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INAK\Downloads\Trainity\Projects\Project 5 IMDB\"/>
    </mc:Choice>
  </mc:AlternateContent>
  <xr:revisionPtr revIDLastSave="0" documentId="13_ncr:1_{8AD9FA62-9609-4053-979D-50E9A8ECBD62}" xr6:coauthVersionLast="47" xr6:coauthVersionMax="47" xr10:uidLastSave="{00000000-0000-0000-0000-000000000000}"/>
  <bookViews>
    <workbookView xWindow="-120" yWindow="-120" windowWidth="20730" windowHeight="11160" activeTab="2" xr2:uid="{195108F7-FA5B-4809-8B09-89D4AFEDA2DF}"/>
  </bookViews>
  <sheets>
    <sheet name="Main Data" sheetId="2" r:id="rId1"/>
    <sheet name="Sheet3" sheetId="15" r:id="rId2"/>
    <sheet name="5 Profit" sheetId="13" r:id="rId3"/>
    <sheet name="Task 4" sheetId="12" r:id="rId4"/>
    <sheet name="4 director" sheetId="11" r:id="rId5"/>
    <sheet name="Task 3" sheetId="10" r:id="rId6"/>
    <sheet name="3 language" sheetId="7" r:id="rId7"/>
    <sheet name="Task 2 Duration" sheetId="5" r:id="rId8"/>
    <sheet name="Task 1" sheetId="4" r:id="rId9"/>
    <sheet name="Genres" sheetId="3" r:id="rId10"/>
  </sheets>
  <definedNames>
    <definedName name="_xlnm._FilterDatabase" localSheetId="6" hidden="1">'3 language'!$A$1:$B$5030</definedName>
    <definedName name="_xlnm._FilterDatabase" localSheetId="4" hidden="1">'4 director'!$A$1:$B$1</definedName>
    <definedName name="_xlnm._FilterDatabase" localSheetId="2" hidden="1">'5 Profit'!$A$1:$C$1</definedName>
    <definedName name="_xlnm._FilterDatabase" localSheetId="0" hidden="1">'Main Data'!$R$1:$R$5044</definedName>
  </definedNames>
  <calcPr calcId="181029"/>
  <pivotCaches>
    <pivotCache cacheId="0" r:id="rId11"/>
    <pivotCache cacheId="1" r:id="rId12"/>
    <pivotCache cacheId="2" r:id="rId13"/>
    <pivotCache cacheId="10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1" i="13" l="1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3723" i="13"/>
  <c r="D3724" i="13"/>
  <c r="D3725" i="13"/>
  <c r="D3726" i="13"/>
  <c r="D3727" i="13"/>
  <c r="D3728" i="13"/>
  <c r="D3729" i="13"/>
  <c r="D3730" i="13"/>
  <c r="D3731" i="13"/>
  <c r="D3732" i="13"/>
  <c r="D3733" i="13"/>
  <c r="D3734" i="13"/>
  <c r="D3735" i="13"/>
  <c r="D3736" i="13"/>
  <c r="D3737" i="13"/>
  <c r="D3738" i="13"/>
  <c r="D3739" i="13"/>
  <c r="D3740" i="13"/>
  <c r="D3741" i="13"/>
  <c r="D3742" i="13"/>
  <c r="D3743" i="13"/>
  <c r="D3744" i="13"/>
  <c r="D3745" i="13"/>
  <c r="D3746" i="13"/>
  <c r="D3747" i="13"/>
  <c r="D3748" i="13"/>
  <c r="D3749" i="13"/>
  <c r="D3750" i="13"/>
  <c r="D3751" i="13"/>
  <c r="D3752" i="13"/>
  <c r="D3753" i="13"/>
  <c r="D3754" i="13"/>
  <c r="D3755" i="13"/>
  <c r="D3756" i="13"/>
  <c r="D3757" i="13"/>
  <c r="D3758" i="13"/>
  <c r="D3759" i="13"/>
  <c r="D3760" i="13"/>
  <c r="D3761" i="13"/>
  <c r="D3762" i="13"/>
  <c r="D3763" i="13"/>
  <c r="D3764" i="13"/>
  <c r="D3765" i="13"/>
  <c r="D3766" i="13"/>
  <c r="D3767" i="13"/>
  <c r="D3768" i="13"/>
  <c r="D3769" i="13"/>
  <c r="D3770" i="13"/>
  <c r="D3771" i="13"/>
  <c r="D3772" i="13"/>
  <c r="D3773" i="13"/>
  <c r="D3774" i="13"/>
  <c r="D3775" i="13"/>
  <c r="D3776" i="13"/>
  <c r="D3777" i="13"/>
  <c r="D3778" i="13"/>
  <c r="D3779" i="13"/>
  <c r="D3780" i="13"/>
  <c r="D3781" i="13"/>
  <c r="D3782" i="13"/>
  <c r="D3783" i="13"/>
  <c r="D3784" i="13"/>
  <c r="D3785" i="13"/>
  <c r="D3786" i="13"/>
  <c r="D3787" i="13"/>
  <c r="D3788" i="13"/>
  <c r="D3789" i="13"/>
  <c r="D3790" i="13"/>
  <c r="D3791" i="13"/>
  <c r="D3792" i="13"/>
  <c r="D3793" i="13"/>
  <c r="D3794" i="13"/>
  <c r="D3795" i="13"/>
  <c r="D3796" i="13"/>
  <c r="D3797" i="13"/>
  <c r="D3798" i="13"/>
  <c r="D3799" i="13"/>
  <c r="D3800" i="13"/>
  <c r="D3801" i="13"/>
  <c r="D3802" i="13"/>
  <c r="D3803" i="13"/>
  <c r="D3804" i="13"/>
  <c r="D3805" i="13"/>
  <c r="D3806" i="13"/>
  <c r="D3807" i="13"/>
  <c r="D3808" i="13"/>
  <c r="D3809" i="13"/>
  <c r="D3810" i="13"/>
  <c r="D3811" i="13"/>
  <c r="D3812" i="13"/>
  <c r="D3813" i="13"/>
  <c r="D3814" i="13"/>
  <c r="D3815" i="13"/>
  <c r="D3816" i="13"/>
  <c r="D3817" i="13"/>
  <c r="D3818" i="13"/>
  <c r="D3819" i="13"/>
  <c r="D3820" i="13"/>
  <c r="D3821" i="13"/>
  <c r="D3822" i="13"/>
  <c r="D3823" i="13"/>
  <c r="D3824" i="13"/>
  <c r="D3825" i="13"/>
  <c r="D3826" i="13"/>
  <c r="D3827" i="13"/>
  <c r="D3828" i="13"/>
  <c r="D3829" i="13"/>
  <c r="D3830" i="13"/>
  <c r="D3831" i="13"/>
  <c r="D3832" i="13"/>
  <c r="D3833" i="13"/>
  <c r="D3834" i="13"/>
  <c r="D3835" i="13"/>
  <c r="D3836" i="13"/>
  <c r="D3837" i="13"/>
  <c r="D3838" i="13"/>
  <c r="D3839" i="13"/>
  <c r="D3840" i="13"/>
  <c r="D3841" i="13"/>
  <c r="D3842" i="13"/>
  <c r="D3843" i="13"/>
  <c r="D3844" i="13"/>
  <c r="D3845" i="13"/>
  <c r="D3846" i="13"/>
  <c r="D3847" i="13"/>
  <c r="D3848" i="13"/>
  <c r="D3849" i="13"/>
  <c r="D3850" i="13"/>
  <c r="D3851" i="13"/>
  <c r="D3852" i="13"/>
  <c r="D3853" i="13"/>
  <c r="D3854" i="13"/>
  <c r="D3855" i="13"/>
  <c r="D3856" i="13"/>
  <c r="D3857" i="13"/>
  <c r="D3858" i="13"/>
  <c r="D3859" i="13"/>
  <c r="D3860" i="13"/>
  <c r="D3861" i="13"/>
  <c r="D3862" i="13"/>
  <c r="D3863" i="13"/>
  <c r="D3864" i="13"/>
  <c r="D3865" i="13"/>
  <c r="D3866" i="13"/>
  <c r="D3867" i="13"/>
  <c r="D3868" i="13"/>
  <c r="D3869" i="13"/>
  <c r="D3870" i="13"/>
  <c r="D3871" i="13"/>
  <c r="D3872" i="13"/>
  <c r="D3873" i="13"/>
  <c r="D3874" i="13"/>
  <c r="D3875" i="13"/>
  <c r="D3876" i="13"/>
  <c r="D3877" i="13"/>
  <c r="D3878" i="13"/>
  <c r="D3879" i="13"/>
  <c r="D3880" i="13"/>
  <c r="D3881" i="13"/>
  <c r="D3882" i="13"/>
  <c r="D3883" i="13"/>
  <c r="D3884" i="13"/>
  <c r="D3885" i="13"/>
  <c r="D3886" i="13"/>
  <c r="D3887" i="13"/>
  <c r="D388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3933" i="13"/>
  <c r="D3934" i="13"/>
  <c r="D3935" i="13"/>
  <c r="D3936" i="13"/>
  <c r="D3937" i="13"/>
  <c r="D3938" i="13"/>
  <c r="D3939" i="13"/>
  <c r="D3940" i="13"/>
  <c r="D3941" i="13"/>
  <c r="D3942" i="13"/>
  <c r="D3943" i="13"/>
  <c r="D3944" i="13"/>
  <c r="D3945" i="13"/>
  <c r="D3946" i="13"/>
  <c r="D3947" i="13"/>
  <c r="D3948" i="13"/>
  <c r="D3949" i="13"/>
  <c r="D3950" i="13"/>
  <c r="D3951" i="13"/>
  <c r="D3952" i="13"/>
  <c r="D3953" i="13"/>
  <c r="D3954" i="13"/>
  <c r="D3955" i="13"/>
  <c r="D3956" i="13"/>
  <c r="D3957" i="13"/>
  <c r="D3958" i="13"/>
  <c r="D3959" i="13"/>
  <c r="D3960" i="13"/>
  <c r="D3961" i="13"/>
  <c r="D3962" i="13"/>
  <c r="D3963" i="13"/>
  <c r="D3964" i="13"/>
  <c r="D3965" i="13"/>
  <c r="D3966" i="13"/>
  <c r="D3967" i="13"/>
  <c r="D3968" i="13"/>
  <c r="D3969" i="13"/>
  <c r="D3970" i="13"/>
  <c r="D3971" i="13"/>
  <c r="D3972" i="13"/>
  <c r="D3973" i="13"/>
  <c r="D3974" i="13"/>
  <c r="D3975" i="13"/>
  <c r="D3976" i="13"/>
  <c r="D3977" i="13"/>
  <c r="D3978" i="13"/>
  <c r="D3979" i="13"/>
  <c r="D3980" i="13"/>
  <c r="D3981" i="13"/>
  <c r="D3982" i="13"/>
  <c r="D3983" i="13"/>
  <c r="D3984" i="13"/>
  <c r="D3985" i="13"/>
  <c r="D3986" i="13"/>
  <c r="D3987" i="13"/>
  <c r="D3988" i="13"/>
  <c r="D3989" i="13"/>
  <c r="D3990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D4003" i="13"/>
  <c r="D4004" i="13"/>
  <c r="D4005" i="13"/>
  <c r="D4006" i="13"/>
  <c r="D4007" i="13"/>
  <c r="D4008" i="13"/>
  <c r="D4009" i="13"/>
  <c r="D4010" i="13"/>
  <c r="D4011" i="13"/>
  <c r="D4012" i="13"/>
  <c r="D4013" i="13"/>
  <c r="D4014" i="13"/>
  <c r="D4015" i="13"/>
  <c r="D4016" i="13"/>
  <c r="D4017" i="13"/>
  <c r="D4018" i="13"/>
  <c r="D4019" i="13"/>
  <c r="D4020" i="13"/>
  <c r="D4021" i="13"/>
  <c r="D4022" i="13"/>
  <c r="D4023" i="13"/>
  <c r="D4024" i="13"/>
  <c r="D4025" i="13"/>
  <c r="D4026" i="13"/>
  <c r="D4027" i="13"/>
  <c r="D4028" i="13"/>
  <c r="D4029" i="13"/>
  <c r="D4030" i="13"/>
  <c r="D4031" i="13"/>
  <c r="D4032" i="13"/>
  <c r="D4033" i="13"/>
  <c r="D4034" i="13"/>
  <c r="D4035" i="13"/>
  <c r="D4036" i="13"/>
  <c r="D4037" i="13"/>
  <c r="D4038" i="13"/>
  <c r="D4039" i="13"/>
  <c r="D4040" i="13"/>
  <c r="D4041" i="13"/>
  <c r="D4042" i="13"/>
  <c r="D4043" i="13"/>
  <c r="D4044" i="13"/>
  <c r="D4045" i="13"/>
  <c r="D4046" i="13"/>
  <c r="D4047" i="13"/>
  <c r="D4048" i="13"/>
  <c r="D4049" i="13"/>
  <c r="D4050" i="13"/>
  <c r="D4051" i="13"/>
  <c r="D4052" i="13"/>
  <c r="D4053" i="13"/>
  <c r="D4054" i="13"/>
  <c r="D4055" i="13"/>
  <c r="D4056" i="13"/>
  <c r="D4057" i="13"/>
  <c r="D4058" i="13"/>
  <c r="D4059" i="13"/>
  <c r="D4060" i="13"/>
  <c r="D4061" i="13"/>
  <c r="D4062" i="13"/>
  <c r="D4063" i="13"/>
  <c r="D4064" i="13"/>
  <c r="D4065" i="13"/>
  <c r="D4066" i="13"/>
  <c r="D4067" i="13"/>
  <c r="D4068" i="13"/>
  <c r="D4069" i="13"/>
  <c r="D4070" i="13"/>
  <c r="D4071" i="13"/>
  <c r="D4072" i="13"/>
  <c r="D4073" i="13"/>
  <c r="D4074" i="13"/>
  <c r="D4075" i="13"/>
  <c r="D4076" i="13"/>
  <c r="D4077" i="13"/>
  <c r="D4078" i="13"/>
  <c r="D4079" i="13"/>
  <c r="D4080" i="13"/>
  <c r="D4081" i="13"/>
  <c r="D4082" i="13"/>
  <c r="D4083" i="13"/>
  <c r="D4084" i="13"/>
  <c r="D4085" i="13"/>
  <c r="D4086" i="13"/>
  <c r="D4087" i="13"/>
  <c r="D4088" i="13"/>
  <c r="D4089" i="13"/>
  <c r="D4090" i="13"/>
  <c r="D4091" i="13"/>
  <c r="D4092" i="13"/>
  <c r="D4093" i="13"/>
  <c r="D4094" i="13"/>
  <c r="D4095" i="13"/>
  <c r="D4096" i="13"/>
  <c r="D4097" i="13"/>
  <c r="D4098" i="13"/>
  <c r="D4099" i="13"/>
  <c r="D4100" i="13"/>
  <c r="D4101" i="13"/>
  <c r="D4102" i="13"/>
  <c r="D4103" i="13"/>
  <c r="D4104" i="13"/>
  <c r="D4105" i="13"/>
  <c r="D4106" i="13"/>
  <c r="D4107" i="13"/>
  <c r="D4108" i="13"/>
  <c r="D4109" i="13"/>
  <c r="D4110" i="13"/>
  <c r="D4111" i="13"/>
  <c r="D4112" i="13"/>
  <c r="D4113" i="13"/>
  <c r="D4114" i="13"/>
  <c r="D4115" i="13"/>
  <c r="D4116" i="13"/>
  <c r="D4117" i="13"/>
  <c r="D4118" i="13"/>
  <c r="D4119" i="13"/>
  <c r="D4120" i="13"/>
  <c r="D4121" i="13"/>
  <c r="D4122" i="13"/>
  <c r="D4123" i="13"/>
  <c r="D4124" i="13"/>
  <c r="D4125" i="13"/>
  <c r="D4126" i="13"/>
  <c r="D4127" i="13"/>
  <c r="D4128" i="13"/>
  <c r="D4129" i="13"/>
  <c r="D4130" i="13"/>
  <c r="D4131" i="13"/>
  <c r="D4132" i="13"/>
  <c r="D4133" i="13"/>
  <c r="D4134" i="13"/>
  <c r="D4135" i="13"/>
  <c r="D4136" i="13"/>
  <c r="D4137" i="13"/>
  <c r="D4138" i="13"/>
  <c r="D4139" i="13"/>
  <c r="D4140" i="13"/>
  <c r="D4141" i="13"/>
  <c r="D4142" i="13"/>
  <c r="D4143" i="13"/>
  <c r="D4144" i="13"/>
  <c r="D4145" i="13"/>
  <c r="D4146" i="13"/>
  <c r="D4147" i="13"/>
  <c r="D4148" i="13"/>
  <c r="D4149" i="13"/>
  <c r="D4150" i="13"/>
  <c r="D4151" i="13"/>
  <c r="D4152" i="13"/>
  <c r="D4153" i="13"/>
  <c r="D4154" i="13"/>
  <c r="D4155" i="13"/>
  <c r="D4156" i="13"/>
  <c r="D4157" i="13"/>
  <c r="D4158" i="13"/>
  <c r="D4159" i="13"/>
  <c r="D4160" i="13"/>
  <c r="D4161" i="13"/>
  <c r="D4162" i="13"/>
  <c r="D4163" i="13"/>
  <c r="D4164" i="13"/>
  <c r="D4165" i="13"/>
  <c r="D4166" i="13"/>
  <c r="D4167" i="13"/>
  <c r="D4168" i="13"/>
  <c r="D4169" i="13"/>
  <c r="D4170" i="13"/>
  <c r="D4171" i="13"/>
  <c r="D4172" i="13"/>
  <c r="D4173" i="13"/>
  <c r="D4174" i="13"/>
  <c r="D4175" i="13"/>
  <c r="D4176" i="13"/>
  <c r="D4177" i="13"/>
  <c r="D4178" i="13"/>
  <c r="D4179" i="13"/>
  <c r="D4180" i="13"/>
  <c r="D4181" i="13"/>
  <c r="D4182" i="13"/>
  <c r="D4183" i="13"/>
  <c r="D4184" i="13"/>
  <c r="D4185" i="13"/>
  <c r="D4186" i="13"/>
  <c r="D4187" i="13"/>
  <c r="D4188" i="13"/>
  <c r="D4189" i="13"/>
  <c r="D4190" i="13"/>
  <c r="D4191" i="13"/>
  <c r="D4192" i="13"/>
  <c r="D4193" i="13"/>
  <c r="D4194" i="13"/>
  <c r="D4195" i="13"/>
  <c r="D4196" i="13"/>
  <c r="D4197" i="13"/>
  <c r="D4198" i="13"/>
  <c r="D4199" i="13"/>
  <c r="D4200" i="13"/>
  <c r="D4201" i="13"/>
  <c r="D4202" i="13"/>
  <c r="D4203" i="13"/>
  <c r="D4204" i="13"/>
  <c r="D4205" i="13"/>
  <c r="D4206" i="13"/>
  <c r="D4207" i="13"/>
  <c r="D4208" i="13"/>
  <c r="D4209" i="13"/>
  <c r="D4210" i="13"/>
  <c r="D4211" i="13"/>
  <c r="D4212" i="13"/>
  <c r="D4213" i="13"/>
  <c r="D4214" i="13"/>
  <c r="D4215" i="13"/>
  <c r="D4216" i="13"/>
  <c r="D4217" i="13"/>
  <c r="D4218" i="13"/>
  <c r="D4219" i="13"/>
  <c r="D4220" i="13"/>
  <c r="D4221" i="13"/>
  <c r="D4222" i="13"/>
  <c r="D4223" i="13"/>
  <c r="D4224" i="13"/>
  <c r="D4225" i="13"/>
  <c r="D4226" i="13"/>
  <c r="D4227" i="13"/>
  <c r="D4228" i="13"/>
  <c r="D4229" i="13"/>
  <c r="D4230" i="13"/>
  <c r="D4231" i="13"/>
  <c r="D4232" i="13"/>
  <c r="D4233" i="13"/>
  <c r="D4234" i="13"/>
  <c r="D4235" i="13"/>
  <c r="D4236" i="13"/>
  <c r="D4237" i="13"/>
  <c r="D4238" i="13"/>
  <c r="D4239" i="13"/>
  <c r="D4240" i="13"/>
  <c r="D4241" i="13"/>
  <c r="D4242" i="13"/>
  <c r="D4243" i="13"/>
  <c r="D4244" i="13"/>
  <c r="D4245" i="13"/>
  <c r="D4246" i="13"/>
  <c r="D4247" i="13"/>
  <c r="D4248" i="13"/>
  <c r="D4249" i="13"/>
  <c r="D4250" i="13"/>
  <c r="D4251" i="13"/>
  <c r="D4252" i="13"/>
  <c r="D4253" i="13"/>
  <c r="D4254" i="13"/>
  <c r="D4255" i="13"/>
  <c r="D4256" i="13"/>
  <c r="D4257" i="13"/>
  <c r="D4258" i="13"/>
  <c r="D4259" i="13"/>
  <c r="D4260" i="13"/>
  <c r="D4261" i="13"/>
  <c r="D4262" i="13"/>
  <c r="D4263" i="13"/>
  <c r="D4264" i="13"/>
  <c r="D4265" i="13"/>
  <c r="D4266" i="13"/>
  <c r="D4267" i="13"/>
  <c r="D4268" i="13"/>
  <c r="D4269" i="13"/>
  <c r="D4270" i="13"/>
  <c r="D4271" i="13"/>
  <c r="D4272" i="13"/>
  <c r="D4273" i="13"/>
  <c r="D4274" i="13"/>
  <c r="D4275" i="13"/>
  <c r="D4276" i="13"/>
  <c r="D4277" i="13"/>
  <c r="D4278" i="13"/>
  <c r="D4279" i="13"/>
  <c r="D4280" i="13"/>
  <c r="D4281" i="13"/>
  <c r="D4282" i="13"/>
  <c r="D4283" i="13"/>
  <c r="D4284" i="13"/>
  <c r="D4285" i="13"/>
  <c r="D4286" i="13"/>
  <c r="D4287" i="13"/>
  <c r="D4288" i="13"/>
  <c r="D4289" i="13"/>
  <c r="D4290" i="13"/>
  <c r="D4291" i="13"/>
  <c r="D4292" i="13"/>
  <c r="D4293" i="13"/>
  <c r="D4294" i="13"/>
  <c r="D4295" i="13"/>
  <c r="D4296" i="13"/>
  <c r="D4297" i="13"/>
  <c r="D4298" i="13"/>
  <c r="D4299" i="13"/>
  <c r="D4300" i="13"/>
  <c r="D4301" i="13"/>
  <c r="D4302" i="13"/>
  <c r="D4303" i="13"/>
  <c r="D4304" i="13"/>
  <c r="D4305" i="13"/>
  <c r="D4306" i="13"/>
  <c r="D4307" i="13"/>
  <c r="D4308" i="13"/>
  <c r="D4309" i="13"/>
  <c r="D4310" i="13"/>
  <c r="D4311" i="13"/>
  <c r="D4312" i="13"/>
  <c r="D4313" i="13"/>
  <c r="D4314" i="13"/>
  <c r="D4315" i="13"/>
  <c r="D4316" i="13"/>
  <c r="D4317" i="13"/>
  <c r="D4318" i="13"/>
  <c r="D4319" i="13"/>
  <c r="D4320" i="13"/>
  <c r="D4321" i="13"/>
  <c r="D4322" i="13"/>
  <c r="D4323" i="13"/>
  <c r="D4324" i="13"/>
  <c r="D4325" i="13"/>
  <c r="D4326" i="13"/>
  <c r="D4327" i="13"/>
  <c r="D4328" i="13"/>
  <c r="D4329" i="13"/>
  <c r="D4330" i="13"/>
  <c r="D4331" i="13"/>
  <c r="D4332" i="13"/>
  <c r="D4333" i="13"/>
  <c r="D4334" i="13"/>
  <c r="D4335" i="13"/>
  <c r="D4336" i="13"/>
  <c r="D4337" i="13"/>
  <c r="D4338" i="13"/>
  <c r="D4339" i="13"/>
  <c r="D4340" i="13"/>
  <c r="D4341" i="13"/>
  <c r="D4342" i="13"/>
  <c r="D4343" i="13"/>
  <c r="D4344" i="13"/>
  <c r="D4345" i="13"/>
  <c r="D4346" i="13"/>
  <c r="D4347" i="13"/>
  <c r="D4348" i="13"/>
  <c r="D4349" i="13"/>
  <c r="D4350" i="13"/>
  <c r="D4351" i="13"/>
  <c r="D4352" i="13"/>
  <c r="D4353" i="13"/>
  <c r="D4354" i="13"/>
  <c r="D4355" i="13"/>
  <c r="D4356" i="13"/>
  <c r="D4357" i="13"/>
  <c r="D4358" i="13"/>
  <c r="D4359" i="13"/>
  <c r="D4360" i="13"/>
  <c r="D4361" i="13"/>
  <c r="D4362" i="13"/>
  <c r="D4363" i="13"/>
  <c r="D4364" i="13"/>
  <c r="D4365" i="13"/>
  <c r="D4366" i="13"/>
  <c r="D4367" i="13"/>
  <c r="D4368" i="13"/>
  <c r="D4369" i="13"/>
  <c r="D4370" i="13"/>
  <c r="D4371" i="13"/>
  <c r="D4372" i="13"/>
  <c r="D4373" i="13"/>
  <c r="D4374" i="13"/>
  <c r="D4375" i="13"/>
  <c r="D4376" i="13"/>
  <c r="D4377" i="13"/>
  <c r="D4378" i="13"/>
  <c r="D4379" i="13"/>
  <c r="D4380" i="13"/>
  <c r="D4381" i="13"/>
  <c r="D4382" i="13"/>
  <c r="D4383" i="13"/>
  <c r="D4384" i="13"/>
  <c r="D4385" i="13"/>
  <c r="D4386" i="13"/>
  <c r="D4387" i="13"/>
  <c r="D4388" i="13"/>
  <c r="D4389" i="13"/>
  <c r="D4390" i="13"/>
  <c r="D4391" i="13"/>
  <c r="D4392" i="13"/>
  <c r="D4393" i="13"/>
  <c r="D4394" i="13"/>
  <c r="D4395" i="13"/>
  <c r="D4396" i="13"/>
  <c r="D4397" i="13"/>
  <c r="D4398" i="13"/>
  <c r="D4399" i="13"/>
  <c r="D4400" i="13"/>
  <c r="D4401" i="13"/>
  <c r="D4402" i="13"/>
  <c r="D4403" i="13"/>
  <c r="D4404" i="13"/>
  <c r="D4405" i="13"/>
  <c r="D4406" i="13"/>
  <c r="D4407" i="13"/>
  <c r="D4408" i="13"/>
  <c r="D4409" i="13"/>
  <c r="D4410" i="13"/>
  <c r="D4411" i="13"/>
  <c r="D4412" i="13"/>
  <c r="D4413" i="13"/>
  <c r="D4414" i="13"/>
  <c r="D4415" i="13"/>
  <c r="D4416" i="13"/>
  <c r="D4417" i="13"/>
  <c r="D4418" i="13"/>
  <c r="D4419" i="13"/>
  <c r="D4420" i="13"/>
  <c r="D4421" i="13"/>
  <c r="D4422" i="13"/>
  <c r="D4423" i="13"/>
  <c r="D4424" i="13"/>
  <c r="D4425" i="13"/>
  <c r="D4426" i="13"/>
  <c r="D4427" i="13"/>
  <c r="D4428" i="13"/>
  <c r="D4429" i="13"/>
  <c r="D4430" i="13"/>
  <c r="D4431" i="13"/>
  <c r="D4432" i="13"/>
  <c r="D4433" i="13"/>
  <c r="D4434" i="13"/>
  <c r="D4435" i="13"/>
  <c r="D4436" i="13"/>
  <c r="D4437" i="13"/>
  <c r="D4438" i="13"/>
  <c r="D4439" i="13"/>
  <c r="D4440" i="13"/>
  <c r="D4441" i="13"/>
  <c r="D4442" i="13"/>
  <c r="D4443" i="13"/>
  <c r="D4444" i="13"/>
  <c r="D4445" i="13"/>
  <c r="D4446" i="13"/>
  <c r="D4447" i="13"/>
  <c r="D4448" i="13"/>
  <c r="D4449" i="13"/>
  <c r="D4450" i="13"/>
  <c r="D4451" i="13"/>
  <c r="D4452" i="13"/>
  <c r="D4453" i="13"/>
  <c r="D4454" i="13"/>
  <c r="D4455" i="13"/>
  <c r="D4456" i="13"/>
  <c r="D4457" i="13"/>
  <c r="D4458" i="13"/>
  <c r="D4459" i="13"/>
  <c r="D4460" i="13"/>
  <c r="D4461" i="13"/>
  <c r="D4462" i="13"/>
  <c r="D4463" i="13"/>
  <c r="D4464" i="13"/>
  <c r="D4465" i="13"/>
  <c r="D4466" i="13"/>
  <c r="D4467" i="13"/>
  <c r="D4468" i="13"/>
  <c r="D4469" i="13"/>
  <c r="D4470" i="13"/>
  <c r="D4471" i="13"/>
  <c r="D4472" i="13"/>
  <c r="D4473" i="13"/>
  <c r="D4474" i="13"/>
  <c r="D4475" i="13"/>
  <c r="D4476" i="13"/>
  <c r="D4477" i="13"/>
  <c r="D4478" i="13"/>
  <c r="D4479" i="13"/>
  <c r="D4480" i="13"/>
  <c r="D4481" i="13"/>
  <c r="D4482" i="13"/>
  <c r="D4483" i="13"/>
  <c r="D4484" i="13"/>
  <c r="D4485" i="13"/>
  <c r="D4486" i="13"/>
  <c r="D4487" i="13"/>
  <c r="D4488" i="13"/>
  <c r="D4489" i="13"/>
  <c r="D4490" i="13"/>
  <c r="D4491" i="13"/>
  <c r="D4492" i="13"/>
  <c r="D4493" i="13"/>
  <c r="D4494" i="13"/>
  <c r="D4495" i="13"/>
  <c r="D4496" i="13"/>
  <c r="D4497" i="13"/>
  <c r="D4498" i="13"/>
  <c r="D4499" i="13"/>
  <c r="D4500" i="13"/>
  <c r="D4501" i="13"/>
  <c r="D4502" i="13"/>
  <c r="D4503" i="13"/>
  <c r="D4504" i="13"/>
  <c r="D4505" i="13"/>
  <c r="D4506" i="13"/>
  <c r="D4507" i="13"/>
  <c r="D4508" i="13"/>
  <c r="D4509" i="13"/>
  <c r="D4510" i="13"/>
  <c r="D4511" i="13"/>
  <c r="D4512" i="13"/>
  <c r="D4513" i="13"/>
  <c r="D4514" i="13"/>
  <c r="D4515" i="13"/>
  <c r="D4516" i="13"/>
  <c r="D4517" i="13"/>
  <c r="D4518" i="13"/>
  <c r="D4519" i="13"/>
  <c r="D4520" i="13"/>
  <c r="D4521" i="13"/>
  <c r="D4522" i="13"/>
  <c r="D4523" i="13"/>
  <c r="D4524" i="13"/>
  <c r="D4525" i="13"/>
  <c r="D4526" i="13"/>
  <c r="D4527" i="13"/>
  <c r="D4528" i="13"/>
  <c r="D4529" i="13"/>
  <c r="D4530" i="13"/>
  <c r="D4531" i="13"/>
  <c r="D4532" i="13"/>
  <c r="D4533" i="13"/>
  <c r="D4534" i="13"/>
  <c r="D4535" i="13"/>
  <c r="D4536" i="13"/>
  <c r="D4537" i="13"/>
  <c r="D4538" i="13"/>
  <c r="D4539" i="13"/>
  <c r="D4540" i="13"/>
  <c r="D4541" i="13"/>
  <c r="D4542" i="13"/>
  <c r="D4543" i="13"/>
  <c r="D4544" i="13"/>
  <c r="D4545" i="13"/>
  <c r="D4546" i="13"/>
  <c r="D4547" i="13"/>
  <c r="D4548" i="13"/>
  <c r="D4549" i="13"/>
  <c r="D4550" i="13"/>
  <c r="D4551" i="13"/>
  <c r="D4552" i="13"/>
  <c r="D4553" i="13"/>
  <c r="D4554" i="13"/>
  <c r="D4555" i="13"/>
  <c r="D4556" i="13"/>
  <c r="D4557" i="13"/>
  <c r="D4558" i="13"/>
  <c r="D4559" i="13"/>
  <c r="D4560" i="13"/>
  <c r="D4561" i="13"/>
  <c r="D4562" i="13"/>
  <c r="D4563" i="13"/>
  <c r="D4564" i="13"/>
  <c r="D4565" i="13"/>
  <c r="D4566" i="13"/>
  <c r="D4567" i="13"/>
  <c r="D4568" i="13"/>
  <c r="D4569" i="13"/>
  <c r="D4570" i="13"/>
  <c r="D4571" i="13"/>
  <c r="D4572" i="13"/>
  <c r="D4573" i="13"/>
  <c r="D4574" i="13"/>
  <c r="D4575" i="13"/>
  <c r="D4576" i="13"/>
  <c r="D4577" i="13"/>
  <c r="D4578" i="13"/>
  <c r="D4579" i="13"/>
  <c r="D4580" i="13"/>
  <c r="D4581" i="13"/>
  <c r="D4582" i="13"/>
  <c r="D4583" i="13"/>
  <c r="D4584" i="13"/>
  <c r="D4585" i="13"/>
  <c r="D4586" i="13"/>
  <c r="D4587" i="13"/>
  <c r="D4588" i="13"/>
  <c r="D4589" i="13"/>
  <c r="D4590" i="13"/>
  <c r="D4591" i="13"/>
  <c r="D4592" i="13"/>
  <c r="D4593" i="13"/>
  <c r="D4594" i="13"/>
  <c r="D4595" i="13"/>
  <c r="D4596" i="13"/>
  <c r="D4597" i="13"/>
  <c r="D4598" i="13"/>
  <c r="D4599" i="13"/>
  <c r="D4600" i="13"/>
  <c r="D4601" i="13"/>
  <c r="D4602" i="13"/>
  <c r="D4603" i="13"/>
  <c r="D4604" i="13"/>
  <c r="D4605" i="13"/>
  <c r="D4606" i="13"/>
  <c r="D4607" i="13"/>
  <c r="D4608" i="13"/>
  <c r="D4609" i="13"/>
  <c r="D4610" i="13"/>
  <c r="D4611" i="13"/>
  <c r="D4612" i="13"/>
  <c r="D4613" i="13"/>
  <c r="D4614" i="13"/>
  <c r="D4615" i="13"/>
  <c r="D4616" i="13"/>
  <c r="D4617" i="13"/>
  <c r="D4618" i="13"/>
  <c r="D4619" i="13"/>
  <c r="D4620" i="13"/>
  <c r="D4621" i="13"/>
  <c r="D4622" i="13"/>
  <c r="D4623" i="13"/>
  <c r="D4624" i="13"/>
  <c r="D4625" i="13"/>
  <c r="D4626" i="13"/>
  <c r="D4627" i="13"/>
  <c r="D4628" i="13"/>
  <c r="D4629" i="13"/>
  <c r="D4630" i="13"/>
  <c r="D4631" i="13"/>
  <c r="D4632" i="13"/>
  <c r="D4633" i="13"/>
  <c r="D4634" i="13"/>
  <c r="D4635" i="13"/>
  <c r="D4636" i="13"/>
  <c r="D4637" i="13"/>
  <c r="D4638" i="13"/>
  <c r="D4639" i="13"/>
  <c r="D4640" i="13"/>
  <c r="D4641" i="13"/>
  <c r="D4642" i="13"/>
  <c r="D4643" i="13"/>
  <c r="D4644" i="13"/>
  <c r="D4645" i="13"/>
  <c r="D4646" i="13"/>
  <c r="D4647" i="13"/>
  <c r="D4648" i="13"/>
  <c r="D4649" i="13"/>
  <c r="D4650" i="13"/>
  <c r="D4651" i="13"/>
  <c r="D4652" i="13"/>
  <c r="D4653" i="13"/>
  <c r="D4654" i="13"/>
  <c r="D4655" i="13"/>
  <c r="D4656" i="13"/>
  <c r="D4657" i="13"/>
  <c r="D4658" i="13"/>
  <c r="D4659" i="13"/>
  <c r="D4660" i="13"/>
  <c r="D4661" i="13"/>
  <c r="D4662" i="13"/>
  <c r="D4663" i="13"/>
  <c r="D4664" i="13"/>
  <c r="D4665" i="13"/>
  <c r="D4666" i="13"/>
  <c r="D4667" i="13"/>
  <c r="D4668" i="13"/>
  <c r="D4669" i="13"/>
  <c r="D4670" i="13"/>
  <c r="D4671" i="13"/>
  <c r="D4672" i="13"/>
  <c r="D4673" i="13"/>
  <c r="D4674" i="13"/>
  <c r="D4675" i="13"/>
  <c r="D4676" i="13"/>
  <c r="D4677" i="13"/>
  <c r="D4678" i="13"/>
  <c r="D4679" i="13"/>
  <c r="D4680" i="13"/>
  <c r="D4681" i="13"/>
  <c r="D4682" i="13"/>
  <c r="D4683" i="13"/>
  <c r="D4684" i="13"/>
  <c r="D4685" i="13"/>
  <c r="D4686" i="13"/>
  <c r="D4687" i="13"/>
  <c r="D4688" i="13"/>
  <c r="D4689" i="13"/>
  <c r="D4690" i="13"/>
  <c r="D4691" i="13"/>
  <c r="D4692" i="13"/>
  <c r="D4693" i="13"/>
  <c r="D4694" i="13"/>
  <c r="D4695" i="13"/>
  <c r="D4696" i="13"/>
  <c r="D4697" i="13"/>
  <c r="D4698" i="13"/>
  <c r="D4699" i="13"/>
  <c r="D4700" i="13"/>
  <c r="D4701" i="13"/>
  <c r="D4702" i="13"/>
  <c r="D4703" i="13"/>
  <c r="D4704" i="13"/>
  <c r="D4705" i="13"/>
  <c r="D4706" i="13"/>
  <c r="D4707" i="13"/>
  <c r="D4708" i="13"/>
  <c r="D4709" i="13"/>
  <c r="D4710" i="13"/>
  <c r="D4711" i="13"/>
  <c r="D4712" i="13"/>
  <c r="D4713" i="13"/>
  <c r="D4714" i="13"/>
  <c r="D4715" i="13"/>
  <c r="D4716" i="13"/>
  <c r="D4717" i="13"/>
  <c r="D4718" i="13"/>
  <c r="D4719" i="13"/>
  <c r="D4720" i="13"/>
  <c r="D4721" i="13"/>
  <c r="D4722" i="13"/>
  <c r="D4723" i="13"/>
  <c r="D4724" i="13"/>
  <c r="D4725" i="13"/>
  <c r="D4726" i="13"/>
  <c r="D4727" i="13"/>
  <c r="D4728" i="13"/>
  <c r="D4729" i="13"/>
  <c r="D4730" i="13"/>
  <c r="D4731" i="13"/>
  <c r="D4732" i="13"/>
  <c r="D4733" i="13"/>
  <c r="D4734" i="13"/>
  <c r="D4735" i="13"/>
  <c r="D4736" i="13"/>
  <c r="D4737" i="13"/>
  <c r="D4738" i="13"/>
  <c r="D4739" i="13"/>
  <c r="D4740" i="13"/>
  <c r="D4741" i="13"/>
  <c r="D4742" i="13"/>
  <c r="D4743" i="13"/>
  <c r="D4744" i="13"/>
  <c r="D4745" i="13"/>
  <c r="D4746" i="13"/>
  <c r="D4747" i="13"/>
  <c r="D4748" i="13"/>
  <c r="D4749" i="13"/>
  <c r="D4750" i="13"/>
  <c r="D4751" i="13"/>
  <c r="D4752" i="13"/>
  <c r="D4753" i="13"/>
  <c r="D4754" i="13"/>
  <c r="D4755" i="13"/>
  <c r="D4756" i="13"/>
  <c r="D4757" i="13"/>
  <c r="D4758" i="13"/>
  <c r="D4759" i="13"/>
  <c r="D4760" i="13"/>
  <c r="D4761" i="13"/>
  <c r="D4762" i="13"/>
  <c r="D4763" i="13"/>
  <c r="D4764" i="13"/>
  <c r="D4765" i="13"/>
  <c r="D4766" i="13"/>
  <c r="D4767" i="13"/>
  <c r="D4768" i="13"/>
  <c r="D4769" i="13"/>
  <c r="D4770" i="13"/>
  <c r="D4771" i="13"/>
  <c r="D4772" i="13"/>
  <c r="D4773" i="13"/>
  <c r="D4774" i="13"/>
  <c r="D4775" i="13"/>
  <c r="D4776" i="13"/>
  <c r="D4777" i="13"/>
  <c r="D4778" i="13"/>
  <c r="D4779" i="13"/>
  <c r="D4780" i="13"/>
  <c r="D4781" i="13"/>
  <c r="D4782" i="13"/>
  <c r="D4783" i="13"/>
  <c r="D4784" i="13"/>
  <c r="D4785" i="13"/>
  <c r="D4786" i="13"/>
  <c r="D4787" i="13"/>
  <c r="D4788" i="13"/>
  <c r="D4789" i="13"/>
  <c r="D4790" i="13"/>
  <c r="D4791" i="13"/>
  <c r="D4792" i="13"/>
  <c r="D4793" i="13"/>
  <c r="D4794" i="13"/>
  <c r="D4795" i="13"/>
  <c r="D4796" i="13"/>
  <c r="D4797" i="13"/>
  <c r="D4798" i="13"/>
  <c r="D4799" i="13"/>
  <c r="D4800" i="13"/>
  <c r="D4801" i="13"/>
  <c r="D4802" i="13"/>
  <c r="D4803" i="13"/>
  <c r="D4804" i="13"/>
  <c r="D4805" i="13"/>
  <c r="D4806" i="13"/>
  <c r="D4807" i="13"/>
  <c r="D4808" i="13"/>
  <c r="D4809" i="13"/>
  <c r="D4810" i="13"/>
  <c r="D4811" i="13"/>
  <c r="D4812" i="13"/>
  <c r="D4813" i="13"/>
  <c r="D4814" i="13"/>
  <c r="D4815" i="13"/>
  <c r="D4816" i="13"/>
  <c r="D4817" i="13"/>
  <c r="D4818" i="13"/>
  <c r="D4819" i="13"/>
  <c r="D4820" i="13"/>
  <c r="D4821" i="13"/>
  <c r="D4822" i="13"/>
  <c r="D4823" i="13"/>
  <c r="D4824" i="13"/>
  <c r="D4825" i="13"/>
  <c r="D4826" i="13"/>
  <c r="D4827" i="13"/>
  <c r="D4828" i="13"/>
  <c r="D4829" i="13"/>
  <c r="D4830" i="13"/>
  <c r="D4831" i="13"/>
  <c r="D4832" i="13"/>
  <c r="D4833" i="13"/>
  <c r="D4834" i="13"/>
  <c r="D4835" i="13"/>
  <c r="D4836" i="13"/>
  <c r="D4837" i="13"/>
  <c r="D4838" i="13"/>
  <c r="D4839" i="13"/>
  <c r="D4840" i="13"/>
  <c r="D4841" i="13"/>
  <c r="D4842" i="13"/>
  <c r="D4843" i="13"/>
  <c r="D4844" i="13"/>
  <c r="D4845" i="13"/>
  <c r="D4846" i="13"/>
  <c r="D4847" i="13"/>
  <c r="D4848" i="13"/>
  <c r="D4849" i="13"/>
  <c r="D4850" i="13"/>
  <c r="D4851" i="13"/>
  <c r="D4852" i="13"/>
  <c r="D4853" i="13"/>
  <c r="D4854" i="13"/>
  <c r="D4855" i="13"/>
  <c r="D4856" i="13"/>
  <c r="D4857" i="13"/>
  <c r="D4858" i="13"/>
  <c r="D4859" i="13"/>
  <c r="D4860" i="13"/>
  <c r="D4861" i="13"/>
  <c r="D4862" i="13"/>
  <c r="D4863" i="13"/>
  <c r="D4864" i="13"/>
  <c r="D4865" i="13"/>
  <c r="D4866" i="13"/>
  <c r="D4867" i="13"/>
  <c r="D4868" i="13"/>
  <c r="D4869" i="13"/>
  <c r="D4870" i="13"/>
  <c r="D4871" i="13"/>
  <c r="D4872" i="13"/>
  <c r="D4873" i="13"/>
  <c r="D4874" i="13"/>
  <c r="D4875" i="13"/>
  <c r="D4876" i="13"/>
  <c r="D4877" i="13"/>
  <c r="D4878" i="13"/>
  <c r="D4879" i="13"/>
  <c r="D4880" i="13"/>
  <c r="D4881" i="13"/>
  <c r="D4882" i="13"/>
  <c r="D4883" i="13"/>
  <c r="D4884" i="13"/>
  <c r="D4885" i="13"/>
  <c r="D4886" i="13"/>
  <c r="D4887" i="13"/>
  <c r="D4888" i="13"/>
  <c r="D4889" i="13"/>
  <c r="D4890" i="13"/>
  <c r="D4891" i="13"/>
  <c r="D4892" i="13"/>
  <c r="D4893" i="13"/>
  <c r="D4894" i="13"/>
  <c r="D4895" i="13"/>
  <c r="D4896" i="13"/>
  <c r="D4897" i="13"/>
  <c r="D4898" i="13"/>
  <c r="D4899" i="13"/>
  <c r="D4900" i="13"/>
  <c r="D4901" i="13"/>
  <c r="D4902" i="13"/>
  <c r="D4903" i="13"/>
  <c r="D4904" i="13"/>
  <c r="D4905" i="13"/>
  <c r="D4906" i="13"/>
  <c r="D4907" i="13"/>
  <c r="D4908" i="13"/>
  <c r="D4909" i="13"/>
  <c r="D4910" i="13"/>
  <c r="D4911" i="13"/>
  <c r="D4912" i="13"/>
  <c r="D4913" i="13"/>
  <c r="D4914" i="13"/>
  <c r="D4915" i="13"/>
  <c r="D4916" i="13"/>
  <c r="D4917" i="13"/>
  <c r="D4918" i="13"/>
  <c r="D4919" i="13"/>
  <c r="D4920" i="13"/>
  <c r="D4921" i="13"/>
  <c r="D4922" i="13"/>
  <c r="D4923" i="13"/>
  <c r="D4924" i="13"/>
  <c r="D4925" i="13"/>
  <c r="D4926" i="13"/>
  <c r="D4927" i="13"/>
  <c r="D4928" i="13"/>
  <c r="D4929" i="13"/>
  <c r="D4930" i="13"/>
  <c r="D4931" i="13"/>
  <c r="D4932" i="13"/>
  <c r="D4933" i="13"/>
  <c r="D4934" i="13"/>
  <c r="D4935" i="13"/>
  <c r="D4936" i="13"/>
  <c r="D4937" i="13"/>
  <c r="D4938" i="13"/>
  <c r="D4939" i="13"/>
  <c r="D4940" i="13"/>
  <c r="D4941" i="13"/>
  <c r="D4942" i="13"/>
  <c r="D4943" i="13"/>
  <c r="D4944" i="13"/>
  <c r="D4945" i="13"/>
  <c r="D4946" i="13"/>
  <c r="D4947" i="13"/>
  <c r="D4948" i="13"/>
  <c r="D4949" i="13"/>
  <c r="D4950" i="13"/>
  <c r="D4951" i="13"/>
  <c r="D4952" i="13"/>
  <c r="D4953" i="13"/>
  <c r="D4954" i="13"/>
  <c r="D4955" i="13"/>
  <c r="D4956" i="13"/>
  <c r="D4957" i="13"/>
  <c r="D4958" i="13"/>
  <c r="D4959" i="13"/>
  <c r="D4960" i="13"/>
  <c r="D4961" i="13"/>
  <c r="D4962" i="13"/>
  <c r="D4963" i="13"/>
  <c r="D4964" i="13"/>
  <c r="D4965" i="13"/>
  <c r="D4966" i="13"/>
  <c r="D4967" i="13"/>
  <c r="D4968" i="13"/>
  <c r="D4969" i="13"/>
  <c r="D4970" i="13"/>
  <c r="D4971" i="13"/>
  <c r="D4972" i="13"/>
  <c r="D4973" i="13"/>
  <c r="D4974" i="13"/>
  <c r="D4975" i="13"/>
  <c r="D4976" i="13"/>
  <c r="D4977" i="13"/>
  <c r="D4978" i="13"/>
  <c r="D4979" i="13"/>
  <c r="D4980" i="13"/>
  <c r="D4981" i="13"/>
  <c r="D4982" i="13"/>
  <c r="D4983" i="13"/>
  <c r="D4984" i="13"/>
  <c r="D4985" i="13"/>
  <c r="D4986" i="13"/>
  <c r="D4987" i="13"/>
  <c r="D4988" i="13"/>
  <c r="D4989" i="13"/>
  <c r="D4990" i="13"/>
  <c r="D4991" i="13"/>
  <c r="D4992" i="13"/>
  <c r="D4993" i="13"/>
  <c r="D4994" i="13"/>
  <c r="D4995" i="13"/>
  <c r="D4996" i="13"/>
  <c r="D4997" i="13"/>
  <c r="D4998" i="13"/>
  <c r="D4999" i="13"/>
  <c r="D5000" i="13"/>
  <c r="D5001" i="13"/>
  <c r="D5002" i="13"/>
  <c r="D5003" i="13"/>
  <c r="D5004" i="13"/>
  <c r="D5005" i="13"/>
  <c r="D5006" i="13"/>
  <c r="D5007" i="13"/>
  <c r="D5008" i="13"/>
  <c r="D5009" i="13"/>
  <c r="D5010" i="13"/>
  <c r="D5011" i="13"/>
  <c r="D5012" i="13"/>
  <c r="D5013" i="13"/>
  <c r="D5014" i="13"/>
  <c r="D5015" i="13"/>
  <c r="D5016" i="13"/>
  <c r="D5017" i="13"/>
  <c r="D5018" i="13"/>
  <c r="D5019" i="13"/>
  <c r="D5020" i="13"/>
  <c r="D5021" i="13"/>
  <c r="D5022" i="13"/>
  <c r="D5023" i="13"/>
  <c r="D5024" i="13"/>
  <c r="D5025" i="13"/>
  <c r="D5026" i="13"/>
  <c r="D5027" i="13"/>
  <c r="D5028" i="13"/>
  <c r="D5029" i="13"/>
  <c r="D5030" i="13"/>
  <c r="D5031" i="13"/>
  <c r="D5032" i="13"/>
  <c r="D5033" i="13"/>
  <c r="D5034" i="13"/>
  <c r="D5035" i="13"/>
  <c r="D5036" i="13"/>
  <c r="D5037" i="13"/>
  <c r="D5038" i="13"/>
  <c r="D5039" i="13"/>
  <c r="D5040" i="13"/>
  <c r="D5041" i="13"/>
  <c r="D5042" i="13"/>
  <c r="D5043" i="13"/>
  <c r="D504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4" i="13"/>
  <c r="D3" i="13"/>
  <c r="D2" i="13"/>
  <c r="E32" i="7"/>
  <c r="E43" i="7"/>
  <c r="E49" i="7"/>
  <c r="E19" i="7"/>
  <c r="E31" i="7"/>
  <c r="E39" i="7"/>
  <c r="E46" i="7"/>
  <c r="E48" i="7"/>
  <c r="E30" i="7"/>
  <c r="E18" i="7"/>
  <c r="E13" i="7"/>
  <c r="E25" i="7"/>
  <c r="E42" i="7"/>
  <c r="E4" i="7"/>
  <c r="E24" i="7"/>
  <c r="E17" i="7"/>
  <c r="E7" i="7"/>
  <c r="E34" i="7"/>
  <c r="E36" i="7"/>
  <c r="E29" i="7"/>
  <c r="E12" i="7"/>
  <c r="E10" i="7"/>
  <c r="E6" i="7"/>
  <c r="E27" i="7"/>
  <c r="E47" i="7"/>
  <c r="E40" i="7"/>
  <c r="E9" i="7"/>
  <c r="E28" i="7"/>
  <c r="E16" i="7"/>
  <c r="E5" i="7"/>
  <c r="E22" i="7"/>
  <c r="E11" i="7"/>
  <c r="E15" i="7"/>
  <c r="E8" i="7"/>
  <c r="E21" i="7"/>
  <c r="E14" i="7"/>
  <c r="E35" i="7"/>
  <c r="E26" i="7"/>
  <c r="E45" i="7"/>
  <c r="E20" i="7"/>
  <c r="E23" i="7"/>
  <c r="E38" i="7"/>
  <c r="E41" i="7"/>
  <c r="E37" i="7"/>
  <c r="E33" i="7"/>
  <c r="E4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4" i="7"/>
  <c r="F4" i="7"/>
  <c r="O13" i="5"/>
  <c r="O12" i="5"/>
  <c r="O11" i="5"/>
  <c r="O7" i="5"/>
  <c r="O6" i="5"/>
  <c r="O5" i="5"/>
  <c r="F10" i="3"/>
  <c r="F9" i="3"/>
  <c r="F8" i="3"/>
  <c r="F7" i="3"/>
  <c r="F6" i="3"/>
  <c r="F5" i="3"/>
  <c r="E8" i="4"/>
  <c r="E7" i="4"/>
  <c r="E6" i="4"/>
  <c r="E5" i="4"/>
  <c r="E4" i="4"/>
  <c r="G6" i="1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5C1844C-FEC8-4A4A-8E2F-030D554CBF57}" keepAlive="1" name="Query - IMDB_Movies - Copy" description="Connection to the 'IMDB_Movies - Copy' query in the workbook." type="5" refreshedVersion="7" background="1" saveData="1">
    <dbPr connection="Provider=Microsoft.Mashup.OleDb.1;Data Source=$Workbook$;Location=&quot;IMDB_Movies - Copy&quot;;Extended Properties=&quot;&quot;" command="SELECT * FROM [IMDB_Movies - Copy]"/>
  </connection>
</connections>
</file>

<file path=xl/sharedStrings.xml><?xml version="1.0" encoding="utf-8"?>
<sst xmlns="http://schemas.openxmlformats.org/spreadsheetml/2006/main" count="64987" uniqueCount="10464">
  <si>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</si>
  <si>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</si>
  <si>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</si>
  <si>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</si>
  <si>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</si>
  <si>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</si>
  <si>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</si>
  <si>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</si>
  <si>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</si>
  <si>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</si>
  <si>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</si>
  <si>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</si>
  <si>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</si>
  <si>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</si>
  <si>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</si>
  <si>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</si>
  <si>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</si>
  <si>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</si>
  <si>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</si>
  <si>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</si>
  <si>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</si>
  <si>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</si>
  <si>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</si>
  <si>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CCH Pounder</t>
  </si>
  <si>
    <t>Wes Studi</t>
  </si>
  <si>
    <t>English</t>
  </si>
  <si>
    <t>USA</t>
  </si>
  <si>
    <t>PG-13</t>
  </si>
  <si>
    <t>Gore Verbinski</t>
  </si>
  <si>
    <t>Orlando Bloom</t>
  </si>
  <si>
    <t>Jack Davenport</t>
  </si>
  <si>
    <t>Sam Mendes</t>
  </si>
  <si>
    <t>Rory Kinnear</t>
  </si>
  <si>
    <t>Christoph Waltz</t>
  </si>
  <si>
    <t>UK</t>
  </si>
  <si>
    <t>Christopher Nolan</t>
  </si>
  <si>
    <t>Christian Bale</t>
  </si>
  <si>
    <t>Tom Hardy</t>
  </si>
  <si>
    <t>Joseph Gordon-Levitt</t>
  </si>
  <si>
    <t>Doug Walker</t>
  </si>
  <si>
    <t>Rob Walker</t>
  </si>
  <si>
    <t>Documentary</t>
  </si>
  <si>
    <t/>
  </si>
  <si>
    <t>Andrew Stanton</t>
  </si>
  <si>
    <t>Samantha Morton</t>
  </si>
  <si>
    <t>Daryl Sabara</t>
  </si>
  <si>
    <t>Polly Walker</t>
  </si>
  <si>
    <t>Sam Raimi</t>
  </si>
  <si>
    <t>James Franco</t>
  </si>
  <si>
    <t>Kirsten Dunst</t>
  </si>
  <si>
    <t>Nathan Greno</t>
  </si>
  <si>
    <t>Donna Murphy</t>
  </si>
  <si>
    <t>Brad Garrett</t>
  </si>
  <si>
    <t>M.C. Gainey</t>
  </si>
  <si>
    <t>PG</t>
  </si>
  <si>
    <t>Joss Whedon</t>
  </si>
  <si>
    <t>Robert Downey Jr.</t>
  </si>
  <si>
    <t>Scarlett Johansson</t>
  </si>
  <si>
    <t>David Yates</t>
  </si>
  <si>
    <t>Daniel Radcliffe</t>
  </si>
  <si>
    <t>Alan Rickman</t>
  </si>
  <si>
    <t>Rupert Grint</t>
  </si>
  <si>
    <t>Zack Snyder</t>
  </si>
  <si>
    <t>Lauren Cohan</t>
  </si>
  <si>
    <t>Bryan Singer</t>
  </si>
  <si>
    <t>Marlon Brando</t>
  </si>
  <si>
    <t>Kevin Spacey</t>
  </si>
  <si>
    <t>Frank Langella</t>
  </si>
  <si>
    <t>Marc Forster</t>
  </si>
  <si>
    <t>Mathieu Amalric</t>
  </si>
  <si>
    <t>Giancarlo Giannini</t>
  </si>
  <si>
    <t>Ruth Wilson</t>
  </si>
  <si>
    <t>Tom Wilkinson</t>
  </si>
  <si>
    <t>Christopher Meloni</t>
  </si>
  <si>
    <t>Harry Lennix</t>
  </si>
  <si>
    <t>Andrew Adamson</t>
  </si>
  <si>
    <t>Pierfrancesco Favino</t>
  </si>
  <si>
    <t>Peter Dinklage</t>
  </si>
  <si>
    <t>Rob Marshall</t>
  </si>
  <si>
    <t>Sam Claflin</t>
  </si>
  <si>
    <t>Stephen Graham</t>
  </si>
  <si>
    <t>Barry Sonnenfeld</t>
  </si>
  <si>
    <t>Michael Stuhlbarg</t>
  </si>
  <si>
    <t>Will Smith</t>
  </si>
  <si>
    <t>Peter Jackson</t>
  </si>
  <si>
    <t>Adam Brown</t>
  </si>
  <si>
    <t>James Nesbitt</t>
  </si>
  <si>
    <t>New Zealand</t>
  </si>
  <si>
    <t>Marc Webb</t>
  </si>
  <si>
    <t>Andrew Garfield</t>
  </si>
  <si>
    <t>Emma Stone</t>
  </si>
  <si>
    <t>Ridley Scott</t>
  </si>
  <si>
    <t>William Hurt</t>
  </si>
  <si>
    <t>Mark Addy</t>
  </si>
  <si>
    <t>Chris Weitz</t>
  </si>
  <si>
    <t>Eva Green</t>
  </si>
  <si>
    <t>Christopher Lee</t>
  </si>
  <si>
    <t>Kristin Scott Thomas</t>
  </si>
  <si>
    <t>Thomas Kretschmann</t>
  </si>
  <si>
    <t>Naomi Watts</t>
  </si>
  <si>
    <t>Kate Winslet</t>
  </si>
  <si>
    <t>Leonardo DiCaprio</t>
  </si>
  <si>
    <t>Anthony Russo</t>
  </si>
  <si>
    <t>Chris Evans</t>
  </si>
  <si>
    <t>Peter Berg</t>
  </si>
  <si>
    <t>Alexander SkarsgÃ¥rd</t>
  </si>
  <si>
    <t>Liam Neeson</t>
  </si>
  <si>
    <t>Colin Trevorrow</t>
  </si>
  <si>
    <t>Judy Greer</t>
  </si>
  <si>
    <t>Bryce Dallas Howard</t>
  </si>
  <si>
    <t>Omar Sy</t>
  </si>
  <si>
    <t>Helen McCrory</t>
  </si>
  <si>
    <t>Albert Finney</t>
  </si>
  <si>
    <t>Shane Black</t>
  </si>
  <si>
    <t>Jon Favreau</t>
  </si>
  <si>
    <t>Don Cheadle</t>
  </si>
  <si>
    <t>Tim Burton</t>
  </si>
  <si>
    <t>Anne Hathaway</t>
  </si>
  <si>
    <t>Brett Ratner</t>
  </si>
  <si>
    <t>Kelsey Grammer</t>
  </si>
  <si>
    <t>Hugh Jackman</t>
  </si>
  <si>
    <t>Canada</t>
  </si>
  <si>
    <t>Dan Scanlon</t>
  </si>
  <si>
    <t>Tyler Labine</t>
  </si>
  <si>
    <t>Steve Buscemi</t>
  </si>
  <si>
    <t>Sean Hayes</t>
  </si>
  <si>
    <t>G</t>
  </si>
  <si>
    <t>Michael Bay</t>
  </si>
  <si>
    <t>Kevin Dunn</t>
  </si>
  <si>
    <t>Glenn Morshower</t>
  </si>
  <si>
    <t>Ramon Rodriguez</t>
  </si>
  <si>
    <t>Sophia Myles</t>
  </si>
  <si>
    <t>Mila Kunis</t>
  </si>
  <si>
    <t>Joseph Kosinski</t>
  </si>
  <si>
    <t>Olivia Wilde</t>
  </si>
  <si>
    <t>Jeff Bridges</t>
  </si>
  <si>
    <t>James Frain</t>
  </si>
  <si>
    <t>John Lasseter</t>
  </si>
  <si>
    <t>Joe Mantegna</t>
  </si>
  <si>
    <t>Eddie Izzard</t>
  </si>
  <si>
    <t>Martin Campbell</t>
  </si>
  <si>
    <t>Temuera Morrison</t>
  </si>
  <si>
    <t>Ryan Reynolds</t>
  </si>
  <si>
    <t>Lee Unkrich</t>
  </si>
  <si>
    <t>John Ratzenberger</t>
  </si>
  <si>
    <t>Tom Hanks</t>
  </si>
  <si>
    <t>Don Rickles</t>
  </si>
  <si>
    <t>McG</t>
  </si>
  <si>
    <t>Common</t>
  </si>
  <si>
    <t>James Wan</t>
  </si>
  <si>
    <t>Paul Walker</t>
  </si>
  <si>
    <t>Vin Diesel</t>
  </si>
  <si>
    <t>Brad Pitt</t>
  </si>
  <si>
    <t>Peter Capaldi</t>
  </si>
  <si>
    <t>Mireille Enos</t>
  </si>
  <si>
    <t>J.J. Abrams</t>
  </si>
  <si>
    <t>Bruce Greenwood</t>
  </si>
  <si>
    <t>Benedict Cumberbatch</t>
  </si>
  <si>
    <t>Ewen Bremner</t>
  </si>
  <si>
    <t>Eddie Marsan</t>
  </si>
  <si>
    <t>Baz Luhrmann</t>
  </si>
  <si>
    <t>Elizabeth Debicki</t>
  </si>
  <si>
    <t>Steve Bisley</t>
  </si>
  <si>
    <t>Australia</t>
  </si>
  <si>
    <t>Mike Newell</t>
  </si>
  <si>
    <t>Richard Coyle</t>
  </si>
  <si>
    <t>Jake Gyllenhaal</t>
  </si>
  <si>
    <t>Reece Ritchie</t>
  </si>
  <si>
    <t>Guillermo del Toro</t>
  </si>
  <si>
    <t>Clifton Collins Jr.</t>
  </si>
  <si>
    <t>Larry Joe Campbell</t>
  </si>
  <si>
    <t>Lester Speight</t>
  </si>
  <si>
    <t>Steven Spielberg</t>
  </si>
  <si>
    <t>Ray Winstone</t>
  </si>
  <si>
    <t>Harrison Ford</t>
  </si>
  <si>
    <t>Jim Broadbent</t>
  </si>
  <si>
    <t>Peter Sohn</t>
  </si>
  <si>
    <t>Jack McGraw</t>
  </si>
  <si>
    <t>A.J. Buckley</t>
  </si>
  <si>
    <t>Mark Andrews</t>
  </si>
  <si>
    <t>Kelly Macdonald</t>
  </si>
  <si>
    <t>Julie Walters</t>
  </si>
  <si>
    <t>Justin Lin</t>
  </si>
  <si>
    <t>Melissa Roxburgh</t>
  </si>
  <si>
    <t>Fred Willard</t>
  </si>
  <si>
    <t>Jeff Garlin</t>
  </si>
  <si>
    <t>Dana Ivey</t>
  </si>
  <si>
    <t>Tzi Ma</t>
  </si>
  <si>
    <t>NoÃ©mie Lenoir</t>
  </si>
  <si>
    <t>Roland Emmerich</t>
  </si>
  <si>
    <t>Liam James</t>
  </si>
  <si>
    <t>Oliver Platt</t>
  </si>
  <si>
    <t>Tom McCarthy</t>
  </si>
  <si>
    <t>Robert Zemeckis</t>
  </si>
  <si>
    <t>Colin Firth</t>
  </si>
  <si>
    <t>Robin Wright</t>
  </si>
  <si>
    <t>Gary Oldman</t>
  </si>
  <si>
    <t>Lana Wachowski</t>
  </si>
  <si>
    <t>Channing Tatum</t>
  </si>
  <si>
    <t>Eddie Redmayne</t>
  </si>
  <si>
    <t>Kiran Shah</t>
  </si>
  <si>
    <t>Shane Rangi</t>
  </si>
  <si>
    <t>Michael Fassbender</t>
  </si>
  <si>
    <t>Tye Sheridan</t>
  </si>
  <si>
    <t>Heath Ledger</t>
  </si>
  <si>
    <t>Morgan Freeman</t>
  </si>
  <si>
    <t>Pete Docter</t>
  </si>
  <si>
    <t>Delroy Lindo</t>
  </si>
  <si>
    <t>Jess Harnell</t>
  </si>
  <si>
    <t>Rob Letterman</t>
  </si>
  <si>
    <t>Rainn Wilson</t>
  </si>
  <si>
    <t>Amy Poehler</t>
  </si>
  <si>
    <t>Martin Scorsese</t>
  </si>
  <si>
    <t>ChloÃ« Grace Moretz</t>
  </si>
  <si>
    <t>Salma Hayek</t>
  </si>
  <si>
    <t>Bai Ling</t>
  </si>
  <si>
    <t>Rob Cohen</t>
  </si>
  <si>
    <t>Brendan Fraser</t>
  </si>
  <si>
    <t>Jet Li</t>
  </si>
  <si>
    <t>Russell Wong</t>
  </si>
  <si>
    <t>David Ayer</t>
  </si>
  <si>
    <t>Robin Atkin Downes</t>
  </si>
  <si>
    <t>Ike Barinholtz</t>
  </si>
  <si>
    <t>Tom Shadyac</t>
  </si>
  <si>
    <t>Steve Carell</t>
  </si>
  <si>
    <t>Doug Liman</t>
  </si>
  <si>
    <t>Lara Pulver</t>
  </si>
  <si>
    <t>Tom Cruise</t>
  </si>
  <si>
    <t>Noah Taylor</t>
  </si>
  <si>
    <t>Kevin Reynolds</t>
  </si>
  <si>
    <t>Rick Aviles</t>
  </si>
  <si>
    <t>Jeanne Tripplehorn</t>
  </si>
  <si>
    <t>Stephen Sommers</t>
  </si>
  <si>
    <t>Dennis Quaid</t>
  </si>
  <si>
    <t>Leo Howard</t>
  </si>
  <si>
    <t>Mindy Kaling</t>
  </si>
  <si>
    <t>Bill Murray</t>
  </si>
  <si>
    <t>Garry Shandling</t>
  </si>
  <si>
    <t>Rupert Sanders</t>
  </si>
  <si>
    <t>Kristen Stewart</t>
  </si>
  <si>
    <t>Robert Stromberg</t>
  </si>
  <si>
    <t>Sharlto Copley</t>
  </si>
  <si>
    <t>Angelina Jolie Pitt</t>
  </si>
  <si>
    <t>Matt Reeves</t>
  </si>
  <si>
    <t>Kodi Smit-McPhee</t>
  </si>
  <si>
    <t>Roland JoffÃ©</t>
  </si>
  <si>
    <t>Alice Englert</t>
  </si>
  <si>
    <t>Bipasha Basu</t>
  </si>
  <si>
    <t>Belgium</t>
  </si>
  <si>
    <t>R</t>
  </si>
  <si>
    <t>Carl Rinsch</t>
  </si>
  <si>
    <t>Cary-Hiroyuki Tagawa</t>
  </si>
  <si>
    <t>Keanu Reeves</t>
  </si>
  <si>
    <t>Hayley Atwell</t>
  </si>
  <si>
    <t>Mike Mitchell</t>
  </si>
  <si>
    <t>Kathy Griffin</t>
  </si>
  <si>
    <t>Jon Hamm</t>
  </si>
  <si>
    <t>Brad Bird</t>
  </si>
  <si>
    <t>Chris Bauer</t>
  </si>
  <si>
    <t>Don Hall</t>
  </si>
  <si>
    <t>Daniel Henney</t>
  </si>
  <si>
    <t>Damon Wayans Jr.</t>
  </si>
  <si>
    <t>Abraham Benrubi</t>
  </si>
  <si>
    <t>Rich Moore</t>
  </si>
  <si>
    <t>Sarah Silverman</t>
  </si>
  <si>
    <t>Jack McBrayer</t>
  </si>
  <si>
    <t>Joe Lo Truglio</t>
  </si>
  <si>
    <t>Eddie Deezen</t>
  </si>
  <si>
    <t>Sela Ward</t>
  </si>
  <si>
    <t>Vivica A. Fox</t>
  </si>
  <si>
    <t>Dean DeBlois</t>
  </si>
  <si>
    <t>America Ferrera</t>
  </si>
  <si>
    <t>Gerard Butler</t>
  </si>
  <si>
    <t>Jonathan Mostow</t>
  </si>
  <si>
    <t>Nick Stahl</t>
  </si>
  <si>
    <t>James Gunn</t>
  </si>
  <si>
    <t>Bradley Cooper</t>
  </si>
  <si>
    <t>Djimon Hounsou</t>
  </si>
  <si>
    <t>Matthew McConaughey</t>
  </si>
  <si>
    <t>Hideaki Anno</t>
  </si>
  <si>
    <t>Shin'ya Tsukamoto</t>
  </si>
  <si>
    <t>Japanese</t>
  </si>
  <si>
    <t>Japan</t>
  </si>
  <si>
    <t>Jordana Brewster</t>
  </si>
  <si>
    <t>David Fincher</t>
  </si>
  <si>
    <t>Jason Flemyng</t>
  </si>
  <si>
    <t>Julia Ormond</t>
  </si>
  <si>
    <t>Matthew Vaughn</t>
  </si>
  <si>
    <t>Francis Lawrence</t>
  </si>
  <si>
    <t>Philip Seymour Hoffman</t>
  </si>
  <si>
    <t>Josh Hutcherson</t>
  </si>
  <si>
    <t>Jon Turteltaub</t>
  </si>
  <si>
    <t>Omar Benson Miller</t>
  </si>
  <si>
    <t>Wolfgang Petersen</t>
  </si>
  <si>
    <t>Mike Vogel</t>
  </si>
  <si>
    <t>Andre Braugher</t>
  </si>
  <si>
    <t>James Bobin</t>
  </si>
  <si>
    <t>Chris Miller</t>
  </si>
  <si>
    <t>Eric Idle</t>
  </si>
  <si>
    <t>Justin Timberlake</t>
  </si>
  <si>
    <t>Rupert Everett</t>
  </si>
  <si>
    <t>Duncan Jones</t>
  </si>
  <si>
    <t>Callum Rennie</t>
  </si>
  <si>
    <t>Dominic Cooper</t>
  </si>
  <si>
    <t>Alan Taylor</t>
  </si>
  <si>
    <t>Emilia Clarke</t>
  </si>
  <si>
    <t>Matt Smith</t>
  </si>
  <si>
    <t>Michael Apted</t>
  </si>
  <si>
    <t>Bruce Spence</t>
  </si>
  <si>
    <t xml:space="preserve"> Black and White</t>
  </si>
  <si>
    <t>Jaime King</t>
  </si>
  <si>
    <t>Jennifer Garner</t>
  </si>
  <si>
    <t>Mako</t>
  </si>
  <si>
    <t>Michael O'Neill</t>
  </si>
  <si>
    <t>Zack Ward</t>
  </si>
  <si>
    <t>Oliver Stone</t>
  </si>
  <si>
    <t>Anthony Hopkins</t>
  </si>
  <si>
    <t>Brian Blessed</t>
  </si>
  <si>
    <t>Germany</t>
  </si>
  <si>
    <t>Fiona Shaw</t>
  </si>
  <si>
    <t>Charlize Theron</t>
  </si>
  <si>
    <t>Alice Braga</t>
  </si>
  <si>
    <t>David Kelly</t>
  </si>
  <si>
    <t>Janeane Garofalo</t>
  </si>
  <si>
    <t>Brian Dennehy</t>
  </si>
  <si>
    <t>Eric Darnell</t>
  </si>
  <si>
    <t>Jada Pinkett Smith</t>
  </si>
  <si>
    <t>Bernie Mac</t>
  </si>
  <si>
    <t>Cedric the Entertainer</t>
  </si>
  <si>
    <t>Shawn Levy</t>
  </si>
  <si>
    <t>Rami Malek</t>
  </si>
  <si>
    <t>Steve Coogan</t>
  </si>
  <si>
    <t>Gavin Hood</t>
  </si>
  <si>
    <t>Collin Chou</t>
  </si>
  <si>
    <t>Nona Gaye</t>
  </si>
  <si>
    <t>Chris Buck</t>
  </si>
  <si>
    <t>Maurice LaMarche</t>
  </si>
  <si>
    <t>Josh Gad</t>
  </si>
  <si>
    <t>Daniel Bernhardt</t>
  </si>
  <si>
    <t>Natalie Portman</t>
  </si>
  <si>
    <t>George Miller</t>
  </si>
  <si>
    <t>ZoÃ« Kravitz</t>
  </si>
  <si>
    <t>Ron Howard</t>
  </si>
  <si>
    <t>Ayelet Zurer</t>
  </si>
  <si>
    <t>Armin Mueller-Stahl</t>
  </si>
  <si>
    <t>Kenneth Branagh</t>
  </si>
  <si>
    <t>Byron Howard</t>
  </si>
  <si>
    <t>Diedrich Bader</t>
  </si>
  <si>
    <t>Hoyt Yeatman</t>
  </si>
  <si>
    <t>Piper Mackenzie Harris</t>
  </si>
  <si>
    <t>Kelli Garner</t>
  </si>
  <si>
    <t>Jonathan Liebesman</t>
  </si>
  <si>
    <t>Edgar RamÃ­rez</t>
  </si>
  <si>
    <t>Christopher McQuarrie</t>
  </si>
  <si>
    <t>Jeremy Renner</t>
  </si>
  <si>
    <t>Sean Harris</t>
  </si>
  <si>
    <t>China</t>
  </si>
  <si>
    <t>Joe Johnston</t>
  </si>
  <si>
    <t>Simon Merrells</t>
  </si>
  <si>
    <t>Steve Hickner</t>
  </si>
  <si>
    <t>Oprah Winfrey</t>
  </si>
  <si>
    <t>Matthew Broderick</t>
  </si>
  <si>
    <t>Rip Torn</t>
  </si>
  <si>
    <t>Jennifer Yuh Nelson</t>
  </si>
  <si>
    <t>M. Night Shyamalan</t>
  </si>
  <si>
    <t>Noah Ringer</t>
  </si>
  <si>
    <t>Aasif Mandvi</t>
  </si>
  <si>
    <t>Jake Weber</t>
  </si>
  <si>
    <t>Simon Wells</t>
  </si>
  <si>
    <t>Dan Fogler</t>
  </si>
  <si>
    <t>David Bowers</t>
  </si>
  <si>
    <t>David Suchet</t>
  </si>
  <si>
    <t>Joe Wright</t>
  </si>
  <si>
    <t>Cara Delevingne</t>
  </si>
  <si>
    <t>Nonso Anozie</t>
  </si>
  <si>
    <t>Rob Minkoff</t>
  </si>
  <si>
    <t>Zach Callison</t>
  </si>
  <si>
    <t>Ty Burrell</t>
  </si>
  <si>
    <t>Adventure</t>
  </si>
  <si>
    <t>Julian Glover</t>
  </si>
  <si>
    <t>Martin Short</t>
  </si>
  <si>
    <t>Lee Tamahori</t>
  </si>
  <si>
    <t>Colin Salmon</t>
  </si>
  <si>
    <t>Toby Stephens</t>
  </si>
  <si>
    <t>Paul Feig</t>
  </si>
  <si>
    <t>Kate McKinnon</t>
  </si>
  <si>
    <t>Bruce Willis</t>
  </si>
  <si>
    <t>Will Patton</t>
  </si>
  <si>
    <t>Rosario Dawson</t>
  </si>
  <si>
    <t>Alessandro Carloni</t>
  </si>
  <si>
    <t>Wayne Knight</t>
  </si>
  <si>
    <t>Michael Nyqvist</t>
  </si>
  <si>
    <t>Peter Ramsey</t>
  </si>
  <si>
    <t>Kamil McFadden</t>
  </si>
  <si>
    <t>Khamani Griffin</t>
  </si>
  <si>
    <t>Dean Parisot</t>
  </si>
  <si>
    <t>Richard Burgi</t>
  </si>
  <si>
    <t>John Michael Higgins</t>
  </si>
  <si>
    <t>Edward Zwick</t>
  </si>
  <si>
    <t>Tony Goldwyn</t>
  </si>
  <si>
    <t>Chad Lindberg</t>
  </si>
  <si>
    <t>MarÃ­a Valverde</t>
  </si>
  <si>
    <t>Ben Mendelsohn</t>
  </si>
  <si>
    <t>Leonard Nimoy</t>
  </si>
  <si>
    <t>Alex Proyas</t>
  </si>
  <si>
    <t>Elodie Yung</t>
  </si>
  <si>
    <t>Bryan Brown</t>
  </si>
  <si>
    <t>Joe Morton</t>
  </si>
  <si>
    <t>Sam Shepard</t>
  </si>
  <si>
    <t>Richard Roxburgh</t>
  </si>
  <si>
    <t>Billy Crudup</t>
  </si>
  <si>
    <t>Matt Frewer</t>
  </si>
  <si>
    <t>Stephen McHattie</t>
  </si>
  <si>
    <t>Richard Donner</t>
  </si>
  <si>
    <t>Rene Russo</t>
  </si>
  <si>
    <t>Ang Lee</t>
  </si>
  <si>
    <t>Regi Davis</t>
  </si>
  <si>
    <t>Kevin Rankin</t>
  </si>
  <si>
    <t>Celia Weston</t>
  </si>
  <si>
    <t>Jon M. Chu</t>
  </si>
  <si>
    <t>Dwayne Johnson</t>
  </si>
  <si>
    <t>Breck Eisner</t>
  </si>
  <si>
    <t>Hironobu Sakaguchi</t>
  </si>
  <si>
    <t>Ming-Na Wen</t>
  </si>
  <si>
    <t>Jean Simmons</t>
  </si>
  <si>
    <t>Maria Grazia Cucinotta</t>
  </si>
  <si>
    <t>Desmond Llewelyn</t>
  </si>
  <si>
    <t>Peter Weir</t>
  </si>
  <si>
    <t>Lee Ingleby</t>
  </si>
  <si>
    <t>James D'Arcy</t>
  </si>
  <si>
    <t>Bill Condon</t>
  </si>
  <si>
    <t>Taylor Lautner</t>
  </si>
  <si>
    <t>Louis Leterrier</t>
  </si>
  <si>
    <t>Peter Mensah</t>
  </si>
  <si>
    <t>Philip Michael Thomas</t>
  </si>
  <si>
    <t>Don Johnson</t>
  </si>
  <si>
    <t>TV-14</t>
  </si>
  <si>
    <t>Penelope Wilton</t>
  </si>
  <si>
    <t>Mark Rylance</t>
  </si>
  <si>
    <t>Rafe Spall</t>
  </si>
  <si>
    <t>Alejandro G. IÃ±Ã¡rritu</t>
  </si>
  <si>
    <t>Lukas Haas</t>
  </si>
  <si>
    <t>David Soren</t>
  </si>
  <si>
    <t>Snoop Dogg</t>
  </si>
  <si>
    <t>Ben Schwartz</t>
  </si>
  <si>
    <t>Stephen Root</t>
  </si>
  <si>
    <t>Annet Mahendru</t>
  </si>
  <si>
    <t>Paul Greengrass</t>
  </si>
  <si>
    <t>Matt Damon</t>
  </si>
  <si>
    <t>Mark Osborne</t>
  </si>
  <si>
    <t>Peyton Reed</t>
  </si>
  <si>
    <t>Tim Johnson</t>
  </si>
  <si>
    <t>Matt Jones</t>
  </si>
  <si>
    <t>Lisa Ann Walter</t>
  </si>
  <si>
    <t>Rick Gonzalez</t>
  </si>
  <si>
    <t>Henry Rollins</t>
  </si>
  <si>
    <t>Jordi MollÃ </t>
  </si>
  <si>
    <t>Constance Marie</t>
  </si>
  <si>
    <t>Amy Sedaris</t>
  </si>
  <si>
    <t>Phillip Noyce</t>
  </si>
  <si>
    <t>Darren Aronofsky</t>
  </si>
  <si>
    <t>Emma Watson</t>
  </si>
  <si>
    <t>Logan Lerman</t>
  </si>
  <si>
    <t>Mackenzie Crook</t>
  </si>
  <si>
    <t>Toby Jones</t>
  </si>
  <si>
    <t>Tony Curran</t>
  </si>
  <si>
    <t>Alfonso CuarÃ³n</t>
  </si>
  <si>
    <t>Eric Leighton</t>
  </si>
  <si>
    <t>D.B. Sweeney</t>
  </si>
  <si>
    <t>Alfre Woodard</t>
  </si>
  <si>
    <t>Matt Birch</t>
  </si>
  <si>
    <t>Dave Legeno</t>
  </si>
  <si>
    <t>Tom McGrath</t>
  </si>
  <si>
    <t>Will Ferrell</t>
  </si>
  <si>
    <t>Chris Columbus</t>
  </si>
  <si>
    <t>Verne Troyer</t>
  </si>
  <si>
    <t>Robert Schwentke</t>
  </si>
  <si>
    <t>Stephanie Szostak</t>
  </si>
  <si>
    <t>Fantasy</t>
  </si>
  <si>
    <t>Seth Gabel</t>
  </si>
  <si>
    <t>JÃ¼rgen Prochnow</t>
  </si>
  <si>
    <t>Carlos Saldanha</t>
  </si>
  <si>
    <t>Rachel Crow</t>
  </si>
  <si>
    <t>Bruce Davison</t>
  </si>
  <si>
    <t>Aaron Stanford</t>
  </si>
  <si>
    <t>Guy Ritchie</t>
  </si>
  <si>
    <t>Paul Anderson</t>
  </si>
  <si>
    <t>Alexa Davalos</t>
  </si>
  <si>
    <t>Paul Verhoeven</t>
  </si>
  <si>
    <t>Rachel Ticotin</t>
  </si>
  <si>
    <t>Ronny Cox</t>
  </si>
  <si>
    <t>John McTiernan</t>
  </si>
  <si>
    <t>Vladimir Kulich</t>
  </si>
  <si>
    <t>Tony Gilroy</t>
  </si>
  <si>
    <t>Scott Glenn</t>
  </si>
  <si>
    <t>Stacy Keach</t>
  </si>
  <si>
    <t>Joel Schumacher</t>
  </si>
  <si>
    <t>Action</t>
  </si>
  <si>
    <t>Michael Gough</t>
  </si>
  <si>
    <t>T.J. Thyne</t>
  </si>
  <si>
    <t>Clint Howard</t>
  </si>
  <si>
    <t>Molly Shannon</t>
  </si>
  <si>
    <t>John Woo</t>
  </si>
  <si>
    <t>Dougray Scott</t>
  </si>
  <si>
    <t>Mary Elizabeth Mastrantonio</t>
  </si>
  <si>
    <t>Karen Allen</t>
  </si>
  <si>
    <t>Bob Gunton</t>
  </si>
  <si>
    <t>Tim Story</t>
  </si>
  <si>
    <t>Ioan Gruffudd</t>
  </si>
  <si>
    <t>Suraj Sharma</t>
  </si>
  <si>
    <t>Mark Steven Johnson</t>
  </si>
  <si>
    <t>Matt Long</t>
  </si>
  <si>
    <t>Riz Ahmed</t>
  </si>
  <si>
    <t>Ato Essandoh</t>
  </si>
  <si>
    <t>Demi Moore</t>
  </si>
  <si>
    <t>Justin Theroux</t>
  </si>
  <si>
    <t>Nathan Lane</t>
  </si>
  <si>
    <t>Melanie Griffith</t>
  </si>
  <si>
    <t>Neill Blomkamp</t>
  </si>
  <si>
    <t>David Twohy</t>
  </si>
  <si>
    <t>JosÃ© Padilha</t>
  </si>
  <si>
    <t>Abbie Cornish</t>
  </si>
  <si>
    <t>Jennifer Ehle</t>
  </si>
  <si>
    <t>Kick Gurry</t>
  </si>
  <si>
    <t>Scott Porter</t>
  </si>
  <si>
    <t>James L. Brooks</t>
  </si>
  <si>
    <t>Domenick Lombardozzi</t>
  </si>
  <si>
    <t>James Mangold</t>
  </si>
  <si>
    <t>Marc Blucas</t>
  </si>
  <si>
    <t>George Lucas</t>
  </si>
  <si>
    <t>Hayden Christensen</t>
  </si>
  <si>
    <t>James Coburn</t>
  </si>
  <si>
    <t>Tao Okamoto</t>
  </si>
  <si>
    <t>Ian McDiarmid</t>
  </si>
  <si>
    <t>Kirk De Micco</t>
  </si>
  <si>
    <t>FrÃ©dÃ©ric Forestier</t>
  </si>
  <si>
    <t>Santiago Segura</t>
  </si>
  <si>
    <t>French</t>
  </si>
  <si>
    <t>France</t>
  </si>
  <si>
    <t>Roger Willie</t>
  </si>
  <si>
    <t>Noah Emmerich</t>
  </si>
  <si>
    <t>Cedric Nicolas-Troyan</t>
  </si>
  <si>
    <t>Danny Woodburn</t>
  </si>
  <si>
    <t>Noel Fisher</t>
  </si>
  <si>
    <t>Basher Savage</t>
  </si>
  <si>
    <t>Roger Donaldson</t>
  </si>
  <si>
    <t>Grant Heslov</t>
  </si>
  <si>
    <t>Dave Green</t>
  </si>
  <si>
    <t>Josh Trank</t>
  </si>
  <si>
    <t>Reg E. Cathey</t>
  </si>
  <si>
    <t>Tim Blake Nelson</t>
  </si>
  <si>
    <t>Tim Heidecker</t>
  </si>
  <si>
    <t>Brad Peyton</t>
  </si>
  <si>
    <t>Archie Panjabi</t>
  </si>
  <si>
    <t>Roger Spottiswoode</t>
  </si>
  <si>
    <t>Vincent Schiavelli</t>
  </si>
  <si>
    <t>Joe Don Baker</t>
  </si>
  <si>
    <t>Adam Baldwin</t>
  </si>
  <si>
    <t>Steven Soderbergh</t>
  </si>
  <si>
    <t>Julia Roberts</t>
  </si>
  <si>
    <t>Theo James</t>
  </si>
  <si>
    <t>Mekhi Phifer</t>
  </si>
  <si>
    <t>Adam Scott</t>
  </si>
  <si>
    <t>Frances Conroy</t>
  </si>
  <si>
    <t>Catherine Tate</t>
  </si>
  <si>
    <t>James Corden</t>
  </si>
  <si>
    <t>Michel Gondry</t>
  </si>
  <si>
    <t>Dirk Benedict</t>
  </si>
  <si>
    <t>TV-PG</t>
  </si>
  <si>
    <t>Noam Murro</t>
  </si>
  <si>
    <t>Sullivan Stapleton</t>
  </si>
  <si>
    <t>Raja Gosnell</t>
  </si>
  <si>
    <t>Tim Gunn</t>
  </si>
  <si>
    <t>Will Finn</t>
  </si>
  <si>
    <t>Roseanne Barr</t>
  </si>
  <si>
    <t>Torey Michael Adkins</t>
  </si>
  <si>
    <t>Nancy O'Dell</t>
  </si>
  <si>
    <t>Jacob Tremblay</t>
  </si>
  <si>
    <t>Jan de Bont</t>
  </si>
  <si>
    <t>Jason Patric</t>
  </si>
  <si>
    <t>Lois Chiles</t>
  </si>
  <si>
    <t>Moises Arias</t>
  </si>
  <si>
    <t>Len Wiseman</t>
  </si>
  <si>
    <t>Jonathan Sadowski</t>
  </si>
  <si>
    <t>Cyril Raffaelli</t>
  </si>
  <si>
    <t>Billy Boyd</t>
  </si>
  <si>
    <t>Frank Coraci</t>
  </si>
  <si>
    <t>CÃ©cile De France</t>
  </si>
  <si>
    <t>Michael Mann</t>
  </si>
  <si>
    <t>Bo Welch</t>
  </si>
  <si>
    <t>Kelly Preston</t>
  </si>
  <si>
    <t>Chi McBride</t>
  </si>
  <si>
    <t>Chazz Palminteri</t>
  </si>
  <si>
    <t>Jeffrey Jones</t>
  </si>
  <si>
    <t>Ron Clements</t>
  </si>
  <si>
    <t>Jenifer Lewis</t>
  </si>
  <si>
    <t>Donald Glover</t>
  </si>
  <si>
    <t>Benedict Wong</t>
  </si>
  <si>
    <t>Christopher Barnard</t>
  </si>
  <si>
    <t>Comedy</t>
  </si>
  <si>
    <t>Peter Chelsom</t>
  </si>
  <si>
    <t>Warren Beatty</t>
  </si>
  <si>
    <t>New Line</t>
  </si>
  <si>
    <t>Dominic Sena</t>
  </si>
  <si>
    <t>Robert Duvall</t>
  </si>
  <si>
    <t>Connie Nielsen</t>
  </si>
  <si>
    <t>Frank Grillo</t>
  </si>
  <si>
    <t>Jessica Capshaw</t>
  </si>
  <si>
    <t>Tobias Menzies</t>
  </si>
  <si>
    <t>Ivana Milicevic</t>
  </si>
  <si>
    <t>Estella Warren</t>
  </si>
  <si>
    <t>Jenette Goldstein</t>
  </si>
  <si>
    <t>S. Epatha Merkerson</t>
  </si>
  <si>
    <t>Ruby Dee</t>
  </si>
  <si>
    <t>Denzel Washington</t>
  </si>
  <si>
    <t>RZA</t>
  </si>
  <si>
    <t>Tia Carrere</t>
  </si>
  <si>
    <t>Jamie Lee Curtis</t>
  </si>
  <si>
    <t>Tom Arnold</t>
  </si>
  <si>
    <t>Tony Scott</t>
  </si>
  <si>
    <t>Paul Weitz</t>
  </si>
  <si>
    <t>Blythe Danner</t>
  </si>
  <si>
    <t>Robert De Niro</t>
  </si>
  <si>
    <t>Teri Polo</t>
  </si>
  <si>
    <t>Adam McKay</t>
  </si>
  <si>
    <t>Chuck Russell</t>
  </si>
  <si>
    <t>Vanessa Williams</t>
  </si>
  <si>
    <t>Quentin Tarantino</t>
  </si>
  <si>
    <t>Gary Trousdale</t>
  </si>
  <si>
    <t>Jason Alexander</t>
  </si>
  <si>
    <t>Bill Fagerbakke</t>
  </si>
  <si>
    <t>Mark Dindal</t>
  </si>
  <si>
    <t>Wendie Malick</t>
  </si>
  <si>
    <t>Eartha Kitt</t>
  </si>
  <si>
    <t>John Fiedler</t>
  </si>
  <si>
    <t>Simon West</t>
  </si>
  <si>
    <t>Sylvester Stallone</t>
  </si>
  <si>
    <t>Armando Riesco</t>
  </si>
  <si>
    <t>Annie Parisse</t>
  </si>
  <si>
    <t>Stefen Fangmeier</t>
  </si>
  <si>
    <t>Ed Speleers</t>
  </si>
  <si>
    <t>Gary Lewis</t>
  </si>
  <si>
    <t>Spike Jonze</t>
  </si>
  <si>
    <t>Ryan Corr</t>
  </si>
  <si>
    <t>Catherine O'Hara</t>
  </si>
  <si>
    <t>Chris Wedge</t>
  </si>
  <si>
    <t>Emma Kenney</t>
  </si>
  <si>
    <t>Florian Henckel von Donnersmarck</t>
  </si>
  <si>
    <t>Rufus Sewell</t>
  </si>
  <si>
    <t>Peter Hyams</t>
  </si>
  <si>
    <t>Mark Margolis</t>
  </si>
  <si>
    <t>Udo Kier</t>
  </si>
  <si>
    <t>Stephen Collins</t>
  </si>
  <si>
    <t>Rene Auberjonois</t>
  </si>
  <si>
    <t>Debi Mazar</t>
  </si>
  <si>
    <t>Patrick Muldoon</t>
  </si>
  <si>
    <t>Jake Busey</t>
  </si>
  <si>
    <t>Tom Tykwer</t>
  </si>
  <si>
    <t>Jim Sturgess</t>
  </si>
  <si>
    <t>Anthony LaPaglia</t>
  </si>
  <si>
    <t>Pitof</t>
  </si>
  <si>
    <t>Christopher Heyerdahl</t>
  </si>
  <si>
    <t>Alex Borstein</t>
  </si>
  <si>
    <t>Ingrid BolsÃ¸ Berdal</t>
  </si>
  <si>
    <t>Michael Wincott</t>
  </si>
  <si>
    <t>Brad Silberling</t>
  </si>
  <si>
    <t>Anna Friel</t>
  </si>
  <si>
    <t>Bobb'e J. Thompson</t>
  </si>
  <si>
    <t>Patrick Hughes</t>
  </si>
  <si>
    <t>Ericson Core</t>
  </si>
  <si>
    <t>Lawrence Guterman</t>
  </si>
  <si>
    <t>Traylor Howard</t>
  </si>
  <si>
    <t>Jamie Kennedy</t>
  </si>
  <si>
    <t>Benjamin Walker</t>
  </si>
  <si>
    <t>Ron Underwood</t>
  </si>
  <si>
    <t>Randy Quaid</t>
  </si>
  <si>
    <t>Burt Young</t>
  </si>
  <si>
    <t>Sean Huze</t>
  </si>
  <si>
    <t>Steve Martino</t>
  </si>
  <si>
    <t>Venus Schultheis</t>
  </si>
  <si>
    <t>Bill Melendez</t>
  </si>
  <si>
    <t>David Mamet</t>
  </si>
  <si>
    <t>Felicity Huffman</t>
  </si>
  <si>
    <t>Ben Gazzara</t>
  </si>
  <si>
    <t>Campbell Scott</t>
  </si>
  <si>
    <t>Yimou Zhang</t>
  </si>
  <si>
    <t>Ni Ni</t>
  </si>
  <si>
    <t>Mandarin</t>
  </si>
  <si>
    <t>Ash Brannon</t>
  </si>
  <si>
    <t>Zooey Deschanel</t>
  </si>
  <si>
    <t>Jon Heder</t>
  </si>
  <si>
    <t>Frank Oz</t>
  </si>
  <si>
    <t>Jon Lovitz</t>
  </si>
  <si>
    <t>Jay Roach</t>
  </si>
  <si>
    <t>Thomas Middleditch</t>
  </si>
  <si>
    <t>Katherine LaNasa</t>
  </si>
  <si>
    <t>Luc Besson</t>
  </si>
  <si>
    <t>Milla Jovovich</t>
  </si>
  <si>
    <t>Michael Patrick King</t>
  </si>
  <si>
    <t>Liza Minnelli</t>
  </si>
  <si>
    <t>Chris Noth</t>
  </si>
  <si>
    <t>Kristin Davis</t>
  </si>
  <si>
    <t>Bibo Bergeron</t>
  </si>
  <si>
    <t>Rosie Perez</t>
  </si>
  <si>
    <t>Frank Welker</t>
  </si>
  <si>
    <t>Elton John</t>
  </si>
  <si>
    <t>Derek Jacobi</t>
  </si>
  <si>
    <t>AJ Michalka</t>
  </si>
  <si>
    <t>Bernard Hill</t>
  </si>
  <si>
    <t>Sergey Bodrov</t>
  </si>
  <si>
    <t>Olivia Williams</t>
  </si>
  <si>
    <t>Wally Pfister</t>
  </si>
  <si>
    <t>Trevor Morgan</t>
  </si>
  <si>
    <t>Michael Jeter</t>
  </si>
  <si>
    <t>Alessandro Nivola</t>
  </si>
  <si>
    <t>Rupert Wyatt</t>
  </si>
  <si>
    <t>David Oyelowo</t>
  </si>
  <si>
    <t>Mark Waters</t>
  </si>
  <si>
    <t>Tod Fennell</t>
  </si>
  <si>
    <t>Joan Plowright</t>
  </si>
  <si>
    <t>John Moore</t>
  </si>
  <si>
    <t>Cole Hauser</t>
  </si>
  <si>
    <t>Megalyn Echikunwoke</t>
  </si>
  <si>
    <t>John Lee Hancock</t>
  </si>
  <si>
    <t>Craig T. Nelson</t>
  </si>
  <si>
    <t>Holly Hunter</t>
  </si>
  <si>
    <t>Renny Harlin</t>
  </si>
  <si>
    <t>Christopher Masterson</t>
  </si>
  <si>
    <t>Linda Fiorentino</t>
  </si>
  <si>
    <t>Ethan Suplee</t>
  </si>
  <si>
    <t>John Lone</t>
  </si>
  <si>
    <t>Amber Valletta</t>
  </si>
  <si>
    <t>Miranda Otto</t>
  </si>
  <si>
    <t>Phil Lord</t>
  </si>
  <si>
    <t>Will Forte</t>
  </si>
  <si>
    <t>Maile Flanagan</t>
  </si>
  <si>
    <t>Denis Leary</t>
  </si>
  <si>
    <t>Ben Stiller</t>
  </si>
  <si>
    <t>Adrian Martinez</t>
  </si>
  <si>
    <t>LL Cool J</t>
  </si>
  <si>
    <t>Tony Bancroft</t>
  </si>
  <si>
    <t>Harvey Fierstein</t>
  </si>
  <si>
    <t>Brandon T. Jackson</t>
  </si>
  <si>
    <t>Goran Visnjic</t>
  </si>
  <si>
    <t>Joely Richardson</t>
  </si>
  <si>
    <t>Aldis Hodge</t>
  </si>
  <si>
    <t>Kevin Chamberlin</t>
  </si>
  <si>
    <t>Robert Maillet</t>
  </si>
  <si>
    <t>Timur Bekmambetov</t>
  </si>
  <si>
    <t>Jim Varney</t>
  </si>
  <si>
    <t>Cree Summer</t>
  </si>
  <si>
    <t>Walt Becker</t>
  </si>
  <si>
    <t>Joshua Mikel</t>
  </si>
  <si>
    <t>Jesse McCartney</t>
  </si>
  <si>
    <t>Dennis Dugan</t>
  </si>
  <si>
    <t>Sayed Badreya</t>
  </si>
  <si>
    <t>Adam Sandler</t>
  </si>
  <si>
    <t>Kevin Nealon</t>
  </si>
  <si>
    <t>Haley Joel Osment</t>
  </si>
  <si>
    <t>Kevin Sussman</t>
  </si>
  <si>
    <t>Rachael Harris</t>
  </si>
  <si>
    <t>Marsha Thomason</t>
  </si>
  <si>
    <t>Marc John Jefferies</t>
  </si>
  <si>
    <t>Tom Skerritt</t>
  </si>
  <si>
    <t>Larry King</t>
  </si>
  <si>
    <t>Kim Dickens</t>
  </si>
  <si>
    <t>Greg Grunberg</t>
  </si>
  <si>
    <t>Sydney Pollack</t>
  </si>
  <si>
    <t>George Harris</t>
  </si>
  <si>
    <t>Curtiss Cook</t>
  </si>
  <si>
    <t>Aboriginal</t>
  </si>
  <si>
    <t>Thor Freudenthal</t>
  </si>
  <si>
    <t>Leven Rambin</t>
  </si>
  <si>
    <t>Sanaa Lathan</t>
  </si>
  <si>
    <t>Michael Byrne</t>
  </si>
  <si>
    <t>Alun Armstrong</t>
  </si>
  <si>
    <t>Stephen Dillane</t>
  </si>
  <si>
    <t>Catherine McCormack</t>
  </si>
  <si>
    <t>Brian De Palma</t>
  </si>
  <si>
    <t>Wanda Sykes</t>
  </si>
  <si>
    <t>Mick Jackson</t>
  </si>
  <si>
    <t>Anne Heche</t>
  </si>
  <si>
    <t>Gaby Hoffmann</t>
  </si>
  <si>
    <t>Alan J. Pakula</t>
  </si>
  <si>
    <t>Natascha McElhone</t>
  </si>
  <si>
    <t>Kathryn Bigelow</t>
  </si>
  <si>
    <t>Christian Camargo</t>
  </si>
  <si>
    <t>John Milius</t>
  </si>
  <si>
    <t>William Smith</t>
  </si>
  <si>
    <t>Bruce McGill</t>
  </si>
  <si>
    <t>Paddy Considine</t>
  </si>
  <si>
    <t>Rosemarie DeWitt</t>
  </si>
  <si>
    <t>Andrey Konchalovskiy</t>
  </si>
  <si>
    <t>Shirley Henderson</t>
  </si>
  <si>
    <t>Richard E. Grant</t>
  </si>
  <si>
    <t>Gary Ross</t>
  </si>
  <si>
    <t>Michael Angarano</t>
  </si>
  <si>
    <t>Alan Ruck</t>
  </si>
  <si>
    <t>Jami Gertz</t>
  </si>
  <si>
    <t>Paul Sanchez</t>
  </si>
  <si>
    <t>Nick Searcy</t>
  </si>
  <si>
    <t>Elizabeth Daily</t>
  </si>
  <si>
    <t>Joan Allen</t>
  </si>
  <si>
    <t>Dean Stockwell</t>
  </si>
  <si>
    <t>Elliott Gould</t>
  </si>
  <si>
    <t>Paul W.S. Anderson</t>
  </si>
  <si>
    <t>Genndy Tartakovsky</t>
  </si>
  <si>
    <t>Kevin Lima</t>
  </si>
  <si>
    <t>Teala Dunn</t>
  </si>
  <si>
    <t>Scott Thompson</t>
  </si>
  <si>
    <t>Caroline Dhavernas</t>
  </si>
  <si>
    <t>Daniel Espinosa</t>
  </si>
  <si>
    <t>Jim Carter</t>
  </si>
  <si>
    <t>Gabourey Sidibe</t>
  </si>
  <si>
    <t>Nancy Meyers</t>
  </si>
  <si>
    <t>Hunter Parrish</t>
  </si>
  <si>
    <t>Meryl Streep</t>
  </si>
  <si>
    <t>Zoe Kazan</t>
  </si>
  <si>
    <t>Al Pacino</t>
  </si>
  <si>
    <t>Roger Allers</t>
  </si>
  <si>
    <t>Debra Messing</t>
  </si>
  <si>
    <t>Jane Krakowski</t>
  </si>
  <si>
    <t>Neil Burger</t>
  </si>
  <si>
    <t>Jean-Jacques Annaud</t>
  </si>
  <si>
    <t>Gabriel Thomson</t>
  </si>
  <si>
    <t>Bob Hoskins</t>
  </si>
  <si>
    <t>Clemens Schick</t>
  </si>
  <si>
    <t>Tom Noonan</t>
  </si>
  <si>
    <t>F. Murray Abraham</t>
  </si>
  <si>
    <t>Zachery Ty Bryan</t>
  </si>
  <si>
    <t>Sarah Smith</t>
  </si>
  <si>
    <t>Imelda Staunton</t>
  </si>
  <si>
    <t>Michael Palin</t>
  </si>
  <si>
    <t>Martin Brest</t>
  </si>
  <si>
    <t>Andrew Davis</t>
  </si>
  <si>
    <t>Rick Worthy</t>
  </si>
  <si>
    <t>Bob Fosse</t>
  </si>
  <si>
    <t>Ben Vereen</t>
  </si>
  <si>
    <t>Tarsem Singh</t>
  </si>
  <si>
    <t>Edgar Wright</t>
  </si>
  <si>
    <t>Kieran Culkin</t>
  </si>
  <si>
    <t>Anna Kendrick</t>
  </si>
  <si>
    <t>Jon Amiel</t>
  </si>
  <si>
    <t>TchÃ©ky Karyo</t>
  </si>
  <si>
    <t>Peter Segal</t>
  </si>
  <si>
    <t>Janet Jackson</t>
  </si>
  <si>
    <t>Larry Miller</t>
  </si>
  <si>
    <t>Chris Elliott</t>
  </si>
  <si>
    <t>Linda Cardellini</t>
  </si>
  <si>
    <t>Sarah Michelle Gellar</t>
  </si>
  <si>
    <t>Pete Travis</t>
  </si>
  <si>
    <t>Jason Cope</t>
  </si>
  <si>
    <t>Cameron Monaghan</t>
  </si>
  <si>
    <t>Julie Kavner</t>
  </si>
  <si>
    <t>George A. Romero</t>
  </si>
  <si>
    <t>Hal Holbrook</t>
  </si>
  <si>
    <t>Ted Danson</t>
  </si>
  <si>
    <t>Adrienne Barbeau</t>
  </si>
  <si>
    <t>IvÃ¡n KamarÃ¡s</t>
  </si>
  <si>
    <t>Seth MacFarlane</t>
  </si>
  <si>
    <t>Anthony Edwards</t>
  </si>
  <si>
    <t>Michael Rapaport</t>
  </si>
  <si>
    <t>Vanessa Redgrave</t>
  </si>
  <si>
    <t>Todd Phillips</t>
  </si>
  <si>
    <t>Mason Lee</t>
  </si>
  <si>
    <t>Jason Scott Lee</t>
  </si>
  <si>
    <t>Gary Winick</t>
  </si>
  <si>
    <t>Mimi Leder</t>
  </si>
  <si>
    <t>Steve Reevis</t>
  </si>
  <si>
    <t>Paul Michael Glaser</t>
  </si>
  <si>
    <t>Joseph Sikora</t>
  </si>
  <si>
    <t>Seth Gordon</t>
  </si>
  <si>
    <t>Katy Mixon</t>
  </si>
  <si>
    <t>Drew Carey</t>
  </si>
  <si>
    <t>Adam Shankman</t>
  </si>
  <si>
    <t>Carmen Electra</t>
  </si>
  <si>
    <t>Jennifer Jason Leigh</t>
  </si>
  <si>
    <t>Liam Aiken</t>
  </si>
  <si>
    <t>Bailee Madison</t>
  </si>
  <si>
    <t>Royce Johnson</t>
  </si>
  <si>
    <t>Elden Henson</t>
  </si>
  <si>
    <t>TV-MA</t>
  </si>
  <si>
    <t>Monica Potter</t>
  </si>
  <si>
    <t>Dave Chappelle</t>
  </si>
  <si>
    <t>D.J. Caruso</t>
  </si>
  <si>
    <t>Ethan Embry</t>
  </si>
  <si>
    <t>Cameron Boyce</t>
  </si>
  <si>
    <t>Anthony Minghella</t>
  </si>
  <si>
    <t>Albert Hughes</t>
  </si>
  <si>
    <t>Les Mayfield</t>
  </si>
  <si>
    <t>Jodi Benson</t>
  </si>
  <si>
    <t>Lili Taylor</t>
  </si>
  <si>
    <t>Virginia Madsen</t>
  </si>
  <si>
    <t>Joe Pytka</t>
  </si>
  <si>
    <t>Michael Jordan</t>
  </si>
  <si>
    <t>Henry Czerny</t>
  </si>
  <si>
    <t>Roger Rees</t>
  </si>
  <si>
    <t>Scott Derrickson</t>
  </si>
  <si>
    <t>Alex McArthur</t>
  </si>
  <si>
    <t>Jim Parrack</t>
  </si>
  <si>
    <t>Ivan Reitman</t>
  </si>
  <si>
    <t>Eric Brevig</t>
  </si>
  <si>
    <t>Tom Cavanagh</t>
  </si>
  <si>
    <t>Kelly Asbury</t>
  </si>
  <si>
    <t>Charles Napier</t>
  </si>
  <si>
    <t>Leslie Bibb</t>
  </si>
  <si>
    <t>Nicholas Turturro</t>
  </si>
  <si>
    <t>Stephen Hopkins</t>
  </si>
  <si>
    <t>June Lockhart</t>
  </si>
  <si>
    <t>Jonathan Demme</t>
  </si>
  <si>
    <t>Dorian Missick</t>
  </si>
  <si>
    <t>Henry Jaglom</t>
  </si>
  <si>
    <t>Agnes Moorehead</t>
  </si>
  <si>
    <t>TV-G</t>
  </si>
  <si>
    <t>James Algar</t>
  </si>
  <si>
    <t>Penn Jillette</t>
  </si>
  <si>
    <t>Alan Young</t>
  </si>
  <si>
    <t>Mika Boorem</t>
  </si>
  <si>
    <t>Nick Chinlund</t>
  </si>
  <si>
    <t>Spanish</t>
  </si>
  <si>
    <t>Vincent Ward</t>
  </si>
  <si>
    <t>Annabella Sciorra</t>
  </si>
  <si>
    <t>Steven Brill</t>
  </si>
  <si>
    <t>Michael McKean</t>
  </si>
  <si>
    <t>Terry Gilliam</t>
  </si>
  <si>
    <t>Lucile Hadzihalilovic</t>
  </si>
  <si>
    <t>Roxane Duran</t>
  </si>
  <si>
    <t>Harold Perrineau</t>
  </si>
  <si>
    <t>Devin Ratray</t>
  </si>
  <si>
    <t>Boris Kodjoe</t>
  </si>
  <si>
    <t>Jon Foster</t>
  </si>
  <si>
    <t>Viggo Mortensen</t>
  </si>
  <si>
    <t>Barry Cook</t>
  </si>
  <si>
    <t>Tiya Sircar</t>
  </si>
  <si>
    <t>Charlie Rowe</t>
  </si>
  <si>
    <t>Roger Christian</t>
  </si>
  <si>
    <t>Joe Dante</t>
  </si>
  <si>
    <t>Jenna Elfman</t>
  </si>
  <si>
    <t>Elio Germano</t>
  </si>
  <si>
    <t>Andrea Di Stefano</t>
  </si>
  <si>
    <t>Kevin Costner</t>
  </si>
  <si>
    <t>Brian Anthony Wilson</t>
  </si>
  <si>
    <t>Larenz Tate</t>
  </si>
  <si>
    <t>Adam Goldberg</t>
  </si>
  <si>
    <t>Joseph Gilgun</t>
  </si>
  <si>
    <t>Antony Hoffman</t>
  </si>
  <si>
    <t>Val Kilmer</t>
  </si>
  <si>
    <t>Adam LeFevre</t>
  </si>
  <si>
    <t>Mia Farrow</t>
  </si>
  <si>
    <t>Jacques Perrin</t>
  </si>
  <si>
    <t>Currie Graham</t>
  </si>
  <si>
    <t>AndrÃ©s Couturier</t>
  </si>
  <si>
    <t>David Hoffman</t>
  </si>
  <si>
    <t>Mexico</t>
  </si>
  <si>
    <t>Austin Pendleton</t>
  </si>
  <si>
    <t>Cody Cameron</t>
  </si>
  <si>
    <t>Emily Watson</t>
  </si>
  <si>
    <t>John Singleton</t>
  </si>
  <si>
    <t>Oliver Hirschbiegel</t>
  </si>
  <si>
    <t>Veronica Cartwright</t>
  </si>
  <si>
    <t>Jeremy Northam</t>
  </si>
  <si>
    <t>Des McAnuff</t>
  </si>
  <si>
    <t>Yarrow Cheney</t>
  </si>
  <si>
    <t>Eric Stonestreet</t>
  </si>
  <si>
    <t>Albert Brooks</t>
  </si>
  <si>
    <t>Stephen Norrington</t>
  </si>
  <si>
    <t>Max Ryan</t>
  </si>
  <si>
    <t>Pierre Coffin</t>
  </si>
  <si>
    <t>Miranda Cosgrove</t>
  </si>
  <si>
    <t>Mary McDonnell</t>
  </si>
  <si>
    <t>Richard Schiff</t>
  </si>
  <si>
    <t>Ariana Richards</t>
  </si>
  <si>
    <t>Danny Huston</t>
  </si>
  <si>
    <t>Tyler Mane</t>
  </si>
  <si>
    <t>Michael Biehn</t>
  </si>
  <si>
    <t>Bokeem Woodbine</t>
  </si>
  <si>
    <t>Ray Romano</t>
  </si>
  <si>
    <t>Peter Dante</t>
  </si>
  <si>
    <t>Elijah Kelley</t>
  </si>
  <si>
    <t>Jerry Stiller</t>
  </si>
  <si>
    <t>Alan Ford</t>
  </si>
  <si>
    <t>David Kellogg</t>
  </si>
  <si>
    <t>Michael Kelly</t>
  </si>
  <si>
    <t>Matt Ryan</t>
  </si>
  <si>
    <t>Kevin Dillon</t>
  </si>
  <si>
    <t>Nicholas Lea</t>
  </si>
  <si>
    <t>Mike Nichols</t>
  </si>
  <si>
    <t>Jennifer Hudson</t>
  </si>
  <si>
    <t>Loretta Devine</t>
  </si>
  <si>
    <t>Brent Sexton</t>
  </si>
  <si>
    <t>Adam Arkin</t>
  </si>
  <si>
    <t>F. Gary Gray</t>
  </si>
  <si>
    <t>Christina Milian</t>
  </si>
  <si>
    <t>Moritz Bleibtreu</t>
  </si>
  <si>
    <t>Antoine Fuqua</t>
  </si>
  <si>
    <t>Robert Luketic</t>
  </si>
  <si>
    <t>Tom Selleck</t>
  </si>
  <si>
    <t>Paz Vega</t>
  </si>
  <si>
    <t>Gil Kenan</t>
  </si>
  <si>
    <t>Barry Levinson</t>
  </si>
  <si>
    <t>BrÃ­an F. O'Byrne</t>
  </si>
  <si>
    <t>Jerry Zucker</t>
  </si>
  <si>
    <t>Ben Cross</t>
  </si>
  <si>
    <t>John Gielgud</t>
  </si>
  <si>
    <t>Andy Tennant</t>
  </si>
  <si>
    <t>Geoffrey Palmer</t>
  </si>
  <si>
    <t>Daniel Sharman</t>
  </si>
  <si>
    <t>Florent-Emilio Siri</t>
  </si>
  <si>
    <t>Don Bluth</t>
  </si>
  <si>
    <t>Ron Shelton</t>
  </si>
  <si>
    <t>Lena Olin</t>
  </si>
  <si>
    <t>Sean Pertwee</t>
  </si>
  <si>
    <t>David Pastor</t>
  </si>
  <si>
    <t>Kiernan Shipka</t>
  </si>
  <si>
    <t>Lou Taylor Pucci</t>
  </si>
  <si>
    <t>Henry Selick</t>
  </si>
  <si>
    <t>Bridget Fonda</t>
  </si>
  <si>
    <t>Megan Mullally</t>
  </si>
  <si>
    <t>Kyle Balda</t>
  </si>
  <si>
    <t>Mike Starr</t>
  </si>
  <si>
    <t>John Heard</t>
  </si>
  <si>
    <t>James Pickens Jr.</t>
  </si>
  <si>
    <t>Peter Coyote</t>
  </si>
  <si>
    <t>Clay Kaytis</t>
  </si>
  <si>
    <t>Alexis Dziena</t>
  </si>
  <si>
    <t>Judd Apatow</t>
  </si>
  <si>
    <t>Maude Apatow</t>
  </si>
  <si>
    <t>Frances Fisher</t>
  </si>
  <si>
    <t>Gary Cole</t>
  </si>
  <si>
    <t>Steve Carr</t>
  </si>
  <si>
    <t>Raven-SymonÃ©</t>
  </si>
  <si>
    <t>Kevin Pollak</t>
  </si>
  <si>
    <t>Mel Gibson</t>
  </si>
  <si>
    <t>Patrick McGoohan</t>
  </si>
  <si>
    <t>Brian Geraghty</t>
  </si>
  <si>
    <t>David Silverman</t>
  </si>
  <si>
    <t>Yeardley Smith</t>
  </si>
  <si>
    <t>Frank Darabont</t>
  </si>
  <si>
    <t>Martin Landau</t>
  </si>
  <si>
    <t>Jeffrey DeMunn</t>
  </si>
  <si>
    <t>Jean-Claude Dreyfus</t>
  </si>
  <si>
    <t>Betty Thomas</t>
  </si>
  <si>
    <t>Peter Boyle</t>
  </si>
  <si>
    <t>Merritt Wever</t>
  </si>
  <si>
    <t>Rory Culkin</t>
  </si>
  <si>
    <t>Cherry Jones</t>
  </si>
  <si>
    <t>Jennifer Saunders</t>
  </si>
  <si>
    <t>Cheech Marin</t>
  </si>
  <si>
    <t>George Carlin</t>
  </si>
  <si>
    <t>Garry Marshall</t>
  </si>
  <si>
    <t>Hector Elizondo</t>
  </si>
  <si>
    <t>Eve</t>
  </si>
  <si>
    <t>Paul Tibbitt</t>
  </si>
  <si>
    <t>Billy West</t>
  </si>
  <si>
    <t>John Amos</t>
  </si>
  <si>
    <t>Clark Johnson</t>
  </si>
  <si>
    <t>Josh Charles</t>
  </si>
  <si>
    <t>Katia Winter</t>
  </si>
  <si>
    <t>Nicole Beharie</t>
  </si>
  <si>
    <t>Cameron Crowe</t>
  </si>
  <si>
    <t>Freddy RodrÃ­guez</t>
  </si>
  <si>
    <t>Bob Balaban</t>
  </si>
  <si>
    <t>Bridgit Mendler</t>
  </si>
  <si>
    <t>Randall Wallace</t>
  </si>
  <si>
    <t>Chris Klein</t>
  </si>
  <si>
    <t>Radha Mitchell</t>
  </si>
  <si>
    <t>Jonathan Frakes</t>
  </si>
  <si>
    <t>LeVar Burton</t>
  </si>
  <si>
    <t>Alison Lohman</t>
  </si>
  <si>
    <t>Peter Gerety</t>
  </si>
  <si>
    <t>David Hyde Pierce</t>
  </si>
  <si>
    <t>Ron Rifkin</t>
  </si>
  <si>
    <t>George Clooney</t>
  </si>
  <si>
    <t>Todd Graff</t>
  </si>
  <si>
    <t>Drama</t>
  </si>
  <si>
    <t>Gary Shore</t>
  </si>
  <si>
    <t>Sarah Gadon</t>
  </si>
  <si>
    <t>Mark Valley</t>
  </si>
  <si>
    <t>Brooke Smith</t>
  </si>
  <si>
    <t>Andrzej Bartkowiak</t>
  </si>
  <si>
    <t>Ben Daniels</t>
  </si>
  <si>
    <t>Dexter Fletcher</t>
  </si>
  <si>
    <t>Phill Lewis</t>
  </si>
  <si>
    <t>Tate Taylor</t>
  </si>
  <si>
    <t>MÃ¥ns MÃ¥rlind</t>
  </si>
  <si>
    <t>Stephen Rea</t>
  </si>
  <si>
    <t>Sandrine Holt</t>
  </si>
  <si>
    <t>Shane Hartline</t>
  </si>
  <si>
    <t>Gregory Hoblit</t>
  </si>
  <si>
    <t>Rory Cochrane</t>
  </si>
  <si>
    <t>Gary McKendry</t>
  </si>
  <si>
    <t>Wych Kaosayananda</t>
  </si>
  <si>
    <t>Talisa Soto</t>
  </si>
  <si>
    <t>Gregg Henry</t>
  </si>
  <si>
    <t>Mikael Salomon</t>
  </si>
  <si>
    <t>Minnie Driver</t>
  </si>
  <si>
    <t>Bobby Farrelly</t>
  </si>
  <si>
    <t>Brandy Norwood</t>
  </si>
  <si>
    <t>Jim Belushi</t>
  </si>
  <si>
    <t>Archie Kao</t>
  </si>
  <si>
    <t>Brandon Molale</t>
  </si>
  <si>
    <t>Kerry Conran</t>
  </si>
  <si>
    <t>Laurence Olivier</t>
  </si>
  <si>
    <t>Michael Caton-Jones</t>
  </si>
  <si>
    <t>Indira Varma</t>
  </si>
  <si>
    <t>Charlotte Rampling</t>
  </si>
  <si>
    <t>Neil Maskell</t>
  </si>
  <si>
    <t>Mikael HÃ¥fstrÃ¶m</t>
  </si>
  <si>
    <t>50 Cent</t>
  </si>
  <si>
    <t>Matt Gerald</t>
  </si>
  <si>
    <t>Luke Newberry</t>
  </si>
  <si>
    <t>Phil Alden Robinson</t>
  </si>
  <si>
    <t>Philip Baker Hall</t>
  </si>
  <si>
    <t>David Slade</t>
  </si>
  <si>
    <t>Gary Farmer</t>
  </si>
  <si>
    <t>Joseph Ruben</t>
  </si>
  <si>
    <t>Robert Blake</t>
  </si>
  <si>
    <t>Vincent Pastore</t>
  </si>
  <si>
    <t>Alejandro AmenÃ¡bar</t>
  </si>
  <si>
    <t>Ashraf Barhom</t>
  </si>
  <si>
    <t>Rupert Evans</t>
  </si>
  <si>
    <t>Spain</t>
  </si>
  <si>
    <t>Kinka Usher</t>
  </si>
  <si>
    <t>Craig Gillespie</t>
  </si>
  <si>
    <t>Michael Raymond-James</t>
  </si>
  <si>
    <t>Graham McTavish</t>
  </si>
  <si>
    <t>Simon McBurney</t>
  </si>
  <si>
    <t>Kevin McNally</t>
  </si>
  <si>
    <t>Maury Chaykin</t>
  </si>
  <si>
    <t>Kaitlyn Dever</t>
  </si>
  <si>
    <t>Nancy Travis</t>
  </si>
  <si>
    <t>Rob Bowman</t>
  </si>
  <si>
    <t>Mitch Pileggi</t>
  </si>
  <si>
    <t>Doug Lefler</t>
  </si>
  <si>
    <t>Scott Waugh</t>
  </si>
  <si>
    <t>Lisa Edelstein</t>
  </si>
  <si>
    <t>Lawrence Kasdan</t>
  </si>
  <si>
    <t>Marcus Chong</t>
  </si>
  <si>
    <t>Gloria Foster</t>
  </si>
  <si>
    <t>Miko Hughes</t>
  </si>
  <si>
    <t>Kathleen Quinlan</t>
  </si>
  <si>
    <t>Michael Lembeck</t>
  </si>
  <si>
    <t>Aisha Tyler</t>
  </si>
  <si>
    <t>Judge Reinhold</t>
  </si>
  <si>
    <t>Eric Lloyd</t>
  </si>
  <si>
    <t>Tom Hooper</t>
  </si>
  <si>
    <t>Nora Ephron</t>
  </si>
  <si>
    <t>Jean Stapleton</t>
  </si>
  <si>
    <t>Tony Amendola</t>
  </si>
  <si>
    <t>Matt Walsh</t>
  </si>
  <si>
    <t>Jack O'Connell</t>
  </si>
  <si>
    <t>Finn Wittrock</t>
  </si>
  <si>
    <t>Alex Russell</t>
  </si>
  <si>
    <t>Clint Eastwood</t>
  </si>
  <si>
    <t>Courtney B. Vance</t>
  </si>
  <si>
    <t>Leon</t>
  </si>
  <si>
    <t>Samantha Mathis</t>
  </si>
  <si>
    <t>Lily Tomlin</t>
  </si>
  <si>
    <t>Daniel von Bargen</t>
  </si>
  <si>
    <t>Jay Hernandez</t>
  </si>
  <si>
    <t>Marian Seldes</t>
  </si>
  <si>
    <t>Larry Charles</t>
  </si>
  <si>
    <t>Stanley Kubrick</t>
  </si>
  <si>
    <t>Vinessa Shaw</t>
  </si>
  <si>
    <t>Will Gluck</t>
  </si>
  <si>
    <t>David Zayas</t>
  </si>
  <si>
    <t>Glenn Ficarra</t>
  </si>
  <si>
    <t>Gerald McRaney</t>
  </si>
  <si>
    <t>Abigail Spencer</t>
  </si>
  <si>
    <t>David S. Goyer</t>
  </si>
  <si>
    <t>Natasha Lyonne</t>
  </si>
  <si>
    <t>Jennifer Grey</t>
  </si>
  <si>
    <t>Lea Thompson</t>
  </si>
  <si>
    <t>Adrian Lester</t>
  </si>
  <si>
    <t>Maura Tierney</t>
  </si>
  <si>
    <t>Paul Guilfoyle</t>
  </si>
  <si>
    <t>Craig Bierko</t>
  </si>
  <si>
    <t>Taylor Hackford</t>
  </si>
  <si>
    <t>Pamela Reed</t>
  </si>
  <si>
    <t>Meat Loaf</t>
  </si>
  <si>
    <t>Kimberly Williams-Paisley</t>
  </si>
  <si>
    <t>Frances O'Connor</t>
  </si>
  <si>
    <t>Michael Lehmann</t>
  </si>
  <si>
    <t>Michael Moore</t>
  </si>
  <si>
    <t>Stuart Beattie</t>
  </si>
  <si>
    <t>Kevin Grevioux</t>
  </si>
  <si>
    <t>Roman Polanski</t>
  </si>
  <si>
    <t>Barney Clark</t>
  </si>
  <si>
    <t>Frank Miller</t>
  </si>
  <si>
    <t>Bill Cobbs</t>
  </si>
  <si>
    <t>Baltasar KormÃ¡kur</t>
  </si>
  <si>
    <t>Martin Henderson</t>
  </si>
  <si>
    <t>David Calder</t>
  </si>
  <si>
    <t>Josh Zuckerman</t>
  </si>
  <si>
    <t>Robert Wagner</t>
  </si>
  <si>
    <t>Dee Bradley Baker</t>
  </si>
  <si>
    <t>Hong Kong</t>
  </si>
  <si>
    <t>Isabella Rossellini</t>
  </si>
  <si>
    <t>Dean Jones</t>
  </si>
  <si>
    <t>Daniel Lee</t>
  </si>
  <si>
    <t>Peng Lin</t>
  </si>
  <si>
    <t>Keenen Ivory Wayans</t>
  </si>
  <si>
    <t>Brittany Daniel</t>
  </si>
  <si>
    <t>John Witherspoon</t>
  </si>
  <si>
    <t>David Keith</t>
  </si>
  <si>
    <t>Rob Reiner</t>
  </si>
  <si>
    <t>Marco Schnabel</t>
  </si>
  <si>
    <t>Romany Malco</t>
  </si>
  <si>
    <t>Demian Lichtenstein</t>
  </si>
  <si>
    <t>Josh Gordon</t>
  </si>
  <si>
    <t>Tim Hill</t>
  </si>
  <si>
    <t>Elizabeth Perkins</t>
  </si>
  <si>
    <t>Vincent Regan</t>
  </si>
  <si>
    <t>David Frankel</t>
  </si>
  <si>
    <t>Kathleen Turner</t>
  </si>
  <si>
    <t>Eric Dane</t>
  </si>
  <si>
    <t>Tichina Arnold</t>
  </si>
  <si>
    <t>Jill Hennessy</t>
  </si>
  <si>
    <t>Patrick Fugit</t>
  </si>
  <si>
    <t>Emily Ratajkowski</t>
  </si>
  <si>
    <t>Josh Hamilton</t>
  </si>
  <si>
    <t>Timothy Hutton</t>
  </si>
  <si>
    <t>Clarence Williams III</t>
  </si>
  <si>
    <t>Brenda Chapman</t>
  </si>
  <si>
    <t>Aria Noelle Curzon</t>
  </si>
  <si>
    <t>Anjelica Huston</t>
  </si>
  <si>
    <t>Patrick Fischler</t>
  </si>
  <si>
    <t>Fred Ward</t>
  </si>
  <si>
    <t>Marc Lawrence</t>
  </si>
  <si>
    <t>Alicia Witt</t>
  </si>
  <si>
    <t>Woody Allen</t>
  </si>
  <si>
    <t>Anne Bancroft</t>
  </si>
  <si>
    <t>Peter Billingsley</t>
  </si>
  <si>
    <t>Tasha Smith</t>
  </si>
  <si>
    <t>Tom Welling</t>
  </si>
  <si>
    <t>Alyson Stoner</t>
  </si>
  <si>
    <t>Wes Ball</t>
  </si>
  <si>
    <t>Ryan Murphy</t>
  </si>
  <si>
    <t>Robert Redford</t>
  </si>
  <si>
    <t>Jay Russell</t>
  </si>
  <si>
    <t>Billy Burke</t>
  </si>
  <si>
    <t>Saffron Burrows</t>
  </si>
  <si>
    <t>Kenny Ortega</t>
  </si>
  <si>
    <t>Mekia Cox</t>
  </si>
  <si>
    <t>Monique Gabriela Curnen</t>
  </si>
  <si>
    <t>David McNally</t>
  </si>
  <si>
    <t>Dyan Cannon</t>
  </si>
  <si>
    <t>Dawn French</t>
  </si>
  <si>
    <t>Brian Robbins</t>
  </si>
  <si>
    <t>Brian Levant</t>
  </si>
  <si>
    <t>Harvey Korman</t>
  </si>
  <si>
    <t>Jake Lloyd</t>
  </si>
  <si>
    <t>Steven Zaillian</t>
  </si>
  <si>
    <t>Chris Butler</t>
  </si>
  <si>
    <t>Sophie Okonedo</t>
  </si>
  <si>
    <t>Jon Avnet</t>
  </si>
  <si>
    <t>Stockard Channing</t>
  </si>
  <si>
    <t>Sam Fell</t>
  </si>
  <si>
    <t>Oliver Hudson</t>
  </si>
  <si>
    <t>Adhir Kalyan</t>
  </si>
  <si>
    <t>Kevin Donovan</t>
  </si>
  <si>
    <t>Geoff Murphy</t>
  </si>
  <si>
    <t>Brenda Bakke</t>
  </si>
  <si>
    <t>Colm Feore</t>
  </si>
  <si>
    <t>David O. Russell</t>
  </si>
  <si>
    <t>Babak Najafi</t>
  </si>
  <si>
    <t>Jean-Pierre Jeunet</t>
  </si>
  <si>
    <t>Ned Beatty</t>
  </si>
  <si>
    <t>Tate Donovan</t>
  </si>
  <si>
    <t>Graham Annable</t>
  </si>
  <si>
    <t>Tracy Morgan</t>
  </si>
  <si>
    <t>Griffin Dunne</t>
  </si>
  <si>
    <t>Dianne Wiest</t>
  </si>
  <si>
    <t>Alison Brie</t>
  </si>
  <si>
    <t>John Pasquin</t>
  </si>
  <si>
    <t>Treat Williams</t>
  </si>
  <si>
    <t>Ruben Fleischer</t>
  </si>
  <si>
    <t>Harold Ramis</t>
  </si>
  <si>
    <t>Xander Berkeley</t>
  </si>
  <si>
    <t>Kevin Macdonald</t>
  </si>
  <si>
    <t>Michael Weston</t>
  </si>
  <si>
    <t>Denis O'Hare</t>
  </si>
  <si>
    <t>Donald Petrie</t>
  </si>
  <si>
    <t>Ray Walston</t>
  </si>
  <si>
    <t>Michael Lerner</t>
  </si>
  <si>
    <t>David Rasche</t>
  </si>
  <si>
    <t>Martin Donovan</t>
  </si>
  <si>
    <t>Jorge Blanco</t>
  </si>
  <si>
    <t>Stuart Baird</t>
  </si>
  <si>
    <t>Joel Coen</t>
  </si>
  <si>
    <t>Paul Adelstein</t>
  </si>
  <si>
    <t>Robert Lorenz</t>
  </si>
  <si>
    <t>Ed Lauter</t>
  </si>
  <si>
    <t>Penelope Ann Miller</t>
  </si>
  <si>
    <t>Cathy Moriarty</t>
  </si>
  <si>
    <t>Harold Becker</t>
  </si>
  <si>
    <t>Ben Falcone</t>
  </si>
  <si>
    <t>Scott Stewart</t>
  </si>
  <si>
    <t>Alan Dale</t>
  </si>
  <si>
    <t>Patrick Gilmore</t>
  </si>
  <si>
    <t>Adriano Giannini</t>
  </si>
  <si>
    <t>Susanna Thompson</t>
  </si>
  <si>
    <t>Mia Kirshner</t>
  </si>
  <si>
    <t>Tony Bill</t>
  </si>
  <si>
    <t>Philip Winchester</t>
  </si>
  <si>
    <t>Rod Lurie</t>
  </si>
  <si>
    <t>Michael Irby</t>
  </si>
  <si>
    <t>Walter Hill</t>
  </si>
  <si>
    <t>Wilson Cruz</t>
  </si>
  <si>
    <t>Robert Forster</t>
  </si>
  <si>
    <t>Akiva Goldsman</t>
  </si>
  <si>
    <t>Kevin Corrigan</t>
  </si>
  <si>
    <t>Harald Zwart</t>
  </si>
  <si>
    <t>Kevin Zegers</t>
  </si>
  <si>
    <t>Mike O'Malley</t>
  </si>
  <si>
    <t>Walter Salles</t>
  </si>
  <si>
    <t>Camryn Manheim</t>
  </si>
  <si>
    <t>Ariel Gade</t>
  </si>
  <si>
    <t>Iain Softley</t>
  </si>
  <si>
    <t>Louis Lombardi</t>
  </si>
  <si>
    <t>David Koepp</t>
  </si>
  <si>
    <t>Olivia Munn</t>
  </si>
  <si>
    <t>Uwe Boll</t>
  </si>
  <si>
    <t>Mike Dopud</t>
  </si>
  <si>
    <t>Pou-Soi Cheang</t>
  </si>
  <si>
    <t>Aaron Kwok</t>
  </si>
  <si>
    <t>John Dahl</t>
  </si>
  <si>
    <t>Clayne Crawford</t>
  </si>
  <si>
    <t>Filipino</t>
  </si>
  <si>
    <t>Tim Miller</t>
  </si>
  <si>
    <t>Ed Skrein</t>
  </si>
  <si>
    <t>Stephen Herek</t>
  </si>
  <si>
    <t>Morgan Fairchild</t>
  </si>
  <si>
    <t>Eric McCormack</t>
  </si>
  <si>
    <t>Leonard Roberts</t>
  </si>
  <si>
    <t>Dylan Minnette</t>
  </si>
  <si>
    <t>Odeya Rush</t>
  </si>
  <si>
    <t>Ken Marino</t>
  </si>
  <si>
    <t>Soleil Moon Frye</t>
  </si>
  <si>
    <t>Peter MacDonald</t>
  </si>
  <si>
    <t>Kurtwood Smith</t>
  </si>
  <si>
    <t>Malcolm Goodwin</t>
  </si>
  <si>
    <t>Kim Shaw</t>
  </si>
  <si>
    <t>Jessica Szohr</t>
  </si>
  <si>
    <t>Rob Riggle</t>
  </si>
  <si>
    <t>Shawn Roberts</t>
  </si>
  <si>
    <t>Anthony Hemingway</t>
  </si>
  <si>
    <t>Nate Parker</t>
  </si>
  <si>
    <t>Tristan Mack Wilds</t>
  </si>
  <si>
    <t>Sean Anders</t>
  </si>
  <si>
    <t>Leighton Meester</t>
  </si>
  <si>
    <t>Brian Thompson</t>
  </si>
  <si>
    <t>Chris Penn</t>
  </si>
  <si>
    <t>Mark Neveldine</t>
  </si>
  <si>
    <t>Spencer Wilding</t>
  </si>
  <si>
    <t>John Madden</t>
  </si>
  <si>
    <t>Irene Papas</t>
  </si>
  <si>
    <t>Noureen DeWulf</t>
  </si>
  <si>
    <t>Barry Corbin</t>
  </si>
  <si>
    <t>Kevin Bray</t>
  </si>
  <si>
    <t>Ashley Scott</t>
  </si>
  <si>
    <t>Siobhan Fallon Hogan</t>
  </si>
  <si>
    <t>Beth Riesgraf</t>
  </si>
  <si>
    <t>Mike Gabriel</t>
  </si>
  <si>
    <t>Irene Bedard</t>
  </si>
  <si>
    <t>Margot Kidder</t>
  </si>
  <si>
    <t>Sam Weisman</t>
  </si>
  <si>
    <t>Jesse Dylan</t>
  </si>
  <si>
    <t>Thomas Ian Nicholas</t>
  </si>
  <si>
    <t>Alyson Hannigan</t>
  </si>
  <si>
    <t>Chris Mulkey</t>
  </si>
  <si>
    <t>Fred Rogers</t>
  </si>
  <si>
    <t>Wayne Wang</t>
  </si>
  <si>
    <t>Natasha Richardson</t>
  </si>
  <si>
    <t>Ricky Schroder</t>
  </si>
  <si>
    <t>Gabriele Muccino</t>
  </si>
  <si>
    <t>Kurt Fuller</t>
  </si>
  <si>
    <t>Erika Christensen</t>
  </si>
  <si>
    <t>Dylan Baker</t>
  </si>
  <si>
    <t>David Carradine</t>
  </si>
  <si>
    <t>Adam Alexi-Malle</t>
  </si>
  <si>
    <t>Don S. Davis</t>
  </si>
  <si>
    <t>Christopher Judge</t>
  </si>
  <si>
    <t>Michael Parks</t>
  </si>
  <si>
    <t>Jack Palance</t>
  </si>
  <si>
    <t>Tom Dey</t>
  </si>
  <si>
    <t>Jason Connery</t>
  </si>
  <si>
    <t>J.T. Walsh</t>
  </si>
  <si>
    <t>Ophelia Lovibond</t>
  </si>
  <si>
    <t>Madeline Carroll</t>
  </si>
  <si>
    <t>Thomas McDonell</t>
  </si>
  <si>
    <t>Jimmy Hayward</t>
  </si>
  <si>
    <t>Carlos Ponce</t>
  </si>
  <si>
    <t>Holt McCallany</t>
  </si>
  <si>
    <t>Charles S. Dutton</t>
  </si>
  <si>
    <t>Alan Parker</t>
  </si>
  <si>
    <t>Jimmy Nail</t>
  </si>
  <si>
    <t>John Frankenheimer</t>
  </si>
  <si>
    <t>Michael Lonsdale</t>
  </si>
  <si>
    <t>Om Puri</t>
  </si>
  <si>
    <t>Paul King</t>
  </si>
  <si>
    <t>Matt Lucas</t>
  </si>
  <si>
    <t>Sally Hawkins</t>
  </si>
  <si>
    <t>Akiva Schaffer</t>
  </si>
  <si>
    <t>Nicholas Braun</t>
  </si>
  <si>
    <t>William Friedkin</t>
  </si>
  <si>
    <t>Jenna Boyd</t>
  </si>
  <si>
    <t>Terence Bernie Hines</t>
  </si>
  <si>
    <t>Seymour Cassel</t>
  </si>
  <si>
    <t>Kent Alterman</t>
  </si>
  <si>
    <t>Peter Lord</t>
  </si>
  <si>
    <t>Russell Tovey</t>
  </si>
  <si>
    <t>Ellen Barkin</t>
  </si>
  <si>
    <t>Miranda Richardson</t>
  </si>
  <si>
    <t>Shekhar Kapur</t>
  </si>
  <si>
    <t>Karyn Kusama</t>
  </si>
  <si>
    <t>Ron Maxwell</t>
  </si>
  <si>
    <t>Bruce Boxleitner</t>
  </si>
  <si>
    <t>Robert Butler</t>
  </si>
  <si>
    <t>Lauren Holly</t>
  </si>
  <si>
    <t>Karey Kirkpatrick</t>
  </si>
  <si>
    <t>Tina Fey</t>
  </si>
  <si>
    <t>Brady Corbet</t>
  </si>
  <si>
    <t>Steve Antin</t>
  </si>
  <si>
    <t>Peter Gallagher</t>
  </si>
  <si>
    <t>AndrÃ© Dussollier</t>
  </si>
  <si>
    <t>Albert Dupontel</t>
  </si>
  <si>
    <t>Shelley Winters</t>
  </si>
  <si>
    <t>James Mason</t>
  </si>
  <si>
    <t>Lois Maxwell</t>
  </si>
  <si>
    <t>Not Rated</t>
  </si>
  <si>
    <t>Jim Gillespie</t>
  </si>
  <si>
    <t>Tom Berenger</t>
  </si>
  <si>
    <t>Norman Reedus</t>
  </si>
  <si>
    <t>Jason Momoa</t>
  </si>
  <si>
    <t>Francis Ford Coppola</t>
  </si>
  <si>
    <t>Billy Gardell</t>
  </si>
  <si>
    <t>Amanda Detmer</t>
  </si>
  <si>
    <t>Richard Lester</t>
  </si>
  <si>
    <t>Lenny Venito</t>
  </si>
  <si>
    <t>Kylie Minogue</t>
  </si>
  <si>
    <t>Scott Cooper</t>
  </si>
  <si>
    <t>Robert Rodriguez</t>
  </si>
  <si>
    <t>Kimberly Elise</t>
  </si>
  <si>
    <t>Hill Harper</t>
  </si>
  <si>
    <t>Curtis Hanson</t>
  </si>
  <si>
    <t>Phyllida Lloyd</t>
  </si>
  <si>
    <t>Jay Chandrasekhar</t>
  </si>
  <si>
    <t>Jessica Simpson</t>
  </si>
  <si>
    <t>Terrence Malick</t>
  </si>
  <si>
    <t>Dash Mihok</t>
  </si>
  <si>
    <t>David Dobkin</t>
  </si>
  <si>
    <t>Milos Forman</t>
  </si>
  <si>
    <t>Gerry Becker</t>
  </si>
  <si>
    <t>Pierre Morel</t>
  </si>
  <si>
    <t>Amber Rose Revah</t>
  </si>
  <si>
    <t>Paul Hunter</t>
  </si>
  <si>
    <t>Tony Cox</t>
  </si>
  <si>
    <t>Steve Oedekerk</t>
  </si>
  <si>
    <t>Rob Paulsen</t>
  </si>
  <si>
    <t>John Whitesell</t>
  </si>
  <si>
    <t>Jorge Garcia</t>
  </si>
  <si>
    <t>Alia Shawkat</t>
  </si>
  <si>
    <t>George Nolfi</t>
  </si>
  <si>
    <t>Jon Stewart</t>
  </si>
  <si>
    <t>Bonnie Hunt</t>
  </si>
  <si>
    <t>Lupe Ontiveros</t>
  </si>
  <si>
    <t>Shirley Knight</t>
  </si>
  <si>
    <t>Conchata Ferrell</t>
  </si>
  <si>
    <t>Thomas Lennon</t>
  </si>
  <si>
    <t>Craig Roberts</t>
  </si>
  <si>
    <t>Neil Jordan</t>
  </si>
  <si>
    <t>Danny Masterson</t>
  </si>
  <si>
    <t>Rawson Marshall Thurber</t>
  </si>
  <si>
    <t>Megan Park</t>
  </si>
  <si>
    <t>Spike Lee</t>
  </si>
  <si>
    <t>James Ransone</t>
  </si>
  <si>
    <t>Brian Helgeland</t>
  </si>
  <si>
    <t>Deborah Kara Unger</t>
  </si>
  <si>
    <t>Bill Duke</t>
  </si>
  <si>
    <t>Frank Marshall</t>
  </si>
  <si>
    <t>Dylan Walsh</t>
  </si>
  <si>
    <t>Chandler Canterbury</t>
  </si>
  <si>
    <t>Hideo Nakata</t>
  </si>
  <si>
    <t>Sissy Spacek</t>
  </si>
  <si>
    <t>Peter Hewitt</t>
  </si>
  <si>
    <t>Mark Christopher Lawrence</t>
  </si>
  <si>
    <t>Joe Roth</t>
  </si>
  <si>
    <t>Bennett Miller</t>
  </si>
  <si>
    <t>Jaume Collet-Serra</t>
  </si>
  <si>
    <t>Scoot McNairy</t>
  </si>
  <si>
    <t>Andy Fickman</t>
  </si>
  <si>
    <t>Billy Brown</t>
  </si>
  <si>
    <t>James McTeigue</t>
  </si>
  <si>
    <t>Rupert Graves</t>
  </si>
  <si>
    <t>Anna-Louise Plowman</t>
  </si>
  <si>
    <t>Gemma Jones</t>
  </si>
  <si>
    <t>Matthew O'Callaghan</t>
  </si>
  <si>
    <t>Angela Robinson</t>
  </si>
  <si>
    <t>Cheryl Hines</t>
  </si>
  <si>
    <t>Gary Fleder</t>
  </si>
  <si>
    <t>Jennifer Esposito</t>
  </si>
  <si>
    <t>Tommy Wirkola</t>
  </si>
  <si>
    <t>Derek Mears</t>
  </si>
  <si>
    <t>Adrian Lyne</t>
  </si>
  <si>
    <t>Erik Per Sullivan</t>
  </si>
  <si>
    <t>Emily Wickersham</t>
  </si>
  <si>
    <t>Alex Pettyfer</t>
  </si>
  <si>
    <t>Stephen Gaghan</t>
  </si>
  <si>
    <t>Amr Waked</t>
  </si>
  <si>
    <t>James Badge Dale</t>
  </si>
  <si>
    <t>David Costabile</t>
  </si>
  <si>
    <t>Jorge R. GutiÃ©rrez</t>
  </si>
  <si>
    <t>Richard Loncraine</t>
  </si>
  <si>
    <t>Mary Lynn Rajskub</t>
  </si>
  <si>
    <t>Christophe Gans</t>
  </si>
  <si>
    <t>Howard Deutch</t>
  </si>
  <si>
    <t>Faizon Love</t>
  </si>
  <si>
    <t>Jon Hurwitz</t>
  </si>
  <si>
    <t>Dania Ramirez</t>
  </si>
  <si>
    <t>Michael Cudlitz</t>
  </si>
  <si>
    <t>Steven Quale</t>
  </si>
  <si>
    <t>Alycia Debnam-Carey</t>
  </si>
  <si>
    <t>John Landis</t>
  </si>
  <si>
    <t>Jon Tenney</t>
  </si>
  <si>
    <t>Robert Picardo</t>
  </si>
  <si>
    <t>Phoebe Cates</t>
  </si>
  <si>
    <t>Alexander Witt</t>
  </si>
  <si>
    <t>Mike Epps</t>
  </si>
  <si>
    <t>Beeban Kidron</t>
  </si>
  <si>
    <t>Celia Imrie</t>
  </si>
  <si>
    <t>Carl Franklin</t>
  </si>
  <si>
    <t>John Billingsley</t>
  </si>
  <si>
    <t>Steven Seagal</t>
  </si>
  <si>
    <t>Joan Chen</t>
  </si>
  <si>
    <t>Danny Boyle</t>
  </si>
  <si>
    <t>Virginie Ledoyen</t>
  </si>
  <si>
    <t>Ben Miles</t>
  </si>
  <si>
    <t>Bruce Alexander</t>
  </si>
  <si>
    <t>Andrew Bergman</t>
  </si>
  <si>
    <t>Rumer Willis</t>
  </si>
  <si>
    <t>Jay Mohr</t>
  </si>
  <si>
    <t>Barbet Schroeder</t>
  </si>
  <si>
    <t>Agnes Bruckner</t>
  </si>
  <si>
    <t>Peter Webber</t>
  </si>
  <si>
    <t>Stephen Walters</t>
  </si>
  <si>
    <t>Tim Matheson</t>
  </si>
  <si>
    <t>Andrew Niccol</t>
  </si>
  <si>
    <t>J.D. Evermore</t>
  </si>
  <si>
    <t>Harry Connick Jr.</t>
  </si>
  <si>
    <t>Tim Daly</t>
  </si>
  <si>
    <t>John Carpenter</t>
  </si>
  <si>
    <t>Valeria Golino</t>
  </si>
  <si>
    <t>Brittany Curran</t>
  </si>
  <si>
    <t>M. Emmet Walsh</t>
  </si>
  <si>
    <t>Wes Anderson</t>
  </si>
  <si>
    <t>Donald Watkins</t>
  </si>
  <si>
    <t>Vanessa Ferlito</t>
  </si>
  <si>
    <t>David Cronenberg</t>
  </si>
  <si>
    <t>John Stockwell</t>
  </si>
  <si>
    <t>David Bailie</t>
  </si>
  <si>
    <t>David Gordon Green</t>
  </si>
  <si>
    <t>Jim Sheridan</t>
  </si>
  <si>
    <t>Gregory Smith</t>
  </si>
  <si>
    <t>Costa-Gavras</t>
  </si>
  <si>
    <t>William Atherton</t>
  </si>
  <si>
    <t>Patrick Read Johnson</t>
  </si>
  <si>
    <t>Lara Flynn Boyle</t>
  </si>
  <si>
    <t>Julie Benz</t>
  </si>
  <si>
    <t>Mo'Nique</t>
  </si>
  <si>
    <t>Richard LaGravenese</t>
  </si>
  <si>
    <t>Zoey Deutch</t>
  </si>
  <si>
    <t>Alden Ehrenreich</t>
  </si>
  <si>
    <t>Pruitt Taylor Vince</t>
  </si>
  <si>
    <t>Danny DeVito</t>
  </si>
  <si>
    <t>George Armitage</t>
  </si>
  <si>
    <t>Andrew Wilson</t>
  </si>
  <si>
    <t>Patrick Lussier</t>
  </si>
  <si>
    <t>Robin Shou</t>
  </si>
  <si>
    <t>James Wong</t>
  </si>
  <si>
    <t>Gilbert Gottfried</t>
  </si>
  <si>
    <t>David Patrick Kelly</t>
  </si>
  <si>
    <t>Richard Curtis</t>
  </si>
  <si>
    <t>Jacob Vargas</t>
  </si>
  <si>
    <t>Alison Doody</t>
  </si>
  <si>
    <t>Guro Nagelhus Schia</t>
  </si>
  <si>
    <t>Dwight Yoakam</t>
  </si>
  <si>
    <t>Chuck Bowman</t>
  </si>
  <si>
    <t>Lochlyn Munro</t>
  </si>
  <si>
    <t>Fares Fares</t>
  </si>
  <si>
    <t>Czech Republic</t>
  </si>
  <si>
    <t>Douglas Haase</t>
  </si>
  <si>
    <t>Vince Vieluf</t>
  </si>
  <si>
    <t>Bradley Whitford</t>
  </si>
  <si>
    <t>Brian Doyle-Murray</t>
  </si>
  <si>
    <t>Fred Gwynne</t>
  </si>
  <si>
    <t>Olivier Megaton</t>
  </si>
  <si>
    <t>Jon Gries</t>
  </si>
  <si>
    <t>Deepa Mehta</t>
  </si>
  <si>
    <t>Gulshan Grover</t>
  </si>
  <si>
    <t>Hindi</t>
  </si>
  <si>
    <t>India</t>
  </si>
  <si>
    <t>Unrated</t>
  </si>
  <si>
    <t>Faye Dunaway</t>
  </si>
  <si>
    <t>Penny Marshall</t>
  </si>
  <si>
    <t>Adam Garcia</t>
  </si>
  <si>
    <t>Ted Kotcheff</t>
  </si>
  <si>
    <t>Andrei Tarkovsky</t>
  </si>
  <si>
    <t>Anatoliy Solonitsyn</t>
  </si>
  <si>
    <t>Russian</t>
  </si>
  <si>
    <t>Soviet Union</t>
  </si>
  <si>
    <t>Paul Bolger</t>
  </si>
  <si>
    <t>Stephen Frears</t>
  </si>
  <si>
    <t>Bronagh Gallagher</t>
  </si>
  <si>
    <t>P.J. Hogan</t>
  </si>
  <si>
    <t>Crystal Lowe</t>
  </si>
  <si>
    <t>Billy Blair</t>
  </si>
  <si>
    <t>Swoosie Kurtz</t>
  </si>
  <si>
    <t>Randall 'Tex' Cobb</t>
  </si>
  <si>
    <t>Brad Furman</t>
  </si>
  <si>
    <t>Amy Ryan</t>
  </si>
  <si>
    <t>Olympia Dukakis</t>
  </si>
  <si>
    <t>Terence Young</t>
  </si>
  <si>
    <t>Jacqueline Bisset</t>
  </si>
  <si>
    <t>South Korea</t>
  </si>
  <si>
    <t>Luke Grimes</t>
  </si>
  <si>
    <t>David Zucker</t>
  </si>
  <si>
    <t>Pamela Anderson</t>
  </si>
  <si>
    <t>Regina Hall</t>
  </si>
  <si>
    <t>Jenny McCarthy</t>
  </si>
  <si>
    <t>Wendy Raquel Robinson</t>
  </si>
  <si>
    <t>Heather Burns</t>
  </si>
  <si>
    <t>Brad Renfro</t>
  </si>
  <si>
    <t>Noel Gugliemi</t>
  </si>
  <si>
    <t>Patrick Bergin</t>
  </si>
  <si>
    <t>Jane Fonda</t>
  </si>
  <si>
    <t>Denis Villeneuve</t>
  </si>
  <si>
    <t>Enrico Colantoni</t>
  </si>
  <si>
    <t>Eric Jacobson</t>
  </si>
  <si>
    <t>Traci Lords</t>
  </si>
  <si>
    <t>Thomas Carter</t>
  </si>
  <si>
    <t>Roger Michell</t>
  </si>
  <si>
    <t>Matt Malloy</t>
  </si>
  <si>
    <t>Bruce Altman</t>
  </si>
  <si>
    <t>Luis Llosa</t>
  </si>
  <si>
    <t>Eric Stoltz</t>
  </si>
  <si>
    <t>Kari Wuhrer</t>
  </si>
  <si>
    <t>Tyra Banks</t>
  </si>
  <si>
    <t>Madeline Kahn</t>
  </si>
  <si>
    <t>Rod Steiger</t>
  </si>
  <si>
    <t>Peru</t>
  </si>
  <si>
    <t>Melville Shavelson</t>
  </si>
  <si>
    <t>Tom Bosley</t>
  </si>
  <si>
    <t>Garth Jennings</t>
  </si>
  <si>
    <t>Joel Zwick</t>
  </si>
  <si>
    <t>Nick Zano</t>
  </si>
  <si>
    <t>Russell Mulcahy</t>
  </si>
  <si>
    <t>Joel McHale</t>
  </si>
  <si>
    <t>Vincent Kartheiser</t>
  </si>
  <si>
    <t>Shea Whigham</t>
  </si>
  <si>
    <t>DemiÃ¡n Bichir</t>
  </si>
  <si>
    <t>Gary Stretch</t>
  </si>
  <si>
    <t>David R. Ellis</t>
  </si>
  <si>
    <t>Valerie Cruz</t>
  </si>
  <si>
    <t>Peter Howitt</t>
  </si>
  <si>
    <t>Natalie Imbruglia</t>
  </si>
  <si>
    <t>John A. Davis</t>
  </si>
  <si>
    <t>David Lynch</t>
  </si>
  <si>
    <t>JosÃ© Ferrer</t>
  </si>
  <si>
    <t>Julie Taymor</t>
  </si>
  <si>
    <t>T.V. Carpio</t>
  </si>
  <si>
    <t>Mathieu Kassovitz</t>
  </si>
  <si>
    <t>John Gray</t>
  </si>
  <si>
    <t>Alexa PenaVega</t>
  </si>
  <si>
    <t>John de Lancie</t>
  </si>
  <si>
    <t>John Schultz</t>
  </si>
  <si>
    <t>Carter Jenkins</t>
  </si>
  <si>
    <t>Sean Penn</t>
  </si>
  <si>
    <t>Adrien Dorval</t>
  </si>
  <si>
    <t>Costas Mandylor</t>
  </si>
  <si>
    <t>Susan Stroman</t>
  </si>
  <si>
    <t>Simon Wincer</t>
  </si>
  <si>
    <t>Billy Bob Thornton</t>
  </si>
  <si>
    <t>Henry Thomas</t>
  </si>
  <si>
    <t>Omari Hardwick</t>
  </si>
  <si>
    <t>Laz Alonso</t>
  </si>
  <si>
    <t>Ye Liu</t>
  </si>
  <si>
    <t>Danny Pang</t>
  </si>
  <si>
    <t>Charlie Yeung</t>
  </si>
  <si>
    <t>Omar Epps</t>
  </si>
  <si>
    <t>Giovanna Mezzogiorno</t>
  </si>
  <si>
    <t>Clotilde Hesme</t>
  </si>
  <si>
    <t>George P. Cosmatos</t>
  </si>
  <si>
    <t>Sam Waterston</t>
  </si>
  <si>
    <t>Oliver Parker</t>
  </si>
  <si>
    <t>Tim McInnerny</t>
  </si>
  <si>
    <t>Lawrence Kasanoff</t>
  </si>
  <si>
    <t>Ben Affleck</t>
  </si>
  <si>
    <t>Clea DuVall</t>
  </si>
  <si>
    <t>Daniel Roebuck</t>
  </si>
  <si>
    <t>Julia Nickson</t>
  </si>
  <si>
    <t>Brian Gibson</t>
  </si>
  <si>
    <t>Norman Ferguson</t>
  </si>
  <si>
    <t>Dickie Jones</t>
  </si>
  <si>
    <t>Approved</t>
  </si>
  <si>
    <t>Michael Cimino</t>
  </si>
  <si>
    <t>Isabelle Huppert</t>
  </si>
  <si>
    <t>Paul McGuigan</t>
  </si>
  <si>
    <t>Gus Van Sant</t>
  </si>
  <si>
    <t>Rob Brown</t>
  </si>
  <si>
    <t>Michael Nouri</t>
  </si>
  <si>
    <t>Roger Kumble</t>
  </si>
  <si>
    <t>Lillian Adams</t>
  </si>
  <si>
    <t>Wilford Brimley</t>
  </si>
  <si>
    <t>Burr Steers</t>
  </si>
  <si>
    <t>Charlie Tahan</t>
  </si>
  <si>
    <t>Dax Flame</t>
  </si>
  <si>
    <t>Clarke Peters</t>
  </si>
  <si>
    <t>Dylan Moran</t>
  </si>
  <si>
    <t>John Hamburg</t>
  </si>
  <si>
    <t>Masi Oka</t>
  </si>
  <si>
    <t>Reginald Hudlin</t>
  </si>
  <si>
    <t>Geoffrey Holder</t>
  </si>
  <si>
    <t>William Xifaras</t>
  </si>
  <si>
    <t>Joseph L. Mankiewicz</t>
  </si>
  <si>
    <t>Richard Burton</t>
  </si>
  <si>
    <t>Reggie Lee</t>
  </si>
  <si>
    <t>Barbra Streisand</t>
  </si>
  <si>
    <t>Mimi Rogers</t>
  </si>
  <si>
    <t>Mark Pellington</t>
  </si>
  <si>
    <t>John Glen</t>
  </si>
  <si>
    <t>Robert Davi</t>
  </si>
  <si>
    <t>Anthony Zerbe</t>
  </si>
  <si>
    <t>Catherine Hardwicke</t>
  </si>
  <si>
    <t>John Herzfeld</t>
  </si>
  <si>
    <t>Annabel Jankel</t>
  </si>
  <si>
    <t>Fisher Stevens</t>
  </si>
  <si>
    <t>Jeremy Crutchley</t>
  </si>
  <si>
    <t>Tony Chiu Wai Leung</t>
  </si>
  <si>
    <t>Julie Anne Robinson</t>
  </si>
  <si>
    <t>Debbie Reynolds</t>
  </si>
  <si>
    <t>Evan Goldberg</t>
  </si>
  <si>
    <t>Randall Park</t>
  </si>
  <si>
    <t>Sngmoo Lee</t>
  </si>
  <si>
    <t>Dong-gun Jang</t>
  </si>
  <si>
    <t>Jed Brophy</t>
  </si>
  <si>
    <t>Gavin MacLeod</t>
  </si>
  <si>
    <t>Dany Boon</t>
  </si>
  <si>
    <t>Jamel Debbouze</t>
  </si>
  <si>
    <t>Youssef Hajdi</t>
  </si>
  <si>
    <t>Gordon Chan</t>
  </si>
  <si>
    <t>Lee Evans</t>
  </si>
  <si>
    <t>Anthony Chau-Sang Wong</t>
  </si>
  <si>
    <t>Asger Leth</t>
  </si>
  <si>
    <t>Mandy Gonzalez</t>
  </si>
  <si>
    <t>John G. Avildsen</t>
  </si>
  <si>
    <t>William Zabka</t>
  </si>
  <si>
    <t>Anne Fletcher</t>
  </si>
  <si>
    <t>Bruce Beresford</t>
  </si>
  <si>
    <t>Annabeth Gish</t>
  </si>
  <si>
    <t>Bruce Campbell</t>
  </si>
  <si>
    <t>Jeffrey Weissman</t>
  </si>
  <si>
    <t>Thomas F. Wilson</t>
  </si>
  <si>
    <t>Sam Taylor-Johnson</t>
  </si>
  <si>
    <t>Scott Elrod</t>
  </si>
  <si>
    <t>Lori Petty</t>
  </si>
  <si>
    <t>Dustin Fitzsimons</t>
  </si>
  <si>
    <t>Ken Kwapis</t>
  </si>
  <si>
    <t>Sabrina Revelle</t>
  </si>
  <si>
    <t>Wes Craven</t>
  </si>
  <si>
    <t>Roger Jackson</t>
  </si>
  <si>
    <t>Etan Cohen</t>
  </si>
  <si>
    <t>Wendy Crewson</t>
  </si>
  <si>
    <t>Nadine Velazquez</t>
  </si>
  <si>
    <t>Terry Kinney</t>
  </si>
  <si>
    <t>Eric Schweig</t>
  </si>
  <si>
    <t>Curtis Armstrong</t>
  </si>
  <si>
    <t>Powers Boothe</t>
  </si>
  <si>
    <t>Susan Ward</t>
  </si>
  <si>
    <t>Jay O. Sanders</t>
  </si>
  <si>
    <t>Sally Kirkland</t>
  </si>
  <si>
    <t>Nia Long</t>
  </si>
  <si>
    <t>Matthew Perry</t>
  </si>
  <si>
    <t>Nick Cassavetes</t>
  </si>
  <si>
    <t>Kate Upton</t>
  </si>
  <si>
    <t>Andrew Fiscella</t>
  </si>
  <si>
    <t>Horror</t>
  </si>
  <si>
    <t>Shantel VanSanten</t>
  </si>
  <si>
    <t>Joaquim de Almeida</t>
  </si>
  <si>
    <t>Nicholas Stoller</t>
  </si>
  <si>
    <t>Mario Lopez</t>
  </si>
  <si>
    <t>Nick Cannon</t>
  </si>
  <si>
    <t>Mark A.Z. DippÃ©</t>
  </si>
  <si>
    <t>Michael Jai White</t>
  </si>
  <si>
    <t>Margarita Levieva</t>
  </si>
  <si>
    <t>Aidan Quinn</t>
  </si>
  <si>
    <t>Lindsay Sloane</t>
  </si>
  <si>
    <t>Cal Brunker</t>
  </si>
  <si>
    <t>Paul Scheer</t>
  </si>
  <si>
    <t>Dalia HernÃ¡ndez</t>
  </si>
  <si>
    <t>Maya</t>
  </si>
  <si>
    <t>NimrÃ³d Antal</t>
  </si>
  <si>
    <t>Debra Winger</t>
  </si>
  <si>
    <t>Alejandro Agresti</t>
  </si>
  <si>
    <t>Deneen Tyler</t>
  </si>
  <si>
    <t>Gena Rowlands</t>
  </si>
  <si>
    <t>Peter Hedges</t>
  </si>
  <si>
    <t>Paul Weiland</t>
  </si>
  <si>
    <t>Beau Garrett</t>
  </si>
  <si>
    <t>Busy Philipps</t>
  </si>
  <si>
    <t>Steve Schirripa</t>
  </si>
  <si>
    <t>JosÃ© Wilker</t>
  </si>
  <si>
    <t>Colin Strause</t>
  </si>
  <si>
    <t>Johnny Lewis</t>
  </si>
  <si>
    <t>Sam Trammell</t>
  </si>
  <si>
    <t>John Larroquette</t>
  </si>
  <si>
    <t>Greg Mottola</t>
  </si>
  <si>
    <t>Nelson Ascencio</t>
  </si>
  <si>
    <t>Tom Virtue</t>
  </si>
  <si>
    <t>Aimee Teegarden</t>
  </si>
  <si>
    <t>Jake Kasdan</t>
  </si>
  <si>
    <t>Nat Faxon</t>
  </si>
  <si>
    <t>Diane Keaton</t>
  </si>
  <si>
    <t>Jacqueline MacInnes Wood</t>
  </si>
  <si>
    <t>Kelly Makin</t>
  </si>
  <si>
    <t>Angie Dickinson</t>
  </si>
  <si>
    <t>KaDee Strickland</t>
  </si>
  <si>
    <t>Jimmy Fallon</t>
  </si>
  <si>
    <t>Melissa Altro</t>
  </si>
  <si>
    <t>TV-Y</t>
  </si>
  <si>
    <t>Shaun Weiss</t>
  </si>
  <si>
    <t>Stephen Daldry</t>
  </si>
  <si>
    <t>Thomas Horn</t>
  </si>
  <si>
    <t>Patti D'Arbanville</t>
  </si>
  <si>
    <t>Christian Duguay</t>
  </si>
  <si>
    <t>Anne Archer</t>
  </si>
  <si>
    <t>David Fine</t>
  </si>
  <si>
    <t>Jimmy Smits</t>
  </si>
  <si>
    <t>Valerie Perri</t>
  </si>
  <si>
    <t>Justin Chambers</t>
  </si>
  <si>
    <t>Justin Chadwick</t>
  </si>
  <si>
    <t>Pat O'Connor</t>
  </si>
  <si>
    <t>Andrea Frankle</t>
  </si>
  <si>
    <t>David Proval</t>
  </si>
  <si>
    <t>Cliff Robertson</t>
  </si>
  <si>
    <t>Callum Blue</t>
  </si>
  <si>
    <t>Jesse Borrego</t>
  </si>
  <si>
    <t>Frederik Du Chau</t>
  </si>
  <si>
    <t>Jaleel White</t>
  </si>
  <si>
    <t>John Doman</t>
  </si>
  <si>
    <t>Irwin Winkler</t>
  </si>
  <si>
    <t>Joseph Kahn</t>
  </si>
  <si>
    <t>Dane Cook</t>
  </si>
  <si>
    <t>Elizabeth Berkley</t>
  </si>
  <si>
    <t>NC-17</t>
  </si>
  <si>
    <t>Sofia Coppola</t>
  </si>
  <si>
    <t>Stephen Kay</t>
  </si>
  <si>
    <t>J.A. Bayona</t>
  </si>
  <si>
    <t>Geraldine Chaplin</t>
  </si>
  <si>
    <t>Elaine May</t>
  </si>
  <si>
    <t>Carol Kane</t>
  </si>
  <si>
    <t>Isabelle Adjani</t>
  </si>
  <si>
    <t>James Gammon</t>
  </si>
  <si>
    <t>Isabelle Nanty</t>
  </si>
  <si>
    <t>Dennie Gordon</t>
  </si>
  <si>
    <t>Bob Saget</t>
  </si>
  <si>
    <t>Mary-Kate Olsen</t>
  </si>
  <si>
    <t>Riley Smith</t>
  </si>
  <si>
    <t>Charles Shyer</t>
  </si>
  <si>
    <t>Andrew Daly</t>
  </si>
  <si>
    <t>Ulu Grosbard</t>
  </si>
  <si>
    <t>William Malone</t>
  </si>
  <si>
    <t>Jeffrey Combs</t>
  </si>
  <si>
    <t>Malcolm D. Lee</t>
  </si>
  <si>
    <t>Jerry Jameson</t>
  </si>
  <si>
    <t>Jason Robards</t>
  </si>
  <si>
    <t>Mic Rodgers</t>
  </si>
  <si>
    <t>Christian Alvart</t>
  </si>
  <si>
    <t>Eddie Rouse</t>
  </si>
  <si>
    <t>Tim Guinee</t>
  </si>
  <si>
    <t>Bridgette Wilson-Sampras</t>
  </si>
  <si>
    <t>Jean-Marie PoirÃ©</t>
  </si>
  <si>
    <t>Matt Ross</t>
  </si>
  <si>
    <t>John Aylward</t>
  </si>
  <si>
    <t>Lou Saliba</t>
  </si>
  <si>
    <t>John Gatins</t>
  </si>
  <si>
    <t>Marc F. Adler</t>
  </si>
  <si>
    <t>Geoffrey Sax</t>
  </si>
  <si>
    <t>Aaron Yoo</t>
  </si>
  <si>
    <t>Sarah Roemer</t>
  </si>
  <si>
    <t>Richard Shepard</t>
  </si>
  <si>
    <t>Zan Marolt</t>
  </si>
  <si>
    <t>James Brolin</t>
  </si>
  <si>
    <t>Peter Ho-Sun Chan</t>
  </si>
  <si>
    <t>Takeshi Kaneshiro</t>
  </si>
  <si>
    <t>Andy Lau</t>
  </si>
  <si>
    <t>Kuno Becker</t>
  </si>
  <si>
    <t>Kazakh</t>
  </si>
  <si>
    <t>Joon-ho Bong</t>
  </si>
  <si>
    <t>Kang-ho Song</t>
  </si>
  <si>
    <t>FranÃ§ois Cluzet</t>
  </si>
  <si>
    <t>Jeff Nathanson</t>
  </si>
  <si>
    <t>S.S. Rajamouli</t>
  </si>
  <si>
    <t>Anushka Shetty</t>
  </si>
  <si>
    <t>Telugu</t>
  </si>
  <si>
    <t>Brooklynn Proulx</t>
  </si>
  <si>
    <t>Michelle Nolden</t>
  </si>
  <si>
    <t>Colin Ferguson</t>
  </si>
  <si>
    <t>Atticus Shaffer</t>
  </si>
  <si>
    <t>Sean Maher</t>
  </si>
  <si>
    <t>Robert Vaughn</t>
  </si>
  <si>
    <t>Eric Winter</t>
  </si>
  <si>
    <t>Jonathan Lynn</t>
  </si>
  <si>
    <t>Phil Hartman</t>
  </si>
  <si>
    <t>Max Casella</t>
  </si>
  <si>
    <t>David Carson</t>
  </si>
  <si>
    <t>Kar-Wai Wong</t>
  </si>
  <si>
    <t>Hye-kyo Song</t>
  </si>
  <si>
    <t>Yuefeng Song</t>
  </si>
  <si>
    <t>Bianca Collins</t>
  </si>
  <si>
    <t>Norman Jewison</t>
  </si>
  <si>
    <t>Jeff Kober</t>
  </si>
  <si>
    <t>David Mirkin</t>
  </si>
  <si>
    <t>Daniella Alonso</t>
  </si>
  <si>
    <t>Eduardo VerÃ¡stegui</t>
  </si>
  <si>
    <t>Luis Mandoki</t>
  </si>
  <si>
    <t>Sonia Braga</t>
  </si>
  <si>
    <t>Dagmara Dominczyk</t>
  </si>
  <si>
    <t>Beth Grant</t>
  </si>
  <si>
    <t>Lee Daniels</t>
  </si>
  <si>
    <t>Jason Marsden</t>
  </si>
  <si>
    <t>Richard Masur</t>
  </si>
  <si>
    <t>Nolan Gerard Funk</t>
  </si>
  <si>
    <t>Jeb Stuart</t>
  </si>
  <si>
    <t>Claudia Stedelin</t>
  </si>
  <si>
    <t>Steve Miner</t>
  </si>
  <si>
    <t>Usher Raymond</t>
  </si>
  <si>
    <t>Leonor Varela</t>
  </si>
  <si>
    <t>Harry Treadaway</t>
  </si>
  <si>
    <t>Paul Thomas Anderson</t>
  </si>
  <si>
    <t>Jeffrey W. Jenkins</t>
  </si>
  <si>
    <t>David Leland</t>
  </si>
  <si>
    <t>Ryan Cartwright</t>
  </si>
  <si>
    <t>Italy</t>
  </si>
  <si>
    <t>J Blakeson</t>
  </si>
  <si>
    <t>Maggie Siff</t>
  </si>
  <si>
    <t>Ryan Coogler</t>
  </si>
  <si>
    <t>Phylicia Rashad</t>
  </si>
  <si>
    <t>Kirk Jones</t>
  </si>
  <si>
    <t>Ethan Coen</t>
  </si>
  <si>
    <t>Jennifer Flackett</t>
  </si>
  <si>
    <t>Anthony Simcoe</t>
  </si>
  <si>
    <t>Alexandra Maria Lara</t>
  </si>
  <si>
    <t>Neil Flynn</t>
  </si>
  <si>
    <t>Patton Oswalt</t>
  </si>
  <si>
    <t>Kevin Smith</t>
  </si>
  <si>
    <t>Christian Ditter</t>
  </si>
  <si>
    <t>Charles Martin Smith</t>
  </si>
  <si>
    <t>Michael Roark</t>
  </si>
  <si>
    <t>Laura Harring</t>
  </si>
  <si>
    <t>Tamala Jones</t>
  </si>
  <si>
    <t>Molly C. Quinn</t>
  </si>
  <si>
    <t>Fedor Bondarchuk</t>
  </si>
  <si>
    <t>Russia</t>
  </si>
  <si>
    <t>Irvin Kershner</t>
  </si>
  <si>
    <t>Klaus Maria Brandauer</t>
  </si>
  <si>
    <t>Steve Pink</t>
  </si>
  <si>
    <t>Collette Wolfe</t>
  </si>
  <si>
    <t>Taylor Blackwell</t>
  </si>
  <si>
    <t>Scott Hicks</t>
  </si>
  <si>
    <t>Reeve Carney</t>
  </si>
  <si>
    <t>Colin O'Donoghue</t>
  </si>
  <si>
    <t>Blair Underwood</t>
  </si>
  <si>
    <t>Kenan Thompson</t>
  </si>
  <si>
    <t>Chris Rock</t>
  </si>
  <si>
    <t>Wilson Yip</t>
  </si>
  <si>
    <t>Lynn Hung</t>
  </si>
  <si>
    <t>Cantonese</t>
  </si>
  <si>
    <t>William Hootkins</t>
  </si>
  <si>
    <t>Lily Cole</t>
  </si>
  <si>
    <t>Quinton Aaron</t>
  </si>
  <si>
    <t>Aimee Garcia</t>
  </si>
  <si>
    <t>Robert Wise</t>
  </si>
  <si>
    <t>Nichelle Nichols</t>
  </si>
  <si>
    <t>Robert Mitchum</t>
  </si>
  <si>
    <t>Kevin Rodney Sullivan</t>
  </si>
  <si>
    <t>Nicole Sullivan</t>
  </si>
  <si>
    <t>Matt McCoy</t>
  </si>
  <si>
    <t>Lauren Ambrose</t>
  </si>
  <si>
    <t>Marg Helgenberger</t>
  </si>
  <si>
    <t>Natasha Henstridge</t>
  </si>
  <si>
    <t>Lin Shaye</t>
  </si>
  <si>
    <t>X</t>
  </si>
  <si>
    <t>Anne Parillaud</t>
  </si>
  <si>
    <t>Kevin Connolly</t>
  </si>
  <si>
    <t>Kevin Munroe</t>
  </si>
  <si>
    <t>Michael Tollin</t>
  </si>
  <si>
    <t>Patrick Tatopoulos</t>
  </si>
  <si>
    <t>Steven Mackintosh</t>
  </si>
  <si>
    <t>Christine Taylor</t>
  </si>
  <si>
    <t>Gary David Goldberg</t>
  </si>
  <si>
    <t>Victor Webster</t>
  </si>
  <si>
    <t>Jaymes Butler</t>
  </si>
  <si>
    <t>Tobe Hooper</t>
  </si>
  <si>
    <t>Zelda Rubinstein</t>
  </si>
  <si>
    <t>Heather O'Rourke</t>
  </si>
  <si>
    <t>Beau Bridges</t>
  </si>
  <si>
    <t>Alan Poul</t>
  </si>
  <si>
    <t>Danneel Ackles</t>
  </si>
  <si>
    <t>Luke Greenfield</t>
  </si>
  <si>
    <t>Steve Howey</t>
  </si>
  <si>
    <t>Ashley Williams</t>
  </si>
  <si>
    <t>Jodi Lyn O'Keefe</t>
  </si>
  <si>
    <t>Gil Junger</t>
  </si>
  <si>
    <t>Michael Ritchie</t>
  </si>
  <si>
    <t>Vic Morrow</t>
  </si>
  <si>
    <t>Steven E. de Souza</t>
  </si>
  <si>
    <t>Raul Julia</t>
  </si>
  <si>
    <t>Frank Finlay</t>
  </si>
  <si>
    <t>Hiam Abbass</t>
  </si>
  <si>
    <t>Keisha Castle-Hughes</t>
  </si>
  <si>
    <t>Shaun Toub</t>
  </si>
  <si>
    <t>Paris Hilton</t>
  </si>
  <si>
    <t>Brian Van Holt</t>
  </si>
  <si>
    <t>Alexandre Aja</t>
  </si>
  <si>
    <t>Michael Rymer</t>
  </si>
  <si>
    <t>Jesse Tyler Ferguson</t>
  </si>
  <si>
    <t>Joseph Cross</t>
  </si>
  <si>
    <t>Hugh Wilson</t>
  </si>
  <si>
    <t>Douglas Smith</t>
  </si>
  <si>
    <t>Mike Hodges</t>
  </si>
  <si>
    <t>Cicely Tyson</t>
  </si>
  <si>
    <t>Scott Mann</t>
  </si>
  <si>
    <t>Susanna White</t>
  </si>
  <si>
    <t>Bill Bailey</t>
  </si>
  <si>
    <t>Frank Whaley</t>
  </si>
  <si>
    <t>Chris Carter</t>
  </si>
  <si>
    <t>Tommy O'Haver</t>
  </si>
  <si>
    <t>Peter Landesman</t>
  </si>
  <si>
    <t>Benjamin J. Cain Jr.</t>
  </si>
  <si>
    <t>Gary Chapman</t>
  </si>
  <si>
    <t>Craig Mazin</t>
  </si>
  <si>
    <t>Allen Hughes</t>
  </si>
  <si>
    <t>Alona Tal</t>
  </si>
  <si>
    <t>Portia de Rossi</t>
  </si>
  <si>
    <t>Shannon Elizabeth</t>
  </si>
  <si>
    <t>Richard T. Jones</t>
  </si>
  <si>
    <t>Jim Gaffigan</t>
  </si>
  <si>
    <t>Lucy Gordon</t>
  </si>
  <si>
    <t>Austin Nichols</t>
  </si>
  <si>
    <t>Brooke Shields</t>
  </si>
  <si>
    <t>Matt Prokop</t>
  </si>
  <si>
    <t>Kimble Rendall</t>
  </si>
  <si>
    <t>Cariba Heine</t>
  </si>
  <si>
    <t>Peter Yates</t>
  </si>
  <si>
    <t>Dann Florek</t>
  </si>
  <si>
    <t>Rosanna Arquette</t>
  </si>
  <si>
    <t>Lasse HallstrÃ¶m</t>
  </si>
  <si>
    <t>Jean-Marc VallÃ©e</t>
  </si>
  <si>
    <t>Michiel Huisman</t>
  </si>
  <si>
    <t>Bashar Rahal</t>
  </si>
  <si>
    <t>Hark Tsui</t>
  </si>
  <si>
    <t>Lela Rochon</t>
  </si>
  <si>
    <t>Paul Sorvino</t>
  </si>
  <si>
    <t>Aruba</t>
  </si>
  <si>
    <t>Lexi Alexander</t>
  </si>
  <si>
    <t>Soleyman Pierini</t>
  </si>
  <si>
    <t>Ronny Yu</t>
  </si>
  <si>
    <t>Lee Arenberg</t>
  </si>
  <si>
    <t>Marley Shelton</t>
  </si>
  <si>
    <t>Bille August</t>
  </si>
  <si>
    <t>Denmark</t>
  </si>
  <si>
    <t>Moustapha Akkad</t>
  </si>
  <si>
    <t>Libya</t>
  </si>
  <si>
    <t>Jean-Paul Rappeneau</t>
  </si>
  <si>
    <t>Jeffrey Dover</t>
  </si>
  <si>
    <t>Hanaa Bouchaib</t>
  </si>
  <si>
    <t>Joachim RÃ¸nning</t>
  </si>
  <si>
    <t>Tony Kaye</t>
  </si>
  <si>
    <t>Beverly D'Angelo</t>
  </si>
  <si>
    <t>Aml Ameen</t>
  </si>
  <si>
    <t>Ken Scott</t>
  </si>
  <si>
    <t>June Diane Raphael</t>
  </si>
  <si>
    <t>Ellen Burstyn</t>
  </si>
  <si>
    <t>Hugh Johnson</t>
  </si>
  <si>
    <t>Kevin J. O'Connor</t>
  </si>
  <si>
    <t>Hayao Miyazaki</t>
  </si>
  <si>
    <t>YÃ»ki Amami</t>
  </si>
  <si>
    <t>George Tillman Jr.</t>
  </si>
  <si>
    <t>Melissa Benoist</t>
  </si>
  <si>
    <t>Rand Ravich</t>
  </si>
  <si>
    <t>Hugh Hudson</t>
  </si>
  <si>
    <t>Eva Marie Saint</t>
  </si>
  <si>
    <t>Fana Mokoena</t>
  </si>
  <si>
    <t>Terry Pheto</t>
  </si>
  <si>
    <t>Jeremy Degruson</t>
  </si>
  <si>
    <t>Brianne Brozey</t>
  </si>
  <si>
    <t>Chris Gorak</t>
  </si>
  <si>
    <t>Veronika Vernadskaya</t>
  </si>
  <si>
    <t>Scott Speer</t>
  </si>
  <si>
    <t>Stephen Boss</t>
  </si>
  <si>
    <t>Rachel Blanchard</t>
  </si>
  <si>
    <t>Joe Charbanic</t>
  </si>
  <si>
    <t>Jonathan Hensleigh</t>
  </si>
  <si>
    <t>Marco St. John</t>
  </si>
  <si>
    <t>Danny Cannon</t>
  </si>
  <si>
    <t>Boaz Yakin</t>
  </si>
  <si>
    <t>Richard Marquand</t>
  </si>
  <si>
    <t>Kenny Baker</t>
  </si>
  <si>
    <t>Neil Marshall</t>
  </si>
  <si>
    <t>David Kross</t>
  </si>
  <si>
    <t>David Wain</t>
  </si>
  <si>
    <t>Kyra Sedgwick</t>
  </si>
  <si>
    <t>David Gallagher</t>
  </si>
  <si>
    <t>Jared Hess</t>
  </si>
  <si>
    <t>HÃ©ctor JimÃ©nez</t>
  </si>
  <si>
    <t>Wendi McLendon-Covey</t>
  </si>
  <si>
    <t>Rupert Wainwright</t>
  </si>
  <si>
    <t>John Luessenhop</t>
  </si>
  <si>
    <t>Justin Zackham</t>
  </si>
  <si>
    <t>Cas Anvar</t>
  </si>
  <si>
    <t>Danny Nucci</t>
  </si>
  <si>
    <t>Illeana Douglas</t>
  </si>
  <si>
    <t>Julian Richings</t>
  </si>
  <si>
    <t>Judy Davis</t>
  </si>
  <si>
    <t>John Belushi</t>
  </si>
  <si>
    <t>Ken Howard</t>
  </si>
  <si>
    <t>Kyle Schmid</t>
  </si>
  <si>
    <t>Pat Hingle</t>
  </si>
  <si>
    <t>Mike Doyle</t>
  </si>
  <si>
    <t>Ireland</t>
  </si>
  <si>
    <t>Marc Anthony</t>
  </si>
  <si>
    <t>Miguel Sapochnik</t>
  </si>
  <si>
    <t>Hyung-rae Shim</t>
  </si>
  <si>
    <t>Andrea Martin</t>
  </si>
  <si>
    <t>Don Scardino</t>
  </si>
  <si>
    <t>Tim Robbins</t>
  </si>
  <si>
    <t>Tom Reeve</t>
  </si>
  <si>
    <t>Rollo Weeks</t>
  </si>
  <si>
    <t>Nanette Burstein</t>
  </si>
  <si>
    <t>Ariel Vromen</t>
  </si>
  <si>
    <t>Lewis Gilbert</t>
  </si>
  <si>
    <t>Hope Davis</t>
  </si>
  <si>
    <t>Peter Jason</t>
  </si>
  <si>
    <t>John Francis Daley</t>
  </si>
  <si>
    <t>Chita Rivera</t>
  </si>
  <si>
    <t>Joey Lauren Adams</t>
  </si>
  <si>
    <t>J.B. Rogers</t>
  </si>
  <si>
    <t>Michael Sucsy</t>
  </si>
  <si>
    <t>Lucas Bryant</t>
  </si>
  <si>
    <t>Tom Vaughan</t>
  </si>
  <si>
    <t>Heather Matarazzo</t>
  </si>
  <si>
    <t>South Africa</t>
  </si>
  <si>
    <t>Stephen Hillenburg</t>
  </si>
  <si>
    <t>Spencer Treat Clark</t>
  </si>
  <si>
    <t>Tom Guiry</t>
  </si>
  <si>
    <t>Mike Colter</t>
  </si>
  <si>
    <t>Bern Cohen</t>
  </si>
  <si>
    <t>Stig Bergqvist</t>
  </si>
  <si>
    <t>Casey Kasem</t>
  </si>
  <si>
    <t>Jason Reitman</t>
  </si>
  <si>
    <t>Alexander Payne</t>
  </si>
  <si>
    <t>June Squibb</t>
  </si>
  <si>
    <t>Jonathan Levine</t>
  </si>
  <si>
    <t>Vincent Leclerc</t>
  </si>
  <si>
    <t>Rian Johnson</t>
  </si>
  <si>
    <t>Chris Noonan</t>
  </si>
  <si>
    <t>Christine Cavanaugh</t>
  </si>
  <si>
    <t>Zach Gilford</t>
  </si>
  <si>
    <t>Tony Nappo</t>
  </si>
  <si>
    <t>Fionnula Flanagan</t>
  </si>
  <si>
    <t>Michael McCullers</t>
  </si>
  <si>
    <t>Forest Whitaker</t>
  </si>
  <si>
    <t>Scott Adsit</t>
  </si>
  <si>
    <t>Antony Starr</t>
  </si>
  <si>
    <t>Christa B. Allen</t>
  </si>
  <si>
    <t>Audrey Fleurot</t>
  </si>
  <si>
    <t>Nina Arianda</t>
  </si>
  <si>
    <t>Peter Lepeniotis</t>
  </si>
  <si>
    <t>Ted Demme</t>
  </si>
  <si>
    <t>John Savage</t>
  </si>
  <si>
    <t>William Shatner</t>
  </si>
  <si>
    <t>Anne Meara</t>
  </si>
  <si>
    <t>Priscilla Presley</t>
  </si>
  <si>
    <t>Steve Box</t>
  </si>
  <si>
    <t>Geraldine McEwan</t>
  </si>
  <si>
    <t>Mark Gatiss</t>
  </si>
  <si>
    <t>Frankie Muniz</t>
  </si>
  <si>
    <t>Alfie Allen</t>
  </si>
  <si>
    <t>Brenda Blethyn</t>
  </si>
  <si>
    <t>Marcia DeBonis</t>
  </si>
  <si>
    <t>Ken Takakura</t>
  </si>
  <si>
    <t>Larry David</t>
  </si>
  <si>
    <t>James Gartner</t>
  </si>
  <si>
    <t>Derek Luke</t>
  </si>
  <si>
    <t>Bernardo Saracino</t>
  </si>
  <si>
    <t>Oona Laurence</t>
  </si>
  <si>
    <t>Lee Toland Krieger</t>
  </si>
  <si>
    <t>Tim McCanlies</t>
  </si>
  <si>
    <t>Christian Stolte</t>
  </si>
  <si>
    <t>Mark Rendall</t>
  </si>
  <si>
    <t>Drew Goddard</t>
  </si>
  <si>
    <t>Jason Friedberg</t>
  </si>
  <si>
    <t>Yaphet Kotto</t>
  </si>
  <si>
    <t>Maria Conchita Alonso</t>
  </si>
  <si>
    <t>Tisha Campbell-Martin</t>
  </si>
  <si>
    <t>Vicky Krieps</t>
  </si>
  <si>
    <t>John R. Leonetti</t>
  </si>
  <si>
    <t>Kimberly Peirce</t>
  </si>
  <si>
    <t>Liz Friedlander</t>
  </si>
  <si>
    <t>Yaya DaCosta</t>
  </si>
  <si>
    <t>Phil Joanou</t>
  </si>
  <si>
    <t>Jurnee Smollett-Bell</t>
  </si>
  <si>
    <t>Shane Acker</t>
  </si>
  <si>
    <t>Alan Oppenheimer</t>
  </si>
  <si>
    <t>Martha Coolidge</t>
  </si>
  <si>
    <t>Luke Mably</t>
  </si>
  <si>
    <t>Stephen J. Anderson</t>
  </si>
  <si>
    <t>Robert Lopez</t>
  </si>
  <si>
    <t>Troy Miller</t>
  </si>
  <si>
    <t>Kirk Baltz</t>
  </si>
  <si>
    <t>Josh Hopkins</t>
  </si>
  <si>
    <t>Tika Sumpter</t>
  </si>
  <si>
    <t>Brett Leonard</t>
  </si>
  <si>
    <t>Alister Grierson</t>
  </si>
  <si>
    <t>Rhys Wakefield</t>
  </si>
  <si>
    <t>Nick Hurran</t>
  </si>
  <si>
    <t>Jacki Weaver</t>
  </si>
  <si>
    <t>Charles Stone III</t>
  </si>
  <si>
    <t>Paul Haggis</t>
  </si>
  <si>
    <t>Daniel Stern</t>
  </si>
  <si>
    <t>Kurt Wimmer</t>
  </si>
  <si>
    <t>Cameron Bright</t>
  </si>
  <si>
    <t>Jean-FranÃ§ois Richet</t>
  </si>
  <si>
    <t>Drea de Matteo</t>
  </si>
  <si>
    <t>Kevin Hooks</t>
  </si>
  <si>
    <t>Stephen Baldwin</t>
  </si>
  <si>
    <t>Ellory Elkayem</t>
  </si>
  <si>
    <t>Doug E. Doug</t>
  </si>
  <si>
    <t>Niki Caro</t>
  </si>
  <si>
    <t>Vincenzo Natali</t>
  </si>
  <si>
    <t>David Hewlett</t>
  </si>
  <si>
    <t>Sarah Polley</t>
  </si>
  <si>
    <t>Willard Huyck</t>
  </si>
  <si>
    <t>Gavin O'Connor</t>
  </si>
  <si>
    <t>Bruce Hunt</t>
  </si>
  <si>
    <t>Eddie Cibrian</t>
  </si>
  <si>
    <t>Lobo Sebastian</t>
  </si>
  <si>
    <t>Christopher Cousins</t>
  </si>
  <si>
    <t>Reid Ewing</t>
  </si>
  <si>
    <t>Michael Greyeyes</t>
  </si>
  <si>
    <t>Chris Roberts</t>
  </si>
  <si>
    <t>Texas Battle</t>
  </si>
  <si>
    <t>Jee-woon Kim</t>
  </si>
  <si>
    <t>James Burnett</t>
  </si>
  <si>
    <t>Nick Hamm</t>
  </si>
  <si>
    <t>Andy Cadiff</t>
  </si>
  <si>
    <t>Stark Sands</t>
  </si>
  <si>
    <t>Mike Disa</t>
  </si>
  <si>
    <t>Phil LaMarr</t>
  </si>
  <si>
    <t>Richard J. Lewis</t>
  </si>
  <si>
    <t>Atom Egoyan</t>
  </si>
  <si>
    <t>Paul Gross</t>
  </si>
  <si>
    <t>Ingvar Eggert SigurÃ°sson</t>
  </si>
  <si>
    <t>Icelandic</t>
  </si>
  <si>
    <t>Iceland</t>
  </si>
  <si>
    <t>Richard Roundtree</t>
  </si>
  <si>
    <t>Sergio Leone</t>
  </si>
  <si>
    <t>Niels Arden Oplev</t>
  </si>
  <si>
    <t>Michael Radford</t>
  </si>
  <si>
    <t>SaÃ¯d Taghmaoui</t>
  </si>
  <si>
    <t>Steve Boyum</t>
  </si>
  <si>
    <t>Bill Paterson</t>
  </si>
  <si>
    <t>Kaige Chen</t>
  </si>
  <si>
    <t>Toby Leonard Moore</t>
  </si>
  <si>
    <t>Corey Yuen</t>
  </si>
  <si>
    <t>Holly Valance</t>
  </si>
  <si>
    <t>Sarah Carter</t>
  </si>
  <si>
    <t>Andrew Dominik</t>
  </si>
  <si>
    <t>Li Zhang</t>
  </si>
  <si>
    <t>Laurent Tirard</t>
  </si>
  <si>
    <t>Sandrine Kiberlain</t>
  </si>
  <si>
    <t>Kad Merad</t>
  </si>
  <si>
    <t>Reinhard Klooss</t>
  </si>
  <si>
    <t>German</t>
  </si>
  <si>
    <t>Patrick Lyster</t>
  </si>
  <si>
    <t>FrÃ©dÃ©ric Auburtin</t>
  </si>
  <si>
    <t>Olivier Dahan</t>
  </si>
  <si>
    <t>Switzerland</t>
  </si>
  <si>
    <t>Maksim Fadeev</t>
  </si>
  <si>
    <t>Liliana Cavani</t>
  </si>
  <si>
    <t>Greg Tiernan</t>
  </si>
  <si>
    <t>Elizabeth Banks</t>
  </si>
  <si>
    <t>Birgitte Hjort SÃ¸rensen</t>
  </si>
  <si>
    <t>Hana Mae Lee</t>
  </si>
  <si>
    <t>Dallas Roberts</t>
  </si>
  <si>
    <t>Kirk Acevedo</t>
  </si>
  <si>
    <t>Edward Norton</t>
  </si>
  <si>
    <t>Bradley Pierce</t>
  </si>
  <si>
    <t>David Julian Hirsh</t>
  </si>
  <si>
    <t>Dick Clark</t>
  </si>
  <si>
    <t>Richard Attenborough</t>
  </si>
  <si>
    <t>Don Mancini</t>
  </si>
  <si>
    <t>Romania</t>
  </si>
  <si>
    <t>John Maybury</t>
  </si>
  <si>
    <t>Jason Lewis</t>
  </si>
  <si>
    <t>Neil Brown Jr.</t>
  </si>
  <si>
    <t>Amrish Puri</t>
  </si>
  <si>
    <t>Igor Kovalyov</t>
  </si>
  <si>
    <t>Alex Rocco</t>
  </si>
  <si>
    <t>Shinji Aramaki</t>
  </si>
  <si>
    <t>YÃ» Aoi</t>
  </si>
  <si>
    <t>Rebecca De Mornay</t>
  </si>
  <si>
    <t>Topol</t>
  </si>
  <si>
    <t>David Sparrow</t>
  </si>
  <si>
    <t>Noah Lomax</t>
  </si>
  <si>
    <t>Omri Katz</t>
  </si>
  <si>
    <t>Larry Bagby</t>
  </si>
  <si>
    <t>Lily Rabe</t>
  </si>
  <si>
    <t>Deborah Twiss</t>
  </si>
  <si>
    <t>Elizabeth McGovern</t>
  </si>
  <si>
    <t>Dilshad Vadsaria</t>
  </si>
  <si>
    <t>Miguel Arteta</t>
  </si>
  <si>
    <t>Sean Young</t>
  </si>
  <si>
    <t>Richard Sammel</t>
  </si>
  <si>
    <t>James Gray</t>
  </si>
  <si>
    <t>Oleg Taktarov</t>
  </si>
  <si>
    <t>Janusz Kaminski</t>
  </si>
  <si>
    <t>Bob Clendenin</t>
  </si>
  <si>
    <t>Philippe Labro</t>
  </si>
  <si>
    <t>Samaire Armstrong</t>
  </si>
  <si>
    <t>Mary McCormack</t>
  </si>
  <si>
    <t>Ron Eldard</t>
  </si>
  <si>
    <t>Francis Capra</t>
  </si>
  <si>
    <t>Mara Wilson</t>
  </si>
  <si>
    <t>Bella Heathcote</t>
  </si>
  <si>
    <t>Tulku Jamyang Kunga Tenzin</t>
  </si>
  <si>
    <t>Robert B. Weide</t>
  </si>
  <si>
    <t>Katherine Parkinson</t>
  </si>
  <si>
    <t>Jeff Wadlow</t>
  </si>
  <si>
    <t>Donald Faison</t>
  </si>
  <si>
    <t>AgustÃ­n DÃ­az Yanes</t>
  </si>
  <si>
    <t>Elena Anaya</t>
  </si>
  <si>
    <t>Eduardo Noriega</t>
  </si>
  <si>
    <t>Camille Delamarre</t>
  </si>
  <si>
    <t>Kabir Bedi</t>
  </si>
  <si>
    <t>Steven Berkoff</t>
  </si>
  <si>
    <t>Martin Starr</t>
  </si>
  <si>
    <t>Sofia Vassilieva</t>
  </si>
  <si>
    <t>David Lean</t>
  </si>
  <si>
    <t>Richard Eyre</t>
  </si>
  <si>
    <t>Andrew Simpson</t>
  </si>
  <si>
    <t>Nicholas Meyer</t>
  </si>
  <si>
    <t>Callie Khouri</t>
  </si>
  <si>
    <t>Tatyana Ali</t>
  </si>
  <si>
    <t>Aretha Franklin</t>
  </si>
  <si>
    <t>Sanaa Hamri</t>
  </si>
  <si>
    <t>Jeremy Jordan</t>
  </si>
  <si>
    <t>Christopher Webster</t>
  </si>
  <si>
    <t>Sharon Small</t>
  </si>
  <si>
    <t>Ty Olsson</t>
  </si>
  <si>
    <t>Philip Kaufman</t>
  </si>
  <si>
    <t>Barret Oliver</t>
  </si>
  <si>
    <t>West Germany</t>
  </si>
  <si>
    <t>Saul Dibb</t>
  </si>
  <si>
    <t>Art Carney</t>
  </si>
  <si>
    <t>Jackie Gleason</t>
  </si>
  <si>
    <t>Walter Murch</t>
  </si>
  <si>
    <t>Jean Marsh</t>
  </si>
  <si>
    <t>Richard Linklater</t>
  </si>
  <si>
    <t>Lew Temple</t>
  </si>
  <si>
    <t>E. Elias Merhige</t>
  </si>
  <si>
    <t>William Mapother</t>
  </si>
  <si>
    <t>Menno Meyjes</t>
  </si>
  <si>
    <t>Jodie Foster</t>
  </si>
  <si>
    <t>Junix Inocian</t>
  </si>
  <si>
    <t>Eion Bailey</t>
  </si>
  <si>
    <t>John Neville</t>
  </si>
  <si>
    <t>Amy Carson</t>
  </si>
  <si>
    <t>Julie Gonzalo</t>
  </si>
  <si>
    <t>Martin Clunes</t>
  </si>
  <si>
    <t>Scott Frank</t>
  </si>
  <si>
    <t>Boyd Holbrook</t>
  </si>
  <si>
    <t>Kaitlin Olson</t>
  </si>
  <si>
    <t>Rob McElhenney</t>
  </si>
  <si>
    <t>Dirk Bogarde</t>
  </si>
  <si>
    <t>Ryan O'Neal</t>
  </si>
  <si>
    <t>Carl Gilliard</t>
  </si>
  <si>
    <t>Michael Landes</t>
  </si>
  <si>
    <t>Keegan Connor Tracy</t>
  </si>
  <si>
    <t>Kate Walsh</t>
  </si>
  <si>
    <t>Larry Hankin</t>
  </si>
  <si>
    <t>Paula GarcÃ©s</t>
  </si>
  <si>
    <t>Jason George</t>
  </si>
  <si>
    <t>Todd Allen</t>
  </si>
  <si>
    <t>Kevin Allen</t>
  </si>
  <si>
    <t>Michael Cristofer</t>
  </si>
  <si>
    <t>Gregory Itzin</t>
  </si>
  <si>
    <t>Jack Thompson</t>
  </si>
  <si>
    <t>Andrew Morahan</t>
  </si>
  <si>
    <t>Mario Van Peebles</t>
  </si>
  <si>
    <t>Bob Rafelson</t>
  </si>
  <si>
    <t>Michael Cohn</t>
  </si>
  <si>
    <t>Kirstie Alley</t>
  </si>
  <si>
    <t>Alan Shapiro</t>
  </si>
  <si>
    <t>Chelsea Field</t>
  </si>
  <si>
    <t>Paul Hogan</t>
  </si>
  <si>
    <t>Fernando Meirelles</t>
  </si>
  <si>
    <t>Maia Morgenstern</t>
  </si>
  <si>
    <t>Aramaic</t>
  </si>
  <si>
    <t>Dreama Walker</t>
  </si>
  <si>
    <t>Michael Hoffman</t>
  </si>
  <si>
    <t>Luke Bracey</t>
  </si>
  <si>
    <t>Embeth Davidtz</t>
  </si>
  <si>
    <t>Oleg Stepchenko</t>
  </si>
  <si>
    <t>Igor Jijikine</t>
  </si>
  <si>
    <t>Jason Ritter</t>
  </si>
  <si>
    <t>Katharine Isabelle</t>
  </si>
  <si>
    <t>Michael Winterbottom</t>
  </si>
  <si>
    <t>Ava Acres</t>
  </si>
  <si>
    <t>Ben Feldman</t>
  </si>
  <si>
    <t>Michael Pressman</t>
  </si>
  <si>
    <t>Paige Turco</t>
  </si>
  <si>
    <t>Billy Drago</t>
  </si>
  <si>
    <t>Bryan Callen</t>
  </si>
  <si>
    <t>Sharon Maguire</t>
  </si>
  <si>
    <t>Leslie Caron</t>
  </si>
  <si>
    <t>Charles Herman-Wurmfeld</t>
  </si>
  <si>
    <t>Gedde Watanabe</t>
  </si>
  <si>
    <t>Greta Gerwig</t>
  </si>
  <si>
    <t>Dana Delany</t>
  </si>
  <si>
    <t>Patrick Troughton</t>
  </si>
  <si>
    <t>Gina Holden</t>
  </si>
  <si>
    <t>Riley Thomas Stewart</t>
  </si>
  <si>
    <t>Gabor Csupo</t>
  </si>
  <si>
    <t>Tyler Perry</t>
  </si>
  <si>
    <t>Larry the Cable Guy</t>
  </si>
  <si>
    <t>Joe Carnahan</t>
  </si>
  <si>
    <t>John Polson</t>
  </si>
  <si>
    <t>Bernardo Bertolucci</t>
  </si>
  <si>
    <t>David O'Hara</t>
  </si>
  <si>
    <t>Paul F. Tompkins</t>
  </si>
  <si>
    <t>Cathy Malkasian</t>
  </si>
  <si>
    <t>Flea</t>
  </si>
  <si>
    <t>John Eng</t>
  </si>
  <si>
    <t>Eddie Griffin</t>
  </si>
  <si>
    <t>Chris Nahon</t>
  </si>
  <si>
    <t>Fred Wolf</t>
  </si>
  <si>
    <t>Katharine McPhee</t>
  </si>
  <si>
    <t>Bille Woodruff</t>
  </si>
  <si>
    <t>Keshia Knight Pulliam</t>
  </si>
  <si>
    <t>LisaRaye McCoy</t>
  </si>
  <si>
    <t>Oliver James</t>
  </si>
  <si>
    <t>Victor Salva</t>
  </si>
  <si>
    <t>Jonathan Breck</t>
  </si>
  <si>
    <t>Mark Helfrich</t>
  </si>
  <si>
    <t>Alexandra Breckenridge</t>
  </si>
  <si>
    <t>Steve Bendelack</t>
  </si>
  <si>
    <t>Emma de Caunes</t>
  </si>
  <si>
    <t>Dwight H. Little</t>
  </si>
  <si>
    <t>Salli Richardson-Whitfield</t>
  </si>
  <si>
    <t>Nicholas Gonzalez</t>
  </si>
  <si>
    <t>Johnny Messner</t>
  </si>
  <si>
    <t>Guillaume Canet</t>
  </si>
  <si>
    <t>Kirsten Sheridan</t>
  </si>
  <si>
    <t>Aaron Staton</t>
  </si>
  <si>
    <t>Park Bench</t>
  </si>
  <si>
    <t>Richard Fleischer</t>
  </si>
  <si>
    <t>Richard Anderson</t>
  </si>
  <si>
    <t>Joseph Cotten</t>
  </si>
  <si>
    <t>Bob Spiers</t>
  </si>
  <si>
    <t>Richard Briers</t>
  </si>
  <si>
    <t>J.B. Smoove</t>
  </si>
  <si>
    <t>Ari Graynor</t>
  </si>
  <si>
    <t>Damien Dante Wayans</t>
  </si>
  <si>
    <t>Essence Atkins</t>
  </si>
  <si>
    <t>Linda Kozlowski</t>
  </si>
  <si>
    <t>Cjon Saulsberry</t>
  </si>
  <si>
    <t>John Wells</t>
  </si>
  <si>
    <t>Tim Fywell</t>
  </si>
  <si>
    <t>Trevor Blumas</t>
  </si>
  <si>
    <t>Nigel Cole</t>
  </si>
  <si>
    <t>Tyrone Giordano</t>
  </si>
  <si>
    <t>Taron Egerton</t>
  </si>
  <si>
    <t>Jeremy Leven</t>
  </si>
  <si>
    <t>John Sparkes</t>
  </si>
  <si>
    <t>Sylvain White</t>
  </si>
  <si>
    <t>Troy Nixey</t>
  </si>
  <si>
    <t>Philip G. Atwell</t>
  </si>
  <si>
    <t>Jeff Schaffer</t>
  </si>
  <si>
    <t>Scott Mechlowicz</t>
  </si>
  <si>
    <t>Don Michael Paul</t>
  </si>
  <si>
    <t>Nia Peeples</t>
  </si>
  <si>
    <t>James Bridges</t>
  </si>
  <si>
    <t>Steve Barron</t>
  </si>
  <si>
    <t>Italian</t>
  </si>
  <si>
    <t>Bill Paxton</t>
  </si>
  <si>
    <t>Matthew Knight</t>
  </si>
  <si>
    <t>Richard Kelly</t>
  </si>
  <si>
    <t>Gillian Jacobs</t>
  </si>
  <si>
    <t>Carter Smith</t>
  </si>
  <si>
    <t>Jonathan Tucker</t>
  </si>
  <si>
    <t>John Schlesinger</t>
  </si>
  <si>
    <t>Emily Meade</t>
  </si>
  <si>
    <t>Timothy Bottoms</t>
  </si>
  <si>
    <t>Chris Marquette</t>
  </si>
  <si>
    <t>Ringo Lam</t>
  </si>
  <si>
    <t>Zach Grenier</t>
  </si>
  <si>
    <t>Paul Ben-Victor</t>
  </si>
  <si>
    <t>Bruce McCulloch</t>
  </si>
  <si>
    <t>Jorma Taccone</t>
  </si>
  <si>
    <t>Devon Murray</t>
  </si>
  <si>
    <t>Steve Railsback</t>
  </si>
  <si>
    <t>Jennifer Hale</t>
  </si>
  <si>
    <t>TV-Y7</t>
  </si>
  <si>
    <t>Patricia Riggen</t>
  </si>
  <si>
    <t>Chile</t>
  </si>
  <si>
    <t>Kate Burton</t>
  </si>
  <si>
    <t>Pascal Chaumeil</t>
  </si>
  <si>
    <t>Malonn LÃ©vana</t>
  </si>
  <si>
    <t>William Morgan Sheppard</t>
  </si>
  <si>
    <t>Jonathan Kaplan</t>
  </si>
  <si>
    <t>Tom Amandes</t>
  </si>
  <si>
    <t>Ole Bornedal</t>
  </si>
  <si>
    <t>Madison Davenport</t>
  </si>
  <si>
    <t>Richard Benjamin</t>
  </si>
  <si>
    <t>Christopher Evan Welch</t>
  </si>
  <si>
    <t>Craig R. Baxley</t>
  </si>
  <si>
    <t>Sam McMurray</t>
  </si>
  <si>
    <t>John Hillcoat</t>
  </si>
  <si>
    <t>John Guillermin</t>
  </si>
  <si>
    <t>Donovan Scott</t>
  </si>
  <si>
    <t>Marcos Siega</t>
  </si>
  <si>
    <t>Jack Plotnick</t>
  </si>
  <si>
    <t>Rachel Talalay</t>
  </si>
  <si>
    <t>Jeffrey W. Byrd</t>
  </si>
  <si>
    <t>Joe Pingue</t>
  </si>
  <si>
    <t>Erica Linz</t>
  </si>
  <si>
    <t>Robert Towne</t>
  </si>
  <si>
    <t>Aidan McArdle</t>
  </si>
  <si>
    <t>Giuseppe Tornatore</t>
  </si>
  <si>
    <t>Sean Buchanan</t>
  </si>
  <si>
    <t>Werner Herzog</t>
  </si>
  <si>
    <t>Ben Stassen</t>
  </si>
  <si>
    <t>BenoÃ®t Magimel</t>
  </si>
  <si>
    <t>Scout Taylor-Compton</t>
  </si>
  <si>
    <t>JÃ©rÃ´me Deschamps</t>
  </si>
  <si>
    <t>AndrÃ© Wilms</t>
  </si>
  <si>
    <t>Inna Evlannikova</t>
  </si>
  <si>
    <t>Evgeniy Mironov</t>
  </si>
  <si>
    <t>Jonathan English</t>
  </si>
  <si>
    <t>Sergey Bondarchuk</t>
  </si>
  <si>
    <t>Dan O'Herlihy</t>
  </si>
  <si>
    <t>Teddy Chan</t>
  </si>
  <si>
    <t>Herbert Ross</t>
  </si>
  <si>
    <t>Leah Remini</t>
  </si>
  <si>
    <t>Jeff Anderson</t>
  </si>
  <si>
    <t>Neil LaBute</t>
  </si>
  <si>
    <t>George Gallo</t>
  </si>
  <si>
    <t>Sidney Lumet</t>
  </si>
  <si>
    <t>Diana Ross</t>
  </si>
  <si>
    <t>Ellen Albertini Dow</t>
  </si>
  <si>
    <t>Douglas McGrath</t>
  </si>
  <si>
    <t>Kelly Brook</t>
  </si>
  <si>
    <t>Richard Williams</t>
  </si>
  <si>
    <t>Kenneth Williams</t>
  </si>
  <si>
    <t>Donald Pleasence</t>
  </si>
  <si>
    <t>Mary McGuckian</t>
  </si>
  <si>
    <t>Brendan Fehr</t>
  </si>
  <si>
    <t>Kerr Smith</t>
  </si>
  <si>
    <t>Brian Johnson</t>
  </si>
  <si>
    <t>Jessica Bowman</t>
  </si>
  <si>
    <t>Jonathan Newman</t>
  </si>
  <si>
    <t>Keeley Hawes</t>
  </si>
  <si>
    <t>Eva Amurri Martino</t>
  </si>
  <si>
    <t>Michael Dinner</t>
  </si>
  <si>
    <t>Dan Hedaya</t>
  </si>
  <si>
    <t>Joseph Sargent</t>
  </si>
  <si>
    <t>Lynn Whitfield</t>
  </si>
  <si>
    <t>Jerry Zaks</t>
  </si>
  <si>
    <t>Fred Durst</t>
  </si>
  <si>
    <t>Ian Hart</t>
  </si>
  <si>
    <t>Anne Fontaine</t>
  </si>
  <si>
    <t>BenoÃ®t Poelvoorde</t>
  </si>
  <si>
    <t>Jon Cassar</t>
  </si>
  <si>
    <t>Landon Liboiron</t>
  </si>
  <si>
    <t>Iben Hjejle</t>
  </si>
  <si>
    <t>Mira Nair</t>
  </si>
  <si>
    <t>Roger Lloyd Pack</t>
  </si>
  <si>
    <t>Simon Yam</t>
  </si>
  <si>
    <t>Kim Thomson</t>
  </si>
  <si>
    <t>Mel Brooks</t>
  </si>
  <si>
    <t>Dick Van Patten</t>
  </si>
  <si>
    <t>Michael Winslow</t>
  </si>
  <si>
    <t>Russell Crowe</t>
  </si>
  <si>
    <t>Angus T. Jones</t>
  </si>
  <si>
    <t>Michael Papajohn</t>
  </si>
  <si>
    <t>Charlotte Le Bon</t>
  </si>
  <si>
    <t>Jessie Nelson</t>
  </si>
  <si>
    <t>Christopher Spencer</t>
  </si>
  <si>
    <t>Mike Bigelow</t>
  </si>
  <si>
    <t>Bobby Moynihan</t>
  </si>
  <si>
    <t>Matthew Daddario</t>
  </si>
  <si>
    <t>Pawel Szajda</t>
  </si>
  <si>
    <t>Thriller</t>
  </si>
  <si>
    <t>Neil Diamond</t>
  </si>
  <si>
    <t>Zachary Gordon</t>
  </si>
  <si>
    <t>Jason Mewes</t>
  </si>
  <si>
    <t>Daniel Sackheim</t>
  </si>
  <si>
    <t>Bruce Dern</t>
  </si>
  <si>
    <t>Harry Elfont</t>
  </si>
  <si>
    <t>Paulo Costanzo</t>
  </si>
  <si>
    <t>Uli Edel</t>
  </si>
  <si>
    <t>Fred Dekker</t>
  </si>
  <si>
    <t>Brian Trenchard-Smith</t>
  </si>
  <si>
    <t>Blake Edwards</t>
  </si>
  <si>
    <t>Vernon Dobtcheff</t>
  </si>
  <si>
    <t>Laurence Dunmore</t>
  </si>
  <si>
    <t>Sebastian Koch</t>
  </si>
  <si>
    <t>Dutch</t>
  </si>
  <si>
    <t>Netherlands</t>
  </si>
  <si>
    <t>Christian Carion</t>
  </si>
  <si>
    <t>David Palmer</t>
  </si>
  <si>
    <t>Roger Cross</t>
  </si>
  <si>
    <t>Rowan Joffe</t>
  </si>
  <si>
    <t>Ben Crompton</t>
  </si>
  <si>
    <t>Joe Spinell</t>
  </si>
  <si>
    <t>John Curran</t>
  </si>
  <si>
    <t>Ludivine Sagnier</t>
  </si>
  <si>
    <t>Juan JosÃ© Campanella</t>
  </si>
  <si>
    <t>Diego Ramos</t>
  </si>
  <si>
    <t>Warren Clarke</t>
  </si>
  <si>
    <t>Trey Parker</t>
  </si>
  <si>
    <t>Stuart Gillard</t>
  </si>
  <si>
    <t>Qi Shu</t>
  </si>
  <si>
    <t>Katt Shea</t>
  </si>
  <si>
    <t>Jason London</t>
  </si>
  <si>
    <t>Joshua Michael Stern</t>
  </si>
  <si>
    <t>Tomas Alfredson</t>
  </si>
  <si>
    <t>John Duigan</t>
  </si>
  <si>
    <t>Elaine Hendrix</t>
  </si>
  <si>
    <t>Colin Higgins</t>
  </si>
  <si>
    <t>Dom DeLuise</t>
  </si>
  <si>
    <t>Teri Garr</t>
  </si>
  <si>
    <t>Jim Sonzero</t>
  </si>
  <si>
    <t>Kimberly J. Brown</t>
  </si>
  <si>
    <t>Penelope Spheeris</t>
  </si>
  <si>
    <t>Jeff Tremaine</t>
  </si>
  <si>
    <t>Steve-O</t>
  </si>
  <si>
    <t>Chris Pontius</t>
  </si>
  <si>
    <t>Jeannot Szwarc</t>
  </si>
  <si>
    <t>Murray Hamilton</t>
  </si>
  <si>
    <t>Mark Duplass</t>
  </si>
  <si>
    <t>Mike White</t>
  </si>
  <si>
    <t>Nick Krause</t>
  </si>
  <si>
    <t>Zane Holtz</t>
  </si>
  <si>
    <t>Bobby Coleman</t>
  </si>
  <si>
    <t>Steve McQueen</t>
  </si>
  <si>
    <t>Taran Killam</t>
  </si>
  <si>
    <t>Thea Sharrock</t>
  </si>
  <si>
    <t>Brendan Coyle</t>
  </si>
  <si>
    <t>Fernando Rey</t>
  </si>
  <si>
    <t>Jon Lucas</t>
  </si>
  <si>
    <t>Aaron Seltzer</t>
  </si>
  <si>
    <t>Robin Budd</t>
  </si>
  <si>
    <t>Ava DuVernay</t>
  </si>
  <si>
    <t>Steve Trenbirth</t>
  </si>
  <si>
    <t>Phil Collins</t>
  </si>
  <si>
    <t>Tony Jay</t>
  </si>
  <si>
    <t>Skye McCole Bartusiak</t>
  </si>
  <si>
    <t>Barry Watson</t>
  </si>
  <si>
    <t>Mennan Yapo</t>
  </si>
  <si>
    <t>Jun Falkenstein</t>
  </si>
  <si>
    <t>Joseph Julian Soria</t>
  </si>
  <si>
    <t>David Mann</t>
  </si>
  <si>
    <t>Lamman Rucker</t>
  </si>
  <si>
    <t>Denise Boutte</t>
  </si>
  <si>
    <t>Jamey Sheridan</t>
  </si>
  <si>
    <t>Takashi Shimizu</t>
  </si>
  <si>
    <t>Gary Nelson</t>
  </si>
  <si>
    <t>Maximilian Schell</t>
  </si>
  <si>
    <t>Anton Corbijn</t>
  </si>
  <si>
    <t>Thekla Reuten</t>
  </si>
  <si>
    <t>Gregory Nava</t>
  </si>
  <si>
    <t>Dave Foley</t>
  </si>
  <si>
    <t>Harriet Walter</t>
  </si>
  <si>
    <t>John Patrick Shanley</t>
  </si>
  <si>
    <t>Keram Malicki-SÃ¡nchez</t>
  </si>
  <si>
    <t>Joshua Logan</t>
  </si>
  <si>
    <t>Lee Marvin</t>
  </si>
  <si>
    <t>Jan Cornet</t>
  </si>
  <si>
    <t>Steve Beck</t>
  </si>
  <si>
    <t>Isaiah Washington</t>
  </si>
  <si>
    <t>Todd Strauss-Schulson</t>
  </si>
  <si>
    <t>John McNaughton</t>
  </si>
  <si>
    <t>Nelson McCormick</t>
  </si>
  <si>
    <t>Jesper Christensen</t>
  </si>
  <si>
    <t>Eric Valette</t>
  </si>
  <si>
    <t>Jason Beghe</t>
  </si>
  <si>
    <t>James Wolk</t>
  </si>
  <si>
    <t>Thomas Law</t>
  </si>
  <si>
    <t>Andrew Fleming</t>
  </si>
  <si>
    <t>Kay Panabaker</t>
  </si>
  <si>
    <t>Michael Spierig</t>
  </si>
  <si>
    <t>Damien Garvey</t>
  </si>
  <si>
    <t>Jim Field Smith</t>
  </si>
  <si>
    <t>Geoff Stults</t>
  </si>
  <si>
    <t>Thomas Bezucha</t>
  </si>
  <si>
    <t>Brett Cullen</t>
  </si>
  <si>
    <t>Hungary</t>
  </si>
  <si>
    <t>William Brent Bell</t>
  </si>
  <si>
    <t>Anthony Bell</t>
  </si>
  <si>
    <t>Jessica Bendinger</t>
  </si>
  <si>
    <t>Vanessa Lengies</t>
  </si>
  <si>
    <t>Henry Joost</t>
  </si>
  <si>
    <t>Ed Harris</t>
  </si>
  <si>
    <t>Alfred Hitchcock</t>
  </si>
  <si>
    <t>Vera Miles</t>
  </si>
  <si>
    <t>Shana Feste</t>
  </si>
  <si>
    <t>Steve Rash</t>
  </si>
  <si>
    <t>John Wood</t>
  </si>
  <si>
    <t>Jan Hooks</t>
  </si>
  <si>
    <t>Mike Binder</t>
  </si>
  <si>
    <t>Michael J. Bassett</t>
  </si>
  <si>
    <t>Frank Nissen</t>
  </si>
  <si>
    <t>Stephen Chow</t>
  </si>
  <si>
    <t>Chi Ling Chiu</t>
  </si>
  <si>
    <t>Mark Feuerstein</t>
  </si>
  <si>
    <t>Sharon Lawrence</t>
  </si>
  <si>
    <t>Peter Hastings</t>
  </si>
  <si>
    <t>Dari</t>
  </si>
  <si>
    <t>Paul Abascal</t>
  </si>
  <si>
    <t>Tom Hollander</t>
  </si>
  <si>
    <t>Chris Koch</t>
  </si>
  <si>
    <t>Amy Heckerling</t>
  </si>
  <si>
    <t>Robert Miano</t>
  </si>
  <si>
    <t>George Stevens</t>
  </si>
  <si>
    <t>Carroll Baker</t>
  </si>
  <si>
    <t>Billy Ray</t>
  </si>
  <si>
    <t>Joanne Whalley</t>
  </si>
  <si>
    <t>Mark Mylod</t>
  </si>
  <si>
    <t>James Mather</t>
  </si>
  <si>
    <t>Michael O. Sajbel</t>
  </si>
  <si>
    <t>Tiffany Dupont</t>
  </si>
  <si>
    <t>Nimrat Kaur</t>
  </si>
  <si>
    <t>Dequina Moore</t>
  </si>
  <si>
    <t>Nick Gomez</t>
  </si>
  <si>
    <t>Charles T. Kanganis</t>
  </si>
  <si>
    <t>Dustin Nguyen</t>
  </si>
  <si>
    <t>Melonie Diaz</t>
  </si>
  <si>
    <t>Christopher Guest</t>
  </si>
  <si>
    <t>Lynn Cohen</t>
  </si>
  <si>
    <t>Damon Santostefano</t>
  </si>
  <si>
    <t>Edi Gathegi</t>
  </si>
  <si>
    <t>Brendan Sexton III</t>
  </si>
  <si>
    <t>Bob Clark</t>
  </si>
  <si>
    <t>Vanessa Angel</t>
  </si>
  <si>
    <t>Susie Essman</t>
  </si>
  <si>
    <t>Nia Vardalos</t>
  </si>
  <si>
    <t>Ricardo Montalban</t>
  </si>
  <si>
    <t>Katherine Waterston</t>
  </si>
  <si>
    <t>Dave Borthwick</t>
  </si>
  <si>
    <t>Benson Lee</t>
  </si>
  <si>
    <t>Caity Lotz</t>
  </si>
  <si>
    <t>Chris Brown</t>
  </si>
  <si>
    <t>Geoffrey Arend</t>
  </si>
  <si>
    <t>Gary Coleman</t>
  </si>
  <si>
    <t>Glen Morgan</t>
  </si>
  <si>
    <t>Kevin Alejandro</t>
  </si>
  <si>
    <t>Mike Leigh</t>
  </si>
  <si>
    <t>Alejandro Monteverde</t>
  </si>
  <si>
    <t>Darren Shahlavi</t>
  </si>
  <si>
    <t>Charlie Saxton</t>
  </si>
  <si>
    <t>Ryan Donowho</t>
  </si>
  <si>
    <t>Jonathan Glazer</t>
  </si>
  <si>
    <t>J.C. Chandor</t>
  </si>
  <si>
    <t>Marc Abraham</t>
  </si>
  <si>
    <t>Bill Lake</t>
  </si>
  <si>
    <t>Todd Haynes</t>
  </si>
  <si>
    <t>Mabrouk El Mechri</t>
  </si>
  <si>
    <t>Charlie Kaufman</t>
  </si>
  <si>
    <t>Nancy Walker</t>
  </si>
  <si>
    <t>Randy Jones</t>
  </si>
  <si>
    <t>Angelo Pizzo</t>
  </si>
  <si>
    <t>Guang Li</t>
  </si>
  <si>
    <t>Matthew Diamond</t>
  </si>
  <si>
    <t>Garrett Clayton</t>
  </si>
  <si>
    <t>Katsuhiro Ã”tomo</t>
  </si>
  <si>
    <t>David Anspaugh</t>
  </si>
  <si>
    <t>Jimmy Jean-Louis</t>
  </si>
  <si>
    <t>Andrew Jarecki</t>
  </si>
  <si>
    <t>Esai Morales</t>
  </si>
  <si>
    <t>Yuqi Zhang</t>
  </si>
  <si>
    <t>Philippe Nahon</t>
  </si>
  <si>
    <t>Laura Spencer</t>
  </si>
  <si>
    <t>Daniel Algrant</t>
  </si>
  <si>
    <t>Mark Webber</t>
  </si>
  <si>
    <t>George Coulouris</t>
  </si>
  <si>
    <t>Peter Vaughan</t>
  </si>
  <si>
    <t>Aaron Ashmore</t>
  </si>
  <si>
    <t>Jane Clark</t>
  </si>
  <si>
    <t>Traci Dinwiddie</t>
  </si>
  <si>
    <t>Sammo Kam-Bo Hung</t>
  </si>
  <si>
    <t>Mike Barker</t>
  </si>
  <si>
    <t>Wayne Thornley</t>
  </si>
  <si>
    <t>Gnana Rajasekaran</t>
  </si>
  <si>
    <t>Michael Lieber</t>
  </si>
  <si>
    <t>Tom Walsh</t>
  </si>
  <si>
    <t>Maggie Wheeler</t>
  </si>
  <si>
    <t>Animation</t>
  </si>
  <si>
    <t>Jonathan Jakubowicz</t>
  </si>
  <si>
    <t>Panama</t>
  </si>
  <si>
    <t>Scott Walker</t>
  </si>
  <si>
    <t>Michael Spears</t>
  </si>
  <si>
    <t>Mark Rosman</t>
  </si>
  <si>
    <t>Dan Byrd</t>
  </si>
  <si>
    <t>W. Earl Brown</t>
  </si>
  <si>
    <t>Shelley Duvall</t>
  </si>
  <si>
    <t>Mary J. Blige</t>
  </si>
  <si>
    <t>Rob Hawk</t>
  </si>
  <si>
    <t>Erin O'Brien</t>
  </si>
  <si>
    <t>David Agranov</t>
  </si>
  <si>
    <t>Jenni 'Jwoww' Farley</t>
  </si>
  <si>
    <t>Britt Allcroft</t>
  </si>
  <si>
    <t>RyÃ»nosuke Kamiki</t>
  </si>
  <si>
    <t>Alan Yuen</t>
  </si>
  <si>
    <t>Michael Wong</t>
  </si>
  <si>
    <t>Brian Percival</t>
  </si>
  <si>
    <t>Sophie NÃ©lisse</t>
  </si>
  <si>
    <t>Roger Allam</t>
  </si>
  <si>
    <t>Katrina Bowden</t>
  </si>
  <si>
    <t>Anand Tucker</t>
  </si>
  <si>
    <t>Dominique McElligott</t>
  </si>
  <si>
    <t>Anthony Mann</t>
  </si>
  <si>
    <t>Mel Ferrer</t>
  </si>
  <si>
    <t>Michael Dowse</t>
  </si>
  <si>
    <t>Daniel Barnz</t>
  </si>
  <si>
    <t>Emile Ardolino</t>
  </si>
  <si>
    <t>Kyra Nichols</t>
  </si>
  <si>
    <t>Robert Altman</t>
  </si>
  <si>
    <t>James Schamus</t>
  </si>
  <si>
    <t>Hebrew</t>
  </si>
  <si>
    <t>Andrew Douglas</t>
  </si>
  <si>
    <t>Angelica Lee</t>
  </si>
  <si>
    <t>Louis Koo</t>
  </si>
  <si>
    <t>Ching Wan Lau</t>
  </si>
  <si>
    <t>Chinese</t>
  </si>
  <si>
    <t>Ricky Gervais</t>
  </si>
  <si>
    <t>Carla Gallo</t>
  </si>
  <si>
    <t>Amy Yasbeck</t>
  </si>
  <si>
    <t>Ken Davitian</t>
  </si>
  <si>
    <t>Raquel Welch</t>
  </si>
  <si>
    <t>Alanna Ubach</t>
  </si>
  <si>
    <t>Vic Armstrong</t>
  </si>
  <si>
    <t>Paul Schneider</t>
  </si>
  <si>
    <t>Sean Patrick Thomas</t>
  </si>
  <si>
    <t>Terry Zwigoff</t>
  </si>
  <si>
    <t>Louis Mandylor</t>
  </si>
  <si>
    <t>Carl Weathers</t>
  </si>
  <si>
    <t>Audrey Wells</t>
  </si>
  <si>
    <t>Lindsay Duncan</t>
  </si>
  <si>
    <t>Melinda Clarke</t>
  </si>
  <si>
    <t>David Alan Basche</t>
  </si>
  <si>
    <t>Susan Blommaert</t>
  </si>
  <si>
    <t>Rick Friedberg</t>
  </si>
  <si>
    <t>Barry Bostwick</t>
  </si>
  <si>
    <t>Sean McNamara</t>
  </si>
  <si>
    <t>Chris Brochu</t>
  </si>
  <si>
    <t>Jody Hill</t>
  </si>
  <si>
    <t>Olivia d'Abo</t>
  </si>
  <si>
    <t>Frank Vincent</t>
  </si>
  <si>
    <t>Brandon Camp</t>
  </si>
  <si>
    <t>Sasha Alexander</t>
  </si>
  <si>
    <t>Roger Ashton-Griffiths</t>
  </si>
  <si>
    <t>Kevin Tancharoen</t>
  </si>
  <si>
    <t>Nicholas Hytner</t>
  </si>
  <si>
    <t>Susan May Pratt</t>
  </si>
  <si>
    <t>Bart Freundlich</t>
  </si>
  <si>
    <t>Corbin Bleu</t>
  </si>
  <si>
    <t>Marie Avgeropoulos</t>
  </si>
  <si>
    <t>William A. Fraker</t>
  </si>
  <si>
    <t>Richard Farnsworth</t>
  </si>
  <si>
    <t>John Boorman</t>
  </si>
  <si>
    <t>Dennis Franz</t>
  </si>
  <si>
    <t>Courtney Solomon</t>
  </si>
  <si>
    <t>Paul Freeman</t>
  </si>
  <si>
    <t>Jeff Kanew</t>
  </si>
  <si>
    <t>Shelley Long</t>
  </si>
  <si>
    <t>IstvÃ¡n SzabÃ³</t>
  </si>
  <si>
    <t>Shaun Evans</t>
  </si>
  <si>
    <t>Karen Young</t>
  </si>
  <si>
    <t>David Margulies</t>
  </si>
  <si>
    <t>Matthew Robbins</t>
  </si>
  <si>
    <t>Ralph Richardson</t>
  </si>
  <si>
    <t>Kerry Condon</t>
  </si>
  <si>
    <t>Khulan Chuluun</t>
  </si>
  <si>
    <t>Mongolian</t>
  </si>
  <si>
    <t>Hal Needham</t>
  </si>
  <si>
    <t>Michael Beck</t>
  </si>
  <si>
    <t>Suzie Steen</t>
  </si>
  <si>
    <t>Aden Young</t>
  </si>
  <si>
    <t>Jeff Nichols</t>
  </si>
  <si>
    <t>Greece</t>
  </si>
  <si>
    <t>Jonathan Teplitzky</t>
  </si>
  <si>
    <t>Michael Haneke</t>
  </si>
  <si>
    <t>Burghart KlauÃŸner</t>
  </si>
  <si>
    <t>Anna Harr</t>
  </si>
  <si>
    <t>Mike Marvin</t>
  </si>
  <si>
    <t>Mackenzie Gray</t>
  </si>
  <si>
    <t>Music</t>
  </si>
  <si>
    <t>Gregor Jordan</t>
  </si>
  <si>
    <t>Nora von WaldstÃ¤tten</t>
  </si>
  <si>
    <t>Tran Anh Hung</t>
  </si>
  <si>
    <t>SimÃ³n Andreu</t>
  </si>
  <si>
    <t>Shawn Yue</t>
  </si>
  <si>
    <t>Lance Hool</t>
  </si>
  <si>
    <t>Mark Moses</t>
  </si>
  <si>
    <t>John Amplas</t>
  </si>
  <si>
    <t>Greg Nicotero</t>
  </si>
  <si>
    <t>Christian Volckman</t>
  </si>
  <si>
    <t>Brigitte Nielsen</t>
  </si>
  <si>
    <t>Rodrigo CortÃ©s</t>
  </si>
  <si>
    <t>David Hayter</t>
  </si>
  <si>
    <t>Mari Koda</t>
  </si>
  <si>
    <t>Cory Edwards</t>
  </si>
  <si>
    <t>Terry George</t>
  </si>
  <si>
    <t>Xavier Gens</t>
  </si>
  <si>
    <t>Kasi Lemmons</t>
  </si>
  <si>
    <t>Vondie Curtis-Hall</t>
  </si>
  <si>
    <t>Brian A Miller</t>
  </si>
  <si>
    <t>Matt Dillon</t>
  </si>
  <si>
    <t>Shawn Andrews</t>
  </si>
  <si>
    <t>Elaine Cassidy</t>
  </si>
  <si>
    <t>Carrie Henn</t>
  </si>
  <si>
    <t>George Cukor</t>
  </si>
  <si>
    <t>Rex Harrison</t>
  </si>
  <si>
    <t>Patrick Gallagher</t>
  </si>
  <si>
    <t>Owain Yeoman</t>
  </si>
  <si>
    <t>John Hoffman</t>
  </si>
  <si>
    <t>Kevin Greutert</t>
  </si>
  <si>
    <t>Betsy Russell</t>
  </si>
  <si>
    <t>John Fortenberry</t>
  </si>
  <si>
    <t>Chris Kattan</t>
  </si>
  <si>
    <t>Valente Rodriguez</t>
  </si>
  <si>
    <t>Erik White</t>
  </si>
  <si>
    <t>Chris Robinson</t>
  </si>
  <si>
    <t>Adam Boyer</t>
  </si>
  <si>
    <t>Jason Moore</t>
  </si>
  <si>
    <t>Robert Harmon</t>
  </si>
  <si>
    <t>Trent Cooper</t>
  </si>
  <si>
    <t>Gary Halvorson</t>
  </si>
  <si>
    <t>Kevin Clash</t>
  </si>
  <si>
    <t>Nicholas Ray</t>
  </si>
  <si>
    <t>David Niven</t>
  </si>
  <si>
    <t>Ava Gardner</t>
  </si>
  <si>
    <t>John Ireland</t>
  </si>
  <si>
    <t>Fede Alvarez</t>
  </si>
  <si>
    <t>Elizabeth Blackmore</t>
  </si>
  <si>
    <t>Harland Williams</t>
  </si>
  <si>
    <t>Sidney J. Furie</t>
  </si>
  <si>
    <t>Ian Iqbal Rashid</t>
  </si>
  <si>
    <t>ClÃ© Bennett</t>
  </si>
  <si>
    <t>Wayne Kramer</t>
  </si>
  <si>
    <t>Rowdy Herrington</t>
  </si>
  <si>
    <t>Jim Goddard</t>
  </si>
  <si>
    <t>Noel Marshall</t>
  </si>
  <si>
    <t>David Murray</t>
  </si>
  <si>
    <t>Guillaume Ivernel</t>
  </si>
  <si>
    <t>Jack Smight</t>
  </si>
  <si>
    <t>Jan-Michael Vincent</t>
  </si>
  <si>
    <t>Sci-Fi</t>
  </si>
  <si>
    <t>Todd Lincoln</t>
  </si>
  <si>
    <t>Rick Gomez</t>
  </si>
  <si>
    <t>Howard Zieff</t>
  </si>
  <si>
    <t>Steven Shainberg</t>
  </si>
  <si>
    <t>Matt Servitto</t>
  </si>
  <si>
    <t>Tamara Tunie</t>
  </si>
  <si>
    <t>Julian Jarrold</t>
  </si>
  <si>
    <t>Joe Nussbaum</t>
  </si>
  <si>
    <t>Vadim Perelman</t>
  </si>
  <si>
    <t>Peter Farrelly</t>
  </si>
  <si>
    <t>Gretchen Palmer</t>
  </si>
  <si>
    <t>Jack Warden</t>
  </si>
  <si>
    <t>Ron Lester</t>
  </si>
  <si>
    <t>Michel Hazanavicius</t>
  </si>
  <si>
    <t>Cyrus Nowrasteh</t>
  </si>
  <si>
    <t>Vincent Walsh</t>
  </si>
  <si>
    <t>Perry Andelin Blake</t>
  </si>
  <si>
    <t>Maribel VerdÃº</t>
  </si>
  <si>
    <t>Jessika Van</t>
  </si>
  <si>
    <t>Christian E. Christiansen</t>
  </si>
  <si>
    <t>Sheldon Lettich</t>
  </si>
  <si>
    <t>Alonna Shaw</t>
  </si>
  <si>
    <t>Joe Cornish</t>
  </si>
  <si>
    <t>Diane English</t>
  </si>
  <si>
    <t>Peter Flinth</t>
  </si>
  <si>
    <t>Swedish</t>
  </si>
  <si>
    <t>Sweden</t>
  </si>
  <si>
    <t>Robert Iscove</t>
  </si>
  <si>
    <t>Peter Kosminsky</t>
  </si>
  <si>
    <t>Marc Donato</t>
  </si>
  <si>
    <t>Tracey Walter</t>
  </si>
  <si>
    <t>Don Pardo</t>
  </si>
  <si>
    <t>Allen Coulter</t>
  </si>
  <si>
    <t>Clare Kilner</t>
  </si>
  <si>
    <t>Alexandra Holden</t>
  </si>
  <si>
    <t>Josef Rusnak</t>
  </si>
  <si>
    <t>Brad William Henke</t>
  </si>
  <si>
    <t>Lance Rivera</t>
  </si>
  <si>
    <t>Ronald Neame</t>
  </si>
  <si>
    <t>Karl Malden</t>
  </si>
  <si>
    <t>Bruce Paltrow</t>
  </si>
  <si>
    <t>Adam Rifkin</t>
  </si>
  <si>
    <t>Jon Polito</t>
  </si>
  <si>
    <t>Susanne Bier</t>
  </si>
  <si>
    <t>Kenneth Johnson</t>
  </si>
  <si>
    <t>James Ivory</t>
  </si>
  <si>
    <t>Lynn Redgrave</t>
  </si>
  <si>
    <t>Tuppence Middleton</t>
  </si>
  <si>
    <t>Jessy Terrero</t>
  </si>
  <si>
    <t>Vicente Amorim</t>
  </si>
  <si>
    <t>Jodie Whittaker</t>
  </si>
  <si>
    <t>Gaspar NoÃ©</t>
  </si>
  <si>
    <t>Emily Alyn Lind</t>
  </si>
  <si>
    <t>Justin Kirk</t>
  </si>
  <si>
    <t>JÃ©rÃ´me Salle</t>
  </si>
  <si>
    <t>Tanya van Graan</t>
  </si>
  <si>
    <t>Tommy Lee Jones</t>
  </si>
  <si>
    <t>Jesse Vaughan</t>
  </si>
  <si>
    <t>Trond Fausa</t>
  </si>
  <si>
    <t>Norway</t>
  </si>
  <si>
    <t>Marie-JosÃ©e Croze</t>
  </si>
  <si>
    <t>William Bindley</t>
  </si>
  <si>
    <t>Wayne Beach</t>
  </si>
  <si>
    <t>GÃ©rard Krawczyk</t>
  </si>
  <si>
    <t>RyÃ´ko Hirosue</t>
  </si>
  <si>
    <t>Pei-Pei Cheng</t>
  </si>
  <si>
    <t>Chen Chang</t>
  </si>
  <si>
    <t>Taiwan</t>
  </si>
  <si>
    <t>Bobby Campo</t>
  </si>
  <si>
    <t>Udayan Prasad</t>
  </si>
  <si>
    <t>Rae Dawn Chong</t>
  </si>
  <si>
    <t>JK Youn</t>
  </si>
  <si>
    <t>Ji-won Ha</t>
  </si>
  <si>
    <t>Korean</t>
  </si>
  <si>
    <t>Morten Tyldum</t>
  </si>
  <si>
    <t>Levon Helm</t>
  </si>
  <si>
    <t>AndrÃ©s Muschietti</t>
  </si>
  <si>
    <t>Megan Charpentier</t>
  </si>
  <si>
    <t>Georgina Cates</t>
  </si>
  <si>
    <t>Jackson Nicoll</t>
  </si>
  <si>
    <t>Sylvia Syms</t>
  </si>
  <si>
    <t>Gillian Armstrong</t>
  </si>
  <si>
    <t>James Watkins</t>
  </si>
  <si>
    <t>Tessa Thompson</t>
  </si>
  <si>
    <t>Lee Majors</t>
  </si>
  <si>
    <t>Jim Fall</t>
  </si>
  <si>
    <t>Adam Lamberg</t>
  </si>
  <si>
    <t>Ric Roman Waugh</t>
  </si>
  <si>
    <t>Michael Dougherty</t>
  </si>
  <si>
    <t>Allison Tolman</t>
  </si>
  <si>
    <t>Virginia Capers</t>
  </si>
  <si>
    <t>Joel Gallen</t>
  </si>
  <si>
    <t>JoAnna Garcia Swisher</t>
  </si>
  <si>
    <t>James Marsh</t>
  </si>
  <si>
    <t>Matt Williams</t>
  </si>
  <si>
    <t>Claude Rains</t>
  </si>
  <si>
    <t>Rob Zombie</t>
  </si>
  <si>
    <t>Dennis Iliadis</t>
  </si>
  <si>
    <t>Rick Rosenthal</t>
  </si>
  <si>
    <t>Nicolas Winding Refn</t>
  </si>
  <si>
    <t>Sara Sugarman</t>
  </si>
  <si>
    <t>Juan Carlos Fresnadillo</t>
  </si>
  <si>
    <t>Luke Benward</t>
  </si>
  <si>
    <t>Gina Prince-Bythewood</t>
  </si>
  <si>
    <t>Phil Traill</t>
  </si>
  <si>
    <t>Joe Berlinger</t>
  </si>
  <si>
    <t>Erica Leerhsen</t>
  </si>
  <si>
    <t>Rachel True</t>
  </si>
  <si>
    <t>Brenda Strong</t>
  </si>
  <si>
    <t>Elizabeth Allen Rosenbaum</t>
  </si>
  <si>
    <t>Hutch Dano</t>
  </si>
  <si>
    <t>Nicole Ari Parker</t>
  </si>
  <si>
    <t>Michael Mayer</t>
  </si>
  <si>
    <t>Danny Pino</t>
  </si>
  <si>
    <t>Martin Weisz</t>
  </si>
  <si>
    <t>John Ottman</t>
  </si>
  <si>
    <t>Joey Lawrence</t>
  </si>
  <si>
    <t>John Bonito</t>
  </si>
  <si>
    <t>Firass Dirani</t>
  </si>
  <si>
    <t>Peter Atencio</t>
  </si>
  <si>
    <t>Cinda McCain</t>
  </si>
  <si>
    <t>Official site</t>
  </si>
  <si>
    <t>David Nutter</t>
  </si>
  <si>
    <t>Derek Cianfrance</t>
  </si>
  <si>
    <t>Akie Kotabe</t>
  </si>
  <si>
    <t>Stephan Elliott</t>
  </si>
  <si>
    <t>Mark L. Lester</t>
  </si>
  <si>
    <t>George C. Scott</t>
  </si>
  <si>
    <t>Nina Hoss</t>
  </si>
  <si>
    <t>Tom Green</t>
  </si>
  <si>
    <t>Mike Nawrocki</t>
  </si>
  <si>
    <t>Cam Clarke</t>
  </si>
  <si>
    <t>Catherine Owens</t>
  </si>
  <si>
    <t>The Edge</t>
  </si>
  <si>
    <t>Douglas Aarniokoski</t>
  </si>
  <si>
    <t>Adrian Paul</t>
  </si>
  <si>
    <t>Bryan Barber</t>
  </si>
  <si>
    <t>Lone Scherfig</t>
  </si>
  <si>
    <t>Drew Barrymore</t>
  </si>
  <si>
    <t>Brian Koppelman</t>
  </si>
  <si>
    <t>Kevin Gage</t>
  </si>
  <si>
    <t>James Foley</t>
  </si>
  <si>
    <t>Keith Allen</t>
  </si>
  <si>
    <t>Steve Gomer</t>
  </si>
  <si>
    <t>Kyla Pratt</t>
  </si>
  <si>
    <t>Daniel Wu</t>
  </si>
  <si>
    <t>Mark Piznarski</t>
  </si>
  <si>
    <t>Nicole de Boer</t>
  </si>
  <si>
    <t>Craig Brewer</t>
  </si>
  <si>
    <t>Khandi Alexander</t>
  </si>
  <si>
    <t>Dan Futterman</t>
  </si>
  <si>
    <t>David Raynr</t>
  </si>
  <si>
    <t>Mort Nathan</t>
  </si>
  <si>
    <t>Dan Curtis</t>
  </si>
  <si>
    <t>Wil Shriner</t>
  </si>
  <si>
    <t>Martin McDonagh</t>
  </si>
  <si>
    <t>Anna Madeley</t>
  </si>
  <si>
    <t>Tina Gordon Chism</t>
  </si>
  <si>
    <t>Peter Cattaneo</t>
  </si>
  <si>
    <t>Vicky Jenson</t>
  </si>
  <si>
    <t>Mary Lambert</t>
  </si>
  <si>
    <t>Peter Kassovitz</t>
  </si>
  <si>
    <t>Corbin Bernsen</t>
  </si>
  <si>
    <t>Rodman Flender</t>
  </si>
  <si>
    <t>Katja von Garnier</t>
  </si>
  <si>
    <t>Mark Romanek</t>
  </si>
  <si>
    <t>Brad Anderson</t>
  </si>
  <si>
    <t>Michael Chapman</t>
  </si>
  <si>
    <t>Antonio Banderas</t>
  </si>
  <si>
    <t>Khalil Sullins</t>
  </si>
  <si>
    <t>Kalim Chandler</t>
  </si>
  <si>
    <t>Cambodia</t>
  </si>
  <si>
    <t>Fritz Lang</t>
  </si>
  <si>
    <t>Gustav FrÃ¶hlich</t>
  </si>
  <si>
    <t>Hsiao-Hsien Hou</t>
  </si>
  <si>
    <t>Andrey Zvyagintsev</t>
  </si>
  <si>
    <t>Vladimir Garin</t>
  </si>
  <si>
    <t>Tony Jaa</t>
  </si>
  <si>
    <t>Petchtai Wongkamlao</t>
  </si>
  <si>
    <t>Thai</t>
  </si>
  <si>
    <t>Thailand</t>
  </si>
  <si>
    <t>JJ Feild</t>
  </si>
  <si>
    <t>Gina Bellman</t>
  </si>
  <si>
    <t>RyÃ»hei Kitamura</t>
  </si>
  <si>
    <t>Darrell Roodt</t>
  </si>
  <si>
    <t>Dito Montiel</t>
  </si>
  <si>
    <t>Stefan Ruzowitzky</t>
  </si>
  <si>
    <t>Jake Paltrow</t>
  </si>
  <si>
    <t>Gael Le Cornec</t>
  </si>
  <si>
    <t>Juraj Jakubisko</t>
  </si>
  <si>
    <t>Hans Matheson</t>
  </si>
  <si>
    <t>Slovakia</t>
  </si>
  <si>
    <t>Anthony Silverston</t>
  </si>
  <si>
    <t>Gabe IbÃ¡Ã±ez</t>
  </si>
  <si>
    <t>Bulgaria</t>
  </si>
  <si>
    <t>Gerry Lively</t>
  </si>
  <si>
    <t>Lucy Gaskell</t>
  </si>
  <si>
    <t>Daniele Luchetti</t>
  </si>
  <si>
    <t>Rodrigo De la Serna</t>
  </si>
  <si>
    <t>Biography</t>
  </si>
  <si>
    <t>Tung-Shing Yee</t>
  </si>
  <si>
    <t>Julien Temple</t>
  </si>
  <si>
    <t>Linus Roache</t>
  </si>
  <si>
    <t>Gregory Jacobs</t>
  </si>
  <si>
    <t>Gilles Paquet-Brenner</t>
  </si>
  <si>
    <t>Peter Cousens</t>
  </si>
  <si>
    <t>Lars von Trier</t>
  </si>
  <si>
    <t>Jeremy Davies</t>
  </si>
  <si>
    <t>Saurabh Shukla</t>
  </si>
  <si>
    <t>Anil Kapoor</t>
  </si>
  <si>
    <t>Lois Smith</t>
  </si>
  <si>
    <t>John Blanchard</t>
  </si>
  <si>
    <t>Joe Flaherty</t>
  </si>
  <si>
    <t>John Cornell</t>
  </si>
  <si>
    <t>Vidhu Vinod Chopra</t>
  </si>
  <si>
    <t>Steve Gonsalves</t>
  </si>
  <si>
    <t>Jamie Blanks</t>
  </si>
  <si>
    <t>Randal Kleiser</t>
  </si>
  <si>
    <t>Roger Guenveur Smith</t>
  </si>
  <si>
    <t>Linda Blair</t>
  </si>
  <si>
    <t>Rick Famuyiwa</t>
  </si>
  <si>
    <t>Lance Gross</t>
  </si>
  <si>
    <t>Alan Cohn</t>
  </si>
  <si>
    <t>Franco Zeffirelli</t>
  </si>
  <si>
    <t>Tom Holland</t>
  </si>
  <si>
    <t>Bethany Joy Lenz</t>
  </si>
  <si>
    <t>Eliza Coupe</t>
  </si>
  <si>
    <t>James Isaac</t>
  </si>
  <si>
    <t>Kane Hodder</t>
  </si>
  <si>
    <t>Emilio Estevez</t>
  </si>
  <si>
    <t>Josh Schwartz</t>
  </si>
  <si>
    <t>Julian Schnabel</t>
  </si>
  <si>
    <t>Todd Field</t>
  </si>
  <si>
    <t>Jane Adams</t>
  </si>
  <si>
    <t>Davis Guggenheim</t>
  </si>
  <si>
    <t>Stephen Carpenter</t>
  </si>
  <si>
    <t>Angela Featherstone</t>
  </si>
  <si>
    <t>Todd Boyce</t>
  </si>
  <si>
    <t>James Fargo</t>
  </si>
  <si>
    <t>Iran</t>
  </si>
  <si>
    <t>Ruth Sheen</t>
  </si>
  <si>
    <t>Alain Resnais</t>
  </si>
  <si>
    <t>Sara Forestier</t>
  </si>
  <si>
    <t>Edouard Baer</t>
  </si>
  <si>
    <t>Ulrich MÃ¼he</t>
  </si>
  <si>
    <t>Chao-Bin Su</t>
  </si>
  <si>
    <t>Woo-sung Jung</t>
  </si>
  <si>
    <t>Kenneth Lonergan</t>
  </si>
  <si>
    <t>John Gallagher Jr.</t>
  </si>
  <si>
    <t>Bo Zenga</t>
  </si>
  <si>
    <t>Olaf Lubaszenko</t>
  </si>
  <si>
    <t>Polish</t>
  </si>
  <si>
    <t>Poland</t>
  </si>
  <si>
    <t>Stephen Marcus</t>
  </si>
  <si>
    <t>Marian Dziedziel</t>
  </si>
  <si>
    <t>Bruno Ganz</t>
  </si>
  <si>
    <t>Lola DueÃ±as</t>
  </si>
  <si>
    <t>BelÃ©n Rueda</t>
  </si>
  <si>
    <t>Paul Brannigan</t>
  </si>
  <si>
    <t>Stephanie Danielson</t>
  </si>
  <si>
    <t>Sean Kingston</t>
  </si>
  <si>
    <t>Rodney Eastman</t>
  </si>
  <si>
    <t>Brighton Sharbino</t>
  </si>
  <si>
    <t>Danny Leiner</t>
  </si>
  <si>
    <t>Christopher Cain</t>
  </si>
  <si>
    <t>Patrick Wayne</t>
  </si>
  <si>
    <t>Theodore Melfi</t>
  </si>
  <si>
    <t>Andrew Keegan</t>
  </si>
  <si>
    <t>Ed Decter</t>
  </si>
  <si>
    <t>Gene Quintano</t>
  </si>
  <si>
    <t>Eric Bress</t>
  </si>
  <si>
    <t>Preston A. Whitmore II</t>
  </si>
  <si>
    <t>Kirk Wong</t>
  </si>
  <si>
    <t>Bronwen Hughes</t>
  </si>
  <si>
    <t>John Lafia</t>
  </si>
  <si>
    <t>Jenny Agutter</t>
  </si>
  <si>
    <t>Greg Germann</t>
  </si>
  <si>
    <t>Sam Miller</t>
  </si>
  <si>
    <t>Kate del Castillo</t>
  </si>
  <si>
    <t>Alex Garland</t>
  </si>
  <si>
    <t>Sonoya Mizuno</t>
  </si>
  <si>
    <t>Orson Bean</t>
  </si>
  <si>
    <t>Mark Brown</t>
  </si>
  <si>
    <t>Ella Wahlestedt</t>
  </si>
  <si>
    <t>Kazunari Ninomiya</t>
  </si>
  <si>
    <t>Michael Polish</t>
  </si>
  <si>
    <t>Daisy von Scherler Mayer</t>
  </si>
  <si>
    <t>Lenny Abrahamson</t>
  </si>
  <si>
    <t>John Waters</t>
  </si>
  <si>
    <t>David Dencik</t>
  </si>
  <si>
    <t>Craig Bolotin</t>
  </si>
  <si>
    <t>Mark Christopher</t>
  </si>
  <si>
    <t>Blair Hayes</t>
  </si>
  <si>
    <t>Jez Butterworth</t>
  </si>
  <si>
    <t>Josie Loren</t>
  </si>
  <si>
    <t>Olivier Assayas</t>
  </si>
  <si>
    <t>Kathryn Morris</t>
  </si>
  <si>
    <t>Sarita Choudhury</t>
  </si>
  <si>
    <t>Patrice Leconte</t>
  </si>
  <si>
    <t>Daniel Auteuil</t>
  </si>
  <si>
    <t>Meghan Heffern</t>
  </si>
  <si>
    <t>Paul Mazursky</t>
  </si>
  <si>
    <t>Stephen Chbosky</t>
  </si>
  <si>
    <t>Ezra Miller</t>
  </si>
  <si>
    <t>Jon Hess</t>
  </si>
  <si>
    <t>Ian Gomez</t>
  </si>
  <si>
    <t>Luke Treadaway</t>
  </si>
  <si>
    <t>Nikola Djuricko</t>
  </si>
  <si>
    <t>Bosnian</t>
  </si>
  <si>
    <t>Tara Platt</t>
  </si>
  <si>
    <t>John H. Lee</t>
  </si>
  <si>
    <t>Dean Dawson</t>
  </si>
  <si>
    <t>John Stainton</t>
  </si>
  <si>
    <t>Louis Herthum</t>
  </si>
  <si>
    <t>Everett McGill</t>
  </si>
  <si>
    <t>None</t>
  </si>
  <si>
    <t>Benedek Fliegauf</t>
  </si>
  <si>
    <t>Paul Schrader</t>
  </si>
  <si>
    <t>Stewart Hendler</t>
  </si>
  <si>
    <t>Margo Harshman</t>
  </si>
  <si>
    <t>John Cromwell</t>
  </si>
  <si>
    <t>Mary Astor</t>
  </si>
  <si>
    <t>Mark Herman</t>
  </si>
  <si>
    <t>Sheila Hancock</t>
  </si>
  <si>
    <t>Abel Ferrara</t>
  </si>
  <si>
    <t>Vincent Gallo</t>
  </si>
  <si>
    <t>Ethan Maniquis</t>
  </si>
  <si>
    <t>George Hickenlooper</t>
  </si>
  <si>
    <t>Christian Campbell</t>
  </si>
  <si>
    <t>Gabriel Damon</t>
  </si>
  <si>
    <t>Bill Erwin</t>
  </si>
  <si>
    <t>Je-kyu Kang</t>
  </si>
  <si>
    <t>Bin Won</t>
  </si>
  <si>
    <t>William Dear</t>
  </si>
  <si>
    <t>Lee J. Cobb</t>
  </si>
  <si>
    <t>Robert Shaw</t>
  </si>
  <si>
    <t>StÃ©phane Aubier</t>
  </si>
  <si>
    <t>John Badham</t>
  </si>
  <si>
    <t>Ally Sheedy</t>
  </si>
  <si>
    <t>Mike McCoy</t>
  </si>
  <si>
    <t>Jason Cottle</t>
  </si>
  <si>
    <t>Josh Henderson</t>
  </si>
  <si>
    <t>Mike Judge</t>
  </si>
  <si>
    <t>Sid Haig</t>
  </si>
  <si>
    <t>Amy Irving</t>
  </si>
  <si>
    <t>Tamra Davis</t>
  </si>
  <si>
    <t>Katherine Boecher</t>
  </si>
  <si>
    <t>Nima Nourizadeh</t>
  </si>
  <si>
    <t>Kirby Bliss Blanton</t>
  </si>
  <si>
    <t>Franklin J. Schaffner</t>
  </si>
  <si>
    <t>GP</t>
  </si>
  <si>
    <t>John Erick Dowdle</t>
  </si>
  <si>
    <t>David Moreau</t>
  </si>
  <si>
    <t>Christopher Erskin</t>
  </si>
  <si>
    <t>Brian Henson</t>
  </si>
  <si>
    <t>Jerry Nelson</t>
  </si>
  <si>
    <t>Dan Cutforth</t>
  </si>
  <si>
    <t>Ashley Ashida Dixon</t>
  </si>
  <si>
    <t>Josh Boone</t>
  </si>
  <si>
    <t>Nat Wolff</t>
  </si>
  <si>
    <t>Richard Dysart</t>
  </si>
  <si>
    <t>Kathryn Erbe</t>
  </si>
  <si>
    <t>Kelvin Taylor</t>
  </si>
  <si>
    <t>Mare Winningham</t>
  </si>
  <si>
    <t>Joanna 'JoJo' Levesque</t>
  </si>
  <si>
    <t>Jake Schreier</t>
  </si>
  <si>
    <t>Cheryl Dunye</t>
  </si>
  <si>
    <t>Ernest R. Dickerson</t>
  </si>
  <si>
    <t>Lionel C. Martin</t>
  </si>
  <si>
    <t>Bill Irwin</t>
  </si>
  <si>
    <t>Martin Semmelrogge</t>
  </si>
  <si>
    <t>Wallace Wolodarsky</t>
  </si>
  <si>
    <t>Nicholas Jarecki</t>
  </si>
  <si>
    <t>Dean Israelite</t>
  </si>
  <si>
    <t>Jonny Weston</t>
  </si>
  <si>
    <t>Sofia Black-D'Elia</t>
  </si>
  <si>
    <t>Darnell Martin</t>
  </si>
  <si>
    <t>Veronika Dash</t>
  </si>
  <si>
    <t>Scott Alexander</t>
  </si>
  <si>
    <t>Stuart Gordon</t>
  </si>
  <si>
    <t>Aleksa Palladino</t>
  </si>
  <si>
    <t>Kelly Clarkson</t>
  </si>
  <si>
    <t>Jane Campion</t>
  </si>
  <si>
    <t>Nick Damici</t>
  </si>
  <si>
    <t>Fred Schepisi</t>
  </si>
  <si>
    <t>Antonia Bird</t>
  </si>
  <si>
    <t>Jon Poll</t>
  </si>
  <si>
    <t>Paolo Sorrentino</t>
  </si>
  <si>
    <t>Sabrina Ferilli</t>
  </si>
  <si>
    <t>Peter Care</t>
  </si>
  <si>
    <t>Michael Harding</t>
  </si>
  <si>
    <t>Chan-wook Park</t>
  </si>
  <si>
    <t>Mia Wasikowska</t>
  </si>
  <si>
    <t>Harmony Korine</t>
  </si>
  <si>
    <t>Ira Sachs</t>
  </si>
  <si>
    <t>Erin Boyes</t>
  </si>
  <si>
    <t>Carroll Ballard</t>
  </si>
  <si>
    <t>Eamonn Walker</t>
  </si>
  <si>
    <t>Takeshi Kitano</t>
  </si>
  <si>
    <t>Marco Kreuzpaintner</t>
  </si>
  <si>
    <t>Lajos Koltai</t>
  </si>
  <si>
    <t>PÃ©ter Fancsikai</t>
  </si>
  <si>
    <t>Hungarian</t>
  </si>
  <si>
    <t>Alan Rudolph</t>
  </si>
  <si>
    <t>Ni Yan</t>
  </si>
  <si>
    <t>Chuan Lu</t>
  </si>
  <si>
    <t>Yuanyuan Gao</t>
  </si>
  <si>
    <t>Lijun Sun</t>
  </si>
  <si>
    <t>Takashi Yamazaki</t>
  </si>
  <si>
    <t>Meisa Kuroki</t>
  </si>
  <si>
    <t>Kenneth Cranham</t>
  </si>
  <si>
    <t>Georgia</t>
  </si>
  <si>
    <t>Christopher Smith</t>
  </si>
  <si>
    <t>Michael Dorman</t>
  </si>
  <si>
    <t>Timothy Hines</t>
  </si>
  <si>
    <t>Kelly LeBrock</t>
  </si>
  <si>
    <t>Connor Corum</t>
  </si>
  <si>
    <t>David Winters</t>
  </si>
  <si>
    <t>Matt Marr</t>
  </si>
  <si>
    <t>Akira Kurosawa</t>
  </si>
  <si>
    <t>Tetsu Watanabe</t>
  </si>
  <si>
    <t>Jamie Thraves</t>
  </si>
  <si>
    <t>Mabel Cheung</t>
  </si>
  <si>
    <t>Harry Carey Jr.</t>
  </si>
  <si>
    <t>Zach Galligan</t>
  </si>
  <si>
    <t>Peter Cushing</t>
  </si>
  <si>
    <t>Dan Mazer</t>
  </si>
  <si>
    <t>Klaus Kinski</t>
  </si>
  <si>
    <t>Selton Mello</t>
  </si>
  <si>
    <t>Portuguese</t>
  </si>
  <si>
    <t>Jack McGee</t>
  </si>
  <si>
    <t>Lane Smith</t>
  </si>
  <si>
    <t>R.J. Cutler</t>
  </si>
  <si>
    <t>David S. Ward</t>
  </si>
  <si>
    <t>John Enos III</t>
  </si>
  <si>
    <t>Lauren German</t>
  </si>
  <si>
    <t>Shawnee Smith</t>
  </si>
  <si>
    <t>Sid Caesar</t>
  </si>
  <si>
    <t>Alicia Keys</t>
  </si>
  <si>
    <t>Rob Pritts</t>
  </si>
  <si>
    <t>Gabrielle Carteris</t>
  </si>
  <si>
    <t>Bud Cort</t>
  </si>
  <si>
    <t>Louise Fletcher</t>
  </si>
  <si>
    <t>John Crowley</t>
  </si>
  <si>
    <t>Fiona Glascott</t>
  </si>
  <si>
    <t>Brendan Malloy</t>
  </si>
  <si>
    <t>Dustin Hoffman</t>
  </si>
  <si>
    <t>Sheridan Smith</t>
  </si>
  <si>
    <t>Gregory Poirier</t>
  </si>
  <si>
    <t>Simon Curtis</t>
  </si>
  <si>
    <t>Dewey Nicks</t>
  </si>
  <si>
    <t>Kevin Tighe</t>
  </si>
  <si>
    <t>Philip Saville</t>
  </si>
  <si>
    <t>Alan Van Sprang</t>
  </si>
  <si>
    <t>Jimi Mistry</t>
  </si>
  <si>
    <t>William A. Graham</t>
  </si>
  <si>
    <t>Wayne Pygram</t>
  </si>
  <si>
    <t>Martin Ritt</t>
  </si>
  <si>
    <t>John Turturro</t>
  </si>
  <si>
    <t>Agnieszka Holland</t>
  </si>
  <si>
    <t>David Kennedy</t>
  </si>
  <si>
    <t>David Hackl</t>
  </si>
  <si>
    <t>Giuliano Montaldo</t>
  </si>
  <si>
    <t>Lisa Azuelos</t>
  </si>
  <si>
    <t>Lina Esco</t>
  </si>
  <si>
    <t>Ray Lawrence</t>
  </si>
  <si>
    <t>Deborra-Lee Furness</t>
  </si>
  <si>
    <t>Karan Johar</t>
  </si>
  <si>
    <t>John Abraham</t>
  </si>
  <si>
    <t>Preity Zinta</t>
  </si>
  <si>
    <t>Ruairi Robinson</t>
  </si>
  <si>
    <t>Jaume BalaguerÃ³</t>
  </si>
  <si>
    <t>Gary Lockwood</t>
  </si>
  <si>
    <t>Dee Wallace</t>
  </si>
  <si>
    <t>Jon Kasdan</t>
  </si>
  <si>
    <t>LÃ©a Pool</t>
  </si>
  <si>
    <t>Floyd Mutrux</t>
  </si>
  <si>
    <t>Kelli Williams</t>
  </si>
  <si>
    <t>Johnny Flynn</t>
  </si>
  <si>
    <t>Sajid Khan</t>
  </si>
  <si>
    <t>Boman Irani</t>
  </si>
  <si>
    <t>Taylor Handley</t>
  </si>
  <si>
    <t>Dean Wright</t>
  </si>
  <si>
    <t>Eric Lartigau</t>
  </si>
  <si>
    <t>Eric Elmosnino</t>
  </si>
  <si>
    <t>Shintaro Shimosawa</t>
  </si>
  <si>
    <t>Glen Powell</t>
  </si>
  <si>
    <t>Darren Lynn Bousman</t>
  </si>
  <si>
    <t>Leigh Whannell</t>
  </si>
  <si>
    <t>James DeMonaco</t>
  </si>
  <si>
    <t>Ken Annakin</t>
  </si>
  <si>
    <t>Richard Beymer</t>
  </si>
  <si>
    <t>Eddie Albert</t>
  </si>
  <si>
    <t>Patricia Belcher</t>
  </si>
  <si>
    <t>Al Leong</t>
  </si>
  <si>
    <t>Carol Reed</t>
  </si>
  <si>
    <t>Ron Moody</t>
  </si>
  <si>
    <t>Chuck Sheetz</t>
  </si>
  <si>
    <t>Andrew Lawrence</t>
  </si>
  <si>
    <t>Dabney Coleman</t>
  </si>
  <si>
    <t>Vernon Wells</t>
  </si>
  <si>
    <t>Marcus Raboy</t>
  </si>
  <si>
    <t>Hayley Kiyoko</t>
  </si>
  <si>
    <t>Michael Schultz</t>
  </si>
  <si>
    <t>Vanity</t>
  </si>
  <si>
    <t>Austin O'Brien</t>
  </si>
  <si>
    <t>Jeff Fahey</t>
  </si>
  <si>
    <t>Peter Sollett</t>
  </si>
  <si>
    <t>Bob Dolman</t>
  </si>
  <si>
    <t>Shiri Appleby</t>
  </si>
  <si>
    <t>Greg Coolidge</t>
  </si>
  <si>
    <t>David Lowery</t>
  </si>
  <si>
    <t>Herbert Lom</t>
  </si>
  <si>
    <t>CiarÃ¡n Foy</t>
  </si>
  <si>
    <t>Salim Akil</t>
  </si>
  <si>
    <t>Olatunde Osunsanmi</t>
  </si>
  <si>
    <t>Leon Ichaso</t>
  </si>
  <si>
    <t>Joseph Zito</t>
  </si>
  <si>
    <t>Richard Lynch</t>
  </si>
  <si>
    <t>Eddie Jones</t>
  </si>
  <si>
    <t>Patricia Rozema</t>
  </si>
  <si>
    <t>Simon Rhee</t>
  </si>
  <si>
    <t>Rob Schmidt</t>
  </si>
  <si>
    <t>Lindy Booth</t>
  </si>
  <si>
    <t>Western</t>
  </si>
  <si>
    <t>Robert Ben Garant</t>
  </si>
  <si>
    <t>Morgan Spurlock</t>
  </si>
  <si>
    <t>Zayn Malik</t>
  </si>
  <si>
    <t>Neal Brennan</t>
  </si>
  <si>
    <t>Tuck Tucker</t>
  </si>
  <si>
    <t>Theodore Witcher</t>
  </si>
  <si>
    <t>Joel Edgerton</t>
  </si>
  <si>
    <t>Jim Hanon</t>
  </si>
  <si>
    <t>Chad Allen</t>
  </si>
  <si>
    <t>Michael Patrick Jann</t>
  </si>
  <si>
    <t>Jeff Lowell</t>
  </si>
  <si>
    <t>Lorene Scafaria</t>
  </si>
  <si>
    <t>Marcus Dunstan</t>
  </si>
  <si>
    <t>Johanna Braddy</t>
  </si>
  <si>
    <t>Timothy BjÃ¶rklund</t>
  </si>
  <si>
    <t>FranÃ§ois Girard</t>
  </si>
  <si>
    <t>Clotilde Mollet</t>
  </si>
  <si>
    <t>Scott Kalvert</t>
  </si>
  <si>
    <t>Jason Bateman</t>
  </si>
  <si>
    <t>David Schwimmer</t>
  </si>
  <si>
    <t>Iddo Goldberg</t>
  </si>
  <si>
    <t>Allan Arkush</t>
  </si>
  <si>
    <t>Eric Bross</t>
  </si>
  <si>
    <t>Toby Huss</t>
  </si>
  <si>
    <t>Dan Fogelman</t>
  </si>
  <si>
    <t>Jay Duplass</t>
  </si>
  <si>
    <t>Evan Ross</t>
  </si>
  <si>
    <t>Luca Guadagnino</t>
  </si>
  <si>
    <t>Waris Ahluwalia</t>
  </si>
  <si>
    <t>John Putch</t>
  </si>
  <si>
    <t>Peter Medak</t>
  </si>
  <si>
    <t>Lesley Ann Warren</t>
  </si>
  <si>
    <t>Terence Davies</t>
  </si>
  <si>
    <t>Harley Cokeliss</t>
  </si>
  <si>
    <t>Tim DeKay</t>
  </si>
  <si>
    <t>Tom Brady</t>
  </si>
  <si>
    <t>Jason Zada</t>
  </si>
  <si>
    <t>Stephanie Vogt</t>
  </si>
  <si>
    <t>Noah Baumbach</t>
  </si>
  <si>
    <t>Maria Dizzia</t>
  </si>
  <si>
    <t>Eddie 'Piolin' Sotelo</t>
  </si>
  <si>
    <t>Eric Blakeney</t>
  </si>
  <si>
    <t>Rakesh Roshan</t>
  </si>
  <si>
    <t>Rekha</t>
  </si>
  <si>
    <t>Scott A. Martin</t>
  </si>
  <si>
    <t>Derrick Borte</t>
  </si>
  <si>
    <t>Richard Kwietniowski</t>
  </si>
  <si>
    <t>Bob Odenkirk</t>
  </si>
  <si>
    <t>Norah Jones</t>
  </si>
  <si>
    <t>Joshua Seftel</t>
  </si>
  <si>
    <t>Sergej Trifunovic</t>
  </si>
  <si>
    <t>Karen Mok</t>
  </si>
  <si>
    <t>Cheryl Tiegs</t>
  </si>
  <si>
    <t>Claude Chabrol</t>
  </si>
  <si>
    <t>Claire Foy</t>
  </si>
  <si>
    <t>Bigas Luna</t>
  </si>
  <si>
    <t>Aitana SÃ¡nchez-GijÃ³n</t>
  </si>
  <si>
    <t>Ralph Fiennes</t>
  </si>
  <si>
    <t>Dan Harris</t>
  </si>
  <si>
    <t>Kip Pardue</t>
  </si>
  <si>
    <t>Mel Smith</t>
  </si>
  <si>
    <t>Danny Dyer</t>
  </si>
  <si>
    <t>Bobcat Goldthwait</t>
  </si>
  <si>
    <t>DulÃ© Hill</t>
  </si>
  <si>
    <t>Jake Scott</t>
  </si>
  <si>
    <t>Alan Metter</t>
  </si>
  <si>
    <t>Rafa Lara</t>
  </si>
  <si>
    <t>AndrÃ©s Montiel</t>
  </si>
  <si>
    <t>Jared Gilman</t>
  </si>
  <si>
    <t>Arthur Hiller</t>
  </si>
  <si>
    <t>Harvey Weinstein</t>
  </si>
  <si>
    <t>Michael Meredith</t>
  </si>
  <si>
    <t>Julio DePietro</t>
  </si>
  <si>
    <t>Katherine Dieckmann</t>
  </si>
  <si>
    <t>Kim Farrant</t>
  </si>
  <si>
    <t>Reef Ireland</t>
  </si>
  <si>
    <t>Scott Marshall</t>
  </si>
  <si>
    <t>Drew Waters</t>
  </si>
  <si>
    <t>Drew Fuller</t>
  </si>
  <si>
    <t>Ãlex de la Iglesia</t>
  </si>
  <si>
    <t>Leonor Watling</t>
  </si>
  <si>
    <t>Andrew Traucki</t>
  </si>
  <si>
    <t>Gyton Grantley</t>
  </si>
  <si>
    <t>Michael Clancy</t>
  </si>
  <si>
    <t>Craig Fairbrass</t>
  </si>
  <si>
    <t>Robert Adetuyi</t>
  </si>
  <si>
    <t>Mishael Morgan</t>
  </si>
  <si>
    <t>Kari Skogland</t>
  </si>
  <si>
    <t>Michael McElhatton</t>
  </si>
  <si>
    <t>Taedong Park</t>
  </si>
  <si>
    <t>Benedikt Erlingsson</t>
  </si>
  <si>
    <t>Charlotte BÃ¸ving</t>
  </si>
  <si>
    <t>Gurinder Chadha</t>
  </si>
  <si>
    <t>Vic Sarin</t>
  </si>
  <si>
    <t>Jesse Moss</t>
  </si>
  <si>
    <t>Jim Issa</t>
  </si>
  <si>
    <t>Luke Perry</t>
  </si>
  <si>
    <t>William Phillips</t>
  </si>
  <si>
    <t>Andy Garcia</t>
  </si>
  <si>
    <t>Victor Rivers</t>
  </si>
  <si>
    <t>Sarik Andreasyan</t>
  </si>
  <si>
    <t>Burt Kwouk</t>
  </si>
  <si>
    <t>Julian Gilbey</t>
  </si>
  <si>
    <t>Emmanuelle Riva</t>
  </si>
  <si>
    <t>Gary Sherman</t>
  </si>
  <si>
    <t>Valeri Milev</t>
  </si>
  <si>
    <t>Jesse Garcia</t>
  </si>
  <si>
    <t>Stanley Kramer</t>
  </si>
  <si>
    <t>Spencer Tracy</t>
  </si>
  <si>
    <t>Pedro AlmodÃ³var</t>
  </si>
  <si>
    <t>Gerald Potterton</t>
  </si>
  <si>
    <t>John Vernon</t>
  </si>
  <si>
    <t>Michaela McManus</t>
  </si>
  <si>
    <t>Anurag Basu</t>
  </si>
  <si>
    <t>Steven Michael Quezada</t>
  </si>
  <si>
    <t>Kriv Stenders</t>
  </si>
  <si>
    <t>Yash Chopra</t>
  </si>
  <si>
    <t>Katrina Kaif</t>
  </si>
  <si>
    <t>Edwin Neal</t>
  </si>
  <si>
    <t>Floria Sigismondi</t>
  </si>
  <si>
    <t>Earl Cameron</t>
  </si>
  <si>
    <t>Shanley Caswell</t>
  </si>
  <si>
    <t>Ferzan Ozpetek</t>
  </si>
  <si>
    <t>Alessandro Preziosi</t>
  </si>
  <si>
    <t>Alex Vincent</t>
  </si>
  <si>
    <t>Tucker Albrizzi</t>
  </si>
  <si>
    <t>Bill Clinton</t>
  </si>
  <si>
    <t>Kris Isacsson</t>
  </si>
  <si>
    <t>Ben Younger</t>
  </si>
  <si>
    <t>Denholm Elliott</t>
  </si>
  <si>
    <t>Don Ameche</t>
  </si>
  <si>
    <t>Daniel Taplitz</t>
  </si>
  <si>
    <t>Tamara Jenkins</t>
  </si>
  <si>
    <t>Linda Mendoza</t>
  </si>
  <si>
    <t>Nicky Katt</t>
  </si>
  <si>
    <t>Hart Bochner</t>
  </si>
  <si>
    <t>Katherine Kelly Lang</t>
  </si>
  <si>
    <t>Stewart Raffill</t>
  </si>
  <si>
    <t>John Carradine</t>
  </si>
  <si>
    <t>Carly Schroeder</t>
  </si>
  <si>
    <t>Janet McTeer</t>
  </si>
  <si>
    <t>Hong-jin Na</t>
  </si>
  <si>
    <t>Jun Kunimura</t>
  </si>
  <si>
    <t>Heather Morris</t>
  </si>
  <si>
    <t>Chatrichalerm Yukol</t>
  </si>
  <si>
    <t>Chatchai Plengpanich</t>
  </si>
  <si>
    <t>Dario Argento</t>
  </si>
  <si>
    <t>Eric Lavaine</t>
  </si>
  <si>
    <t>Julie Engelbrecht</t>
  </si>
  <si>
    <t>Marc Forby</t>
  </si>
  <si>
    <t>Vince Colosimo</t>
  </si>
  <si>
    <t>Ole Christian Madsen</t>
  </si>
  <si>
    <t>Thure Lindhardt</t>
  </si>
  <si>
    <t>Danish</t>
  </si>
  <si>
    <t>Meiert Avis</t>
  </si>
  <si>
    <t>AndrÃ© TÃ©chinÃ©</t>
  </si>
  <si>
    <t>Ronit Elkabetz</t>
  </si>
  <si>
    <t>Emily Young</t>
  </si>
  <si>
    <t>Peter Faiman</t>
  </si>
  <si>
    <t>David Gulpilil</t>
  </si>
  <si>
    <t>Martyn Pick</t>
  </si>
  <si>
    <t>Steven Waddington</t>
  </si>
  <si>
    <t>Roland Suso Richter</t>
  </si>
  <si>
    <t>Jeremy Sims</t>
  </si>
  <si>
    <t>MaÃ¯wenn</t>
  </si>
  <si>
    <t>Joby Harold</t>
  </si>
  <si>
    <t>James Arnold Taylor</t>
  </si>
  <si>
    <t>Ekachai Uekrongtham</t>
  </si>
  <si>
    <t>Mark Rydell</t>
  </si>
  <si>
    <t>Frederic Forrest</t>
  </si>
  <si>
    <t>David E. Talbert</t>
  </si>
  <si>
    <t>Roger Vadim</t>
  </si>
  <si>
    <t>David Hemmings</t>
  </si>
  <si>
    <t>Nils Gaup</t>
  </si>
  <si>
    <t>Louisa Milwood-Haigh</t>
  </si>
  <si>
    <t>Ari Sandel</t>
  </si>
  <si>
    <t>Max Beesley</t>
  </si>
  <si>
    <t>Tom Elkins</t>
  </si>
  <si>
    <t>Woo-Suk Kang</t>
  </si>
  <si>
    <t>Sung-kee Ahn</t>
  </si>
  <si>
    <t>Jimmy Shergill</t>
  </si>
  <si>
    <t>John Sayles</t>
  </si>
  <si>
    <t>Casey Siemaszko</t>
  </si>
  <si>
    <t>Vipul Amrutlal Shah</t>
  </si>
  <si>
    <t>Clive Standen</t>
  </si>
  <si>
    <t>Ken Loach</t>
  </si>
  <si>
    <t>Orla Fitzgerald</t>
  </si>
  <si>
    <t>Ayan Mukerji</t>
  </si>
  <si>
    <t>Madhuri Dixit</t>
  </si>
  <si>
    <t>Mervyn LeRoy</t>
  </si>
  <si>
    <t>Deborah Kerr</t>
  </si>
  <si>
    <t>Peter Ustinov</t>
  </si>
  <si>
    <t>Passed</t>
  </si>
  <si>
    <t>Serdar Akar</t>
  </si>
  <si>
    <t>BergÃ¼zar Korel</t>
  </si>
  <si>
    <t>Arabic</t>
  </si>
  <si>
    <t>Turkey</t>
  </si>
  <si>
    <t>James Frawley</t>
  </si>
  <si>
    <t>Jim Henson</t>
  </si>
  <si>
    <t>Dan Gilroy</t>
  </si>
  <si>
    <t>Lindsay Price</t>
  </si>
  <si>
    <t>Angela Cartwright</t>
  </si>
  <si>
    <t>Howard Morris</t>
  </si>
  <si>
    <t>Jonathan Dayton</t>
  </si>
  <si>
    <t>Steven Christopher Parker</t>
  </si>
  <si>
    <t>Frances Lee McCain</t>
  </si>
  <si>
    <t>Megan Burns</t>
  </si>
  <si>
    <t>Chris Stokes</t>
  </si>
  <si>
    <t>Marques Houston</t>
  </si>
  <si>
    <t>Don Siegel</t>
  </si>
  <si>
    <t>Martin Lawrence</t>
  </si>
  <si>
    <t>Masayuki Ochiai</t>
  </si>
  <si>
    <t>David Denman</t>
  </si>
  <si>
    <t>James Kyson</t>
  </si>
  <si>
    <t>Tom Gormican</t>
  </si>
  <si>
    <t>Lola Glaudini</t>
  </si>
  <si>
    <t>Ken Shapiro</t>
  </si>
  <si>
    <t>Justin Tipping</t>
  </si>
  <si>
    <t>Natalie Stephany Aguilar</t>
  </si>
  <si>
    <t>Peter R. Hunt</t>
  </si>
  <si>
    <t>George Lazenby</t>
  </si>
  <si>
    <t>M</t>
  </si>
  <si>
    <t>Heather Langenkamp</t>
  </si>
  <si>
    <t>Doug Atchison</t>
  </si>
  <si>
    <t>Sean Michael Afable</t>
  </si>
  <si>
    <t>Jonas Elmer</t>
  </si>
  <si>
    <t>Mary Harron</t>
  </si>
  <si>
    <t>Erik Canuel</t>
  </si>
  <si>
    <t>Richard Howland</t>
  </si>
  <si>
    <t>Troy Duffy</t>
  </si>
  <si>
    <t>Omar Metwally</t>
  </si>
  <si>
    <t>Nicole Holofcener</t>
  </si>
  <si>
    <t>Fred Armisen</t>
  </si>
  <si>
    <t>Matty Rich</t>
  </si>
  <si>
    <t>Fina Torres</t>
  </si>
  <si>
    <t>Duke Johnson</t>
  </si>
  <si>
    <t>FranÃ§ois Ozon</t>
  </si>
  <si>
    <t>Anna Boden</t>
  </si>
  <si>
    <t>Robbie Kay</t>
  </si>
  <si>
    <t>Gina McKee</t>
  </si>
  <si>
    <t>Steve James</t>
  </si>
  <si>
    <t>Laurel Holloman</t>
  </si>
  <si>
    <t>Michael Winner</t>
  </si>
  <si>
    <t>Marina Sirtis</t>
  </si>
  <si>
    <t>Tomm Moore</t>
  </si>
  <si>
    <t>Mick Lally</t>
  </si>
  <si>
    <t>John Carney</t>
  </si>
  <si>
    <t>Karen Pittman</t>
  </si>
  <si>
    <t>David Jacobson</t>
  </si>
  <si>
    <t>Michael Corrente</t>
  </si>
  <si>
    <t>Tony Devon</t>
  </si>
  <si>
    <t>Edward Hall</t>
  </si>
  <si>
    <t>Keith Gordon</t>
  </si>
  <si>
    <t>Andrew Currie</t>
  </si>
  <si>
    <t>Marc SchÃ¶lermann</t>
  </si>
  <si>
    <t>Larry Drake</t>
  </si>
  <si>
    <t>Robert Moresco</t>
  </si>
  <si>
    <t>Thomas Vinterberg</t>
  </si>
  <si>
    <t>Chris Owen</t>
  </si>
  <si>
    <t>Claudia Llosa</t>
  </si>
  <si>
    <t>Zen McGrath</t>
  </si>
  <si>
    <t>Takeshi Kusao</t>
  </si>
  <si>
    <t>Charles BinamÃ©</t>
  </si>
  <si>
    <t>Roy Dupuis</t>
  </si>
  <si>
    <t>Keith Parmer</t>
  </si>
  <si>
    <t>Ruby Lin</t>
  </si>
  <si>
    <t>Ol Parker</t>
  </si>
  <si>
    <t>Lucy Fry</t>
  </si>
  <si>
    <t>James Nunn</t>
  </si>
  <si>
    <t>Mark Wingett</t>
  </si>
  <si>
    <t>David Webb Peoples</t>
  </si>
  <si>
    <t>Michael Winnick</t>
  </si>
  <si>
    <t>Helena Mattsson</t>
  </si>
  <si>
    <t>Scott Takeda</t>
  </si>
  <si>
    <t>Jessica Tandy</t>
  </si>
  <si>
    <t>Patti LuPone</t>
  </si>
  <si>
    <t>Stanley Tong</t>
  </si>
  <si>
    <t>Anita Mui</t>
  </si>
  <si>
    <t>David Oelhoffen</t>
  </si>
  <si>
    <t>Reda Kateb</t>
  </si>
  <si>
    <t>Eli Roth</t>
  </si>
  <si>
    <t>Tony Richardson</t>
  </si>
  <si>
    <t>Charles Robert Carner</t>
  </si>
  <si>
    <t>Richard Bull</t>
  </si>
  <si>
    <t>Russell Holt</t>
  </si>
  <si>
    <t>Eric Johnson</t>
  </si>
  <si>
    <t>Claude Miller</t>
  </si>
  <si>
    <t>Sacha Bennett</t>
  </si>
  <si>
    <t>Rodrigo GarcÃ­a</t>
  </si>
  <si>
    <t>Jeta Amata</t>
  </si>
  <si>
    <t>Nathin Butler</t>
  </si>
  <si>
    <t>Nigeria</t>
  </si>
  <si>
    <t>Siddharth Anand</t>
  </si>
  <si>
    <t>Mary Goggin</t>
  </si>
  <si>
    <t>Vincent Paronnaud</t>
  </si>
  <si>
    <t>Dennis Gansel</t>
  </si>
  <si>
    <t>Elyas M'Barek</t>
  </si>
  <si>
    <t>Daniel Barber</t>
  </si>
  <si>
    <t>Robert Marcarelli</t>
  </si>
  <si>
    <t>Ernie Barbarash</t>
  </si>
  <si>
    <t>Aki Aleong</t>
  </si>
  <si>
    <t>Guy Hamilton</t>
  </si>
  <si>
    <t>Cynthia Rhodes</t>
  </si>
  <si>
    <t>Ian Mune</t>
  </si>
  <si>
    <t>Emma Caulfield</t>
  </si>
  <si>
    <t>Clifton James</t>
  </si>
  <si>
    <t>Adam Brooks</t>
  </si>
  <si>
    <t>Sakina Jaffrey</t>
  </si>
  <si>
    <t>Michael J. Burg</t>
  </si>
  <si>
    <t>Michael Anderson</t>
  </si>
  <si>
    <t>HervÃ© Villechaize</t>
  </si>
  <si>
    <t>Shauna Macdonald</t>
  </si>
  <si>
    <t>Don Kempf</t>
  </si>
  <si>
    <t>Matt Bettinelli-Olpin</t>
  </si>
  <si>
    <t>Allison Miller</t>
  </si>
  <si>
    <t>Mary Tyler Moore</t>
  </si>
  <si>
    <t>Ken Foree</t>
  </si>
  <si>
    <t>Rick Fox</t>
  </si>
  <si>
    <t>Matthew McGrory</t>
  </si>
  <si>
    <t>Sharron Miller</t>
  </si>
  <si>
    <t>Elizabeth MacRae</t>
  </si>
  <si>
    <t>Fred Melamed</t>
  </si>
  <si>
    <t>Aaron Schneider</t>
  </si>
  <si>
    <t>Tom Ford</t>
  </si>
  <si>
    <t>Teddy Sears</t>
  </si>
  <si>
    <t>Barbara Hershey</t>
  </si>
  <si>
    <t>George Wendt</t>
  </si>
  <si>
    <t>Anupam Kher</t>
  </si>
  <si>
    <t>Tony Maylam</t>
  </si>
  <si>
    <t>Mitch Davis</t>
  </si>
  <si>
    <t>Nathaniel Lees</t>
  </si>
  <si>
    <t>Randy Couture</t>
  </si>
  <si>
    <t>Katie Aselton</t>
  </si>
  <si>
    <t>Kevin Brodie</t>
  </si>
  <si>
    <t>Cheryl Ladd</t>
  </si>
  <si>
    <t>Lynne Ramsay</t>
  </si>
  <si>
    <t>John Stephenson</t>
  </si>
  <si>
    <t>Tim Chambers</t>
  </si>
  <si>
    <t>Dick Richards</t>
  </si>
  <si>
    <t>Terence Hill</t>
  </si>
  <si>
    <t>Bob Gosse</t>
  </si>
  <si>
    <t>Susie Abromeit</t>
  </si>
  <si>
    <t>Alex Zamm</t>
  </si>
  <si>
    <t>Spencer Susser</t>
  </si>
  <si>
    <t>Casey Affleck</t>
  </si>
  <si>
    <t>Thaddeus O'Sullivan</t>
  </si>
  <si>
    <t>Shari Springer Berman</t>
  </si>
  <si>
    <t>Aleksey German</t>
  </si>
  <si>
    <t>Yuriy Tsurilo</t>
  </si>
  <si>
    <t>Stephen Milburn Anderson</t>
  </si>
  <si>
    <t>David Della Rocco</t>
  </si>
  <si>
    <t>David Lam</t>
  </si>
  <si>
    <t>Vladlen Barbe</t>
  </si>
  <si>
    <t>Wendee Lee</t>
  </si>
  <si>
    <t>Richard Rich</t>
  </si>
  <si>
    <t>Kate Higgins</t>
  </si>
  <si>
    <t>Robert C. Cooper</t>
  </si>
  <si>
    <t>Kim Nguyen</t>
  </si>
  <si>
    <t>Justin Edward Seale</t>
  </si>
  <si>
    <t>Jackie Earle Haley</t>
  </si>
  <si>
    <t>Max FÃ¤rberbÃ¶ck</t>
  </si>
  <si>
    <t>Johanna Wokalek</t>
  </si>
  <si>
    <t>Arie Posin</t>
  </si>
  <si>
    <t>Damian Nieman</t>
  </si>
  <si>
    <t>Jason Cerbone</t>
  </si>
  <si>
    <t>Mark Tonderai</t>
  </si>
  <si>
    <t>MÃ©lissa DÃ©sormeaux-Poulin</t>
  </si>
  <si>
    <t>Silvio Muccino</t>
  </si>
  <si>
    <t>Ian Fitzgibbon</t>
  </si>
  <si>
    <t>Fernanda Machado</t>
  </si>
  <si>
    <t>Brazil</t>
  </si>
  <si>
    <t>Annabelle Wallis</t>
  </si>
  <si>
    <t>Rachel Perkins</t>
  </si>
  <si>
    <t>Magda Szubanski</t>
  </si>
  <si>
    <t>Lloyd Avery II</t>
  </si>
  <si>
    <t>Luis Valdez</t>
  </si>
  <si>
    <t>Rosanna DeSoto</t>
  </si>
  <si>
    <t>Alan Alda</t>
  </si>
  <si>
    <t>Len Cariou</t>
  </si>
  <si>
    <t>Marin Hinkle</t>
  </si>
  <si>
    <t>Paula Kelly</t>
  </si>
  <si>
    <t>Louis Morneau</t>
  </si>
  <si>
    <t>Caroline Link</t>
  </si>
  <si>
    <t>Juliane KÃ¶hler</t>
  </si>
  <si>
    <t>Sterling Van Wagenen</t>
  </si>
  <si>
    <t>Zal Batmanglij</t>
  </si>
  <si>
    <t>Hans Petter Moland</t>
  </si>
  <si>
    <t>Sara-Marie Maltha</t>
  </si>
  <si>
    <t>Oren Moverman</t>
  </si>
  <si>
    <t>Ian Sharp</t>
  </si>
  <si>
    <t>Wolfgang Becker</t>
  </si>
  <si>
    <t>Chulpan Khamatova</t>
  </si>
  <si>
    <t>Mark Bazeley</t>
  </si>
  <si>
    <t>Dan O'Bannon</t>
  </si>
  <si>
    <t>Clu Gulager</t>
  </si>
  <si>
    <t>Fortunato Cerlino</t>
  </si>
  <si>
    <t>Stevie Wonder</t>
  </si>
  <si>
    <t>George Roy Hill</t>
  </si>
  <si>
    <t>Ted Cassidy</t>
  </si>
  <si>
    <t>Robert Stevenson</t>
  </si>
  <si>
    <t>Glynis Johns</t>
  </si>
  <si>
    <t>Jerome Robbins</t>
  </si>
  <si>
    <t>George Chakiris</t>
  </si>
  <si>
    <t>Rodney Dangerfield</t>
  </si>
  <si>
    <t>Gary Hardwick</t>
  </si>
  <si>
    <t>Kelly Jo Minter</t>
  </si>
  <si>
    <t>John D'Leo</t>
  </si>
  <si>
    <t>King Vidor</t>
  </si>
  <si>
    <t>Lillian Gish</t>
  </si>
  <si>
    <t>Ossie Davis</t>
  </si>
  <si>
    <t>Fred Savage</t>
  </si>
  <si>
    <t>Richard Norton</t>
  </si>
  <si>
    <t>Rusty Cundieff</t>
  </si>
  <si>
    <t>Dominique Othenin-Girard</t>
  </si>
  <si>
    <t>Tamara Glynn</t>
  </si>
  <si>
    <t>Brandon Smith</t>
  </si>
  <si>
    <t>Jean-Jacques Mantello</t>
  </si>
  <si>
    <t>Daryl Hannah</t>
  </si>
  <si>
    <t>Risa Bramon Garcia</t>
  </si>
  <si>
    <t>Brian Klugman</t>
  </si>
  <si>
    <t>Matt Piedmont</t>
  </si>
  <si>
    <t>Raymond De Felitta</t>
  </si>
  <si>
    <t>John Michael McDonagh</t>
  </si>
  <si>
    <t>Deb Hagan</t>
  </si>
  <si>
    <t>Annette Badland</t>
  </si>
  <si>
    <t>Zach Cregger</t>
  </si>
  <si>
    <t>Windell Middlebrooks</t>
  </si>
  <si>
    <t>Zach Braff</t>
  </si>
  <si>
    <t>Mark Tarlov</t>
  </si>
  <si>
    <t>Jason Dohring</t>
  </si>
  <si>
    <t>John Cameron Mitchell</t>
  </si>
  <si>
    <t>Miriam Shor</t>
  </si>
  <si>
    <t>Ryan Bollman</t>
  </si>
  <si>
    <t>Jon Knautz</t>
  </si>
  <si>
    <t>Monda Scott</t>
  </si>
  <si>
    <t>David Atkins</t>
  </si>
  <si>
    <t>Lynne Thigpen</t>
  </si>
  <si>
    <t>Patrick Stettner</t>
  </si>
  <si>
    <t>Sam Peckinpah</t>
  </si>
  <si>
    <t>Warren Oates</t>
  </si>
  <si>
    <t>Michael Crichton</t>
  </si>
  <si>
    <t>Michael Elphick</t>
  </si>
  <si>
    <t>Bryan Dick</t>
  </si>
  <si>
    <t>Sylvio Tabet</t>
  </si>
  <si>
    <t>Michael Berryman</t>
  </si>
  <si>
    <t>Rick Bieber</t>
  </si>
  <si>
    <t>Kendrick Cross</t>
  </si>
  <si>
    <t>Nathalie Baye</t>
  </si>
  <si>
    <t>Cara Seymour</t>
  </si>
  <si>
    <t>Diane Ladd</t>
  </si>
  <si>
    <t>Fred Zinnemann</t>
  </si>
  <si>
    <t>S.R. Bindler</t>
  </si>
  <si>
    <t>Pat Buchanan</t>
  </si>
  <si>
    <t>Greg Marcks</t>
  </si>
  <si>
    <t>Perry Lang</t>
  </si>
  <si>
    <t>Jake Goldberger</t>
  </si>
  <si>
    <t>William Kaufman</t>
  </si>
  <si>
    <t>Sean Cook</t>
  </si>
  <si>
    <t>Blake Ritson</t>
  </si>
  <si>
    <t>Leslie Carlson</t>
  </si>
  <si>
    <t>CÃ©dric Klapisch</t>
  </si>
  <si>
    <t>Kate Barker-Froyland</t>
  </si>
  <si>
    <t>Shawn Parsons</t>
  </si>
  <si>
    <t>Martin Koolhoven</t>
  </si>
  <si>
    <t>Tygo Gernandt</t>
  </si>
  <si>
    <t>Charles Matthau</t>
  </si>
  <si>
    <t>Paul Scofield</t>
  </si>
  <si>
    <t>Christopher M. Bessette</t>
  </si>
  <si>
    <t>Prachya Pinkaew</t>
  </si>
  <si>
    <t>Nathan Jones</t>
  </si>
  <si>
    <t>Gary Sinyor</t>
  </si>
  <si>
    <t>Belinda Stewart-Wilson</t>
  </si>
  <si>
    <t>Parminder Nagra</t>
  </si>
  <si>
    <t>Edie Falco</t>
  </si>
  <si>
    <t>Wayne Brady</t>
  </si>
  <si>
    <t>Wesley Jonathan</t>
  </si>
  <si>
    <t>Ashish R. Mohan</t>
  </si>
  <si>
    <t>Mithun Chakraborty</t>
  </si>
  <si>
    <t>Pablo Rosso</t>
  </si>
  <si>
    <t>Alexis Biesiada</t>
  </si>
  <si>
    <t>Musical</t>
  </si>
  <si>
    <t>Darren Grant</t>
  </si>
  <si>
    <t>William Sachs</t>
  </si>
  <si>
    <t>Avery Schreiber</t>
  </si>
  <si>
    <t>Christophe Barratier</t>
  </si>
  <si>
    <t>FranÃ§ois BerlÃ©and</t>
  </si>
  <si>
    <t>Ã‰mile Gaudreault</t>
  </si>
  <si>
    <t>Luke Kirby</t>
  </si>
  <si>
    <t>James Cox</t>
  </si>
  <si>
    <t>James Toback</t>
  </si>
  <si>
    <t>Aki KaurismÃ¤ki</t>
  </si>
  <si>
    <t>Kati Outinen</t>
  </si>
  <si>
    <t>Finland</t>
  </si>
  <si>
    <t>Hitoshi Matsumoto</t>
  </si>
  <si>
    <t>Rakeysh Omprakash Mehra</t>
  </si>
  <si>
    <t>Collin Schiffli</t>
  </si>
  <si>
    <t>George Ratliff</t>
  </si>
  <si>
    <t>Cree Kelly</t>
  </si>
  <si>
    <t>Shane Meadows</t>
  </si>
  <si>
    <t>SynnÃ¸ve Macody Lund</t>
  </si>
  <si>
    <t>Norwegian</t>
  </si>
  <si>
    <t>Jon Wright</t>
  </si>
  <si>
    <t>Michael McGowan</t>
  </si>
  <si>
    <t>Adam Butcher</t>
  </si>
  <si>
    <t>Liv Ullmann</t>
  </si>
  <si>
    <t>Jessica Chastain</t>
  </si>
  <si>
    <t>Teresa Wright</t>
  </si>
  <si>
    <t>Rohan Sippy</t>
  </si>
  <si>
    <t>Abhishek Bachchan</t>
  </si>
  <si>
    <t>Dan Trachtenberg</t>
  </si>
  <si>
    <t>David F. Sandberg</t>
  </si>
  <si>
    <t>Amiah Miller</t>
  </si>
  <si>
    <t>Sprague Grayden</t>
  </si>
  <si>
    <t>Stiles White</t>
  </si>
  <si>
    <t>Shelley Hennig</t>
  </si>
  <si>
    <t>Eugenio Derbez</t>
  </si>
  <si>
    <t>Jessica Lindsey</t>
  </si>
  <si>
    <t>Brendon Eggertsen</t>
  </si>
  <si>
    <t>Henry Koster</t>
  </si>
  <si>
    <t>Patty Jenkins</t>
  </si>
  <si>
    <t>Robert J. Wilke</t>
  </si>
  <si>
    <t>Christopher Landon</t>
  </si>
  <si>
    <t>Gloria Sandoval</t>
  </si>
  <si>
    <t>Molly Ephraim</t>
  </si>
  <si>
    <t>David Gelb</t>
  </si>
  <si>
    <t>Mike Flanagan</t>
  </si>
  <si>
    <t>Brian O'Halloran</t>
  </si>
  <si>
    <t>George Jackson</t>
  </si>
  <si>
    <t>Maurice Joyce</t>
  </si>
  <si>
    <t>Constance Shulman</t>
  </si>
  <si>
    <t>Frank Perry</t>
  </si>
  <si>
    <t>Diana Scarwid</t>
  </si>
  <si>
    <t>Jesse Peretz</t>
  </si>
  <si>
    <t>Ice Cube</t>
  </si>
  <si>
    <t>Monica Calhoun</t>
  </si>
  <si>
    <t>Edwin Hodge</t>
  </si>
  <si>
    <t>Cameron Mills</t>
  </si>
  <si>
    <t>Richard Glatzer</t>
  </si>
  <si>
    <t>Michael Curtiz</t>
  </si>
  <si>
    <t>Bruce Malmuth</t>
  </si>
  <si>
    <t>Lindsay Wagner</t>
  </si>
  <si>
    <t>Rob Hedden</t>
  </si>
  <si>
    <t>Peter Mark Richman</t>
  </si>
  <si>
    <t>Joe Chappelle</t>
  </si>
  <si>
    <t>Kim Darby</t>
  </si>
  <si>
    <t>Daniel GimÃ©nez Cacho</t>
  </si>
  <si>
    <t>Mickey Liddell</t>
  </si>
  <si>
    <t>Randy Wayne</t>
  </si>
  <si>
    <t>Kathleen Kinmont</t>
  </si>
  <si>
    <t>Fred Walton</t>
  </si>
  <si>
    <t>Deborah Foreman</t>
  </si>
  <si>
    <t>Steve Carver</t>
  </si>
  <si>
    <t>William Sanderson</t>
  </si>
  <si>
    <t>Gonzalo LÃ³pez-Gallego</t>
  </si>
  <si>
    <t>Ryan Robbins</t>
  </si>
  <si>
    <t>Christine Jeffs</t>
  </si>
  <si>
    <t>Claire Geare</t>
  </si>
  <si>
    <t>Don Coscarelli</t>
  </si>
  <si>
    <t>George Sanders</t>
  </si>
  <si>
    <t>Michael Tiddes</t>
  </si>
  <si>
    <t>Frank Borzage</t>
  </si>
  <si>
    <t>Helen Hayes</t>
  </si>
  <si>
    <t>Mamoru Hosoda</t>
  </si>
  <si>
    <t>Colleen O'Shaughnessey</t>
  </si>
  <si>
    <t>Brian Dannelly</t>
  </si>
  <si>
    <t>Denys Arcand</t>
  </si>
  <si>
    <t>StÃ©phane Rousseau</t>
  </si>
  <si>
    <t>J.S. Cardone</t>
  </si>
  <si>
    <t>Jay Levey</t>
  </si>
  <si>
    <t>Nicholaus Goossen</t>
  </si>
  <si>
    <t>Woody Strode</t>
  </si>
  <si>
    <t>Matt Berry</t>
  </si>
  <si>
    <t>Ronan Chapalain</t>
  </si>
  <si>
    <t>Guillaume Denaiffe</t>
  </si>
  <si>
    <t>Xavier Beauvois</t>
  </si>
  <si>
    <t>Randall Miller</t>
  </si>
  <si>
    <t>Jerry Belson</t>
  </si>
  <si>
    <t>Tim Thomerson</t>
  </si>
  <si>
    <t>Bobby Batson</t>
  </si>
  <si>
    <t>Dan Rush</t>
  </si>
  <si>
    <t>Michael Cuesta</t>
  </si>
  <si>
    <t>Fenton Bailey</t>
  </si>
  <si>
    <t>Jeremy Saulnier</t>
  </si>
  <si>
    <t>Billy Kent</t>
  </si>
  <si>
    <t>Tim Russ</t>
  </si>
  <si>
    <t>James Manera</t>
  </si>
  <si>
    <t>Darryl Cox</t>
  </si>
  <si>
    <t>Feroz Abbas Khan</t>
  </si>
  <si>
    <t>Bhoomika Chawla</t>
  </si>
  <si>
    <t>Errol Morris</t>
  </si>
  <si>
    <t>Megan Ambuhl Graner</t>
  </si>
  <si>
    <t>Dennis Hopper</t>
  </si>
  <si>
    <t>Don Gordon</t>
  </si>
  <si>
    <t>Eli Craig</t>
  </si>
  <si>
    <t>Nicholas Fackler</t>
  </si>
  <si>
    <t>Richard Wallace</t>
  </si>
  <si>
    <t>Paul Fix</t>
  </si>
  <si>
    <t>Judith Anderson</t>
  </si>
  <si>
    <t>Morgan J. Freeman</t>
  </si>
  <si>
    <t>Matthew Hastings</t>
  </si>
  <si>
    <t>Marc Trottier</t>
  </si>
  <si>
    <t>Patch Darragh</t>
  </si>
  <si>
    <t>Daniel Stewart Sherman</t>
  </si>
  <si>
    <t>Klaus Menzel</t>
  </si>
  <si>
    <t>Oren Peli</t>
  </si>
  <si>
    <t>Sandra Staggs</t>
  </si>
  <si>
    <t>Tony Corvillo</t>
  </si>
  <si>
    <t>Paul Andrew Williams</t>
  </si>
  <si>
    <t>Doug Bradley</t>
  </si>
  <si>
    <t>John Stamos</t>
  </si>
  <si>
    <t>Jim Amatulli</t>
  </si>
  <si>
    <t>Patricia Neal</t>
  </si>
  <si>
    <t>William H. Macy</t>
  </si>
  <si>
    <t>Barrett Esposito</t>
  </si>
  <si>
    <t>Cyndi Lauper</t>
  </si>
  <si>
    <t>IrÃ¨ne Jacob</t>
  </si>
  <si>
    <t>Bahamas</t>
  </si>
  <si>
    <t>Vicky Jewson</t>
  </si>
  <si>
    <t>David Huddleston</t>
  </si>
  <si>
    <t>Marc Bennett</t>
  </si>
  <si>
    <t>Mike Mayhall</t>
  </si>
  <si>
    <t>Cody Howard</t>
  </si>
  <si>
    <t>Family</t>
  </si>
  <si>
    <t>Stanton Barrett</t>
  </si>
  <si>
    <t>Michael Dudikoff</t>
  </si>
  <si>
    <t>JirÃ­ Menzel</t>
  </si>
  <si>
    <t>Ivan Barnev</t>
  </si>
  <si>
    <t>Czech</t>
  </si>
  <si>
    <t>Fatih Akin</t>
  </si>
  <si>
    <t>Nick Murphy</t>
  </si>
  <si>
    <t>Takashi Miike</t>
  </si>
  <si>
    <t>Frank LaLoggia</t>
  </si>
  <si>
    <t>Jeremy Brock</t>
  </si>
  <si>
    <t>Scott Foley</t>
  </si>
  <si>
    <t>Lou Perryman</t>
  </si>
  <si>
    <t>Bob Dylan</t>
  </si>
  <si>
    <t>Christophe Ali</t>
  </si>
  <si>
    <t>Isild Le Besco</t>
  </si>
  <si>
    <t>Gabriela Tagliavini</t>
  </si>
  <si>
    <t>Shekar</t>
  </si>
  <si>
    <t>Diganth</t>
  </si>
  <si>
    <t>Kannada</t>
  </si>
  <si>
    <t>Shona Auerbach</t>
  </si>
  <si>
    <t>Leonard Farlinger</t>
  </si>
  <si>
    <t>Michel Leclerc</t>
  </si>
  <si>
    <t>Jacques Gamblin</t>
  </si>
  <si>
    <t>Zinedine Soualem</t>
  </si>
  <si>
    <t>Analeine Cal y Mayor</t>
  </si>
  <si>
    <t>Tom Kalin</t>
  </si>
  <si>
    <t>Robert Sarkies</t>
  </si>
  <si>
    <t>Matthew Sunderland</t>
  </si>
  <si>
    <t>Bubba Smith</t>
  </si>
  <si>
    <t>Christopher Atkins</t>
  </si>
  <si>
    <t>James Fleet</t>
  </si>
  <si>
    <t>John Huston</t>
  </si>
  <si>
    <t>Richard Basehart</t>
  </si>
  <si>
    <t>Royal Dano</t>
  </si>
  <si>
    <t>Indiana Evans</t>
  </si>
  <si>
    <t>Kevin Michael Richardson</t>
  </si>
  <si>
    <t>Walter Lang</t>
  </si>
  <si>
    <t>Jeanne Crain</t>
  </si>
  <si>
    <t>Carlos Saura</t>
  </si>
  <si>
    <t>Juan Luis Galiardo</t>
  </si>
  <si>
    <t>Andrew Erwin</t>
  </si>
  <si>
    <t>Sarah Drew</t>
  </si>
  <si>
    <t>Alex Kendrick</t>
  </si>
  <si>
    <t>Beto GÃ³mez</t>
  </si>
  <si>
    <t>Gerardo Taracena</t>
  </si>
  <si>
    <t>Mike van Diem</t>
  </si>
  <si>
    <t>Fedja van HuÃªt</t>
  </si>
  <si>
    <t>Jonas Ã…kerlund</t>
  </si>
  <si>
    <t>Todd Solondz</t>
  </si>
  <si>
    <t>Yeong-ae Lee</t>
  </si>
  <si>
    <t>RenÃ© FÃ©ret</t>
  </si>
  <si>
    <t>Clovis Fouin</t>
  </si>
  <si>
    <t>Barry Skolnick</t>
  </si>
  <si>
    <t>Johnnie To</t>
  </si>
  <si>
    <t>Mateo Gil</t>
  </si>
  <si>
    <t>Lukas Moodysson</t>
  </si>
  <si>
    <t>Artyom Bogucharskiy</t>
  </si>
  <si>
    <t>Agnieszka Wojtowicz-Vosloo</t>
  </si>
  <si>
    <t>Kabir Sadanand</t>
  </si>
  <si>
    <t>Sana Saeed</t>
  </si>
  <si>
    <t>Peter DeLuise</t>
  </si>
  <si>
    <t>Dove Cameron</t>
  </si>
  <si>
    <t>Raja Menon</t>
  </si>
  <si>
    <t>Sameer Ali Khan</t>
  </si>
  <si>
    <t>Jonathan Crombie</t>
  </si>
  <si>
    <t>Michael J. Morris</t>
  </si>
  <si>
    <t>Nick Love</t>
  </si>
  <si>
    <t>James Fox</t>
  </si>
  <si>
    <t>Rawiri Paratene</t>
  </si>
  <si>
    <t>R. Balki</t>
  </si>
  <si>
    <t>Ivan Engler</t>
  </si>
  <si>
    <t>Claude-Oliver Rudolph</t>
  </si>
  <si>
    <t>Aleksey Chadov</t>
  </si>
  <si>
    <t>Susan Clark</t>
  </si>
  <si>
    <t>Duane Jones</t>
  </si>
  <si>
    <t>Cecil B. DeMille</t>
  </si>
  <si>
    <t>Dorothy Lamour</t>
  </si>
  <si>
    <t>Henry Hobson</t>
  </si>
  <si>
    <t>Mike Figgis</t>
  </si>
  <si>
    <t>Duane Journey</t>
  </si>
  <si>
    <t>Billy Wilder</t>
  </si>
  <si>
    <t>Harold Gould</t>
  </si>
  <si>
    <t>Katy Jurado</t>
  </si>
  <si>
    <t>Lisa Cholodenko</t>
  </si>
  <si>
    <t>John Sturges</t>
  </si>
  <si>
    <t>William Arntz</t>
  </si>
  <si>
    <t>Ed Gass-Donnelly</t>
  </si>
  <si>
    <t>Ashley Bell</t>
  </si>
  <si>
    <t>Lorelei Linklater</t>
  </si>
  <si>
    <t>DJ Pooh</t>
  </si>
  <si>
    <t>Dr. Dre</t>
  </si>
  <si>
    <t>Kevin McCarthy</t>
  </si>
  <si>
    <t>Montgomery Clift</t>
  </si>
  <si>
    <t>James Melkonian</t>
  </si>
  <si>
    <t>William Hickey</t>
  </si>
  <si>
    <t>Roger Avary</t>
  </si>
  <si>
    <t>Allison Anders</t>
  </si>
  <si>
    <t>Rick de Oliveira</t>
  </si>
  <si>
    <t>Jeff Franklin</t>
  </si>
  <si>
    <t>Aaron Hughes</t>
  </si>
  <si>
    <t>Mike Mills</t>
  </si>
  <si>
    <t>Dave McKean</t>
  </si>
  <si>
    <t>Ron Fricke</t>
  </si>
  <si>
    <t>Balinese Tari Legong Dancers</t>
  </si>
  <si>
    <t>Ruggero Deodato</t>
  </si>
  <si>
    <t>Eva LaRue</t>
  </si>
  <si>
    <t>Gavin Wiesen</t>
  </si>
  <si>
    <t>Mora Stephens</t>
  </si>
  <si>
    <t>Mars Callahan</t>
  </si>
  <si>
    <t>Leos Carax</t>
  </si>
  <si>
    <t>Stefan Schwartz</t>
  </si>
  <si>
    <t>Robert Lee King</t>
  </si>
  <si>
    <t>Kathleen Robertson</t>
  </si>
  <si>
    <t>Jorge RamÃ­rez SuÃ¡rez</t>
  </si>
  <si>
    <t>Adriana Barraza</t>
  </si>
  <si>
    <t>Jordan Trovillion</t>
  </si>
  <si>
    <t>Alan Williams</t>
  </si>
  <si>
    <t>Dan Ireland</t>
  </si>
  <si>
    <t>Danny Arroyo</t>
  </si>
  <si>
    <t>Fernando LeÃ³n de Aranoa</t>
  </si>
  <si>
    <t>Enrique VillÃ©n</t>
  </si>
  <si>
    <t>Jim Mickle</t>
  </si>
  <si>
    <t>Michael Cerveris</t>
  </si>
  <si>
    <t>Connor Paolo</t>
  </si>
  <si>
    <t>Tiffany Thornton</t>
  </si>
  <si>
    <t>Karim AÃ¯nouz</t>
  </si>
  <si>
    <t>Sam Levinson</t>
  </si>
  <si>
    <t>Angelo Tsarouchas</t>
  </si>
  <si>
    <t>Aleksandr Veledinskiy</t>
  </si>
  <si>
    <t>Elena Lyadova</t>
  </si>
  <si>
    <t>Peter H. Hunt</t>
  </si>
  <si>
    <t>Ruba Nadda</t>
  </si>
  <si>
    <t>Bonnie Lee Bouman</t>
  </si>
  <si>
    <t>Howard Hughes</t>
  </si>
  <si>
    <t>Marian Marsh</t>
  </si>
  <si>
    <t>Edward Burns</t>
  </si>
  <si>
    <t>Shannon Woodward</t>
  </si>
  <si>
    <t>Sean Byrne</t>
  </si>
  <si>
    <t>Jessica McNamee</t>
  </si>
  <si>
    <t>Rachel Sterling</t>
  </si>
  <si>
    <t>Mark Griffiths</t>
  </si>
  <si>
    <t>Bruce Macdonald</t>
  </si>
  <si>
    <t>Susannah York</t>
  </si>
  <si>
    <t>Victor Fleming</t>
  </si>
  <si>
    <t>George Reeves</t>
  </si>
  <si>
    <t>Richard Raymond</t>
  </si>
  <si>
    <t>Slim Pickens</t>
  </si>
  <si>
    <t>Alan Jacobs</t>
  </si>
  <si>
    <t>George Sidney</t>
  </si>
  <si>
    <t>Howard Keel</t>
  </si>
  <si>
    <t>Christopher Morris</t>
  </si>
  <si>
    <t>Andrucha Waddington</t>
  </si>
  <si>
    <t>Seu Jorge</t>
  </si>
  <si>
    <t>Peter Stebbings</t>
  </si>
  <si>
    <t>Vincente Minnelli</t>
  </si>
  <si>
    <t>Reginald Owen</t>
  </si>
  <si>
    <t>Dagur KÃ¡ri</t>
  </si>
  <si>
    <t>Jamie Farr</t>
  </si>
  <si>
    <t>Barnard Hughes</t>
  </si>
  <si>
    <t>Jim Abrahams</t>
  </si>
  <si>
    <t>Lloyd Bridges</t>
  </si>
  <si>
    <t>Kevin Carraway</t>
  </si>
  <si>
    <t>Michael Gornick</t>
  </si>
  <si>
    <t>Richard Brooks</t>
  </si>
  <si>
    <t>John Forsythe</t>
  </si>
  <si>
    <t>Peter Finch</t>
  </si>
  <si>
    <t>Robert Eggers</t>
  </si>
  <si>
    <t>Kate Dickie</t>
  </si>
  <si>
    <t>Michael Martin</t>
  </si>
  <si>
    <t>Master P</t>
  </si>
  <si>
    <t>Michael McGlone</t>
  </si>
  <si>
    <t>Soledad Villamil</t>
  </si>
  <si>
    <t>Argentina</t>
  </si>
  <si>
    <t>Gideon Raff</t>
  </si>
  <si>
    <t>Gloria Votsis</t>
  </si>
  <si>
    <t>Dan Hicks</t>
  </si>
  <si>
    <t>Louis C.K.</t>
  </si>
  <si>
    <t>Anthony C. Ferrante</t>
  </si>
  <si>
    <t>Salvador Carrasco</t>
  </si>
  <si>
    <t>Zaide Silvia GutiÃ©rrez</t>
  </si>
  <si>
    <t>AndrÃ© Ã˜vredal</t>
  </si>
  <si>
    <t>Johanna MÃ¸rck</t>
  </si>
  <si>
    <t>Robert Cary</t>
  </si>
  <si>
    <t>Adam Rapp</t>
  </si>
  <si>
    <t>Warren P. Sonoda</t>
  </si>
  <si>
    <t>Mykel Shannon Jenkins</t>
  </si>
  <si>
    <t>Amanda Gusack</t>
  </si>
  <si>
    <t>Avi Nesher</t>
  </si>
  <si>
    <t>Robert Townsend</t>
  </si>
  <si>
    <t>Ash Cook</t>
  </si>
  <si>
    <t>Charles Adelman</t>
  </si>
  <si>
    <t>Jay Oliva</t>
  </si>
  <si>
    <t>Charles Ferguson</t>
  </si>
  <si>
    <t>Jerry Brown</t>
  </si>
  <si>
    <t>Shelly Varod</t>
  </si>
  <si>
    <t>Mark Young</t>
  </si>
  <si>
    <t>Daniel Petrie Jr.</t>
  </si>
  <si>
    <t>Antonio Simoncini</t>
  </si>
  <si>
    <t>Joe Egan</t>
  </si>
  <si>
    <t>Luc Jacquet</t>
  </si>
  <si>
    <t>Sofie GrÃ¥bÃ¸l</t>
  </si>
  <si>
    <t>Eldar Rapaport</t>
  </si>
  <si>
    <t>Adrian Gonzalez</t>
  </si>
  <si>
    <t>Clark Gregg</t>
  </si>
  <si>
    <t>Damien Chazelle</t>
  </si>
  <si>
    <t>Justin Kerrigan</t>
  </si>
  <si>
    <t>John Simm</t>
  </si>
  <si>
    <t>Nathan Frankowski</t>
  </si>
  <si>
    <t>Rus Blackwell</t>
  </si>
  <si>
    <t>Karen Moncrieff</t>
  </si>
  <si>
    <t>Alexandra Rapaport</t>
  </si>
  <si>
    <t>Darren McGavin</t>
  </si>
  <si>
    <t>Perry King</t>
  </si>
  <si>
    <t>Jennifer Finnigan</t>
  </si>
  <si>
    <t>Eric Styles</t>
  </si>
  <si>
    <t>Laurent Cantet</t>
  </si>
  <si>
    <t>Agame Malembo-Emene</t>
  </si>
  <si>
    <t>John Ford</t>
  </si>
  <si>
    <t>Max Mayer</t>
  </si>
  <si>
    <t>Terry Walters</t>
  </si>
  <si>
    <t>Joshua Marston</t>
  </si>
  <si>
    <t>Wilson Guerrero</t>
  </si>
  <si>
    <t>Colombia</t>
  </si>
  <si>
    <t>John Gulager</t>
  </si>
  <si>
    <t>Gert FrÃ¶be</t>
  </si>
  <si>
    <t>Brandon Cronenberg</t>
  </si>
  <si>
    <t>Caleb Landry Jones</t>
  </si>
  <si>
    <t>Frank Capra</t>
  </si>
  <si>
    <t>Lionel Barrymore</t>
  </si>
  <si>
    <t>Donna Reed</t>
  </si>
  <si>
    <t>Tod Williams</t>
  </si>
  <si>
    <t>Daoming Chen</t>
  </si>
  <si>
    <t>Jack Sholder</t>
  </si>
  <si>
    <t>Robert Rusler</t>
  </si>
  <si>
    <t>Adelaide Kane</t>
  </si>
  <si>
    <t>Victoria Leigh</t>
  </si>
  <si>
    <t>Mikki Padilla</t>
  </si>
  <si>
    <t>Ted Post</t>
  </si>
  <si>
    <t>Gregory Sierra</t>
  </si>
  <si>
    <t>Kunihiko Yuyama</t>
  </si>
  <si>
    <t>Eric Stuart</t>
  </si>
  <si>
    <t>Tom McLoughlin</t>
  </si>
  <si>
    <t>Ron Palillo</t>
  </si>
  <si>
    <t>Sessue Hayakawa</t>
  </si>
  <si>
    <t>Adam Marcus</t>
  </si>
  <si>
    <t>Leslie Jordan</t>
  </si>
  <si>
    <t>Lila Kedrova</t>
  </si>
  <si>
    <t>John Maclean</t>
  </si>
  <si>
    <t>LisaGay Hamilton</t>
  </si>
  <si>
    <t>Benny Boom</t>
  </si>
  <si>
    <t>Deon Richmond</t>
  </si>
  <si>
    <t>Seth Green</t>
  </si>
  <si>
    <t>Howard Hawks</t>
  </si>
  <si>
    <t>Walter Brennan</t>
  </si>
  <si>
    <t>Nnegest LikkÃ©</t>
  </si>
  <si>
    <t>Ariane Labed</t>
  </si>
  <si>
    <t>Christopher Leitch</t>
  </si>
  <si>
    <t>Robert Neary</t>
  </si>
  <si>
    <t>A. Michael Baldwin</t>
  </si>
  <si>
    <t>Clifton Powell</t>
  </si>
  <si>
    <t>Patricia Cardoso</t>
  </si>
  <si>
    <t>Jessica De Gouw</t>
  </si>
  <si>
    <t>Lisa Ray</t>
  </si>
  <si>
    <t>Damien O'Donnell</t>
  </si>
  <si>
    <t>Peter M. Cohen</t>
  </si>
  <si>
    <t>Callie Thorne</t>
  </si>
  <si>
    <t>Mel Stuart</t>
  </si>
  <si>
    <t>Jack Albertson</t>
  </si>
  <si>
    <t>Anthony Hickox</t>
  </si>
  <si>
    <t>Tom Schulman</t>
  </si>
  <si>
    <t>George Hamilton</t>
  </si>
  <si>
    <t>Stuart Margolin</t>
  </si>
  <si>
    <t>Jill Sprecher</t>
  </si>
  <si>
    <t>Darren Stein</t>
  </si>
  <si>
    <t>Grace Gummer</t>
  </si>
  <si>
    <t>Nambitha Mpumlwana</t>
  </si>
  <si>
    <t>Zulu</t>
  </si>
  <si>
    <t>Joe Howard</t>
  </si>
  <si>
    <t>Ji-tae Yu</t>
  </si>
  <si>
    <t>David Nixon</t>
  </si>
  <si>
    <t>Michael Bolten</t>
  </si>
  <si>
    <t>Jason Eisener</t>
  </si>
  <si>
    <t>Robb Wells</t>
  </si>
  <si>
    <t>Enrique Begne</t>
  </si>
  <si>
    <t>Matthew Bright</t>
  </si>
  <si>
    <t>Michael Landon Jr.</t>
  </si>
  <si>
    <t>Andrea Arnold</t>
  </si>
  <si>
    <t>Whit Stillman</t>
  </si>
  <si>
    <t>Leslye Headland</t>
  </si>
  <si>
    <t>Megan Hilty</t>
  </si>
  <si>
    <t>Bobby Roth</t>
  </si>
  <si>
    <t>Amanda Mealing</t>
  </si>
  <si>
    <t>Kostja Ullmann</t>
  </si>
  <si>
    <t>Kate Connor</t>
  </si>
  <si>
    <t>Deon Taylor</t>
  </si>
  <si>
    <t>Conor McPherson</t>
  </si>
  <si>
    <t>Will Canon</t>
  </si>
  <si>
    <t>Philip Zlotorynski</t>
  </si>
  <si>
    <t>Darren Keefe Reiher</t>
  </si>
  <si>
    <t>Lance Kawas</t>
  </si>
  <si>
    <t>Francesca Gregorini</t>
  </si>
  <si>
    <t>Marcio Garcia</t>
  </si>
  <si>
    <t>Kristi Clainos</t>
  </si>
  <si>
    <t>Craig Moss</t>
  </si>
  <si>
    <t>Ashley Martin</t>
  </si>
  <si>
    <t>Alex Meraz</t>
  </si>
  <si>
    <t>Paolo Monico</t>
  </si>
  <si>
    <t>Sarah Rafferty</t>
  </si>
  <si>
    <t>Youssef Delara</t>
  </si>
  <si>
    <t>David Bianchi</t>
  </si>
  <si>
    <t>Darin Scott</t>
  </si>
  <si>
    <t>Christian Sesma</t>
  </si>
  <si>
    <t>Brooke Newton</t>
  </si>
  <si>
    <t>Monte Hellman</t>
  </si>
  <si>
    <t>Jack Taylor</t>
  </si>
  <si>
    <t>Brian Caunter</t>
  </si>
  <si>
    <t>Chris D'Arienzo</t>
  </si>
  <si>
    <t>Cybill Shepherd</t>
  </si>
  <si>
    <t>Matheus Nachtergaele</t>
  </si>
  <si>
    <t>Glenn Ford</t>
  </si>
  <si>
    <t>Isaac Florentine</t>
  </si>
  <si>
    <t>Susan Seidelman</t>
  </si>
  <si>
    <t>Patrick Bauchau</t>
  </si>
  <si>
    <t>Heidi Ewing</t>
  </si>
  <si>
    <t>Leon Ford</t>
  </si>
  <si>
    <t>Patrick Brammall</t>
  </si>
  <si>
    <t>Hank Braxtan</t>
  </si>
  <si>
    <t>Gregory Cruz</t>
  </si>
  <si>
    <t>Paula Jai Parker</t>
  </si>
  <si>
    <t>Joe E. Brown</t>
  </si>
  <si>
    <t>John Carl Buechler</t>
  </si>
  <si>
    <t>Terry Kiser</t>
  </si>
  <si>
    <t>Terry</t>
  </si>
  <si>
    <t>Rajkumar Hirani</t>
  </si>
  <si>
    <t>Sanjay Dutt</t>
  </si>
  <si>
    <t>Victor Nunez</t>
  </si>
  <si>
    <t>Patricia Richardson</t>
  </si>
  <si>
    <t>Kelly Reno</t>
  </si>
  <si>
    <t>Rohit Jugraj</t>
  </si>
  <si>
    <t>Neeru Bajwa</t>
  </si>
  <si>
    <t>Romance</t>
  </si>
  <si>
    <t>Panjabi</t>
  </si>
  <si>
    <t>ThorbjÃ¸rn Christoffersen</t>
  </si>
  <si>
    <t>Frank Hvam</t>
  </si>
  <si>
    <t>Cesar Romero</t>
  </si>
  <si>
    <t>Alex van Warmerdam</t>
  </si>
  <si>
    <t>Ariane Schluter</t>
  </si>
  <si>
    <t>Esther Williams</t>
  </si>
  <si>
    <t>Tom Everett</t>
  </si>
  <si>
    <t>Pawel Pawlikowski</t>
  </si>
  <si>
    <t>Agata Trzebuchowska</t>
  </si>
  <si>
    <t>Frank Sebastiano</t>
  </si>
  <si>
    <t>Laurie Metcalf</t>
  </si>
  <si>
    <t>Stacy Peralta</t>
  </si>
  <si>
    <t>Gabrielle Reece</t>
  </si>
  <si>
    <t>Nacho Vigalondo</t>
  </si>
  <si>
    <t>Hao Ning</t>
  </si>
  <si>
    <t>Bo Huang</t>
  </si>
  <si>
    <t>Zheng Xu</t>
  </si>
  <si>
    <t>Tony Giglio</t>
  </si>
  <si>
    <t>Stanley Donen</t>
  </si>
  <si>
    <t>Joe Cross</t>
  </si>
  <si>
    <t>Joel Fuhrman</t>
  </si>
  <si>
    <t>Dinesh D'Souza</t>
  </si>
  <si>
    <t>Zackary Steven Graham</t>
  </si>
  <si>
    <t>Tommy Lee Wallace</t>
  </si>
  <si>
    <t>Don Taylor</t>
  </si>
  <si>
    <t>Melvyn Douglas</t>
  </si>
  <si>
    <t>Leslie Small</t>
  </si>
  <si>
    <t>La'Princess Jackson</t>
  </si>
  <si>
    <t>Hans Weingartner</t>
  </si>
  <si>
    <t>Ã‰ric Tessier</t>
  </si>
  <si>
    <t>Michel CÃ´tÃ©</t>
  </si>
  <si>
    <t>Alison Maclean</t>
  </si>
  <si>
    <t>Alice Wu</t>
  </si>
  <si>
    <t>Sarah Gavron</t>
  </si>
  <si>
    <t>Christopher Simpson</t>
  </si>
  <si>
    <t>Joshua Ormond</t>
  </si>
  <si>
    <t>Isabel Coixet</t>
  </si>
  <si>
    <t>James Ponsoldt</t>
  </si>
  <si>
    <t>Tal Bachman</t>
  </si>
  <si>
    <t>Bill Maher</t>
  </si>
  <si>
    <t>Joshua Tickell</t>
  </si>
  <si>
    <t>Sheryl Crow</t>
  </si>
  <si>
    <t>George W. Bush</t>
  </si>
  <si>
    <t>Tim Boxell</t>
  </si>
  <si>
    <t>Michael D. Sellers</t>
  </si>
  <si>
    <t>Reed Cowan</t>
  </si>
  <si>
    <t>Emily Pearson</t>
  </si>
  <si>
    <t>James Dodson</t>
  </si>
  <si>
    <t>RÃ¼diger Vogler</t>
  </si>
  <si>
    <t>Alex Rivera</t>
  </si>
  <si>
    <t>John Murlowski</t>
  </si>
  <si>
    <t>Benni Diez</t>
  </si>
  <si>
    <t>Cecilia Pillado</t>
  </si>
  <si>
    <t>Danny Perez</t>
  </si>
  <si>
    <t>Emmanuel Kabongo</t>
  </si>
  <si>
    <t>Robby Henson</t>
  </si>
  <si>
    <t>Zackary Adler</t>
  </si>
  <si>
    <t>Kevin Leslie</t>
  </si>
  <si>
    <t>Dominic Burns</t>
  </si>
  <si>
    <t>Basil Rathbone</t>
  </si>
  <si>
    <t>Carmen Marron</t>
  </si>
  <si>
    <t>Jason Stone</t>
  </si>
  <si>
    <t>Jerry Rees</t>
  </si>
  <si>
    <t>Deems Taylor</t>
  </si>
  <si>
    <t>Jaco Booyens</t>
  </si>
  <si>
    <t>Sebastian Aguilar</t>
  </si>
  <si>
    <t>Dana Kimmell</t>
  </si>
  <si>
    <t>Danny Steinmann</t>
  </si>
  <si>
    <t>Melanie Kinnaman</t>
  </si>
  <si>
    <t>Jon Gunn</t>
  </si>
  <si>
    <t>Hayley Cloake</t>
  </si>
  <si>
    <t>Kayla Ewell</t>
  </si>
  <si>
    <t>Tay Garnett</t>
  </si>
  <si>
    <t>Greer Garson</t>
  </si>
  <si>
    <t>Shyam Madiraju</t>
  </si>
  <si>
    <t>Ethan Peck</t>
  </si>
  <si>
    <t>Harmage Singh Kalirai</t>
  </si>
  <si>
    <t>Zohra Segal</t>
  </si>
  <si>
    <t>Rita Merson</t>
  </si>
  <si>
    <t>Daniel Kash</t>
  </si>
  <si>
    <t>William Wyler</t>
  </si>
  <si>
    <t>Larry Clark</t>
  </si>
  <si>
    <t>Petter NÃ¦ss</t>
  </si>
  <si>
    <t>Per Christian Ellefsen</t>
  </si>
  <si>
    <t>Robert Fontaine</t>
  </si>
  <si>
    <t>Arturo Castro</t>
  </si>
  <si>
    <t>Martha Higareda</t>
  </si>
  <si>
    <t>Dan Perri</t>
  </si>
  <si>
    <t>Carmen Argenziano</t>
  </si>
  <si>
    <t>Neil Mcenery-West</t>
  </si>
  <si>
    <t>Anthony O'Brien</t>
  </si>
  <si>
    <t>Maria Doyle Kennedy</t>
  </si>
  <si>
    <t>Daniela Bianchi</t>
  </si>
  <si>
    <t>Michael Herz</t>
  </si>
  <si>
    <t>Jessica Dublin</t>
  </si>
  <si>
    <t>Alan Autry</t>
  </si>
  <si>
    <t>John Beck</t>
  </si>
  <si>
    <t>David Robert Mitchell</t>
  </si>
  <si>
    <t>Ruby Harris</t>
  </si>
  <si>
    <t>Robert Mulligan</t>
  </si>
  <si>
    <t>Brock Peters</t>
  </si>
  <si>
    <t>Chia-Liang Liu</t>
  </si>
  <si>
    <t>Chris Kentis</t>
  </si>
  <si>
    <t>Julia Taylor Ross</t>
  </si>
  <si>
    <t>Robert Rossen</t>
  </si>
  <si>
    <t>Jack Conway</t>
  </si>
  <si>
    <t>Sylvain Chomet</t>
  </si>
  <si>
    <t>Charles Linton</t>
  </si>
  <si>
    <t>Chris Eyre</t>
  </si>
  <si>
    <t>James Urbaniak</t>
  </si>
  <si>
    <t>Albert Delpy</t>
  </si>
  <si>
    <t>Jorge Salinas</t>
  </si>
  <si>
    <t>Sarah Clarke</t>
  </si>
  <si>
    <t>Elia Kazan</t>
  </si>
  <si>
    <t>Celeste Holm</t>
  </si>
  <si>
    <t>Debra Granik</t>
  </si>
  <si>
    <t>Shelley Waggener</t>
  </si>
  <si>
    <t>Brendan Mackey</t>
  </si>
  <si>
    <t>Henry King</t>
  </si>
  <si>
    <t>Miranda July</t>
  </si>
  <si>
    <t>Max Joseph</t>
  </si>
  <si>
    <t>Jim Jarmusch</t>
  </si>
  <si>
    <t>Gano Grills</t>
  </si>
  <si>
    <t>Kevin Tenney</t>
  </si>
  <si>
    <t>Tawny Kitaen</t>
  </si>
  <si>
    <t>Peter Stickles</t>
  </si>
  <si>
    <t>Ari Folman</t>
  </si>
  <si>
    <t>Ronny Dayag</t>
  </si>
  <si>
    <t>Israel</t>
  </si>
  <si>
    <t>Gary Rogers</t>
  </si>
  <si>
    <t>Kirby Heyborne</t>
  </si>
  <si>
    <t>Dick Cheney</t>
  </si>
  <si>
    <t>Marielle Heller</t>
  </si>
  <si>
    <t>David Sington</t>
  </si>
  <si>
    <t>Buzz Aldrin</t>
  </si>
  <si>
    <t>Kelly Reichardt</t>
  </si>
  <si>
    <t>Bob Giraldi</t>
  </si>
  <si>
    <t>Manny Perez</t>
  </si>
  <si>
    <t>Huck Botko</t>
  </si>
  <si>
    <t>Krysta Rodriguez</t>
  </si>
  <si>
    <t>David Duchovny</t>
  </si>
  <si>
    <t>Mitchell Lichtenstein</t>
  </si>
  <si>
    <t>Nathan Parsons</t>
  </si>
  <si>
    <t>Lance Mungia</t>
  </si>
  <si>
    <t>Stephane Gauger</t>
  </si>
  <si>
    <t>Kundan Shah</t>
  </si>
  <si>
    <t>Bobby Deol</t>
  </si>
  <si>
    <t>Hue Rhodes</t>
  </si>
  <si>
    <t>Jugal Hansraj</t>
  </si>
  <si>
    <t>Sanjay Mishra</t>
  </si>
  <si>
    <t>Danny Provenzano</t>
  </si>
  <si>
    <t>Bill Muir</t>
  </si>
  <si>
    <t>Jansen Panettiere</t>
  </si>
  <si>
    <t>Noah Buschel</t>
  </si>
  <si>
    <t>Brian Yuzna</t>
  </si>
  <si>
    <t>Kent McCord</t>
  </si>
  <si>
    <t>Hunter Richards</t>
  </si>
  <si>
    <t>Laurie Collyer</t>
  </si>
  <si>
    <t>Aaron Hann</t>
  </si>
  <si>
    <t>Michael McLafferty</t>
  </si>
  <si>
    <t>Marlene Forte</t>
  </si>
  <si>
    <t>Phil Claydon</t>
  </si>
  <si>
    <t>Ralph Ziman</t>
  </si>
  <si>
    <t>Kenneth Nkosi</t>
  </si>
  <si>
    <t>John Simpson</t>
  </si>
  <si>
    <t>Colin Minihan</t>
  </si>
  <si>
    <t>Sean Rogerson</t>
  </si>
  <si>
    <t>Conor McMahon</t>
  </si>
  <si>
    <t>Tommy Knight</t>
  </si>
  <si>
    <t>Chris Shadley</t>
  </si>
  <si>
    <t>William Lee Scott</t>
  </si>
  <si>
    <t>Simon Napier-Bell</t>
  </si>
  <si>
    <t>Tim Rice</t>
  </si>
  <si>
    <t>Charlotte Rae</t>
  </si>
  <si>
    <t>Simon Yin</t>
  </si>
  <si>
    <t>Jeff Crook</t>
  </si>
  <si>
    <t>Mario Cimarro</t>
  </si>
  <si>
    <t>Orson Welles</t>
  </si>
  <si>
    <t>Everett Sloane</t>
  </si>
  <si>
    <t>Dave Payne</t>
  </si>
  <si>
    <t>Brad Copeland</t>
  </si>
  <si>
    <t>Paul Bunnell</t>
  </si>
  <si>
    <t>Paul Williams</t>
  </si>
  <si>
    <t>Phil Morrison</t>
  </si>
  <si>
    <t>Harald Reinl</t>
  </si>
  <si>
    <t>Lex Barker</t>
  </si>
  <si>
    <t>Zero Mostel</t>
  </si>
  <si>
    <t>Eddie Vedder</t>
  </si>
  <si>
    <t>Tanner Beard</t>
  </si>
  <si>
    <t>Scott Dow</t>
  </si>
  <si>
    <t>Wray Crawford</t>
  </si>
  <si>
    <t>Derick Martini</t>
  </si>
  <si>
    <t>Jerry Dugan</t>
  </si>
  <si>
    <t>Michael Aaron Milligan</t>
  </si>
  <si>
    <t>Tim Hunter</t>
  </si>
  <si>
    <t>Mike 'The Miz' Mizanin</t>
  </si>
  <si>
    <t>Richard Ayoade</t>
  </si>
  <si>
    <t>Jehane Noujaim</t>
  </si>
  <si>
    <t>Ahmed Hassan</t>
  </si>
  <si>
    <t>Egypt</t>
  </si>
  <si>
    <t>Pascal Arnold</t>
  </si>
  <si>
    <t>Lizzie BrocherÃ©</t>
  </si>
  <si>
    <t>Remo</t>
  </si>
  <si>
    <t>Philippe Petit</t>
  </si>
  <si>
    <t>John Laing</t>
  </si>
  <si>
    <t>Peter Feeney</t>
  </si>
  <si>
    <t>Jamal Hill</t>
  </si>
  <si>
    <t>Adam Ratcliffe</t>
  </si>
  <si>
    <t>Daniel Stamm</t>
  </si>
  <si>
    <t>Carlos Carrera</t>
  </si>
  <si>
    <t>Ana Claudia TalancÃ³n</t>
  </si>
  <si>
    <t>Benh Zeitlin</t>
  </si>
  <si>
    <t>Gina Montana</t>
  </si>
  <si>
    <t>J. Lee Thompson</t>
  </si>
  <si>
    <t>Maggie Greenwald</t>
  </si>
  <si>
    <t>Vera Farmiga</t>
  </si>
  <si>
    <t>Vijay Chandar</t>
  </si>
  <si>
    <t>T.R. Silambarasan</t>
  </si>
  <si>
    <t>Tamil</t>
  </si>
  <si>
    <t>Jonathan Wacks</t>
  </si>
  <si>
    <t>Khyentse Norbu</t>
  </si>
  <si>
    <t>Lhakpa Dorji</t>
  </si>
  <si>
    <t>Dzongkha</t>
  </si>
  <si>
    <t>Jim Backus</t>
  </si>
  <si>
    <t>Tony Krantz</t>
  </si>
  <si>
    <t>Mitchell Altieri</t>
  </si>
  <si>
    <t>Luke Edwards</t>
  </si>
  <si>
    <t>W.D. Hogan</t>
  </si>
  <si>
    <t>Keenan Tracey</t>
  </si>
  <si>
    <t>Corey Grant</t>
  </si>
  <si>
    <t>Ludger Pistor</t>
  </si>
  <si>
    <t>Lucky McKee</t>
  </si>
  <si>
    <t>Will Estes</t>
  </si>
  <si>
    <t>Richard Boddington</t>
  </si>
  <si>
    <t>CJ Adams</t>
  </si>
  <si>
    <t>David Hunt</t>
  </si>
  <si>
    <t>Chris Cleveland</t>
  </si>
  <si>
    <t>Gordon Jump</t>
  </si>
  <si>
    <t>Steven R. Monroe</t>
  </si>
  <si>
    <t>Mark Illsley</t>
  </si>
  <si>
    <t>Natalie Press</t>
  </si>
  <si>
    <t>Ritesh Batra</t>
  </si>
  <si>
    <t>Sally Potter</t>
  </si>
  <si>
    <t>Ann Miller</t>
  </si>
  <si>
    <t>Jean Arthur</t>
  </si>
  <si>
    <t>Ben Johnson</t>
  </si>
  <si>
    <t>Brad J. Silverman</t>
  </si>
  <si>
    <t>Michael Welch</t>
  </si>
  <si>
    <t>Dave Meyers</t>
  </si>
  <si>
    <t>David M. Matthews</t>
  </si>
  <si>
    <t>Nadine Labaki</t>
  </si>
  <si>
    <t>Adel Karam</t>
  </si>
  <si>
    <t>LluÃ­s QuÃ­lez</t>
  </si>
  <si>
    <t>Pixie Davies</t>
  </si>
  <si>
    <t>Eytan Fox</t>
  </si>
  <si>
    <t>Lior Ashkenazi</t>
  </si>
  <si>
    <t>Romesh Sharma</t>
  </si>
  <si>
    <t>Revathy</t>
  </si>
  <si>
    <t>FranÃ§ois Truffaut</t>
  </si>
  <si>
    <t>Jean-Paul Belmondo</t>
  </si>
  <si>
    <t>Marisa Coughlan</t>
  </si>
  <si>
    <t>Travis Zariwny</t>
  </si>
  <si>
    <t>Gage Golightly</t>
  </si>
  <si>
    <t>Adrienne Shelly</t>
  </si>
  <si>
    <t>Newt Arnold</t>
  </si>
  <si>
    <t>Donald Gibb</t>
  </si>
  <si>
    <t>Leo Fitzpatrick</t>
  </si>
  <si>
    <t>Elizabeth Meriwether</t>
  </si>
  <si>
    <t>Jennifer Westfeldt</t>
  </si>
  <si>
    <t>T.J. Storm</t>
  </si>
  <si>
    <t>Rhonda Fleming</t>
  </si>
  <si>
    <t>Alex Cox</t>
  </si>
  <si>
    <t>FabiÃ¡n Bielinsky</t>
  </si>
  <si>
    <t>GastÃ³n Pauls</t>
  </si>
  <si>
    <t>Dror Moreh</t>
  </si>
  <si>
    <t>Yuval Diskin</t>
  </si>
  <si>
    <t>Rebecca Miller</t>
  </si>
  <si>
    <t>Maggie Carey</t>
  </si>
  <si>
    <t>Salvator Xuereb</t>
  </si>
  <si>
    <t>Henry Bean</t>
  </si>
  <si>
    <t>Theresa Russell</t>
  </si>
  <si>
    <t>Simeon Rice</t>
  </si>
  <si>
    <t>Lisa Brave</t>
  </si>
  <si>
    <t>Qasim Basir</t>
  </si>
  <si>
    <t>Adam Green</t>
  </si>
  <si>
    <t>Charles Chaplin</t>
  </si>
  <si>
    <t>Stanley Blystone</t>
  </si>
  <si>
    <t>Pete Jones</t>
  </si>
  <si>
    <t>Adam Carolla</t>
  </si>
  <si>
    <t>Jim O'Heir</t>
  </si>
  <si>
    <t>Jenny O'Hara</t>
  </si>
  <si>
    <t>John Arcilla</t>
  </si>
  <si>
    <t>Bruce McDonald</t>
  </si>
  <si>
    <t>Georgina Reilly</t>
  </si>
  <si>
    <t>James Mottern</t>
  </si>
  <si>
    <t>Jaime Zevallos</t>
  </si>
  <si>
    <t>Gerard Johnstone</t>
  </si>
  <si>
    <t>Bruce Hopkins</t>
  </si>
  <si>
    <t>Robert Greenwald</t>
  </si>
  <si>
    <t>Jon Hunter</t>
  </si>
  <si>
    <t>David Ray</t>
  </si>
  <si>
    <t>Sarah Lind</t>
  </si>
  <si>
    <t>Dave Rodriguez</t>
  </si>
  <si>
    <t>Nae Caranfil</t>
  </si>
  <si>
    <t>Joe Armstrong</t>
  </si>
  <si>
    <t>David Winning</t>
  </si>
  <si>
    <t>Amber Marshall</t>
  </si>
  <si>
    <t>Frank Lotito</t>
  </si>
  <si>
    <t>Timothy Woodward Jr.</t>
  </si>
  <si>
    <t>Tara Subkoff</t>
  </si>
  <si>
    <t>Balthazar Getty</t>
  </si>
  <si>
    <t>Russell Friedenberg</t>
  </si>
  <si>
    <t>William Cottrell</t>
  </si>
  <si>
    <t>Billy Gilbert</t>
  </si>
  <si>
    <t>Lucrecia Martel</t>
  </si>
  <si>
    <t>Mercedes MorÃ¡n</t>
  </si>
  <si>
    <t>Edward Dmytryk</t>
  </si>
  <si>
    <t>Zak Penn</t>
  </si>
  <si>
    <t>Gabriel Beristain</t>
  </si>
  <si>
    <t>Alex Ranarivelo</t>
  </si>
  <si>
    <t>Christina Moore</t>
  </si>
  <si>
    <t>Adam DiMarco</t>
  </si>
  <si>
    <t>LÃ©a Drucker</t>
  </si>
  <si>
    <t>David Worth</t>
  </si>
  <si>
    <t>Jonathan Mangum</t>
  </si>
  <si>
    <t>Leslie H. Martinson</t>
  </si>
  <si>
    <t>Burgess Meredith</t>
  </si>
  <si>
    <t>Robert M. Young</t>
  </si>
  <si>
    <t>Michael Douglas</t>
  </si>
  <si>
    <t>Paprika Steen</t>
  </si>
  <si>
    <t>Ham Tran</t>
  </si>
  <si>
    <t>Kieu Chinh</t>
  </si>
  <si>
    <t>Vietnamese</t>
  </si>
  <si>
    <t>Rich Cowan</t>
  </si>
  <si>
    <t>Boris Rodriguez</t>
  </si>
  <si>
    <t>Tucker Smallwood</t>
  </si>
  <si>
    <t>Sadyk Sher-Niyaz</t>
  </si>
  <si>
    <t>Aziz Muradillayev</t>
  </si>
  <si>
    <t>Kyrgyzstan</t>
  </si>
  <si>
    <t>Paul Donovan</t>
  </si>
  <si>
    <t>Lenore Zann</t>
  </si>
  <si>
    <t>Jonathan Kesselman</t>
  </si>
  <si>
    <t>Arjun Sablok</t>
  </si>
  <si>
    <t>Uday Chopra</t>
  </si>
  <si>
    <t>Tyler Oliver</t>
  </si>
  <si>
    <t>Chloe Bridges</t>
  </si>
  <si>
    <t>Joan Fontaine</t>
  </si>
  <si>
    <t>Adrienne King</t>
  </si>
  <si>
    <t>Jane Wyman</t>
  </si>
  <si>
    <t>Douglas Cheek</t>
  </si>
  <si>
    <t>Jenni Rivera</t>
  </si>
  <si>
    <t>Deryck Broom</t>
  </si>
  <si>
    <t>Henry Hathaway</t>
  </si>
  <si>
    <t>Jean Peters</t>
  </si>
  <si>
    <t>Walter Pidgeon</t>
  </si>
  <si>
    <t>Riley Keough</t>
  </si>
  <si>
    <t>Elvis Nolasco</t>
  </si>
  <si>
    <t>Laura San Giacomo</t>
  </si>
  <si>
    <t>Giovanni Zelko</t>
  </si>
  <si>
    <t>Claudia Sainte-Luce</t>
  </si>
  <si>
    <t>Vera Wilson</t>
  </si>
  <si>
    <t>Randeep Hooda</t>
  </si>
  <si>
    <t>Jamie Babbit</t>
  </si>
  <si>
    <t>David Boyd</t>
  </si>
  <si>
    <t>Nigel Bruce</t>
  </si>
  <si>
    <t>Luigi Pistilli</t>
  </si>
  <si>
    <t>Anna Muylaert</t>
  </si>
  <si>
    <t>Regina CasÃ©</t>
  </si>
  <si>
    <t>Steve Taylor</t>
  </si>
  <si>
    <t>Marshall Allman</t>
  </si>
  <si>
    <t>Kurt Voss</t>
  </si>
  <si>
    <t>Coyote Shivers</t>
  </si>
  <si>
    <t>James David Pasternak</t>
  </si>
  <si>
    <t>Laurent Bouhnik</t>
  </si>
  <si>
    <t>Johnny Amaro</t>
  </si>
  <si>
    <t>Tom Sanchez</t>
  </si>
  <si>
    <t>Antonio ArruÃ©</t>
  </si>
  <si>
    <t>David Caffrey</t>
  </si>
  <si>
    <t>Adam Jay Epstein</t>
  </si>
  <si>
    <t>Justin Thomas Ostensen</t>
  </si>
  <si>
    <t>Kristin Booth</t>
  </si>
  <si>
    <t>Brenton Spencer</t>
  </si>
  <si>
    <t>Victor Zinck Jr.</t>
  </si>
  <si>
    <t>Cleavon Little</t>
  </si>
  <si>
    <t>Jay Alaimo</t>
  </si>
  <si>
    <t>Sabrina Carmichael</t>
  </si>
  <si>
    <t>Dylan Bank</t>
  </si>
  <si>
    <t>Deirdre Lorenz</t>
  </si>
  <si>
    <t>Rob McKittrick</t>
  </si>
  <si>
    <t>John Jarratt</t>
  </si>
  <si>
    <t>Jeff Burr</t>
  </si>
  <si>
    <t>Harry Gantz</t>
  </si>
  <si>
    <t>Guy Maddin</t>
  </si>
  <si>
    <t>CindyMarie Small</t>
  </si>
  <si>
    <t>Regardt van den Bergh</t>
  </si>
  <si>
    <t>Frank Rautenbach</t>
  </si>
  <si>
    <t>Panos Cosmatos</t>
  </si>
  <si>
    <t>Marilyn Norry</t>
  </si>
  <si>
    <t>Gareth Evans</t>
  </si>
  <si>
    <t>Yayan Ruhian</t>
  </si>
  <si>
    <t>Indonesian</t>
  </si>
  <si>
    <t>Indonesia</t>
  </si>
  <si>
    <t>Matthew R. Anderson</t>
  </si>
  <si>
    <t>Joe Marino</t>
  </si>
  <si>
    <t>Anella Vastola</t>
  </si>
  <si>
    <t>Joel Anderson</t>
  </si>
  <si>
    <t>Rosie Traynor</t>
  </si>
  <si>
    <t>Shimit Amin</t>
  </si>
  <si>
    <t>Shazahn Padamsee</t>
  </si>
  <si>
    <t>Douglas Trumbull</t>
  </si>
  <si>
    <t>Mona Fastvold</t>
  </si>
  <si>
    <t>Levan Gabriadze</t>
  </si>
  <si>
    <t>Renee Olstead</t>
  </si>
  <si>
    <t>Jack Lord</t>
  </si>
  <si>
    <t>Bradley Parker</t>
  </si>
  <si>
    <t>Clive Barker</t>
  </si>
  <si>
    <t>Ashley Laurence</t>
  </si>
  <si>
    <t>Harold Cronk</t>
  </si>
  <si>
    <t>Robin Givens</t>
  </si>
  <si>
    <t>Takao Okawara</t>
  </si>
  <si>
    <t>Naomi Nishida</t>
  </si>
  <si>
    <t>Duncan Tucker</t>
  </si>
  <si>
    <t>Claudiu Trandafir</t>
  </si>
  <si>
    <t>Russ Meyer</t>
  </si>
  <si>
    <t>Cynthia Myers</t>
  </si>
  <si>
    <t>Robert D. Webb</t>
  </si>
  <si>
    <t>Neville Brand</t>
  </si>
  <si>
    <t>Al Gore</t>
  </si>
  <si>
    <t>Allan Dwan</t>
  </si>
  <si>
    <t>Richard Jaeckel</t>
  </si>
  <si>
    <t>Keith Richards</t>
  </si>
  <si>
    <t>Andrew Steggall</t>
  </si>
  <si>
    <t>Alex Lawther</t>
  </si>
  <si>
    <t>Ben Lewin</t>
  </si>
  <si>
    <t>Robert Kenner</t>
  </si>
  <si>
    <t>Eric Schlosser</t>
  </si>
  <si>
    <t>Robert Amaya</t>
  </si>
  <si>
    <t>Craig Johnson</t>
  </si>
  <si>
    <t>Sean Durkin</t>
  </si>
  <si>
    <t>Julia Garner</t>
  </si>
  <si>
    <t>Gillian Robespierre</t>
  </si>
  <si>
    <t>Jenny Slate</t>
  </si>
  <si>
    <t>Courtney Hunt</t>
  </si>
  <si>
    <t>Michael O'Keefe</t>
  </si>
  <si>
    <t>Morgan Neville</t>
  </si>
  <si>
    <t>Lou Adler</t>
  </si>
  <si>
    <t>Natasha Gregson Wagner</t>
  </si>
  <si>
    <t>Chris Paine</t>
  </si>
  <si>
    <t>Phyllis Diller</t>
  </si>
  <si>
    <t>Greg Berlanti</t>
  </si>
  <si>
    <t>Marc Levin</t>
  </si>
  <si>
    <t>Saul Williams</t>
  </si>
  <si>
    <t>Richard Dutcher</t>
  </si>
  <si>
    <t>Frank Gerrish</t>
  </si>
  <si>
    <t>Khalid Mohamed</t>
  </si>
  <si>
    <t>Manoj Bajpayee</t>
  </si>
  <si>
    <t>Dian Bachar</t>
  </si>
  <si>
    <t>Finn Taylor</t>
  </si>
  <si>
    <t>JosÃ© Luis Valenzuela</t>
  </si>
  <si>
    <t>Gia Coppola</t>
  </si>
  <si>
    <t>Scandar Copti</t>
  </si>
  <si>
    <t>Goran Dukic</t>
  </si>
  <si>
    <t>Mike Cahill</t>
  </si>
  <si>
    <t>Efram Potelle</t>
  </si>
  <si>
    <t>Joshua Oppenheimer</t>
  </si>
  <si>
    <t>Herman Koto</t>
  </si>
  <si>
    <t>Alex Gibney</t>
  </si>
  <si>
    <t>Paul Crowder</t>
  </si>
  <si>
    <t>Marv Albert</t>
  </si>
  <si>
    <t>Rohit Jagessar</t>
  </si>
  <si>
    <t>Rufus Graham</t>
  </si>
  <si>
    <t>Anthony Powell</t>
  </si>
  <si>
    <t>Tom Hamann</t>
  </si>
  <si>
    <t>Kief Davidson</t>
  </si>
  <si>
    <t>Brian Whitaker</t>
  </si>
  <si>
    <t>Johnny Remo</t>
  </si>
  <si>
    <t>Vivek Agnihotri</t>
  </si>
  <si>
    <t>Ti West</t>
  </si>
  <si>
    <t>Lena Dunham</t>
  </si>
  <si>
    <t>Nick Tomnay</t>
  </si>
  <si>
    <t>Nickolas Perry</t>
  </si>
  <si>
    <t>Patsy Kensit</t>
  </si>
  <si>
    <t>Dan Zukovic</t>
  </si>
  <si>
    <t>Louis Mustillo</t>
  </si>
  <si>
    <t>Becky Smith</t>
  </si>
  <si>
    <t>Emily Baldoni</t>
  </si>
  <si>
    <t>Eric Nicholas</t>
  </si>
  <si>
    <t>Benjamin Dickinson</t>
  </si>
  <si>
    <t>Alexia Rasmussen</t>
  </si>
  <si>
    <t>Hal Haberman</t>
  </si>
  <si>
    <t>Paul Blackthorne</t>
  </si>
  <si>
    <t>A. Raven Cruz</t>
  </si>
  <si>
    <t>Vanilla Ice</t>
  </si>
  <si>
    <t>Mariel Hemingway</t>
  </si>
  <si>
    <t>Amat Escalante</t>
  </si>
  <si>
    <t>Andrea Vergara</t>
  </si>
  <si>
    <t>Wajahat Rauf</t>
  </si>
  <si>
    <t>Ayesha Omar</t>
  </si>
  <si>
    <t>Urdu</t>
  </si>
  <si>
    <t>Pakistan</t>
  </si>
  <si>
    <t>Katherine Brooks</t>
  </si>
  <si>
    <t>David Cross</t>
  </si>
  <si>
    <t>Randall Rubin</t>
  </si>
  <si>
    <t>Robert Bennett</t>
  </si>
  <si>
    <t>Lauren C. Mayhew</t>
  </si>
  <si>
    <t>Mary Pat Kelly</t>
  </si>
  <si>
    <t>Charlie Levi</t>
  </si>
  <si>
    <t>Kevin Hamedani</t>
  </si>
  <si>
    <t>Janette Armand</t>
  </si>
  <si>
    <t>David DeCoteau</t>
  </si>
  <si>
    <t>Tim Abell</t>
  </si>
  <si>
    <t>Mikel Rueda</t>
  </si>
  <si>
    <t>GermÃ¡n Alcarazu</t>
  </si>
  <si>
    <t>Stefan C. Schaefer</t>
  </si>
  <si>
    <t>Michael Taliferro</t>
  </si>
  <si>
    <t>Sticky Fingaz</t>
  </si>
  <si>
    <t>Randy Jay Burrell</t>
  </si>
  <si>
    <t>Anslem Richardson</t>
  </si>
  <si>
    <t>Robert Heath</t>
  </si>
  <si>
    <t>Alexander Vlahos</t>
  </si>
  <si>
    <t>D. Stevens</t>
  </si>
  <si>
    <t>Pierre Dulat</t>
  </si>
  <si>
    <t>Jeffrey St. Jules</t>
  </si>
  <si>
    <t>Chloe Rose</t>
  </si>
  <si>
    <t>Robert Hall</t>
  </si>
  <si>
    <t>K. King</t>
  </si>
  <si>
    <t>Shona Kay</t>
  </si>
  <si>
    <t>Jonathan Meyers</t>
  </si>
  <si>
    <t>Ralph Nelson</t>
  </si>
  <si>
    <t>Blair Erickson</t>
  </si>
  <si>
    <t>David DeLuise</t>
  </si>
  <si>
    <t>Allison Burnett</t>
  </si>
  <si>
    <t>Gia Mantegna</t>
  </si>
  <si>
    <t>Richard Schenkman</t>
  </si>
  <si>
    <t>Sanjay Rawal</t>
  </si>
  <si>
    <t>Robert Kennedy Jr.</t>
  </si>
  <si>
    <t>Kat Coiro</t>
  </si>
  <si>
    <t>Cristian Mungiu</t>
  </si>
  <si>
    <t>Vlad Ivanov</t>
  </si>
  <si>
    <t>Romanian</t>
  </si>
  <si>
    <t>Brian Dorton</t>
  </si>
  <si>
    <t>G.J. Echternkamp</t>
  </si>
  <si>
    <t>Maryam Keshavarz</t>
  </si>
  <si>
    <t>Reza Sixo Safai</t>
  </si>
  <si>
    <t>Persian</t>
  </si>
  <si>
    <t>Ramaa Mosley</t>
  </si>
  <si>
    <t>Donnie Dunagan</t>
  </si>
  <si>
    <t>Rian Bishop</t>
  </si>
  <si>
    <t>C. Jay Cox</t>
  </si>
  <si>
    <t>Mariette Monpierre</t>
  </si>
  <si>
    <t>Christophe Cherki</t>
  </si>
  <si>
    <t>Tommy Oliver</t>
  </si>
  <si>
    <t>Jamie Travis</t>
  </si>
  <si>
    <t>Janel Parrish</t>
  </si>
  <si>
    <t>Rich Christiano</t>
  </si>
  <si>
    <t>D. David Morin</t>
  </si>
  <si>
    <t>Johnny Harris</t>
  </si>
  <si>
    <t>Christopher Berry</t>
  </si>
  <si>
    <t>Natalie Bible'</t>
  </si>
  <si>
    <t>Asghar Farhadi</t>
  </si>
  <si>
    <t>Leila Hatami</t>
  </si>
  <si>
    <t>Justin Molotnikov</t>
  </si>
  <si>
    <t>Stephen McCole</t>
  </si>
  <si>
    <t>Ken Leung</t>
  </si>
  <si>
    <t>Georg Wilhelm Pabst</t>
  </si>
  <si>
    <t>Francis Lederer</t>
  </si>
  <si>
    <t>Daniel Davila</t>
  </si>
  <si>
    <t>Melora Walters</t>
  </si>
  <si>
    <t>Jorge Gaggero</t>
  </si>
  <si>
    <t>Hilda Bernard</t>
  </si>
  <si>
    <t>Michael Burke</t>
  </si>
  <si>
    <t>Catherine Jelski</t>
  </si>
  <si>
    <t>Shane Dawson</t>
  </si>
  <si>
    <t>Kurt Angle</t>
  </si>
  <si>
    <t>Stig Frode Henriksen</t>
  </si>
  <si>
    <t>Ryan Little</t>
  </si>
  <si>
    <t>Clark Baker</t>
  </si>
  <si>
    <t>Alan Pietruszewski</t>
  </si>
  <si>
    <t>Katy Helvenston-Wettengal</t>
  </si>
  <si>
    <t>Matt Maiellaro</t>
  </si>
  <si>
    <t>Ben Wheatley</t>
  </si>
  <si>
    <t>Jake Ryan</t>
  </si>
  <si>
    <t>Stefania Sandrelli</t>
  </si>
  <si>
    <t>Christel Khalil</t>
  </si>
  <si>
    <t>Oliver Blackburn</t>
  </si>
  <si>
    <t>Nichola Burley</t>
  </si>
  <si>
    <t>Whitney Able</t>
  </si>
  <si>
    <t>Christopher Hutson</t>
  </si>
  <si>
    <t>Jennifer Lee Wiggins</t>
  </si>
  <si>
    <t>Arthur Agee</t>
  </si>
  <si>
    <t>David LaChapelle</t>
  </si>
  <si>
    <t>Christopher Toler</t>
  </si>
  <si>
    <t>Caryn Waechter</t>
  </si>
  <si>
    <t>Kara Hayward</t>
  </si>
  <si>
    <t>Emily Dell</t>
  </si>
  <si>
    <t>Ryan Fleck</t>
  </si>
  <si>
    <t>Jennifer Wynne Farmer</t>
  </si>
  <si>
    <t>Akima</t>
  </si>
  <si>
    <t>Christopher Scott Cherot</t>
  </si>
  <si>
    <t>Robinne Lee</t>
  </si>
  <si>
    <t>H.M. Coakley</t>
  </si>
  <si>
    <t>Steffinnie Phrommany</t>
  </si>
  <si>
    <t>Randy Moore</t>
  </si>
  <si>
    <t>Lee Armstrong</t>
  </si>
  <si>
    <t>Chris Atkins</t>
  </si>
  <si>
    <t>Bill Benenson</t>
  </si>
  <si>
    <t>Dave Fennoy</t>
  </si>
  <si>
    <t>Ryan Smith</t>
  </si>
  <si>
    <t>Madison Lintz</t>
  </si>
  <si>
    <t>Travis Romero</t>
  </si>
  <si>
    <t>Lorraine Ziff</t>
  </si>
  <si>
    <t>Anna Mastro</t>
  </si>
  <si>
    <t>Mark Sandrich</t>
  </si>
  <si>
    <t>Edward Everett Horton</t>
  </si>
  <si>
    <t>Daniel Myrick</t>
  </si>
  <si>
    <t>Joshua Leonard</t>
  </si>
  <si>
    <t>Michael Wadleigh</t>
  </si>
  <si>
    <t>Jimi Hendrix</t>
  </si>
  <si>
    <t>Barry Dennen</t>
  </si>
  <si>
    <t>David A.R. White</t>
  </si>
  <si>
    <t>Gene Teigland</t>
  </si>
  <si>
    <t>Matthew Feeney</t>
  </si>
  <si>
    <t>Scott Ziehl</t>
  </si>
  <si>
    <t>Richard Montoya</t>
  </si>
  <si>
    <t>Angela Nordeng</t>
  </si>
  <si>
    <t>Johanna Schwartz</t>
  </si>
  <si>
    <t>Garba TourÃ©</t>
  </si>
  <si>
    <t>William Gazecki</t>
  </si>
  <si>
    <t>Colin Andrews</t>
  </si>
  <si>
    <t>Lance McDaniel</t>
  </si>
  <si>
    <t>Thomas Lilti</t>
  </si>
  <si>
    <t>FÃ©lix Moati</t>
  </si>
  <si>
    <t>Michael Walker</t>
  </si>
  <si>
    <t>Ringo Starr</t>
  </si>
  <si>
    <t>U. Roberto Romano</t>
  </si>
  <si>
    <t>Amy Holden Jones</t>
  </si>
  <si>
    <t>Blaz Zavrsnik</t>
  </si>
  <si>
    <t>Spela Colja</t>
  </si>
  <si>
    <t>Slovenian</t>
  </si>
  <si>
    <t>Slovenia</t>
  </si>
  <si>
    <t>Ken Bevel</t>
  </si>
  <si>
    <t>Erin Bethea</t>
  </si>
  <si>
    <t>Pan Nalin</t>
  </si>
  <si>
    <t>Pant Shirt Baba</t>
  </si>
  <si>
    <t>Joe Camp</t>
  </si>
  <si>
    <t>Peter Breck</t>
  </si>
  <si>
    <t>Saul Stein</t>
  </si>
  <si>
    <t>John 'Bud' Cardos</t>
  </si>
  <si>
    <t>Hoke Howell</t>
  </si>
  <si>
    <t>Marilyn Agrelo</t>
  </si>
  <si>
    <t>Eva Carrozza</t>
  </si>
  <si>
    <t>Brian Baugh</t>
  </si>
  <si>
    <t>Patrick Creadon</t>
  </si>
  <si>
    <t>Barry W. Blaustein</t>
  </si>
  <si>
    <t>Vince McMahon</t>
  </si>
  <si>
    <t>Kurt Hale</t>
  </si>
  <si>
    <t>Lincoln Hoppe</t>
  </si>
  <si>
    <t>Siddiq Barmak</t>
  </si>
  <si>
    <t>Zubaida Sahar</t>
  </si>
  <si>
    <t>Afghanistan</t>
  </si>
  <si>
    <t>Joseph Dorman</t>
  </si>
  <si>
    <t>Peter Riegert</t>
  </si>
  <si>
    <t>Greg Harrison</t>
  </si>
  <si>
    <t>Ari Gold</t>
  </si>
  <si>
    <t>Big Budah</t>
  </si>
  <si>
    <t>William Katt</t>
  </si>
  <si>
    <t>Jacob Aaron Estes</t>
  </si>
  <si>
    <t>Eric Schaeffer</t>
  </si>
  <si>
    <t>Neema Barnette</t>
  </si>
  <si>
    <t>Joe Swanberg</t>
  </si>
  <si>
    <t>Molly Bernstein</t>
  </si>
  <si>
    <t>Ricky Jay</t>
  </si>
  <si>
    <t>Minoru Chiaki</t>
  </si>
  <si>
    <t>Marius A. Markevicius</t>
  </si>
  <si>
    <t>Greg Speirs</t>
  </si>
  <si>
    <t>Tom DiCillo</t>
  </si>
  <si>
    <t>Tina Louise</t>
  </si>
  <si>
    <t>Jake Sandvig</t>
  </si>
  <si>
    <t>Quentin Dupieux</t>
  </si>
  <si>
    <t>Amber Benson</t>
  </si>
  <si>
    <t>Alex Smith</t>
  </si>
  <si>
    <t>Gareth Edwards</t>
  </si>
  <si>
    <t>Jonathan Parker</t>
  </si>
  <si>
    <t>Sol Tryon</t>
  </si>
  <si>
    <t>Ann Dowd</t>
  </si>
  <si>
    <t>Alex Craig Mann</t>
  </si>
  <si>
    <t>Stephen Kijak</t>
  </si>
  <si>
    <t>Jacques Brel</t>
  </si>
  <si>
    <t>Daston Kalili</t>
  </si>
  <si>
    <t>Rai Alexandra</t>
  </si>
  <si>
    <t>Bruce Vilanch</t>
  </si>
  <si>
    <t>Michael Hoffman Jr.</t>
  </si>
  <si>
    <t>John McGlothlin</t>
  </si>
  <si>
    <t>Patrick Gilles</t>
  </si>
  <si>
    <t>History</t>
  </si>
  <si>
    <t>Georgia Hilton</t>
  </si>
  <si>
    <t>Jack Heller</t>
  </si>
  <si>
    <t>Fernando Baez Mella</t>
  </si>
  <si>
    <t>Christian Alvarez</t>
  </si>
  <si>
    <t>Dominican Republic</t>
  </si>
  <si>
    <t>Warren Sheppard</t>
  </si>
  <si>
    <t>Justin Paul Miller</t>
  </si>
  <si>
    <t>Jennifer Landa</t>
  </si>
  <si>
    <t>Joel Paul Reisig</t>
  </si>
  <si>
    <t>Catherine Gund</t>
  </si>
  <si>
    <t>Sarah Callan</t>
  </si>
  <si>
    <t>Luke Dye</t>
  </si>
  <si>
    <t>Jeff Delaney</t>
  </si>
  <si>
    <t>Mark Torgl</t>
  </si>
  <si>
    <t>George T. Odom</t>
  </si>
  <si>
    <t>Nicholas Farrell</t>
  </si>
  <si>
    <t>Alec Asten</t>
  </si>
  <si>
    <t>Dennis L.A. White</t>
  </si>
  <si>
    <t>Hans Canosa</t>
  </si>
  <si>
    <t>Lloyd Kaufman</t>
  </si>
  <si>
    <t>Matthew Watts</t>
  </si>
  <si>
    <t>Cheyenne Jackson</t>
  </si>
  <si>
    <t>Jennifer Lafleur</t>
  </si>
  <si>
    <t>Lloyd Bacon</t>
  </si>
  <si>
    <t>Dick Powell</t>
  </si>
  <si>
    <t>Joe Kenemore</t>
  </si>
  <si>
    <t>Jack Canfield</t>
  </si>
  <si>
    <t>Taylor Nichols</t>
  </si>
  <si>
    <t>Kay Pollak</t>
  </si>
  <si>
    <t>Frida Hallgren</t>
  </si>
  <si>
    <t>Eric England</t>
  </si>
  <si>
    <t>Ace Marrero</t>
  </si>
  <si>
    <t>Eve Plumb</t>
  </si>
  <si>
    <t>Ashley Palmer</t>
  </si>
  <si>
    <t>Jay Adams</t>
  </si>
  <si>
    <t>Sue Corcoran</t>
  </si>
  <si>
    <t>Jonathan Caouette</t>
  </si>
  <si>
    <t>Ray Griggs</t>
  </si>
  <si>
    <t>Chris Cox</t>
  </si>
  <si>
    <t>Matt Jackson</t>
  </si>
  <si>
    <t>Paul Elia</t>
  </si>
  <si>
    <t>Lucio Fulci</t>
  </si>
  <si>
    <t>David Warbeck</t>
  </si>
  <si>
    <t>Ron Lynch</t>
  </si>
  <si>
    <t>Paul Fox</t>
  </si>
  <si>
    <t>Jeff Seymour</t>
  </si>
  <si>
    <t>Roshan Seth</t>
  </si>
  <si>
    <t>Ari Kirschenbaum</t>
  </si>
  <si>
    <t>Cassandra Nicolaou</t>
  </si>
  <si>
    <t>Ingmar Bergman</t>
  </si>
  <si>
    <t>Ingrid Thulin</t>
  </si>
  <si>
    <t>D.W. Griffith</t>
  </si>
  <si>
    <t>Mae Marsh</t>
  </si>
  <si>
    <t>Roger Nygard</t>
  </si>
  <si>
    <t>DeForest Kelley</t>
  </si>
  <si>
    <t>Harry Beaumont</t>
  </si>
  <si>
    <t>Bessie Love</t>
  </si>
  <si>
    <t>Betsy Baker</t>
  </si>
  <si>
    <t>Franck Khalfoun</t>
  </si>
  <si>
    <t>Nora Arnezeder</t>
  </si>
  <si>
    <t>Mor Loushy</t>
  </si>
  <si>
    <t>Henry Alex Rubin</t>
  </si>
  <si>
    <t>Joe Bishop</t>
  </si>
  <si>
    <t>Sam Firstenberg</t>
  </si>
  <si>
    <t>Doug Block</t>
  </si>
  <si>
    <t>Ellen Block</t>
  </si>
  <si>
    <t>Tracy Spiridakos</t>
  </si>
  <si>
    <t>Chad Kapper</t>
  </si>
  <si>
    <t>Natalie Welch</t>
  </si>
  <si>
    <t>Paul Fierlinger</t>
  </si>
  <si>
    <t>Alan Hale</t>
  </si>
  <si>
    <t>Yorgos Lanthimos</t>
  </si>
  <si>
    <t>Mary Tsoni</t>
  </si>
  <si>
    <t>Greek</t>
  </si>
  <si>
    <t>Lauren Lazin</t>
  </si>
  <si>
    <t>Gregory Widen</t>
  </si>
  <si>
    <t>Niall Johnson</t>
  </si>
  <si>
    <t>Mark Caven</t>
  </si>
  <si>
    <t>Lucy</t>
  </si>
  <si>
    <t>Eric Mendelsohn</t>
  </si>
  <si>
    <t>Jean-Luc Godard</t>
  </si>
  <si>
    <t>Anna Karina</t>
  </si>
  <si>
    <t>Florence Ayisi</t>
  </si>
  <si>
    <t>Beatrice Ntuba</t>
  </si>
  <si>
    <t>Cameroon</t>
  </si>
  <si>
    <t>Michael Roemer</t>
  </si>
  <si>
    <t>Eli Marienthal</t>
  </si>
  <si>
    <t>Eddie O'Flaherty</t>
  </si>
  <si>
    <t>Babar Ahmed</t>
  </si>
  <si>
    <t>Alexander Wraith</t>
  </si>
  <si>
    <t>John D. Hancock</t>
  </si>
  <si>
    <t>Elizabeth Stenholt</t>
  </si>
  <si>
    <t>Paul Bartel</t>
  </si>
  <si>
    <t>Bruce Dellis</t>
  </si>
  <si>
    <t>Pece Dingo</t>
  </si>
  <si>
    <t>Wilhelm von Homburg</t>
  </si>
  <si>
    <t>Jerome Elston Scott</t>
  </si>
  <si>
    <t>Joanna Cassidy</t>
  </si>
  <si>
    <t>Ã‰tienne Faure</t>
  </si>
  <si>
    <t>Pierre Prieur</t>
  </si>
  <si>
    <t>Herb Freed</t>
  </si>
  <si>
    <t>Jack Perez</t>
  </si>
  <si>
    <t>Craig Zobel</t>
  </si>
  <si>
    <t>Ken Del Conte</t>
  </si>
  <si>
    <t>Jason Tobin</t>
  </si>
  <si>
    <t>Maria Maggenti</t>
  </si>
  <si>
    <t>Piyush Dinker Pandya</t>
  </si>
  <si>
    <t>Rizwan Manji</t>
  </si>
  <si>
    <t>Daniel Columbie</t>
  </si>
  <si>
    <t>Nicholas Simmons</t>
  </si>
  <si>
    <t>Emma-Kate Croghan</t>
  </si>
  <si>
    <t>Bill Plympton</t>
  </si>
  <si>
    <t>Bill Martone</t>
  </si>
  <si>
    <t>Drake Doremus</t>
  </si>
  <si>
    <t>Charlie Bewley</t>
  </si>
  <si>
    <t>Al Franklin</t>
  </si>
  <si>
    <t>Michael Kang</t>
  </si>
  <si>
    <t>Clint Jordan</t>
  </si>
  <si>
    <t>James Norton</t>
  </si>
  <si>
    <t>Lori Silverbush</t>
  </si>
  <si>
    <t>Flaco Navaja</t>
  </si>
  <si>
    <t>Natalie Canerday</t>
  </si>
  <si>
    <t>Stuart Hazeldine</t>
  </si>
  <si>
    <t>Hilary Brougher</t>
  </si>
  <si>
    <t>Samantha Buck</t>
  </si>
  <si>
    <t>Rachel Goldenberg</t>
  </si>
  <si>
    <t>Mark Hengst</t>
  </si>
  <si>
    <t>Lorne Cardinal</t>
  </si>
  <si>
    <t>Jamin Winans</t>
  </si>
  <si>
    <t>Marty Lindsey</t>
  </si>
  <si>
    <t>Tom Seidman</t>
  </si>
  <si>
    <t>Derek Brandon</t>
  </si>
  <si>
    <t>Jason Naumann</t>
  </si>
  <si>
    <t>Kate Flannery</t>
  </si>
  <si>
    <t>Matt Cimber</t>
  </si>
  <si>
    <t>Sam Martin</t>
  </si>
  <si>
    <t>Steve Duin</t>
  </si>
  <si>
    <t>Andrew Hyatt</t>
  </si>
  <si>
    <t>Brit Morgan</t>
  </si>
  <si>
    <t>Dana Blackstone</t>
  </si>
  <si>
    <t>Kristin Rizzo</t>
  </si>
  <si>
    <t>RenÃ©e AdorÃ©e</t>
  </si>
  <si>
    <t>Ward Roberts</t>
  </si>
  <si>
    <t>Jacob Zachar</t>
  </si>
  <si>
    <t>Zoran Lisinac</t>
  </si>
  <si>
    <t>Brock Baker</t>
  </si>
  <si>
    <t>James Lance</t>
  </si>
  <si>
    <t>James O'Brien</t>
  </si>
  <si>
    <t>Vivian Lamolli</t>
  </si>
  <si>
    <t>Tom Putnam</t>
  </si>
  <si>
    <t>Donald Austin</t>
  </si>
  <si>
    <t>Jon Shear</t>
  </si>
  <si>
    <t>Al Silliman Jr.</t>
  </si>
  <si>
    <t>Nancy Ison</t>
  </si>
  <si>
    <t>EugÃ¨ne LouriÃ©</t>
  </si>
  <si>
    <t>Cecil Kellaway</t>
  </si>
  <si>
    <t>Alex DÃ©sert</t>
  </si>
  <si>
    <t>Gian Maria VolontÃ¨</t>
  </si>
  <si>
    <t>Lowell Sherman</t>
  </si>
  <si>
    <t>Gilbert Roland</t>
  </si>
  <si>
    <t>Maurizio Benazzo</t>
  </si>
  <si>
    <t>Jasper Johal</t>
  </si>
  <si>
    <t>David G. Evans</t>
  </si>
  <si>
    <t>Chris Thomas</t>
  </si>
  <si>
    <t>Sebastian Schipper</t>
  </si>
  <si>
    <t>Sherman Alexie</t>
  </si>
  <si>
    <t>Leo Rossi</t>
  </si>
  <si>
    <t>Justin Dillon</t>
  </si>
  <si>
    <t>Natasha Bedingfield</t>
  </si>
  <si>
    <t>Stevan Mena</t>
  </si>
  <si>
    <t>Ryan Kennedy</t>
  </si>
  <si>
    <t>Livingston Oden</t>
  </si>
  <si>
    <t>Victoria Lachelle</t>
  </si>
  <si>
    <t>Chris Marker</t>
  </si>
  <si>
    <t>Bertrand Cantat</t>
  </si>
  <si>
    <t>Carl Theodor Dreyer</t>
  </si>
  <si>
    <t>Sylvia Eckhausen</t>
  </si>
  <si>
    <t>Marianna Palka</t>
  </si>
  <si>
    <t>Ricki Stern</t>
  </si>
  <si>
    <t>Evelyn Jefferson</t>
  </si>
  <si>
    <t>Nadia Tass</t>
  </si>
  <si>
    <t>Jordan Bridges</t>
  </si>
  <si>
    <t>James Kerwin</t>
  </si>
  <si>
    <t>Chase Masterson</t>
  </si>
  <si>
    <t>C. Fraser Press</t>
  </si>
  <si>
    <t>Robert Turano</t>
  </si>
  <si>
    <t>Rania Attieh</t>
  </si>
  <si>
    <t>Robin Bartlett</t>
  </si>
  <si>
    <t>Sharon Greytak</t>
  </si>
  <si>
    <t>Alex Emanuel</t>
  </si>
  <si>
    <t>Majid Majidi</t>
  </si>
  <si>
    <t>Amir Farrokh Hashemian</t>
  </si>
  <si>
    <t>Andrew Haigh</t>
  </si>
  <si>
    <t>Chris New</t>
  </si>
  <si>
    <t>Joie Lee</t>
  </si>
  <si>
    <t>Cary Bell</t>
  </si>
  <si>
    <t>Stacie Evans</t>
  </si>
  <si>
    <t>Nicolae Constantin Tanase</t>
  </si>
  <si>
    <t>Ana Maria Guran</t>
  </si>
  <si>
    <t>Melvin Van Peebles</t>
  </si>
  <si>
    <t>Ken Roht</t>
  </si>
  <si>
    <t>Joe Lev</t>
  </si>
  <si>
    <t>MarkÃ©ta IrglovÃ¡</t>
  </si>
  <si>
    <t>Robinson Devor</t>
  </si>
  <si>
    <t>Eugene Roche</t>
  </si>
  <si>
    <t>Michel Orion Scott</t>
  </si>
  <si>
    <t>Rowan Isaacson</t>
  </si>
  <si>
    <t>Pat Holden</t>
  </si>
  <si>
    <t>Martin Compston</t>
  </si>
  <si>
    <t>Eric Bugbee</t>
  </si>
  <si>
    <t>Bill Allen</t>
  </si>
  <si>
    <t>Dena Seidel</t>
  </si>
  <si>
    <t>Hugh Ducklow</t>
  </si>
  <si>
    <t>Deborah Anderson</t>
  </si>
  <si>
    <t>Jesse Jane</t>
  </si>
  <si>
    <t>Sara Newens</t>
  </si>
  <si>
    <t>Xinhua Jiang</t>
  </si>
  <si>
    <t>Pat Boone</t>
  </si>
  <si>
    <t>Sai Varadan</t>
  </si>
  <si>
    <t>Hassan Johnson</t>
  </si>
  <si>
    <t>Amal Al-Agroobi</t>
  </si>
  <si>
    <t>United Arab Emirates</t>
  </si>
  <si>
    <t>Andrew Berends</t>
  </si>
  <si>
    <t>Lynn Shelton</t>
  </si>
  <si>
    <t>Mike Birbiglia</t>
  </si>
  <si>
    <t>Valentine</t>
  </si>
  <si>
    <t>Macha MÃ©ril</t>
  </si>
  <si>
    <t>Nathan Smith Jones</t>
  </si>
  <si>
    <t>Travis Cluff</t>
  </si>
  <si>
    <t>Cassidy Gifford</t>
  </si>
  <si>
    <t>Jack Nance</t>
  </si>
  <si>
    <t>Harry F. Millarde</t>
  </si>
  <si>
    <t>Johnnie Walker</t>
  </si>
  <si>
    <t>Jamaa Fanaka</t>
  </si>
  <si>
    <t>Chuck Mitchell</t>
  </si>
  <si>
    <t>Larry Blamire</t>
  </si>
  <si>
    <t>Brian Howe</t>
  </si>
  <si>
    <t>Stephen Langford</t>
  </si>
  <si>
    <t>Gabriela Castillo</t>
  </si>
  <si>
    <t>E.L. Katz</t>
  </si>
  <si>
    <t>Lisanne Pajot</t>
  </si>
  <si>
    <t>Edmund McMillen</t>
  </si>
  <si>
    <t>Dan Reed</t>
  </si>
  <si>
    <t>Adam Rayner</t>
  </si>
  <si>
    <t>John Reinhardt</t>
  </si>
  <si>
    <t>Patrick Ryan Sims</t>
  </si>
  <si>
    <t>Hugh Mun</t>
  </si>
  <si>
    <t>Laslo Benedek</t>
  </si>
  <si>
    <t>Trevor Howard</t>
  </si>
  <si>
    <t>Jason Miller</t>
  </si>
  <si>
    <t>Dottie Alexander</t>
  </si>
  <si>
    <t>Sut Jhally</t>
  </si>
  <si>
    <t>Seth Ackerman</t>
  </si>
  <si>
    <t>Clint Mansell</t>
  </si>
  <si>
    <t>Stanley B. Herman</t>
  </si>
  <si>
    <t>Julie Davis</t>
  </si>
  <si>
    <t>Meredith Scott Lynn</t>
  </si>
  <si>
    <t>Myles Berkowitz</t>
  </si>
  <si>
    <t>Tom Ardavany</t>
  </si>
  <si>
    <t>Brett Piper</t>
  </si>
  <si>
    <t>Steve Diasparra</t>
  </si>
  <si>
    <t>Amanda Kearsan</t>
  </si>
  <si>
    <t>Brandon Trost</t>
  </si>
  <si>
    <t>Sean Whalen</t>
  </si>
  <si>
    <t>Joseph Green</t>
  </si>
  <si>
    <t>Jason Evers</t>
  </si>
  <si>
    <t>Wade Gasque</t>
  </si>
  <si>
    <t>Vincent Duvall</t>
  </si>
  <si>
    <t>Daniel Schechter</t>
  </si>
  <si>
    <t>Courtney Bell</t>
  </si>
  <si>
    <t>Matt Johnson</t>
  </si>
  <si>
    <t>Shailene Garnett</t>
  </si>
  <si>
    <t>Bruno Barreto</t>
  </si>
  <si>
    <t>Terron R. Parsons</t>
  </si>
  <si>
    <t>Jeremy Sande</t>
  </si>
  <si>
    <t>Daniel Mellitz</t>
  </si>
  <si>
    <t>Chelse Swain</t>
  </si>
  <si>
    <t>Jem Cohen</t>
  </si>
  <si>
    <t>Andrew Leman</t>
  </si>
  <si>
    <t>David Mersault</t>
  </si>
  <si>
    <t>Dave Carroll</t>
  </si>
  <si>
    <t>William Eubank</t>
  </si>
  <si>
    <t>Olivia Cooke</t>
  </si>
  <si>
    <t>Patrick Meaney</t>
  </si>
  <si>
    <t>Greg Aronowitz</t>
  </si>
  <si>
    <t>Chad Hartigan</t>
  </si>
  <si>
    <t>Paul Eenhoorn</t>
  </si>
  <si>
    <t>Kevin Jordan</t>
  </si>
  <si>
    <t>Christa Miller</t>
  </si>
  <si>
    <t>Kirk Loudon</t>
  </si>
  <si>
    <t>Johnny Walter</t>
  </si>
  <si>
    <t>Travis Legge</t>
  </si>
  <si>
    <t>Patricia Raven</t>
  </si>
  <si>
    <t>Collin Joseph Neal</t>
  </si>
  <si>
    <t>Thomas Brophy</t>
  </si>
  <si>
    <t>Bradley Rust Gray</t>
  </si>
  <si>
    <t>Mike Bruce</t>
  </si>
  <si>
    <t>Kirpatrick Thomas</t>
  </si>
  <si>
    <t>Andrew Bujalski</t>
  </si>
  <si>
    <t>Kate Dollenmayer</t>
  </si>
  <si>
    <t>Damir Catic</t>
  </si>
  <si>
    <t>Ron Gelner</t>
  </si>
  <si>
    <t>Tony Way</t>
  </si>
  <si>
    <t>James Bidgood</t>
  </si>
  <si>
    <t>Bobby Kendall</t>
  </si>
  <si>
    <t>Eric Eason</t>
  </si>
  <si>
    <t>Panchito GÃ³mez</t>
  </si>
  <si>
    <t>Joseph Mazzella</t>
  </si>
  <si>
    <t>Mikaal Bates</t>
  </si>
  <si>
    <t>Suzi Lorraine</t>
  </si>
  <si>
    <t>Lisa Arnold</t>
  </si>
  <si>
    <t>Marcus Nispel</t>
  </si>
  <si>
    <t>Brandon Landers</t>
  </si>
  <si>
    <t>Alana Kaniewski</t>
  </si>
  <si>
    <t>Jim Chuchu</t>
  </si>
  <si>
    <t>Olwenya Maina</t>
  </si>
  <si>
    <t>Swahili</t>
  </si>
  <si>
    <t>Kenya</t>
  </si>
  <si>
    <t>Daryl Wein</t>
  </si>
  <si>
    <t>Jason Trost</t>
  </si>
  <si>
    <t>Mink Stole</t>
  </si>
  <si>
    <t>BÃ©atrice Dalle</t>
  </si>
  <si>
    <t>Jafar Panahi</t>
  </si>
  <si>
    <t>Nargess Mamizadeh</t>
  </si>
  <si>
    <t>Ivan Kavanagh</t>
  </si>
  <si>
    <t>Michael Parle</t>
  </si>
  <si>
    <t>Kiyoshi Kurosawa</t>
  </si>
  <si>
    <t>Anna Nakagawa</t>
  </si>
  <si>
    <t>Tadeo Garcia</t>
  </si>
  <si>
    <t>Michael Cortez</t>
  </si>
  <si>
    <t>Thomas L. Phillips</t>
  </si>
  <si>
    <t>Joe Coffey</t>
  </si>
  <si>
    <t>Ash Baron-Cohen</t>
  </si>
  <si>
    <t>Shane Carruth</t>
  </si>
  <si>
    <t>David Sullivan</t>
  </si>
  <si>
    <t>Neill Dela Llana</t>
  </si>
  <si>
    <t>Edgar Tancangco</t>
  </si>
  <si>
    <t>Philippines</t>
  </si>
  <si>
    <t>Peter Marquardt</t>
  </si>
  <si>
    <t>Anthony Vallone</t>
  </si>
  <si>
    <t>John Considine</t>
  </si>
  <si>
    <t>Caitlin FitzGerald</t>
  </si>
  <si>
    <t>Scott Smith</t>
  </si>
  <si>
    <t>Daphne Zuniga</t>
  </si>
  <si>
    <t>Valorie Curry</t>
  </si>
  <si>
    <t>Benjamin Roberds</t>
  </si>
  <si>
    <t>Maxwell Moody</t>
  </si>
  <si>
    <t>Daniel Hsia</t>
  </si>
  <si>
    <t>Brian Herzlinger</t>
  </si>
  <si>
    <t>Mystery</t>
  </si>
  <si>
    <t>Sport</t>
  </si>
  <si>
    <t>Crime</t>
  </si>
  <si>
    <t>War</t>
  </si>
  <si>
    <t>Game-Show</t>
  </si>
  <si>
    <t>Reality-TV</t>
  </si>
  <si>
    <t>News</t>
  </si>
  <si>
    <t>Short</t>
  </si>
  <si>
    <t>Film-Noir</t>
  </si>
  <si>
    <t>Row Labels</t>
  </si>
  <si>
    <t>Grand Total</t>
  </si>
  <si>
    <t>Mean</t>
  </si>
  <si>
    <t>Genres</t>
  </si>
  <si>
    <t>Counts</t>
  </si>
  <si>
    <t>Max</t>
  </si>
  <si>
    <t>Min</t>
  </si>
  <si>
    <t>Variance</t>
  </si>
  <si>
    <t>Std Dv</t>
  </si>
  <si>
    <t xml:space="preserve">Data </t>
  </si>
  <si>
    <t>Median</t>
  </si>
  <si>
    <t>Std Dev</t>
  </si>
  <si>
    <t>Data Manipulation</t>
  </si>
  <si>
    <t>N/A</t>
  </si>
  <si>
    <t>Duration</t>
  </si>
  <si>
    <t>IMDB_rating</t>
  </si>
  <si>
    <t>Average</t>
  </si>
  <si>
    <t>Std dev</t>
  </si>
  <si>
    <t>IMDB</t>
  </si>
  <si>
    <t>Count of language</t>
  </si>
  <si>
    <t>Language</t>
  </si>
  <si>
    <t>Median of IMDB_score</t>
  </si>
  <si>
    <t>Std dev of IMDB_score</t>
  </si>
  <si>
    <t>Languages</t>
  </si>
  <si>
    <t>Avg IMDB_score</t>
  </si>
  <si>
    <t>Average of imdb_score</t>
  </si>
  <si>
    <t>Not Available</t>
  </si>
  <si>
    <t>movie_title</t>
  </si>
  <si>
    <t>AvatarÂ </t>
  </si>
  <si>
    <t>Pirates of the Caribbean: At World's EndÂ </t>
  </si>
  <si>
    <t>SpectreÂ </t>
  </si>
  <si>
    <t>The Dark Knight RisesÂ </t>
  </si>
  <si>
    <t xml:space="preserve">Star Wars: Episode VII - The Force AwakensÂ             </t>
  </si>
  <si>
    <t>John CarterÂ </t>
  </si>
  <si>
    <t>Spider-Man 3Â </t>
  </si>
  <si>
    <t>TangledÂ </t>
  </si>
  <si>
    <t>Avengers: Age of UltronÂ </t>
  </si>
  <si>
    <t>Harry Potter and the Half-Blood PrinceÂ </t>
  </si>
  <si>
    <t>Batman v Superman: Dawn of JusticeÂ </t>
  </si>
  <si>
    <t>Superman ReturnsÂ </t>
  </si>
  <si>
    <t>Quantum of SolaceÂ </t>
  </si>
  <si>
    <t>Pirates of the Caribbean: Dead Man's ChestÂ </t>
  </si>
  <si>
    <t>The Lone RangerÂ </t>
  </si>
  <si>
    <t>Man of SteelÂ </t>
  </si>
  <si>
    <t>The Chronicles of Narnia: Prince CaspianÂ </t>
  </si>
  <si>
    <t>The AvengersÂ </t>
  </si>
  <si>
    <t>Pirates of the Caribbean: On Stranger TidesÂ </t>
  </si>
  <si>
    <t>Men in Black 3Â </t>
  </si>
  <si>
    <t>The Hobbit: The Battle of the Five ArmiesÂ </t>
  </si>
  <si>
    <t>The Amazing Spider-ManÂ </t>
  </si>
  <si>
    <t>Robin HoodÂ </t>
  </si>
  <si>
    <t>The Hobbit: The Desolation of SmaugÂ </t>
  </si>
  <si>
    <t>The Golden CompassÂ </t>
  </si>
  <si>
    <t>King KongÂ </t>
  </si>
  <si>
    <t>TitanicÂ </t>
  </si>
  <si>
    <t>Captain America: Civil WarÂ </t>
  </si>
  <si>
    <t>BattleshipÂ </t>
  </si>
  <si>
    <t>Jurassic WorldÂ </t>
  </si>
  <si>
    <t>SkyfallÂ </t>
  </si>
  <si>
    <t>Spider-Man 2Â </t>
  </si>
  <si>
    <t>Iron Man 3Â </t>
  </si>
  <si>
    <t>Alice in WonderlandÂ </t>
  </si>
  <si>
    <t>X-Men: The Last StandÂ </t>
  </si>
  <si>
    <t>Monsters UniversityÂ </t>
  </si>
  <si>
    <t>Transformers: Revenge of the FallenÂ </t>
  </si>
  <si>
    <t>Transformers: Age of ExtinctionÂ </t>
  </si>
  <si>
    <t>Oz the Great and PowerfulÂ </t>
  </si>
  <si>
    <t>The Amazing Spider-Man 2Â </t>
  </si>
  <si>
    <t>TRON: LegacyÂ </t>
  </si>
  <si>
    <t>Cars 2Â </t>
  </si>
  <si>
    <t>Green LanternÂ </t>
  </si>
  <si>
    <t>Toy Story 3Â </t>
  </si>
  <si>
    <t>Terminator SalvationÂ </t>
  </si>
  <si>
    <t>Furious 7Â </t>
  </si>
  <si>
    <t>World War ZÂ </t>
  </si>
  <si>
    <t>X-Men: Days of Future PastÂ </t>
  </si>
  <si>
    <t>Star Trek Into DarknessÂ </t>
  </si>
  <si>
    <t>Jack the Giant SlayerÂ </t>
  </si>
  <si>
    <t>The Great GatsbyÂ </t>
  </si>
  <si>
    <t>Prince of Persia: The Sands of TimeÂ </t>
  </si>
  <si>
    <t>Pacific RimÂ </t>
  </si>
  <si>
    <t>Transformers: Dark of the MoonÂ </t>
  </si>
  <si>
    <t>Indiana Jones and the Kingdom of the Crystal SkullÂ </t>
  </si>
  <si>
    <t>The Good DinosaurÂ </t>
  </si>
  <si>
    <t>BraveÂ </t>
  </si>
  <si>
    <t>Star Trek BeyondÂ </t>
  </si>
  <si>
    <t>WALLÂ·EÂ </t>
  </si>
  <si>
    <t>Rush Hour 3Â </t>
  </si>
  <si>
    <t>2012Â </t>
  </si>
  <si>
    <t>A Christmas CarolÂ </t>
  </si>
  <si>
    <t>Jupiter AscendingÂ </t>
  </si>
  <si>
    <t>The Legend of TarzanÂ </t>
  </si>
  <si>
    <t>The Chronicles of Narnia: The Lion, the Witch and the WardrobeÂ </t>
  </si>
  <si>
    <t>X-Men: ApocalypseÂ </t>
  </si>
  <si>
    <t>The Dark KnightÂ </t>
  </si>
  <si>
    <t>UpÂ </t>
  </si>
  <si>
    <t>Monsters vs. AliensÂ </t>
  </si>
  <si>
    <t>Iron ManÂ </t>
  </si>
  <si>
    <t>HugoÂ </t>
  </si>
  <si>
    <t>Wild Wild WestÂ </t>
  </si>
  <si>
    <t>The Mummy: Tomb of the Dragon EmperorÂ </t>
  </si>
  <si>
    <t>Suicide SquadÂ </t>
  </si>
  <si>
    <t>Evan AlmightyÂ </t>
  </si>
  <si>
    <t>Edge of TomorrowÂ </t>
  </si>
  <si>
    <t>WaterworldÂ </t>
  </si>
  <si>
    <t>G.I. Joe: The Rise of CobraÂ </t>
  </si>
  <si>
    <t>Inside OutÂ </t>
  </si>
  <si>
    <t>The Jungle BookÂ </t>
  </si>
  <si>
    <t>Iron Man 2Â </t>
  </si>
  <si>
    <t>Snow White and the HuntsmanÂ </t>
  </si>
  <si>
    <t>MaleficentÂ </t>
  </si>
  <si>
    <t>Dawn of the Planet of the ApesÂ </t>
  </si>
  <si>
    <t>The LoversÂ </t>
  </si>
  <si>
    <t>47 RoninÂ </t>
  </si>
  <si>
    <t>Captain America: The Winter SoldierÂ </t>
  </si>
  <si>
    <t>Shrek Forever AfterÂ </t>
  </si>
  <si>
    <t>TomorrowlandÂ </t>
  </si>
  <si>
    <t>Big Hero 6Â </t>
  </si>
  <si>
    <t>Wreck-It RalphÂ </t>
  </si>
  <si>
    <t>The Polar ExpressÂ </t>
  </si>
  <si>
    <t>Independence Day: ResurgenceÂ </t>
  </si>
  <si>
    <t>How to Train Your DragonÂ </t>
  </si>
  <si>
    <t>Terminator 3: Rise of the MachinesÂ </t>
  </si>
  <si>
    <t>Guardians of the GalaxyÂ </t>
  </si>
  <si>
    <t>InterstellarÂ </t>
  </si>
  <si>
    <t>InceptionÂ </t>
  </si>
  <si>
    <t>Godzilla ResurgenceÂ </t>
  </si>
  <si>
    <t>The Hobbit: An Unexpected JourneyÂ </t>
  </si>
  <si>
    <t>The Fast and the FuriousÂ </t>
  </si>
  <si>
    <t>The Curious Case of Benjamin ButtonÂ </t>
  </si>
  <si>
    <t>X-Men: First ClassÂ </t>
  </si>
  <si>
    <t>The Hunger Games: Mockingjay - Part 2Â </t>
  </si>
  <si>
    <t>The Sorcerer's ApprenticeÂ </t>
  </si>
  <si>
    <t>PoseidonÂ </t>
  </si>
  <si>
    <t>Alice Through the Looking GlassÂ </t>
  </si>
  <si>
    <t>Shrek the ThirdÂ </t>
  </si>
  <si>
    <t>WarcraftÂ </t>
  </si>
  <si>
    <t>Terminator GenisysÂ </t>
  </si>
  <si>
    <t>The Chronicles of Narnia: The Voyage of the Dawn TreaderÂ </t>
  </si>
  <si>
    <t>Pearl HarborÂ </t>
  </si>
  <si>
    <t>TransformersÂ </t>
  </si>
  <si>
    <t>AlexanderÂ </t>
  </si>
  <si>
    <t>Harry Potter and the Order of the PhoenixÂ </t>
  </si>
  <si>
    <t>Harry Potter and the Goblet of FireÂ </t>
  </si>
  <si>
    <t>HancockÂ </t>
  </si>
  <si>
    <t>I Am LegendÂ </t>
  </si>
  <si>
    <t>Charlie and the Chocolate FactoryÂ </t>
  </si>
  <si>
    <t>RatatouilleÂ </t>
  </si>
  <si>
    <t>Batman BeginsÂ </t>
  </si>
  <si>
    <t>Madagascar: Escape 2 AfricaÂ </t>
  </si>
  <si>
    <t>Night at the Museum: Battle of the SmithsonianÂ </t>
  </si>
  <si>
    <t>X-Men Origins: WolverineÂ </t>
  </si>
  <si>
    <t>The Matrix RevolutionsÂ </t>
  </si>
  <si>
    <t>FrozenÂ </t>
  </si>
  <si>
    <t>The Matrix ReloadedÂ </t>
  </si>
  <si>
    <t>Thor: The Dark WorldÂ </t>
  </si>
  <si>
    <t>Mad Max: Fury RoadÂ </t>
  </si>
  <si>
    <t>Angels &amp; DemonsÂ </t>
  </si>
  <si>
    <t>ThorÂ </t>
  </si>
  <si>
    <t>BoltÂ </t>
  </si>
  <si>
    <t>G-ForceÂ </t>
  </si>
  <si>
    <t>Wrath of the TitansÂ </t>
  </si>
  <si>
    <t>Dark ShadowsÂ </t>
  </si>
  <si>
    <t>Mission: Impossible - Rogue NationÂ </t>
  </si>
  <si>
    <t>The WolfmanÂ </t>
  </si>
  <si>
    <t>Bee MovieÂ </t>
  </si>
  <si>
    <t>Kung Fu Panda 2Â </t>
  </si>
  <si>
    <t>The Last AirbenderÂ </t>
  </si>
  <si>
    <t>Mission: Impossible IIIÂ </t>
  </si>
  <si>
    <t>White House DownÂ </t>
  </si>
  <si>
    <t>Mars Needs MomsÂ </t>
  </si>
  <si>
    <t>Flushed AwayÂ </t>
  </si>
  <si>
    <t>PanÂ </t>
  </si>
  <si>
    <t>Mr. Peabody &amp; ShermanÂ </t>
  </si>
  <si>
    <t>TroyÂ </t>
  </si>
  <si>
    <t>Madagascar 3: Europe's Most WantedÂ </t>
  </si>
  <si>
    <t>Die Another DayÂ </t>
  </si>
  <si>
    <t>GhostbustersÂ </t>
  </si>
  <si>
    <t>ArmageddonÂ </t>
  </si>
  <si>
    <t>Men in Black IIÂ </t>
  </si>
  <si>
    <t>BeowulfÂ </t>
  </si>
  <si>
    <t>Kung Fu Panda 3Â </t>
  </si>
  <si>
    <t>Mission: Impossible - Ghost ProtocolÂ </t>
  </si>
  <si>
    <t>Rise of the GuardiansÂ </t>
  </si>
  <si>
    <t>Fun with Dick and JaneÂ </t>
  </si>
  <si>
    <t>The Last SamuraiÂ </t>
  </si>
  <si>
    <t>Exodus: Gods and KingsÂ </t>
  </si>
  <si>
    <t>Star TrekÂ </t>
  </si>
  <si>
    <t>Spider-ManÂ </t>
  </si>
  <si>
    <t>How to Train Your Dragon 2Â </t>
  </si>
  <si>
    <t>Gods of EgyptÂ </t>
  </si>
  <si>
    <t>StealthÂ </t>
  </si>
  <si>
    <t>WatchmenÂ </t>
  </si>
  <si>
    <t>Lethal Weapon 4Â </t>
  </si>
  <si>
    <t>HulkÂ </t>
  </si>
  <si>
    <t>G.I. Joe: RetaliationÂ </t>
  </si>
  <si>
    <t>SaharaÂ </t>
  </si>
  <si>
    <t>Final Fantasy: The Spirits WithinÂ </t>
  </si>
  <si>
    <t>Captain America: The First AvengerÂ </t>
  </si>
  <si>
    <t>The World Is Not EnoughÂ </t>
  </si>
  <si>
    <t>Master and Commander: The Far Side of the WorldÂ </t>
  </si>
  <si>
    <t>The Twilight Saga: Breaking Dawn - Part 2Â </t>
  </si>
  <si>
    <t>Happy Feet 2Â </t>
  </si>
  <si>
    <t>The Incredible HulkÂ </t>
  </si>
  <si>
    <t xml:space="preserve">Miami ViceÂ             </t>
  </si>
  <si>
    <t>The BFGÂ </t>
  </si>
  <si>
    <t>The RevenantÂ </t>
  </si>
  <si>
    <t>TurboÂ </t>
  </si>
  <si>
    <t>RangoÂ </t>
  </si>
  <si>
    <t>Penguins of MadagascarÂ </t>
  </si>
  <si>
    <t>The Bourne UltimatumÂ </t>
  </si>
  <si>
    <t>Kung Fu PandaÂ </t>
  </si>
  <si>
    <t>Ant-ManÂ </t>
  </si>
  <si>
    <t>The Hunger Games: Catching FireÂ </t>
  </si>
  <si>
    <t>HomeÂ </t>
  </si>
  <si>
    <t>War of the WorldsÂ </t>
  </si>
  <si>
    <t>Bad Boys IIÂ </t>
  </si>
  <si>
    <t>Puss in BootsÂ </t>
  </si>
  <si>
    <t>SaltÂ </t>
  </si>
  <si>
    <t>NoahÂ </t>
  </si>
  <si>
    <t>The Adventures of TintinÂ </t>
  </si>
  <si>
    <t>Harry Potter and the Prisoner of AzkabanÂ </t>
  </si>
  <si>
    <t>AustraliaÂ </t>
  </si>
  <si>
    <t>After EarthÂ </t>
  </si>
  <si>
    <t>DinosaurÂ </t>
  </si>
  <si>
    <t>Harry Potter and the Deathly Hallows: Part IIÂ </t>
  </si>
  <si>
    <t>Night at the Museum: Secret of the TombÂ </t>
  </si>
  <si>
    <t>MegamindÂ </t>
  </si>
  <si>
    <t>Harry Potter and the Sorcerer's StoneÂ </t>
  </si>
  <si>
    <t>R.I.P.D.Â </t>
  </si>
  <si>
    <t>Pirates of the Caribbean: The Curse of the Black PearlÂ </t>
  </si>
  <si>
    <t>Harry Potter and the Deathly Hallows: Part IÂ </t>
  </si>
  <si>
    <t>The Hunger Games: Mockingjay - Part 1Â </t>
  </si>
  <si>
    <t>The Da Vinci CodeÂ </t>
  </si>
  <si>
    <t>Rio 2Â </t>
  </si>
  <si>
    <t>X-Men 2Â </t>
  </si>
  <si>
    <t>Fast FiveÂ </t>
  </si>
  <si>
    <t>Sherlock Holmes: A Game of ShadowsÂ </t>
  </si>
  <si>
    <t>Clash of the TitansÂ </t>
  </si>
  <si>
    <t>Total RecallÂ </t>
  </si>
  <si>
    <t>The 13th WarriorÂ </t>
  </si>
  <si>
    <t>The Bourne LegacyÂ </t>
  </si>
  <si>
    <t>Batman &amp; RobinÂ </t>
  </si>
  <si>
    <t>How the Grinch Stole ChristmasÂ </t>
  </si>
  <si>
    <t>The Day After TomorrowÂ </t>
  </si>
  <si>
    <t>Mission: Impossible IIÂ </t>
  </si>
  <si>
    <t>The Perfect StormÂ </t>
  </si>
  <si>
    <t>Fantastic 4: Rise of the Silver SurferÂ </t>
  </si>
  <si>
    <t>Life of PiÂ </t>
  </si>
  <si>
    <t>Ghost RiderÂ </t>
  </si>
  <si>
    <t>Jason BourneÂ </t>
  </si>
  <si>
    <t>Charlie's Angels: Full ThrottleÂ </t>
  </si>
  <si>
    <t>PrometheusÂ </t>
  </si>
  <si>
    <t>Stuart Little 2Â </t>
  </si>
  <si>
    <t>ElysiumÂ </t>
  </si>
  <si>
    <t>The Chronicles of RiddickÂ </t>
  </si>
  <si>
    <t>RoboCopÂ </t>
  </si>
  <si>
    <t>Speed RacerÂ </t>
  </si>
  <si>
    <t>How Do You KnowÂ </t>
  </si>
  <si>
    <t>Knight and DayÂ </t>
  </si>
  <si>
    <t>OblivionÂ </t>
  </si>
  <si>
    <t>Star Wars: Episode III - Revenge of the SithÂ </t>
  </si>
  <si>
    <t>Star Wars: Episode II - Attack of the ClonesÂ </t>
  </si>
  <si>
    <t>Monsters, Inc.Â </t>
  </si>
  <si>
    <t>The WolverineÂ </t>
  </si>
  <si>
    <t>Star Wars: Episode I - The Phantom MenaceÂ </t>
  </si>
  <si>
    <t>The CroodsÂ </t>
  </si>
  <si>
    <t>Asterix at the Olympic GamesÂ </t>
  </si>
  <si>
    <t>WindtalkersÂ </t>
  </si>
  <si>
    <t>The Huntsman: Winter's WarÂ </t>
  </si>
  <si>
    <t>Teenage Mutant Ninja TurtlesÂ </t>
  </si>
  <si>
    <t>GravityÂ </t>
  </si>
  <si>
    <t>Dante's PeakÂ </t>
  </si>
  <si>
    <t>Teenage Mutant Ninja Turtles: Out of the ShadowsÂ </t>
  </si>
  <si>
    <t>Fantastic FourÂ </t>
  </si>
  <si>
    <t>Night at the MuseumÂ </t>
  </si>
  <si>
    <t>San AndreasÂ </t>
  </si>
  <si>
    <t>Tomorrow Never DiesÂ </t>
  </si>
  <si>
    <t>The PatriotÂ </t>
  </si>
  <si>
    <t>Ocean's TwelveÂ </t>
  </si>
  <si>
    <t>Mr. &amp; Mrs. SmithÂ </t>
  </si>
  <si>
    <t>InsurgentÂ </t>
  </si>
  <si>
    <t>The AviatorÂ </t>
  </si>
  <si>
    <t>Gulliver's TravelsÂ </t>
  </si>
  <si>
    <t>The Green HornetÂ </t>
  </si>
  <si>
    <t xml:space="preserve">The A-TeamÂ             </t>
  </si>
  <si>
    <t>300: Rise of an EmpireÂ </t>
  </si>
  <si>
    <t>The SmurfsÂ </t>
  </si>
  <si>
    <t>Home on the RangeÂ </t>
  </si>
  <si>
    <t>AllegiantÂ </t>
  </si>
  <si>
    <t>Real SteelÂ </t>
  </si>
  <si>
    <t>The Smurfs 2Â </t>
  </si>
  <si>
    <t>Speed 2: Cruise ControlÂ </t>
  </si>
  <si>
    <t>Ender's GameÂ </t>
  </si>
  <si>
    <t>Live Free or Die HardÂ </t>
  </si>
  <si>
    <t>The Lord of the Rings: The Fellowship of the RingÂ </t>
  </si>
  <si>
    <t>Around the World in 80 DaysÂ </t>
  </si>
  <si>
    <t>AliÂ </t>
  </si>
  <si>
    <t>The Cat in the HatÂ </t>
  </si>
  <si>
    <t>I, RobotÂ </t>
  </si>
  <si>
    <t>Kingdom of HeavenÂ </t>
  </si>
  <si>
    <t>Stuart LittleÂ </t>
  </si>
  <si>
    <t>The Princess and the FrogÂ </t>
  </si>
  <si>
    <t>The MartianÂ </t>
  </si>
  <si>
    <t xml:space="preserve">10,000 B.C.Â             </t>
  </si>
  <si>
    <t>The IslandÂ </t>
  </si>
  <si>
    <t>Town &amp; CountryÂ </t>
  </si>
  <si>
    <t>Gone in Sixty SecondsÂ </t>
  </si>
  <si>
    <t>GladiatorÂ </t>
  </si>
  <si>
    <t>Minority ReportÂ </t>
  </si>
  <si>
    <t>Harry Potter and the Chamber of SecretsÂ </t>
  </si>
  <si>
    <t>Casino RoyaleÂ </t>
  </si>
  <si>
    <t>Planet of the ApesÂ </t>
  </si>
  <si>
    <t>Terminator 2: Judgment DayÂ </t>
  </si>
  <si>
    <t>Public EnemiesÂ </t>
  </si>
  <si>
    <t>American GangsterÂ </t>
  </si>
  <si>
    <t>True LiesÂ </t>
  </si>
  <si>
    <t>The Taking of Pelham 1 2 3Â </t>
  </si>
  <si>
    <t>Little FockersÂ </t>
  </si>
  <si>
    <t>The Other GuysÂ </t>
  </si>
  <si>
    <t>EraserÂ </t>
  </si>
  <si>
    <t>Django UnchainedÂ </t>
  </si>
  <si>
    <t>The Hunchback of Notre DameÂ </t>
  </si>
  <si>
    <t>The Emperor's New GrooveÂ </t>
  </si>
  <si>
    <t>The Expendables 2Â </t>
  </si>
  <si>
    <t>National TreasureÂ </t>
  </si>
  <si>
    <t>EragonÂ </t>
  </si>
  <si>
    <t>Where the Wild Things AreÂ </t>
  </si>
  <si>
    <t>EpicÂ </t>
  </si>
  <si>
    <t>The TouristÂ </t>
  </si>
  <si>
    <t>End of DaysÂ </t>
  </si>
  <si>
    <t>Blood DiamondÂ </t>
  </si>
  <si>
    <t>The Wolf of Wall StreetÂ </t>
  </si>
  <si>
    <t>Batman ForeverÂ </t>
  </si>
  <si>
    <t>Starship TroopersÂ </t>
  </si>
  <si>
    <t>Cloud AtlasÂ </t>
  </si>
  <si>
    <t>Legend of the Guardians: The Owls of Ga'HooleÂ </t>
  </si>
  <si>
    <t>CatwomanÂ </t>
  </si>
  <si>
    <t>HerculesÂ </t>
  </si>
  <si>
    <t>Treasure PlanetÂ </t>
  </si>
  <si>
    <t>Land of the LostÂ </t>
  </si>
  <si>
    <t>The Expendables 3Â </t>
  </si>
  <si>
    <t>Point BreakÂ </t>
  </si>
  <si>
    <t>Son of the MaskÂ </t>
  </si>
  <si>
    <t>In the Heart of the SeaÂ </t>
  </si>
  <si>
    <t>The Adventures of Pluto NashÂ </t>
  </si>
  <si>
    <t>Green ZoneÂ </t>
  </si>
  <si>
    <t>The Peanuts MovieÂ </t>
  </si>
  <si>
    <t>The Spanish PrisonerÂ </t>
  </si>
  <si>
    <t>The Mummy ReturnsÂ </t>
  </si>
  <si>
    <t>Gangs of New YorkÂ </t>
  </si>
  <si>
    <t>The Flowers of WarÂ </t>
  </si>
  <si>
    <t>Surf's UpÂ </t>
  </si>
  <si>
    <t>The Stepford WivesÂ </t>
  </si>
  <si>
    <t>Black Hawk DownÂ </t>
  </si>
  <si>
    <t>The CampaignÂ </t>
  </si>
  <si>
    <t>The Fifth ElementÂ </t>
  </si>
  <si>
    <t>Sex and the City 2Â </t>
  </si>
  <si>
    <t>The Road to El DoradoÂ </t>
  </si>
  <si>
    <t>Ice Age: Continental DriftÂ </t>
  </si>
  <si>
    <t>CinderellaÂ </t>
  </si>
  <si>
    <t>The Lovely BonesÂ </t>
  </si>
  <si>
    <t>Finding NemoÂ </t>
  </si>
  <si>
    <t>The Lord of the Rings: The Return of the KingÂ </t>
  </si>
  <si>
    <t>The Lord of the Rings: The Two TowersÂ </t>
  </si>
  <si>
    <t>Seventh SonÂ </t>
  </si>
  <si>
    <t>Lara Croft: Tomb RaiderÂ </t>
  </si>
  <si>
    <t>TranscendenceÂ </t>
  </si>
  <si>
    <t>Jurassic Park IIIÂ </t>
  </si>
  <si>
    <t>Rise of the Planet of the ApesÂ </t>
  </si>
  <si>
    <t>The Spiderwick ChroniclesÂ </t>
  </si>
  <si>
    <t>A Good Day to Die HardÂ </t>
  </si>
  <si>
    <t>The AlamoÂ </t>
  </si>
  <si>
    <t>The IncrediblesÂ </t>
  </si>
  <si>
    <t>Cutthroat IslandÂ </t>
  </si>
  <si>
    <t>Percy Jackson &amp; the Olympians: The Lightning ThiefÂ </t>
  </si>
  <si>
    <t>Men in BlackÂ </t>
  </si>
  <si>
    <t>Toy Story 2Â </t>
  </si>
  <si>
    <t>UnstoppableÂ </t>
  </si>
  <si>
    <t>Rush Hour 2Â </t>
  </si>
  <si>
    <t>What Lies BeneathÂ </t>
  </si>
  <si>
    <t>Cloudy with a Chance of MeatballsÂ </t>
  </si>
  <si>
    <t>Ice Age: Dawn of the DinosaursÂ </t>
  </si>
  <si>
    <t>The Secret Life of Walter MittyÂ </t>
  </si>
  <si>
    <t>Charlie's AngelsÂ </t>
  </si>
  <si>
    <t>The DepartedÂ </t>
  </si>
  <si>
    <t>MulanÂ </t>
  </si>
  <si>
    <t>Tropic ThunderÂ </t>
  </si>
  <si>
    <t>The Girl with the Dragon TattooÂ </t>
  </si>
  <si>
    <t>Die Hard with a VengeanceÂ </t>
  </si>
  <si>
    <t>Sherlock HolmesÂ </t>
  </si>
  <si>
    <t>Ben-HurÂ </t>
  </si>
  <si>
    <t>Atlantis: The Lost EmpireÂ </t>
  </si>
  <si>
    <t>Alvin and the Chipmunks: The Road ChipÂ </t>
  </si>
  <si>
    <t>ValkyrieÂ </t>
  </si>
  <si>
    <t>You Don't Mess with the ZohanÂ </t>
  </si>
  <si>
    <t>PixelsÂ </t>
  </si>
  <si>
    <t>A.I. Artificial IntelligenceÂ </t>
  </si>
  <si>
    <t>The Haunted MansionÂ </t>
  </si>
  <si>
    <t>ContactÂ </t>
  </si>
  <si>
    <t>Hollow ManÂ </t>
  </si>
  <si>
    <t>The InterpreterÂ </t>
  </si>
  <si>
    <t>Percy Jackson: Sea of MonstersÂ </t>
  </si>
  <si>
    <t>Lara Croft Tomb Raider: The Cradle of LifeÂ </t>
  </si>
  <si>
    <t>Now You See Me 2Â </t>
  </si>
  <si>
    <t>The SaintÂ </t>
  </si>
  <si>
    <t>Spy GameÂ </t>
  </si>
  <si>
    <t>Mission to MarsÂ </t>
  </si>
  <si>
    <t>RioÂ </t>
  </si>
  <si>
    <t>Bicentennial ManÂ </t>
  </si>
  <si>
    <t>VolcanoÂ </t>
  </si>
  <si>
    <t>The Devil's OwnÂ </t>
  </si>
  <si>
    <t>K-19: The WidowmakerÂ </t>
  </si>
  <si>
    <t>Conan the BarbarianÂ </t>
  </si>
  <si>
    <t>Cinderella ManÂ </t>
  </si>
  <si>
    <t>The Nutcracker in 3DÂ </t>
  </si>
  <si>
    <t>SeabiscuitÂ </t>
  </si>
  <si>
    <t>TwisterÂ </t>
  </si>
  <si>
    <t>Cast AwayÂ </t>
  </si>
  <si>
    <t>Happy FeetÂ </t>
  </si>
  <si>
    <t>The Bourne SupremacyÂ </t>
  </si>
  <si>
    <t>Air Force OneÂ </t>
  </si>
  <si>
    <t>Ocean's ElevenÂ </t>
  </si>
  <si>
    <t>The Three MusketeersÂ </t>
  </si>
  <si>
    <t>Hotel TransylvaniaÂ </t>
  </si>
  <si>
    <t>EnchantedÂ </t>
  </si>
  <si>
    <t xml:space="preserve">HannibalÂ             </t>
  </si>
  <si>
    <t>Safe HouseÂ </t>
  </si>
  <si>
    <t>102 DalmatiansÂ </t>
  </si>
  <si>
    <t>Tower HeistÂ </t>
  </si>
  <si>
    <t>The HolidayÂ </t>
  </si>
  <si>
    <t>Enemy of the StateÂ </t>
  </si>
  <si>
    <t>It's ComplicatedÂ </t>
  </si>
  <si>
    <t>Ocean's ThirteenÂ </t>
  </si>
  <si>
    <t>Open SeasonÂ </t>
  </si>
  <si>
    <t>DivergentÂ </t>
  </si>
  <si>
    <t>Enemy at the GatesÂ </t>
  </si>
  <si>
    <t>The RundownÂ </t>
  </si>
  <si>
    <t>Last Action HeroÂ </t>
  </si>
  <si>
    <t>Memoirs of a GeishaÂ </t>
  </si>
  <si>
    <t>The Fast and the Furious: Tokyo DriftÂ </t>
  </si>
  <si>
    <t>Arthur ChristmasÂ </t>
  </si>
  <si>
    <t>Meet Joe BlackÂ </t>
  </si>
  <si>
    <t>Collateral DamageÂ </t>
  </si>
  <si>
    <t>All That JazzÂ </t>
  </si>
  <si>
    <t>Mirror MirrorÂ </t>
  </si>
  <si>
    <t>Scott Pilgrim vs. the WorldÂ </t>
  </si>
  <si>
    <t>The CoreÂ </t>
  </si>
  <si>
    <t>Nutty Professor II: The KlumpsÂ </t>
  </si>
  <si>
    <t>Scooby-DooÂ </t>
  </si>
  <si>
    <t>DreddÂ </t>
  </si>
  <si>
    <t>ClickÂ </t>
  </si>
  <si>
    <t>CreepshowÂ </t>
  </si>
  <si>
    <t>Cats &amp; Dogs: The Revenge of Kitty GaloreÂ </t>
  </si>
  <si>
    <t>JumperÂ </t>
  </si>
  <si>
    <t>Hellboy II: The Golden ArmyÂ </t>
  </si>
  <si>
    <t>ZodiacÂ </t>
  </si>
  <si>
    <t>The 6th DayÂ </t>
  </si>
  <si>
    <t>Bruce AlmightyÂ </t>
  </si>
  <si>
    <t>The ExpendablesÂ </t>
  </si>
  <si>
    <t>Mission: ImpossibleÂ </t>
  </si>
  <si>
    <t>The Hunger GamesÂ </t>
  </si>
  <si>
    <t>The Hangover Part IIÂ </t>
  </si>
  <si>
    <t>Batman ReturnsÂ </t>
  </si>
  <si>
    <t>Over the HedgeÂ </t>
  </si>
  <si>
    <t>Lilo &amp; StitchÂ </t>
  </si>
  <si>
    <t>Charlotte's WebÂ </t>
  </si>
  <si>
    <t>Deep ImpactÂ </t>
  </si>
  <si>
    <t>RED 2Â </t>
  </si>
  <si>
    <t>The Longest YardÂ </t>
  </si>
  <si>
    <t>Alvin and the Chipmunks: ChipwreckedÂ </t>
  </si>
  <si>
    <t>Grown Ups 2Â </t>
  </si>
  <si>
    <t>Get SmartÂ </t>
  </si>
  <si>
    <t>Something's Gotta GiveÂ </t>
  </si>
  <si>
    <t>Shutter IslandÂ </t>
  </si>
  <si>
    <t>Four ChristmasesÂ </t>
  </si>
  <si>
    <t>RobotsÂ </t>
  </si>
  <si>
    <t>Face/OffÂ </t>
  </si>
  <si>
    <t>Bedtime StoriesÂ </t>
  </si>
  <si>
    <t>Road to PerditionÂ </t>
  </si>
  <si>
    <t>Just Go with ItÂ </t>
  </si>
  <si>
    <t xml:space="preserve">DaredevilÂ             </t>
  </si>
  <si>
    <t>Con AirÂ </t>
  </si>
  <si>
    <t>Eagle EyeÂ </t>
  </si>
  <si>
    <t>Cold MountainÂ </t>
  </si>
  <si>
    <t>The Book of EliÂ </t>
  </si>
  <si>
    <t>FlubberÂ </t>
  </si>
  <si>
    <t>The HauntingÂ </t>
  </si>
  <si>
    <t>Space JamÂ </t>
  </si>
  <si>
    <t>The Pink PantherÂ </t>
  </si>
  <si>
    <t>The Day the Earth Stood StillÂ </t>
  </si>
  <si>
    <t>Conspiracy TheoryÂ </t>
  </si>
  <si>
    <t>FuryÂ </t>
  </si>
  <si>
    <t>Six Days Seven NightsÂ </t>
  </si>
  <si>
    <t>Yogi BearÂ </t>
  </si>
  <si>
    <t>Spirit: Stallion of the CimarronÂ </t>
  </si>
  <si>
    <t>ZookeeperÂ </t>
  </si>
  <si>
    <t>Lost in SpaceÂ </t>
  </si>
  <si>
    <t>The Manchurian CandidateÂ </t>
  </si>
  <si>
    <t>DÃ©jÃ  VuÂ </t>
  </si>
  <si>
    <t>Hotel Transylvania 2Â </t>
  </si>
  <si>
    <t xml:space="preserve">BewitchedÂ             </t>
  </si>
  <si>
    <t>Fantasia 2000Â </t>
  </si>
  <si>
    <t>The Time MachineÂ </t>
  </si>
  <si>
    <t>Mighty Joe YoungÂ </t>
  </si>
  <si>
    <t>SwordfishÂ </t>
  </si>
  <si>
    <t>The Legend of ZorroÂ </t>
  </si>
  <si>
    <t>What Dreams May ComeÂ </t>
  </si>
  <si>
    <t>Little NickyÂ </t>
  </si>
  <si>
    <t>The Brothers GrimmÂ </t>
  </si>
  <si>
    <t>Mars Attacks!Â </t>
  </si>
  <si>
    <t>EvolutionÂ </t>
  </si>
  <si>
    <t>The EdgeÂ </t>
  </si>
  <si>
    <t>SurrogatesÂ </t>
  </si>
  <si>
    <t>Thirteen DaysÂ </t>
  </si>
  <si>
    <t>DaylightÂ </t>
  </si>
  <si>
    <t>Walking with Dinosaurs 3DÂ </t>
  </si>
  <si>
    <t>Battlefield EarthÂ </t>
  </si>
  <si>
    <t>Looney Tunes: Back in ActionÂ </t>
  </si>
  <si>
    <t>NineÂ </t>
  </si>
  <si>
    <t>TimelineÂ </t>
  </si>
  <si>
    <t>The PostmanÂ </t>
  </si>
  <si>
    <t>Babe: Pig in the CityÂ </t>
  </si>
  <si>
    <t>The Last Witch HunterÂ </t>
  </si>
  <si>
    <t>Red PlanetÂ </t>
  </si>
  <si>
    <t>Arthur and the InvisiblesÂ </t>
  </si>
  <si>
    <t>OceansÂ </t>
  </si>
  <si>
    <t>A Sound of ThunderÂ </t>
  </si>
  <si>
    <t>PompeiiÂ </t>
  </si>
  <si>
    <t>Top Cat BeginsÂ </t>
  </si>
  <si>
    <t>A Beautiful MindÂ </t>
  </si>
  <si>
    <t>The Lion KingÂ </t>
  </si>
  <si>
    <t>Journey 2: The Mysterious IslandÂ </t>
  </si>
  <si>
    <t>Cloudy with a Chance of Meatballs 2Â </t>
  </si>
  <si>
    <t>Red DragonÂ </t>
  </si>
  <si>
    <t>HidalgoÂ </t>
  </si>
  <si>
    <t>Jack and JillÂ </t>
  </si>
  <si>
    <t>2 Fast 2 FuriousÂ </t>
  </si>
  <si>
    <t>The Little PrinceÂ </t>
  </si>
  <si>
    <t>The InvasionÂ </t>
  </si>
  <si>
    <t>The Adventures of Rocky &amp; BullwinkleÂ </t>
  </si>
  <si>
    <t>The Secret Life of PetsÂ </t>
  </si>
  <si>
    <t>The League of Extraordinary GentlemenÂ </t>
  </si>
  <si>
    <t>Despicable Me 2Â </t>
  </si>
  <si>
    <t>Independence DayÂ </t>
  </si>
  <si>
    <t>The Lost World: Jurassic ParkÂ </t>
  </si>
  <si>
    <t>MadagascarÂ </t>
  </si>
  <si>
    <t>Children of MenÂ </t>
  </si>
  <si>
    <t>X-MenÂ </t>
  </si>
  <si>
    <t>WantedÂ </t>
  </si>
  <si>
    <t>The RockÂ </t>
  </si>
  <si>
    <t>Ice Age: The MeltdownÂ </t>
  </si>
  <si>
    <t>50 First DatesÂ </t>
  </si>
  <si>
    <t>HairsprayÂ </t>
  </si>
  <si>
    <t>Exorcist: The BeginningÂ </t>
  </si>
  <si>
    <t>Inspector GadgetÂ </t>
  </si>
  <si>
    <t>Now You See MeÂ </t>
  </si>
  <si>
    <t>Grown UpsÂ </t>
  </si>
  <si>
    <t>The TerminalÂ </t>
  </si>
  <si>
    <t xml:space="preserve">ConstantineÂ             </t>
  </si>
  <si>
    <t>Hotel for DogsÂ </t>
  </si>
  <si>
    <t>Vertical LimitÂ </t>
  </si>
  <si>
    <t>Charlie Wilson's WarÂ </t>
  </si>
  <si>
    <t>Shark TaleÂ </t>
  </si>
  <si>
    <t>DreamgirlsÂ </t>
  </si>
  <si>
    <t xml:space="preserve">LifeÂ             </t>
  </si>
  <si>
    <t>Be CoolÂ </t>
  </si>
  <si>
    <t>MunichÂ </t>
  </si>
  <si>
    <t>Tears of the SunÂ </t>
  </si>
  <si>
    <t>KillersÂ </t>
  </si>
  <si>
    <t>The Man from U.N.C.L.E.Â </t>
  </si>
  <si>
    <t>SpanglishÂ </t>
  </si>
  <si>
    <t>Monster HouseÂ </t>
  </si>
  <si>
    <t>BanditsÂ </t>
  </si>
  <si>
    <t>First KnightÂ </t>
  </si>
  <si>
    <t>Anna and the KingÂ </t>
  </si>
  <si>
    <t>ImmortalsÂ </t>
  </si>
  <si>
    <t>HostageÂ </t>
  </si>
  <si>
    <t>Titan A.E.Â </t>
  </si>
  <si>
    <t>Hollywood HomicideÂ </t>
  </si>
  <si>
    <t>SoldierÂ </t>
  </si>
  <si>
    <t>CarriersÂ </t>
  </si>
  <si>
    <t>MonkeyboneÂ </t>
  </si>
  <si>
    <t>Flight of the PhoenixÂ </t>
  </si>
  <si>
    <t>UnbreakableÂ </t>
  </si>
  <si>
    <t>MinionsÂ </t>
  </si>
  <si>
    <t>Sucker PunchÂ </t>
  </si>
  <si>
    <t>Snake EyesÂ </t>
  </si>
  <si>
    <t>SphereÂ </t>
  </si>
  <si>
    <t>The Angry Birds MovieÂ </t>
  </si>
  <si>
    <t>Fool's GoldÂ </t>
  </si>
  <si>
    <t>Funny PeopleÂ </t>
  </si>
  <si>
    <t>The KingdomÂ </t>
  </si>
  <si>
    <t>Talladega Nights: The Ballad of Ricky BobbyÂ </t>
  </si>
  <si>
    <t>Dr. Dolittle 2Â </t>
  </si>
  <si>
    <t>BraveheartÂ </t>
  </si>
  <si>
    <t>JarheadÂ </t>
  </si>
  <si>
    <t>The Simpsons MovieÂ </t>
  </si>
  <si>
    <t>The MajesticÂ </t>
  </si>
  <si>
    <t>DrivenÂ </t>
  </si>
  <si>
    <t>Two BrothersÂ </t>
  </si>
  <si>
    <t>The VillageÂ </t>
  </si>
  <si>
    <t>Doctor DolittleÂ </t>
  </si>
  <si>
    <t>SignsÂ </t>
  </si>
  <si>
    <t>Shrek 2Â </t>
  </si>
  <si>
    <t>CarsÂ </t>
  </si>
  <si>
    <t>Runaway BrideÂ </t>
  </si>
  <si>
    <t>xXxÂ </t>
  </si>
  <si>
    <t>The SpongeBob Movie: Sponge Out of WaterÂ </t>
  </si>
  <si>
    <t>RansomÂ </t>
  </si>
  <si>
    <t>Inglourious BasterdsÂ </t>
  </si>
  <si>
    <t>HookÂ </t>
  </si>
  <si>
    <t>Die Hard 2Â </t>
  </si>
  <si>
    <t>S.W.A.T.Â </t>
  </si>
  <si>
    <t xml:space="preserve">Sleepy HollowÂ             </t>
  </si>
  <si>
    <t>Vanilla SkyÂ </t>
  </si>
  <si>
    <t>Lady in the WaterÂ </t>
  </si>
  <si>
    <t>AVP: Alien vs. PredatorÂ </t>
  </si>
  <si>
    <t>Alvin and the Chipmunks: The SqueakquelÂ </t>
  </si>
  <si>
    <t>We Were SoldiersÂ </t>
  </si>
  <si>
    <t>Olympus Has FallenÂ </t>
  </si>
  <si>
    <t>Star Trek: InsurrectionÂ </t>
  </si>
  <si>
    <t>Battle Los AngelesÂ </t>
  </si>
  <si>
    <t>Big FishÂ </t>
  </si>
  <si>
    <t>WolfÂ </t>
  </si>
  <si>
    <t>War HorseÂ </t>
  </si>
  <si>
    <t>The Monuments MenÂ </t>
  </si>
  <si>
    <t>The AbyssÂ </t>
  </si>
  <si>
    <t>Wall Street: Money Never SleepsÂ </t>
  </si>
  <si>
    <t>Dracula UntoldÂ </t>
  </si>
  <si>
    <t>The SiegeÂ </t>
  </si>
  <si>
    <t>StardustÂ </t>
  </si>
  <si>
    <t>Seven Years in TibetÂ </t>
  </si>
  <si>
    <t>The DilemmaÂ </t>
  </si>
  <si>
    <t>Bad CompanyÂ </t>
  </si>
  <si>
    <t>DoomÂ </t>
  </si>
  <si>
    <t>I SpyÂ </t>
  </si>
  <si>
    <t>Underworld: AwakeningÂ </t>
  </si>
  <si>
    <t>Rock of AgesÂ </t>
  </si>
  <si>
    <t>Hart's WarÂ </t>
  </si>
  <si>
    <t>Killer EliteÂ </t>
  </si>
  <si>
    <t>RollerballÂ </t>
  </si>
  <si>
    <t>Ballistic: Ecks vs. SeverÂ </t>
  </si>
  <si>
    <t>Hard RainÂ </t>
  </si>
  <si>
    <t>Osmosis JonesÂ </t>
  </si>
  <si>
    <t>Legends of Oz: Dorothy's ReturnÂ </t>
  </si>
  <si>
    <t>BlackhatÂ </t>
  </si>
  <si>
    <t>Sky Captain and the World of TomorrowÂ </t>
  </si>
  <si>
    <t>Basic Instinct 2Â </t>
  </si>
  <si>
    <t>Escape PlanÂ </t>
  </si>
  <si>
    <t>The Legend of HerculesÂ </t>
  </si>
  <si>
    <t>The Sum of All FearsÂ </t>
  </si>
  <si>
    <t>The Twilight Saga: EclipseÂ </t>
  </si>
  <si>
    <t>The ScoreÂ </t>
  </si>
  <si>
    <t>Despicable MeÂ </t>
  </si>
  <si>
    <t>Money TrainÂ </t>
  </si>
  <si>
    <t>Ted 2Â </t>
  </si>
  <si>
    <t>AgoraÂ </t>
  </si>
  <si>
    <t>Mystery MenÂ </t>
  </si>
  <si>
    <t>Hall PassÂ </t>
  </si>
  <si>
    <t>The InsiderÂ </t>
  </si>
  <si>
    <t>The Finest HoursÂ </t>
  </si>
  <si>
    <t>Body of LiesÂ </t>
  </si>
  <si>
    <t>Dinner for SchmucksÂ </t>
  </si>
  <si>
    <t>Abraham Lincoln: Vampire HunterÂ </t>
  </si>
  <si>
    <t>EntrapmentÂ </t>
  </si>
  <si>
    <t xml:space="preserve">Last Man StandingÂ             </t>
  </si>
  <si>
    <t>The X FilesÂ </t>
  </si>
  <si>
    <t>The Last LegionÂ </t>
  </si>
  <si>
    <t>Saving Private RyanÂ </t>
  </si>
  <si>
    <t>Need for SpeedÂ </t>
  </si>
  <si>
    <t>What Women WantÂ </t>
  </si>
  <si>
    <t>Ice AgeÂ </t>
  </si>
  <si>
    <t>DreamcatcherÂ </t>
  </si>
  <si>
    <t>LincolnÂ </t>
  </si>
  <si>
    <t>The MatrixÂ </t>
  </si>
  <si>
    <t>Apollo 13Â </t>
  </si>
  <si>
    <t>The Santa Clause 2Â </t>
  </si>
  <si>
    <t>Les MisÃ©rablesÂ </t>
  </si>
  <si>
    <t>You've Got MailÂ </t>
  </si>
  <si>
    <t>Step BrothersÂ </t>
  </si>
  <si>
    <t>The Mask of ZorroÂ </t>
  </si>
  <si>
    <t>Due DateÂ </t>
  </si>
  <si>
    <t>UnbrokenÂ </t>
  </si>
  <si>
    <t>Space CowboysÂ </t>
  </si>
  <si>
    <t>CliffhangerÂ </t>
  </si>
  <si>
    <t>Broken ArrowÂ </t>
  </si>
  <si>
    <t>The KidÂ </t>
  </si>
  <si>
    <t>World Trade CenterÂ </t>
  </si>
  <si>
    <t>Mona Lisa SmileÂ </t>
  </si>
  <si>
    <t>The DictatorÂ </t>
  </si>
  <si>
    <t>Eyes Wide ShutÂ </t>
  </si>
  <si>
    <t>AnnieÂ </t>
  </si>
  <si>
    <t>FocusÂ </t>
  </si>
  <si>
    <t>This Means WarÂ </t>
  </si>
  <si>
    <t>Blade: TrinityÂ </t>
  </si>
  <si>
    <t>Red DawnÂ </t>
  </si>
  <si>
    <t>Primary ColorsÂ </t>
  </si>
  <si>
    <t>Resident Evil: RetributionÂ </t>
  </si>
  <si>
    <t>Death RaceÂ </t>
  </si>
  <si>
    <t>The Long Kiss GoodnightÂ </t>
  </si>
  <si>
    <t>Proof of LifeÂ </t>
  </si>
  <si>
    <t>Zathura: A Space AdventureÂ </t>
  </si>
  <si>
    <t>Fight ClubÂ </t>
  </si>
  <si>
    <t>We Are MarshallÂ </t>
  </si>
  <si>
    <t xml:space="preserve">The MissingÂ             </t>
  </si>
  <si>
    <t>Hudson HawkÂ </t>
  </si>
  <si>
    <t>Lucky NumbersÂ </t>
  </si>
  <si>
    <t>I, FrankensteinÂ </t>
  </si>
  <si>
    <t>Oliver TwistÂ </t>
  </si>
  <si>
    <t>ElektraÂ </t>
  </si>
  <si>
    <t>Sin City: A Dame to Kill ForÂ </t>
  </si>
  <si>
    <t>Random HeartsÂ </t>
  </si>
  <si>
    <t>EverestÂ </t>
  </si>
  <si>
    <t>Perfume: The Story of a MurdererÂ </t>
  </si>
  <si>
    <t>Austin Powers in GoldmemberÂ </t>
  </si>
  <si>
    <t>Astro BoyÂ </t>
  </si>
  <si>
    <t>Jurassic ParkÂ </t>
  </si>
  <si>
    <t>Wyatt EarpÂ </t>
  </si>
  <si>
    <t>Clear and Present DangerÂ </t>
  </si>
  <si>
    <t>Dragon BladeÂ </t>
  </si>
  <si>
    <t>LittlemanÂ </t>
  </si>
  <si>
    <t>U-571Â </t>
  </si>
  <si>
    <t>The American PresidentÂ </t>
  </si>
  <si>
    <t>The Love GuruÂ </t>
  </si>
  <si>
    <t>3000 Miles to GracelandÂ </t>
  </si>
  <si>
    <t>The Hateful EightÂ </t>
  </si>
  <si>
    <t>Blades of GloryÂ </t>
  </si>
  <si>
    <t>HopÂ </t>
  </si>
  <si>
    <t>300Â </t>
  </si>
  <si>
    <t>Meet the FockersÂ </t>
  </si>
  <si>
    <t>Marley &amp; MeÂ </t>
  </si>
  <si>
    <t>The Green MileÂ </t>
  </si>
  <si>
    <t>Wild HogsÂ </t>
  </si>
  <si>
    <t>Chicken LittleÂ </t>
  </si>
  <si>
    <t>Gone GirlÂ </t>
  </si>
  <si>
    <t>The Bourne IdentityÂ </t>
  </si>
  <si>
    <t>GoldenEyeÂ </t>
  </si>
  <si>
    <t>The General's DaughterÂ </t>
  </si>
  <si>
    <t>The Truman ShowÂ </t>
  </si>
  <si>
    <t>The Prince of EgyptÂ </t>
  </si>
  <si>
    <t>Daddy Day CareÂ </t>
  </si>
  <si>
    <t>2 GunsÂ </t>
  </si>
  <si>
    <t>Cats &amp; DogsÂ </t>
  </si>
  <si>
    <t>The Italian JobÂ </t>
  </si>
  <si>
    <t>Two Weeks NoticeÂ </t>
  </si>
  <si>
    <t>AntzÂ </t>
  </si>
  <si>
    <t>Couples RetreatÂ </t>
  </si>
  <si>
    <t>Days of ThunderÂ </t>
  </si>
  <si>
    <t>Cheaper by the Dozen 2Â </t>
  </si>
  <si>
    <t>The Scorch TrialsÂ </t>
  </si>
  <si>
    <t>Eat Pray LoveÂ </t>
  </si>
  <si>
    <t>The Family ManÂ </t>
  </si>
  <si>
    <t>REDÂ </t>
  </si>
  <si>
    <t>Any Given SundayÂ </t>
  </si>
  <si>
    <t>The Horse WhispererÂ </t>
  </si>
  <si>
    <t>CollateralÂ </t>
  </si>
  <si>
    <t>The Scorpion KingÂ </t>
  </si>
  <si>
    <t>Ladder 49Â </t>
  </si>
  <si>
    <t>Jack ReacherÂ </t>
  </si>
  <si>
    <t>Deep Blue SeaÂ </t>
  </si>
  <si>
    <t>This Is ItÂ </t>
  </si>
  <si>
    <t>ContagionÂ </t>
  </si>
  <si>
    <t>Kangaroo JackÂ </t>
  </si>
  <si>
    <t>CoralineÂ </t>
  </si>
  <si>
    <t>The HappeningÂ </t>
  </si>
  <si>
    <t>Man on FireÂ </t>
  </si>
  <si>
    <t>The Shaggy DogÂ </t>
  </si>
  <si>
    <t>Starsky &amp; HutchÂ </t>
  </si>
  <si>
    <t>Jingle All the WayÂ </t>
  </si>
  <si>
    <t>HellboyÂ </t>
  </si>
  <si>
    <t>A Civil ActionÂ </t>
  </si>
  <si>
    <t>ParaNormanÂ </t>
  </si>
  <si>
    <t>The JackalÂ </t>
  </si>
  <si>
    <t>PaycheckÂ </t>
  </si>
  <si>
    <t>Up Close &amp; PersonalÂ </t>
  </si>
  <si>
    <t>The Tale of DespereauxÂ </t>
  </si>
  <si>
    <t xml:space="preserve">Rules of EngagementÂ             </t>
  </si>
  <si>
    <t>The TuxedoÂ </t>
  </si>
  <si>
    <t>Under Siege 2: Dark TerritoryÂ </t>
  </si>
  <si>
    <t>Jack Ryan: Shadow RecruitÂ </t>
  </si>
  <si>
    <t>JoyÂ </t>
  </si>
  <si>
    <t>London Has FallenÂ </t>
  </si>
  <si>
    <t>Alien: ResurrectionÂ </t>
  </si>
  <si>
    <t>ShooterÂ </t>
  </si>
  <si>
    <t>The BoxtrollsÂ </t>
  </si>
  <si>
    <t>Practical MagicÂ </t>
  </si>
  <si>
    <t>The Lego MovieÂ </t>
  </si>
  <si>
    <t>Miss Congeniality 2: Armed and FabulousÂ </t>
  </si>
  <si>
    <t>Reign of FireÂ </t>
  </si>
  <si>
    <t>Gangster SquadÂ </t>
  </si>
  <si>
    <t>Year OneÂ </t>
  </si>
  <si>
    <t>InvictusÂ </t>
  </si>
  <si>
    <t>State of PlayÂ </t>
  </si>
  <si>
    <t>DuplicityÂ </t>
  </si>
  <si>
    <t>My Favorite MartianÂ </t>
  </si>
  <si>
    <t>The SentinelÂ </t>
  </si>
  <si>
    <t>Planet 51Â </t>
  </si>
  <si>
    <t>Star Trek: NemesisÂ </t>
  </si>
  <si>
    <t>Intolerable CrueltyÂ </t>
  </si>
  <si>
    <t>Trouble with the CurveÂ </t>
  </si>
  <si>
    <t>Edge of DarknessÂ </t>
  </si>
  <si>
    <t>The RelicÂ </t>
  </si>
  <si>
    <t>Analyze ThatÂ </t>
  </si>
  <si>
    <t>Righteous KillÂ </t>
  </si>
  <si>
    <t>Mercury RisingÂ </t>
  </si>
  <si>
    <t>The SoloistÂ </t>
  </si>
  <si>
    <t>The Legend of Bagger VanceÂ </t>
  </si>
  <si>
    <t>Almost FamousÂ </t>
  </si>
  <si>
    <t>Garfield 2Â </t>
  </si>
  <si>
    <t>xXx: State of the UnionÂ </t>
  </si>
  <si>
    <t>PriestÂ </t>
  </si>
  <si>
    <t>Sinbad: Legend of the Seven SeasÂ </t>
  </si>
  <si>
    <t>Event HorizonÂ </t>
  </si>
  <si>
    <t>DragonflyÂ </t>
  </si>
  <si>
    <t>The Black DahliaÂ </t>
  </si>
  <si>
    <t>FlyboysÂ </t>
  </si>
  <si>
    <t>The Last CastleÂ </t>
  </si>
  <si>
    <t>SupernovaÂ </t>
  </si>
  <si>
    <t>Winter's TaleÂ </t>
  </si>
  <si>
    <t>The Mortal Instruments: City of BonesÂ </t>
  </si>
  <si>
    <t>Meet DaveÂ </t>
  </si>
  <si>
    <t>Dark WaterÂ </t>
  </si>
  <si>
    <t>EdtvÂ </t>
  </si>
  <si>
    <t>InkheartÂ </t>
  </si>
  <si>
    <t>The SpiritÂ </t>
  </si>
  <si>
    <t>MortdecaiÂ </t>
  </si>
  <si>
    <t>In the Name of the King: A Dungeon Siege TaleÂ </t>
  </si>
  <si>
    <t>Beyond BordersÂ </t>
  </si>
  <si>
    <t>Xi you ji zhi: Sun Wukong san da Baigu JingÂ </t>
  </si>
  <si>
    <t>The Great RaidÂ </t>
  </si>
  <si>
    <t>DeadpoolÂ </t>
  </si>
  <si>
    <t>Holy ManÂ </t>
  </si>
  <si>
    <t>American SniperÂ </t>
  </si>
  <si>
    <t>GoosebumpsÂ </t>
  </si>
  <si>
    <t xml:space="preserve">Sabrina, the Teenage WitchÂ             </t>
  </si>
  <si>
    <t>Just Like HeavenÂ </t>
  </si>
  <si>
    <t>The Flintstones in Viva Rock VegasÂ </t>
  </si>
  <si>
    <t>Rambo IIIÂ </t>
  </si>
  <si>
    <t>LeatherheadsÂ </t>
  </si>
  <si>
    <t>The Ridiculous 6Â </t>
  </si>
  <si>
    <t>Did You Hear About the Morgans?Â </t>
  </si>
  <si>
    <t>The InternshipÂ </t>
  </si>
  <si>
    <t>Resident Evil: AfterlifeÂ </t>
  </si>
  <si>
    <t>Red TailsÂ </t>
  </si>
  <si>
    <t xml:space="preserve">Sex and the CityÂ             </t>
  </si>
  <si>
    <t>The Devil's AdvocateÂ </t>
  </si>
  <si>
    <t>That's My BoyÂ </t>
  </si>
  <si>
    <t>DragonHeartÂ </t>
  </si>
  <si>
    <t>After the SunsetÂ </t>
  </si>
  <si>
    <t>Ghost Rider: Spirit of VengeanceÂ </t>
  </si>
  <si>
    <t>Captain Corelli's MandolinÂ </t>
  </si>
  <si>
    <t xml:space="preserve">Anger ManagementÂ             </t>
  </si>
  <si>
    <t>The PacifierÂ </t>
  </si>
  <si>
    <t>Walking TallÂ </t>
  </si>
  <si>
    <t>Forrest GumpÂ </t>
  </si>
  <si>
    <t>Alvin and the ChipmunksÂ </t>
  </si>
  <si>
    <t>Meet the ParentsÂ </t>
  </si>
  <si>
    <t>PocahontasÂ </t>
  </si>
  <si>
    <t>SupermanÂ </t>
  </si>
  <si>
    <t>The Nutty ProfessorÂ </t>
  </si>
  <si>
    <t>HitchÂ </t>
  </si>
  <si>
    <t>George of the JungleÂ </t>
  </si>
  <si>
    <t>American WeddingÂ </t>
  </si>
  <si>
    <t>Captain PhillipsÂ </t>
  </si>
  <si>
    <t>Date NightÂ </t>
  </si>
  <si>
    <t>CasperÂ </t>
  </si>
  <si>
    <t>The EqualizerÂ </t>
  </si>
  <si>
    <t>Maid in ManhattanÂ </t>
  </si>
  <si>
    <t>Crimson TideÂ </t>
  </si>
  <si>
    <t>The Pursuit of HappynessÂ </t>
  </si>
  <si>
    <t>FlightplanÂ </t>
  </si>
  <si>
    <t>DisclosureÂ </t>
  </si>
  <si>
    <t>City of AngelsÂ </t>
  </si>
  <si>
    <t>Kill Bill: Vol. 1Â </t>
  </si>
  <si>
    <t>BowfingerÂ </t>
  </si>
  <si>
    <t xml:space="preserve">Stargate SG-1Â             </t>
  </si>
  <si>
    <t>Kill Bill: Vol. 2Â </t>
  </si>
  <si>
    <t>Tango &amp; CashÂ </t>
  </si>
  <si>
    <t>Death Becomes HerÂ </t>
  </si>
  <si>
    <t>Shanghai NoonÂ </t>
  </si>
  <si>
    <t>Executive DecisionÂ </t>
  </si>
  <si>
    <t>Mr. Popper's PenguinsÂ </t>
  </si>
  <si>
    <t>The Forbidden KingdomÂ </t>
  </si>
  <si>
    <t>Free BirdsÂ </t>
  </si>
  <si>
    <t>Alien 3Â </t>
  </si>
  <si>
    <t>EvitaÂ </t>
  </si>
  <si>
    <t>RoninÂ </t>
  </si>
  <si>
    <t>The Ghost and the DarknessÂ </t>
  </si>
  <si>
    <t>PaddingtonÂ </t>
  </si>
  <si>
    <t>The WatchÂ </t>
  </si>
  <si>
    <t>The HuntedÂ </t>
  </si>
  <si>
    <t>InstinctÂ </t>
  </si>
  <si>
    <t>Stuck on YouÂ </t>
  </si>
  <si>
    <t>Semi-ProÂ </t>
  </si>
  <si>
    <t>The Pirates! Band of MisfitsÂ </t>
  </si>
  <si>
    <t>ChangelingÂ </t>
  </si>
  <si>
    <t>Chain ReactionÂ </t>
  </si>
  <si>
    <t>The FanÂ </t>
  </si>
  <si>
    <t>The Phantom of the OperaÂ </t>
  </si>
  <si>
    <t>Elizabeth: The Golden AgeÂ </t>
  </si>
  <si>
    <t>Ã†on FluxÂ </t>
  </si>
  <si>
    <t>Gods and GeneralsÂ </t>
  </si>
  <si>
    <t>TurbulenceÂ </t>
  </si>
  <si>
    <t>Imagine ThatÂ </t>
  </si>
  <si>
    <t>Muppets Most WantedÂ </t>
  </si>
  <si>
    <t>ThunderbirdsÂ </t>
  </si>
  <si>
    <t>BurlesqueÂ </t>
  </si>
  <si>
    <t>A Very Long EngagementÂ </t>
  </si>
  <si>
    <t>LolitaÂ </t>
  </si>
  <si>
    <t>Eye See YouÂ </t>
  </si>
  <si>
    <t>Blade IIÂ </t>
  </si>
  <si>
    <t>Seven PoundsÂ </t>
  </si>
  <si>
    <t>Bullet to the HeadÂ </t>
  </si>
  <si>
    <t>The Godfather: Part IIIÂ </t>
  </si>
  <si>
    <t>ElizabethtownÂ </t>
  </si>
  <si>
    <t>You, Me and DupreeÂ </t>
  </si>
  <si>
    <t>Superman IIÂ </t>
  </si>
  <si>
    <t>GigliÂ </t>
  </si>
  <si>
    <t>All the King's MenÂ </t>
  </si>
  <si>
    <t>ShaftÂ </t>
  </si>
  <si>
    <t>AnastasiaÂ </t>
  </si>
  <si>
    <t>Moulin Rouge!Â </t>
  </si>
  <si>
    <t>Domestic DisturbanceÂ </t>
  </si>
  <si>
    <t>Black MassÂ </t>
  </si>
  <si>
    <t>Flags of Our FathersÂ </t>
  </si>
  <si>
    <t>Law Abiding CitizenÂ </t>
  </si>
  <si>
    <t>GrindhouseÂ </t>
  </si>
  <si>
    <t>BelovedÂ </t>
  </si>
  <si>
    <t>Lucky YouÂ </t>
  </si>
  <si>
    <t>Catch Me If You CanÂ </t>
  </si>
  <si>
    <t>Zero Dark ThirtyÂ </t>
  </si>
  <si>
    <t>The Break-UpÂ </t>
  </si>
  <si>
    <t>Mamma Mia!Â </t>
  </si>
  <si>
    <t>Valentine's DayÂ </t>
  </si>
  <si>
    <t>The Dukes of HazzardÂ </t>
  </si>
  <si>
    <t>The Thin Red LineÂ </t>
  </si>
  <si>
    <t>The Change-UpÂ </t>
  </si>
  <si>
    <t>Man on the MoonÂ </t>
  </si>
  <si>
    <t>CasinoÂ </t>
  </si>
  <si>
    <t>From Paris with LoveÂ </t>
  </si>
  <si>
    <t>Bulletproof MonkÂ </t>
  </si>
  <si>
    <t>Me, Myself &amp; IreneÂ </t>
  </si>
  <si>
    <t>BarnyardÂ </t>
  </si>
  <si>
    <t>Deck the HallsÂ </t>
  </si>
  <si>
    <t>The Twilight Saga: New MoonÂ </t>
  </si>
  <si>
    <t>ShrekÂ </t>
  </si>
  <si>
    <t>The Adjustment BureauÂ </t>
  </si>
  <si>
    <t>Robin Hood: Prince of ThievesÂ </t>
  </si>
  <si>
    <t>Jerry MaguireÂ </t>
  </si>
  <si>
    <t>TedÂ </t>
  </si>
  <si>
    <t>As Good as It GetsÂ </t>
  </si>
  <si>
    <t>Patch AdamsÂ </t>
  </si>
  <si>
    <t>Anchorman 2: The Legend ContinuesÂ </t>
  </si>
  <si>
    <t>Mr. DeedsÂ </t>
  </si>
  <si>
    <t>Super 8Â </t>
  </si>
  <si>
    <t>Erin BrockovichÂ </t>
  </si>
  <si>
    <t>How to Lose a Guy in 10 DaysÂ </t>
  </si>
  <si>
    <t>22 Jump StreetÂ </t>
  </si>
  <si>
    <t>Interview with the Vampire: The Vampire ChroniclesÂ </t>
  </si>
  <si>
    <t>Yes ManÂ </t>
  </si>
  <si>
    <t>Central IntelligenceÂ </t>
  </si>
  <si>
    <t>StepmomÂ </t>
  </si>
  <si>
    <t>Daddy's HomeÂ </t>
  </si>
  <si>
    <t>Into the WoodsÂ </t>
  </si>
  <si>
    <t>Inside ManÂ </t>
  </si>
  <si>
    <t>PaybackÂ </t>
  </si>
  <si>
    <t>CongoÂ </t>
  </si>
  <si>
    <t>We Bought a ZooÂ </t>
  </si>
  <si>
    <t>KnowingÂ </t>
  </si>
  <si>
    <t>Failure to LaunchÂ </t>
  </si>
  <si>
    <t>The Ring TwoÂ </t>
  </si>
  <si>
    <t>Crazy, Stupid, Love.Â </t>
  </si>
  <si>
    <t>GarfieldÂ </t>
  </si>
  <si>
    <t>Christmas with the KranksÂ </t>
  </si>
  <si>
    <t>MoneyballÂ </t>
  </si>
  <si>
    <t>OutbreakÂ </t>
  </si>
  <si>
    <t>Non-StopÂ </t>
  </si>
  <si>
    <t>Race to Witch MountainÂ </t>
  </si>
  <si>
    <t>V for VendettaÂ </t>
  </si>
  <si>
    <t>Shanghai KnightsÂ </t>
  </si>
  <si>
    <t xml:space="preserve">UnforgottenÂ             </t>
  </si>
  <si>
    <t>Curious GeorgeÂ </t>
  </si>
  <si>
    <t>Herbie Fully LoadedÂ </t>
  </si>
  <si>
    <t>Don't Say a WordÂ </t>
  </si>
  <si>
    <t>Hansel &amp; Gretel: Witch HuntersÂ </t>
  </si>
  <si>
    <t>UnfaithfulÂ </t>
  </si>
  <si>
    <t>I Am Number FourÂ </t>
  </si>
  <si>
    <t>SyrianaÂ </t>
  </si>
  <si>
    <t>13 HoursÂ </t>
  </si>
  <si>
    <t>The Book of LifeÂ </t>
  </si>
  <si>
    <t>FirewallÂ </t>
  </si>
  <si>
    <t>Absolute PowerÂ </t>
  </si>
  <si>
    <t>G.I. JaneÂ </t>
  </si>
  <si>
    <t>The GameÂ </t>
  </si>
  <si>
    <t>Silent HillÂ </t>
  </si>
  <si>
    <t>The ReplacementsÂ </t>
  </si>
  <si>
    <t>American ReunionÂ </t>
  </si>
  <si>
    <t>The NegotiatorÂ </t>
  </si>
  <si>
    <t>Into the StormÂ </t>
  </si>
  <si>
    <t>Beverly Hills Cop IIIÂ </t>
  </si>
  <si>
    <t>Gremlins 2: The New BatchÂ </t>
  </si>
  <si>
    <t>The JudgeÂ </t>
  </si>
  <si>
    <t>The PeacemakerÂ </t>
  </si>
  <si>
    <t>Resident Evil: ApocalypseÂ </t>
  </si>
  <si>
    <t>Bridget Jones: The Edge of ReasonÂ </t>
  </si>
  <si>
    <t>Out of TimeÂ </t>
  </si>
  <si>
    <t>On Deadly GroundÂ </t>
  </si>
  <si>
    <t>The Adventures of Sharkboy and Lavagirl 3-DÂ </t>
  </si>
  <si>
    <t>The BeachÂ </t>
  </si>
  <si>
    <t>Raising HelenÂ </t>
  </si>
  <si>
    <t>Ninja AssassinÂ </t>
  </si>
  <si>
    <t>For Love of the GameÂ </t>
  </si>
  <si>
    <t xml:space="preserve">A Touch of FrostÂ             </t>
  </si>
  <si>
    <t>StripteaseÂ </t>
  </si>
  <si>
    <t>MarmadukeÂ </t>
  </si>
  <si>
    <t>HereafterÂ </t>
  </si>
  <si>
    <t>Murder by NumbersÂ </t>
  </si>
  <si>
    <t>AssassinsÂ </t>
  </si>
  <si>
    <t>Hannibal RisingÂ </t>
  </si>
  <si>
    <t>The Story of UsÂ </t>
  </si>
  <si>
    <t>The HostÂ </t>
  </si>
  <si>
    <t>BasicÂ </t>
  </si>
  <si>
    <t>Blood WorkÂ </t>
  </si>
  <si>
    <t>The InternationalÂ </t>
  </si>
  <si>
    <t>Escape from L.A.Â </t>
  </si>
  <si>
    <t xml:space="preserve">TwistedÂ             </t>
  </si>
  <si>
    <t>The Iron GiantÂ </t>
  </si>
  <si>
    <t>The Life Aquatic with Steve ZissouÂ </t>
  </si>
  <si>
    <t>Free State of JonesÂ </t>
  </si>
  <si>
    <t>The Life of David GaleÂ </t>
  </si>
  <si>
    <t>Man of the HouseÂ </t>
  </si>
  <si>
    <t>Run All NightÂ </t>
  </si>
  <si>
    <t>Eastern PromisesÂ </t>
  </si>
  <si>
    <t>Into the BlueÂ </t>
  </si>
  <si>
    <t>The Messenger: The Story of Joan of ArcÂ </t>
  </si>
  <si>
    <t>Your HighnessÂ </t>
  </si>
  <si>
    <t>Dream HouseÂ </t>
  </si>
  <si>
    <t>Mad CityÂ </t>
  </si>
  <si>
    <t>Baby's Day OutÂ </t>
  </si>
  <si>
    <t>The Scarlet LetterÂ </t>
  </si>
  <si>
    <t>Fair GameÂ </t>
  </si>
  <si>
    <t xml:space="preserve">DefianceÂ             </t>
  </si>
  <si>
    <t>DominoÂ </t>
  </si>
  <si>
    <t>JadeÂ </t>
  </si>
  <si>
    <t>GamerÂ </t>
  </si>
  <si>
    <t>Beautiful CreaturesÂ </t>
  </si>
  <si>
    <t>Death to SmoochyÂ </t>
  </si>
  <si>
    <t>Zoolander 2Â </t>
  </si>
  <si>
    <t>The Big BounceÂ </t>
  </si>
  <si>
    <t>What Planet Are You From?Â </t>
  </si>
  <si>
    <t>Drive AngryÂ </t>
  </si>
  <si>
    <t>Street Fighter: The Legend of Chun-LiÂ </t>
  </si>
  <si>
    <t>The OneÂ </t>
  </si>
  <si>
    <t xml:space="preserve">OutlanderÂ             </t>
  </si>
  <si>
    <t>The Adventures of Ford FairlaneÂ </t>
  </si>
  <si>
    <t>Pirate RadioÂ </t>
  </si>
  <si>
    <t>TrafficÂ </t>
  </si>
  <si>
    <t>Indiana Jones and the Last CrusadeÂ </t>
  </si>
  <si>
    <t>Anna KareninaÂ </t>
  </si>
  <si>
    <t>ChappieÂ </t>
  </si>
  <si>
    <t>The Bone CollectorÂ </t>
  </si>
  <si>
    <t>Panic RoomÂ </t>
  </si>
  <si>
    <t>The Tooth FairyÂ </t>
  </si>
  <si>
    <t>Three KingsÂ </t>
  </si>
  <si>
    <t>Child 44Â </t>
  </si>
  <si>
    <t>Rat RaceÂ </t>
  </si>
  <si>
    <t>K-PAXÂ </t>
  </si>
  <si>
    <t>Kate &amp; LeopoldÂ </t>
  </si>
  <si>
    <t>BedazzledÂ </t>
  </si>
  <si>
    <t>The Cotton ClubÂ </t>
  </si>
  <si>
    <t>3:10 to YumaÂ </t>
  </si>
  <si>
    <t>Taken 3Â </t>
  </si>
  <si>
    <t>Out of SightÂ </t>
  </si>
  <si>
    <t>The Cable GuyÂ </t>
  </si>
  <si>
    <t>EarthÂ </t>
  </si>
  <si>
    <t>Dick TracyÂ </t>
  </si>
  <si>
    <t>The Thomas Crown AffairÂ </t>
  </si>
  <si>
    <t>Riding in Cars with BoysÂ </t>
  </si>
  <si>
    <t>First BloodÂ </t>
  </si>
  <si>
    <t>SolarisÂ </t>
  </si>
  <si>
    <t>Happily N'Ever AfterÂ </t>
  </si>
  <si>
    <t>Mary ReillyÂ </t>
  </si>
  <si>
    <t>My Best Friend's WeddingÂ </t>
  </si>
  <si>
    <t>America's SweetheartsÂ </t>
  </si>
  <si>
    <t>InsomniaÂ </t>
  </si>
  <si>
    <t>Star Trek: First ContactÂ </t>
  </si>
  <si>
    <t>Jonah HexÂ </t>
  </si>
  <si>
    <t>Courage Under FireÂ </t>
  </si>
  <si>
    <t>Liar LiarÂ </t>
  </si>
  <si>
    <t>The InfiltratorÂ </t>
  </si>
  <si>
    <t>InchonÂ </t>
  </si>
  <si>
    <t>The FlintstonesÂ </t>
  </si>
  <si>
    <t>Taken 2Â </t>
  </si>
  <si>
    <t>Scary Movie 3Â </t>
  </si>
  <si>
    <t>Miss CongenialityÂ </t>
  </si>
  <si>
    <t>Journey to the Center of the EarthÂ </t>
  </si>
  <si>
    <t>The Princess Diaries 2: Royal EngagementÂ </t>
  </si>
  <si>
    <t>The Pelican BriefÂ </t>
  </si>
  <si>
    <t>The ClientÂ </t>
  </si>
  <si>
    <t>The Bucket ListÂ </t>
  </si>
  <si>
    <t>Patriot GamesÂ </t>
  </si>
  <si>
    <t>Monster-in-LawÂ </t>
  </si>
  <si>
    <t>PrisonersÂ </t>
  </si>
  <si>
    <t>Training DayÂ </t>
  </si>
  <si>
    <t>Galaxy QuestÂ </t>
  </si>
  <si>
    <t>Scary Movie 2Â </t>
  </si>
  <si>
    <t>The MuppetsÂ </t>
  </si>
  <si>
    <t>BladeÂ </t>
  </si>
  <si>
    <t>Coach CarterÂ </t>
  </si>
  <si>
    <t>Changing LanesÂ </t>
  </si>
  <si>
    <t>AnacondaÂ </t>
  </si>
  <si>
    <t>Coyote UglyÂ </t>
  </si>
  <si>
    <t>Love ActuallyÂ </t>
  </si>
  <si>
    <t>A Bug's LifeÂ </t>
  </si>
  <si>
    <t>From HellÂ </t>
  </si>
  <si>
    <t>The SpecialistÂ </t>
  </si>
  <si>
    <t>Tin CupÂ </t>
  </si>
  <si>
    <t>Yours, Mine and OursÂ </t>
  </si>
  <si>
    <t>Kicking &amp; ScreamingÂ </t>
  </si>
  <si>
    <t>The Hitchhiker's Guide to the GalaxyÂ </t>
  </si>
  <si>
    <t>Fat AlbertÂ </t>
  </si>
  <si>
    <t>Resident Evil: ExtinctionÂ </t>
  </si>
  <si>
    <t>BlendedÂ </t>
  </si>
  <si>
    <t>Last HolidayÂ </t>
  </si>
  <si>
    <t>The River WildÂ </t>
  </si>
  <si>
    <t>The Indian in the CupboardÂ </t>
  </si>
  <si>
    <t>SavagesÂ </t>
  </si>
  <si>
    <t>CellularÂ </t>
  </si>
  <si>
    <t>Johnny EnglishÂ </t>
  </si>
  <si>
    <t>The Ant BullyÂ </t>
  </si>
  <si>
    <t>DuneÂ </t>
  </si>
  <si>
    <t>Across the UniverseÂ </t>
  </si>
  <si>
    <t>Revolutionary RoadÂ </t>
  </si>
  <si>
    <t>16 BlocksÂ </t>
  </si>
  <si>
    <t>Babylon A.D.Â </t>
  </si>
  <si>
    <t>The Glimmer ManÂ </t>
  </si>
  <si>
    <t>MultiplicityÂ </t>
  </si>
  <si>
    <t>Aliens in the AtticÂ </t>
  </si>
  <si>
    <t>The PledgeÂ </t>
  </si>
  <si>
    <t>The ProducersÂ </t>
  </si>
  <si>
    <t>The PhantomÂ </t>
  </si>
  <si>
    <t>All the Pretty HorsesÂ </t>
  </si>
  <si>
    <t>NixonÂ </t>
  </si>
  <si>
    <t>The Ghost WriterÂ </t>
  </si>
  <si>
    <t>Deep RisingÂ </t>
  </si>
  <si>
    <t>Miracle at St. AnnaÂ </t>
  </si>
  <si>
    <t>Curse of the Golden FlowerÂ </t>
  </si>
  <si>
    <t>Bangkok DangerousÂ </t>
  </si>
  <si>
    <t>Big TroubleÂ </t>
  </si>
  <si>
    <t>Love in the Time of CholeraÂ </t>
  </si>
  <si>
    <t xml:space="preserve">The ReturnedÂ             </t>
  </si>
  <si>
    <t>Shadow ConspiracyÂ </t>
  </si>
  <si>
    <t>Johnny English RebornÂ </t>
  </si>
  <si>
    <t>Foodfight!Â </t>
  </si>
  <si>
    <t>ArgoÂ </t>
  </si>
  <si>
    <t>The FugitiveÂ </t>
  </si>
  <si>
    <t>The Bounty HunterÂ </t>
  </si>
  <si>
    <t>SleepersÂ </t>
  </si>
  <si>
    <t>Rambo: First Blood Part IIÂ </t>
  </si>
  <si>
    <t>The JurorÂ </t>
  </si>
  <si>
    <t>PinocchioÂ </t>
  </si>
  <si>
    <t>Heaven's GateÂ </t>
  </si>
  <si>
    <t>Underworld: EvolutionÂ </t>
  </si>
  <si>
    <t>Victor FrankensteinÂ </t>
  </si>
  <si>
    <t>Finding ForresterÂ </t>
  </si>
  <si>
    <t>28 DaysÂ </t>
  </si>
  <si>
    <t>UnleashedÂ </t>
  </si>
  <si>
    <t>The Sweetest ThingÂ </t>
  </si>
  <si>
    <t>The FirmÂ </t>
  </si>
  <si>
    <t>Charlie St. CloudÂ </t>
  </si>
  <si>
    <t>The MechanicÂ </t>
  </si>
  <si>
    <t>21 Jump StreetÂ </t>
  </si>
  <si>
    <t>Notting HillÂ </t>
  </si>
  <si>
    <t>Chicken RunÂ </t>
  </si>
  <si>
    <t>Along Came PollyÂ </t>
  </si>
  <si>
    <t>BoomerangÂ </t>
  </si>
  <si>
    <t>The HeatÂ </t>
  </si>
  <si>
    <t>CleopatraÂ </t>
  </si>
  <si>
    <t>Here Comes the BoomÂ </t>
  </si>
  <si>
    <t>High CrimesÂ </t>
  </si>
  <si>
    <t>The Mirror Has Two FacesÂ </t>
  </si>
  <si>
    <t>The Mothman PropheciesÂ </t>
  </si>
  <si>
    <t>BrÃ¼noÂ </t>
  </si>
  <si>
    <t>Licence to KillÂ </t>
  </si>
  <si>
    <t>Red Riding HoodÂ </t>
  </si>
  <si>
    <t>15 MinutesÂ </t>
  </si>
  <si>
    <t>Super Mario Bros.Â </t>
  </si>
  <si>
    <t>Lord of WarÂ </t>
  </si>
  <si>
    <t>HeroÂ </t>
  </si>
  <si>
    <t>One for the MoneyÂ </t>
  </si>
  <si>
    <t>The InterviewÂ </t>
  </si>
  <si>
    <t>The Warrior's WayÂ </t>
  </si>
  <si>
    <t xml:space="preserve">McHale's NavyÂ             </t>
  </si>
  <si>
    <t>MicmacsÂ </t>
  </si>
  <si>
    <t>8 MileÂ </t>
  </si>
  <si>
    <t>Animal Kingdom: Let's go ApeÂ </t>
  </si>
  <si>
    <t>A Knight's TaleÂ </t>
  </si>
  <si>
    <t>The MedallionÂ </t>
  </si>
  <si>
    <t>The Sixth SenseÂ </t>
  </si>
  <si>
    <t>Man on a LedgeÂ </t>
  </si>
  <si>
    <t>The Big YearÂ </t>
  </si>
  <si>
    <t>The Karate KidÂ </t>
  </si>
  <si>
    <t>American HustleÂ </t>
  </si>
  <si>
    <t>The ProposalÂ </t>
  </si>
  <si>
    <t>Double JeopardyÂ </t>
  </si>
  <si>
    <t>Back to the Future Part IIÂ </t>
  </si>
  <si>
    <t>LucyÂ </t>
  </si>
  <si>
    <t>Fifty Shades of GreyÂ </t>
  </si>
  <si>
    <t>Spy Kids 3-D: Game OverÂ </t>
  </si>
  <si>
    <t>A Time to KillÂ </t>
  </si>
  <si>
    <t>Cheaper by the DozenÂ </t>
  </si>
  <si>
    <t>Lone SurvivorÂ </t>
  </si>
  <si>
    <t>A League of Their OwnÂ </t>
  </si>
  <si>
    <t>The Conjuring 2Â </t>
  </si>
  <si>
    <t>The Social NetworkÂ </t>
  </si>
  <si>
    <t>He's Just Not That Into YouÂ </t>
  </si>
  <si>
    <t>Scary Movie 4Â </t>
  </si>
  <si>
    <t>Scream 3Â </t>
  </si>
  <si>
    <t>Back to the Future Part IIIÂ </t>
  </si>
  <si>
    <t>Get HardÂ </t>
  </si>
  <si>
    <t>Bram Stoker's DraculaÂ </t>
  </si>
  <si>
    <t>Julie &amp; JuliaÂ </t>
  </si>
  <si>
    <t>42Â </t>
  </si>
  <si>
    <t>The Talented Mr. RipleyÂ </t>
  </si>
  <si>
    <t>Dumb and Dumber ToÂ </t>
  </si>
  <si>
    <t>Eight BelowÂ </t>
  </si>
  <si>
    <t>The InternÂ </t>
  </si>
  <si>
    <t>Ride Along 2Â </t>
  </si>
  <si>
    <t>The Last of the MohicansÂ </t>
  </si>
  <si>
    <t>RayÂ </t>
  </si>
  <si>
    <t>Sin CityÂ </t>
  </si>
  <si>
    <t>Vantage PointÂ </t>
  </si>
  <si>
    <t>I Love You, ManÂ </t>
  </si>
  <si>
    <t>Shallow HalÂ </t>
  </si>
  <si>
    <t>JFKÂ </t>
  </si>
  <si>
    <t>Big Momma's House 2Â </t>
  </si>
  <si>
    <t>The MexicanÂ </t>
  </si>
  <si>
    <t>17 AgainÂ </t>
  </si>
  <si>
    <t>The Other WomanÂ </t>
  </si>
  <si>
    <t>The Final DestinationÂ </t>
  </si>
  <si>
    <t>Bridge of SpiesÂ </t>
  </si>
  <si>
    <t>Behind Enemy LinesÂ </t>
  </si>
  <si>
    <t>Get Him to the GreekÂ </t>
  </si>
  <si>
    <t>Shall We DanceÂ </t>
  </si>
  <si>
    <t>Small SoldiersÂ </t>
  </si>
  <si>
    <t>SpawnÂ </t>
  </si>
  <si>
    <t>The Count of Monte CristoÂ </t>
  </si>
  <si>
    <t>The Lincoln LawyerÂ </t>
  </si>
  <si>
    <t>UnknownÂ </t>
  </si>
  <si>
    <t>The PrestigeÂ </t>
  </si>
  <si>
    <t>Horrible Bosses 2Â </t>
  </si>
  <si>
    <t>Escape from Planet EarthÂ </t>
  </si>
  <si>
    <t>ApocalyptoÂ </t>
  </si>
  <si>
    <t>The Living DaylightsÂ </t>
  </si>
  <si>
    <t>PredatorsÂ </t>
  </si>
  <si>
    <t>Legal EaglesÂ </t>
  </si>
  <si>
    <t>Secret WindowÂ </t>
  </si>
  <si>
    <t>The Lake HouseÂ </t>
  </si>
  <si>
    <t>The Skeleton KeyÂ </t>
  </si>
  <si>
    <t>The Odd Life of Timothy GreenÂ </t>
  </si>
  <si>
    <t>Made of HonorÂ </t>
  </si>
  <si>
    <t>Jersey BoysÂ </t>
  </si>
  <si>
    <t>The RainmakerÂ </t>
  </si>
  <si>
    <t>GothikaÂ </t>
  </si>
  <si>
    <t>AmistadÂ </t>
  </si>
  <si>
    <t>Medicine ManÂ </t>
  </si>
  <si>
    <t>Aliens vs. Predator: RequiemÂ </t>
  </si>
  <si>
    <t>RiÂ¢hie RiÂ¢hÂ </t>
  </si>
  <si>
    <t>Autumn in New YorkÂ </t>
  </si>
  <si>
    <t>Music and LyricsÂ </t>
  </si>
  <si>
    <t>PaulÂ </t>
  </si>
  <si>
    <t>The Guilt TripÂ </t>
  </si>
  <si>
    <t>Scream 4Â </t>
  </si>
  <si>
    <t>8MMÂ </t>
  </si>
  <si>
    <t>The DoorsÂ </t>
  </si>
  <si>
    <t>Sex TapeÂ </t>
  </si>
  <si>
    <t>Hanging UpÂ </t>
  </si>
  <si>
    <t>Final Destination 5Â </t>
  </si>
  <si>
    <t>Mickey Blue EyesÂ </t>
  </si>
  <si>
    <t>Pay It ForwardÂ </t>
  </si>
  <si>
    <t>Fever PitchÂ </t>
  </si>
  <si>
    <t xml:space="preserve">ArthurÂ             </t>
  </si>
  <si>
    <t>Drillbit TaylorÂ </t>
  </si>
  <si>
    <t>A Million Ways to Die in the WestÂ </t>
  </si>
  <si>
    <t>The ShadowÂ </t>
  </si>
  <si>
    <t>Extremely Loud &amp; Incredibly CloseÂ </t>
  </si>
  <si>
    <t>Morning GloryÂ </t>
  </si>
  <si>
    <t>Get Rich or Die Tryin'Â </t>
  </si>
  <si>
    <t>The Art of WarÂ </t>
  </si>
  <si>
    <t>RentÂ </t>
  </si>
  <si>
    <t>Bless the ChildÂ </t>
  </si>
  <si>
    <t>The Out-of-TownersÂ </t>
  </si>
  <si>
    <t>The Island of Dr. MoreauÂ </t>
  </si>
  <si>
    <t>The MusketeerÂ </t>
  </si>
  <si>
    <t>The Other Boleyn GirlÂ </t>
  </si>
  <si>
    <t>Sweet NovemberÂ </t>
  </si>
  <si>
    <t>The ReapingÂ </t>
  </si>
  <si>
    <t>Mean StreetsÂ </t>
  </si>
  <si>
    <t>Renaissance ManÂ </t>
  </si>
  <si>
    <t>ColombianaÂ </t>
  </si>
  <si>
    <t>The Magic Sword: Quest for CamelotÂ </t>
  </si>
  <si>
    <t>City by the SeaÂ </t>
  </si>
  <si>
    <t>At First SightÂ </t>
  </si>
  <si>
    <t>TorqueÂ </t>
  </si>
  <si>
    <t>City HallÂ </t>
  </si>
  <si>
    <t>ShowgirlsÂ </t>
  </si>
  <si>
    <t>Marie AntoinetteÂ </t>
  </si>
  <si>
    <t>Kiss of DeathÂ </t>
  </si>
  <si>
    <t>Get CarterÂ </t>
  </si>
  <si>
    <t>The ImpossibleÂ </t>
  </si>
  <si>
    <t>IshtarÂ </t>
  </si>
  <si>
    <t>Fantastic Mr. FoxÂ </t>
  </si>
  <si>
    <t>Life or Something Like ItÂ </t>
  </si>
  <si>
    <t>Memoirs of an Invisible ManÂ </t>
  </si>
  <si>
    <t>AmÃ©lieÂ </t>
  </si>
  <si>
    <t>New York MinuteÂ </t>
  </si>
  <si>
    <t>AlfieÂ </t>
  </si>
  <si>
    <t>Big MiracleÂ </t>
  </si>
  <si>
    <t>The Deep End of the OceanÂ </t>
  </si>
  <si>
    <t>FeardotcomÂ </t>
  </si>
  <si>
    <t>Cirque du Freak: The Vampire's AssistantÂ </t>
  </si>
  <si>
    <t>DuplexÂ </t>
  </si>
  <si>
    <t>Soul MenÂ </t>
  </si>
  <si>
    <t>Raise the TitanicÂ </t>
  </si>
  <si>
    <t>Universal Soldier: The ReturnÂ </t>
  </si>
  <si>
    <t>PandorumÂ </t>
  </si>
  <si>
    <t>ImpostorÂ </t>
  </si>
  <si>
    <t>Extreme OpsÂ </t>
  </si>
  <si>
    <t>Just VisitingÂ </t>
  </si>
  <si>
    <t>SunshineÂ </t>
  </si>
  <si>
    <t>A Thousand WordsÂ </t>
  </si>
  <si>
    <t>DelgoÂ </t>
  </si>
  <si>
    <t>The GunmanÂ </t>
  </si>
  <si>
    <t>Alex Rider: Operation StormbreakerÂ </t>
  </si>
  <si>
    <t>DisturbiaÂ </t>
  </si>
  <si>
    <t>HackersÂ </t>
  </si>
  <si>
    <t>The Hunting PartyÂ </t>
  </si>
  <si>
    <t>The Hudsucker ProxyÂ </t>
  </si>
  <si>
    <t>The WarlordsÂ </t>
  </si>
  <si>
    <t>Nomad: The WarriorÂ </t>
  </si>
  <si>
    <t>SnowpiercerÂ </t>
  </si>
  <si>
    <t>A Monster in ParisÂ </t>
  </si>
  <si>
    <t>The Last ShotÂ </t>
  </si>
  <si>
    <t>The CrowÂ </t>
  </si>
  <si>
    <t>Baahubali: The BeginningÂ </t>
  </si>
  <si>
    <t>The Time Traveler's WifeÂ </t>
  </si>
  <si>
    <t>Because I Said SoÂ </t>
  </si>
  <si>
    <t>FrankenweenieÂ </t>
  </si>
  <si>
    <t>SerenityÂ </t>
  </si>
  <si>
    <t>Against the RopesÂ </t>
  </si>
  <si>
    <t>Superman IIIÂ </t>
  </si>
  <si>
    <t>Grudge MatchÂ </t>
  </si>
  <si>
    <t>Red CliffÂ </t>
  </si>
  <si>
    <t>Sweet Home AlabamaÂ </t>
  </si>
  <si>
    <t>The Ugly TruthÂ </t>
  </si>
  <si>
    <t>Sgt. BilkoÂ </t>
  </si>
  <si>
    <t>Spy Kids 2: Island of Lost DreamsÂ </t>
  </si>
  <si>
    <t>Star Trek: GenerationsÂ </t>
  </si>
  <si>
    <t>The GrandmasterÂ </t>
  </si>
  <si>
    <t>Water for ElephantsÂ </t>
  </si>
  <si>
    <t xml:space="preserve">3rd Rock from the SunÂ             </t>
  </si>
  <si>
    <t>Dragon Nest: Warriors' DawnÂ </t>
  </si>
  <si>
    <t>The HurricaneÂ </t>
  </si>
  <si>
    <t>EnoughÂ </t>
  </si>
  <si>
    <t>HeartbreakersÂ </t>
  </si>
  <si>
    <t>Paul Blart: Mall Cop 2Â </t>
  </si>
  <si>
    <t>Angel EyesÂ </t>
  </si>
  <si>
    <t>Joe SomebodyÂ </t>
  </si>
  <si>
    <t>The Ninth GateÂ </t>
  </si>
  <si>
    <t>Extreme MeasuresÂ </t>
  </si>
  <si>
    <t>Rock StarÂ </t>
  </si>
  <si>
    <t>PreciousÂ </t>
  </si>
  <si>
    <t>White SquallÂ </t>
  </si>
  <si>
    <t>The ThingÂ </t>
  </si>
  <si>
    <t>RiddickÂ </t>
  </si>
  <si>
    <t>SwitchbackÂ </t>
  </si>
  <si>
    <t>Texas RangersÂ </t>
  </si>
  <si>
    <t>City of EmberÂ </t>
  </si>
  <si>
    <t>The MasterÂ </t>
  </si>
  <si>
    <t>Virgin TerritoryÂ </t>
  </si>
  <si>
    <t>The ExpressÂ </t>
  </si>
  <si>
    <t>The 5th WaveÂ </t>
  </si>
  <si>
    <t>CreedÂ </t>
  </si>
  <si>
    <t>The TownÂ </t>
  </si>
  <si>
    <t>What to Expect When You're ExpectingÂ </t>
  </si>
  <si>
    <t>Burn After ReadingÂ </t>
  </si>
  <si>
    <t>Nim's IslandÂ </t>
  </si>
  <si>
    <t>RushÂ </t>
  </si>
  <si>
    <t>MagnoliaÂ </t>
  </si>
  <si>
    <t>Cop OutÂ </t>
  </si>
  <si>
    <t>How to Be SingleÂ </t>
  </si>
  <si>
    <t>Dolphin TaleÂ </t>
  </si>
  <si>
    <t>TwilightÂ </t>
  </si>
  <si>
    <t>John QÂ </t>
  </si>
  <si>
    <t>Blue StreakÂ </t>
  </si>
  <si>
    <t>We're the MillersÂ </t>
  </si>
  <si>
    <t>Obitaemyy ostrovÂ </t>
  </si>
  <si>
    <t>BreakdownÂ </t>
  </si>
  <si>
    <t>Never Say Never AgainÂ </t>
  </si>
  <si>
    <t>Hot Tub Time MachineÂ </t>
  </si>
  <si>
    <t>Dolphin Tale 2Â </t>
  </si>
  <si>
    <t>Reindeer GamesÂ </t>
  </si>
  <si>
    <t>A Man ApartÂ </t>
  </si>
  <si>
    <t>AlohaÂ </t>
  </si>
  <si>
    <t>Ghosts of MississippiÂ </t>
  </si>
  <si>
    <t>Snow Falling on CedarsÂ </t>
  </si>
  <si>
    <t>The RiteÂ </t>
  </si>
  <si>
    <t>GattacaÂ </t>
  </si>
  <si>
    <t>Isn't She GreatÂ </t>
  </si>
  <si>
    <t>Space ChimpsÂ </t>
  </si>
  <si>
    <t>Head of StateÂ </t>
  </si>
  <si>
    <t>The HangoverÂ </t>
  </si>
  <si>
    <t>Ip Man 3Â </t>
  </si>
  <si>
    <t>Austin Powers: The Spy Who Shagged MeÂ </t>
  </si>
  <si>
    <t>BatmanÂ </t>
  </si>
  <si>
    <t>There Be DragonsÂ </t>
  </si>
  <si>
    <t>Lethal Weapon 3Â </t>
  </si>
  <si>
    <t>The Blind SideÂ </t>
  </si>
  <si>
    <t xml:space="preserve">Rush HourÂ             </t>
  </si>
  <si>
    <t>Spy KidsÂ </t>
  </si>
  <si>
    <t>Horrible BossesÂ </t>
  </si>
  <si>
    <t>True GritÂ </t>
  </si>
  <si>
    <t>The Devil Wears PradaÂ </t>
  </si>
  <si>
    <t>Star Trek: The Motion PictureÂ </t>
  </si>
  <si>
    <t>Identity ThiefÂ </t>
  </si>
  <si>
    <t>Cape FearÂ </t>
  </si>
  <si>
    <t>21Â </t>
  </si>
  <si>
    <t>TrainwreckÂ </t>
  </si>
  <si>
    <t>Guess WhoÂ </t>
  </si>
  <si>
    <t>The English PatientÂ </t>
  </si>
  <si>
    <t>L.A. ConfidentialÂ </t>
  </si>
  <si>
    <t>Sky HighÂ </t>
  </si>
  <si>
    <t>In &amp; OutÂ </t>
  </si>
  <si>
    <t>SpeciesÂ </t>
  </si>
  <si>
    <t>A Nightmare on Elm StreetÂ </t>
  </si>
  <si>
    <t>The CellÂ </t>
  </si>
  <si>
    <t>The Man in the Iron MaskÂ </t>
  </si>
  <si>
    <t>SecretariatÂ </t>
  </si>
  <si>
    <t>TMNTÂ </t>
  </si>
  <si>
    <t>RadioÂ </t>
  </si>
  <si>
    <t>Friends with BenefitsÂ </t>
  </si>
  <si>
    <t>Neighbors 2: Sorority RisingÂ </t>
  </si>
  <si>
    <t>Saving Mr. BanksÂ </t>
  </si>
  <si>
    <t>Malcolm XÂ </t>
  </si>
  <si>
    <t>This Is 40Â </t>
  </si>
  <si>
    <t>Old DogsÂ </t>
  </si>
  <si>
    <t>Underworld: Rise of the LycansÂ </t>
  </si>
  <si>
    <t>License to WedÂ </t>
  </si>
  <si>
    <t>The BenchwarmersÂ </t>
  </si>
  <si>
    <t>Must Love DogsÂ </t>
  </si>
  <si>
    <t>Donnie BrascoÂ </t>
  </si>
  <si>
    <t>Resident EvilÂ </t>
  </si>
  <si>
    <t>PoltergeistÂ </t>
  </si>
  <si>
    <t>The LadykillersÂ </t>
  </si>
  <si>
    <t>Max PayneÂ </t>
  </si>
  <si>
    <t>In TimeÂ </t>
  </si>
  <si>
    <t>The Back-up PlanÂ </t>
  </si>
  <si>
    <t>Something BorrowedÂ </t>
  </si>
  <si>
    <t xml:space="preserve">Hit the FloorÂ             </t>
  </si>
  <si>
    <t>Black KnightÂ </t>
  </si>
  <si>
    <t>The Bad News BearsÂ </t>
  </si>
  <si>
    <t>Street FighterÂ </t>
  </si>
  <si>
    <t>The PianistÂ </t>
  </si>
  <si>
    <t>The Nativity StoryÂ </t>
  </si>
  <si>
    <t>House of WaxÂ </t>
  </si>
  <si>
    <t>CloserÂ </t>
  </si>
  <si>
    <t>J. EdgarÂ </t>
  </si>
  <si>
    <t>MirrorsÂ </t>
  </si>
  <si>
    <t>Queen of the DamnedÂ </t>
  </si>
  <si>
    <t>Predator 2Â </t>
  </si>
  <si>
    <t>UntraceableÂ </t>
  </si>
  <si>
    <t>Blast from the PastÂ </t>
  </si>
  <si>
    <t>Flash GordonÂ </t>
  </si>
  <si>
    <t>Jersey GirlÂ </t>
  </si>
  <si>
    <t>Alex CrossÂ </t>
  </si>
  <si>
    <t>Midnight in the Garden of Good and EvilÂ </t>
  </si>
  <si>
    <t>HeistÂ </t>
  </si>
  <si>
    <t>Nanny McPhee ReturnsÂ </t>
  </si>
  <si>
    <t>HoffaÂ </t>
  </si>
  <si>
    <t>The X Files: I Want to BelieveÂ </t>
  </si>
  <si>
    <t>Ella EnchantedÂ </t>
  </si>
  <si>
    <t>ConcussionÂ </t>
  </si>
  <si>
    <t>AbductionÂ </t>
  </si>
  <si>
    <t>ValiantÂ </t>
  </si>
  <si>
    <t>Wonder BoysÂ </t>
  </si>
  <si>
    <t>Superhero MovieÂ </t>
  </si>
  <si>
    <t>Broken CityÂ </t>
  </si>
  <si>
    <t>CursedÂ </t>
  </si>
  <si>
    <t>Premium RushÂ </t>
  </si>
  <si>
    <t>Hot PursuitÂ </t>
  </si>
  <si>
    <t>The Four FeathersÂ </t>
  </si>
  <si>
    <t>ParkerÂ </t>
  </si>
  <si>
    <t>WimbledonÂ </t>
  </si>
  <si>
    <t>Furry VengeanceÂ </t>
  </si>
  <si>
    <t>BaitÂ </t>
  </si>
  <si>
    <t>KrullÂ </t>
  </si>
  <si>
    <t>Lions for LambsÂ </t>
  </si>
  <si>
    <t>Flight of the IntruderÂ </t>
  </si>
  <si>
    <t>Walk Hard: The Dewey Cox StoryÂ </t>
  </si>
  <si>
    <t>The Shipping NewsÂ </t>
  </si>
  <si>
    <t>American OutlawsÂ </t>
  </si>
  <si>
    <t>The Young VictoriaÂ </t>
  </si>
  <si>
    <t>WhiteoutÂ </t>
  </si>
  <si>
    <t>The Tree of LifeÂ </t>
  </si>
  <si>
    <t>Knock OffÂ </t>
  </si>
  <si>
    <t>SabotageÂ </t>
  </si>
  <si>
    <t>The OrderÂ </t>
  </si>
  <si>
    <t>Punisher: War ZoneÂ </t>
  </si>
  <si>
    <t>ZoomÂ </t>
  </si>
  <si>
    <t>The WalkÂ </t>
  </si>
  <si>
    <t>Warriors of VirtueÂ </t>
  </si>
  <si>
    <t>A Good YearÂ </t>
  </si>
  <si>
    <t xml:space="preserve">LutherÂ             </t>
  </si>
  <si>
    <t>Radio FlyerÂ </t>
  </si>
  <si>
    <t>Blood In, Blood OutÂ </t>
  </si>
  <si>
    <t>Smilla's Sense of SnowÂ </t>
  </si>
  <si>
    <t>Femme FataleÂ </t>
  </si>
  <si>
    <t>Lion of the DesertÂ </t>
  </si>
  <si>
    <t>The Horseman on the RoofÂ </t>
  </si>
  <si>
    <t>Ride with the DevilÂ </t>
  </si>
  <si>
    <t>BiutifulÂ </t>
  </si>
  <si>
    <t>BandidasÂ </t>
  </si>
  <si>
    <t>Black Water TransitÂ </t>
  </si>
  <si>
    <t>The Maze RunnerÂ </t>
  </si>
  <si>
    <t>Unfinished BusinessÂ </t>
  </si>
  <si>
    <t>The Age of InnocenceÂ </t>
  </si>
  <si>
    <t>The FountainÂ </t>
  </si>
  <si>
    <t>Chill FactorÂ </t>
  </si>
  <si>
    <t>StolenÂ </t>
  </si>
  <si>
    <t>PonyoÂ </t>
  </si>
  <si>
    <t>The Longest RideÂ </t>
  </si>
  <si>
    <t>The Astronaut's WifeÂ </t>
  </si>
  <si>
    <t>I Dreamed of AfricaÂ </t>
  </si>
  <si>
    <t>Playing for KeepsÂ </t>
  </si>
  <si>
    <t>Mandela: Long Walk to FreedomÂ </t>
  </si>
  <si>
    <t>RedsÂ </t>
  </si>
  <si>
    <t>A Few Good MenÂ </t>
  </si>
  <si>
    <t>Exit WoundsÂ </t>
  </si>
  <si>
    <t>Big Momma's HouseÂ </t>
  </si>
  <si>
    <t>Thunder and the House of MagicÂ </t>
  </si>
  <si>
    <t>The Darkest HourÂ </t>
  </si>
  <si>
    <t>Step Up RevolutionÂ </t>
  </si>
  <si>
    <t>Snakes on a PlaneÂ </t>
  </si>
  <si>
    <t>The WatcherÂ </t>
  </si>
  <si>
    <t>The PunisherÂ </t>
  </si>
  <si>
    <t>Goal! The Dream BeginsÂ </t>
  </si>
  <si>
    <t>SafeÂ </t>
  </si>
  <si>
    <t>Pushing TinÂ </t>
  </si>
  <si>
    <t>Star Wars: Episode VI - Return of the JediÂ </t>
  </si>
  <si>
    <t>DoomsdayÂ </t>
  </si>
  <si>
    <t>The ReaderÂ </t>
  </si>
  <si>
    <t>WanderlustÂ </t>
  </si>
  <si>
    <t>ElfÂ </t>
  </si>
  <si>
    <t>PhenomenonÂ </t>
  </si>
  <si>
    <t>Snow DogsÂ </t>
  </si>
  <si>
    <t>ScroogedÂ </t>
  </si>
  <si>
    <t>Nacho LibreÂ </t>
  </si>
  <si>
    <t>BridesmaidsÂ </t>
  </si>
  <si>
    <t>This Is the EndÂ </t>
  </si>
  <si>
    <t>StigmataÂ </t>
  </si>
  <si>
    <t>Men of HonorÂ </t>
  </si>
  <si>
    <t>TakersÂ </t>
  </si>
  <si>
    <t>The Big WeddingÂ </t>
  </si>
  <si>
    <t>Big Mommas: Like Father, Like SonÂ </t>
  </si>
  <si>
    <t>Source CodeÂ </t>
  </si>
  <si>
    <t>AliveÂ </t>
  </si>
  <si>
    <t>The Number 23Â </t>
  </si>
  <si>
    <t>The Young and Prodigious T.S. SpivetÂ </t>
  </si>
  <si>
    <t>1941Â </t>
  </si>
  <si>
    <t>Dreamer: Inspired by a True StoryÂ </t>
  </si>
  <si>
    <t>A History of ViolenceÂ </t>
  </si>
  <si>
    <t>Transporter 2Â </t>
  </si>
  <si>
    <t>The Quick and the DeadÂ </t>
  </si>
  <si>
    <t>Laws of AttractionÂ </t>
  </si>
  <si>
    <t>Bringing Out the DeadÂ </t>
  </si>
  <si>
    <t>Repo MenÂ </t>
  </si>
  <si>
    <t>Dragon Wars: D-WarÂ </t>
  </si>
  <si>
    <t>BogusÂ </t>
  </si>
  <si>
    <t>The Incredible Burt WonderstoneÂ </t>
  </si>
  <si>
    <t>Cats Don't DanceÂ </t>
  </si>
  <si>
    <t>Cradle Will RockÂ </t>
  </si>
  <si>
    <t>The Good GermanÂ </t>
  </si>
  <si>
    <t>George and the DragonÂ </t>
  </si>
  <si>
    <t>Apocalypse NowÂ </t>
  </si>
  <si>
    <t>Going the DistanceÂ </t>
  </si>
  <si>
    <t>Mr. Holland's OpusÂ </t>
  </si>
  <si>
    <t>CriminalÂ </t>
  </si>
  <si>
    <t>Out of AfricaÂ </t>
  </si>
  <si>
    <t>FlightÂ </t>
  </si>
  <si>
    <t>MoonrakerÂ </t>
  </si>
  <si>
    <t>The Grand Budapest HotelÂ </t>
  </si>
  <si>
    <t>Hearts in AtlantisÂ </t>
  </si>
  <si>
    <t>ArachnophobiaÂ </t>
  </si>
  <si>
    <t>FrequencyÂ </t>
  </si>
  <si>
    <t>VacationÂ </t>
  </si>
  <si>
    <t>Get ShortyÂ </t>
  </si>
  <si>
    <t>ChicagoÂ </t>
  </si>
  <si>
    <t>Big DaddyÂ </t>
  </si>
  <si>
    <t>American Pie 2Â </t>
  </si>
  <si>
    <t>Toy StoryÂ </t>
  </si>
  <si>
    <t>SpeedÂ </t>
  </si>
  <si>
    <t>The VowÂ 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</si>
  <si>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</si>
  <si>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</si>
  <si>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</si>
  <si>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</si>
  <si>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</si>
  <si>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</si>
  <si>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Ace Ventura: When Nature CallsÂ </t>
  </si>
  <si>
    <t>The Princess DiariesÂ </t>
  </si>
  <si>
    <t>The First Wives ClubÂ </t>
  </si>
  <si>
    <t>Se7enÂ </t>
  </si>
  <si>
    <t>District 9Â </t>
  </si>
  <si>
    <t>The SpongeBob SquarePants MovieÂ </t>
  </si>
  <si>
    <t>Mystic RiverÂ </t>
  </si>
  <si>
    <t>Million Dollar BabyÂ </t>
  </si>
  <si>
    <t>Analyze ThisÂ </t>
  </si>
  <si>
    <t>The NotebookÂ </t>
  </si>
  <si>
    <t>27 DressesÂ </t>
  </si>
  <si>
    <t>Hannah Montana: The MovieÂ </t>
  </si>
  <si>
    <t>Rugrats in Paris: The MovieÂ </t>
  </si>
  <si>
    <t>The Prince of TidesÂ </t>
  </si>
  <si>
    <t>Legends of the FallÂ </t>
  </si>
  <si>
    <t>Up in the AirÂ </t>
  </si>
  <si>
    <t>About SchmidtÂ </t>
  </si>
  <si>
    <t>Warm BodiesÂ </t>
  </si>
  <si>
    <t>LooperÂ </t>
  </si>
  <si>
    <t>Down to EarthÂ </t>
  </si>
  <si>
    <t>BabeÂ </t>
  </si>
  <si>
    <t>Hope SpringsÂ </t>
  </si>
  <si>
    <t>Forgetting Sarah MarshallÂ </t>
  </si>
  <si>
    <t xml:space="preserve">Friday Night LightsÂ             </t>
  </si>
  <si>
    <t>Four BrothersÂ </t>
  </si>
  <si>
    <t>Baby MamaÂ </t>
  </si>
  <si>
    <t>Hope FloatsÂ </t>
  </si>
  <si>
    <t>Bride WarsÂ </t>
  </si>
  <si>
    <t>Without a PaddleÂ </t>
  </si>
  <si>
    <t>13 Going on 30Â </t>
  </si>
  <si>
    <t>Midnight in ParisÂ </t>
  </si>
  <si>
    <t>The Nut JobÂ </t>
  </si>
  <si>
    <t>BlowÂ </t>
  </si>
  <si>
    <t>Message in a BottleÂ </t>
  </si>
  <si>
    <t>Star Trek V: The Final FrontierÂ </t>
  </si>
  <si>
    <t>Like MikeÂ </t>
  </si>
  <si>
    <t>Naked Gun 33 1/3: The Final InsultÂ </t>
  </si>
  <si>
    <t>A View to a KillÂ </t>
  </si>
  <si>
    <t>The Curse of the Were-RabbitÂ </t>
  </si>
  <si>
    <t>P.S. I Love YouÂ </t>
  </si>
  <si>
    <t>Racing StripesÂ </t>
  </si>
  <si>
    <t>AtonementÂ </t>
  </si>
  <si>
    <t>Letters to JulietÂ </t>
  </si>
  <si>
    <t>Black RainÂ </t>
  </si>
  <si>
    <t>The Three StoogesÂ </t>
  </si>
  <si>
    <t>Corpse BrideÂ </t>
  </si>
  <si>
    <t>Glory RoadÂ </t>
  </si>
  <si>
    <t>SicarioÂ </t>
  </si>
  <si>
    <t>SouthpawÂ </t>
  </si>
  <si>
    <t>Drag Me to HellÂ </t>
  </si>
  <si>
    <t>The Age of AdalineÂ </t>
  </si>
  <si>
    <t>Secondhand LionsÂ </t>
  </si>
  <si>
    <t>Step Up 3DÂ </t>
  </si>
  <si>
    <t>Blue CrushÂ </t>
  </si>
  <si>
    <t>Stranger Than FictionÂ </t>
  </si>
  <si>
    <t>30 Days of NightÂ </t>
  </si>
  <si>
    <t>The Cabin in the WoodsÂ </t>
  </si>
  <si>
    <t>Meet the SpartansÂ </t>
  </si>
  <si>
    <t>Midnight RunÂ </t>
  </si>
  <si>
    <t>The Running ManÂ </t>
  </si>
  <si>
    <t>Little Shop of HorrorsÂ </t>
  </si>
  <si>
    <t>HannaÂ </t>
  </si>
  <si>
    <t xml:space="preserve">The FamilyÂ             </t>
  </si>
  <si>
    <t>Mortal Kombat: AnnihilationÂ </t>
  </si>
  <si>
    <t>Larry CrowneÂ </t>
  </si>
  <si>
    <t>CarrieÂ </t>
  </si>
  <si>
    <t>Take the LeadÂ </t>
  </si>
  <si>
    <t xml:space="preserve">EntourageÂ             </t>
  </si>
  <si>
    <t>Gridiron GangÂ </t>
  </si>
  <si>
    <t>What's the Worst That Could Happen?Â </t>
  </si>
  <si>
    <t>9Â </t>
  </si>
  <si>
    <t>Side EffectsÂ </t>
  </si>
  <si>
    <t>The Prince and MeÂ </t>
  </si>
  <si>
    <t>Winnie the PoohÂ </t>
  </si>
  <si>
    <t>Dumb and Dumberer: When Harry Met LloydÂ </t>
  </si>
  <si>
    <t>BulworthÂ </t>
  </si>
  <si>
    <t>Get on UpÂ </t>
  </si>
  <si>
    <t>One True ThingÂ </t>
  </si>
  <si>
    <t>VirtuosityÂ </t>
  </si>
  <si>
    <t>My Super Ex-GirlfriendÂ </t>
  </si>
  <si>
    <t>Deliver Us from EvilÂ </t>
  </si>
  <si>
    <t>SanctumÂ </t>
  </si>
  <si>
    <t>Little Black BookÂ </t>
  </si>
  <si>
    <t>The Five-Year EngagementÂ </t>
  </si>
  <si>
    <t>Mr 3000Â </t>
  </si>
  <si>
    <t>The Next Three DaysÂ </t>
  </si>
  <si>
    <t>UltravioletÂ </t>
  </si>
  <si>
    <t>Assault on Precinct 13Â </t>
  </si>
  <si>
    <t>The Replacement KillersÂ </t>
  </si>
  <si>
    <t>FledÂ </t>
  </si>
  <si>
    <t>Eight Legged FreaksÂ </t>
  </si>
  <si>
    <t>Love &amp; Other DrugsÂ </t>
  </si>
  <si>
    <t>88 MinutesÂ </t>
  </si>
  <si>
    <t>North CountryÂ </t>
  </si>
  <si>
    <t>The Whole Ten YardsÂ </t>
  </si>
  <si>
    <t>SpliceÂ </t>
  </si>
  <si>
    <t>Howard the DuckÂ </t>
  </si>
  <si>
    <t>Pride and GloryÂ </t>
  </si>
  <si>
    <t>The CaveÂ </t>
  </si>
  <si>
    <t>Alex &amp; EmmaÂ </t>
  </si>
  <si>
    <t>Wicker ParkÂ </t>
  </si>
  <si>
    <t>Fright NightÂ </t>
  </si>
  <si>
    <t>The New WorldÂ </t>
  </si>
  <si>
    <t>Wing CommanderÂ </t>
  </si>
  <si>
    <t>In DreamsÂ </t>
  </si>
  <si>
    <t>Dragonball: EvolutionÂ </t>
  </si>
  <si>
    <t>The Last StandÂ </t>
  </si>
  <si>
    <t>GodsendÂ </t>
  </si>
  <si>
    <t>Chasing LibertyÂ </t>
  </si>
  <si>
    <t>Hoodwinked Too! Hood vs. EvilÂ </t>
  </si>
  <si>
    <t>An Unfinished LifeÂ </t>
  </si>
  <si>
    <t>The Imaginarium of Doctor ParnassusÂ </t>
  </si>
  <si>
    <t>Barney's VersionÂ </t>
  </si>
  <si>
    <t xml:space="preserve">TrappedÂ             </t>
  </si>
  <si>
    <t>Runner RunnerÂ </t>
  </si>
  <si>
    <t>AntitrustÂ </t>
  </si>
  <si>
    <t>GloryÂ </t>
  </si>
  <si>
    <t>Once Upon a Time in AmericaÂ </t>
  </si>
  <si>
    <t>Dead Man DownÂ </t>
  </si>
  <si>
    <t>The Merchant of VeniceÂ </t>
  </si>
  <si>
    <t>The Good ThiefÂ </t>
  </si>
  <si>
    <t>SupercrossÂ </t>
  </si>
  <si>
    <t>Miss PotterÂ </t>
  </si>
  <si>
    <t>The PromiseÂ </t>
  </si>
  <si>
    <t>DOA: Dead or AliveÂ </t>
  </si>
  <si>
    <t>The Assassination of Jesse James by the Coward Robert FordÂ </t>
  </si>
  <si>
    <t>1911Â </t>
  </si>
  <si>
    <t>Little NicholasÂ </t>
  </si>
  <si>
    <t>Wild CardÂ </t>
  </si>
  <si>
    <t>Machine Gun PreacherÂ </t>
  </si>
  <si>
    <t>Animals UnitedÂ </t>
  </si>
  <si>
    <t>The Color of FreedomÂ </t>
  </si>
  <si>
    <t>United PassionsÂ </t>
  </si>
  <si>
    <t>Grace of MonacoÂ </t>
  </si>
  <si>
    <t>A Warrior's TailÂ </t>
  </si>
  <si>
    <t>Ripley's GameÂ </t>
  </si>
  <si>
    <t>Sausage PartyÂ </t>
  </si>
  <si>
    <t>Pitch Perfect 2Â </t>
  </si>
  <si>
    <t>Walk the LineÂ </t>
  </si>
  <si>
    <t xml:space="preserve">12 MonkeysÂ             </t>
  </si>
  <si>
    <t>Keeping the FaithÂ </t>
  </si>
  <si>
    <t>The BorrowersÂ </t>
  </si>
  <si>
    <t>Frost/NixonÂ </t>
  </si>
  <si>
    <t>Confessions of a Dangerous MindÂ </t>
  </si>
  <si>
    <t>Serving SaraÂ </t>
  </si>
  <si>
    <t>The BossÂ </t>
  </si>
  <si>
    <t>Cry FreedomÂ </t>
  </si>
  <si>
    <t>MumfordÂ </t>
  </si>
  <si>
    <t>Seed of ChuckyÂ </t>
  </si>
  <si>
    <t>The JacketÂ </t>
  </si>
  <si>
    <t>AladdinÂ </t>
  </si>
  <si>
    <t>Straight Outta ComptonÂ </t>
  </si>
  <si>
    <t>Indiana Jones and the Temple of DoomÂ </t>
  </si>
  <si>
    <t>The Rugrats MovieÂ </t>
  </si>
  <si>
    <t>Along Came a SpiderÂ </t>
  </si>
  <si>
    <t>Florence Foster JenkinsÂ </t>
  </si>
  <si>
    <t>Once Upon a Time in MexicoÂ </t>
  </si>
  <si>
    <t>Die HardÂ </t>
  </si>
  <si>
    <t>Role ModelsÂ </t>
  </si>
  <si>
    <t>The Big ShortÂ </t>
  </si>
  <si>
    <t>Taking WoodstockÂ </t>
  </si>
  <si>
    <t>MiracleÂ </t>
  </si>
  <si>
    <t>Dawn of the DeadÂ </t>
  </si>
  <si>
    <t>The Wedding PlannerÂ </t>
  </si>
  <si>
    <t>Harlock: Space PirateÂ </t>
  </si>
  <si>
    <t>The Royal TenenbaumsÂ </t>
  </si>
  <si>
    <t>IdentityÂ </t>
  </si>
  <si>
    <t>Last VegasÂ </t>
  </si>
  <si>
    <t>For Your Eyes OnlyÂ </t>
  </si>
  <si>
    <t>SerendipityÂ </t>
  </si>
  <si>
    <t>TimecopÂ </t>
  </si>
  <si>
    <t>ZoolanderÂ </t>
  </si>
  <si>
    <t>Safe HavenÂ </t>
  </si>
  <si>
    <t>Hocus PocusÂ </t>
  </si>
  <si>
    <t>No ReservationsÂ </t>
  </si>
  <si>
    <t>Kick-AssÂ </t>
  </si>
  <si>
    <t>30 Minutes or LessÂ </t>
  </si>
  <si>
    <t>Dracula 2000Â </t>
  </si>
  <si>
    <t>Alexander and the Terrible, Horrible, No Good, Very Bad DayÂ </t>
  </si>
  <si>
    <t>Pride &amp; PrejudiceÂ </t>
  </si>
  <si>
    <t>Blade RunnerÂ </t>
  </si>
  <si>
    <t>Rob RoyÂ </t>
  </si>
  <si>
    <t>3 Days to KillÂ </t>
  </si>
  <si>
    <t>We Own the NightÂ </t>
  </si>
  <si>
    <t>Lost SoulsÂ </t>
  </si>
  <si>
    <t>Winged MigrationÂ </t>
  </si>
  <si>
    <t>Just My LuckÂ </t>
  </si>
  <si>
    <t>Mystery, AlaskaÂ </t>
  </si>
  <si>
    <t>The Spy Next DoorÂ </t>
  </si>
  <si>
    <t>A Simple WishÂ </t>
  </si>
  <si>
    <t>Ghosts of MarsÂ </t>
  </si>
  <si>
    <t>Our Brand Is CrisisÂ </t>
  </si>
  <si>
    <t>Pride and Prejudice and ZombiesÂ </t>
  </si>
  <si>
    <t>KundunÂ </t>
  </si>
  <si>
    <t>How to Lose Friends &amp; Alienate PeopleÂ </t>
  </si>
  <si>
    <t>Kick-Ass 2Â </t>
  </si>
  <si>
    <t>Captain Alatriste: The Spanish MusketeerÂ </t>
  </si>
  <si>
    <t>Brick MansionsÂ </t>
  </si>
  <si>
    <t>OctopussyÂ </t>
  </si>
  <si>
    <t>Knocked UpÂ </t>
  </si>
  <si>
    <t>My Sister's KeeperÂ </t>
  </si>
  <si>
    <t>Welcome Home, Roscoe JenkinsÂ </t>
  </si>
  <si>
    <t>A Passage to IndiaÂ </t>
  </si>
  <si>
    <t>Notes on a ScandalÂ </t>
  </si>
  <si>
    <t>RenditionÂ </t>
  </si>
  <si>
    <t xml:space="preserve">LimitlessÂ             </t>
  </si>
  <si>
    <t>Star Trek VI: The Undiscovered CountryÂ </t>
  </si>
  <si>
    <t>Divine Secrets of the Ya-Ya SisterhoodÂ </t>
  </si>
  <si>
    <t>Kiss the GirlsÂ </t>
  </si>
  <si>
    <t>The Blues BrothersÂ </t>
  </si>
  <si>
    <t>The Sisterhood of the Traveling Pants 2Â </t>
  </si>
  <si>
    <t>Joyful NoiseÂ </t>
  </si>
  <si>
    <t>About a BoyÂ </t>
  </si>
  <si>
    <t>Lake PlacidÂ </t>
  </si>
  <si>
    <t>Lucky Number SlevinÂ </t>
  </si>
  <si>
    <t>The Right StuffÂ </t>
  </si>
  <si>
    <t>AnonymousÂ </t>
  </si>
  <si>
    <t>The NeverEnding StoryÂ </t>
  </si>
  <si>
    <t>Dark CityÂ </t>
  </si>
  <si>
    <t>The DuchessÂ </t>
  </si>
  <si>
    <t xml:space="preserve">The HoneymoonersÂ             </t>
  </si>
  <si>
    <t>Return to OzÂ </t>
  </si>
  <si>
    <t>The Newton BoysÂ </t>
  </si>
  <si>
    <t>Case 39Â </t>
  </si>
  <si>
    <t>Suspect ZeroÂ </t>
  </si>
  <si>
    <t>Martian ChildÂ </t>
  </si>
  <si>
    <t>Spy Kids: All the Time in the World in 4DÂ </t>
  </si>
  <si>
    <t>Money MonsterÂ </t>
  </si>
  <si>
    <t>Formula 51Â </t>
  </si>
  <si>
    <t>FlawlessÂ </t>
  </si>
  <si>
    <t>MindhuntersÂ </t>
  </si>
  <si>
    <t>What Just HappenedÂ </t>
  </si>
  <si>
    <t>The StatementÂ </t>
  </si>
  <si>
    <t>The Magic FluteÂ </t>
  </si>
  <si>
    <t>Paul Blart: Mall CopÂ </t>
  </si>
  <si>
    <t>Freaky FridayÂ </t>
  </si>
  <si>
    <t>The 40-Year-Old VirginÂ </t>
  </si>
  <si>
    <t>Shakespeare in LoveÂ </t>
  </si>
  <si>
    <t>A Walk Among the TombstonesÂ </t>
  </si>
  <si>
    <t>Kindergarten CopÂ </t>
  </si>
  <si>
    <t>Pineapple ExpressÂ </t>
  </si>
  <si>
    <t>Ever After: A Cinderella StoryÂ </t>
  </si>
  <si>
    <t>Open RangeÂ </t>
  </si>
  <si>
    <t>FlatlinersÂ </t>
  </si>
  <si>
    <t xml:space="preserve">It's Always Sunny in PhiladelphiaÂ             </t>
  </si>
  <si>
    <t>A Bridge Too FarÂ </t>
  </si>
  <si>
    <t>Red EyeÂ </t>
  </si>
  <si>
    <t>Final Destination 2Â </t>
  </si>
  <si>
    <t>O Brother, Where Art Thou?Â </t>
  </si>
  <si>
    <t>LegionÂ </t>
  </si>
  <si>
    <t>Pain &amp; GainÂ </t>
  </si>
  <si>
    <t>In Good CompanyÂ </t>
  </si>
  <si>
    <t>ClockstoppersÂ </t>
  </si>
  <si>
    <t>SilveradoÂ </t>
  </si>
  <si>
    <t>BrothersÂ </t>
  </si>
  <si>
    <t>Agent Cody Banks 2: Destination LondonÂ </t>
  </si>
  <si>
    <t>New Year's EveÂ </t>
  </si>
  <si>
    <t>Original SinÂ </t>
  </si>
  <si>
    <t>The RavenÂ </t>
  </si>
  <si>
    <t>Welcome to MooseportÂ </t>
  </si>
  <si>
    <t>Highlander: The Final DimensionÂ </t>
  </si>
  <si>
    <t>Blood and WineÂ </t>
  </si>
  <si>
    <t>Snow White: A Tale of TerrorÂ </t>
  </si>
  <si>
    <t>The Curse of the Jade ScorpionÂ </t>
  </si>
  <si>
    <t>Accidental LoveÂ </t>
  </si>
  <si>
    <t>FlipperÂ </t>
  </si>
  <si>
    <t>Self/lessÂ </t>
  </si>
  <si>
    <t>The Constant GardenerÂ </t>
  </si>
  <si>
    <t>The Passion of the ChristÂ </t>
  </si>
  <si>
    <t>Mrs. DoubtfireÂ </t>
  </si>
  <si>
    <t>Rain ManÂ </t>
  </si>
  <si>
    <t>Gran TorinoÂ </t>
  </si>
  <si>
    <t>W.Â </t>
  </si>
  <si>
    <t>TakenÂ </t>
  </si>
  <si>
    <t>The Best of MeÂ </t>
  </si>
  <si>
    <t>The BodyguardÂ </t>
  </si>
  <si>
    <t>Schindler's ListÂ </t>
  </si>
  <si>
    <t>The HelpÂ </t>
  </si>
  <si>
    <t>The Fifth EstateÂ </t>
  </si>
  <si>
    <t>Scooby-Doo 2: Monsters UnleashedÂ </t>
  </si>
  <si>
    <t>ViyÂ </t>
  </si>
  <si>
    <t>Freddy vs. JasonÂ </t>
  </si>
  <si>
    <t>The Face of an AngelÂ </t>
  </si>
  <si>
    <t>Jimmy Neutron: Boy GeniusÂ </t>
  </si>
  <si>
    <t>CloverfieldÂ </t>
  </si>
  <si>
    <t>Teenage Mutant Ninja Turtles II: The Secret of the OozeÂ </t>
  </si>
  <si>
    <t>The UntouchablesÂ </t>
  </si>
  <si>
    <t>No Country for Old MenÂ </t>
  </si>
  <si>
    <t>Ride AlongÂ </t>
  </si>
  <si>
    <t>Bridget Jones's DiaryÂ </t>
  </si>
  <si>
    <t>ChocolatÂ </t>
  </si>
  <si>
    <t>Legally Blonde 2: Red, White &amp; BlondeÂ </t>
  </si>
  <si>
    <t>Parental GuidanceÂ </t>
  </si>
  <si>
    <t>No Strings AttachedÂ </t>
  </si>
  <si>
    <t>TombstoneÂ </t>
  </si>
  <si>
    <t>Romeo Must DieÂ </t>
  </si>
  <si>
    <t>The OmenÂ </t>
  </si>
  <si>
    <t>Final Destination 3Â </t>
  </si>
  <si>
    <t>The Lucky OneÂ </t>
  </si>
  <si>
    <t>Bridge to TerabithiaÂ </t>
  </si>
  <si>
    <t>Finding NeverlandÂ </t>
  </si>
  <si>
    <t>A Madea ChristmasÂ </t>
  </si>
  <si>
    <t>The GreyÂ </t>
  </si>
  <si>
    <t>Hide and SeekÂ </t>
  </si>
  <si>
    <t>Anchorman: The Legend of Ron BurgundyÂ </t>
  </si>
  <si>
    <t>GoodfellasÂ </t>
  </si>
  <si>
    <t>Agent Cody BanksÂ </t>
  </si>
  <si>
    <t>Nanny McPheeÂ </t>
  </si>
  <si>
    <t>ScarfaceÂ </t>
  </si>
  <si>
    <t>Nothing to LoseÂ </t>
  </si>
  <si>
    <t>The Last EmperorÂ </t>
  </si>
  <si>
    <t>ContrabandÂ </t>
  </si>
  <si>
    <t>Money TalksÂ </t>
  </si>
  <si>
    <t>There Will Be BloodÂ </t>
  </si>
  <si>
    <t>The Wild Thornberrys MovieÂ </t>
  </si>
  <si>
    <t>Rugrats Go WildÂ </t>
  </si>
  <si>
    <t>Undercover BrotherÂ </t>
  </si>
  <si>
    <t>The Sisterhood of the Traveling PantsÂ </t>
  </si>
  <si>
    <t>Kiss of the DragonÂ </t>
  </si>
  <si>
    <t>The House BunnyÂ </t>
  </si>
  <si>
    <t>Beauty ShopÂ </t>
  </si>
  <si>
    <t>Million Dollar ArmÂ </t>
  </si>
  <si>
    <t>The GiverÂ </t>
  </si>
  <si>
    <t>What a Girl WantsÂ </t>
  </si>
  <si>
    <t>Jeepers Creepers IIÂ </t>
  </si>
  <si>
    <t>Good Luck ChuckÂ </t>
  </si>
  <si>
    <t>Cradle 2 the GraveÂ </t>
  </si>
  <si>
    <t>The HoursÂ </t>
  </si>
  <si>
    <t>She's the ManÂ </t>
  </si>
  <si>
    <t>Mr. Bean's HolidayÂ </t>
  </si>
  <si>
    <t>Anacondas: The Hunt for the Blood OrchidÂ </t>
  </si>
  <si>
    <t>Blood TiesÂ </t>
  </si>
  <si>
    <t>August RushÂ </t>
  </si>
  <si>
    <t>ElizabethÂ </t>
  </si>
  <si>
    <t>Bride of ChuckyÂ </t>
  </si>
  <si>
    <t>Tora! Tora! Tora!Â </t>
  </si>
  <si>
    <t>Spice WorldÂ </t>
  </si>
  <si>
    <t>The SitterÂ </t>
  </si>
  <si>
    <t>Dance FlickÂ </t>
  </si>
  <si>
    <t>The Shawshank RedemptionÂ </t>
  </si>
  <si>
    <t>Crocodile Dundee in Los AngelesÂ </t>
  </si>
  <si>
    <t>KingpinÂ </t>
  </si>
  <si>
    <t>The GamblerÂ </t>
  </si>
  <si>
    <t>August: Osage CountyÂ </t>
  </si>
  <si>
    <t>Ice PrincessÂ </t>
  </si>
  <si>
    <t>A Lot Like LoveÂ </t>
  </si>
  <si>
    <t>Eddie the EagleÂ </t>
  </si>
  <si>
    <t>He Got GameÂ </t>
  </si>
  <si>
    <t>Don Juan DeMarcoÂ </t>
  </si>
  <si>
    <t xml:space="preserve">Shaun the SheepÂ             </t>
  </si>
  <si>
    <t>Dear JohnÂ </t>
  </si>
  <si>
    <t>The LosersÂ </t>
  </si>
  <si>
    <t>Don't Be Afraid of the DarkÂ </t>
  </si>
  <si>
    <t>WarÂ </t>
  </si>
  <si>
    <t>Punch-Drunk LoveÂ </t>
  </si>
  <si>
    <t>EuroTripÂ </t>
  </si>
  <si>
    <t>Half Past DeadÂ </t>
  </si>
  <si>
    <t>Unaccompanied MinorsÂ </t>
  </si>
  <si>
    <t>Bright Lights, Big CityÂ </t>
  </si>
  <si>
    <t>The Adventures of PinocchioÂ </t>
  </si>
  <si>
    <t>The Greatest Game Ever PlayedÂ </t>
  </si>
  <si>
    <t>The BoxÂ </t>
  </si>
  <si>
    <t>The RuinsÂ </t>
  </si>
  <si>
    <t>The Next Best ThingÂ </t>
  </si>
  <si>
    <t>My Soul to TakeÂ </t>
  </si>
  <si>
    <t>The Girl Next DoorÂ </t>
  </si>
  <si>
    <t>Maximum RiskÂ </t>
  </si>
  <si>
    <t>Stealing HarvardÂ </t>
  </si>
  <si>
    <t>LegendÂ </t>
  </si>
  <si>
    <t>Hot RodÂ </t>
  </si>
  <si>
    <t>Shark Night 3DÂ </t>
  </si>
  <si>
    <t>Angela's AshesÂ </t>
  </si>
  <si>
    <t>Draft DayÂ </t>
  </si>
  <si>
    <t>LifeforceÂ </t>
  </si>
  <si>
    <t xml:space="preserve">The Powerpuff GirlsÂ             </t>
  </si>
  <si>
    <t>The ConspiratorÂ </t>
  </si>
  <si>
    <t>Lords of DogtownÂ </t>
  </si>
  <si>
    <t>The 33Â </t>
  </si>
  <si>
    <t>Big Trouble in Little ChinaÂ </t>
  </si>
  <si>
    <t>A Perfect PlanÂ </t>
  </si>
  <si>
    <t>WarriorÂ </t>
  </si>
  <si>
    <t>Michael CollinsÂ </t>
  </si>
  <si>
    <t>GettysburgÂ </t>
  </si>
  <si>
    <t>Stop-LossÂ </t>
  </si>
  <si>
    <t>AbandonÂ </t>
  </si>
  <si>
    <t>Brokedown PalaceÂ </t>
  </si>
  <si>
    <t>The PossessionÂ </t>
  </si>
  <si>
    <t>Mrs. WinterbourneÂ </t>
  </si>
  <si>
    <t>Straw DogsÂ </t>
  </si>
  <si>
    <t>The HoaxÂ </t>
  </si>
  <si>
    <t>Stone ColdÂ </t>
  </si>
  <si>
    <t>The RoadÂ </t>
  </si>
  <si>
    <t>SheenaÂ </t>
  </si>
  <si>
    <t>UnderclassmanÂ </t>
  </si>
  <si>
    <t>Say It Isn't SoÂ </t>
  </si>
  <si>
    <t>The World's Fastest IndianÂ </t>
  </si>
  <si>
    <t>Tank GirlÂ </t>
  </si>
  <si>
    <t>King's RansomÂ </t>
  </si>
  <si>
    <t>BlindnessÂ </t>
  </si>
  <si>
    <t>BloodRayneÂ </t>
  </si>
  <si>
    <t>CarnageÂ </t>
  </si>
  <si>
    <t>Where the Truth LiesÂ </t>
  </si>
  <si>
    <t>Cirque du Soleil: Worlds AwayÂ </t>
  </si>
  <si>
    <t>Without LimitsÂ </t>
  </si>
  <si>
    <t>Me and Orson WellesÂ </t>
  </si>
  <si>
    <t>The Best OfferÂ </t>
  </si>
  <si>
    <t>Bad Lieutenant: Port of Call New OrleansÂ </t>
  </si>
  <si>
    <t>A Turtle's Tale: Sammy's AdventuresÂ </t>
  </si>
  <si>
    <t>Little White LiesÂ </t>
  </si>
  <si>
    <t>Love RanchÂ </t>
  </si>
  <si>
    <t>The True Story of Puss'N BootsÂ </t>
  </si>
  <si>
    <t>Space DogsÂ </t>
  </si>
  <si>
    <t>The CounselorÂ </t>
  </si>
  <si>
    <t>IroncladÂ </t>
  </si>
  <si>
    <t>WaterlooÂ </t>
  </si>
  <si>
    <t>Kung Fu KillerÂ </t>
  </si>
  <si>
    <t>Red SkyÂ </t>
  </si>
  <si>
    <t>Dangerous LiaisonsÂ </t>
  </si>
  <si>
    <t>On the RoadÂ </t>
  </si>
  <si>
    <t>Star Trek IV: The Voyage HomeÂ </t>
  </si>
  <si>
    <t>Rocky BalboaÂ </t>
  </si>
  <si>
    <t>Scream 2Â </t>
  </si>
  <si>
    <t>Jane Got a GunÂ </t>
  </si>
  <si>
    <t>Think Like a Man TooÂ </t>
  </si>
  <si>
    <t>The Whole Nine YardsÂ </t>
  </si>
  <si>
    <t>FootlooseÂ </t>
  </si>
  <si>
    <t>Old SchoolÂ </t>
  </si>
  <si>
    <t>The Fisher KingÂ </t>
  </si>
  <si>
    <t>I Still Know What You Did Last SummerÂ </t>
  </si>
  <si>
    <t>Return to MeÂ </t>
  </si>
  <si>
    <t>Zack and Miri Make a PornoÂ </t>
  </si>
  <si>
    <t>Nurse BettyÂ </t>
  </si>
  <si>
    <t>The Men Who Stare at GoatsÂ </t>
  </si>
  <si>
    <t>Double TakeÂ </t>
  </si>
  <si>
    <t>Girl, InterruptedÂ </t>
  </si>
  <si>
    <t>Win a Date with Tad Hamilton!Â </t>
  </si>
  <si>
    <t>Muppets from SpaceÂ </t>
  </si>
  <si>
    <t>The WizÂ </t>
  </si>
  <si>
    <t>Ready to RumbleÂ </t>
  </si>
  <si>
    <t>Play It to the BoneÂ </t>
  </si>
  <si>
    <t>I Don't Know How She Does ItÂ </t>
  </si>
  <si>
    <t>Piranha 3DÂ </t>
  </si>
  <si>
    <t>Beyond the SeaÂ </t>
  </si>
  <si>
    <t>Meet the DeedlesÂ </t>
  </si>
  <si>
    <t>The Princess and the CobblerÂ </t>
  </si>
  <si>
    <t>The Bridge of San Luis ReyÂ </t>
  </si>
  <si>
    <t>FasterÂ </t>
  </si>
  <si>
    <t>Howl's Moving CastleÂ </t>
  </si>
  <si>
    <t>ZombielandÂ </t>
  </si>
  <si>
    <t>The WaterboyÂ </t>
  </si>
  <si>
    <t>Star Wars: Episode V - The Empire Strikes BackÂ </t>
  </si>
  <si>
    <t>Bad BoysÂ </t>
  </si>
  <si>
    <t>The Naked Gun 2Â½: The Smell of FearÂ </t>
  </si>
  <si>
    <t>Final DestinationÂ </t>
  </si>
  <si>
    <t>The Ides of MarchÂ </t>
  </si>
  <si>
    <t>Pitch BlackÂ </t>
  </si>
  <si>
    <t>Someone Like You...Â </t>
  </si>
  <si>
    <t>HerÂ </t>
  </si>
  <si>
    <t>Joy RideÂ </t>
  </si>
  <si>
    <t>The Adventurer: The Curse of the Midas BoxÂ </t>
  </si>
  <si>
    <t>Anywhere But HereÂ </t>
  </si>
  <si>
    <t>The CrewÂ </t>
  </si>
  <si>
    <t>HaywireÂ </t>
  </si>
  <si>
    <t>Jaws: The RevengeÂ </t>
  </si>
  <si>
    <t>Marvin's RoomÂ </t>
  </si>
  <si>
    <t>The LongshotsÂ </t>
  </si>
  <si>
    <t>The End of the AffairÂ </t>
  </si>
  <si>
    <t>Harley Davidson and the Marlboro ManÂ </t>
  </si>
  <si>
    <t>In the Valley of ElahÂ </t>
  </si>
  <si>
    <t>Coco Before ChanelÂ </t>
  </si>
  <si>
    <t>ForsakenÂ </t>
  </si>
  <si>
    <t>ChÃ©riÂ </t>
  </si>
  <si>
    <t xml:space="preserve">RogueÂ             </t>
  </si>
  <si>
    <t>Vanity FairÂ </t>
  </si>
  <si>
    <t>Bodyguards and AssassinsÂ </t>
  </si>
  <si>
    <t>1408Â </t>
  </si>
  <si>
    <t>SpaceballsÂ </t>
  </si>
  <si>
    <t>The Water DivinerÂ </t>
  </si>
  <si>
    <t>GhostÂ </t>
  </si>
  <si>
    <t>There's Something About MaryÂ </t>
  </si>
  <si>
    <t>The Santa ClauseÂ </t>
  </si>
  <si>
    <t>The RookieÂ </t>
  </si>
  <si>
    <t>The Game PlanÂ </t>
  </si>
  <si>
    <t>The Bridges of Madison CountyÂ </t>
  </si>
  <si>
    <t>The AnimalÂ </t>
  </si>
  <si>
    <t>GandhiÂ </t>
  </si>
  <si>
    <t>The Hundred-Foot JourneyÂ </t>
  </si>
  <si>
    <t>The NetÂ </t>
  </si>
  <si>
    <t>I Am SamÂ </t>
  </si>
  <si>
    <t>Son of GodÂ </t>
  </si>
  <si>
    <t>UnderworldÂ </t>
  </si>
  <si>
    <t>DerailedÂ </t>
  </si>
  <si>
    <t>The Informant!Â </t>
  </si>
  <si>
    <t>ShadowlandsÂ </t>
  </si>
  <si>
    <t>Deuce Bigalow: European GigoloÂ </t>
  </si>
  <si>
    <t>Delivery ManÂ </t>
  </si>
  <si>
    <t>Our Kind of TraitorÂ </t>
  </si>
  <si>
    <t>Saving SilvermanÂ </t>
  </si>
  <si>
    <t>Diary of a Wimpy Kid: Dog DaysÂ </t>
  </si>
  <si>
    <t>Summer of SamÂ </t>
  </si>
  <si>
    <t>Jay and Silent Bob Strike BackÂ </t>
  </si>
  <si>
    <t>The Glass HouseÂ </t>
  </si>
  <si>
    <t>Hail, Caesar!Â </t>
  </si>
  <si>
    <t>Josie and the PussycatsÂ </t>
  </si>
  <si>
    <t>HomefrontÂ </t>
  </si>
  <si>
    <t>The Little VampireÂ </t>
  </si>
  <si>
    <t>I Heart HuckabeesÂ </t>
  </si>
  <si>
    <t>RoboCop 3Â </t>
  </si>
  <si>
    <t>Megiddo: The Omega Code 2Â </t>
  </si>
  <si>
    <t>Darling LiliÂ </t>
  </si>
  <si>
    <t>Dudley Do-RightÂ </t>
  </si>
  <si>
    <t>The Transporter RefueledÂ </t>
  </si>
  <si>
    <t>The LibertineÂ </t>
  </si>
  <si>
    <t>Black BookÂ </t>
  </si>
  <si>
    <t>Joyeux NoelÂ </t>
  </si>
  <si>
    <t>Hit and RunÂ </t>
  </si>
  <si>
    <t>Mad MoneyÂ </t>
  </si>
  <si>
    <t>Before I Go to SleepÂ </t>
  </si>
  <si>
    <t>SorcererÂ </t>
  </si>
  <si>
    <t>StoneÂ </t>
  </si>
  <si>
    <t>MoliÃ¨reÂ </t>
  </si>
  <si>
    <t>Out of the FurnaceÂ </t>
  </si>
  <si>
    <t>Michael ClaytonÂ </t>
  </si>
  <si>
    <t>My Fellow AmericansÂ </t>
  </si>
  <si>
    <t>Arlington RoadÂ </t>
  </si>
  <si>
    <t>UnderdogsÂ </t>
  </si>
  <si>
    <t>To Rome with LoveÂ </t>
  </si>
  <si>
    <t>FirefoxÂ </t>
  </si>
  <si>
    <t>South Park: Bigger Longer &amp; UncutÂ </t>
  </si>
  <si>
    <t>Death at a FuneralÂ </t>
  </si>
  <si>
    <t>Teenage Mutant Ninja Turtles IIIÂ </t>
  </si>
  <si>
    <t>HardballÂ </t>
  </si>
  <si>
    <t>Silver Linings PlaybookÂ </t>
  </si>
  <si>
    <t>Freedom WritersÂ </t>
  </si>
  <si>
    <t>For Colored GirlsÂ </t>
  </si>
  <si>
    <t>The TransporterÂ </t>
  </si>
  <si>
    <t>Never Back DownÂ </t>
  </si>
  <si>
    <t>The Rage: Carrie 2Â </t>
  </si>
  <si>
    <t xml:space="preserve">The BachelorÂ             </t>
  </si>
  <si>
    <t>Away We GoÂ </t>
  </si>
  <si>
    <t>Swing VoteÂ </t>
  </si>
  <si>
    <t>Moonlight MileÂ </t>
  </si>
  <si>
    <t>Tinker Tailor Soldier SpyÂ </t>
  </si>
  <si>
    <t>MollyÂ </t>
  </si>
  <si>
    <t>The BeaverÂ </t>
  </si>
  <si>
    <t>The Best Little Whorehouse in TexasÂ </t>
  </si>
  <si>
    <t>eXistenZÂ </t>
  </si>
  <si>
    <t>Raiders of the Lost ArkÂ </t>
  </si>
  <si>
    <t>Home Alone 2: Lost in New YorkÂ </t>
  </si>
  <si>
    <t>Close Encounters of the Third KindÂ </t>
  </si>
  <si>
    <t>PulseÂ </t>
  </si>
  <si>
    <t>Beverly Hills Cop IIÂ </t>
  </si>
  <si>
    <t>Bringing Down the HouseÂ </t>
  </si>
  <si>
    <t>The Silence of the LambsÂ </t>
  </si>
  <si>
    <t>Wayne's WorldÂ </t>
  </si>
  <si>
    <t>Jackass 3DÂ </t>
  </si>
  <si>
    <t>Jaws 2Â </t>
  </si>
  <si>
    <t>Beverly Hills ChihuahuaÂ </t>
  </si>
  <si>
    <t>The ConjuringÂ </t>
  </si>
  <si>
    <t>Are We There Yet?Â </t>
  </si>
  <si>
    <t>TammyÂ </t>
  </si>
  <si>
    <t>School of RockÂ </t>
  </si>
  <si>
    <t>Mortal KombatÂ </t>
  </si>
  <si>
    <t>White ChicksÂ </t>
  </si>
  <si>
    <t>The DescendantsÂ </t>
  </si>
  <si>
    <t>HolesÂ </t>
  </si>
  <si>
    <t>The Last SongÂ </t>
  </si>
  <si>
    <t>12 Years a SlaveÂ </t>
  </si>
  <si>
    <t>DrumlineÂ </t>
  </si>
  <si>
    <t>Why Did I Get Married Too?Â </t>
  </si>
  <si>
    <t>Edward ScissorhandsÂ </t>
  </si>
  <si>
    <t>Me Before YouÂ </t>
  </si>
  <si>
    <t>Madea's Witness ProtectionÂ </t>
  </si>
  <si>
    <t>The French ConnectionÂ </t>
  </si>
  <si>
    <t>Bad MomsÂ </t>
  </si>
  <si>
    <t>Date MovieÂ </t>
  </si>
  <si>
    <t>Return to Never LandÂ </t>
  </si>
  <si>
    <t>SelmaÂ </t>
  </si>
  <si>
    <t>The Jungle Book 2Â </t>
  </si>
  <si>
    <t>BoogeymanÂ </t>
  </si>
  <si>
    <t>PremonitionÂ </t>
  </si>
  <si>
    <t>The Tigger MovieÂ </t>
  </si>
  <si>
    <t>OrphanÂ </t>
  </si>
  <si>
    <t>MaxÂ </t>
  </si>
  <si>
    <t xml:space="preserve">Meet the BrownsÂ             </t>
  </si>
  <si>
    <t>Epic MovieÂ </t>
  </si>
  <si>
    <t>SpotlightÂ </t>
  </si>
  <si>
    <t>Lakeview TerraceÂ </t>
  </si>
  <si>
    <t>The Grudge 2Â </t>
  </si>
  <si>
    <t>How Stella Got Her Groove BackÂ </t>
  </si>
  <si>
    <t>Bill &amp; Ted's Bogus JourneyÂ </t>
  </si>
  <si>
    <t>Man of the YearÂ </t>
  </si>
  <si>
    <t>The Black HoleÂ </t>
  </si>
  <si>
    <t>The AmericanÂ </t>
  </si>
  <si>
    <t>SelenaÂ </t>
  </si>
  <si>
    <t>Vampires SuckÂ </t>
  </si>
  <si>
    <t>BabelÂ </t>
  </si>
  <si>
    <t>This Is Where I Leave YouÂ </t>
  </si>
  <si>
    <t>DoubtÂ </t>
  </si>
  <si>
    <t>Team America: World PoliceÂ </t>
  </si>
  <si>
    <t>Texas Chainsaw 3DÂ </t>
  </si>
  <si>
    <t>CopycatÂ </t>
  </si>
  <si>
    <t>Scary Movie 5Â </t>
  </si>
  <si>
    <t>Paint Your WagonÂ </t>
  </si>
  <si>
    <t>MilkÂ </t>
  </si>
  <si>
    <t>RisenÂ </t>
  </si>
  <si>
    <t>Ghost ShipÂ </t>
  </si>
  <si>
    <t>A Very Harold &amp; Kumar 3D ChristmasÂ </t>
  </si>
  <si>
    <t>Wild ThingsÂ </t>
  </si>
  <si>
    <t>The StepfatherÂ </t>
  </si>
  <si>
    <t>The DebtÂ </t>
  </si>
  <si>
    <t>High FidelityÂ </t>
  </si>
  <si>
    <t>One Missed CallÂ </t>
  </si>
  <si>
    <t>Eye for an EyeÂ </t>
  </si>
  <si>
    <t>The Bank JobÂ </t>
  </si>
  <si>
    <t>Eternal Sunshine of the Spotless MindÂ </t>
  </si>
  <si>
    <t>You AgainÂ </t>
  </si>
  <si>
    <t>Street KingsÂ </t>
  </si>
  <si>
    <t>The World's EndÂ </t>
  </si>
  <si>
    <t>Nancy DrewÂ </t>
  </si>
  <si>
    <t>DaybreakersÂ </t>
  </si>
  <si>
    <t>She's Out of My LeagueÂ </t>
  </si>
  <si>
    <t>Monte CarloÂ </t>
  </si>
  <si>
    <t>Stay AliveÂ </t>
  </si>
  <si>
    <t>Quigley Down UnderÂ </t>
  </si>
  <si>
    <t>Alpha and OmegaÂ </t>
  </si>
  <si>
    <t>The CovenantÂ </t>
  </si>
  <si>
    <t>Stick ItÂ </t>
  </si>
  <si>
    <t>ShortsÂ </t>
  </si>
  <si>
    <t>To Die ForÂ </t>
  </si>
  <si>
    <t>NerveÂ </t>
  </si>
  <si>
    <t>AppaloosaÂ </t>
  </si>
  <si>
    <t>VampiresÂ </t>
  </si>
  <si>
    <t xml:space="preserve">Yu-Gi-Oh! Duel MonstersÂ             </t>
  </si>
  <si>
    <t>PsychoÂ </t>
  </si>
  <si>
    <t>My Best Friend's GirlÂ </t>
  </si>
  <si>
    <t>Endless LoveÂ </t>
  </si>
  <si>
    <t>Georgia RuleÂ </t>
  </si>
  <si>
    <t>Under the RainbowÂ </t>
  </si>
  <si>
    <t>LadyhawkeÂ </t>
  </si>
  <si>
    <t>Simon BirchÂ </t>
  </si>
  <si>
    <t>Reign Over MeÂ </t>
  </si>
  <si>
    <t>Into the WildÂ </t>
  </si>
  <si>
    <t>School for ScoundrelsÂ </t>
  </si>
  <si>
    <t>Silent Hill: Revelation 3DÂ </t>
  </si>
  <si>
    <t>From Dusk Till DawnÂ </t>
  </si>
  <si>
    <t>Pooh's Heffalump MovieÂ </t>
  </si>
  <si>
    <t>Home for the HolidaysÂ </t>
  </si>
  <si>
    <t>Kung Fu HustleÂ </t>
  </si>
  <si>
    <t xml:space="preserve">Fired UpÂ             </t>
  </si>
  <si>
    <t>The Country BearsÂ </t>
  </si>
  <si>
    <t>The Kite RunnerÂ </t>
  </si>
  <si>
    <t>21 GramsÂ </t>
  </si>
  <si>
    <t>PaparazziÂ </t>
  </si>
  <si>
    <t>A Guy ThingÂ </t>
  </si>
  <si>
    <t>LoserÂ </t>
  </si>
  <si>
    <t>Capitalism: A Love StoryÂ </t>
  </si>
  <si>
    <t>The Greatest Story Ever ToldÂ </t>
  </si>
  <si>
    <t>Secret in Their EyesÂ </t>
  </si>
  <si>
    <t>Disaster MovieÂ </t>
  </si>
  <si>
    <t>ArmoredÂ </t>
  </si>
  <si>
    <t>The Man Who Knew Too LittleÂ </t>
  </si>
  <si>
    <t>What's Your Number?Â </t>
  </si>
  <si>
    <t>LockoutÂ </t>
  </si>
  <si>
    <t>EnvyÂ </t>
  </si>
  <si>
    <t>Crank: High VoltageÂ </t>
  </si>
  <si>
    <t>Bullets Over BroadwayÂ </t>
  </si>
  <si>
    <t>One Night with the KingÂ </t>
  </si>
  <si>
    <t>The Quiet AmericanÂ </t>
  </si>
  <si>
    <t>The Weather ManÂ </t>
  </si>
  <si>
    <t>UndisputedÂ </t>
  </si>
  <si>
    <t>Ghost TownÂ </t>
  </si>
  <si>
    <t>12 RoundsÂ </t>
  </si>
  <si>
    <t>Let Me InÂ </t>
  </si>
  <si>
    <t>3 Ninjas Kick BackÂ </t>
  </si>
  <si>
    <t>Be Kind RewindÂ </t>
  </si>
  <si>
    <t>Mrs Henderson PresentsÂ </t>
  </si>
  <si>
    <t>Triple 9Â </t>
  </si>
  <si>
    <t>Deconstructing HarryÂ </t>
  </si>
  <si>
    <t>Three to TangoÂ </t>
  </si>
  <si>
    <t>BurntÂ </t>
  </si>
  <si>
    <t>We're No AngelsÂ </t>
  </si>
  <si>
    <t>Everyone Says I Love YouÂ </t>
  </si>
  <si>
    <t>Death SentenceÂ </t>
  </si>
  <si>
    <t>Everybody's FineÂ </t>
  </si>
  <si>
    <t>Superbabies: Baby Geniuses 2Â </t>
  </si>
  <si>
    <t>The ManÂ </t>
  </si>
  <si>
    <t>Code Name: The CleanerÂ </t>
  </si>
  <si>
    <t>Connie and CarlaÂ </t>
  </si>
  <si>
    <t>Sweet CharityÂ </t>
  </si>
  <si>
    <t>Inherent ViceÂ </t>
  </si>
  <si>
    <t>DoogalÂ </t>
  </si>
  <si>
    <t>Battle of the YearÂ </t>
  </si>
  <si>
    <t xml:space="preserve">PerceptionÂ             </t>
  </si>
  <si>
    <t>An American CarolÂ </t>
  </si>
  <si>
    <t>Machete KillsÂ </t>
  </si>
  <si>
    <t>WillardÂ </t>
  </si>
  <si>
    <t>Strange WildernessÂ </t>
  </si>
  <si>
    <t>Topsy-TurvyÂ </t>
  </si>
  <si>
    <t>Little BoyÂ </t>
  </si>
  <si>
    <t>A Dangerous MethodÂ </t>
  </si>
  <si>
    <t>A Scanner DarklyÂ </t>
  </si>
  <si>
    <t>Chasing MavericksÂ </t>
  </si>
  <si>
    <t>Alone in the DarkÂ </t>
  </si>
  <si>
    <t>BandslamÂ </t>
  </si>
  <si>
    <t>BirthÂ </t>
  </si>
  <si>
    <t>A Most Violent YearÂ </t>
  </si>
  <si>
    <t>PasschendaeleÂ </t>
  </si>
  <si>
    <t>Flash of GeniusÂ </t>
  </si>
  <si>
    <t>I'm Not There.Â </t>
  </si>
  <si>
    <t>The Cold Light of DayÂ </t>
  </si>
  <si>
    <t>The Brothers BloomÂ </t>
  </si>
  <si>
    <t>Synecdoche, New YorkÂ </t>
  </si>
  <si>
    <t>Princess MononokeÂ </t>
  </si>
  <si>
    <t>Bon voyageÂ </t>
  </si>
  <si>
    <t>Can't Stop the MusicÂ </t>
  </si>
  <si>
    <t>The PropositionÂ </t>
  </si>
  <si>
    <t>CourageÂ </t>
  </si>
  <si>
    <t>Marci XÂ </t>
  </si>
  <si>
    <t>EquilibriumÂ </t>
  </si>
  <si>
    <t>The Children of Huang ShiÂ </t>
  </si>
  <si>
    <t>The YardsÂ </t>
  </si>
  <si>
    <t>The Oogieloves in the Big Balloon AdventureÂ </t>
  </si>
  <si>
    <t>By the SeaÂ </t>
  </si>
  <si>
    <t>SteamboyÂ </t>
  </si>
  <si>
    <t>The Game of Their LivesÂ </t>
  </si>
  <si>
    <t>All Good ThingsÂ </t>
  </si>
  <si>
    <t>Rapa NuiÂ </t>
  </si>
  <si>
    <t>CJ7Â </t>
  </si>
  <si>
    <t>Les couloirs du temps: Les visiteurs IIÂ </t>
  </si>
  <si>
    <t>Dylan Dog: Dead of NightÂ </t>
  </si>
  <si>
    <t>People I KnowÂ </t>
  </si>
  <si>
    <t xml:space="preserve">The Doombolt ChaseÂ             </t>
  </si>
  <si>
    <t>The TempestÂ </t>
  </si>
  <si>
    <t>RegressionÂ </t>
  </si>
  <si>
    <t>The TouchÂ </t>
  </si>
  <si>
    <t>Three Kingdoms: Resurrection of the DragonÂ </t>
  </si>
  <si>
    <t>ShatteredÂ </t>
  </si>
  <si>
    <t>ZambeziaÂ </t>
  </si>
  <si>
    <t>RamanujanÂ </t>
  </si>
  <si>
    <t>Dwegons and LeprechaunsÂ </t>
  </si>
  <si>
    <t>Hands of StoneÂ </t>
  </si>
  <si>
    <t>SurvivorÂ </t>
  </si>
  <si>
    <t>The Frozen GroundÂ </t>
  </si>
  <si>
    <t>The Painted VeilÂ </t>
  </si>
  <si>
    <t>The Baader Meinhof ComplexÂ </t>
  </si>
  <si>
    <t>Dances with WolvesÂ </t>
  </si>
  <si>
    <t>Bad TeacherÂ </t>
  </si>
  <si>
    <t>Sea of LoveÂ </t>
  </si>
  <si>
    <t>A Cinderella StoryÂ </t>
  </si>
  <si>
    <t>ScreamÂ </t>
  </si>
  <si>
    <t>Thir13en GhostsÂ </t>
  </si>
  <si>
    <t>The ShiningÂ </t>
  </si>
  <si>
    <t>Back to the FutureÂ </t>
  </si>
  <si>
    <t>House on Haunted HillÂ </t>
  </si>
  <si>
    <t>I Can Do Bad All by MyselfÂ </t>
  </si>
  <si>
    <t>Fight ValleyÂ </t>
  </si>
  <si>
    <t>The SwitchÂ </t>
  </si>
  <si>
    <t>Just MarriedÂ </t>
  </si>
  <si>
    <t>The Devil's DoubleÂ </t>
  </si>
  <si>
    <t xml:space="preserve">Gone, Baby, GoneÂ             </t>
  </si>
  <si>
    <t>Thomas and the Magic RailroadÂ </t>
  </si>
  <si>
    <t>The CraziesÂ </t>
  </si>
  <si>
    <t>Spirited AwayÂ </t>
  </si>
  <si>
    <t>FirestormÂ </t>
  </si>
  <si>
    <t>The BountyÂ </t>
  </si>
  <si>
    <t>The Book ThiefÂ </t>
  </si>
  <si>
    <t>Sex DriveÂ </t>
  </si>
  <si>
    <t>Leap YearÂ </t>
  </si>
  <si>
    <t>The Fall of the Roman EmpireÂ </t>
  </si>
  <si>
    <t>Take Me Home TonightÂ </t>
  </si>
  <si>
    <t>Won't Back DownÂ </t>
  </si>
  <si>
    <t>The NutcrackerÂ </t>
  </si>
  <si>
    <t>Kansas CityÂ </t>
  </si>
  <si>
    <t>IndignationÂ </t>
  </si>
  <si>
    <t>The Amityville HorrorÂ </t>
  </si>
  <si>
    <t>Adaptation.Â </t>
  </si>
  <si>
    <t>Land of the DeadÂ </t>
  </si>
  <si>
    <t>Out of InfernoÂ </t>
  </si>
  <si>
    <t>Fear and Loathing in Las VegasÂ </t>
  </si>
  <si>
    <t>The Invention of LyingÂ </t>
  </si>
  <si>
    <t>NeighborsÂ </t>
  </si>
  <si>
    <t>The MaskÂ </t>
  </si>
  <si>
    <t>BigÂ </t>
  </si>
  <si>
    <t>Borat: Cultural Learnings of America for Make Benefit Glorious Nation of KazakhstanÂ </t>
  </si>
  <si>
    <t>Legally BlondeÂ </t>
  </si>
  <si>
    <t>Star Trek III: The Search for SpockÂ </t>
  </si>
  <si>
    <t>The Exorcism of Emily RoseÂ </t>
  </si>
  <si>
    <t>Deuce Bigalow: Male GigoloÂ </t>
  </si>
  <si>
    <t>Left BehindÂ </t>
  </si>
  <si>
    <t>The Family StoneÂ </t>
  </si>
  <si>
    <t>Barbershop 2: Back in BusinessÂ </t>
  </si>
  <si>
    <t>Bad SantaÂ </t>
  </si>
  <si>
    <t>Austin Powers: International Man of MysteryÂ </t>
  </si>
  <si>
    <t>My Big Fat Greek Wedding 2Â </t>
  </si>
  <si>
    <t>Diary of a Wimpy Kid: Rodrick RulesÂ </t>
  </si>
  <si>
    <t>PredatorÂ </t>
  </si>
  <si>
    <t>AmadeusÂ </t>
  </si>
  <si>
    <t>Prom NightÂ </t>
  </si>
  <si>
    <t>Mean GirlsÂ </t>
  </si>
  <si>
    <t>Under the Tuscan SunÂ </t>
  </si>
  <si>
    <t>Gosford ParkÂ </t>
  </si>
  <si>
    <t xml:space="preserve">The O.C.Â             </t>
  </si>
  <si>
    <t>Peggy Sue Got MarriedÂ </t>
  </si>
  <si>
    <t>Birdman or (The Unexpected Virtue of Ignorance)Â </t>
  </si>
  <si>
    <t>Blue JasmineÂ </t>
  </si>
  <si>
    <t>United 93Â </t>
  </si>
  <si>
    <t>HoneyÂ </t>
  </si>
  <si>
    <t>Spy HardÂ </t>
  </si>
  <si>
    <t>The FogÂ </t>
  </si>
  <si>
    <t>Soul SurferÂ </t>
  </si>
  <si>
    <t>Catch-22Â </t>
  </si>
  <si>
    <t>Observe and ReportÂ </t>
  </si>
  <si>
    <t>Conan the DestroyerÂ </t>
  </si>
  <si>
    <t>Raging BullÂ </t>
  </si>
  <si>
    <t>Love HappensÂ </t>
  </si>
  <si>
    <t>Young Sherlock HolmesÂ </t>
  </si>
  <si>
    <t>FameÂ </t>
  </si>
  <si>
    <t>127 HoursÂ </t>
  </si>
  <si>
    <t>Small Time CrooksÂ </t>
  </si>
  <si>
    <t>Center StageÂ </t>
  </si>
  <si>
    <t>Love the CoopersÂ </t>
  </si>
  <si>
    <t>Catch That KidÂ </t>
  </si>
  <si>
    <t>Life as a HouseÂ </t>
  </si>
  <si>
    <t>Steve JobsÂ </t>
  </si>
  <si>
    <t>I Love You, Beth CooperÂ </t>
  </si>
  <si>
    <t>Youth in RevoltÂ </t>
  </si>
  <si>
    <t>The Legend of the Lone RangerÂ </t>
  </si>
  <si>
    <t>The Tailor of PanamaÂ </t>
  </si>
  <si>
    <t>Blow OutÂ </t>
  </si>
  <si>
    <t>GetawayÂ </t>
  </si>
  <si>
    <t>The Ice StormÂ </t>
  </si>
  <si>
    <t>And So It GoesÂ </t>
  </si>
  <si>
    <t>Troop Beverly HillsÂ </t>
  </si>
  <si>
    <t>Being JuliaÂ </t>
  </si>
  <si>
    <t>9Â½ WeeksÂ </t>
  </si>
  <si>
    <t>DragonslayerÂ </t>
  </si>
  <si>
    <t>The Last StationÂ </t>
  </si>
  <si>
    <t>Ed WoodÂ </t>
  </si>
  <si>
    <t>Labor DayÂ </t>
  </si>
  <si>
    <t>Mongol: The Rise of Genghis KhanÂ </t>
  </si>
  <si>
    <t>RocknRollaÂ </t>
  </si>
  <si>
    <t>MegaforceÂ </t>
  </si>
  <si>
    <t>HamletÂ </t>
  </si>
  <si>
    <t>Mao's Last DancerÂ </t>
  </si>
  <si>
    <t>Midnight SpecialÂ </t>
  </si>
  <si>
    <t>Anything ElseÂ </t>
  </si>
  <si>
    <t>The Railway ManÂ </t>
  </si>
  <si>
    <t xml:space="preserve">UnforgettableÂ             </t>
  </si>
  <si>
    <t>The White RibbonÂ </t>
  </si>
  <si>
    <t>RestorationÂ </t>
  </si>
  <si>
    <t>The WraithÂ </t>
  </si>
  <si>
    <t>The Salton SeaÂ </t>
  </si>
  <si>
    <t>Metallica Through the NeverÂ </t>
  </si>
  <si>
    <t>The InformersÂ </t>
  </si>
  <si>
    <t xml:space="preserve">CarlosÂ             </t>
  </si>
  <si>
    <t>I Come with the RainÂ </t>
  </si>
  <si>
    <t>One Man's HeroÂ </t>
  </si>
  <si>
    <t>Day of the DeadÂ </t>
  </si>
  <si>
    <t>I Am WrathÂ </t>
  </si>
  <si>
    <t>RenaissanceÂ </t>
  </si>
  <si>
    <t>Red SonjaÂ </t>
  </si>
  <si>
    <t>Red LightsÂ </t>
  </si>
  <si>
    <t>SuperbadÂ </t>
  </si>
  <si>
    <t>Madea Goes to JailÂ </t>
  </si>
  <si>
    <t>WolvesÂ </t>
  </si>
  <si>
    <t>Step Up 2: The StreetsÂ </t>
  </si>
  <si>
    <t>Hoodwinked!Â </t>
  </si>
  <si>
    <t>Hotel RwandaÂ </t>
  </si>
  <si>
    <t>HitmanÂ </t>
  </si>
  <si>
    <t>Black NativityÂ </t>
  </si>
  <si>
    <t>The PrinceÂ </t>
  </si>
  <si>
    <t>City of GhostsÂ </t>
  </si>
  <si>
    <t>The OthersÂ </t>
  </si>
  <si>
    <t>AliensÂ </t>
  </si>
  <si>
    <t>My Fair LadyÂ </t>
  </si>
  <si>
    <t>I Know What You Did Last SummerÂ </t>
  </si>
  <si>
    <t>Let's Be CopsÂ </t>
  </si>
  <si>
    <t>SidewaysÂ </t>
  </si>
  <si>
    <t>BeerfestÂ </t>
  </si>
  <si>
    <t>HalloweenÂ </t>
  </si>
  <si>
    <t>Good Boy!Â </t>
  </si>
  <si>
    <t>The Best Man HolidayÂ </t>
  </si>
  <si>
    <t>Smokin' AcesÂ </t>
  </si>
  <si>
    <t>Saw 3D: The Final ChapterÂ </t>
  </si>
  <si>
    <t>40 Days and 40 NightsÂ </t>
  </si>
  <si>
    <t>A Night at the RoxburyÂ </t>
  </si>
  <si>
    <t>BeastlyÂ </t>
  </si>
  <si>
    <t>The Hills Have EyesÂ </t>
  </si>
  <si>
    <t>Dickie Roberts: Former Child StarÂ </t>
  </si>
  <si>
    <t>McFarland, USAÂ </t>
  </si>
  <si>
    <t>Lottery TicketÂ </t>
  </si>
  <si>
    <t>ATLÂ </t>
  </si>
  <si>
    <t>Pitch PerfectÂ </t>
  </si>
  <si>
    <t>Summer CatchÂ </t>
  </si>
  <si>
    <t>A Simple PlanÂ </t>
  </si>
  <si>
    <t>TheyÂ </t>
  </si>
  <si>
    <t>Larry the Cable Guy: Health InspectorÂ </t>
  </si>
  <si>
    <t>The Adventures of Elmo in GrouchlandÂ </t>
  </si>
  <si>
    <t>Brooklyn's FinestÂ </t>
  </si>
  <si>
    <t>55 Days at PekingÂ </t>
  </si>
  <si>
    <t>Evil DeadÂ </t>
  </si>
  <si>
    <t>My Life in RuinsÂ </t>
  </si>
  <si>
    <t>American DreamzÂ </t>
  </si>
  <si>
    <t>Superman IV: The Quest for PeaceÂ </t>
  </si>
  <si>
    <t>How She MoveÂ </t>
  </si>
  <si>
    <t>Running ScaredÂ </t>
  </si>
  <si>
    <t>Bobby Jones: Stroke of GeniusÂ </t>
  </si>
  <si>
    <t>Shanghai SurpriseÂ </t>
  </si>
  <si>
    <t>The IllusionistÂ </t>
  </si>
  <si>
    <t>RoarÂ </t>
  </si>
  <si>
    <t>Veronica GuerinÂ </t>
  </si>
  <si>
    <t>Escobar: Paradise LostÂ </t>
  </si>
  <si>
    <t>Southland TalesÂ </t>
  </si>
  <si>
    <t>Dragon HuntersÂ </t>
  </si>
  <si>
    <t>Damnation AlleyÂ </t>
  </si>
  <si>
    <t>The ApparitionÂ </t>
  </si>
  <si>
    <t>My GirlÂ </t>
  </si>
  <si>
    <t>Fur: An Imaginary Portrait of Diane ArbusÂ </t>
  </si>
  <si>
    <t>Wall StreetÂ </t>
  </si>
  <si>
    <t>Sense and SensibilityÂ </t>
  </si>
  <si>
    <t>Becoming JaneÂ </t>
  </si>
  <si>
    <t>Sydney WhiteÂ </t>
  </si>
  <si>
    <t>House of Sand and FogÂ </t>
  </si>
  <si>
    <t>Dead Poets SocietyÂ </t>
  </si>
  <si>
    <t>Dumb &amp; DumberÂ </t>
  </si>
  <si>
    <t>When Harry Met Sally...Â </t>
  </si>
  <si>
    <t>The VerdictÂ </t>
  </si>
  <si>
    <t>Road TripÂ </t>
  </si>
  <si>
    <t>Varsity BluesÂ </t>
  </si>
  <si>
    <t>The ArtistÂ </t>
  </si>
  <si>
    <t>The UnbornÂ </t>
  </si>
  <si>
    <t>Moonrise KingdomÂ </t>
  </si>
  <si>
    <t>The Texas Chainsaw Massacre: The BeginningÂ </t>
  </si>
  <si>
    <t>The Young MessiahÂ </t>
  </si>
  <si>
    <t>The Master of DisguiseÂ </t>
  </si>
  <si>
    <t>Pan's LabyrinthÂ </t>
  </si>
  <si>
    <t xml:space="preserve">The MessengersÂ             </t>
  </si>
  <si>
    <t>See Spot RunÂ </t>
  </si>
  <si>
    <t>Baby BoyÂ </t>
  </si>
  <si>
    <t>The RoommateÂ </t>
  </si>
  <si>
    <t>Joe DirtÂ </t>
  </si>
  <si>
    <t>Double ImpactÂ </t>
  </si>
  <si>
    <t>Hot FuzzÂ </t>
  </si>
  <si>
    <t>The WomenÂ </t>
  </si>
  <si>
    <t>Vicky Cristina BarcelonaÂ </t>
  </si>
  <si>
    <t>Arn: The Knight TemplarÂ </t>
  </si>
  <si>
    <t>Boys and GirlsÂ </t>
  </si>
  <si>
    <t>White OleanderÂ </t>
  </si>
  <si>
    <t>Jennifer's BodyÂ </t>
  </si>
  <si>
    <t>Drowning MonaÂ </t>
  </si>
  <si>
    <t>Radio DaysÂ </t>
  </si>
  <si>
    <t>Remember MeÂ </t>
  </si>
  <si>
    <t>How to DealÂ </t>
  </si>
  <si>
    <t>My Stepmother Is an AlienÂ </t>
  </si>
  <si>
    <t>PhiladelphiaÂ </t>
  </si>
  <si>
    <t>The Thirteenth FloorÂ </t>
  </si>
  <si>
    <t>The CookoutÂ </t>
  </si>
  <si>
    <t>MeteorÂ </t>
  </si>
  <si>
    <t>DuetsÂ </t>
  </si>
  <si>
    <t>Hollywood EndingÂ </t>
  </si>
  <si>
    <t>Detroit Rock CityÂ </t>
  </si>
  <si>
    <t>HighlanderÂ </t>
  </si>
  <si>
    <t>Things We Lost in the FireÂ </t>
  </si>
  <si>
    <t>SteelÂ </t>
  </si>
  <si>
    <t>The ImmigrantÂ </t>
  </si>
  <si>
    <t>The White CountessÂ </t>
  </si>
  <si>
    <t>TranceÂ </t>
  </si>
  <si>
    <t>Soul PlaneÂ </t>
  </si>
  <si>
    <t>Welcome to the SticksÂ </t>
  </si>
  <si>
    <t>GoodÂ </t>
  </si>
  <si>
    <t>Enter the VoidÂ </t>
  </si>
  <si>
    <t>VampsÂ </t>
  </si>
  <si>
    <t>Hachi: A Dog's TaleÂ </t>
  </si>
  <si>
    <t>ZuluÂ </t>
  </si>
  <si>
    <t>The HomesmanÂ </t>
  </si>
  <si>
    <t>Juwanna MannÂ </t>
  </si>
  <si>
    <t xml:space="preserve">LilyhammerÂ             </t>
  </si>
  <si>
    <t>AraratÂ </t>
  </si>
  <si>
    <t>MadisonÂ </t>
  </si>
  <si>
    <t>Slow BurnÂ </t>
  </si>
  <si>
    <t>WasabiÂ </t>
  </si>
  <si>
    <t>SlitherÂ </t>
  </si>
  <si>
    <t>Beverly Hills CopÂ </t>
  </si>
  <si>
    <t>Home AloneÂ </t>
  </si>
  <si>
    <t>3 Men and a BabyÂ </t>
  </si>
  <si>
    <t>TootsieÂ </t>
  </si>
  <si>
    <t>Top GunÂ </t>
  </si>
  <si>
    <t>Crouching Tiger, Hidden DragonÂ </t>
  </si>
  <si>
    <t>American BeautyÂ </t>
  </si>
  <si>
    <t>The King's SpeechÂ </t>
  </si>
  <si>
    <t>TwinsÂ </t>
  </si>
  <si>
    <t xml:space="preserve">Scream: The TV SeriesÂ             </t>
  </si>
  <si>
    <t>The Yellow HandkerchiefÂ </t>
  </si>
  <si>
    <t>The Color PurpleÂ </t>
  </si>
  <si>
    <t>Tidal WaveÂ </t>
  </si>
  <si>
    <t>The Imitation GameÂ </t>
  </si>
  <si>
    <t>Private BenjaminÂ </t>
  </si>
  <si>
    <t>Coal Miner's DaughterÂ </t>
  </si>
  <si>
    <t>Diary of a Wimpy KidÂ </t>
  </si>
  <si>
    <t>MamaÂ </t>
  </si>
  <si>
    <t>National Lampoon's VacationÂ </t>
  </si>
  <si>
    <t>Bad GrandpaÂ </t>
  </si>
  <si>
    <t>The QueenÂ </t>
  </si>
  <si>
    <t>BeetlejuiceÂ </t>
  </si>
  <si>
    <t>Why Did I Get Married?Â </t>
  </si>
  <si>
    <t>Little WomenÂ </t>
  </si>
  <si>
    <t>The Woman in BlackÂ </t>
  </si>
  <si>
    <t>When a Stranger CallsÂ </t>
  </si>
  <si>
    <t>Big Fat LiarÂ </t>
  </si>
  <si>
    <t>The Deer HunterÂ </t>
  </si>
  <si>
    <t>Wag the DogÂ </t>
  </si>
  <si>
    <t>The Lizzie McGuire MovieÂ </t>
  </si>
  <si>
    <t>SnitchÂ </t>
  </si>
  <si>
    <t>KrampusÂ </t>
  </si>
  <si>
    <t>The FacultyÂ </t>
  </si>
  <si>
    <t>What's Love Got to Do with ItÂ </t>
  </si>
  <si>
    <t>Cop LandÂ </t>
  </si>
  <si>
    <t>Not Another Teen MovieÂ </t>
  </si>
  <si>
    <t>End of WatchÂ </t>
  </si>
  <si>
    <t>The SkullsÂ </t>
  </si>
  <si>
    <t>The Theory of EverythingÂ </t>
  </si>
  <si>
    <t>Malibu's Most WantedÂ </t>
  </si>
  <si>
    <t>Where the Heart IsÂ </t>
  </si>
  <si>
    <t>Lawrence of ArabiaÂ </t>
  </si>
  <si>
    <t>Halloween IIÂ </t>
  </si>
  <si>
    <t>WildÂ </t>
  </si>
  <si>
    <t>The Last House on the LeftÂ </t>
  </si>
  <si>
    <t>The Wedding DateÂ </t>
  </si>
  <si>
    <t>Halloween: ResurrectionÂ </t>
  </si>
  <si>
    <t>The Princess BrideÂ </t>
  </si>
  <si>
    <t>The Great DebatersÂ </t>
  </si>
  <si>
    <t>DriveÂ </t>
  </si>
  <si>
    <t>Confessions of a Teenage Drama QueenÂ </t>
  </si>
  <si>
    <t>The Object of My AffectionÂ </t>
  </si>
  <si>
    <t>28 Weeks LaterÂ </t>
  </si>
  <si>
    <t>When the Game Stands TallÂ </t>
  </si>
  <si>
    <t>Because of Winn-DixieÂ </t>
  </si>
  <si>
    <t>Love &amp; BasketballÂ </t>
  </si>
  <si>
    <t>Grosse Pointe BlankÂ </t>
  </si>
  <si>
    <t>All About SteveÂ </t>
  </si>
  <si>
    <t>Book of Shadows: Blair Witch 2Â </t>
  </si>
  <si>
    <t>The CraftÂ </t>
  </si>
  <si>
    <t>Match PointÂ </t>
  </si>
  <si>
    <t>Ramona and BeezusÂ </t>
  </si>
  <si>
    <t>The Remains of the DayÂ </t>
  </si>
  <si>
    <t>Boogie NightsÂ </t>
  </si>
  <si>
    <t>Nowhere to RunÂ </t>
  </si>
  <si>
    <t>FlickaÂ </t>
  </si>
  <si>
    <t>The Hills Have Eyes IIÂ </t>
  </si>
  <si>
    <t>Urban Legends: Final CutÂ </t>
  </si>
  <si>
    <t>Tuck EverlastingÂ </t>
  </si>
  <si>
    <t>The MarineÂ </t>
  </si>
  <si>
    <t>KeanuÂ </t>
  </si>
  <si>
    <t>Country StrongÂ </t>
  </si>
  <si>
    <t>Disturbing BehaviorÂ </t>
  </si>
  <si>
    <t>The Place Beyond the PinesÂ </t>
  </si>
  <si>
    <t>The November ManÂ </t>
  </si>
  <si>
    <t>Eye of the BeholderÂ </t>
  </si>
  <si>
    <t>The Hurt LockerÂ </t>
  </si>
  <si>
    <t>FirestarterÂ </t>
  </si>
  <si>
    <t>Killing Them SoftlyÂ </t>
  </si>
  <si>
    <t>A Most Wanted ManÂ </t>
  </si>
  <si>
    <t>Freddy Got FingeredÂ </t>
  </si>
  <si>
    <t>The Pirates Who Don't Do Anything: A VeggieTales MovieÂ </t>
  </si>
  <si>
    <t>U2 3DÂ </t>
  </si>
  <si>
    <t>Highlander: EndgameÂ </t>
  </si>
  <si>
    <t>IdlewildÂ </t>
  </si>
  <si>
    <t>One DayÂ </t>
  </si>
  <si>
    <t>Whip ItÂ </t>
  </si>
  <si>
    <t>Knockaround GuysÂ </t>
  </si>
  <si>
    <t>ConfidenceÂ </t>
  </si>
  <si>
    <t>The MuseÂ </t>
  </si>
  <si>
    <t>De-LovelyÂ </t>
  </si>
  <si>
    <t>New York StoriesÂ </t>
  </si>
  <si>
    <t>Barney's Great AdventureÂ </t>
  </si>
  <si>
    <t>The Man with the Iron FistsÂ </t>
  </si>
  <si>
    <t>Home FriesÂ </t>
  </si>
  <si>
    <t>Here on EarthÂ </t>
  </si>
  <si>
    <t>BrazilÂ </t>
  </si>
  <si>
    <t>Raise Your VoiceÂ </t>
  </si>
  <si>
    <t xml:space="preserve">The Dead ZoneÂ             </t>
  </si>
  <si>
    <t>The Big LebowskiÂ </t>
  </si>
  <si>
    <t>Black Snake MoanÂ </t>
  </si>
  <si>
    <t>Dark BlueÂ </t>
  </si>
  <si>
    <t>A Mighty HeartÂ </t>
  </si>
  <si>
    <t>Whatever It TakesÂ </t>
  </si>
  <si>
    <t>Boat TripÂ </t>
  </si>
  <si>
    <t>The Importance of Being EarnestÂ </t>
  </si>
  <si>
    <t>The Love LetterÂ </t>
  </si>
  <si>
    <t>HootÂ </t>
  </si>
  <si>
    <t>In BrugesÂ </t>
  </si>
  <si>
    <t>PeeplesÂ </t>
  </si>
  <si>
    <t>The RockerÂ </t>
  </si>
  <si>
    <t>Post GradÂ </t>
  </si>
  <si>
    <t>Promised LandÂ </t>
  </si>
  <si>
    <t>Whatever WorksÂ </t>
  </si>
  <si>
    <t>The In CrowdÂ </t>
  </si>
  <si>
    <t>Three BurialsÂ </t>
  </si>
  <si>
    <t>Jakob the LiarÂ </t>
  </si>
  <si>
    <t>Kiss Kiss Bang BangÂ </t>
  </si>
  <si>
    <t>Idle HandsÂ </t>
  </si>
  <si>
    <t>Mulholland DriveÂ </t>
  </si>
  <si>
    <t>Blood and ChocolateÂ </t>
  </si>
  <si>
    <t>You Will Meet a Tall Dark StrangerÂ </t>
  </si>
  <si>
    <t>Never Let Me GoÂ </t>
  </si>
  <si>
    <t xml:space="preserve">The CompanyÂ             </t>
  </si>
  <si>
    <t>TranssiberianÂ </t>
  </si>
  <si>
    <t>The Clan of the Cave BearÂ </t>
  </si>
  <si>
    <t>Crazy in AlabamaÂ </t>
  </si>
  <si>
    <t>Funny GamesÂ </t>
  </si>
  <si>
    <t>ListeningÂ </t>
  </si>
  <si>
    <t>Felicia's JourneyÂ </t>
  </si>
  <si>
    <t>MetropolisÂ </t>
  </si>
  <si>
    <t>District B13Â </t>
  </si>
  <si>
    <t>Things to Do in Denver When You're DeadÂ </t>
  </si>
  <si>
    <t>The AssassinÂ </t>
  </si>
  <si>
    <t>Buffalo SoldiersÂ </t>
  </si>
  <si>
    <t>The ReturnÂ </t>
  </si>
  <si>
    <t>Ong-bak 2Â </t>
  </si>
  <si>
    <t>CenturionÂ </t>
  </si>
  <si>
    <t>Silent TriggerÂ </t>
  </si>
  <si>
    <t>The Midnight Meat TrainÂ </t>
  </si>
  <si>
    <t>Winnie MandelaÂ </t>
  </si>
  <si>
    <t>The Son of No OneÂ </t>
  </si>
  <si>
    <t>All the Queen's MenÂ </t>
  </si>
  <si>
    <t>The Good NightÂ </t>
  </si>
  <si>
    <t>Bathory: Countess of BloodÂ </t>
  </si>
  <si>
    <t>KhumbaÂ </t>
  </si>
  <si>
    <t>AutomataÂ </t>
  </si>
  <si>
    <t>Dungeons &amp; Dragons: Wrath of the Dragon GodÂ </t>
  </si>
  <si>
    <t>Chiamatemi Francesco - Il Papa della genteÂ </t>
  </si>
  <si>
    <t>Shinjuku IncidentÂ </t>
  </si>
  <si>
    <t>PandaemoniumÂ </t>
  </si>
  <si>
    <t>Groundhog DayÂ </t>
  </si>
  <si>
    <t>Magic Mike XXLÂ </t>
  </si>
  <si>
    <t>Romeo + JulietÂ </t>
  </si>
  <si>
    <t>Sarah's KeyÂ </t>
  </si>
  <si>
    <t>FreedomÂ </t>
  </si>
  <si>
    <t>UnforgivenÂ </t>
  </si>
  <si>
    <t>ManderlayÂ </t>
  </si>
  <si>
    <t>Slumdog MillionaireÂ </t>
  </si>
  <si>
    <t>Fatal AttractionÂ </t>
  </si>
  <si>
    <t>Pretty WomanÂ </t>
  </si>
  <si>
    <t xml:space="preserve">Towering InfernoÂ             </t>
  </si>
  <si>
    <t>Crocodile Dundee IIÂ </t>
  </si>
  <si>
    <t>Broken HorsesÂ </t>
  </si>
  <si>
    <t>Born on the Fourth of JulyÂ </t>
  </si>
  <si>
    <t>Cool RunningsÂ </t>
  </si>
  <si>
    <t>My Bloody ValentineÂ </t>
  </si>
  <si>
    <t>Stomp the YardÂ </t>
  </si>
  <si>
    <t>The Spy Who Loved MeÂ </t>
  </si>
  <si>
    <t xml:space="preserve">Ghost HuntersÂ             </t>
  </si>
  <si>
    <t>Urban LegendÂ </t>
  </si>
  <si>
    <t>Good DeedsÂ </t>
  </si>
  <si>
    <t>White FangÂ </t>
  </si>
  <si>
    <t>SuperstarÂ </t>
  </si>
  <si>
    <t>The Iron LadyÂ </t>
  </si>
  <si>
    <t>Jonah: A VeggieTales MovieÂ </t>
  </si>
  <si>
    <t>Poetic JusticeÂ </t>
  </si>
  <si>
    <t>All About the BenjaminsÂ </t>
  </si>
  <si>
    <t>Vampire in BrooklynÂ </t>
  </si>
  <si>
    <t>Exorcist II: The HereticÂ </t>
  </si>
  <si>
    <t>An American HauntingÂ </t>
  </si>
  <si>
    <t>My Boss's DaughterÂ </t>
  </si>
  <si>
    <t>A Perfect GetawayÂ </t>
  </si>
  <si>
    <t>Our Family WeddingÂ </t>
  </si>
  <si>
    <t>Dead Man on CampusÂ </t>
  </si>
  <si>
    <t>Tea with MussoliniÂ </t>
  </si>
  <si>
    <t>ThinnerÂ </t>
  </si>
  <si>
    <t>New York, New YorkÂ </t>
  </si>
  <si>
    <t>CrooklynÂ </t>
  </si>
  <si>
    <t>I Think I Love My WifeÂ </t>
  </si>
  <si>
    <t>Jason XÂ </t>
  </si>
  <si>
    <t>BobbyÂ </t>
  </si>
  <si>
    <t>Head Over HeelsÂ </t>
  </si>
  <si>
    <t>Fun SizeÂ </t>
  </si>
  <si>
    <t>The Diving Bell and the ButterflyÂ </t>
  </si>
  <si>
    <t>Little ChildrenÂ </t>
  </si>
  <si>
    <t>GossipÂ </t>
  </si>
  <si>
    <t>A Walk on the MoonÂ </t>
  </si>
  <si>
    <t>Catch a FireÂ </t>
  </si>
  <si>
    <t>Soul SurvivorsÂ </t>
  </si>
  <si>
    <t>Jefferson in ParisÂ </t>
  </si>
  <si>
    <t>Easy VirtueÂ </t>
  </si>
  <si>
    <t>CaravansÂ </t>
  </si>
  <si>
    <t>Mr. TurnerÂ </t>
  </si>
  <si>
    <t>Wild GrassÂ </t>
  </si>
  <si>
    <t>Amen.Â </t>
  </si>
  <si>
    <t>Reign of AssassinsÂ </t>
  </si>
  <si>
    <t>The Lucky OnesÂ </t>
  </si>
  <si>
    <t>MargaretÂ </t>
  </si>
  <si>
    <t>Stan HelsingÂ </t>
  </si>
  <si>
    <t>FlippedÂ </t>
  </si>
  <si>
    <t>Brokeback MountainÂ </t>
  </si>
  <si>
    <t>CluelessÂ </t>
  </si>
  <si>
    <t>Far from HeavenÂ </t>
  </si>
  <si>
    <t>Hot Tub Time Machine 2Â </t>
  </si>
  <si>
    <t xml:space="preserve">DekalogÂ             </t>
  </si>
  <si>
    <t>QuillsÂ </t>
  </si>
  <si>
    <t>Seven PsychopathsÂ </t>
  </si>
  <si>
    <t>The Caveman's ValentineÂ </t>
  </si>
  <si>
    <t xml:space="preserve">The BorderÂ             </t>
  </si>
  <si>
    <t>DownfallÂ </t>
  </si>
  <si>
    <t>The Sea InsideÂ </t>
  </si>
  <si>
    <t>Under the SkinÂ </t>
  </si>
  <si>
    <t>Good Morning, VietnamÂ </t>
  </si>
  <si>
    <t>The Last GodfatherÂ </t>
  </si>
  <si>
    <t>Justin Bieber: Never Say NeverÂ </t>
  </si>
  <si>
    <t>Black SwanÂ </t>
  </si>
  <si>
    <t>The Godfather: Part IIÂ </t>
  </si>
  <si>
    <t>Save the Last DanceÂ </t>
  </si>
  <si>
    <t>A Nightmare on Elm Street 4: The Dream MasterÂ </t>
  </si>
  <si>
    <t>Miracles from HeavenÂ </t>
  </si>
  <si>
    <t>Dude, Where's My Car?Â </t>
  </si>
  <si>
    <t>Young GunsÂ </t>
  </si>
  <si>
    <t>St. VincentÂ </t>
  </si>
  <si>
    <t>About Last NightÂ </t>
  </si>
  <si>
    <t>10 Things I Hate About YouÂ </t>
  </si>
  <si>
    <t>The New GuyÂ </t>
  </si>
  <si>
    <t>Loaded Weapon 1Â </t>
  </si>
  <si>
    <t>The ShallowsÂ </t>
  </si>
  <si>
    <t>The Butterfly EffectÂ </t>
  </si>
  <si>
    <t>Snow DayÂ </t>
  </si>
  <si>
    <t>This ChristmasÂ </t>
  </si>
  <si>
    <t>Baby GeniusesÂ </t>
  </si>
  <si>
    <t>The Big HitÂ </t>
  </si>
  <si>
    <t>Harriet the SpyÂ </t>
  </si>
  <si>
    <t>Child's Play 2Â </t>
  </si>
  <si>
    <t>No Good DeedÂ </t>
  </si>
  <si>
    <t>The MistÂ </t>
  </si>
  <si>
    <t>Ex MachinaÂ </t>
  </si>
  <si>
    <t>Being John MalkovichÂ </t>
  </si>
  <si>
    <t>Two Can Play That GameÂ </t>
  </si>
  <si>
    <t>Earth to EchoÂ </t>
  </si>
  <si>
    <t>Crazy/BeautifulÂ </t>
  </si>
  <si>
    <t>Letters from Iwo JimaÂ </t>
  </si>
  <si>
    <t>The Astronaut FarmerÂ </t>
  </si>
  <si>
    <t>WooÂ </t>
  </si>
  <si>
    <t>RoomÂ </t>
  </si>
  <si>
    <t>Dirty WorkÂ </t>
  </si>
  <si>
    <t>Serial MomÂ </t>
  </si>
  <si>
    <t>DickÂ </t>
  </si>
  <si>
    <t xml:space="preserve">Del 1 - MÃ¤n som hatar kvinnorÂ             </t>
  </si>
  <si>
    <t>Light It UpÂ </t>
  </si>
  <si>
    <t>54Â </t>
  </si>
  <si>
    <t>Bubble BoyÂ </t>
  </si>
  <si>
    <t>Birthday GirlÂ </t>
  </si>
  <si>
    <t>21 &amp; OverÂ </t>
  </si>
  <si>
    <t>Paris, je t'aimeÂ </t>
  </si>
  <si>
    <t>Resurrecting the ChampÂ </t>
  </si>
  <si>
    <t>AdmissionÂ </t>
  </si>
  <si>
    <t>The Widow of Saint-PierreÂ </t>
  </si>
  <si>
    <t>ChloeÂ </t>
  </si>
  <si>
    <t>FaithfulÂ </t>
  </si>
  <si>
    <t>Find Me GuiltyÂ </t>
  </si>
  <si>
    <t>The Perks of Being a WallflowerÂ </t>
  </si>
  <si>
    <t>Excessive ForceÂ </t>
  </si>
  <si>
    <t>InfamousÂ </t>
  </si>
  <si>
    <t>The ClaimÂ </t>
  </si>
  <si>
    <t>The Vatican TapesÂ </t>
  </si>
  <si>
    <t>Attack the BlockÂ </t>
  </si>
  <si>
    <t>In the Land of Blood and HoneyÂ </t>
  </si>
  <si>
    <t>The CallÂ </t>
  </si>
  <si>
    <t>Operation ChromiteÂ </t>
  </si>
  <si>
    <t>The Crocodile Hunter: Collision CourseÂ </t>
  </si>
  <si>
    <t>I Love You Phillip MorrisÂ </t>
  </si>
  <si>
    <t>Quest for FireÂ </t>
  </si>
  <si>
    <t>Antwone FisherÂ </t>
  </si>
  <si>
    <t>The Emperor's ClubÂ </t>
  </si>
  <si>
    <t>True RomanceÂ </t>
  </si>
  <si>
    <t>WombÂ </t>
  </si>
  <si>
    <t>Glengarry Glen RossÂ </t>
  </si>
  <si>
    <t>The Killer Inside MeÂ </t>
  </si>
  <si>
    <t>Cat PeopleÂ </t>
  </si>
  <si>
    <t>Sorority RowÂ </t>
  </si>
  <si>
    <t>The Prisoner of ZendaÂ </t>
  </si>
  <si>
    <t>Lars and the Real GirlÂ </t>
  </si>
  <si>
    <t>The Boy in the Striped PajamasÂ </t>
  </si>
  <si>
    <t>Dancer in the DarkÂ </t>
  </si>
  <si>
    <t>Oscar and LucindaÂ </t>
  </si>
  <si>
    <t>The FuneralÂ </t>
  </si>
  <si>
    <t>Solitary ManÂ </t>
  </si>
  <si>
    <t>MacheteÂ </t>
  </si>
  <si>
    <t>Casino JackÂ </t>
  </si>
  <si>
    <t>The Land Before TimeÂ </t>
  </si>
  <si>
    <t>Tae Guk Gi: The Brotherhood of WarÂ </t>
  </si>
  <si>
    <t>The Perfect GameÂ </t>
  </si>
  <si>
    <t>The ExorcistÂ </t>
  </si>
  <si>
    <t>JawsÂ </t>
  </si>
  <si>
    <t>American PieÂ </t>
  </si>
  <si>
    <t>Ernest &amp; CelestineÂ </t>
  </si>
  <si>
    <t>The Golden ChildÂ </t>
  </si>
  <si>
    <t>Think Like a ManÂ </t>
  </si>
  <si>
    <t>BarbershopÂ </t>
  </si>
  <si>
    <t>Star Trek II: The Wrath of KhanÂ </t>
  </si>
  <si>
    <t>Ace Ventura: Pet DetectiveÂ </t>
  </si>
  <si>
    <t>WarGamesÂ </t>
  </si>
  <si>
    <t>WitnessÂ </t>
  </si>
  <si>
    <t>Act of ValorÂ </t>
  </si>
  <si>
    <t>Step UpÂ </t>
  </si>
  <si>
    <t>Beavis and Butt-Head Do AmericaÂ </t>
  </si>
  <si>
    <t>Jackie BrownÂ </t>
  </si>
  <si>
    <t>Harold &amp; Kumar Escape from Guantanamo BayÂ </t>
  </si>
  <si>
    <t>ChronicleÂ </t>
  </si>
  <si>
    <t>YentlÂ </t>
  </si>
  <si>
    <t>Time BanditsÂ </t>
  </si>
  <si>
    <t>CrossroadsÂ </t>
  </si>
  <si>
    <t>Project XÂ </t>
  </si>
  <si>
    <t>PattonÂ </t>
  </si>
  <si>
    <t>One Hour PhotoÂ </t>
  </si>
  <si>
    <t>QuarantineÂ </t>
  </si>
  <si>
    <t>The EyeÂ </t>
  </si>
  <si>
    <t>Johnson Family VacationÂ </t>
  </si>
  <si>
    <t>How HighÂ </t>
  </si>
  <si>
    <t>The Muppet Christmas CarolÂ </t>
  </si>
  <si>
    <t>FridaÂ </t>
  </si>
  <si>
    <t>Katy Perry: Part of MeÂ </t>
  </si>
  <si>
    <t>The Fault in Our StarsÂ </t>
  </si>
  <si>
    <t>RoundersÂ </t>
  </si>
  <si>
    <t>Top FiveÂ </t>
  </si>
  <si>
    <t>ProphecyÂ </t>
  </si>
  <si>
    <t>Stir of EchoesÂ </t>
  </si>
  <si>
    <t xml:space="preserve">Spartacus: War of the DamnedÂ             </t>
  </si>
  <si>
    <t>PhilomenaÂ </t>
  </si>
  <si>
    <t>The Upside of AngerÂ </t>
  </si>
  <si>
    <t>The Boys from BrazilÂ </t>
  </si>
  <si>
    <t>AquamarineÂ </t>
  </si>
  <si>
    <t>Paper TownsÂ </t>
  </si>
  <si>
    <t>My Baby's DaddyÂ </t>
  </si>
  <si>
    <t>NebraskaÂ </t>
  </si>
  <si>
    <t>Tales from the Crypt: Demon KnightÂ </t>
  </si>
  <si>
    <t>Max Keeble's Big MoveÂ </t>
  </si>
  <si>
    <t>Young AdultÂ </t>
  </si>
  <si>
    <t>CrankÂ </t>
  </si>
  <si>
    <t>How to Be a PlayerÂ </t>
  </si>
  <si>
    <t>Living Out LoudÂ </t>
  </si>
  <si>
    <t>Just WrightÂ </t>
  </si>
  <si>
    <t>Rachel Getting MarriedÂ </t>
  </si>
  <si>
    <t>The Postman Always Rings TwiceÂ </t>
  </si>
  <si>
    <t>Girl with a Pearl EarringÂ </t>
  </si>
  <si>
    <t>Das BootÂ </t>
  </si>
  <si>
    <t>Sorority BoysÂ </t>
  </si>
  <si>
    <t>About TimeÂ </t>
  </si>
  <si>
    <t>House of Flying DaggersÂ </t>
  </si>
  <si>
    <t>ArbitrageÂ </t>
  </si>
  <si>
    <t>Project AlmanacÂ </t>
  </si>
  <si>
    <t>Cadillac RecordsÂ </t>
  </si>
  <si>
    <t>ScrewedÂ </t>
  </si>
  <si>
    <t>FortressÂ </t>
  </si>
  <si>
    <t>For Your ConsiderationÂ </t>
  </si>
  <si>
    <t>CelebrityÂ </t>
  </si>
  <si>
    <t>Running with ScissorsÂ </t>
  </si>
  <si>
    <t>From Justin to KellyÂ </t>
  </si>
  <si>
    <t>Girl 6Â </t>
  </si>
  <si>
    <t>In the CutÂ </t>
  </si>
  <si>
    <t>Two LoversÂ </t>
  </si>
  <si>
    <t>Last OrdersÂ </t>
  </si>
  <si>
    <t>The Pursuit of D.B. CooperÂ </t>
  </si>
  <si>
    <t>RavenousÂ </t>
  </si>
  <si>
    <t>Charlie BartlettÂ </t>
  </si>
  <si>
    <t>The Great BeautyÂ </t>
  </si>
  <si>
    <t>The Dangerous Lives of Altar BoysÂ </t>
  </si>
  <si>
    <t>StokerÂ </t>
  </si>
  <si>
    <t>2046Â </t>
  </si>
  <si>
    <t>Married LifeÂ </t>
  </si>
  <si>
    <t>DumaÂ </t>
  </si>
  <si>
    <t>OndineÂ </t>
  </si>
  <si>
    <t>BrotherÂ </t>
  </si>
  <si>
    <t>Welcome to CollinwoodÂ </t>
  </si>
  <si>
    <t>Critical CareÂ </t>
  </si>
  <si>
    <t>The Life Before Her EyesÂ </t>
  </si>
  <si>
    <t>Darling CompanionÂ </t>
  </si>
  <si>
    <t>TradeÂ </t>
  </si>
  <si>
    <t>FatelessÂ </t>
  </si>
  <si>
    <t>Breakfast of ChampionsÂ </t>
  </si>
  <si>
    <t>A Woman, a Gun and a Noodle ShopÂ </t>
  </si>
  <si>
    <t>CypherÂ </t>
  </si>
  <si>
    <t>City of Life and DeathÂ </t>
  </si>
  <si>
    <t>Legend of Kung Fu RabbitÂ </t>
  </si>
  <si>
    <t>Space Battleship YamatoÂ </t>
  </si>
  <si>
    <t>5 Days of WarÂ </t>
  </si>
  <si>
    <t>TriangleÂ </t>
  </si>
  <si>
    <t>10 Days in a MadhouseÂ </t>
  </si>
  <si>
    <t>Heaven Is for RealÂ </t>
  </si>
  <si>
    <t>SnatchÂ </t>
  </si>
  <si>
    <t>Dancin' It's OnÂ </t>
  </si>
  <si>
    <t>Pet SemataryÂ </t>
  </si>
  <si>
    <t>MadadayoÂ </t>
  </si>
  <si>
    <t>The Cry of the OwlÂ </t>
  </si>
  <si>
    <t>A Tale of Three CitiesÂ </t>
  </si>
  <si>
    <t>GremlinsÂ </t>
  </si>
  <si>
    <t>Star Wars: Episode IV - A New HopeÂ </t>
  </si>
  <si>
    <t>Dirty GrandpaÂ </t>
  </si>
  <si>
    <t>Doctor ZhivagoÂ </t>
  </si>
  <si>
    <t>TrashÂ </t>
  </si>
  <si>
    <t>High School Musical 3: Senior YearÂ </t>
  </si>
  <si>
    <t>The FighterÂ </t>
  </si>
  <si>
    <t>Jackass Number TwoÂ </t>
  </si>
  <si>
    <t>My Cousin VinnyÂ </t>
  </si>
  <si>
    <t>If I StayÂ </t>
  </si>
  <si>
    <t>Drive HardÂ </t>
  </si>
  <si>
    <t>Major LeagueÂ </t>
  </si>
  <si>
    <t>St. Trinian'sÂ </t>
  </si>
  <si>
    <t>Phone BoothÂ </t>
  </si>
  <si>
    <t>A Walk to RememberÂ </t>
  </si>
  <si>
    <t>Dead Man WalkingÂ </t>
  </si>
  <si>
    <t>Cruel IntentionsÂ </t>
  </si>
  <si>
    <t>Saw VIÂ </t>
  </si>
  <si>
    <t>History of the World: Part IÂ </t>
  </si>
  <si>
    <t>The Secret Life of BeesÂ </t>
  </si>
  <si>
    <t>Corky RomanoÂ </t>
  </si>
  <si>
    <t>Raising CainÂ </t>
  </si>
  <si>
    <t>F.I.S.T.Â </t>
  </si>
  <si>
    <t>Invaders from MarsÂ </t>
  </si>
  <si>
    <t>BrooklynÂ </t>
  </si>
  <si>
    <t>Barry LyndonÂ </t>
  </si>
  <si>
    <t>Out ColdÂ </t>
  </si>
  <si>
    <t>The Ladies ManÂ </t>
  </si>
  <si>
    <t>QuartetÂ </t>
  </si>
  <si>
    <t>TomcatsÂ </t>
  </si>
  <si>
    <t>FrailtyÂ </t>
  </si>
  <si>
    <t>Woman in GoldÂ </t>
  </si>
  <si>
    <t>KinseyÂ </t>
  </si>
  <si>
    <t>Army of DarknessÂ </t>
  </si>
  <si>
    <t>SlackersÂ </t>
  </si>
  <si>
    <t>What's Eating Gilbert GrapeÂ </t>
  </si>
  <si>
    <t>The Visual Bible: The Gospel of JohnÂ </t>
  </si>
  <si>
    <t>Vera DrakeÂ </t>
  </si>
  <si>
    <t>The GuruÂ </t>
  </si>
  <si>
    <t>The Perez FamilyÂ </t>
  </si>
  <si>
    <t>Inside Llewyn DavisÂ </t>
  </si>
  <si>
    <t>OÂ </t>
  </si>
  <si>
    <t>Return to the Blue LagoonÂ </t>
  </si>
  <si>
    <t>The Molly MaguiresÂ </t>
  </si>
  <si>
    <t>Romance &amp; CigarettesÂ </t>
  </si>
  <si>
    <t>Copying BeethovenÂ </t>
  </si>
  <si>
    <t>Brighton RockÂ </t>
  </si>
  <si>
    <t>Saw VÂ </t>
  </si>
  <si>
    <t>Machine Gun McCainÂ </t>
  </si>
  <si>
    <t>LOLÂ </t>
  </si>
  <si>
    <t>JindabyneÂ </t>
  </si>
  <si>
    <t>Kabhi Alvida Naa KehnaÂ </t>
  </si>
  <si>
    <t>An Ideal HusbandÂ </t>
  </si>
  <si>
    <t>The Last Days on MarsÂ </t>
  </si>
  <si>
    <t>DarknessÂ </t>
  </si>
  <si>
    <t>2001: A Space OdysseyÂ </t>
  </si>
  <si>
    <t>E.T. the Extra-TerrestrialÂ </t>
  </si>
  <si>
    <t>In the Land of WomenÂ </t>
  </si>
  <si>
    <t>The Blue ButterflyÂ </t>
  </si>
  <si>
    <t>There Goes My BabyÂ </t>
  </si>
  <si>
    <t xml:space="preserve">LovesickÂ             </t>
  </si>
  <si>
    <t>HousefullÂ </t>
  </si>
  <si>
    <t>September DawnÂ </t>
  </si>
  <si>
    <t>For Greater Glory: The True Story of CristiadaÂ </t>
  </si>
  <si>
    <t>La Famille BÃ©lierÂ </t>
  </si>
  <si>
    <t>Good Will HuntingÂ </t>
  </si>
  <si>
    <t>MisconductÂ </t>
  </si>
  <si>
    <t>Saw IIIÂ </t>
  </si>
  <si>
    <t>StripesÂ </t>
  </si>
  <si>
    <t>Bring It OnÂ 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</si>
  <si>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</si>
  <si>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</si>
  <si>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</si>
  <si>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</si>
  <si>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</si>
  <si>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</si>
  <si>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The Longest DayÂ </t>
  </si>
  <si>
    <t>The Mighty DucksÂ </t>
  </si>
  <si>
    <t>The GrudgeÂ </t>
  </si>
  <si>
    <t>Happy GilmoreÂ </t>
  </si>
  <si>
    <t>Jeepers CreepersÂ </t>
  </si>
  <si>
    <t>Bill &amp; Ted's Excellent AdventureÂ </t>
  </si>
  <si>
    <t>Oliver!Â </t>
  </si>
  <si>
    <t>The Best Exotic Marigold HotelÂ </t>
  </si>
  <si>
    <t>Recess: School's OutÂ </t>
  </si>
  <si>
    <t>Mad Max Beyond ThunderdomeÂ </t>
  </si>
  <si>
    <t>CommandoÂ </t>
  </si>
  <si>
    <t>The BoyÂ </t>
  </si>
  <si>
    <t>DevilÂ </t>
  </si>
  <si>
    <t>Friday After NextÂ </t>
  </si>
  <si>
    <t>Insidious: Chapter 3Â </t>
  </si>
  <si>
    <t>The Last DragonÂ </t>
  </si>
  <si>
    <t>The Lawnmower ManÂ </t>
  </si>
  <si>
    <t>Nick and Norah's Infinite PlaylistÂ </t>
  </si>
  <si>
    <t>DogmaÂ </t>
  </si>
  <si>
    <t>The Banger SistersÂ </t>
  </si>
  <si>
    <t>Twilight Zone: The MovieÂ </t>
  </si>
  <si>
    <t>Road HouseÂ </t>
  </si>
  <si>
    <t>A Low Down Dirty ShameÂ </t>
  </si>
  <si>
    <t>SwimfanÂ </t>
  </si>
  <si>
    <t>Employee of the MonthÂ </t>
  </si>
  <si>
    <t>Can't Hardly WaitÂ </t>
  </si>
  <si>
    <t>The OutsidersÂ </t>
  </si>
  <si>
    <t>Pete's DragonÂ </t>
  </si>
  <si>
    <t>The Dead ZoneÂ </t>
  </si>
  <si>
    <t>Sinister 2Â </t>
  </si>
  <si>
    <t>SparkleÂ </t>
  </si>
  <si>
    <t>ValentineÂ </t>
  </si>
  <si>
    <t>The Fourth KindÂ </t>
  </si>
  <si>
    <t>A Prairie Home CompanionÂ </t>
  </si>
  <si>
    <t>Sugar HillÂ </t>
  </si>
  <si>
    <t>Invasion U.S.A.Â </t>
  </si>
  <si>
    <t>Roll BounceÂ </t>
  </si>
  <si>
    <t>RushmoreÂ </t>
  </si>
  <si>
    <t>SkylineÂ </t>
  </si>
  <si>
    <t>The Second Best Exotic Marigold HotelÂ </t>
  </si>
  <si>
    <t>Kit Kittredge: An American GirlÂ </t>
  </si>
  <si>
    <t>The Perfect ManÂ </t>
  </si>
  <si>
    <t>Mo' Better BluesÂ </t>
  </si>
  <si>
    <t>Kung Pow: Enter the FistÂ </t>
  </si>
  <si>
    <t>TremorsÂ </t>
  </si>
  <si>
    <t>Wrong TurnÂ </t>
  </si>
  <si>
    <t>The Long RidersÂ </t>
  </si>
  <si>
    <t>The CorruptorÂ </t>
  </si>
  <si>
    <t>MudÂ </t>
  </si>
  <si>
    <t>Reno 911!: MiamiÂ </t>
  </si>
  <si>
    <t>One Direction: This Is UsÂ </t>
  </si>
  <si>
    <t>The Goods: Live Hard, Sell HardÂ </t>
  </si>
  <si>
    <t>Hey Arnold! The MovieÂ </t>
  </si>
  <si>
    <t>My Week with MarilynÂ </t>
  </si>
  <si>
    <t>The MatadorÂ </t>
  </si>
  <si>
    <t>Love JonesÂ </t>
  </si>
  <si>
    <t>The GiftÂ </t>
  </si>
  <si>
    <t>End of the SpearÂ </t>
  </si>
  <si>
    <t>Get Over ItÂ </t>
  </si>
  <si>
    <t>Office SpaceÂ </t>
  </si>
  <si>
    <t>Drop Dead GorgeousÂ </t>
  </si>
  <si>
    <t>Big EyesÂ </t>
  </si>
  <si>
    <t>Very Bad ThingsÂ </t>
  </si>
  <si>
    <t>SleepoverÂ </t>
  </si>
  <si>
    <t>Body DoubleÂ </t>
  </si>
  <si>
    <t>MacGruberÂ </t>
  </si>
  <si>
    <t>Dirty Pretty ThingsÂ </t>
  </si>
  <si>
    <t>Movie 43Â </t>
  </si>
  <si>
    <t>Over Her Dead BodyÂ </t>
  </si>
  <si>
    <t>Seeking a Friend for the End of the WorldÂ </t>
  </si>
  <si>
    <t>Cedar RapidsÂ </t>
  </si>
  <si>
    <t xml:space="preserve">BonesÂ             </t>
  </si>
  <si>
    <t>American History XÂ </t>
  </si>
  <si>
    <t>The CollectionÂ </t>
  </si>
  <si>
    <t>Teacher's PetÂ </t>
  </si>
  <si>
    <t>The Red ViolinÂ </t>
  </si>
  <si>
    <t>The Straight StoryÂ </t>
  </si>
  <si>
    <t>Deuces WildÂ </t>
  </si>
  <si>
    <t>Bad WordsÂ </t>
  </si>
  <si>
    <t>Run, Fatboy, RunÂ </t>
  </si>
  <si>
    <t>HeartbeepsÂ </t>
  </si>
  <si>
    <t>Black or WhiteÂ </t>
  </si>
  <si>
    <t>On the LineÂ </t>
  </si>
  <si>
    <t>Rescue DawnÂ </t>
  </si>
  <si>
    <t>Danny CollinsÂ </t>
  </si>
  <si>
    <t>Jeff, Who Lives at HomeÂ </t>
  </si>
  <si>
    <t>I Am LoveÂ </t>
  </si>
  <si>
    <t>Atlas Shrugged II: The StrikeÂ </t>
  </si>
  <si>
    <t>Romeo Is BleedingÂ </t>
  </si>
  <si>
    <t>The LimeyÂ </t>
  </si>
  <si>
    <t>CrashÂ </t>
  </si>
  <si>
    <t>The House of MirthÂ </t>
  </si>
  <si>
    <t>MaloneÂ </t>
  </si>
  <si>
    <t>Peaceful WarriorÂ </t>
  </si>
  <si>
    <t>Bucky Larson: Born to Be a StarÂ </t>
  </si>
  <si>
    <t>BamboozledÂ </t>
  </si>
  <si>
    <t>The ForestÂ </t>
  </si>
  <si>
    <t>SphinxÂ </t>
  </si>
  <si>
    <t>While We're YoungÂ </t>
  </si>
  <si>
    <t>A Better LifeÂ </t>
  </si>
  <si>
    <t>SpiderÂ </t>
  </si>
  <si>
    <t>Gun ShyÂ </t>
  </si>
  <si>
    <t>Nicholas NicklebyÂ </t>
  </si>
  <si>
    <t>The IcemanÂ </t>
  </si>
  <si>
    <t>KrrishÂ </t>
  </si>
  <si>
    <t>Cecil B. DeMentedÂ </t>
  </si>
  <si>
    <t>Killer JoeÂ </t>
  </si>
  <si>
    <t>The JonesesÂ </t>
  </si>
  <si>
    <t>Owning MahownyÂ </t>
  </si>
  <si>
    <t>The Brothers SolomonÂ </t>
  </si>
  <si>
    <t>My Blueberry NightsÂ </t>
  </si>
  <si>
    <t>IlluminataÂ </t>
  </si>
  <si>
    <t>Swept AwayÂ </t>
  </si>
  <si>
    <t>War, Inc.Â </t>
  </si>
  <si>
    <t>Shaolin SoccerÂ </t>
  </si>
  <si>
    <t>The Brown BunnyÂ </t>
  </si>
  <si>
    <t>The SwindleÂ </t>
  </si>
  <si>
    <t>RosewaterÂ </t>
  </si>
  <si>
    <t>The Chambermaid on the TitanicÂ </t>
  </si>
  <si>
    <t>CoriolanusÂ </t>
  </si>
  <si>
    <t>Imaginary HeroesÂ </t>
  </si>
  <si>
    <t>High Heels and Low LifesÂ </t>
  </si>
  <si>
    <t>World's Greatest DadÂ </t>
  </si>
  <si>
    <t>SeveranceÂ </t>
  </si>
  <si>
    <t>EdmondÂ </t>
  </si>
  <si>
    <t>Welcome to the RileysÂ </t>
  </si>
  <si>
    <t>Police Academy: Mission to MoscowÂ </t>
  </si>
  <si>
    <t>Blood Done Sign My NameÂ </t>
  </si>
  <si>
    <t>Cinco de Mayo, La BatallaÂ </t>
  </si>
  <si>
    <t>Elsa &amp; FredÂ </t>
  </si>
  <si>
    <t>An Alan Smithee Film: Burn Hollywood BurnÂ </t>
  </si>
  <si>
    <t>The Open RoadÂ </t>
  </si>
  <si>
    <t>The Good GuyÂ </t>
  </si>
  <si>
    <t>MotherhoodÂ </t>
  </si>
  <si>
    <t>Free StyleÂ </t>
  </si>
  <si>
    <t>StrangerlandÂ </t>
  </si>
  <si>
    <t>The Janky PromotersÂ </t>
  </si>
  <si>
    <t>Blonde AmbitionÂ </t>
  </si>
  <si>
    <t>The Oxford MurdersÂ </t>
  </si>
  <si>
    <t>The ReefÂ </t>
  </si>
  <si>
    <t>EulogyÂ </t>
  </si>
  <si>
    <t>White Noise 2: The LightÂ </t>
  </si>
  <si>
    <t>You Got Served: Beat the WorldÂ </t>
  </si>
  <si>
    <t>Fifty Dead Men WalkingÂ </t>
  </si>
  <si>
    <t>Jungle ShuffleÂ </t>
  </si>
  <si>
    <t>Adam ResurrectedÂ </t>
  </si>
  <si>
    <t>Of Horses and MenÂ </t>
  </si>
  <si>
    <t>It's a Wonderful AfterlifeÂ </t>
  </si>
  <si>
    <t>The Devil's TombÂ </t>
  </si>
  <si>
    <t>PartitionÂ </t>
  </si>
  <si>
    <t>Good IntentionsÂ </t>
  </si>
  <si>
    <t>The Good, the Bad, the WeirdÂ </t>
  </si>
  <si>
    <t>Nurse 3DÂ </t>
  </si>
  <si>
    <t>GunlessÂ </t>
  </si>
  <si>
    <t>AdventurelandÂ </t>
  </si>
  <si>
    <t>The Lost CityÂ </t>
  </si>
  <si>
    <t>Next FridayÂ </t>
  </si>
  <si>
    <t>American HeistÂ </t>
  </si>
  <si>
    <t>You Only Live TwiceÂ </t>
  </si>
  <si>
    <t>PlasticÂ </t>
  </si>
  <si>
    <t>AmourÂ </t>
  </si>
  <si>
    <t>Poltergeist IIIÂ </t>
  </si>
  <si>
    <t>Re-KillÂ </t>
  </si>
  <si>
    <t>It's a Mad, Mad, Mad, Mad WorldÂ </t>
  </si>
  <si>
    <t>VolverÂ </t>
  </si>
  <si>
    <t>Heavy MetalÂ </t>
  </si>
  <si>
    <t>Gentlemen BroncosÂ </t>
  </si>
  <si>
    <t>Richard IIIÂ </t>
  </si>
  <si>
    <t>Into the Grizzly MazeÂ </t>
  </si>
  <si>
    <t>KitesÂ </t>
  </si>
  <si>
    <t>MelancholiaÂ </t>
  </si>
  <si>
    <t>Red DogÂ </t>
  </si>
  <si>
    <t>Jab Tak Hai JaanÂ </t>
  </si>
  <si>
    <t>AlienÂ </t>
  </si>
  <si>
    <t>The Texas Chain Saw MassacreÂ </t>
  </si>
  <si>
    <t>The RunawaysÂ </t>
  </si>
  <si>
    <t>Fiddler on the RoofÂ </t>
  </si>
  <si>
    <t>ThunderballÂ </t>
  </si>
  <si>
    <t>DetentionÂ </t>
  </si>
  <si>
    <t>Loose CannonsÂ </t>
  </si>
  <si>
    <t>Set It OffÂ </t>
  </si>
  <si>
    <t>The Best ManÂ </t>
  </si>
  <si>
    <t>Child's PlayÂ </t>
  </si>
  <si>
    <t>SickoÂ </t>
  </si>
  <si>
    <t>The Purge: AnarchyÂ </t>
  </si>
  <si>
    <t>Down to YouÂ </t>
  </si>
  <si>
    <t>Harold &amp; Kumar Go to White CastleÂ </t>
  </si>
  <si>
    <t>The ContenderÂ </t>
  </si>
  <si>
    <t>Boiler RoomÂ </t>
  </si>
  <si>
    <t>Trading PlacesÂ </t>
  </si>
  <si>
    <t>Black ChristmasÂ </t>
  </si>
  <si>
    <t>Breakin' All the RulesÂ </t>
  </si>
  <si>
    <t>Henry VÂ </t>
  </si>
  <si>
    <t>The SavagesÂ </t>
  </si>
  <si>
    <t>Chasing PapiÂ </t>
  </si>
  <si>
    <t>The Way of the GunÂ </t>
  </si>
  <si>
    <t>Igby Goes DownÂ </t>
  </si>
  <si>
    <t>PCUÂ </t>
  </si>
  <si>
    <t>The Ultimate GiftÂ </t>
  </si>
  <si>
    <t xml:space="preserve">The Bold and the BeautifulÂ             </t>
  </si>
  <si>
    <t>The Ice PiratesÂ </t>
  </si>
  <si>
    <t>GracieÂ </t>
  </si>
  <si>
    <t>Trust the ManÂ </t>
  </si>
  <si>
    <t>Hamlet 2Â </t>
  </si>
  <si>
    <t>Velvet GoldmineÂ </t>
  </si>
  <si>
    <t>The WailingÂ </t>
  </si>
  <si>
    <t>Glee: The 3D Concert MovieÂ </t>
  </si>
  <si>
    <t>The Legend of SuriyothaiÂ </t>
  </si>
  <si>
    <t>Two Evil EyesÂ </t>
  </si>
  <si>
    <t>BarbecueÂ </t>
  </si>
  <si>
    <t>All or NothingÂ </t>
  </si>
  <si>
    <t>Princess KaiulaniÂ </t>
  </si>
  <si>
    <t>Opal DreamÂ </t>
  </si>
  <si>
    <t>Flame and CitronÂ </t>
  </si>
  <si>
    <t>UndiscoveredÂ </t>
  </si>
  <si>
    <t>Red Riding: In the Year of Our Lord 1974Â </t>
  </si>
  <si>
    <t>The Girl on the TrainÂ </t>
  </si>
  <si>
    <t>Veronika Decides to DieÂ </t>
  </si>
  <si>
    <t>Crocodile DundeeÂ </t>
  </si>
  <si>
    <t>Ultramarines: A Warhammer 40,000 MovieÂ </t>
  </si>
  <si>
    <t>The I InsideÂ </t>
  </si>
  <si>
    <t>Beneath Hill 60Â </t>
  </si>
  <si>
    <t>PolisseÂ </t>
  </si>
  <si>
    <t>AwakeÂ </t>
  </si>
  <si>
    <t xml:space="preserve">Star Wars: The Clone WarsÂ             </t>
  </si>
  <si>
    <t>Skin TradeÂ </t>
  </si>
  <si>
    <t>The Lost BoysÂ </t>
  </si>
  <si>
    <t>Crazy HeartÂ </t>
  </si>
  <si>
    <t>The RoseÂ </t>
  </si>
  <si>
    <t>Baggage ClaimÂ </t>
  </si>
  <si>
    <t>BarbarellaÂ </t>
  </si>
  <si>
    <t>ShipwreckedÂ </t>
  </si>
  <si>
    <t>ElectionÂ </t>
  </si>
  <si>
    <t>The NamesakeÂ </t>
  </si>
  <si>
    <t>The DUFFÂ </t>
  </si>
  <si>
    <t>GlitterÂ </t>
  </si>
  <si>
    <t>The Haunting in Connecticut 2: Ghosts of GeorgiaÂ </t>
  </si>
  <si>
    <t>SilmidoÂ </t>
  </si>
  <si>
    <t>Bright StarÂ </t>
  </si>
  <si>
    <t>My Name Is KhanÂ </t>
  </si>
  <si>
    <t>All Is LostÂ </t>
  </si>
  <si>
    <t>LimboÂ </t>
  </si>
  <si>
    <t>Namastey LondonÂ </t>
  </si>
  <si>
    <t>The Wind That Shakes the BarleyÂ </t>
  </si>
  <si>
    <t>Yeh Jawaani Hai DeewaniÂ </t>
  </si>
  <si>
    <t>Quo VadisÂ </t>
  </si>
  <si>
    <t>Repo! The Genetic OperaÂ </t>
  </si>
  <si>
    <t>Valley of the Wolves: IraqÂ </t>
  </si>
  <si>
    <t>Pulp FictionÂ </t>
  </si>
  <si>
    <t>The Muppet MovieÂ </t>
  </si>
  <si>
    <t>NightcrawlerÂ </t>
  </si>
  <si>
    <t>Club DreadÂ </t>
  </si>
  <si>
    <t>The Sound of MusicÂ </t>
  </si>
  <si>
    <t>SplashÂ </t>
  </si>
  <si>
    <t>Little Miss SunshineÂ </t>
  </si>
  <si>
    <t>Stand by MeÂ </t>
  </si>
  <si>
    <t>28 Days Later...Â </t>
  </si>
  <si>
    <t>You Got ServedÂ </t>
  </si>
  <si>
    <t>Escape from AlcatrazÂ </t>
  </si>
  <si>
    <t>Brown SugarÂ </t>
  </si>
  <si>
    <t>A Thin Line Between Love and HateÂ </t>
  </si>
  <si>
    <t>50/50Â </t>
  </si>
  <si>
    <t>ShutterÂ </t>
  </si>
  <si>
    <t>That Awkward MomentÂ </t>
  </si>
  <si>
    <t>Modern ProblemsÂ </t>
  </si>
  <si>
    <t>KicksÂ </t>
  </si>
  <si>
    <t>Much Ado About NothingÂ </t>
  </si>
  <si>
    <t>On Her Majesty's Secret ServiceÂ </t>
  </si>
  <si>
    <t xml:space="preserve">The PlayerÂ             </t>
  </si>
  <si>
    <t>New NightmareÂ </t>
  </si>
  <si>
    <t>Drive Me CrazyÂ </t>
  </si>
  <si>
    <t>Akeelah and the BeeÂ </t>
  </si>
  <si>
    <t>Half BakedÂ </t>
  </si>
  <si>
    <t>New in TownÂ </t>
  </si>
  <si>
    <t>American PsychoÂ </t>
  </si>
  <si>
    <t>The Good GirlÂ </t>
  </si>
  <si>
    <t>Bon Cop Bad CopÂ </t>
  </si>
  <si>
    <t>The Boondock Saints II: All Saints DayÂ </t>
  </si>
  <si>
    <t>The City of Your Final DestinationÂ </t>
  </si>
  <si>
    <t>Enough SaidÂ </t>
  </si>
  <si>
    <t>Easy AÂ </t>
  </si>
  <si>
    <t>The InkwellÂ </t>
  </si>
  <si>
    <t>Shadow of the VampireÂ </t>
  </si>
  <si>
    <t>PromÂ </t>
  </si>
  <si>
    <t>The PallbearerÂ </t>
  </si>
  <si>
    <t>Held UpÂ </t>
  </si>
  <si>
    <t>Woman on TopÂ </t>
  </si>
  <si>
    <t>Howards EndÂ </t>
  </si>
  <si>
    <t xml:space="preserve">PreacherÂ             </t>
  </si>
  <si>
    <t>AnomalisaÂ </t>
  </si>
  <si>
    <t>Another YearÂ </t>
  </si>
  <si>
    <t>8 WomenÂ </t>
  </si>
  <si>
    <t>Showdown in Little TokyoÂ </t>
  </si>
  <si>
    <t>Clay PigeonsÂ </t>
  </si>
  <si>
    <t>It's Kind of a Funny StoryÂ </t>
  </si>
  <si>
    <t>Made in DagenhamÂ </t>
  </si>
  <si>
    <t>When Did You Last See Your Father?Â </t>
  </si>
  <si>
    <t>PrefontaineÂ </t>
  </si>
  <si>
    <t>The Wicked LadyÂ </t>
  </si>
  <si>
    <t>The Secret of KellsÂ </t>
  </si>
  <si>
    <t>Begin AgainÂ </t>
  </si>
  <si>
    <t>Down in the ValleyÂ </t>
  </si>
  <si>
    <t>Brooklyn RulesÂ </t>
  </si>
  <si>
    <t>RestlessÂ </t>
  </si>
  <si>
    <t>The Singing DetectiveÂ </t>
  </si>
  <si>
    <t>The Land GirlsÂ </t>
  </si>
  <si>
    <t>FidoÂ </t>
  </si>
  <si>
    <t>The Wendell Baker StoryÂ </t>
  </si>
  <si>
    <t>Wild TargetÂ </t>
  </si>
  <si>
    <t>PathologyÂ </t>
  </si>
  <si>
    <t xml:space="preserve">Wuthering HeightsÂ             </t>
  </si>
  <si>
    <t>10th &amp; WolfÂ </t>
  </si>
  <si>
    <t>Dear WendyÂ </t>
  </si>
  <si>
    <t>AloftÂ </t>
  </si>
  <si>
    <t>AkiraÂ </t>
  </si>
  <si>
    <t>The Death and Life of Bobby ZÂ </t>
  </si>
  <si>
    <t>The Rocket: The Legend of Rocket RichardÂ </t>
  </si>
  <si>
    <t>SwelterÂ </t>
  </si>
  <si>
    <t>My Lucky StarÂ </t>
  </si>
  <si>
    <t>Imagine Me &amp; YouÂ </t>
  </si>
  <si>
    <t>Mr. ChurchÂ </t>
  </si>
  <si>
    <t>Swimming PoolÂ </t>
  </si>
  <si>
    <t>Green Street 3: Never Back DownÂ </t>
  </si>
  <si>
    <t>The Blood of HeroesÂ </t>
  </si>
  <si>
    <t>Code of HonorÂ </t>
  </si>
  <si>
    <t>Driving Miss DaisyÂ </t>
  </si>
  <si>
    <t>Soul FoodÂ </t>
  </si>
  <si>
    <t>Rumble in the BronxÂ </t>
  </si>
  <si>
    <t>Far from MenÂ </t>
  </si>
  <si>
    <t>Thank You for SmokingÂ </t>
  </si>
  <si>
    <t>Hostel: Part IIÂ </t>
  </si>
  <si>
    <t>An EducationÂ </t>
  </si>
  <si>
    <t>ShopgirlÂ </t>
  </si>
  <si>
    <t>The Hotel New HampshireÂ </t>
  </si>
  <si>
    <t>NarcÂ </t>
  </si>
  <si>
    <t>Men with BroomsÂ </t>
  </si>
  <si>
    <t>Witless ProtectionÂ </t>
  </si>
  <si>
    <t>The Work and the GloryÂ </t>
  </si>
  <si>
    <t>ExtractÂ </t>
  </si>
  <si>
    <t>Masked and AnonymousÂ </t>
  </si>
  <si>
    <t>Alias BettyÂ </t>
  </si>
  <si>
    <t>Code 46Â </t>
  </si>
  <si>
    <t>Outside BetÂ </t>
  </si>
  <si>
    <t>Albert NobbsÂ </t>
  </si>
  <si>
    <t>Black NovemberÂ </t>
  </si>
  <si>
    <t>Ta Ra Rum PumÂ </t>
  </si>
  <si>
    <t>PersepolisÂ </t>
  </si>
  <si>
    <t>The HoleÂ </t>
  </si>
  <si>
    <t>The WaveÂ </t>
  </si>
  <si>
    <t>The Neon DemonÂ </t>
  </si>
  <si>
    <t>Harry BrownÂ </t>
  </si>
  <si>
    <t>The Omega CodeÂ </t>
  </si>
  <si>
    <t>JunoÂ </t>
  </si>
  <si>
    <t>Pound of FleshÂ </t>
  </si>
  <si>
    <t>Diamonds Are ForeverÂ </t>
  </si>
  <si>
    <t>The GodfatherÂ </t>
  </si>
  <si>
    <t>FlashdanceÂ </t>
  </si>
  <si>
    <t>500 Days of SummerÂ </t>
  </si>
  <si>
    <t>The PianoÂ </t>
  </si>
  <si>
    <t>Magic MikeÂ </t>
  </si>
  <si>
    <t>Darkness FallsÂ </t>
  </si>
  <si>
    <t>Live and Let DieÂ </t>
  </si>
  <si>
    <t>My Dog SkipÂ </t>
  </si>
  <si>
    <t>Definitely, MaybeÂ </t>
  </si>
  <si>
    <t>Jumping the BroomÂ </t>
  </si>
  <si>
    <t>Good Night, and Good Luck.Â </t>
  </si>
  <si>
    <t>CapoteÂ </t>
  </si>
  <si>
    <t>DesperadoÂ </t>
  </si>
  <si>
    <t xml:space="preserve">FargoÂ             </t>
  </si>
  <si>
    <t>Logan's RunÂ </t>
  </si>
  <si>
    <t>The Man with the Golden GunÂ </t>
  </si>
  <si>
    <t>Action JacksonÂ </t>
  </si>
  <si>
    <t>The DescentÂ </t>
  </si>
  <si>
    <t>Michael Jordan to the MaxÂ </t>
  </si>
  <si>
    <t>Devil's DueÂ </t>
  </si>
  <si>
    <t>Flirting with DisasterÂ </t>
  </si>
  <si>
    <t>The Devil's RejectsÂ </t>
  </si>
  <si>
    <t xml:space="preserve">Buffy the Vampire SlayerÂ             </t>
  </si>
  <si>
    <t>DopeÂ </t>
  </si>
  <si>
    <t>In Too DeepÂ </t>
  </si>
  <si>
    <t>House of 1000 CorpsesÂ </t>
  </si>
  <si>
    <t>Alien ZoneÂ </t>
  </si>
  <si>
    <t>A Serious ManÂ </t>
  </si>
  <si>
    <t>Get LowÂ </t>
  </si>
  <si>
    <t>WarlockÂ </t>
  </si>
  <si>
    <t>Beyond the LightsÂ </t>
  </si>
  <si>
    <t>A Single ManÂ </t>
  </si>
  <si>
    <t>The Last Temptation of ChristÂ </t>
  </si>
  <si>
    <t>Outside ProvidenceÂ </t>
  </si>
  <si>
    <t>Bride &amp; PrejudiceÂ </t>
  </si>
  <si>
    <t>Rabbit-Proof FenceÂ </t>
  </si>
  <si>
    <t>Who's Your Caddy?Â </t>
  </si>
  <si>
    <t>Split SecondÂ </t>
  </si>
  <si>
    <t xml:space="preserve">NikitaÂ             </t>
  </si>
  <si>
    <t>The Other Side of HeavenÂ </t>
  </si>
  <si>
    <t xml:space="preserve">Dark AngelÂ             </t>
  </si>
  <si>
    <t>Veer-ZaaraÂ </t>
  </si>
  <si>
    <t>RedbeltÂ </t>
  </si>
  <si>
    <t>CyrusÂ </t>
  </si>
  <si>
    <t>A Dog of FlandersÂ </t>
  </si>
  <si>
    <t>Auto FocusÂ </t>
  </si>
  <si>
    <t>Factory GirlÂ </t>
  </si>
  <si>
    <t>We Need to Talk About KevinÂ </t>
  </si>
  <si>
    <t>The Christmas CandleÂ </t>
  </si>
  <si>
    <t>The Mighty MacsÂ </t>
  </si>
  <si>
    <t>Losin' ItÂ </t>
  </si>
  <si>
    <t>Mother and ChildÂ </t>
  </si>
  <si>
    <t>March or DieÂ </t>
  </si>
  <si>
    <t>Les visiteursÂ </t>
  </si>
  <si>
    <t>SomewhereÂ </t>
  </si>
  <si>
    <t>I Hope They Serve Beer in HellÂ </t>
  </si>
  <si>
    <t>Chairman of the BoardÂ </t>
  </si>
  <si>
    <t>HesherÂ </t>
  </si>
  <si>
    <t>Dom HemingwayÂ </t>
  </si>
  <si>
    <t>GerryÂ </t>
  </si>
  <si>
    <t>The Heart of MeÂ </t>
  </si>
  <si>
    <t>FreeheldÂ </t>
  </si>
  <si>
    <t>The Extra ManÂ </t>
  </si>
  <si>
    <t>Hard to Be a GodÂ </t>
  </si>
  <si>
    <t>Ca$hÂ </t>
  </si>
  <si>
    <t>Wah-WahÂ </t>
  </si>
  <si>
    <t>The Boondock SaintsÂ </t>
  </si>
  <si>
    <t>Z StormÂ </t>
  </si>
  <si>
    <t>TwixtÂ </t>
  </si>
  <si>
    <t>Snow QueenÂ </t>
  </si>
  <si>
    <t>Alpha and Omega 4: The Legend of the Saw Toothed CaveÂ </t>
  </si>
  <si>
    <t>Pale RiderÂ </t>
  </si>
  <si>
    <t>Stargate: The Ark of TruthÂ </t>
  </si>
  <si>
    <t>Dazed and ConfusedÂ </t>
  </si>
  <si>
    <t>High School Musical 2Â </t>
  </si>
  <si>
    <t>Two Lovers and a BearÂ </t>
  </si>
  <si>
    <t>Criminal ActivitiesÂ </t>
  </si>
  <si>
    <t>Aimee &amp; JaguarÂ </t>
  </si>
  <si>
    <t>The ChumscrubberÂ </t>
  </si>
  <si>
    <t>ShadeÂ </t>
  </si>
  <si>
    <t>House at the End of the StreetÂ </t>
  </si>
  <si>
    <t>IncendiesÂ </t>
  </si>
  <si>
    <t>Remember Me, My LoveÂ </t>
  </si>
  <si>
    <t>Perrier's BountyÂ </t>
  </si>
  <si>
    <t>Elite SquadÂ </t>
  </si>
  <si>
    <t>AnnabelleÂ </t>
  </si>
  <si>
    <t>Bran Nue DaeÂ </t>
  </si>
  <si>
    <t>Boyz n the HoodÂ </t>
  </si>
  <si>
    <t>La BambaÂ </t>
  </si>
  <si>
    <t>The Four SeasonsÂ </t>
  </si>
  <si>
    <t>Dressed to KillÂ </t>
  </si>
  <si>
    <t>The Adventures of Huck FinnÂ </t>
  </si>
  <si>
    <t>GoÂ </t>
  </si>
  <si>
    <t>Friends with MoneyÂ </t>
  </si>
  <si>
    <t>The Andromeda StrainÂ </t>
  </si>
  <si>
    <t>BatsÂ </t>
  </si>
  <si>
    <t>Nowhere in AfricaÂ </t>
  </si>
  <si>
    <t>ShameÂ </t>
  </si>
  <si>
    <t>Layer CakeÂ </t>
  </si>
  <si>
    <t>The Work and the Glory II: American ZionÂ </t>
  </si>
  <si>
    <t>The EastÂ </t>
  </si>
  <si>
    <t>A Home at the End of the WorldÂ </t>
  </si>
  <si>
    <t>AberdeenÂ </t>
  </si>
  <si>
    <t>The MessengerÂ </t>
  </si>
  <si>
    <t>TrackerÂ </t>
  </si>
  <si>
    <t>ControlÂ </t>
  </si>
  <si>
    <t>The TerminatorÂ </t>
  </si>
  <si>
    <t>Good Bye Lenin!Â </t>
  </si>
  <si>
    <t>The Damned UnitedÂ </t>
  </si>
  <si>
    <t>The Return of the Living DeadÂ </t>
  </si>
  <si>
    <t xml:space="preserve">GomorrahÂ             </t>
  </si>
  <si>
    <t>MallratsÂ </t>
  </si>
  <si>
    <t>GreaseÂ </t>
  </si>
  <si>
    <t>PlatoonÂ </t>
  </si>
  <si>
    <t>Fahrenheit 9/11Â </t>
  </si>
  <si>
    <t>Butch Cassidy and the Sundance KidÂ </t>
  </si>
  <si>
    <t>Mary PoppinsÂ </t>
  </si>
  <si>
    <t>Ordinary PeopleÂ </t>
  </si>
  <si>
    <t>West Side StoryÂ </t>
  </si>
  <si>
    <t>CaddyshackÂ </t>
  </si>
  <si>
    <t>The BrothersÂ </t>
  </si>
  <si>
    <t>The WoodÂ </t>
  </si>
  <si>
    <t>The Usual SuspectsÂ </t>
  </si>
  <si>
    <t>A Nightmare on Elm Street 5: The Dream ChildÂ </t>
  </si>
  <si>
    <t>Van Wilder: Party LiaisonÂ </t>
  </si>
  <si>
    <t>The WrestlerÂ </t>
  </si>
  <si>
    <t>Duel in the SunÂ </t>
  </si>
  <si>
    <t>Best in ShowÂ </t>
  </si>
  <si>
    <t>Escape from New YorkÂ </t>
  </si>
  <si>
    <t>School DazeÂ </t>
  </si>
  <si>
    <t>Daddy Day CampÂ </t>
  </si>
  <si>
    <t>Mr. Nice GuyÂ </t>
  </si>
  <si>
    <t>A Mighty WindÂ </t>
  </si>
  <si>
    <t>Mystic PizzaÂ </t>
  </si>
  <si>
    <t xml:space="preserve">War &amp; PeaceÂ             </t>
  </si>
  <si>
    <t>Sliding DoorsÂ </t>
  </si>
  <si>
    <t>Tales from the HoodÂ </t>
  </si>
  <si>
    <t>The Last King of ScotlandÂ </t>
  </si>
  <si>
    <t>Halloween 5Â </t>
  </si>
  <si>
    <t>BernieÂ </t>
  </si>
  <si>
    <t>Dolphins and Whales 3D: Tribes of the OceanÂ </t>
  </si>
  <si>
    <t>PollockÂ </t>
  </si>
  <si>
    <t>200 CigarettesÂ </t>
  </si>
  <si>
    <t>The WordsÂ </t>
  </si>
  <si>
    <t>Casa de mi PadreÂ </t>
  </si>
  <si>
    <t>City IslandÂ </t>
  </si>
  <si>
    <t>The GuardÂ </t>
  </si>
  <si>
    <t>CollegeÂ </t>
  </si>
  <si>
    <t>The Virgin SuicidesÂ </t>
  </si>
  <si>
    <t>Little VoiceÂ </t>
  </si>
  <si>
    <t>Miss MarchÂ </t>
  </si>
  <si>
    <t>Wish I Was HereÂ </t>
  </si>
  <si>
    <t>Simply IrresistibleÂ </t>
  </si>
  <si>
    <t xml:space="preserve">Veronica MarsÂ             </t>
  </si>
  <si>
    <t>Hedwig and the Angry InchÂ </t>
  </si>
  <si>
    <t>Only the StrongÂ </t>
  </si>
  <si>
    <t>Goddess of LoveÂ </t>
  </si>
  <si>
    <t>Shattered GlassÂ </t>
  </si>
  <si>
    <t>NovocaineÂ </t>
  </si>
  <si>
    <t>The Business of StrangersÂ </t>
  </si>
  <si>
    <t>The Wild BunchÂ </t>
  </si>
  <si>
    <t>The WacknessÂ </t>
  </si>
  <si>
    <t>The Great Train RobberyÂ </t>
  </si>
  <si>
    <t>Morvern CallarÂ </t>
  </si>
  <si>
    <t>Beastmaster 2: Through the Portal of TimeÂ </t>
  </si>
  <si>
    <t>The 5th QuarterÂ </t>
  </si>
  <si>
    <t>The Flower of EvilÂ </t>
  </si>
  <si>
    <t>The GreatestÂ </t>
  </si>
  <si>
    <t>Snow Flower and the Secret FanÂ </t>
  </si>
  <si>
    <t>Come Early MorningÂ </t>
  </si>
  <si>
    <t>Lucky BreakÂ </t>
  </si>
  <si>
    <t>JuliaÂ </t>
  </si>
  <si>
    <t>Surfer, DudeÂ </t>
  </si>
  <si>
    <t>Lake of FireÂ </t>
  </si>
  <si>
    <t>11:14Â </t>
  </si>
  <si>
    <t>Men of WarÂ </t>
  </si>
  <si>
    <t>Don McKayÂ </t>
  </si>
  <si>
    <t>DeadfallÂ </t>
  </si>
  <si>
    <t>A Shine of RainbowsÂ </t>
  </si>
  <si>
    <t>The Hit ListÂ </t>
  </si>
  <si>
    <t xml:space="preserve">EmmaÂ             </t>
  </si>
  <si>
    <t>VideodromeÂ </t>
  </si>
  <si>
    <t>L'auberge espagnoleÂ </t>
  </si>
  <si>
    <t>Song OneÂ </t>
  </si>
  <si>
    <t>Winter in WartimeÂ </t>
  </si>
  <si>
    <t>Freaky DeakyÂ </t>
  </si>
  <si>
    <t>The TrainÂ </t>
  </si>
  <si>
    <t>Trade of InnocentsÂ </t>
  </si>
  <si>
    <t>The ProtectorÂ </t>
  </si>
  <si>
    <t>Stiff Upper LipsÂ </t>
  </si>
  <si>
    <t xml:space="preserve">The InbetweenersÂ             </t>
  </si>
  <si>
    <t>Bend It Like BeckhamÂ </t>
  </si>
  <si>
    <t>Sunshine StateÂ </t>
  </si>
  <si>
    <t>CrossoverÂ </t>
  </si>
  <si>
    <t>Khiladi 786Â </t>
  </si>
  <si>
    <t>[Rec] 2Â </t>
  </si>
  <si>
    <t>Standing OvationÂ </t>
  </si>
  <si>
    <t>The StingÂ </t>
  </si>
  <si>
    <t>Chariots of FireÂ </t>
  </si>
  <si>
    <t>Diary of a Mad Black WomanÂ </t>
  </si>
  <si>
    <t>ShineÂ </t>
  </si>
  <si>
    <t>Don JonÂ </t>
  </si>
  <si>
    <t>High Plains DrifterÂ </t>
  </si>
  <si>
    <t>Ghost WorldÂ </t>
  </si>
  <si>
    <t>IrisÂ </t>
  </si>
  <si>
    <t>GalaxinaÂ </t>
  </si>
  <si>
    <t>The ChorusÂ </t>
  </si>
  <si>
    <t>Mambo ItalianoÂ </t>
  </si>
  <si>
    <t>WonderlandÂ </t>
  </si>
  <si>
    <t>Do the Right ThingÂ </t>
  </si>
  <si>
    <t>Harvard ManÂ </t>
  </si>
  <si>
    <t>Le HavreÂ </t>
  </si>
  <si>
    <t>IrreversibleÂ </t>
  </si>
  <si>
    <t>R100Â </t>
  </si>
  <si>
    <t>Rang De BasantiÂ </t>
  </si>
  <si>
    <t>AnimalsÂ </t>
  </si>
  <si>
    <t>Salvation BoulevardÂ </t>
  </si>
  <si>
    <t>The TenÂ </t>
  </si>
  <si>
    <t>A Room for Romeo BrassÂ </t>
  </si>
  <si>
    <t>HeadhuntersÂ </t>
  </si>
  <si>
    <t>GrabbersÂ </t>
  </si>
  <si>
    <t>Saint RalphÂ </t>
  </si>
  <si>
    <t>Miss JulieÂ </t>
  </si>
  <si>
    <t>Somewhere in TimeÂ </t>
  </si>
  <si>
    <t>Dum Maaro DumÂ </t>
  </si>
  <si>
    <t>Insidious: Chapter 2Â </t>
  </si>
  <si>
    <t>Saw IIÂ </t>
  </si>
  <si>
    <t>10 Cloverfield LaneÂ </t>
  </si>
  <si>
    <t>Jackass: The MovieÂ </t>
  </si>
  <si>
    <t>Lights OutÂ </t>
  </si>
  <si>
    <t>Paranormal Activity 3Â </t>
  </si>
  <si>
    <t>OuijaÂ </t>
  </si>
  <si>
    <t>A Nightmare on Elm Street 3: Dream WarriorsÂ </t>
  </si>
  <si>
    <t>Instructions Not IncludedÂ </t>
  </si>
  <si>
    <t>Paranormal Activity 4Â </t>
  </si>
  <si>
    <t>The RobeÂ </t>
  </si>
  <si>
    <t>The Return of the Pink PantherÂ </t>
  </si>
  <si>
    <t>Freddy's Dead: The Final NightmareÂ </t>
  </si>
  <si>
    <t>MonsterÂ </t>
  </si>
  <si>
    <t>20,000 Leagues Under the SeaÂ </t>
  </si>
  <si>
    <t>Paranormal Activity: The Marked OnesÂ </t>
  </si>
  <si>
    <t>The Elephant ManÂ </t>
  </si>
  <si>
    <t>Dallas Buyers ClubÂ </t>
  </si>
  <si>
    <t>The Lazarus EffectÂ </t>
  </si>
  <si>
    <t>MementoÂ </t>
  </si>
  <si>
    <t>OculusÂ </t>
  </si>
  <si>
    <t>Clerks IIÂ </t>
  </si>
  <si>
    <t>Billy ElliotÂ </t>
  </si>
  <si>
    <t>The Way Way BackÂ </t>
  </si>
  <si>
    <t>House Party 2Â </t>
  </si>
  <si>
    <t>The Man from Snowy RiverÂ </t>
  </si>
  <si>
    <t>Doug's 1st MovieÂ </t>
  </si>
  <si>
    <t>The ApostleÂ </t>
  </si>
  <si>
    <t>Mommie DearestÂ </t>
  </si>
  <si>
    <t>Our Idiot BrotherÂ </t>
  </si>
  <si>
    <t>RaceÂ </t>
  </si>
  <si>
    <t>The Players ClubÂ </t>
  </si>
  <si>
    <t>As Above, So BelowÂ </t>
  </si>
  <si>
    <t>AddictedÂ </t>
  </si>
  <si>
    <t>Eve's BayouÂ </t>
  </si>
  <si>
    <t>Still AliceÂ </t>
  </si>
  <si>
    <t>The EgyptianÂ </t>
  </si>
  <si>
    <t>NighthawksÂ </t>
  </si>
  <si>
    <t>Friday the 13th Part VIII: Jason Takes ManhattanÂ </t>
  </si>
  <si>
    <t>My Big Fat Greek WeddingÂ </t>
  </si>
  <si>
    <t>Spring BreakersÂ </t>
  </si>
  <si>
    <t>Halloween: The Curse of Michael MyersÂ </t>
  </si>
  <si>
    <t>Y Tu MamÃ¡ TambiÃ©nÂ </t>
  </si>
  <si>
    <t>Shaun of the DeadÂ </t>
  </si>
  <si>
    <t>The Haunting of Molly HartleyÂ </t>
  </si>
  <si>
    <t>Lone StarÂ </t>
  </si>
  <si>
    <t>Halloween 4: The Return of Michael MyersÂ </t>
  </si>
  <si>
    <t>April Fool's DayÂ </t>
  </si>
  <si>
    <t>DinerÂ </t>
  </si>
  <si>
    <t>Lone Wolf McQuadeÂ </t>
  </si>
  <si>
    <t>Apollo 18Â </t>
  </si>
  <si>
    <t>Sunshine CleaningÂ </t>
  </si>
  <si>
    <t>No EscapeÂ </t>
  </si>
  <si>
    <t>The BeastmasterÂ </t>
  </si>
  <si>
    <t>Solomon and ShebaÂ </t>
  </si>
  <si>
    <t>Fifty Shades of BlackÂ </t>
  </si>
  <si>
    <t>Not Easily BrokenÂ </t>
  </si>
  <si>
    <t>A Farewell to ArmsÂ </t>
  </si>
  <si>
    <t>The Perfect MatchÂ </t>
  </si>
  <si>
    <t>Digimon: The MovieÂ </t>
  </si>
  <si>
    <t>Saved!Â </t>
  </si>
  <si>
    <t>The Barbarian InvasionsÂ </t>
  </si>
  <si>
    <t>Robin and MarianÂ </t>
  </si>
  <si>
    <t>The ForsakenÂ </t>
  </si>
  <si>
    <t>Force 10 from NavaroneÂ </t>
  </si>
  <si>
    <t>UHFÂ </t>
  </si>
  <si>
    <t>Grandma's BoyÂ </t>
  </si>
  <si>
    <t>Slums of Beverly HillsÂ </t>
  </si>
  <si>
    <t>Once Upon a Time in the WestÂ </t>
  </si>
  <si>
    <t>MadeÂ </t>
  </si>
  <si>
    <t>MoonÂ </t>
  </si>
  <si>
    <t>Keeping Up with the SteinsÂ </t>
  </si>
  <si>
    <t>Sea Rex 3D: Journey to a Prehistoric WorldÂ </t>
  </si>
  <si>
    <t>The Sweet HereafterÂ </t>
  </si>
  <si>
    <t>Of Gods and MenÂ </t>
  </si>
  <si>
    <t>Bottle ShockÂ </t>
  </si>
  <si>
    <t>Jekyll and Hyde... Together AgainÂ </t>
  </si>
  <si>
    <t>Heavenly CreaturesÂ </t>
  </si>
  <si>
    <t>90 Minutes in HeavenÂ </t>
  </si>
  <si>
    <t>Everything Must GoÂ </t>
  </si>
  <si>
    <t>Zero EffectÂ </t>
  </si>
  <si>
    <t>The MachinistÂ </t>
  </si>
  <si>
    <t>Light SleeperÂ </t>
  </si>
  <si>
    <t>Kill the MessengerÂ </t>
  </si>
  <si>
    <t>Rabbit HoleÂ </t>
  </si>
  <si>
    <t>Party MonsterÂ </t>
  </si>
  <si>
    <t>Green RoomÂ </t>
  </si>
  <si>
    <t>The Oh in OhioÂ </t>
  </si>
  <si>
    <t>Atlas Shrugged: Who Is John Galt?Â </t>
  </si>
  <si>
    <t>Bottle RocketÂ </t>
  </si>
  <si>
    <t>Albino AlligatorÂ </t>
  </si>
  <si>
    <t>Gandhi, My FatherÂ </t>
  </si>
  <si>
    <t>Standard Operating ProcedureÂ </t>
  </si>
  <si>
    <t>Out of the BlueÂ </t>
  </si>
  <si>
    <t>Tucker and Dale vs EvilÂ </t>
  </si>
  <si>
    <t>Lovely, StillÂ </t>
  </si>
  <si>
    <t>TycoonÂ </t>
  </si>
  <si>
    <t>Desert BlueÂ </t>
  </si>
  <si>
    <t>DecoysÂ </t>
  </si>
  <si>
    <t>The VisitÂ </t>
  </si>
  <si>
    <t>RedactedÂ </t>
  </si>
  <si>
    <t>FascinationÂ </t>
  </si>
  <si>
    <t xml:space="preserve">Saving GraceÂ             </t>
  </si>
  <si>
    <t>Area 51Â </t>
  </si>
  <si>
    <t>Sleep TightÂ </t>
  </si>
  <si>
    <t>The CottageÂ </t>
  </si>
  <si>
    <t>Dead Like Me: Life After DeathÂ </t>
  </si>
  <si>
    <t>Farce of the PenguinsÂ </t>
  </si>
  <si>
    <t>Flying ByÂ </t>
  </si>
  <si>
    <t xml:space="preserve">PsychÂ             </t>
  </si>
  <si>
    <t>RudderlessÂ </t>
  </si>
  <si>
    <t>Henry &amp; MeÂ </t>
  </si>
  <si>
    <t>Christmas EveÂ </t>
  </si>
  <si>
    <t>We Have Your HusbandÂ </t>
  </si>
  <si>
    <t>Dying of the LightÂ </t>
  </si>
  <si>
    <t>Born of WarÂ </t>
  </si>
  <si>
    <t>Capricorn OneÂ </t>
  </si>
  <si>
    <t>Should've Been RomeoÂ </t>
  </si>
  <si>
    <t>Running ForeverÂ </t>
  </si>
  <si>
    <t>Yoga HosersÂ </t>
  </si>
  <si>
    <t>Navy Seals vs. ZombiesÂ </t>
  </si>
  <si>
    <t>I Served the King of EnglandÂ </t>
  </si>
  <si>
    <t>Soul KitchenÂ </t>
  </si>
  <si>
    <t>Sling BladeÂ </t>
  </si>
  <si>
    <t>The AwakeningÂ </t>
  </si>
  <si>
    <t>HostelÂ </t>
  </si>
  <si>
    <t>Tristram Shandy: A Cock and Bull StoryÂ </t>
  </si>
  <si>
    <t>Take ShelterÂ </t>
  </si>
  <si>
    <t>Lady in WhiteÂ </t>
  </si>
  <si>
    <t>Driving LessonsÂ </t>
  </si>
  <si>
    <t>Let's Kill Ward's WifeÂ </t>
  </si>
  <si>
    <t>The Texas Chainsaw Massacre 2Â </t>
  </si>
  <si>
    <t>Pat Garrett &amp; Billy the KidÂ </t>
  </si>
  <si>
    <t>Only God ForgivesÂ </t>
  </si>
  <si>
    <t>Camping sauvageÂ </t>
  </si>
  <si>
    <t>Without MenÂ </t>
  </si>
  <si>
    <t>BarfiÂ </t>
  </si>
  <si>
    <t>Dear FrankieÂ </t>
  </si>
  <si>
    <t>All HatÂ </t>
  </si>
  <si>
    <t>The Names of LoveÂ </t>
  </si>
  <si>
    <t>Treading WaterÂ </t>
  </si>
  <si>
    <t>Savage GraceÂ </t>
  </si>
  <si>
    <t>Police AcademyÂ </t>
  </si>
  <si>
    <t>The Blue LagoonÂ </t>
  </si>
  <si>
    <t>Four Weddings and a FuneralÂ </t>
  </si>
  <si>
    <t>Fast Times at Ridgemont HighÂ </t>
  </si>
  <si>
    <t>Moby DickÂ </t>
  </si>
  <si>
    <t>25th HourÂ </t>
  </si>
  <si>
    <t xml:space="preserve">Secrets and LiesÂ             </t>
  </si>
  <si>
    <t>BoundÂ </t>
  </si>
  <si>
    <t>Requiem for a DreamÂ </t>
  </si>
  <si>
    <t>State FairÂ </t>
  </si>
  <si>
    <t>TangoÂ </t>
  </si>
  <si>
    <t>SalvadorÂ </t>
  </si>
  <si>
    <t>Moms' Night OutÂ </t>
  </si>
  <si>
    <t>Donnie DarkoÂ </t>
  </si>
  <si>
    <t>Saving Private PerezÂ </t>
  </si>
  <si>
    <t>CharacterÂ </t>
  </si>
  <si>
    <t>SpunÂ </t>
  </si>
  <si>
    <t>Life During WartimeÂ </t>
  </si>
  <si>
    <t>Lady VengeanceÂ </t>
  </si>
  <si>
    <t>Mozart's SisterÂ </t>
  </si>
  <si>
    <t>Mean MachineÂ </t>
  </si>
  <si>
    <t>ExiledÂ </t>
  </si>
  <si>
    <t>BlackthornÂ </t>
  </si>
  <si>
    <t>Lilya 4-EverÂ </t>
  </si>
  <si>
    <t>After.LifeÂ </t>
  </si>
  <si>
    <t>FuglyÂ </t>
  </si>
  <si>
    <t>One Flew Over the Cuckoo's NestÂ </t>
  </si>
  <si>
    <t>R.L. Stine's Monsterville: The Cabinet of SoulsÂ </t>
  </si>
  <si>
    <t>Silent MovieÂ </t>
  </si>
  <si>
    <t>AirliftÂ </t>
  </si>
  <si>
    <t xml:space="preserve">Anne of Green GablesÂ             </t>
  </si>
  <si>
    <t>Falcon RisingÂ </t>
  </si>
  <si>
    <t>The SweeneyÂ </t>
  </si>
  <si>
    <t>Sexy BeastÂ </t>
  </si>
  <si>
    <t>Easy MoneyÂ </t>
  </si>
  <si>
    <t>Whale RiderÂ </t>
  </si>
  <si>
    <t>PaaÂ </t>
  </si>
  <si>
    <t>CargoÂ </t>
  </si>
  <si>
    <t>High School MusicalÂ </t>
  </si>
  <si>
    <t xml:space="preserve">Animal KingdomÂ             </t>
  </si>
  <si>
    <t>Love and Death on Long IslandÂ </t>
  </si>
  <si>
    <t>Night WatchÂ </t>
  </si>
  <si>
    <t>The Crying GameÂ </t>
  </si>
  <si>
    <t>Porky'sÂ </t>
  </si>
  <si>
    <t>Survival of the DeadÂ </t>
  </si>
  <si>
    <t>Night of the Living DeadÂ </t>
  </si>
  <si>
    <t>Lost in TranslationÂ </t>
  </si>
  <si>
    <t>Annie HallÂ </t>
  </si>
  <si>
    <t>The Greatest Show on EarthÂ </t>
  </si>
  <si>
    <t>Monster's BallÂ </t>
  </si>
  <si>
    <t>MaggieÂ </t>
  </si>
  <si>
    <t>Leaving Las VegasÂ </t>
  </si>
  <si>
    <t>Hansel &amp; Gretel Get BakedÂ </t>
  </si>
  <si>
    <t>The Front PageÂ </t>
  </si>
  <si>
    <t>The Boy Next DoorÂ </t>
  </si>
  <si>
    <t>TrapezeÂ </t>
  </si>
  <si>
    <t>The Kids Are All RightÂ </t>
  </si>
  <si>
    <t>They LiveÂ </t>
  </si>
  <si>
    <t>The Great EscapeÂ </t>
  </si>
  <si>
    <t>What the #$*! Do We (K)now!?Â </t>
  </si>
  <si>
    <t>The Last Exorcism Part IIÂ </t>
  </si>
  <si>
    <t>BoyhoodÂ </t>
  </si>
  <si>
    <t>ScoopÂ </t>
  </si>
  <si>
    <t>The WashÂ </t>
  </si>
  <si>
    <t>3 StrikesÂ </t>
  </si>
  <si>
    <t>The CoolerÂ </t>
  </si>
  <si>
    <t>The MisfitsÂ </t>
  </si>
  <si>
    <t>The Night ListenerÂ </t>
  </si>
  <si>
    <t>The Jerky BoysÂ </t>
  </si>
  <si>
    <t>The OrphanageÂ </t>
  </si>
  <si>
    <t>A Haunted House 2Â </t>
  </si>
  <si>
    <t>The Rules of AttractionÂ </t>
  </si>
  <si>
    <t>TopazÂ </t>
  </si>
  <si>
    <t>Let's Go to PrisonÂ </t>
  </si>
  <si>
    <t>Four RoomsÂ </t>
  </si>
  <si>
    <t>SecretaryÂ </t>
  </si>
  <si>
    <t>The Real CancunÂ </t>
  </si>
  <si>
    <t>Talk RadioÂ </t>
  </si>
  <si>
    <t>Waiting for GuffmanÂ </t>
  </si>
  <si>
    <t>Love StinksÂ </t>
  </si>
  <si>
    <t>You Kill MeÂ </t>
  </si>
  <si>
    <t>ThumbsuckerÂ </t>
  </si>
  <si>
    <t>Red StateÂ </t>
  </si>
  <si>
    <t>MirrormaskÂ </t>
  </si>
  <si>
    <t>SamsaraÂ </t>
  </si>
  <si>
    <t>The BarbariansÂ </t>
  </si>
  <si>
    <t>The Art of Getting ByÂ </t>
  </si>
  <si>
    <t>ZipperÂ </t>
  </si>
  <si>
    <t>Poolhall JunkiesÂ </t>
  </si>
  <si>
    <t>The Loss of Sexual InnocenceÂ </t>
  </si>
  <si>
    <t>Holy MotorsÂ </t>
  </si>
  <si>
    <t>JoeÂ </t>
  </si>
  <si>
    <t>Shooting FishÂ </t>
  </si>
  <si>
    <t>PrisonÂ </t>
  </si>
  <si>
    <t>Psycho Beach PartyÂ </t>
  </si>
  <si>
    <t>The Big TeaseÂ </t>
  </si>
  <si>
    <t>Buen DÃ­a, RamÃ³nÂ </t>
  </si>
  <si>
    <t>TrustÂ </t>
  </si>
  <si>
    <t>An Everlasting PieceÂ </t>
  </si>
  <si>
    <t>Among GiantsÂ </t>
  </si>
  <si>
    <t>AdoreÂ </t>
  </si>
  <si>
    <t>The Velocity of GaryÂ </t>
  </si>
  <si>
    <t>Mondays in the SunÂ </t>
  </si>
  <si>
    <t>Stake LandÂ </t>
  </si>
  <si>
    <t xml:space="preserve">Sonny with a ChanceÂ             </t>
  </si>
  <si>
    <t>The Last Time I Committed SuicideÂ </t>
  </si>
  <si>
    <t>Futuro BeachÂ </t>
  </si>
  <si>
    <t>Another Happy DayÂ </t>
  </si>
  <si>
    <t>A Lonely Place to DieÂ </t>
  </si>
  <si>
    <t>NothingÂ </t>
  </si>
  <si>
    <t>The Geographer Drank His Globe AwayÂ </t>
  </si>
  <si>
    <t>1776Â </t>
  </si>
  <si>
    <t>InescapableÂ </t>
  </si>
  <si>
    <t>Hell's AngelsÂ </t>
  </si>
  <si>
    <t>Purple VioletsÂ </t>
  </si>
  <si>
    <t>The VeilÂ </t>
  </si>
  <si>
    <t>The Loved OnesÂ </t>
  </si>
  <si>
    <t>No VacancyÂ </t>
  </si>
  <si>
    <t>How to Fall in LoveÂ </t>
  </si>
  <si>
    <t>The Perfect WaveÂ </t>
  </si>
  <si>
    <t>A Man for All SeasonsÂ </t>
  </si>
  <si>
    <t>NetworkÂ </t>
  </si>
  <si>
    <t>Gone with the WindÂ </t>
  </si>
  <si>
    <t>Desert DancerÂ </t>
  </si>
  <si>
    <t>Major DundeeÂ </t>
  </si>
  <si>
    <t>Down for LifeÂ </t>
  </si>
  <si>
    <t>Annie Get Your GunÂ </t>
  </si>
  <si>
    <t>Four LionsÂ </t>
  </si>
  <si>
    <t>House of SandÂ </t>
  </si>
  <si>
    <t>DefendorÂ </t>
  </si>
  <si>
    <t>The PirateÂ </t>
  </si>
  <si>
    <t>The Good HeartÂ </t>
  </si>
  <si>
    <t>The History BoysÂ </t>
  </si>
  <si>
    <t xml:space="preserve">M*A*S*HÂ             </t>
  </si>
  <si>
    <t>Midnight CowboyÂ </t>
  </si>
  <si>
    <t>The Full MontyÂ </t>
  </si>
  <si>
    <t>Airplane!Â </t>
  </si>
  <si>
    <t>Chain of CommandÂ </t>
  </si>
  <si>
    <t>FridayÂ </t>
  </si>
  <si>
    <t>Menace II SocietyÂ </t>
  </si>
  <si>
    <t xml:space="preserve">EmpireÂ             </t>
  </si>
  <si>
    <t>Creepshow 2Â </t>
  </si>
  <si>
    <t>The Ballad of Cable HogueÂ </t>
  </si>
  <si>
    <t>In Cold BloodÂ </t>
  </si>
  <si>
    <t>The Nun's StoryÂ </t>
  </si>
  <si>
    <t>HarperÂ </t>
  </si>
  <si>
    <t>FrenzyÂ </t>
  </si>
  <si>
    <t>The WitchÂ </t>
  </si>
  <si>
    <t>I Got the Hook UpÂ </t>
  </si>
  <si>
    <t>She's the OneÂ </t>
  </si>
  <si>
    <t>Gods and MonstersÂ </t>
  </si>
  <si>
    <t>The Secret in Their EyesÂ </t>
  </si>
  <si>
    <t>TrainÂ </t>
  </si>
  <si>
    <t>Evil Dead IIÂ </t>
  </si>
  <si>
    <t>Pootie TangÂ </t>
  </si>
  <si>
    <t>SharknadoÂ </t>
  </si>
  <si>
    <t>La otra conquistaÂ </t>
  </si>
  <si>
    <t>TrollhunterÂ </t>
  </si>
  <si>
    <t>Ira &amp; AbbyÂ </t>
  </si>
  <si>
    <t>Winter PassingÂ </t>
  </si>
  <si>
    <t>D.E.B.S.Â </t>
  </si>
  <si>
    <t>The Masked SaintÂ </t>
  </si>
  <si>
    <t>The BetrayedÂ </t>
  </si>
  <si>
    <t>TaxmanÂ </t>
  </si>
  <si>
    <t xml:space="preserve">The SecretÂ             </t>
  </si>
  <si>
    <t>2:13Â </t>
  </si>
  <si>
    <t>Batman: The Dark Knight Returns, Part 2Â </t>
  </si>
  <si>
    <t>Time to ChooseÂ </t>
  </si>
  <si>
    <t>In the Name of the King: The Last JobÂ </t>
  </si>
  <si>
    <t>Wicked BloodÂ </t>
  </si>
  <si>
    <t>Dawn PatrolÂ </t>
  </si>
  <si>
    <t>Lords of LondonÂ </t>
  </si>
  <si>
    <t>High AnxietyÂ </t>
  </si>
  <si>
    <t>March of the PenguinsÂ </t>
  </si>
  <si>
    <t>Margin CallÂ </t>
  </si>
  <si>
    <t>AugustÂ </t>
  </si>
  <si>
    <t>ChokeÂ </t>
  </si>
  <si>
    <t>WhiplashÂ </t>
  </si>
  <si>
    <t>City of GodÂ </t>
  </si>
  <si>
    <t>Human TrafficÂ </t>
  </si>
  <si>
    <t>Day OneÂ </t>
  </si>
  <si>
    <t>The Dead GirlÂ </t>
  </si>
  <si>
    <t>The HuntÂ </t>
  </si>
  <si>
    <t>A Christmas StoryÂ </t>
  </si>
  <si>
    <t>BellaÂ </t>
  </si>
  <si>
    <t>Class of 1984Â </t>
  </si>
  <si>
    <t>The Opposite SexÂ </t>
  </si>
  <si>
    <t>Dreaming of Joseph LeesÂ </t>
  </si>
  <si>
    <t>The ClassÂ </t>
  </si>
  <si>
    <t>Rosemary's BabyÂ </t>
  </si>
  <si>
    <t>The Man Who Shot Liberty ValanceÂ </t>
  </si>
  <si>
    <t>AdamÂ </t>
  </si>
  <si>
    <t>Maria Full of GraceÂ </t>
  </si>
  <si>
    <t>BeginnersÂ </t>
  </si>
  <si>
    <t>FeastÂ </t>
  </si>
  <si>
    <t>Animal HouseÂ </t>
  </si>
  <si>
    <t>GoldfingerÂ </t>
  </si>
  <si>
    <t>AntiviralÂ </t>
  </si>
  <si>
    <t>It's a Wonderful LifeÂ </t>
  </si>
  <si>
    <t>TrainspottingÂ </t>
  </si>
  <si>
    <t>The Original Kings of ComedyÂ </t>
  </si>
  <si>
    <t>Paranormal Activity 2Â </t>
  </si>
  <si>
    <t>Waking Ned DevineÂ </t>
  </si>
  <si>
    <t>Bowling for ColumbineÂ </t>
  </si>
  <si>
    <t>Coming HomeÂ </t>
  </si>
  <si>
    <t>A Nightmare on Elm Street 2: Freddy's RevengeÂ </t>
  </si>
  <si>
    <t>A Room with a ViewÂ </t>
  </si>
  <si>
    <t>The PurgeÂ </t>
  </si>
  <si>
    <t>SinisterÂ </t>
  </si>
  <si>
    <t>Martin Lawrence Live: RunteldatÂ </t>
  </si>
  <si>
    <t>Cat on a Hot Tin RoofÂ </t>
  </si>
  <si>
    <t>Beneath the Planet of the ApesÂ </t>
  </si>
  <si>
    <t>Air BudÂ </t>
  </si>
  <si>
    <t>PokÃ©mon 3: The MovieÂ </t>
  </si>
  <si>
    <t>Jason Lives: Friday the 13th Part VIÂ </t>
  </si>
  <si>
    <t>The Bridge on the River KwaiÂ </t>
  </si>
  <si>
    <t>Spaced InvadersÂ </t>
  </si>
  <si>
    <t>Family PlotÂ </t>
  </si>
  <si>
    <t>The ApartmentÂ </t>
  </si>
  <si>
    <t>Jason Goes to Hell: The Final FridayÂ </t>
  </si>
  <si>
    <t>Torn CurtainÂ </t>
  </si>
  <si>
    <t>Dave Chappelle's Block PartyÂ </t>
  </si>
  <si>
    <t>Slow WestÂ </t>
  </si>
  <si>
    <t>Krush GrooveÂ </t>
  </si>
  <si>
    <t>Next Day AirÂ </t>
  </si>
  <si>
    <t>Elmer GantryÂ </t>
  </si>
  <si>
    <t>Judgment at NurembergÂ </t>
  </si>
  <si>
    <t>Trippin'Â </t>
  </si>
  <si>
    <t xml:space="preserve">Robot ChickenÂ             </t>
  </si>
  <si>
    <t>Red RiverÂ </t>
  </si>
  <si>
    <t>Phat GirlzÂ </t>
  </si>
  <si>
    <t>Before MidnightÂ </t>
  </si>
  <si>
    <t>Teen Wolf TooÂ </t>
  </si>
  <si>
    <t>Phantasm IIÂ </t>
  </si>
  <si>
    <t>Woman Thou Art LoosedÂ </t>
  </si>
  <si>
    <t>Real Women Have CurvesÂ </t>
  </si>
  <si>
    <t xml:space="preserve">Deadline GallipoliÂ             </t>
  </si>
  <si>
    <t>WaterÂ </t>
  </si>
  <si>
    <t>East Is EastÂ </t>
  </si>
  <si>
    <t>WhippedÂ </t>
  </si>
  <si>
    <t>Kama Sutra: A Tale of LoveÂ </t>
  </si>
  <si>
    <t>Please GiveÂ </t>
  </si>
  <si>
    <t>Willy Wonka &amp; the Chocolate FactoryÂ </t>
  </si>
  <si>
    <t>Warlock: The ArmageddonÂ </t>
  </si>
  <si>
    <t>8 Heads in a Duffel BagÂ </t>
  </si>
  <si>
    <t>Days of HeavenÂ </t>
  </si>
  <si>
    <t>Thirteen Conversations About One ThingÂ </t>
  </si>
  <si>
    <t>JawbreakerÂ </t>
  </si>
  <si>
    <t>BasquiatÂ </t>
  </si>
  <si>
    <t>Frances HaÂ </t>
  </si>
  <si>
    <t>TsotsiÂ </t>
  </si>
  <si>
    <t>HappinessÂ </t>
  </si>
  <si>
    <t>DysFunktional FamilyÂ </t>
  </si>
  <si>
    <t>TuskÂ </t>
  </si>
  <si>
    <t>OldboyÂ </t>
  </si>
  <si>
    <t>Letters to GodÂ </t>
  </si>
  <si>
    <t>Hobo with a ShotgunÂ </t>
  </si>
  <si>
    <t>CompadresÂ </t>
  </si>
  <si>
    <t>FreewayÂ </t>
  </si>
  <si>
    <t>Love's Abiding JoyÂ </t>
  </si>
  <si>
    <t>Fish TankÂ </t>
  </si>
  <si>
    <t>Damsels in DistressÂ </t>
  </si>
  <si>
    <t xml:space="preserve">CreatureÂ             </t>
  </si>
  <si>
    <t>BacheloretteÂ </t>
  </si>
  <si>
    <t xml:space="preserve">BrainDeadÂ             </t>
  </si>
  <si>
    <t>Brave New GirlÂ </t>
  </si>
  <si>
    <t>Tim and Eric's Billion Dollar MovieÂ </t>
  </si>
  <si>
    <t xml:space="preserve">The GrandÂ             </t>
  </si>
  <si>
    <t>Summer StormÂ </t>
  </si>
  <si>
    <t>Fort McCoyÂ </t>
  </si>
  <si>
    <t>Chain LetterÂ </t>
  </si>
  <si>
    <t>Just LookingÂ </t>
  </si>
  <si>
    <t>The DivideÂ </t>
  </si>
  <si>
    <t>The EclipseÂ </t>
  </si>
  <si>
    <t>DemonicÂ </t>
  </si>
  <si>
    <t>My Big Fat Independent MovieÂ </t>
  </si>
  <si>
    <t>The DeportedÂ </t>
  </si>
  <si>
    <t>Tanner HallÂ </t>
  </si>
  <si>
    <t>Open RoadÂ </t>
  </si>
  <si>
    <t>They Came TogetherÂ </t>
  </si>
  <si>
    <t>30 Nights of Paranormal Activity with the Devil Inside the Girl with the Dragon TattooÂ </t>
  </si>
  <si>
    <t>Never Back Down 2: The BeatdownÂ </t>
  </si>
  <si>
    <t>Point BlankÂ </t>
  </si>
  <si>
    <t>Four Single FathersÂ </t>
  </si>
  <si>
    <t>Enter the Dangerous MindÂ </t>
  </si>
  <si>
    <t>Something WickedÂ </t>
  </si>
  <si>
    <t>AWOL-72Â </t>
  </si>
  <si>
    <t>IguanaÂ </t>
  </si>
  <si>
    <t>Chicago OvercoatÂ </t>
  </si>
  <si>
    <t>Barry MundayÂ </t>
  </si>
  <si>
    <t>Central StationÂ </t>
  </si>
  <si>
    <t>Pocketful of MiraclesÂ </t>
  </si>
  <si>
    <t>Close RangeÂ </t>
  </si>
  <si>
    <t>Boynton Beach ClubÂ </t>
  </si>
  <si>
    <t>AmnesiacÂ </t>
  </si>
  <si>
    <t>FreakonomicsÂ </t>
  </si>
  <si>
    <t>High TensionÂ </t>
  </si>
  <si>
    <t>Griff the InvisibleÂ </t>
  </si>
  <si>
    <t>UnnaturalÂ </t>
  </si>
  <si>
    <t>Hustle &amp; FlowÂ </t>
  </si>
  <si>
    <t>Some Like It HotÂ </t>
  </si>
  <si>
    <t>Friday the 13th Part VII: The New BloodÂ </t>
  </si>
  <si>
    <t>The Wizard of OzÂ </t>
  </si>
  <si>
    <t>Young FrankensteinÂ </t>
  </si>
  <si>
    <t>Diary of the DeadÂ </t>
  </si>
  <si>
    <t>Lage Raho Munna BhaiÂ </t>
  </si>
  <si>
    <t>Ulee's GoldÂ </t>
  </si>
  <si>
    <t>The Black StallionÂ </t>
  </si>
  <si>
    <t>Sardaar JiÂ </t>
  </si>
  <si>
    <t>Journey to SaturnÂ </t>
  </si>
  <si>
    <t>Donovan's ReefÂ </t>
  </si>
  <si>
    <t>The DressÂ </t>
  </si>
  <si>
    <t>A Guy Named JoeÂ </t>
  </si>
  <si>
    <t>Blazing SaddlesÂ </t>
  </si>
  <si>
    <t>Friday the 13th: The Final ChapterÂ </t>
  </si>
  <si>
    <t>IdaÂ </t>
  </si>
  <si>
    <t>MauriceÂ </t>
  </si>
  <si>
    <t>Beer LeagueÂ </t>
  </si>
  <si>
    <t>Riding GiantsÂ </t>
  </si>
  <si>
    <t>TimecrimesÂ </t>
  </si>
  <si>
    <t>Silver MedallistÂ </t>
  </si>
  <si>
    <t>Timber FallsÂ </t>
  </si>
  <si>
    <t>Singin' in the RainÂ </t>
  </si>
  <si>
    <t>Fat, Sick &amp; Nearly DeadÂ </t>
  </si>
  <si>
    <t>A Haunted HouseÂ </t>
  </si>
  <si>
    <t>2016: Obama's AmericaÂ </t>
  </si>
  <si>
    <t>That Thing You Do!Â </t>
  </si>
  <si>
    <t>Halloween III: Season of the WitchÂ </t>
  </si>
  <si>
    <t>Escape from the Planet of the ApesÂ </t>
  </si>
  <si>
    <t>HudÂ </t>
  </si>
  <si>
    <t>Kevin Hart: Let Me ExplainÂ </t>
  </si>
  <si>
    <t>My Own Private IdahoÂ </t>
  </si>
  <si>
    <t>Garden StateÂ </t>
  </si>
  <si>
    <t>Before SunriseÂ </t>
  </si>
  <si>
    <t>Sur le seuilÂ </t>
  </si>
  <si>
    <t>Jesus' SonÂ </t>
  </si>
  <si>
    <t>Saving FaceÂ </t>
  </si>
  <si>
    <t>Brick LaneÂ </t>
  </si>
  <si>
    <t>Robot &amp; FrankÂ </t>
  </si>
  <si>
    <t>My Life Without MeÂ </t>
  </si>
  <si>
    <t>The Spectacular NowÂ </t>
  </si>
  <si>
    <t>Marilyn Hotchkiss' Ballroom Dancing and Charm SchoolÂ </t>
  </si>
  <si>
    <t>ReligulousÂ </t>
  </si>
  <si>
    <t>FuelÂ </t>
  </si>
  <si>
    <t>Valley of the Heart's DelightÂ </t>
  </si>
  <si>
    <t>Eye of the DolphinÂ </t>
  </si>
  <si>
    <t>8: The Mormon PropositionÂ </t>
  </si>
  <si>
    <t>The Other End of the LineÂ </t>
  </si>
  <si>
    <t>AnatomyÂ </t>
  </si>
  <si>
    <t>Sleep DealerÂ </t>
  </si>
  <si>
    <t>SuperÂ </t>
  </si>
  <si>
    <t>Christmas MailÂ </t>
  </si>
  <si>
    <t>StungÂ </t>
  </si>
  <si>
    <t>AntibirthÂ </t>
  </si>
  <si>
    <t>Get on the BusÂ </t>
  </si>
  <si>
    <t>Thr3eÂ </t>
  </si>
  <si>
    <t>IdiocracyÂ </t>
  </si>
  <si>
    <t>The Rise of the KraysÂ </t>
  </si>
  <si>
    <t>This Is EnglandÂ </t>
  </si>
  <si>
    <t>Alien UprisingÂ </t>
  </si>
  <si>
    <t>Bathing BeautyÂ </t>
  </si>
  <si>
    <t>Go for It!Â </t>
  </si>
  <si>
    <t>Dancer, Texas Pop. 81Â </t>
  </si>
  <si>
    <t>Show BoatÂ </t>
  </si>
  <si>
    <t>Redemption RoadÂ </t>
  </si>
  <si>
    <t>The CallingÂ </t>
  </si>
  <si>
    <t>The Brave Little ToasterÂ </t>
  </si>
  <si>
    <t>FantasiaÂ </t>
  </si>
  <si>
    <t>8 DaysÂ </t>
  </si>
  <si>
    <t>Friday the 13th Part IIIÂ </t>
  </si>
  <si>
    <t>Friday the 13th: A New BeginningÂ </t>
  </si>
  <si>
    <t>The Last Sin EaterÂ </t>
  </si>
  <si>
    <t>Do You Believe?Â </t>
  </si>
  <si>
    <t>Impact PointÂ </t>
  </si>
  <si>
    <t>The Valley of DecisionÂ </t>
  </si>
  <si>
    <t>EdenÂ </t>
  </si>
  <si>
    <t>Chicken Tikka MasalaÂ </t>
  </si>
  <si>
    <t>Always WoodstockÂ </t>
  </si>
  <si>
    <t>Jack Brooks: Monster SlayerÂ </t>
  </si>
  <si>
    <t>The Best Years of Our LivesÂ </t>
  </si>
  <si>
    <t>BullyÂ </t>
  </si>
  <si>
    <t>EllingÂ </t>
  </si>
  <si>
    <t>Mi AmericaÂ </t>
  </si>
  <si>
    <t>[Rec]Â </t>
  </si>
  <si>
    <t>Lies in Plain SightÂ </t>
  </si>
  <si>
    <t>SharkskinÂ </t>
  </si>
  <si>
    <t>ContainmentÂ </t>
  </si>
  <si>
    <t>The TimberÂ </t>
  </si>
  <si>
    <t>From Russia with LoveÂ </t>
  </si>
  <si>
    <t>The Toxic Avenger Part IIÂ </t>
  </si>
  <si>
    <t xml:space="preserve">In the Heat of the NightÂ             </t>
  </si>
  <si>
    <t>SleeperÂ </t>
  </si>
  <si>
    <t>It FollowsÂ </t>
  </si>
  <si>
    <t>Everything You Always Wanted to Know About Sex * But Were Afraid to AskÂ </t>
  </si>
  <si>
    <t>To Kill a MockingbirdÂ </t>
  </si>
  <si>
    <t>Mad Max 2: The Road WarriorÂ </t>
  </si>
  <si>
    <t>The Legend of Drunken MasterÂ </t>
  </si>
  <si>
    <t>Boys Don't CryÂ </t>
  </si>
  <si>
    <t>Silent HouseÂ </t>
  </si>
  <si>
    <t>The Lives of OthersÂ </t>
  </si>
  <si>
    <t>CourageousÂ </t>
  </si>
  <si>
    <t>The HustlerÂ </t>
  </si>
  <si>
    <t>Boom TownÂ </t>
  </si>
  <si>
    <t>The Triplets of BellevilleÂ </t>
  </si>
  <si>
    <t>Smoke SignalsÂ </t>
  </si>
  <si>
    <t>American SplendorÂ </t>
  </si>
  <si>
    <t>Before SunsetÂ </t>
  </si>
  <si>
    <t>Amores PerrosÂ </t>
  </si>
  <si>
    <t>ThirteenÂ </t>
  </si>
  <si>
    <t>Gentleman's AgreementÂ </t>
  </si>
  <si>
    <t>Winter's BoneÂ </t>
  </si>
  <si>
    <t>Touching the VoidÂ </t>
  </si>
  <si>
    <t>Alexander's Ragtime BandÂ </t>
  </si>
  <si>
    <t>Me and You and Everyone We KnowÂ </t>
  </si>
  <si>
    <t>Inside JobÂ </t>
  </si>
  <si>
    <t>We Are Your FriendsÂ </t>
  </si>
  <si>
    <t>Ghost Dog: The Way of the SamuraiÂ </t>
  </si>
  <si>
    <t>Harsh TimesÂ </t>
  </si>
  <si>
    <t>CaptiveÂ </t>
  </si>
  <si>
    <t>Full FrontalÂ </t>
  </si>
  <si>
    <t>WitchboardÂ </t>
  </si>
  <si>
    <t xml:space="preserve">Strangers with CandyÂ             </t>
  </si>
  <si>
    <t>ShortbusÂ </t>
  </si>
  <si>
    <t>Waltz with BashirÂ </t>
  </si>
  <si>
    <t>The Book of Mormon Movie, Volume 1: The JourneyÂ </t>
  </si>
  <si>
    <t>No End in SightÂ </t>
  </si>
  <si>
    <t>The Diary of a Teenage GirlÂ </t>
  </si>
  <si>
    <t xml:space="preserve">Get RealÂ             </t>
  </si>
  <si>
    <t>In the Shadow of the MoonÂ </t>
  </si>
  <si>
    <t>Meek's CutoffÂ </t>
  </si>
  <si>
    <t>Inside Deep ThroatÂ </t>
  </si>
  <si>
    <t>Dinner RushÂ </t>
  </si>
  <si>
    <t>ClockwatchersÂ </t>
  </si>
  <si>
    <t>The Virginity HitÂ </t>
  </si>
  <si>
    <t>SubwayÂ </t>
  </si>
  <si>
    <t>House of DÂ </t>
  </si>
  <si>
    <t>TeethÂ </t>
  </si>
  <si>
    <t>Six-String SamuraiÂ </t>
  </si>
  <si>
    <t>Hum To Mohabbat KaregaÂ </t>
  </si>
  <si>
    <t>It's All Gone Pete TongÂ </t>
  </si>
  <si>
    <t>Saint John of Las VegasÂ </t>
  </si>
  <si>
    <t>24 7: Twenty Four SevenÂ </t>
  </si>
  <si>
    <t>StonewallÂ </t>
  </si>
  <si>
    <t xml:space="preserve">EurekaÂ             </t>
  </si>
  <si>
    <t>Roadside RomeoÂ </t>
  </si>
  <si>
    <t>This Thing of OursÂ </t>
  </si>
  <si>
    <t>The Lost Medallion: The Adventures of Billy StoneÂ </t>
  </si>
  <si>
    <t>The Last Five YearsÂ </t>
  </si>
  <si>
    <t>The Missing PersonÂ </t>
  </si>
  <si>
    <t>Return of the Living Dead IIIÂ </t>
  </si>
  <si>
    <t>LondonÂ </t>
  </si>
  <si>
    <t>SherrybabyÂ </t>
  </si>
  <si>
    <t>CircleÂ </t>
  </si>
  <si>
    <t>Eden LakeÂ </t>
  </si>
  <si>
    <t>PlushÂ </t>
  </si>
  <si>
    <t>Vampire KillersÂ </t>
  </si>
  <si>
    <t>Gangster's Paradise: JerusalemaÂ </t>
  </si>
  <si>
    <t>Freeze FrameÂ </t>
  </si>
  <si>
    <t>Grave EncountersÂ </t>
  </si>
  <si>
    <t>StitchesÂ </t>
  </si>
  <si>
    <t>Nine DeadÂ </t>
  </si>
  <si>
    <t>To Be Frank, Sinatra at 100Â </t>
  </si>
  <si>
    <t>BananasÂ </t>
  </si>
  <si>
    <t>SupercapitalistÂ </t>
  </si>
  <si>
    <t>RockawayÂ </t>
  </si>
  <si>
    <t xml:space="preserve">WingsÂ             </t>
  </si>
  <si>
    <t>The Lady from ShanghaiÂ </t>
  </si>
  <si>
    <t>No Man's Land: The Rise of ReekerÂ </t>
  </si>
  <si>
    <t>HighwayÂ </t>
  </si>
  <si>
    <t>Small ApartmentsÂ </t>
  </si>
  <si>
    <t>Coffee TownÂ </t>
  </si>
  <si>
    <t>The Ghastly Love of Johnny XÂ </t>
  </si>
  <si>
    <t>All Is BrightÂ </t>
  </si>
  <si>
    <t>The Torture Chamber of Dr. SadismÂ </t>
  </si>
  <si>
    <t>Straight A'sÂ </t>
  </si>
  <si>
    <t>A Funny Thing Happened on the Way to the ForumÂ </t>
  </si>
  <si>
    <t>Slacker UprisingÂ </t>
  </si>
  <si>
    <t>The Legend of Hell's Gate: An American ConspiracyÂ </t>
  </si>
  <si>
    <t>The Walking DeceasedÂ </t>
  </si>
  <si>
    <t>The Curse of Downers GroveÂ </t>
  </si>
  <si>
    <t>Shark LakeÂ </t>
  </si>
  <si>
    <t>River's EdgeÂ </t>
  </si>
  <si>
    <t>NorthforkÂ </t>
  </si>
  <si>
    <t>The Marine 4: Moving TargetÂ </t>
  </si>
  <si>
    <t>BuriedÂ </t>
  </si>
  <si>
    <t>SubmarineÂ </t>
  </si>
  <si>
    <t>The SquareÂ </t>
  </si>
  <si>
    <t>One to AnotherÂ </t>
  </si>
  <si>
    <t>ABCD (Any Body Can Dance)Â </t>
  </si>
  <si>
    <t>Man on WireÂ </t>
  </si>
  <si>
    <t>AbandonedÂ </t>
  </si>
  <si>
    <t>Brotherly LoveÂ </t>
  </si>
  <si>
    <t>The Last ExorcismÂ </t>
  </si>
  <si>
    <t>Nowhere BoyÂ </t>
  </si>
  <si>
    <t>A Streetcar Named DesireÂ </t>
  </si>
  <si>
    <t>Dr. Strangelove or: How I Learned to Stop Worrying and Love the BombÂ </t>
  </si>
  <si>
    <t>El crimen del padre AmaroÂ </t>
  </si>
  <si>
    <t>Beasts of the Southern WildÂ </t>
  </si>
  <si>
    <t>Battle for the Planet of the ApesÂ </t>
  </si>
  <si>
    <t>SongcatcherÂ </t>
  </si>
  <si>
    <t>Higher GroundÂ </t>
  </si>
  <si>
    <t>VaaluÂ </t>
  </si>
  <si>
    <t>The Greatest Movie Ever SoldÂ </t>
  </si>
  <si>
    <t>Ed and His Dead MotherÂ </t>
  </si>
  <si>
    <t>Travelers and MagiciansÂ </t>
  </si>
  <si>
    <t>Hang 'Em HighÂ </t>
  </si>
  <si>
    <t>Deadline - U.S.A.Â </t>
  </si>
  <si>
    <t>SublimeÂ </t>
  </si>
  <si>
    <t>A Beginner's Guide to SnuffÂ </t>
  </si>
  <si>
    <t>Independence DaysasterÂ </t>
  </si>
  <si>
    <t>Dysfunctional FriendsÂ </t>
  </si>
  <si>
    <t>Run Lola RunÂ </t>
  </si>
  <si>
    <t>MayÂ </t>
  </si>
  <si>
    <t>Against the WildÂ </t>
  </si>
  <si>
    <t>Living Dark: The Story of Ted the CaverÂ </t>
  </si>
  <si>
    <t>Under the Same MoonÂ </t>
  </si>
  <si>
    <t>Conquest of the Planet of the ApesÂ </t>
  </si>
  <si>
    <t>In the BedroomÂ </t>
  </si>
  <si>
    <t>I Spit on Your GraveÂ </t>
  </si>
  <si>
    <t>Happy, TexasÂ </t>
  </si>
  <si>
    <t>My Summer of LoveÂ </t>
  </si>
  <si>
    <t>The LunchboxÂ </t>
  </si>
  <si>
    <t>YesÂ </t>
  </si>
  <si>
    <t>You Can't Take It with YouÂ </t>
  </si>
  <si>
    <t>From Here to EternityÂ </t>
  </si>
  <si>
    <t>She Wore a Yellow RibbonÂ </t>
  </si>
  <si>
    <t>Grace UnpluggedÂ </t>
  </si>
  <si>
    <t>FoolishÂ </t>
  </si>
  <si>
    <t>N-SecureÂ </t>
  </si>
  <si>
    <t>CaramelÂ </t>
  </si>
  <si>
    <t>Out of the DarkÂ </t>
  </si>
  <si>
    <t>The BubbleÂ </t>
  </si>
  <si>
    <t>The ConversationÂ </t>
  </si>
  <si>
    <t>Dil Jo Bhi Kahey...Â </t>
  </si>
  <si>
    <t>Mississippi MermaidÂ </t>
  </si>
  <si>
    <t>I Love Your WorkÂ </t>
  </si>
  <si>
    <t>Cabin FeverÂ </t>
  </si>
  <si>
    <t>WaitressÂ </t>
  </si>
  <si>
    <t>BloodsportÂ </t>
  </si>
  <si>
    <t>Mr. Smith Goes to WashingtonÂ </t>
  </si>
  <si>
    <t>KidsÂ </t>
  </si>
  <si>
    <t>The Squid and the WhaleÂ </t>
  </si>
  <si>
    <t>Kissing Jessica SteinÂ </t>
  </si>
  <si>
    <t>Kickboxer: VengeanceÂ </t>
  </si>
  <si>
    <t>SpellboundÂ </t>
  </si>
  <si>
    <t>ExoticaÂ </t>
  </si>
  <si>
    <t>Buffalo '66Â </t>
  </si>
  <si>
    <t>InsidiousÂ </t>
  </si>
  <si>
    <t>Repo ManÂ </t>
  </si>
  <si>
    <t>Nine QueensÂ </t>
  </si>
  <si>
    <t>The GatekeepersÂ </t>
  </si>
  <si>
    <t>The Ballad of Jack and RoseÂ </t>
  </si>
  <si>
    <t>The To Do ListÂ </t>
  </si>
  <si>
    <t>Killing ZoeÂ </t>
  </si>
  <si>
    <t>The BelieverÂ </t>
  </si>
  <si>
    <t>Snow AngelsÂ </t>
  </si>
  <si>
    <t>UnsulliedÂ </t>
  </si>
  <si>
    <t>Session 9Â </t>
  </si>
  <si>
    <t>I Want Someone to Eat Cheese WithÂ </t>
  </si>
  <si>
    <t>Mooz-LumÂ </t>
  </si>
  <si>
    <t>HatchetÂ </t>
  </si>
  <si>
    <t>Modern TimesÂ </t>
  </si>
  <si>
    <t>Stolen SummerÂ </t>
  </si>
  <si>
    <t>My Name Is BruceÂ </t>
  </si>
  <si>
    <t>The SalonÂ </t>
  </si>
  <si>
    <t>Road HardÂ </t>
  </si>
  <si>
    <t>Forty Shades of BlueÂ </t>
  </si>
  <si>
    <t>AmigoÂ </t>
  </si>
  <si>
    <t>PontypoolÂ </t>
  </si>
  <si>
    <t>TruckerÂ </t>
  </si>
  <si>
    <t>Me You and Five BucksÂ </t>
  </si>
  <si>
    <t>The Lords of SalemÂ </t>
  </si>
  <si>
    <t>HouseboundÂ </t>
  </si>
  <si>
    <t>Wal-Mart: The High Cost of Low PriceÂ </t>
  </si>
  <si>
    <t>Fetching CodyÂ </t>
  </si>
  <si>
    <t>Once Upon a Time in QueensÂ </t>
  </si>
  <si>
    <t>Closer to the MoonÂ </t>
  </si>
  <si>
    <t>Mutant WorldÂ </t>
  </si>
  <si>
    <t>Growing Up SmithÂ </t>
  </si>
  <si>
    <t>CheckmateÂ </t>
  </si>
  <si>
    <t>#HorrorÂ </t>
  </si>
  <si>
    <t>Wind WalkersÂ </t>
  </si>
  <si>
    <t>Snow White and the Seven DwarfsÂ </t>
  </si>
  <si>
    <t>The Holy GirlÂ </t>
  </si>
  <si>
    <t>ShalakoÂ </t>
  </si>
  <si>
    <t>Incident at Loch NessÂ </t>
  </si>
  <si>
    <t>The Dog LoverÂ </t>
  </si>
  <si>
    <t>Girl HouseÂ </t>
  </si>
  <si>
    <t>The Blue RoomÂ </t>
  </si>
  <si>
    <t>House at the End of the DriveÂ </t>
  </si>
  <si>
    <t>Batman: The MovieÂ </t>
  </si>
  <si>
    <t>Lock, Stock and Two Smoking BarrelsÂ </t>
  </si>
  <si>
    <t>The Ballad of Gregorio CortezÂ </t>
  </si>
  <si>
    <t xml:space="preserve">The Streets of San FranciscoÂ             </t>
  </si>
  <si>
    <t>The CelebrationÂ </t>
  </si>
  <si>
    <t>Trees LoungeÂ </t>
  </si>
  <si>
    <t>Journey from the FallÂ </t>
  </si>
  <si>
    <t>The BasketÂ </t>
  </si>
  <si>
    <t>Eddie: The Sleepwalking CannibalÂ </t>
  </si>
  <si>
    <t xml:space="preserve">Space: Above and BeyondÂ             </t>
  </si>
  <si>
    <t>Queen of the MountainsÂ </t>
  </si>
  <si>
    <t>Def-Con 4Â </t>
  </si>
  <si>
    <t>The Hebrew HammerÂ </t>
  </si>
  <si>
    <t>Neal 'N' NikkiÂ </t>
  </si>
  <si>
    <t>The 41-Year-Old Virgin Who Knocked Up Sarah Marshall and Felt Superbad About ItÂ </t>
  </si>
  <si>
    <t>Forget Me NotÂ </t>
  </si>
  <si>
    <t>RebeccaÂ </t>
  </si>
  <si>
    <t>Friday the 13th Part 2Â </t>
  </si>
  <si>
    <t>The Lost WeekendÂ </t>
  </si>
  <si>
    <t>C.H.U.D.Â </t>
  </si>
  <si>
    <t>Filly BrownÂ </t>
  </si>
  <si>
    <t>The Lion of JudahÂ </t>
  </si>
  <si>
    <t>NiagaraÂ </t>
  </si>
  <si>
    <t>How Green Was My ValleyÂ </t>
  </si>
  <si>
    <t xml:space="preserve">The Girlfriend ExperienceÂ             </t>
  </si>
  <si>
    <t>Da Sweet Blood of JesusÂ </t>
  </si>
  <si>
    <t>Sex, Lies, and VideotapeÂ </t>
  </si>
  <si>
    <t>SawÂ </t>
  </si>
  <si>
    <t>Super TroopersÂ </t>
  </si>
  <si>
    <t>The AlgerianÂ </t>
  </si>
  <si>
    <t>The Amazing CatfishÂ </t>
  </si>
  <si>
    <t>Monsoon WeddingÂ </t>
  </si>
  <si>
    <t>You Can Count on MeÂ </t>
  </si>
  <si>
    <t>The Trouble with HarryÂ </t>
  </si>
  <si>
    <t>But I'm a CheerleaderÂ </t>
  </si>
  <si>
    <t>Home RunÂ </t>
  </si>
  <si>
    <t>Reservoir DogsÂ </t>
  </si>
  <si>
    <t>The Blue BirdÂ </t>
  </si>
  <si>
    <t>The Good, the Bad and the UglyÂ </t>
  </si>
  <si>
    <t>The Second MotherÂ </t>
  </si>
  <si>
    <t>Blue Like JazzÂ </t>
  </si>
  <si>
    <t>Down and Out with the DollsÂ </t>
  </si>
  <si>
    <t>Pink Ribbons, Inc.Â </t>
  </si>
  <si>
    <t>Certifiably JonathanÂ </t>
  </si>
  <si>
    <t>QÂ </t>
  </si>
  <si>
    <t>The Knife of Don JuanÂ </t>
  </si>
  <si>
    <t>Grand Theft ParsonsÂ </t>
  </si>
  <si>
    <t>Extreme MovieÂ </t>
  </si>
  <si>
    <t>The Charge of the Light BrigadeÂ </t>
  </si>
  <si>
    <t>Below ZeroÂ </t>
  </si>
  <si>
    <t>CrowsnestÂ </t>
  </si>
  <si>
    <t>AirborneÂ </t>
  </si>
  <si>
    <t>Cotton Comes to HarlemÂ </t>
  </si>
  <si>
    <t>The Wicked WithinÂ </t>
  </si>
  <si>
    <t>Bleeding HeartsÂ </t>
  </si>
  <si>
    <t>Waiting...Â </t>
  </si>
  <si>
    <t>Dead Man's ShoesÂ </t>
  </si>
  <si>
    <t xml:space="preserve">Wolf CreekÂ             </t>
  </si>
  <si>
    <t>From a Whisper to a ScreamÂ </t>
  </si>
  <si>
    <t>Sex with StrangersÂ </t>
  </si>
  <si>
    <t>Dracula: Pages from a Virgin's DiaryÂ </t>
  </si>
  <si>
    <t>Faith Like PotatoesÂ </t>
  </si>
  <si>
    <t>Beyond the Black RainbowÂ </t>
  </si>
  <si>
    <t>The Raid: RedemptionÂ </t>
  </si>
  <si>
    <t>The Dead UndeadÂ </t>
  </si>
  <si>
    <t>The Vatican ExorcismsÂ </t>
  </si>
  <si>
    <t>CasablancaÂ </t>
  </si>
  <si>
    <t>Lake MungoÂ </t>
  </si>
  <si>
    <t>Rocket Singh: Salesman of the YearÂ </t>
  </si>
  <si>
    <t>Silent RunningÂ </t>
  </si>
  <si>
    <t>RockyÂ </t>
  </si>
  <si>
    <t>The SleepwalkerÂ </t>
  </si>
  <si>
    <t>Tom JonesÂ </t>
  </si>
  <si>
    <t>UnfriendedÂ </t>
  </si>
  <si>
    <t>Taxi DriverÂ </t>
  </si>
  <si>
    <t>The HowlingÂ </t>
  </si>
  <si>
    <t>Dr. NoÂ </t>
  </si>
  <si>
    <t>Chernobyl DiariesÂ </t>
  </si>
  <si>
    <t>HellraiserÂ </t>
  </si>
  <si>
    <t>God's Not Dead 2Â </t>
  </si>
  <si>
    <t>Cry_WolfÂ </t>
  </si>
  <si>
    <t>Godzilla 2000Â </t>
  </si>
  <si>
    <t>Blue ValentineÂ </t>
  </si>
  <si>
    <t>TransamericaÂ </t>
  </si>
  <si>
    <t>The Devil InsideÂ </t>
  </si>
  <si>
    <t>Beyond the Valley of the DollsÂ </t>
  </si>
  <si>
    <t>Love Me TenderÂ </t>
  </si>
  <si>
    <t>An Inconvenient TruthÂ </t>
  </si>
  <si>
    <t>Sands of Iwo JimaÂ </t>
  </si>
  <si>
    <t>Shine a LightÂ </t>
  </si>
  <si>
    <t>The Green InfernoÂ </t>
  </si>
  <si>
    <t>DepartureÂ </t>
  </si>
  <si>
    <t>The SessionsÂ </t>
  </si>
  <si>
    <t>Food, Inc.Â </t>
  </si>
  <si>
    <t>October BabyÂ </t>
  </si>
  <si>
    <t>Next Stop WonderlandÂ </t>
  </si>
  <si>
    <t>The Skeleton TwinsÂ </t>
  </si>
  <si>
    <t>Martha Marcy May MarleneÂ </t>
  </si>
  <si>
    <t>Obvious ChildÂ </t>
  </si>
  <si>
    <t>Frozen RiverÂ </t>
  </si>
  <si>
    <t>20 Feet from StardomÂ </t>
  </si>
  <si>
    <t>Two Girls and a GuyÂ </t>
  </si>
  <si>
    <t>Walking and TalkingÂ </t>
  </si>
  <si>
    <t>Who Killed the Electric Car?Â </t>
  </si>
  <si>
    <t>The Broken Hearts Club: A Romantic ComedyÂ </t>
  </si>
  <si>
    <t>Bubba Ho-TepÂ </t>
  </si>
  <si>
    <t>SlamÂ </t>
  </si>
  <si>
    <t>Brigham CityÂ </t>
  </si>
  <si>
    <t>FizaÂ </t>
  </si>
  <si>
    <t>OrgazmoÂ </t>
  </si>
  <si>
    <t>All the Real GirlsÂ </t>
  </si>
  <si>
    <t>Dream with the FishesÂ </t>
  </si>
  <si>
    <t>Blue CarÂ </t>
  </si>
  <si>
    <t>LuminariasÂ </t>
  </si>
  <si>
    <t>Palo AltoÂ </t>
  </si>
  <si>
    <t>AjamiÂ </t>
  </si>
  <si>
    <t>Wristcutters: A Love StoryÂ </t>
  </si>
  <si>
    <t>I OriginsÂ </t>
  </si>
  <si>
    <t>The Battle of Shaker HeightsÂ </t>
  </si>
  <si>
    <t>The Act of KillingÂ </t>
  </si>
  <si>
    <t>Taxi to the Dark SideÂ </t>
  </si>
  <si>
    <t>Once in a Lifetime: The Extraordinary Story of the New York CosmosÂ </t>
  </si>
  <si>
    <t>Guiana 1838Â </t>
  </si>
  <si>
    <t>Lisa Picard Is FamousÂ </t>
  </si>
  <si>
    <t>Antarctica: A Year on IceÂ </t>
  </si>
  <si>
    <t>A Lego BrickumentaryÂ </t>
  </si>
  <si>
    <t>HardflipÂ </t>
  </si>
  <si>
    <t>Chocolate: Deep Dark SecretsÂ </t>
  </si>
  <si>
    <t>The House of the DevilÂ </t>
  </si>
  <si>
    <t>The Perfect HostÂ </t>
  </si>
  <si>
    <t>Safe MenÂ </t>
  </si>
  <si>
    <t>Speedway JunkyÂ </t>
  </si>
  <si>
    <t>The Last Big ThingÂ </t>
  </si>
  <si>
    <t>The SpecialsÂ </t>
  </si>
  <si>
    <t>16 to LifeÂ </t>
  </si>
  <si>
    <t>Alone with HerÂ </t>
  </si>
  <si>
    <t>Creative ControlÂ </t>
  </si>
  <si>
    <t>SpecialÂ </t>
  </si>
  <si>
    <t>SparklerÂ </t>
  </si>
  <si>
    <t>The Helix... LoadedÂ </t>
  </si>
  <si>
    <t>In Her Line of FireÂ </t>
  </si>
  <si>
    <t>The Jimmy ShowÂ </t>
  </si>
  <si>
    <t>HeliÂ </t>
  </si>
  <si>
    <t>Karachi se LahoreÂ </t>
  </si>
  <si>
    <t>Loving AnnabelleÂ </t>
  </si>
  <si>
    <t>HitsÂ </t>
  </si>
  <si>
    <t>Jimmy and JudyÂ </t>
  </si>
  <si>
    <t>Frat PartyÂ </t>
  </si>
  <si>
    <t>The Party's OverÂ </t>
  </si>
  <si>
    <t>ProudÂ </t>
  </si>
  <si>
    <t>The Poker HouseÂ </t>
  </si>
  <si>
    <t>ChildlessÂ </t>
  </si>
  <si>
    <t>ZMD: Zombies of Mass DestructionÂ </t>
  </si>
  <si>
    <t>Snow White: A Deadly SummerÂ </t>
  </si>
  <si>
    <t>Hidden AwayÂ </t>
  </si>
  <si>
    <t>My Last Day Without YouÂ </t>
  </si>
  <si>
    <t>Steppin: The MovieÂ </t>
  </si>
  <si>
    <t>Doc Holliday's RevengeÂ </t>
  </si>
  <si>
    <t>Black RockÂ </t>
  </si>
  <si>
    <t>Truth or DieÂ </t>
  </si>
  <si>
    <t>The PetÂ </t>
  </si>
  <si>
    <t>Bang Bang BabyÂ </t>
  </si>
  <si>
    <t>Fear ClinicÂ </t>
  </si>
  <si>
    <t>Zombie HunterÂ </t>
  </si>
  <si>
    <t>A Fine StepÂ </t>
  </si>
  <si>
    <t>CharlyÂ </t>
  </si>
  <si>
    <t>Banshee ChapterÂ </t>
  </si>
  <si>
    <t xml:space="preserve">JesseÂ             </t>
  </si>
  <si>
    <t>Ask Me AnythingÂ </t>
  </si>
  <si>
    <t>And Then Came LoveÂ </t>
  </si>
  <si>
    <t>Food ChainsÂ </t>
  </si>
  <si>
    <t>On the WaterfrontÂ </t>
  </si>
  <si>
    <t>L!fe HappensÂ </t>
  </si>
  <si>
    <t>4 Months, 3 Weeks and 2 DaysÂ </t>
  </si>
  <si>
    <t>The Horror Network Vol. 1Â </t>
  </si>
  <si>
    <t>Hard CandyÂ </t>
  </si>
  <si>
    <t>The QuietÂ </t>
  </si>
  <si>
    <t>CircumstanceÂ </t>
  </si>
  <si>
    <t>Fruitvale StationÂ </t>
  </si>
  <si>
    <t>The Brass TeapotÂ </t>
  </si>
  <si>
    <t>BambiÂ </t>
  </si>
  <si>
    <t>The HammerÂ </t>
  </si>
  <si>
    <t>Latter DaysÂ </t>
  </si>
  <si>
    <t>ElzaÂ </t>
  </si>
  <si>
    <t>1982Â </t>
  </si>
  <si>
    <t>For a Good Time, Call...Â </t>
  </si>
  <si>
    <t>Celeste &amp; Jesse ForeverÂ </t>
  </si>
  <si>
    <t>Time ChangerÂ </t>
  </si>
  <si>
    <t>London to BrightonÂ </t>
  </si>
  <si>
    <t>American HeroÂ </t>
  </si>
  <si>
    <t>Windsor DriveÂ </t>
  </si>
  <si>
    <t>A SeparationÂ </t>
  </si>
  <si>
    <t>Crying with LaughterÂ </t>
  </si>
  <si>
    <t>Welcome to the DollhouseÂ </t>
  </si>
  <si>
    <t>Ruby in ParadiseÂ </t>
  </si>
  <si>
    <t>Raising Victor VargasÂ </t>
  </si>
  <si>
    <t>Pandora's BoxÂ </t>
  </si>
  <si>
    <t>Harrison MontgomeryÂ </t>
  </si>
  <si>
    <t>Live-In MaidÂ </t>
  </si>
  <si>
    <t>DeterrenceÂ </t>
  </si>
  <si>
    <t>The Mudge BoyÂ </t>
  </si>
  <si>
    <t>The Young UnknownsÂ </t>
  </si>
  <si>
    <t>Not CoolÂ </t>
  </si>
  <si>
    <t>Dead SnowÂ </t>
  </si>
  <si>
    <t>Saints and SoldiersÂ </t>
  </si>
  <si>
    <t>VesselÂ </t>
  </si>
  <si>
    <t>American GraffitiÂ </t>
  </si>
  <si>
    <t>Iraq for Sale: The War ProfiteersÂ </t>
  </si>
  <si>
    <t>Aqua Teen Hunger Force Colon Movie Film for TheatersÂ </t>
  </si>
  <si>
    <t>Safety Not GuaranteedÂ </t>
  </si>
  <si>
    <t>Kevin Hart: Laugh at My PainÂ </t>
  </si>
  <si>
    <t>Kill ListÂ </t>
  </si>
  <si>
    <t>The InnkeepersÂ </t>
  </si>
  <si>
    <t>The ConformistÂ </t>
  </si>
  <si>
    <t>Interview with the AssassinÂ </t>
  </si>
  <si>
    <t>Donkey PunchÂ </t>
  </si>
  <si>
    <t>All the Boys Love Mandy LaneÂ </t>
  </si>
  <si>
    <t>BledÂ </t>
  </si>
  <si>
    <t>High NoonÂ </t>
  </si>
  <si>
    <t>Hoop DreamsÂ </t>
  </si>
  <si>
    <t>RizeÂ </t>
  </si>
  <si>
    <t>DestinyÂ </t>
  </si>
  <si>
    <t>L.I.E.Â </t>
  </si>
  <si>
    <t>The Sisterhood of NightÂ </t>
  </si>
  <si>
    <t>B-GirlÂ </t>
  </si>
  <si>
    <t>Half NelsonÂ </t>
  </si>
  <si>
    <t>Naturally NativeÂ </t>
  </si>
  <si>
    <t>Hav PlentyÂ </t>
  </si>
  <si>
    <t>AdulterersÂ </t>
  </si>
  <si>
    <t>Escape from TomorrowÂ </t>
  </si>
  <si>
    <t>StarsuckersÂ </t>
  </si>
  <si>
    <t>The Hadza: Last of the FirstÂ </t>
  </si>
  <si>
    <t>AfterÂ </t>
  </si>
  <si>
    <t>TreacheryÂ </t>
  </si>
  <si>
    <t>WalterÂ </t>
  </si>
  <si>
    <t>Top HatÂ </t>
  </si>
  <si>
    <t>The Blair Witch ProjectÂ </t>
  </si>
  <si>
    <t>WoodstockÂ </t>
  </si>
  <si>
    <t>The Kentucky Fried MovieÂ </t>
  </si>
  <si>
    <t>Mercy StreetsÂ </t>
  </si>
  <si>
    <t>Arnolds ParkÂ </t>
  </si>
  <si>
    <t>Broken VesselsÂ </t>
  </si>
  <si>
    <t>Water &amp; PowerÂ </t>
  </si>
  <si>
    <t>They Will Have to Kill Us FirstÂ </t>
  </si>
  <si>
    <t>Crop Circles: Quest for TruthÂ </t>
  </si>
  <si>
    <t>Light from the DarkroomÂ </t>
  </si>
  <si>
    <t>IrreplaceableÂ </t>
  </si>
  <si>
    <t>The Maid's RoomÂ </t>
  </si>
  <si>
    <t>A Hard Day's NightÂ </t>
  </si>
  <si>
    <t>The Harvest/La CosechaÂ </t>
  </si>
  <si>
    <t>Love LettersÂ </t>
  </si>
  <si>
    <t>Julija in alfa RomeoÂ </t>
  </si>
  <si>
    <t>FireproofÂ </t>
  </si>
  <si>
    <t>Faith ConnectionsÂ </t>
  </si>
  <si>
    <t>BenjiÂ </t>
  </si>
  <si>
    <t>Open WaterÂ </t>
  </si>
  <si>
    <t>High RoadÂ </t>
  </si>
  <si>
    <t>Kingdom of the SpidersÂ </t>
  </si>
  <si>
    <t>Mad Hot BallroomÂ </t>
  </si>
  <si>
    <t>The Station AgentÂ </t>
  </si>
  <si>
    <t>To Save a LifeÂ </t>
  </si>
  <si>
    <t>WordplayÂ </t>
  </si>
  <si>
    <t>Beyond the MatÂ </t>
  </si>
  <si>
    <t>The Singles WardÂ </t>
  </si>
  <si>
    <t>OsamaÂ </t>
  </si>
  <si>
    <t>Sholem Aleichem: Laughing in the DarknessÂ </t>
  </si>
  <si>
    <t>GrooveÂ </t>
  </si>
  <si>
    <t>The R.M.Â </t>
  </si>
  <si>
    <t>Twin Falls IdahoÂ </t>
  </si>
  <si>
    <t>Mean CreekÂ </t>
  </si>
  <si>
    <t>Hurricane StreetsÂ </t>
  </si>
  <si>
    <t>Never AgainÂ </t>
  </si>
  <si>
    <t>Civil BrandÂ </t>
  </si>
  <si>
    <t>Lonesome JimÂ </t>
  </si>
  <si>
    <t>Drinking BuddiesÂ </t>
  </si>
  <si>
    <t>Deceptive Practice: The Mysteries and Mentors of Ricky JayÂ </t>
  </si>
  <si>
    <t>Seven SamuraiÂ </t>
  </si>
  <si>
    <t>The Other Dream TeamÂ </t>
  </si>
  <si>
    <t>Johnny SuedeÂ </t>
  </si>
  <si>
    <t>Finishing the Game: The Search for a New Bruce LeeÂ </t>
  </si>
  <si>
    <t>RubberÂ </t>
  </si>
  <si>
    <t>Kiss the BrideÂ </t>
  </si>
  <si>
    <t>The Slaughter RuleÂ </t>
  </si>
  <si>
    <t>MonstersÂ </t>
  </si>
  <si>
    <t>The CaliforniansÂ </t>
  </si>
  <si>
    <t>The Living WakeÂ </t>
  </si>
  <si>
    <t>Detention of the DeadÂ </t>
  </si>
  <si>
    <t>Crazy StoneÂ </t>
  </si>
  <si>
    <t>Scott Walker: 30 Century ManÂ </t>
  </si>
  <si>
    <t>Everything Put TogetherÂ </t>
  </si>
  <si>
    <t>Good KillÂ </t>
  </si>
  <si>
    <t>Insomnia ManicaÂ </t>
  </si>
  <si>
    <t>The Outrageous Sophie TuckerÂ </t>
  </si>
  <si>
    <t>Now Is GoodÂ </t>
  </si>
  <si>
    <t>Girls Gone DeadÂ </t>
  </si>
  <si>
    <t>America Is Still the PlaceÂ </t>
  </si>
  <si>
    <t>SubconsciousÂ </t>
  </si>
  <si>
    <t>Enter NowhereÂ </t>
  </si>
  <si>
    <t>The King of NajayoÂ </t>
  </si>
  <si>
    <t>Fight to the FinishÂ </t>
  </si>
  <si>
    <t>Alleluia! The Devil's CarnivalÂ </t>
  </si>
  <si>
    <t>The Sound and the ShadowÂ </t>
  </si>
  <si>
    <t>Rodeo GirlÂ </t>
  </si>
  <si>
    <t>Born to Fly: Elizabeth Streb vs. GravityÂ </t>
  </si>
  <si>
    <t>The Little Ponderosa ZooÂ </t>
  </si>
  <si>
    <t>The Toxic AvengerÂ </t>
  </si>
  <si>
    <t>Straight Out of BrooklynÂ </t>
  </si>
  <si>
    <t>Bloody SundayÂ </t>
  </si>
  <si>
    <t>Diamond RuffÂ </t>
  </si>
  <si>
    <t>Conversations with Other WomenÂ </t>
  </si>
  <si>
    <t>Poultrygeist: Night of the Chicken DeadÂ </t>
  </si>
  <si>
    <t>Mutual FriendsÂ </t>
  </si>
  <si>
    <t>42nd StreetÂ </t>
  </si>
  <si>
    <t>Rise of the Entrepreneur: The Search for a Better WayÂ </t>
  </si>
  <si>
    <t>MetropolitanÂ </t>
  </si>
  <si>
    <t>As It Is in HeavenÂ </t>
  </si>
  <si>
    <t>RoadsideÂ </t>
  </si>
  <si>
    <t>Napoleon DynamiteÂ </t>
  </si>
  <si>
    <t>Blue RuinÂ </t>
  </si>
  <si>
    <t>Paranormal ActivityÂ </t>
  </si>
  <si>
    <t>Dogtown and Z-BoysÂ </t>
  </si>
  <si>
    <t>Monty Python and the Holy GrailÂ </t>
  </si>
  <si>
    <t>QuinceaÃ±eraÂ </t>
  </si>
  <si>
    <t>Gory Gory HallelujahÂ </t>
  </si>
  <si>
    <t xml:space="preserve">HeroesÂ             </t>
  </si>
  <si>
    <t>TarnationÂ </t>
  </si>
  <si>
    <t>I Want Your MoneyÂ </t>
  </si>
  <si>
    <t>Love in the Time of MonstersÂ </t>
  </si>
  <si>
    <t>The BeyondÂ </t>
  </si>
  <si>
    <t xml:space="preserve">Home MoviesÂ             </t>
  </si>
  <si>
    <t>What Happens in VegasÂ </t>
  </si>
  <si>
    <t>The Dark HoursÂ </t>
  </si>
  <si>
    <t>My Beautiful LaundretteÂ </t>
  </si>
  <si>
    <t>FabledÂ </t>
  </si>
  <si>
    <t>Show MeÂ </t>
  </si>
  <si>
    <t>Cries &amp; WhispersÂ </t>
  </si>
  <si>
    <t>Intolerance: Love's Struggle Throughout the AgesÂ </t>
  </si>
  <si>
    <t>TrekkiesÂ </t>
  </si>
  <si>
    <t>The Broadway MelodyÂ </t>
  </si>
  <si>
    <t>The Evil DeadÂ </t>
  </si>
  <si>
    <t>ManiacÂ </t>
  </si>
  <si>
    <t>Censored VoicesÂ </t>
  </si>
  <si>
    <t>MurderballÂ </t>
  </si>
  <si>
    <t>American Ninja 2: The ConfrontationÂ </t>
  </si>
  <si>
    <t>51 Birch StreetÂ </t>
  </si>
  <si>
    <t xml:space="preserve">RevolutionÂ             </t>
  </si>
  <si>
    <t>Rotor DR1Â </t>
  </si>
  <si>
    <t>12 Angry MenÂ </t>
  </si>
  <si>
    <t>My Dog TulipÂ </t>
  </si>
  <si>
    <t>It Happened One NightÂ </t>
  </si>
  <si>
    <t>DogtoothÂ </t>
  </si>
  <si>
    <t>Tupac: ResurrectionÂ </t>
  </si>
  <si>
    <t>TumbleweedsÂ </t>
  </si>
  <si>
    <t>The ProphecyÂ </t>
  </si>
  <si>
    <t>When the Cat's AwayÂ </t>
  </si>
  <si>
    <t>Pieces of AprilÂ </t>
  </si>
  <si>
    <t>The Big SwapÂ </t>
  </si>
  <si>
    <t>Old JoyÂ </t>
  </si>
  <si>
    <t>Wendy and LucyÂ </t>
  </si>
  <si>
    <t>3 BackyardsÂ </t>
  </si>
  <si>
    <t>Pierrot le FouÂ </t>
  </si>
  <si>
    <t>Sisters in LawÂ </t>
  </si>
  <si>
    <t>Ayurveda: Art of BeingÂ </t>
  </si>
  <si>
    <t>Nothing But a ManÂ </t>
  </si>
  <si>
    <t>First Love, Last RitesÂ </t>
  </si>
  <si>
    <t>Fighting Tommy RileyÂ </t>
  </si>
  <si>
    <t>Royal KillÂ </t>
  </si>
  <si>
    <t>The Looking GlassÂ </t>
  </si>
  <si>
    <t>Death Race 2000Â </t>
  </si>
  <si>
    <t>Locker 13Â </t>
  </si>
  <si>
    <t>Midnight CabaretÂ </t>
  </si>
  <si>
    <t>Anderson's CrossÂ </t>
  </si>
  <si>
    <t>BizarreÂ </t>
  </si>
  <si>
    <t>Graduation DayÂ </t>
  </si>
  <si>
    <t>Some Guy Who Kills PeopleÂ </t>
  </si>
  <si>
    <t>ComplianceÂ </t>
  </si>
  <si>
    <t>Chasing AmyÂ </t>
  </si>
  <si>
    <t>Lovely &amp; AmazingÂ </t>
  </si>
  <si>
    <t>Death CallsÂ </t>
  </si>
  <si>
    <t>Better Luck TomorrowÂ </t>
  </si>
  <si>
    <t>The Incredibly True Adventure of Two Girls in LoveÂ </t>
  </si>
  <si>
    <t>Chuck &amp; BuckÂ </t>
  </si>
  <si>
    <t>American DesiÂ </t>
  </si>
  <si>
    <t>Amidst the Devil's WingsÂ </t>
  </si>
  <si>
    <t>CubeÂ </t>
  </si>
  <si>
    <t>Love and Other CatastrophesÂ </t>
  </si>
  <si>
    <t>I Married a Strange Person!Â </t>
  </si>
  <si>
    <t>NovemberÂ </t>
  </si>
  <si>
    <t>Like CrazyÂ </t>
  </si>
  <si>
    <t>Teeth and BloodÂ </t>
  </si>
  <si>
    <t>Sugar TownÂ </t>
  </si>
  <si>
    <t>The MotelÂ </t>
  </si>
  <si>
    <t>The CanyonsÂ </t>
  </si>
  <si>
    <t xml:space="preserve">Happy ValleyÂ             </t>
  </si>
  <si>
    <t>On the OutsÂ </t>
  </si>
  <si>
    <t>Shotgun StoriesÂ </t>
  </si>
  <si>
    <t>ExamÂ </t>
  </si>
  <si>
    <t>The Sticky Fingers of TimeÂ </t>
  </si>
  <si>
    <t>Sunday School MusicalÂ </t>
  </si>
  <si>
    <t>RustÂ </t>
  </si>
  <si>
    <t>InkÂ </t>
  </si>
  <si>
    <t>The Christmas BunnyÂ </t>
  </si>
  <si>
    <t>Jesus PeopleÂ </t>
  </si>
  <si>
    <t>ButterflyÂ </t>
  </si>
  <si>
    <t>UnDividedÂ </t>
  </si>
  <si>
    <t>The FrozenÂ </t>
  </si>
  <si>
    <t>Horse CampÂ </t>
  </si>
  <si>
    <t>Give Me ShelterÂ </t>
  </si>
  <si>
    <t>The Big ParadeÂ </t>
  </si>
  <si>
    <t>Little Big TopÂ </t>
  </si>
  <si>
    <t>Along the RoadsideÂ </t>
  </si>
  <si>
    <t>BronsonÂ </t>
  </si>
  <si>
    <t>Western ReligionÂ </t>
  </si>
  <si>
    <t>BurnÂ </t>
  </si>
  <si>
    <t>UrbaniaÂ </t>
  </si>
  <si>
    <t>The StewardessesÂ </t>
  </si>
  <si>
    <t>The Beast from 20,000 FathomsÂ </t>
  </si>
  <si>
    <t>Mad MaxÂ </t>
  </si>
  <si>
    <t>SwingersÂ </t>
  </si>
  <si>
    <t>A Fistful of DollarsÂ </t>
  </si>
  <si>
    <t>She Done Him WrongÂ </t>
  </si>
  <si>
    <t>Short Cut to Nirvana: Kumbh MelaÂ </t>
  </si>
  <si>
    <t>The Grace CardÂ </t>
  </si>
  <si>
    <t>Middle of NowhereÂ </t>
  </si>
  <si>
    <t>3Â </t>
  </si>
  <si>
    <t>The Business of FancydancingÂ </t>
  </si>
  <si>
    <t>Call + ResponseÂ </t>
  </si>
  <si>
    <t>MalevolenceÂ </t>
  </si>
  <si>
    <t>Shooting the WarwicksÂ </t>
  </si>
  <si>
    <t>Super HybridÂ </t>
  </si>
  <si>
    <t>BagheadÂ </t>
  </si>
  <si>
    <t>SolitudeÂ </t>
  </si>
  <si>
    <t>The Case of the Grinning CatÂ </t>
  </si>
  <si>
    <t>OrdetÂ </t>
  </si>
  <si>
    <t>Good DickÂ </t>
  </si>
  <si>
    <t>The Man from EarthÂ </t>
  </si>
  <si>
    <t>The Trials of Darryl HuntÂ </t>
  </si>
  <si>
    <t>An American Girl HolidayÂ </t>
  </si>
  <si>
    <t>Yesterday Was a LieÂ </t>
  </si>
  <si>
    <t>Theresa Is a MotherÂ </t>
  </si>
  <si>
    <t>H.Â </t>
  </si>
  <si>
    <t>Archaeology of a WomanÂ </t>
  </si>
  <si>
    <t>Children of HeavenÂ </t>
  </si>
  <si>
    <t>WeekendÂ </t>
  </si>
  <si>
    <t>She's Gotta Have ItÂ </t>
  </si>
  <si>
    <t>Butterfly GirlÂ </t>
  </si>
  <si>
    <t>The World Is MineÂ </t>
  </si>
  <si>
    <t>Another EarthÂ </t>
  </si>
  <si>
    <t>Sweet Sweetback's Baadasssss SongÂ </t>
  </si>
  <si>
    <t>Perfect CowboyÂ </t>
  </si>
  <si>
    <t>TadpoleÂ </t>
  </si>
  <si>
    <t>OnceÂ </t>
  </si>
  <si>
    <t>The Woman ChaserÂ </t>
  </si>
  <si>
    <t>The Horse BoyÂ </t>
  </si>
  <si>
    <t>When the Lights Went OutÂ </t>
  </si>
  <si>
    <t>Heroes of DirtÂ </t>
  </si>
  <si>
    <t>A Charlie Brown ChristmasÂ </t>
  </si>
  <si>
    <t>Antarctic Edge: 70Â° SouthÂ </t>
  </si>
  <si>
    <t>ArousedÂ </t>
  </si>
  <si>
    <t>Top SpinÂ </t>
  </si>
  <si>
    <t>Roger &amp; MeÂ </t>
  </si>
  <si>
    <t>An American in HollywoodÂ </t>
  </si>
  <si>
    <t>Sound of My VoiceÂ </t>
  </si>
  <si>
    <t>The Brain That SingsÂ </t>
  </si>
  <si>
    <t>The Blood of My BrotherÂ </t>
  </si>
  <si>
    <t>Your Sister's SisterÂ </t>
  </si>
  <si>
    <t>Romantic SchemerÂ </t>
  </si>
  <si>
    <t>A Dog's BreakfastÂ </t>
  </si>
  <si>
    <t>Une Femme MariÃ©eÂ </t>
  </si>
  <si>
    <t>The Birth of a NationÂ </t>
  </si>
  <si>
    <t>The Work and the StoryÂ </t>
  </si>
  <si>
    <t>Facing the GiantsÂ </t>
  </si>
  <si>
    <t>The GallowsÂ </t>
  </si>
  <si>
    <t>EraserheadÂ </t>
  </si>
  <si>
    <t>Over the Hill to the PoorhouseÂ </t>
  </si>
  <si>
    <t>Hollywood ShuffleÂ </t>
  </si>
  <si>
    <t>The MightyÂ </t>
  </si>
  <si>
    <t>PenitentiaryÂ </t>
  </si>
  <si>
    <t>The Lost Skeleton of CadavraÂ </t>
  </si>
  <si>
    <t>Dude, Where's My Dog?!Â </t>
  </si>
  <si>
    <t>Cheap ThrillsÂ </t>
  </si>
  <si>
    <t>Indie Game: The MovieÂ </t>
  </si>
  <si>
    <t>ClosureÂ </t>
  </si>
  <si>
    <t>Open SecretÂ </t>
  </si>
  <si>
    <t>Echo Dr.Â </t>
  </si>
  <si>
    <t>The Night VisitorÂ </t>
  </si>
  <si>
    <t>The Past is a Grotesque AnimalÂ </t>
  </si>
  <si>
    <t>Peace, Propaganda &amp; the Promised LandÂ </t>
  </si>
  <si>
    <t>PiÂ </t>
  </si>
  <si>
    <t>I Love You, Don't Touch Me!Â </t>
  </si>
  <si>
    <t>20 DatesÂ </t>
  </si>
  <si>
    <t>Queen CrabÂ </t>
  </si>
  <si>
    <t>Super Size MeÂ </t>
  </si>
  <si>
    <t>The FPÂ </t>
  </si>
  <si>
    <t>Happy ChristmasÂ </t>
  </si>
  <si>
    <t>The Brain That Wouldn't DieÂ </t>
  </si>
  <si>
    <t>Tiger OrangeÂ </t>
  </si>
  <si>
    <t>Supporting CharactersÂ </t>
  </si>
  <si>
    <t>AbsentiaÂ </t>
  </si>
  <si>
    <t>The Brothers McMullenÂ </t>
  </si>
  <si>
    <t>The DirtiesÂ </t>
  </si>
  <si>
    <t>GabrielaÂ </t>
  </si>
  <si>
    <t>Tiny FurnitureÂ </t>
  </si>
  <si>
    <t>HayrideÂ </t>
  </si>
  <si>
    <t>The Naked ApeÂ </t>
  </si>
  <si>
    <t>CountingÂ </t>
  </si>
  <si>
    <t>The Call of CthulhuÂ </t>
  </si>
  <si>
    <t>Bending SteelÂ </t>
  </si>
  <si>
    <t>The SignalÂ </t>
  </si>
  <si>
    <t>The Image RevolutionÂ </t>
  </si>
  <si>
    <t>This Is Martin BonnerÂ </t>
  </si>
  <si>
    <t>A True StoryÂ </t>
  </si>
  <si>
    <t>George WashingtonÂ </t>
  </si>
  <si>
    <t>Smiling Fish &amp; Goat on FireÂ </t>
  </si>
  <si>
    <t>Dawn of the Crescent MoonÂ </t>
  </si>
  <si>
    <t>Raymond Did ItÂ </t>
  </si>
  <si>
    <t>The Last WaltzÂ </t>
  </si>
  <si>
    <t>Run, Hide, DieÂ </t>
  </si>
  <si>
    <t>The Exploding GirlÂ </t>
  </si>
  <si>
    <t>The Legend of God's GunÂ </t>
  </si>
  <si>
    <t>Mutual AppreciationÂ </t>
  </si>
  <si>
    <t>Her Cry: La Llorona InvestigationÂ </t>
  </si>
  <si>
    <t>Down TerraceÂ </t>
  </si>
  <si>
    <t>ClerksÂ </t>
  </si>
  <si>
    <t>Pink NarcissusÂ </t>
  </si>
  <si>
    <t>Funny Ha HaÂ </t>
  </si>
  <si>
    <t>In the Company of MenÂ </t>
  </si>
  <si>
    <t>ManitoÂ </t>
  </si>
  <si>
    <t>RampageÂ </t>
  </si>
  <si>
    <t>SlackerÂ </t>
  </si>
  <si>
    <t>Dutch KillsÂ </t>
  </si>
  <si>
    <t>Dry SpellÂ </t>
  </si>
  <si>
    <t>FlywheelÂ </t>
  </si>
  <si>
    <t>ExeterÂ </t>
  </si>
  <si>
    <t>The RidgesÂ </t>
  </si>
  <si>
    <t>The Puffy ChairÂ </t>
  </si>
  <si>
    <t>Stories of Our LivesÂ </t>
  </si>
  <si>
    <t>Breaking UpwardsÂ </t>
  </si>
  <si>
    <t>All Superheroes Must DieÂ </t>
  </si>
  <si>
    <t>Pink FlamingosÂ </t>
  </si>
  <si>
    <t>CleanÂ </t>
  </si>
  <si>
    <t>The CircleÂ </t>
  </si>
  <si>
    <t>Tin Can ManÂ </t>
  </si>
  <si>
    <t>The CureÂ </t>
  </si>
  <si>
    <t>On the DownlowÂ </t>
  </si>
  <si>
    <t>Sanctuary; Quite a ConundrumÂ </t>
  </si>
  <si>
    <t>BangÂ </t>
  </si>
  <si>
    <t>PrimerÂ </t>
  </si>
  <si>
    <t>CaviteÂ </t>
  </si>
  <si>
    <t>El MariachiÂ </t>
  </si>
  <si>
    <t>The Mongol KingÂ </t>
  </si>
  <si>
    <t>NewlywedsÂ </t>
  </si>
  <si>
    <t>Signed Sealed DeliveredÂ </t>
  </si>
  <si>
    <t xml:space="preserve">The FollowingÂ             </t>
  </si>
  <si>
    <t>A Plague So PleasantÂ </t>
  </si>
  <si>
    <t>Shanghai CallingÂ </t>
  </si>
  <si>
    <t>My Date with DrewÂ </t>
  </si>
  <si>
    <t>Profit_Margin</t>
  </si>
  <si>
    <t>Movie with Highest Profit Margin</t>
  </si>
  <si>
    <t>Correlation coefficient</t>
  </si>
  <si>
    <t>Product of Profit_Margin</t>
  </si>
  <si>
    <t>Directors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</si>
</sst>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3" borderId="2" xfId="0" applyFont="1" applyFill="1" applyBorder="1"/>
    <xf numFmtId="0" fontId="1" fillId="2" borderId="3" xfId="0" applyNumberFormat="1" applyFont="1" applyFill="1" applyBorder="1"/>
    <xf numFmtId="0" fontId="1" fillId="2" borderId="4" xfId="0" applyNumberFormat="1" applyFont="1" applyFill="1" applyBorder="1"/>
    <xf numFmtId="0" fontId="1" fillId="2" borderId="5" xfId="0" applyNumberFormat="1" applyFont="1" applyFill="1" applyBorder="1"/>
    <xf numFmtId="0" fontId="0" fillId="3" borderId="3" xfId="0" applyNumberFormat="1" applyFont="1" applyFill="1" applyBorder="1"/>
    <xf numFmtId="0" fontId="0" fillId="3" borderId="4" xfId="0" applyNumberFormat="1" applyFont="1" applyFill="1" applyBorder="1"/>
    <xf numFmtId="0" fontId="0" fillId="3" borderId="5" xfId="0" applyNumberFormat="1" applyFont="1" applyFill="1" applyBorder="1"/>
    <xf numFmtId="0" fontId="0" fillId="0" borderId="3" xfId="0" applyNumberFormat="1" applyFont="1" applyBorder="1"/>
    <xf numFmtId="0" fontId="0" fillId="0" borderId="4" xfId="0" applyNumberFormat="1" applyFont="1" applyBorder="1"/>
    <xf numFmtId="0" fontId="0" fillId="0" borderId="5" xfId="0" applyNumberFormat="1" applyFont="1" applyBorder="1"/>
    <xf numFmtId="0" fontId="0" fillId="3" borderId="4" xfId="0" applyFont="1" applyFill="1" applyBorder="1"/>
    <xf numFmtId="0" fontId="0" fillId="3" borderId="5" xfId="0" applyFont="1" applyFill="1" applyBorder="1"/>
    <xf numFmtId="0" fontId="0" fillId="0" borderId="4" xfId="0" applyFont="1" applyBorder="1"/>
    <xf numFmtId="0" fontId="0" fillId="0" borderId="5" xfId="0" applyFont="1" applyBorder="1"/>
    <xf numFmtId="0" fontId="0" fillId="3" borderId="1" xfId="0" applyNumberFormat="1" applyFont="1" applyFill="1" applyBorder="1"/>
    <xf numFmtId="0" fontId="0" fillId="3" borderId="2" xfId="0" applyNumberFormat="1" applyFont="1" applyFill="1" applyBorder="1"/>
    <xf numFmtId="0" fontId="0" fillId="3" borderId="6" xfId="0" applyFont="1" applyFill="1" applyBorder="1"/>
    <xf numFmtId="0" fontId="1" fillId="2" borderId="0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0" fillId="5" borderId="0" xfId="0" applyFill="1"/>
    <xf numFmtId="0" fontId="0" fillId="4" borderId="0" xfId="0" applyFill="1"/>
    <xf numFmtId="164" fontId="0" fillId="0" borderId="0" xfId="0" applyNumberFormat="1"/>
    <xf numFmtId="0" fontId="0" fillId="4" borderId="0" xfId="0" applyFill="1" applyAlignment="1">
      <alignment horizontal="center"/>
    </xf>
    <xf numFmtId="0" fontId="0" fillId="6" borderId="0" xfId="0" applyFill="1"/>
    <xf numFmtId="0" fontId="4" fillId="7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0" fillId="7" borderId="0" xfId="0" applyFill="1"/>
    <xf numFmtId="0" fontId="0" fillId="4" borderId="0" xfId="0" applyFill="1" applyAlignment="1">
      <alignment horizontal="left"/>
    </xf>
    <xf numFmtId="0" fontId="3" fillId="7" borderId="0" xfId="0" applyFont="1" applyFill="1" applyAlignment="1">
      <alignment horizontal="center"/>
    </xf>
  </cellXfs>
  <cellStyles count="1">
    <cellStyle name="Normal" xfId="0" builtinId="0"/>
  </cellStyles>
  <dxfs count="2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fgColor indexed="64"/>
          <bgColor theme="9"/>
        </patternFill>
      </fill>
    </dxf>
    <dxf>
      <border outline="0">
        <top style="thin">
          <color theme="9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theme="9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</dxf>
    <dxf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theme="9"/>
          <bgColor theme="9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theme="9"/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[Cleaned.xlsx]Task 4!PivotTable1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Top Directors based on IMDB_Score</a:t>
            </a:r>
          </a:p>
        </c:rich>
      </c:tx>
      <c:layout>
        <c:manualLayout>
          <c:xMode val="edge"/>
          <c:yMode val="edge"/>
          <c:x val="0.3313888888888889"/>
          <c:y val="6.67956137546967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082458442694662E-2"/>
          <c:y val="0.17320095980363956"/>
          <c:w val="0.81673228346456683"/>
          <c:h val="0.4244601271183193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'Task 4'!$B$3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4'!$A$4:$A$25</c:f>
              <c:strCache>
                <c:ptCount val="22"/>
                <c:pt idx="0">
                  <c:v>John Blanchard</c:v>
                </c:pt>
                <c:pt idx="1">
                  <c:v>Sadyk Sher-Niyaz</c:v>
                </c:pt>
                <c:pt idx="2">
                  <c:v>Mitchell Altieri</c:v>
                </c:pt>
                <c:pt idx="3">
                  <c:v>Cary Bell</c:v>
                </c:pt>
                <c:pt idx="4">
                  <c:v>Mike Mayhall</c:v>
                </c:pt>
                <c:pt idx="5">
                  <c:v>Charles Chaplin</c:v>
                </c:pt>
                <c:pt idx="6">
                  <c:v>Damien Chazelle</c:v>
                </c:pt>
                <c:pt idx="7">
                  <c:v>Raja Menon</c:v>
                </c:pt>
                <c:pt idx="8">
                  <c:v>Ron Fricke</c:v>
                </c:pt>
                <c:pt idx="9">
                  <c:v>Majid Majidi</c:v>
                </c:pt>
                <c:pt idx="10">
                  <c:v>Sergio Leone</c:v>
                </c:pt>
                <c:pt idx="11">
                  <c:v>Christopher Nolan</c:v>
                </c:pt>
                <c:pt idx="12">
                  <c:v>Richard Marquand</c:v>
                </c:pt>
                <c:pt idx="13">
                  <c:v>Rakeysh Omprakash Mehra</c:v>
                </c:pt>
                <c:pt idx="14">
                  <c:v>Jay Oliva</c:v>
                </c:pt>
                <c:pt idx="15">
                  <c:v>Robert Mulligan</c:v>
                </c:pt>
                <c:pt idx="16">
                  <c:v>Moustapha Akkad</c:v>
                </c:pt>
                <c:pt idx="17">
                  <c:v>Catherine Owens</c:v>
                </c:pt>
                <c:pt idx="18">
                  <c:v>S.S. Rajamouli</c:v>
                </c:pt>
                <c:pt idx="19">
                  <c:v>Bill Melendez</c:v>
                </c:pt>
                <c:pt idx="20">
                  <c:v>Asghar Farhadi</c:v>
                </c:pt>
                <c:pt idx="21">
                  <c:v>Marius A. Markevicius</c:v>
                </c:pt>
              </c:strCache>
            </c:strRef>
          </c:cat>
          <c:val>
            <c:numRef>
              <c:f>'Task 4'!$B$4:$B$25</c:f>
              <c:numCache>
                <c:formatCode>General</c:formatCode>
                <c:ptCount val="22"/>
                <c:pt idx="0">
                  <c:v>9.5</c:v>
                </c:pt>
                <c:pt idx="1">
                  <c:v>8.6999999999999993</c:v>
                </c:pt>
                <c:pt idx="2">
                  <c:v>8.6999999999999993</c:v>
                </c:pt>
                <c:pt idx="3">
                  <c:v>8.6999999999999993</c:v>
                </c:pt>
                <c:pt idx="4">
                  <c:v>8.6</c:v>
                </c:pt>
                <c:pt idx="5">
                  <c:v>8.6</c:v>
                </c:pt>
                <c:pt idx="6">
                  <c:v>8.5</c:v>
                </c:pt>
                <c:pt idx="7">
                  <c:v>8.5</c:v>
                </c:pt>
                <c:pt idx="8">
                  <c:v>8.5</c:v>
                </c:pt>
                <c:pt idx="9">
                  <c:v>8.5</c:v>
                </c:pt>
                <c:pt idx="10">
                  <c:v>8.4749999999999996</c:v>
                </c:pt>
                <c:pt idx="11">
                  <c:v>8.4250000000000007</c:v>
                </c:pt>
                <c:pt idx="12">
                  <c:v>8.4</c:v>
                </c:pt>
                <c:pt idx="13">
                  <c:v>8.4</c:v>
                </c:pt>
                <c:pt idx="14">
                  <c:v>8.4</c:v>
                </c:pt>
                <c:pt idx="15">
                  <c:v>8.4</c:v>
                </c:pt>
                <c:pt idx="16">
                  <c:v>8.4</c:v>
                </c:pt>
                <c:pt idx="17">
                  <c:v>8.4</c:v>
                </c:pt>
                <c:pt idx="18">
                  <c:v>8.4</c:v>
                </c:pt>
                <c:pt idx="19">
                  <c:v>8.4</c:v>
                </c:pt>
                <c:pt idx="20">
                  <c:v>8.4</c:v>
                </c:pt>
                <c:pt idx="21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96-4B04-8227-0DF305BACCF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042495359"/>
        <c:axId val="1042496607"/>
      </c:barChart>
      <c:catAx>
        <c:axId val="104249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496607"/>
        <c:crosses val="autoZero"/>
        <c:auto val="1"/>
        <c:lblAlgn val="ctr"/>
        <c:lblOffset val="100"/>
        <c:noMultiLvlLbl val="0"/>
      </c:catAx>
      <c:valAx>
        <c:axId val="10424966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42495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[Cleaned.xlsx]Task 3!PivotTable5</c:name>
    <c:fmtId val="3"/>
  </c:pivotSource>
  <c:chart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3'!$B$3</c:f>
              <c:strCache>
                <c:ptCount val="1"/>
                <c:pt idx="0">
                  <c:v>Count of language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3'!$A$4:$A$13</c:f>
              <c:strCache>
                <c:ptCount val="10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Hindi</c:v>
                </c:pt>
                <c:pt idx="4">
                  <c:v>Mandarin</c:v>
                </c:pt>
                <c:pt idx="5">
                  <c:v>German</c:v>
                </c:pt>
                <c:pt idx="6">
                  <c:v>Japanese</c:v>
                </c:pt>
                <c:pt idx="7">
                  <c:v>Italian</c:v>
                </c:pt>
                <c:pt idx="8">
                  <c:v>Cantonese</c:v>
                </c:pt>
                <c:pt idx="9">
                  <c:v>Russian</c:v>
                </c:pt>
              </c:strCache>
            </c:strRef>
          </c:cat>
          <c:val>
            <c:numRef>
              <c:f>'Task 3'!$B$4:$B$13</c:f>
              <c:numCache>
                <c:formatCode>General</c:formatCode>
                <c:ptCount val="10"/>
                <c:pt idx="0">
                  <c:v>4704</c:v>
                </c:pt>
                <c:pt idx="1">
                  <c:v>73</c:v>
                </c:pt>
                <c:pt idx="2">
                  <c:v>40</c:v>
                </c:pt>
                <c:pt idx="3">
                  <c:v>28</c:v>
                </c:pt>
                <c:pt idx="4">
                  <c:v>26</c:v>
                </c:pt>
                <c:pt idx="5">
                  <c:v>19</c:v>
                </c:pt>
                <c:pt idx="6">
                  <c:v>18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FD-4BC9-922F-1FA6F3B0488B}"/>
            </c:ext>
          </c:extLst>
        </c:ser>
        <c:ser>
          <c:idx val="1"/>
          <c:order val="1"/>
          <c:tx>
            <c:strRef>
              <c:f>'Task 3'!$C$3</c:f>
              <c:strCache>
                <c:ptCount val="1"/>
                <c:pt idx="0">
                  <c:v>Average of imdb_score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3'!$A$4:$A$13</c:f>
              <c:strCache>
                <c:ptCount val="10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Hindi</c:v>
                </c:pt>
                <c:pt idx="4">
                  <c:v>Mandarin</c:v>
                </c:pt>
                <c:pt idx="5">
                  <c:v>German</c:v>
                </c:pt>
                <c:pt idx="6">
                  <c:v>Japanese</c:v>
                </c:pt>
                <c:pt idx="7">
                  <c:v>Italian</c:v>
                </c:pt>
                <c:pt idx="8">
                  <c:v>Cantonese</c:v>
                </c:pt>
                <c:pt idx="9">
                  <c:v>Russian</c:v>
                </c:pt>
              </c:strCache>
            </c:strRef>
          </c:cat>
          <c:val>
            <c:numRef>
              <c:f>'Task 3'!$C$4:$C$13</c:f>
              <c:numCache>
                <c:formatCode>0.00</c:formatCode>
                <c:ptCount val="10"/>
                <c:pt idx="0">
                  <c:v>6.3984268707482892</c:v>
                </c:pt>
                <c:pt idx="1">
                  <c:v>7.0383561643835613</c:v>
                </c:pt>
                <c:pt idx="2">
                  <c:v>6.9374999999999982</c:v>
                </c:pt>
                <c:pt idx="3">
                  <c:v>6.6321428571428589</c:v>
                </c:pt>
                <c:pt idx="4">
                  <c:v>6.7884615384615383</c:v>
                </c:pt>
                <c:pt idx="5">
                  <c:v>7.3421052631578947</c:v>
                </c:pt>
                <c:pt idx="6">
                  <c:v>7.3944444444444422</c:v>
                </c:pt>
                <c:pt idx="7">
                  <c:v>7.2272727272727275</c:v>
                </c:pt>
                <c:pt idx="8">
                  <c:v>6.9545454545454533</c:v>
                </c:pt>
                <c:pt idx="9">
                  <c:v>6.3636363636363633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FD-4BC9-922F-1FA6F3B0488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60867375"/>
        <c:axId val="960866959"/>
      </c:barChart>
      <c:catAx>
        <c:axId val="96086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866959"/>
        <c:crosses val="autoZero"/>
        <c:auto val="1"/>
        <c:lblAlgn val="ctr"/>
        <c:lblOffset val="100"/>
        <c:noMultiLvlLbl val="0"/>
      </c:catAx>
      <c:valAx>
        <c:axId val="96086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86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'Task 2 Duration'!$B$1</c:f>
              <c:strCache>
                <c:ptCount val="1"/>
                <c:pt idx="0">
                  <c:v>IMDB_rating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'Task 2 Duration'!$A$2:$A$5029</c:f>
              <c:numCache>
                <c:formatCode>General</c:formatCode>
                <c:ptCount val="5028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93</c:v>
                </c:pt>
                <c:pt idx="56">
                  <c:v>122</c:v>
                </c:pt>
                <c:pt idx="57">
                  <c:v>98</c:v>
                </c:pt>
                <c:pt idx="58">
                  <c:v>91</c:v>
                </c:pt>
                <c:pt idx="59">
                  <c:v>158</c:v>
                </c:pt>
                <c:pt idx="60">
                  <c:v>96</c:v>
                </c:pt>
                <c:pt idx="61">
                  <c:v>127</c:v>
                </c:pt>
                <c:pt idx="62">
                  <c:v>110</c:v>
                </c:pt>
                <c:pt idx="63">
                  <c:v>150</c:v>
                </c:pt>
                <c:pt idx="64">
                  <c:v>144</c:v>
                </c:pt>
                <c:pt idx="65">
                  <c:v>152</c:v>
                </c:pt>
                <c:pt idx="66">
                  <c:v>96</c:v>
                </c:pt>
                <c:pt idx="67">
                  <c:v>94</c:v>
                </c:pt>
                <c:pt idx="68">
                  <c:v>126</c:v>
                </c:pt>
                <c:pt idx="69">
                  <c:v>126</c:v>
                </c:pt>
                <c:pt idx="70">
                  <c:v>106</c:v>
                </c:pt>
                <c:pt idx="71">
                  <c:v>112</c:v>
                </c:pt>
                <c:pt idx="72">
                  <c:v>123</c:v>
                </c:pt>
                <c:pt idx="73">
                  <c:v>96</c:v>
                </c:pt>
                <c:pt idx="74">
                  <c:v>113</c:v>
                </c:pt>
                <c:pt idx="75">
                  <c:v>176</c:v>
                </c:pt>
                <c:pt idx="76">
                  <c:v>118</c:v>
                </c:pt>
                <c:pt idx="77">
                  <c:v>95</c:v>
                </c:pt>
                <c:pt idx="78">
                  <c:v>106</c:v>
                </c:pt>
                <c:pt idx="79">
                  <c:v>124</c:v>
                </c:pt>
                <c:pt idx="80">
                  <c:v>132</c:v>
                </c:pt>
                <c:pt idx="81">
                  <c:v>97</c:v>
                </c:pt>
                <c:pt idx="82">
                  <c:v>130</c:v>
                </c:pt>
                <c:pt idx="83">
                  <c:v>109</c:v>
                </c:pt>
                <c:pt idx="84">
                  <c:v>128</c:v>
                </c:pt>
                <c:pt idx="85">
                  <c:v>136</c:v>
                </c:pt>
                <c:pt idx="86">
                  <c:v>93</c:v>
                </c:pt>
                <c:pt idx="87">
                  <c:v>130</c:v>
                </c:pt>
                <c:pt idx="88">
                  <c:v>102</c:v>
                </c:pt>
                <c:pt idx="89">
                  <c:v>101</c:v>
                </c:pt>
                <c:pt idx="90">
                  <c:v>100</c:v>
                </c:pt>
                <c:pt idx="91">
                  <c:v>120</c:v>
                </c:pt>
                <c:pt idx="92">
                  <c:v>98</c:v>
                </c:pt>
                <c:pt idx="93">
                  <c:v>109</c:v>
                </c:pt>
                <c:pt idx="94">
                  <c:v>121</c:v>
                </c:pt>
                <c:pt idx="95">
                  <c:v>169</c:v>
                </c:pt>
                <c:pt idx="96">
                  <c:v>148</c:v>
                </c:pt>
                <c:pt idx="97">
                  <c:v>120</c:v>
                </c:pt>
                <c:pt idx="98">
                  <c:v>182</c:v>
                </c:pt>
                <c:pt idx="99">
                  <c:v>106</c:v>
                </c:pt>
                <c:pt idx="100">
                  <c:v>166</c:v>
                </c:pt>
                <c:pt idx="101">
                  <c:v>132</c:v>
                </c:pt>
                <c:pt idx="102">
                  <c:v>137</c:v>
                </c:pt>
                <c:pt idx="103">
                  <c:v>109</c:v>
                </c:pt>
                <c:pt idx="104">
                  <c:v>98</c:v>
                </c:pt>
                <c:pt idx="105">
                  <c:v>113</c:v>
                </c:pt>
                <c:pt idx="106">
                  <c:v>93</c:v>
                </c:pt>
                <c:pt idx="107">
                  <c:v>123</c:v>
                </c:pt>
                <c:pt idx="108">
                  <c:v>126</c:v>
                </c:pt>
                <c:pt idx="109">
                  <c:v>113</c:v>
                </c:pt>
                <c:pt idx="110">
                  <c:v>184</c:v>
                </c:pt>
                <c:pt idx="111">
                  <c:v>144</c:v>
                </c:pt>
                <c:pt idx="112">
                  <c:v>206</c:v>
                </c:pt>
                <c:pt idx="113">
                  <c:v>138</c:v>
                </c:pt>
                <c:pt idx="114">
                  <c:v>157</c:v>
                </c:pt>
                <c:pt idx="115">
                  <c:v>102</c:v>
                </c:pt>
                <c:pt idx="116">
                  <c:v>104</c:v>
                </c:pt>
                <c:pt idx="117">
                  <c:v>115</c:v>
                </c:pt>
                <c:pt idx="118">
                  <c:v>111</c:v>
                </c:pt>
                <c:pt idx="119">
                  <c:v>128</c:v>
                </c:pt>
                <c:pt idx="120">
                  <c:v>89</c:v>
                </c:pt>
                <c:pt idx="121">
                  <c:v>105</c:v>
                </c:pt>
                <c:pt idx="122">
                  <c:v>119</c:v>
                </c:pt>
                <c:pt idx="123">
                  <c:v>129</c:v>
                </c:pt>
                <c:pt idx="124">
                  <c:v>102</c:v>
                </c:pt>
                <c:pt idx="125">
                  <c:v>138</c:v>
                </c:pt>
                <c:pt idx="126">
                  <c:v>112</c:v>
                </c:pt>
                <c:pt idx="127">
                  <c:v>120</c:v>
                </c:pt>
                <c:pt idx="128">
                  <c:v>146</c:v>
                </c:pt>
                <c:pt idx="129">
                  <c:v>115</c:v>
                </c:pt>
                <c:pt idx="130">
                  <c:v>96</c:v>
                </c:pt>
                <c:pt idx="131">
                  <c:v>88</c:v>
                </c:pt>
                <c:pt idx="132">
                  <c:v>99</c:v>
                </c:pt>
                <c:pt idx="133">
                  <c:v>113</c:v>
                </c:pt>
                <c:pt idx="134">
                  <c:v>131</c:v>
                </c:pt>
                <c:pt idx="135">
                  <c:v>119</c:v>
                </c:pt>
                <c:pt idx="136">
                  <c:v>110</c:v>
                </c:pt>
                <c:pt idx="137">
                  <c:v>91</c:v>
                </c:pt>
                <c:pt idx="138">
                  <c:v>90</c:v>
                </c:pt>
                <c:pt idx="139">
                  <c:v>103</c:v>
                </c:pt>
                <c:pt idx="140">
                  <c:v>124</c:v>
                </c:pt>
                <c:pt idx="141">
                  <c:v>131</c:v>
                </c:pt>
                <c:pt idx="142">
                  <c:v>88</c:v>
                </c:pt>
                <c:pt idx="143">
                  <c:v>85</c:v>
                </c:pt>
                <c:pt idx="144">
                  <c:v>111</c:v>
                </c:pt>
                <c:pt idx="145">
                  <c:v>92</c:v>
                </c:pt>
                <c:pt idx="146">
                  <c:v>196</c:v>
                </c:pt>
                <c:pt idx="147">
                  <c:v>93</c:v>
                </c:pt>
                <c:pt idx="148">
                  <c:v>133</c:v>
                </c:pt>
                <c:pt idx="149">
                  <c:v>116</c:v>
                </c:pt>
                <c:pt idx="150">
                  <c:v>153</c:v>
                </c:pt>
                <c:pt idx="151">
                  <c:v>88</c:v>
                </c:pt>
                <c:pt idx="152">
                  <c:v>115</c:v>
                </c:pt>
                <c:pt idx="153">
                  <c:v>95</c:v>
                </c:pt>
                <c:pt idx="154">
                  <c:v>133</c:v>
                </c:pt>
                <c:pt idx="155">
                  <c:v>97</c:v>
                </c:pt>
                <c:pt idx="156">
                  <c:v>90</c:v>
                </c:pt>
                <c:pt idx="157">
                  <c:v>154</c:v>
                </c:pt>
                <c:pt idx="158">
                  <c:v>150</c:v>
                </c:pt>
                <c:pt idx="159">
                  <c:v>127</c:v>
                </c:pt>
                <c:pt idx="160">
                  <c:v>121</c:v>
                </c:pt>
                <c:pt idx="161">
                  <c:v>102</c:v>
                </c:pt>
                <c:pt idx="162">
                  <c:v>126</c:v>
                </c:pt>
                <c:pt idx="163">
                  <c:v>121</c:v>
                </c:pt>
                <c:pt idx="164">
                  <c:v>215</c:v>
                </c:pt>
                <c:pt idx="165">
                  <c:v>127</c:v>
                </c:pt>
                <c:pt idx="166">
                  <c:v>138</c:v>
                </c:pt>
                <c:pt idx="167">
                  <c:v>122</c:v>
                </c:pt>
                <c:pt idx="168">
                  <c:v>124</c:v>
                </c:pt>
                <c:pt idx="169">
                  <c:v>106</c:v>
                </c:pt>
                <c:pt idx="170">
                  <c:v>124</c:v>
                </c:pt>
                <c:pt idx="171">
                  <c:v>128</c:v>
                </c:pt>
                <c:pt idx="172">
                  <c:v>138</c:v>
                </c:pt>
                <c:pt idx="173">
                  <c:v>115</c:v>
                </c:pt>
                <c:pt idx="174">
                  <c:v>100</c:v>
                </c:pt>
                <c:pt idx="175">
                  <c:v>135</c:v>
                </c:pt>
                <c:pt idx="176">
                  <c:v>60</c:v>
                </c:pt>
                <c:pt idx="177">
                  <c:v>117</c:v>
                </c:pt>
                <c:pt idx="178">
                  <c:v>156</c:v>
                </c:pt>
                <c:pt idx="179">
                  <c:v>96</c:v>
                </c:pt>
                <c:pt idx="180">
                  <c:v>107</c:v>
                </c:pt>
                <c:pt idx="181">
                  <c:v>92</c:v>
                </c:pt>
                <c:pt idx="182">
                  <c:v>115</c:v>
                </c:pt>
                <c:pt idx="183">
                  <c:v>92</c:v>
                </c:pt>
                <c:pt idx="184">
                  <c:v>117</c:v>
                </c:pt>
                <c:pt idx="185">
                  <c:v>146</c:v>
                </c:pt>
                <c:pt idx="186">
                  <c:v>115</c:v>
                </c:pt>
                <c:pt idx="187">
                  <c:v>94</c:v>
                </c:pt>
                <c:pt idx="188">
                  <c:v>116</c:v>
                </c:pt>
                <c:pt idx="189">
                  <c:v>147</c:v>
                </c:pt>
                <c:pt idx="190">
                  <c:v>90</c:v>
                </c:pt>
                <c:pt idx="191">
                  <c:v>101</c:v>
                </c:pt>
                <c:pt idx="192">
                  <c:v>138</c:v>
                </c:pt>
                <c:pt idx="193">
                  <c:v>107</c:v>
                </c:pt>
                <c:pt idx="194">
                  <c:v>142</c:v>
                </c:pt>
                <c:pt idx="195">
                  <c:v>165</c:v>
                </c:pt>
                <c:pt idx="196">
                  <c:v>100</c:v>
                </c:pt>
                <c:pt idx="197">
                  <c:v>82</c:v>
                </c:pt>
                <c:pt idx="198">
                  <c:v>98</c:v>
                </c:pt>
                <c:pt idx="199">
                  <c:v>95</c:v>
                </c:pt>
                <c:pt idx="200">
                  <c:v>159</c:v>
                </c:pt>
                <c:pt idx="201">
                  <c:v>96</c:v>
                </c:pt>
                <c:pt idx="202">
                  <c:v>120</c:v>
                </c:pt>
                <c:pt idx="203">
                  <c:v>143</c:v>
                </c:pt>
                <c:pt idx="204">
                  <c:v>123</c:v>
                </c:pt>
                <c:pt idx="205">
                  <c:v>174</c:v>
                </c:pt>
                <c:pt idx="206">
                  <c:v>101</c:v>
                </c:pt>
                <c:pt idx="207">
                  <c:v>134</c:v>
                </c:pt>
                <c:pt idx="208">
                  <c:v>132</c:v>
                </c:pt>
                <c:pt idx="209">
                  <c:v>129</c:v>
                </c:pt>
                <c:pt idx="210">
                  <c:v>106</c:v>
                </c:pt>
                <c:pt idx="211">
                  <c:v>113</c:v>
                </c:pt>
                <c:pt idx="212">
                  <c:v>102</c:v>
                </c:pt>
                <c:pt idx="213">
                  <c:v>135</c:v>
                </c:pt>
                <c:pt idx="214">
                  <c:v>125</c:v>
                </c:pt>
                <c:pt idx="215">
                  <c:v>110</c:v>
                </c:pt>
                <c:pt idx="216">
                  <c:v>124</c:v>
                </c:pt>
                <c:pt idx="217">
                  <c:v>123</c:v>
                </c:pt>
                <c:pt idx="218">
                  <c:v>130</c:v>
                </c:pt>
                <c:pt idx="219">
                  <c:v>92</c:v>
                </c:pt>
                <c:pt idx="220">
                  <c:v>127</c:v>
                </c:pt>
                <c:pt idx="221">
                  <c:v>123</c:v>
                </c:pt>
                <c:pt idx="222">
                  <c:v>123</c:v>
                </c:pt>
                <c:pt idx="223">
                  <c:v>107</c:v>
                </c:pt>
                <c:pt idx="224">
                  <c:v>124</c:v>
                </c:pt>
                <c:pt idx="225">
                  <c:v>77</c:v>
                </c:pt>
                <c:pt idx="226">
                  <c:v>109</c:v>
                </c:pt>
                <c:pt idx="227">
                  <c:v>134</c:v>
                </c:pt>
                <c:pt idx="228">
                  <c:v>117</c:v>
                </c:pt>
                <c:pt idx="229">
                  <c:v>135</c:v>
                </c:pt>
                <c:pt idx="230">
                  <c:v>121</c:v>
                </c:pt>
                <c:pt idx="231">
                  <c:v>117</c:v>
                </c:pt>
                <c:pt idx="232">
                  <c:v>124</c:v>
                </c:pt>
                <c:pt idx="233">
                  <c:v>140</c:v>
                </c:pt>
                <c:pt idx="234">
                  <c:v>142</c:v>
                </c:pt>
                <c:pt idx="235">
                  <c:v>92</c:v>
                </c:pt>
                <c:pt idx="236">
                  <c:v>138</c:v>
                </c:pt>
                <c:pt idx="237">
                  <c:v>136</c:v>
                </c:pt>
                <c:pt idx="238">
                  <c:v>98</c:v>
                </c:pt>
                <c:pt idx="239">
                  <c:v>116</c:v>
                </c:pt>
                <c:pt idx="240">
                  <c:v>153</c:v>
                </c:pt>
                <c:pt idx="241">
                  <c:v>120</c:v>
                </c:pt>
                <c:pt idx="242">
                  <c:v>101</c:v>
                </c:pt>
                <c:pt idx="243">
                  <c:v>91</c:v>
                </c:pt>
                <c:pt idx="244">
                  <c:v>108</c:v>
                </c:pt>
                <c:pt idx="245">
                  <c:v>112</c:v>
                </c:pt>
                <c:pt idx="246">
                  <c:v>100</c:v>
                </c:pt>
                <c:pt idx="247">
                  <c:v>108</c:v>
                </c:pt>
                <c:pt idx="248">
                  <c:v>114</c:v>
                </c:pt>
                <c:pt idx="249">
                  <c:v>119</c:v>
                </c:pt>
                <c:pt idx="250">
                  <c:v>142</c:v>
                </c:pt>
                <c:pt idx="251">
                  <c:v>125</c:v>
                </c:pt>
                <c:pt idx="252">
                  <c:v>126</c:v>
                </c:pt>
                <c:pt idx="253">
                  <c:v>119</c:v>
                </c:pt>
                <c:pt idx="254">
                  <c:v>170</c:v>
                </c:pt>
                <c:pt idx="255">
                  <c:v>85</c:v>
                </c:pt>
                <c:pt idx="256">
                  <c:v>119</c:v>
                </c:pt>
                <c:pt idx="257">
                  <c:v>60</c:v>
                </c:pt>
                <c:pt idx="258">
                  <c:v>102</c:v>
                </c:pt>
                <c:pt idx="259">
                  <c:v>103</c:v>
                </c:pt>
                <c:pt idx="260">
                  <c:v>76</c:v>
                </c:pt>
                <c:pt idx="261">
                  <c:v>120</c:v>
                </c:pt>
                <c:pt idx="262">
                  <c:v>127</c:v>
                </c:pt>
                <c:pt idx="263">
                  <c:v>105</c:v>
                </c:pt>
                <c:pt idx="264">
                  <c:v>121</c:v>
                </c:pt>
                <c:pt idx="265">
                  <c:v>114</c:v>
                </c:pt>
                <c:pt idx="266">
                  <c:v>129</c:v>
                </c:pt>
                <c:pt idx="267">
                  <c:v>171</c:v>
                </c:pt>
                <c:pt idx="268">
                  <c:v>120</c:v>
                </c:pt>
                <c:pt idx="269">
                  <c:v>165</c:v>
                </c:pt>
                <c:pt idx="270">
                  <c:v>82</c:v>
                </c:pt>
                <c:pt idx="271">
                  <c:v>115</c:v>
                </c:pt>
                <c:pt idx="272">
                  <c:v>194</c:v>
                </c:pt>
                <c:pt idx="273">
                  <c:v>84</c:v>
                </c:pt>
                <c:pt idx="274">
                  <c:v>97</c:v>
                </c:pt>
                <c:pt idx="275">
                  <c:v>151</c:v>
                </c:pt>
                <c:pt idx="276">
                  <c:v>22</c:v>
                </c:pt>
                <c:pt idx="277">
                  <c:v>136</c:v>
                </c:pt>
                <c:pt idx="278">
                  <c:v>104</c:v>
                </c:pt>
                <c:pt idx="279">
                  <c:v>127</c:v>
                </c:pt>
                <c:pt idx="280">
                  <c:v>171</c:v>
                </c:pt>
                <c:pt idx="281">
                  <c:v>145</c:v>
                </c:pt>
                <c:pt idx="282">
                  <c:v>174</c:v>
                </c:pt>
                <c:pt idx="283">
                  <c:v>144</c:v>
                </c:pt>
                <c:pt idx="284">
                  <c:v>119</c:v>
                </c:pt>
                <c:pt idx="285">
                  <c:v>153</c:v>
                </c:pt>
                <c:pt idx="286">
                  <c:v>140</c:v>
                </c:pt>
                <c:pt idx="287">
                  <c:v>176</c:v>
                </c:pt>
                <c:pt idx="288">
                  <c:v>141</c:v>
                </c:pt>
                <c:pt idx="289">
                  <c:v>106</c:v>
                </c:pt>
                <c:pt idx="290">
                  <c:v>98</c:v>
                </c:pt>
                <c:pt idx="291">
                  <c:v>116</c:v>
                </c:pt>
                <c:pt idx="292">
                  <c:v>115</c:v>
                </c:pt>
                <c:pt idx="293">
                  <c:v>165</c:v>
                </c:pt>
                <c:pt idx="294">
                  <c:v>91</c:v>
                </c:pt>
                <c:pt idx="295">
                  <c:v>78</c:v>
                </c:pt>
                <c:pt idx="296">
                  <c:v>103</c:v>
                </c:pt>
                <c:pt idx="297">
                  <c:v>131</c:v>
                </c:pt>
                <c:pt idx="298">
                  <c:v>104</c:v>
                </c:pt>
                <c:pt idx="299">
                  <c:v>101</c:v>
                </c:pt>
                <c:pt idx="300">
                  <c:v>111</c:v>
                </c:pt>
                <c:pt idx="301">
                  <c:v>102</c:v>
                </c:pt>
                <c:pt idx="302">
                  <c:v>103</c:v>
                </c:pt>
                <c:pt idx="303">
                  <c:v>121</c:v>
                </c:pt>
                <c:pt idx="304">
                  <c:v>143</c:v>
                </c:pt>
                <c:pt idx="305">
                  <c:v>240</c:v>
                </c:pt>
                <c:pt idx="306">
                  <c:v>121</c:v>
                </c:pt>
                <c:pt idx="307">
                  <c:v>129</c:v>
                </c:pt>
                <c:pt idx="308">
                  <c:v>172</c:v>
                </c:pt>
                <c:pt idx="309">
                  <c:v>101</c:v>
                </c:pt>
                <c:pt idx="310">
                  <c:v>87</c:v>
                </c:pt>
                <c:pt idx="311">
                  <c:v>101</c:v>
                </c:pt>
                <c:pt idx="312">
                  <c:v>95</c:v>
                </c:pt>
                <c:pt idx="313">
                  <c:v>102</c:v>
                </c:pt>
                <c:pt idx="314">
                  <c:v>131</c:v>
                </c:pt>
                <c:pt idx="315">
                  <c:v>114</c:v>
                </c:pt>
                <c:pt idx="316">
                  <c:v>94</c:v>
                </c:pt>
                <c:pt idx="317">
                  <c:v>122</c:v>
                </c:pt>
                <c:pt idx="318">
                  <c:v>95</c:v>
                </c:pt>
                <c:pt idx="319">
                  <c:v>115</c:v>
                </c:pt>
                <c:pt idx="320">
                  <c:v>88</c:v>
                </c:pt>
                <c:pt idx="321">
                  <c:v>110</c:v>
                </c:pt>
                <c:pt idx="322">
                  <c:v>130</c:v>
                </c:pt>
                <c:pt idx="323">
                  <c:v>216</c:v>
                </c:pt>
                <c:pt idx="324">
                  <c:v>146</c:v>
                </c:pt>
                <c:pt idx="325">
                  <c:v>85</c:v>
                </c:pt>
                <c:pt idx="326">
                  <c:v>93</c:v>
                </c:pt>
                <c:pt idx="327">
                  <c:v>152</c:v>
                </c:pt>
                <c:pt idx="328">
                  <c:v>85</c:v>
                </c:pt>
                <c:pt idx="329">
                  <c:v>126</c:v>
                </c:pt>
                <c:pt idx="330">
                  <c:v>146</c:v>
                </c:pt>
                <c:pt idx="331">
                  <c:v>89</c:v>
                </c:pt>
                <c:pt idx="332">
                  <c:v>88</c:v>
                </c:pt>
                <c:pt idx="333">
                  <c:v>105</c:v>
                </c:pt>
                <c:pt idx="334">
                  <c:v>135</c:v>
                </c:pt>
                <c:pt idx="335">
                  <c:v>100</c:v>
                </c:pt>
                <c:pt idx="336">
                  <c:v>192</c:v>
                </c:pt>
                <c:pt idx="337">
                  <c:v>172</c:v>
                </c:pt>
                <c:pt idx="338">
                  <c:v>102</c:v>
                </c:pt>
                <c:pt idx="339">
                  <c:v>100</c:v>
                </c:pt>
                <c:pt idx="340">
                  <c:v>119</c:v>
                </c:pt>
                <c:pt idx="341">
                  <c:v>92</c:v>
                </c:pt>
                <c:pt idx="342">
                  <c:v>105</c:v>
                </c:pt>
                <c:pt idx="343">
                  <c:v>107</c:v>
                </c:pt>
                <c:pt idx="344">
                  <c:v>101</c:v>
                </c:pt>
                <c:pt idx="345">
                  <c:v>137</c:v>
                </c:pt>
                <c:pt idx="346">
                  <c:v>115</c:v>
                </c:pt>
                <c:pt idx="347">
                  <c:v>124</c:v>
                </c:pt>
                <c:pt idx="348">
                  <c:v>118</c:v>
                </c:pt>
                <c:pt idx="349">
                  <c:v>98</c:v>
                </c:pt>
                <c:pt idx="350">
                  <c:v>82</c:v>
                </c:pt>
                <c:pt idx="351">
                  <c:v>98</c:v>
                </c:pt>
                <c:pt idx="352">
                  <c:v>90</c:v>
                </c:pt>
                <c:pt idx="353">
                  <c:v>130</c:v>
                </c:pt>
                <c:pt idx="354">
                  <c:v>90</c:v>
                </c:pt>
                <c:pt idx="355">
                  <c:v>94</c:v>
                </c:pt>
                <c:pt idx="356">
                  <c:v>114</c:v>
                </c:pt>
                <c:pt idx="357">
                  <c:v>94</c:v>
                </c:pt>
                <c:pt idx="358">
                  <c:v>151</c:v>
                </c:pt>
                <c:pt idx="359">
                  <c:v>88</c:v>
                </c:pt>
                <c:pt idx="360">
                  <c:v>121</c:v>
                </c:pt>
                <c:pt idx="361">
                  <c:v>158</c:v>
                </c:pt>
                <c:pt idx="362">
                  <c:v>128</c:v>
                </c:pt>
                <c:pt idx="363">
                  <c:v>128</c:v>
                </c:pt>
                <c:pt idx="364">
                  <c:v>141</c:v>
                </c:pt>
                <c:pt idx="365">
                  <c:v>95</c:v>
                </c:pt>
                <c:pt idx="366">
                  <c:v>92</c:v>
                </c:pt>
                <c:pt idx="367">
                  <c:v>121</c:v>
                </c:pt>
                <c:pt idx="368">
                  <c:v>113</c:v>
                </c:pt>
                <c:pt idx="369">
                  <c:v>106</c:v>
                </c:pt>
                <c:pt idx="370">
                  <c:v>146</c:v>
                </c:pt>
                <c:pt idx="371">
                  <c:v>88</c:v>
                </c:pt>
                <c:pt idx="372">
                  <c:v>150</c:v>
                </c:pt>
                <c:pt idx="373">
                  <c:v>119</c:v>
                </c:pt>
                <c:pt idx="374">
                  <c:v>128</c:v>
                </c:pt>
                <c:pt idx="375">
                  <c:v>106</c:v>
                </c:pt>
                <c:pt idx="376">
                  <c:v>117</c:v>
                </c:pt>
                <c:pt idx="377">
                  <c:v>129</c:v>
                </c:pt>
                <c:pt idx="378">
                  <c:v>116</c:v>
                </c:pt>
                <c:pt idx="379">
                  <c:v>114</c:v>
                </c:pt>
                <c:pt idx="380">
                  <c:v>114</c:v>
                </c:pt>
                <c:pt idx="381">
                  <c:v>96</c:v>
                </c:pt>
                <c:pt idx="382">
                  <c:v>132</c:v>
                </c:pt>
                <c:pt idx="383">
                  <c:v>104</c:v>
                </c:pt>
                <c:pt idx="384">
                  <c:v>111</c:v>
                </c:pt>
                <c:pt idx="385">
                  <c:v>138</c:v>
                </c:pt>
                <c:pt idx="386">
                  <c:v>100</c:v>
                </c:pt>
                <c:pt idx="387">
                  <c:v>129</c:v>
                </c:pt>
                <c:pt idx="388">
                  <c:v>144</c:v>
                </c:pt>
                <c:pt idx="389">
                  <c:v>110</c:v>
                </c:pt>
                <c:pt idx="390">
                  <c:v>140</c:v>
                </c:pt>
                <c:pt idx="391">
                  <c:v>113</c:v>
                </c:pt>
                <c:pt idx="392">
                  <c:v>106</c:v>
                </c:pt>
                <c:pt idx="393">
                  <c:v>143</c:v>
                </c:pt>
                <c:pt idx="394">
                  <c:v>108</c:v>
                </c:pt>
                <c:pt idx="395">
                  <c:v>108</c:v>
                </c:pt>
                <c:pt idx="396">
                  <c:v>124</c:v>
                </c:pt>
                <c:pt idx="397">
                  <c:v>116</c:v>
                </c:pt>
                <c:pt idx="398">
                  <c:v>110</c:v>
                </c:pt>
                <c:pt idx="399">
                  <c:v>91</c:v>
                </c:pt>
                <c:pt idx="400">
                  <c:v>107</c:v>
                </c:pt>
                <c:pt idx="401">
                  <c:v>44</c:v>
                </c:pt>
                <c:pt idx="402">
                  <c:v>115</c:v>
                </c:pt>
                <c:pt idx="403">
                  <c:v>100</c:v>
                </c:pt>
                <c:pt idx="404">
                  <c:v>104</c:v>
                </c:pt>
                <c:pt idx="405">
                  <c:v>138</c:v>
                </c:pt>
                <c:pt idx="406">
                  <c:v>140</c:v>
                </c:pt>
                <c:pt idx="407">
                  <c:v>120</c:v>
                </c:pt>
                <c:pt idx="408">
                  <c:v>122</c:v>
                </c:pt>
                <c:pt idx="409">
                  <c:v>83</c:v>
                </c:pt>
                <c:pt idx="410">
                  <c:v>139</c:v>
                </c:pt>
                <c:pt idx="411">
                  <c:v>131</c:v>
                </c:pt>
                <c:pt idx="412">
                  <c:v>104</c:v>
                </c:pt>
                <c:pt idx="413">
                  <c:v>130</c:v>
                </c:pt>
                <c:pt idx="414">
                  <c:v>145</c:v>
                </c:pt>
                <c:pt idx="415">
                  <c:v>104</c:v>
                </c:pt>
                <c:pt idx="416">
                  <c:v>97</c:v>
                </c:pt>
                <c:pt idx="417">
                  <c:v>178</c:v>
                </c:pt>
                <c:pt idx="418">
                  <c:v>108</c:v>
                </c:pt>
                <c:pt idx="419">
                  <c:v>123</c:v>
                </c:pt>
                <c:pt idx="420">
                  <c:v>106</c:v>
                </c:pt>
                <c:pt idx="421">
                  <c:v>112</c:v>
                </c:pt>
                <c:pt idx="422">
                  <c:v>135</c:v>
                </c:pt>
                <c:pt idx="423">
                  <c:v>109</c:v>
                </c:pt>
                <c:pt idx="424">
                  <c:v>86</c:v>
                </c:pt>
                <c:pt idx="425">
                  <c:v>95</c:v>
                </c:pt>
                <c:pt idx="426">
                  <c:v>107</c:v>
                </c:pt>
                <c:pt idx="427">
                  <c:v>130</c:v>
                </c:pt>
                <c:pt idx="428">
                  <c:v>82</c:v>
                </c:pt>
                <c:pt idx="429">
                  <c:v>88</c:v>
                </c:pt>
                <c:pt idx="430">
                  <c:v>120</c:v>
                </c:pt>
                <c:pt idx="431">
                  <c:v>162</c:v>
                </c:pt>
                <c:pt idx="432">
                  <c:v>123</c:v>
                </c:pt>
                <c:pt idx="433">
                  <c:v>101</c:v>
                </c:pt>
                <c:pt idx="434">
                  <c:v>113</c:v>
                </c:pt>
                <c:pt idx="435">
                  <c:v>110</c:v>
                </c:pt>
                <c:pt idx="436">
                  <c:v>142</c:v>
                </c:pt>
                <c:pt idx="437">
                  <c:v>102</c:v>
                </c:pt>
                <c:pt idx="438">
                  <c:v>126</c:v>
                </c:pt>
                <c:pt idx="439">
                  <c:v>83</c:v>
                </c:pt>
                <c:pt idx="440">
                  <c:v>85</c:v>
                </c:pt>
                <c:pt idx="441">
                  <c:v>97</c:v>
                </c:pt>
                <c:pt idx="442">
                  <c:v>120</c:v>
                </c:pt>
                <c:pt idx="443">
                  <c:v>116</c:v>
                </c:pt>
                <c:pt idx="444">
                  <c:v>113</c:v>
                </c:pt>
                <c:pt idx="445">
                  <c:v>87</c:v>
                </c:pt>
                <c:pt idx="446">
                  <c:v>101</c:v>
                </c:pt>
                <c:pt idx="447">
                  <c:v>110</c:v>
                </c:pt>
                <c:pt idx="448">
                  <c:v>128</c:v>
                </c:pt>
                <c:pt idx="449">
                  <c:v>138</c:v>
                </c:pt>
                <c:pt idx="450">
                  <c:v>88</c:v>
                </c:pt>
                <c:pt idx="451">
                  <c:v>91</c:v>
                </c:pt>
                <c:pt idx="452">
                  <c:v>138</c:v>
                </c:pt>
                <c:pt idx="453">
                  <c:v>99</c:v>
                </c:pt>
                <c:pt idx="454">
                  <c:v>117</c:v>
                </c:pt>
                <c:pt idx="455">
                  <c:v>117</c:v>
                </c:pt>
                <c:pt idx="456">
                  <c:v>54</c:v>
                </c:pt>
                <c:pt idx="457">
                  <c:v>123</c:v>
                </c:pt>
                <c:pt idx="458">
                  <c:v>118</c:v>
                </c:pt>
                <c:pt idx="459">
                  <c:v>154</c:v>
                </c:pt>
                <c:pt idx="460">
                  <c:v>118</c:v>
                </c:pt>
                <c:pt idx="461">
                  <c:v>90</c:v>
                </c:pt>
                <c:pt idx="462">
                  <c:v>113</c:v>
                </c:pt>
                <c:pt idx="463">
                  <c:v>88</c:v>
                </c:pt>
                <c:pt idx="464">
                  <c:v>93</c:v>
                </c:pt>
                <c:pt idx="465">
                  <c:v>104</c:v>
                </c:pt>
                <c:pt idx="466">
                  <c:v>135</c:v>
                </c:pt>
                <c:pt idx="467">
                  <c:v>134</c:v>
                </c:pt>
                <c:pt idx="468">
                  <c:v>98</c:v>
                </c:pt>
                <c:pt idx="469">
                  <c:v>80</c:v>
                </c:pt>
                <c:pt idx="470">
                  <c:v>83</c:v>
                </c:pt>
                <c:pt idx="471">
                  <c:v>102</c:v>
                </c:pt>
                <c:pt idx="472">
                  <c:v>130</c:v>
                </c:pt>
                <c:pt idx="473">
                  <c:v>129</c:v>
                </c:pt>
                <c:pt idx="474">
                  <c:v>117</c:v>
                </c:pt>
                <c:pt idx="475">
                  <c:v>89</c:v>
                </c:pt>
                <c:pt idx="476">
                  <c:v>25</c:v>
                </c:pt>
                <c:pt idx="477">
                  <c:v>74</c:v>
                </c:pt>
                <c:pt idx="478">
                  <c:v>96</c:v>
                </c:pt>
                <c:pt idx="479">
                  <c:v>114</c:v>
                </c:pt>
                <c:pt idx="480">
                  <c:v>99</c:v>
                </c:pt>
                <c:pt idx="481">
                  <c:v>129</c:v>
                </c:pt>
                <c:pt idx="482">
                  <c:v>113</c:v>
                </c:pt>
                <c:pt idx="483">
                  <c:v>90</c:v>
                </c:pt>
                <c:pt idx="484">
                  <c:v>118</c:v>
                </c:pt>
                <c:pt idx="485">
                  <c:v>106</c:v>
                </c:pt>
                <c:pt idx="486">
                  <c:v>81</c:v>
                </c:pt>
                <c:pt idx="487">
                  <c:v>117</c:v>
                </c:pt>
                <c:pt idx="488">
                  <c:v>89</c:v>
                </c:pt>
                <c:pt idx="489">
                  <c:v>145</c:v>
                </c:pt>
                <c:pt idx="490">
                  <c:v>114</c:v>
                </c:pt>
                <c:pt idx="491">
                  <c:v>87</c:v>
                </c:pt>
                <c:pt idx="492">
                  <c:v>119</c:v>
                </c:pt>
                <c:pt idx="493">
                  <c:v>91</c:v>
                </c:pt>
                <c:pt idx="494">
                  <c:v>118</c:v>
                </c:pt>
                <c:pt idx="495">
                  <c:v>116</c:v>
                </c:pt>
                <c:pt idx="496">
                  <c:v>177</c:v>
                </c:pt>
                <c:pt idx="497">
                  <c:v>97</c:v>
                </c:pt>
                <c:pt idx="498">
                  <c:v>106</c:v>
                </c:pt>
                <c:pt idx="499">
                  <c:v>106</c:v>
                </c:pt>
                <c:pt idx="500">
                  <c:v>94</c:v>
                </c:pt>
                <c:pt idx="501">
                  <c:v>104</c:v>
                </c:pt>
                <c:pt idx="502">
                  <c:v>102</c:v>
                </c:pt>
                <c:pt idx="503">
                  <c:v>105</c:v>
                </c:pt>
                <c:pt idx="504">
                  <c:v>89</c:v>
                </c:pt>
                <c:pt idx="505">
                  <c:v>135</c:v>
                </c:pt>
                <c:pt idx="506">
                  <c:v>73</c:v>
                </c:pt>
                <c:pt idx="507">
                  <c:v>94</c:v>
                </c:pt>
                <c:pt idx="508">
                  <c:v>95</c:v>
                </c:pt>
                <c:pt idx="509">
                  <c:v>124</c:v>
                </c:pt>
                <c:pt idx="510">
                  <c:v>136</c:v>
                </c:pt>
                <c:pt idx="511">
                  <c:v>91</c:v>
                </c:pt>
                <c:pt idx="512">
                  <c:v>107</c:v>
                </c:pt>
                <c:pt idx="513">
                  <c:v>108</c:v>
                </c:pt>
                <c:pt idx="514">
                  <c:v>99</c:v>
                </c:pt>
                <c:pt idx="515">
                  <c:v>92</c:v>
                </c:pt>
                <c:pt idx="516">
                  <c:v>87</c:v>
                </c:pt>
                <c:pt idx="517">
                  <c:v>110</c:v>
                </c:pt>
                <c:pt idx="518">
                  <c:v>98</c:v>
                </c:pt>
                <c:pt idx="519">
                  <c:v>154</c:v>
                </c:pt>
                <c:pt idx="520">
                  <c:v>129</c:v>
                </c:pt>
                <c:pt idx="521">
                  <c:v>86</c:v>
                </c:pt>
                <c:pt idx="522">
                  <c:v>109</c:v>
                </c:pt>
                <c:pt idx="523">
                  <c:v>104</c:v>
                </c:pt>
                <c:pt idx="524">
                  <c:v>110</c:v>
                </c:pt>
                <c:pt idx="525">
                  <c:v>136</c:v>
                </c:pt>
                <c:pt idx="526">
                  <c:v>115</c:v>
                </c:pt>
                <c:pt idx="527">
                  <c:v>99</c:v>
                </c:pt>
                <c:pt idx="528">
                  <c:v>117</c:v>
                </c:pt>
                <c:pt idx="529">
                  <c:v>125</c:v>
                </c:pt>
                <c:pt idx="530">
                  <c:v>110</c:v>
                </c:pt>
                <c:pt idx="531">
                  <c:v>125</c:v>
                </c:pt>
                <c:pt idx="532">
                  <c:v>102</c:v>
                </c:pt>
                <c:pt idx="533">
                  <c:v>128</c:v>
                </c:pt>
                <c:pt idx="534">
                  <c:v>43</c:v>
                </c:pt>
                <c:pt idx="535">
                  <c:v>100</c:v>
                </c:pt>
                <c:pt idx="536">
                  <c:v>124</c:v>
                </c:pt>
                <c:pt idx="537">
                  <c:v>102</c:v>
                </c:pt>
                <c:pt idx="538">
                  <c:v>90</c:v>
                </c:pt>
                <c:pt idx="539">
                  <c:v>130</c:v>
                </c:pt>
                <c:pt idx="540">
                  <c:v>45</c:v>
                </c:pt>
                <c:pt idx="541">
                  <c:v>118</c:v>
                </c:pt>
                <c:pt idx="542">
                  <c:v>163</c:v>
                </c:pt>
                <c:pt idx="543">
                  <c:v>142</c:v>
                </c:pt>
                <c:pt idx="544">
                  <c:v>100</c:v>
                </c:pt>
                <c:pt idx="545">
                  <c:v>116</c:v>
                </c:pt>
                <c:pt idx="546">
                  <c:v>131</c:v>
                </c:pt>
                <c:pt idx="547">
                  <c:v>91</c:v>
                </c:pt>
                <c:pt idx="548">
                  <c:v>123</c:v>
                </c:pt>
                <c:pt idx="549">
                  <c:v>134</c:v>
                </c:pt>
                <c:pt idx="550">
                  <c:v>148</c:v>
                </c:pt>
                <c:pt idx="551">
                  <c:v>110</c:v>
                </c:pt>
                <c:pt idx="552">
                  <c:v>113</c:v>
                </c:pt>
                <c:pt idx="553">
                  <c:v>94</c:v>
                </c:pt>
                <c:pt idx="554">
                  <c:v>116</c:v>
                </c:pt>
                <c:pt idx="555">
                  <c:v>99</c:v>
                </c:pt>
                <c:pt idx="556">
                  <c:v>84</c:v>
                </c:pt>
                <c:pt idx="557">
                  <c:v>93</c:v>
                </c:pt>
                <c:pt idx="558">
                  <c:v>113</c:v>
                </c:pt>
                <c:pt idx="559">
                  <c:v>106</c:v>
                </c:pt>
                <c:pt idx="560">
                  <c:v>91</c:v>
                </c:pt>
                <c:pt idx="561">
                  <c:v>128</c:v>
                </c:pt>
                <c:pt idx="562">
                  <c:v>98</c:v>
                </c:pt>
                <c:pt idx="563">
                  <c:v>134</c:v>
                </c:pt>
                <c:pt idx="564">
                  <c:v>97</c:v>
                </c:pt>
                <c:pt idx="565">
                  <c:v>112</c:v>
                </c:pt>
                <c:pt idx="566">
                  <c:v>153</c:v>
                </c:pt>
                <c:pt idx="567">
                  <c:v>110</c:v>
                </c:pt>
                <c:pt idx="568">
                  <c:v>122</c:v>
                </c:pt>
                <c:pt idx="569">
                  <c:v>87</c:v>
                </c:pt>
                <c:pt idx="570">
                  <c:v>178</c:v>
                </c:pt>
                <c:pt idx="571">
                  <c:v>125</c:v>
                </c:pt>
                <c:pt idx="572">
                  <c:v>87</c:v>
                </c:pt>
                <c:pt idx="573">
                  <c:v>152</c:v>
                </c:pt>
                <c:pt idx="574">
                  <c:v>116</c:v>
                </c:pt>
                <c:pt idx="575">
                  <c:v>109</c:v>
                </c:pt>
                <c:pt idx="576">
                  <c:v>108</c:v>
                </c:pt>
                <c:pt idx="577">
                  <c:v>85</c:v>
                </c:pt>
                <c:pt idx="578">
                  <c:v>106</c:v>
                </c:pt>
                <c:pt idx="579">
                  <c:v>93</c:v>
                </c:pt>
                <c:pt idx="580">
                  <c:v>117</c:v>
                </c:pt>
                <c:pt idx="581">
                  <c:v>116</c:v>
                </c:pt>
                <c:pt idx="582">
                  <c:v>132</c:v>
                </c:pt>
                <c:pt idx="583">
                  <c:v>92</c:v>
                </c:pt>
                <c:pt idx="584">
                  <c:v>139</c:v>
                </c:pt>
                <c:pt idx="585">
                  <c:v>153</c:v>
                </c:pt>
                <c:pt idx="586">
                  <c:v>142</c:v>
                </c:pt>
                <c:pt idx="587">
                  <c:v>101</c:v>
                </c:pt>
                <c:pt idx="588">
                  <c:v>124</c:v>
                </c:pt>
                <c:pt idx="589">
                  <c:v>117</c:v>
                </c:pt>
                <c:pt idx="590">
                  <c:v>45</c:v>
                </c:pt>
                <c:pt idx="591">
                  <c:v>141</c:v>
                </c:pt>
                <c:pt idx="592">
                  <c:v>110</c:v>
                </c:pt>
                <c:pt idx="593">
                  <c:v>109</c:v>
                </c:pt>
                <c:pt idx="594">
                  <c:v>88</c:v>
                </c:pt>
                <c:pt idx="595">
                  <c:v>124</c:v>
                </c:pt>
                <c:pt idx="596">
                  <c:v>119</c:v>
                </c:pt>
                <c:pt idx="597">
                  <c:v>103</c:v>
                </c:pt>
                <c:pt idx="598">
                  <c:v>116</c:v>
                </c:pt>
                <c:pt idx="599">
                  <c:v>125</c:v>
                </c:pt>
                <c:pt idx="600">
                  <c:v>125</c:v>
                </c:pt>
                <c:pt idx="601">
                  <c:v>146</c:v>
                </c:pt>
                <c:pt idx="602">
                  <c:v>118</c:v>
                </c:pt>
                <c:pt idx="603">
                  <c:v>171</c:v>
                </c:pt>
                <c:pt idx="604">
                  <c:v>136</c:v>
                </c:pt>
                <c:pt idx="605">
                  <c:v>92</c:v>
                </c:pt>
                <c:pt idx="606">
                  <c:v>116</c:v>
                </c:pt>
                <c:pt idx="607">
                  <c:v>127</c:v>
                </c:pt>
                <c:pt idx="608">
                  <c:v>136</c:v>
                </c:pt>
                <c:pt idx="609">
                  <c:v>111</c:v>
                </c:pt>
                <c:pt idx="610">
                  <c:v>116</c:v>
                </c:pt>
                <c:pt idx="611">
                  <c:v>113</c:v>
                </c:pt>
                <c:pt idx="612">
                  <c:v>97</c:v>
                </c:pt>
                <c:pt idx="613">
                  <c:v>88</c:v>
                </c:pt>
                <c:pt idx="614">
                  <c:v>136</c:v>
                </c:pt>
                <c:pt idx="615">
                  <c:v>125</c:v>
                </c:pt>
                <c:pt idx="616">
                  <c:v>116</c:v>
                </c:pt>
                <c:pt idx="617">
                  <c:v>98</c:v>
                </c:pt>
                <c:pt idx="618">
                  <c:v>91</c:v>
                </c:pt>
                <c:pt idx="619">
                  <c:v>97</c:v>
                </c:pt>
                <c:pt idx="620">
                  <c:v>95</c:v>
                </c:pt>
                <c:pt idx="621">
                  <c:v>88</c:v>
                </c:pt>
                <c:pt idx="622">
                  <c:v>133</c:v>
                </c:pt>
                <c:pt idx="623">
                  <c:v>106</c:v>
                </c:pt>
                <c:pt idx="624">
                  <c:v>116</c:v>
                </c:pt>
                <c:pt idx="625">
                  <c:v>115</c:v>
                </c:pt>
                <c:pt idx="626">
                  <c:v>99</c:v>
                </c:pt>
                <c:pt idx="627">
                  <c:v>124</c:v>
                </c:pt>
                <c:pt idx="628">
                  <c:v>124</c:v>
                </c:pt>
                <c:pt idx="629">
                  <c:v>124</c:v>
                </c:pt>
                <c:pt idx="630">
                  <c:v>87</c:v>
                </c:pt>
                <c:pt idx="631">
                  <c:v>105</c:v>
                </c:pt>
                <c:pt idx="632">
                  <c:v>125</c:v>
                </c:pt>
                <c:pt idx="633">
                  <c:v>141</c:v>
                </c:pt>
                <c:pt idx="634">
                  <c:v>121</c:v>
                </c:pt>
                <c:pt idx="635">
                  <c:v>111</c:v>
                </c:pt>
                <c:pt idx="636">
                  <c:v>157</c:v>
                </c:pt>
                <c:pt idx="637">
                  <c:v>117</c:v>
                </c:pt>
                <c:pt idx="638">
                  <c:v>128</c:v>
                </c:pt>
                <c:pt idx="639">
                  <c:v>114</c:v>
                </c:pt>
                <c:pt idx="640">
                  <c:v>105</c:v>
                </c:pt>
                <c:pt idx="641">
                  <c:v>113</c:v>
                </c:pt>
                <c:pt idx="642">
                  <c:v>30</c:v>
                </c:pt>
                <c:pt idx="643">
                  <c:v>121</c:v>
                </c:pt>
                <c:pt idx="644">
                  <c:v>102</c:v>
                </c:pt>
                <c:pt idx="645">
                  <c:v>169</c:v>
                </c:pt>
                <c:pt idx="646">
                  <c:v>132</c:v>
                </c:pt>
                <c:pt idx="647">
                  <c:v>127</c:v>
                </c:pt>
                <c:pt idx="648">
                  <c:v>103</c:v>
                </c:pt>
                <c:pt idx="649">
                  <c:v>136</c:v>
                </c:pt>
                <c:pt idx="650">
                  <c:v>150</c:v>
                </c:pt>
                <c:pt idx="651">
                  <c:v>136</c:v>
                </c:pt>
                <c:pt idx="652">
                  <c:v>140</c:v>
                </c:pt>
                <c:pt idx="653">
                  <c:v>113</c:v>
                </c:pt>
                <c:pt idx="654">
                  <c:v>104</c:v>
                </c:pt>
                <c:pt idx="655">
                  <c:v>158</c:v>
                </c:pt>
                <c:pt idx="656">
                  <c:v>119</c:v>
                </c:pt>
                <c:pt idx="657">
                  <c:v>106</c:v>
                </c:pt>
                <c:pt idx="658">
                  <c:v>136</c:v>
                </c:pt>
                <c:pt idx="659">
                  <c:v>95</c:v>
                </c:pt>
                <c:pt idx="660">
                  <c:v>137</c:v>
                </c:pt>
                <c:pt idx="661">
                  <c:v>130</c:v>
                </c:pt>
                <c:pt idx="662">
                  <c:v>124</c:v>
                </c:pt>
                <c:pt idx="663">
                  <c:v>108</c:v>
                </c:pt>
                <c:pt idx="664">
                  <c:v>104</c:v>
                </c:pt>
                <c:pt idx="665">
                  <c:v>129</c:v>
                </c:pt>
                <c:pt idx="666">
                  <c:v>117</c:v>
                </c:pt>
                <c:pt idx="667">
                  <c:v>99</c:v>
                </c:pt>
                <c:pt idx="668">
                  <c:v>159</c:v>
                </c:pt>
                <c:pt idx="669">
                  <c:v>118</c:v>
                </c:pt>
                <c:pt idx="670">
                  <c:v>105</c:v>
                </c:pt>
                <c:pt idx="671">
                  <c:v>103</c:v>
                </c:pt>
                <c:pt idx="672">
                  <c:v>122</c:v>
                </c:pt>
                <c:pt idx="673">
                  <c:v>114</c:v>
                </c:pt>
                <c:pt idx="674">
                  <c:v>143</c:v>
                </c:pt>
                <c:pt idx="675">
                  <c:v>96</c:v>
                </c:pt>
                <c:pt idx="676">
                  <c:v>111</c:v>
                </c:pt>
                <c:pt idx="677">
                  <c:v>121</c:v>
                </c:pt>
                <c:pt idx="678">
                  <c:v>135</c:v>
                </c:pt>
                <c:pt idx="679">
                  <c:v>101</c:v>
                </c:pt>
                <c:pt idx="680">
                  <c:v>151</c:v>
                </c:pt>
                <c:pt idx="681">
                  <c:v>131</c:v>
                </c:pt>
                <c:pt idx="682">
                  <c:v>60</c:v>
                </c:pt>
                <c:pt idx="683">
                  <c:v>100</c:v>
                </c:pt>
                <c:pt idx="684">
                  <c:v>105</c:v>
                </c:pt>
                <c:pt idx="685">
                  <c:v>92</c:v>
                </c:pt>
                <c:pt idx="686">
                  <c:v>130</c:v>
                </c:pt>
                <c:pt idx="687">
                  <c:v>100</c:v>
                </c:pt>
                <c:pt idx="688">
                  <c:v>102</c:v>
                </c:pt>
                <c:pt idx="689">
                  <c:v>133</c:v>
                </c:pt>
                <c:pt idx="690">
                  <c:v>121</c:v>
                </c:pt>
                <c:pt idx="691">
                  <c:v>147</c:v>
                </c:pt>
                <c:pt idx="692">
                  <c:v>94</c:v>
                </c:pt>
                <c:pt idx="693">
                  <c:v>94</c:v>
                </c:pt>
                <c:pt idx="694">
                  <c:v>127</c:v>
                </c:pt>
                <c:pt idx="695">
                  <c:v>212</c:v>
                </c:pt>
                <c:pt idx="696">
                  <c:v>141</c:v>
                </c:pt>
                <c:pt idx="697">
                  <c:v>103</c:v>
                </c:pt>
                <c:pt idx="698">
                  <c:v>98</c:v>
                </c:pt>
                <c:pt idx="699">
                  <c:v>116</c:v>
                </c:pt>
                <c:pt idx="700">
                  <c:v>114</c:v>
                </c:pt>
                <c:pt idx="701">
                  <c:v>87</c:v>
                </c:pt>
                <c:pt idx="702">
                  <c:v>125</c:v>
                </c:pt>
                <c:pt idx="703">
                  <c:v>187</c:v>
                </c:pt>
                <c:pt idx="704">
                  <c:v>93</c:v>
                </c:pt>
                <c:pt idx="705">
                  <c:v>95</c:v>
                </c:pt>
                <c:pt idx="706">
                  <c:v>117</c:v>
                </c:pt>
                <c:pt idx="707">
                  <c:v>106</c:v>
                </c:pt>
                <c:pt idx="708">
                  <c:v>115</c:v>
                </c:pt>
                <c:pt idx="709">
                  <c:v>189</c:v>
                </c:pt>
                <c:pt idx="710">
                  <c:v>100</c:v>
                </c:pt>
                <c:pt idx="711">
                  <c:v>81</c:v>
                </c:pt>
                <c:pt idx="712">
                  <c:v>149</c:v>
                </c:pt>
                <c:pt idx="713">
                  <c:v>119</c:v>
                </c:pt>
                <c:pt idx="714">
                  <c:v>130</c:v>
                </c:pt>
                <c:pt idx="715">
                  <c:v>116</c:v>
                </c:pt>
                <c:pt idx="716">
                  <c:v>103</c:v>
                </c:pt>
                <c:pt idx="717">
                  <c:v>99</c:v>
                </c:pt>
                <c:pt idx="718">
                  <c:v>92</c:v>
                </c:pt>
                <c:pt idx="719">
                  <c:v>109</c:v>
                </c:pt>
                <c:pt idx="720">
                  <c:v>87</c:v>
                </c:pt>
                <c:pt idx="721">
                  <c:v>111</c:v>
                </c:pt>
                <c:pt idx="722">
                  <c:v>101</c:v>
                </c:pt>
                <c:pt idx="723">
                  <c:v>83</c:v>
                </c:pt>
                <c:pt idx="724">
                  <c:v>113</c:v>
                </c:pt>
                <c:pt idx="725">
                  <c:v>107</c:v>
                </c:pt>
                <c:pt idx="726">
                  <c:v>94</c:v>
                </c:pt>
                <c:pt idx="727">
                  <c:v>132</c:v>
                </c:pt>
                <c:pt idx="728">
                  <c:v>140</c:v>
                </c:pt>
                <c:pt idx="729">
                  <c:v>125</c:v>
                </c:pt>
                <c:pt idx="730">
                  <c:v>111</c:v>
                </c:pt>
                <c:pt idx="731">
                  <c:v>156</c:v>
                </c:pt>
                <c:pt idx="732">
                  <c:v>170</c:v>
                </c:pt>
                <c:pt idx="733">
                  <c:v>120</c:v>
                </c:pt>
                <c:pt idx="734">
                  <c:v>100</c:v>
                </c:pt>
                <c:pt idx="735">
                  <c:v>115</c:v>
                </c:pt>
                <c:pt idx="736">
                  <c:v>130</c:v>
                </c:pt>
                <c:pt idx="737">
                  <c:v>105</c:v>
                </c:pt>
                <c:pt idx="738">
                  <c:v>111</c:v>
                </c:pt>
                <c:pt idx="739">
                  <c:v>106</c:v>
                </c:pt>
                <c:pt idx="740">
                  <c:v>89</c:v>
                </c:pt>
                <c:pt idx="741">
                  <c:v>100</c:v>
                </c:pt>
                <c:pt idx="742">
                  <c:v>91</c:v>
                </c:pt>
                <c:pt idx="743">
                  <c:v>146</c:v>
                </c:pt>
                <c:pt idx="744">
                  <c:v>98</c:v>
                </c:pt>
                <c:pt idx="745">
                  <c:v>101</c:v>
                </c:pt>
                <c:pt idx="746">
                  <c:v>94</c:v>
                </c:pt>
                <c:pt idx="747">
                  <c:v>132</c:v>
                </c:pt>
                <c:pt idx="748">
                  <c:v>115</c:v>
                </c:pt>
                <c:pt idx="749">
                  <c:v>92</c:v>
                </c:pt>
                <c:pt idx="750">
                  <c:v>124</c:v>
                </c:pt>
                <c:pt idx="751">
                  <c:v>119</c:v>
                </c:pt>
                <c:pt idx="752">
                  <c:v>124</c:v>
                </c:pt>
                <c:pt idx="753">
                  <c:v>93</c:v>
                </c:pt>
                <c:pt idx="754">
                  <c:v>22</c:v>
                </c:pt>
                <c:pt idx="755">
                  <c:v>98</c:v>
                </c:pt>
                <c:pt idx="756">
                  <c:v>92</c:v>
                </c:pt>
                <c:pt idx="757">
                  <c:v>105</c:v>
                </c:pt>
                <c:pt idx="758">
                  <c:v>124</c:v>
                </c:pt>
                <c:pt idx="759">
                  <c:v>99</c:v>
                </c:pt>
                <c:pt idx="760">
                  <c:v>116</c:v>
                </c:pt>
                <c:pt idx="761">
                  <c:v>124</c:v>
                </c:pt>
                <c:pt idx="762">
                  <c:v>96</c:v>
                </c:pt>
                <c:pt idx="763">
                  <c:v>104</c:v>
                </c:pt>
                <c:pt idx="764">
                  <c:v>100</c:v>
                </c:pt>
                <c:pt idx="765">
                  <c:v>115</c:v>
                </c:pt>
                <c:pt idx="766">
                  <c:v>101</c:v>
                </c:pt>
                <c:pt idx="767">
                  <c:v>113</c:v>
                </c:pt>
                <c:pt idx="768">
                  <c:v>100</c:v>
                </c:pt>
                <c:pt idx="769">
                  <c:v>134</c:v>
                </c:pt>
                <c:pt idx="770">
                  <c:v>127</c:v>
                </c:pt>
                <c:pt idx="771">
                  <c:v>125</c:v>
                </c:pt>
                <c:pt idx="772">
                  <c:v>94</c:v>
                </c:pt>
                <c:pt idx="773">
                  <c:v>107</c:v>
                </c:pt>
                <c:pt idx="774">
                  <c:v>91</c:v>
                </c:pt>
                <c:pt idx="775">
                  <c:v>116</c:v>
                </c:pt>
                <c:pt idx="776">
                  <c:v>100</c:v>
                </c:pt>
                <c:pt idx="777">
                  <c:v>111</c:v>
                </c:pt>
                <c:pt idx="778">
                  <c:v>117</c:v>
                </c:pt>
                <c:pt idx="779">
                  <c:v>110</c:v>
                </c:pt>
                <c:pt idx="780">
                  <c:v>96</c:v>
                </c:pt>
                <c:pt idx="781">
                  <c:v>101</c:v>
                </c:pt>
                <c:pt idx="782">
                  <c:v>111</c:v>
                </c:pt>
                <c:pt idx="783">
                  <c:v>117</c:v>
                </c:pt>
                <c:pt idx="784">
                  <c:v>126</c:v>
                </c:pt>
                <c:pt idx="785">
                  <c:v>152</c:v>
                </c:pt>
                <c:pt idx="786">
                  <c:v>86</c:v>
                </c:pt>
                <c:pt idx="787">
                  <c:v>101</c:v>
                </c:pt>
                <c:pt idx="788">
                  <c:v>87</c:v>
                </c:pt>
                <c:pt idx="789">
                  <c:v>85</c:v>
                </c:pt>
                <c:pt idx="790">
                  <c:v>130</c:v>
                </c:pt>
                <c:pt idx="791">
                  <c:v>173</c:v>
                </c:pt>
                <c:pt idx="792">
                  <c:v>104</c:v>
                </c:pt>
                <c:pt idx="793">
                  <c:v>121</c:v>
                </c:pt>
                <c:pt idx="794">
                  <c:v>140</c:v>
                </c:pt>
                <c:pt idx="795">
                  <c:v>131</c:v>
                </c:pt>
                <c:pt idx="796">
                  <c:v>91</c:v>
                </c:pt>
                <c:pt idx="797">
                  <c:v>118</c:v>
                </c:pt>
                <c:pt idx="798">
                  <c:v>130</c:v>
                </c:pt>
                <c:pt idx="799">
                  <c:v>90</c:v>
                </c:pt>
                <c:pt idx="800">
                  <c:v>103</c:v>
                </c:pt>
                <c:pt idx="801">
                  <c:v>122</c:v>
                </c:pt>
                <c:pt idx="802">
                  <c:v>106</c:v>
                </c:pt>
                <c:pt idx="803">
                  <c:v>103</c:v>
                </c:pt>
                <c:pt idx="804">
                  <c:v>107</c:v>
                </c:pt>
                <c:pt idx="805">
                  <c:v>156</c:v>
                </c:pt>
                <c:pt idx="806">
                  <c:v>127</c:v>
                </c:pt>
                <c:pt idx="807">
                  <c:v>119</c:v>
                </c:pt>
                <c:pt idx="808">
                  <c:v>132</c:v>
                </c:pt>
                <c:pt idx="809">
                  <c:v>108</c:v>
                </c:pt>
                <c:pt idx="810">
                  <c:v>114</c:v>
                </c:pt>
                <c:pt idx="811">
                  <c:v>133</c:v>
                </c:pt>
                <c:pt idx="812">
                  <c:v>103</c:v>
                </c:pt>
                <c:pt idx="813">
                  <c:v>22</c:v>
                </c:pt>
                <c:pt idx="814">
                  <c:v>95</c:v>
                </c:pt>
                <c:pt idx="815">
                  <c:v>90</c:v>
                </c:pt>
                <c:pt idx="816">
                  <c:v>87</c:v>
                </c:pt>
                <c:pt idx="817">
                  <c:v>114</c:v>
                </c:pt>
                <c:pt idx="818">
                  <c:v>119</c:v>
                </c:pt>
                <c:pt idx="819">
                  <c:v>103</c:v>
                </c:pt>
                <c:pt idx="820">
                  <c:v>125</c:v>
                </c:pt>
                <c:pt idx="821">
                  <c:v>97</c:v>
                </c:pt>
                <c:pt idx="822">
                  <c:v>125</c:v>
                </c:pt>
                <c:pt idx="823">
                  <c:v>30</c:v>
                </c:pt>
                <c:pt idx="824">
                  <c:v>136</c:v>
                </c:pt>
                <c:pt idx="825">
                  <c:v>116</c:v>
                </c:pt>
                <c:pt idx="826">
                  <c:v>103</c:v>
                </c:pt>
                <c:pt idx="827">
                  <c:v>97</c:v>
                </c:pt>
                <c:pt idx="828">
                  <c:v>96</c:v>
                </c:pt>
                <c:pt idx="829">
                  <c:v>131</c:v>
                </c:pt>
                <c:pt idx="830">
                  <c:v>22</c:v>
                </c:pt>
                <c:pt idx="831">
                  <c:v>95</c:v>
                </c:pt>
                <c:pt idx="832">
                  <c:v>86</c:v>
                </c:pt>
                <c:pt idx="833">
                  <c:v>142</c:v>
                </c:pt>
                <c:pt idx="834">
                  <c:v>92</c:v>
                </c:pt>
                <c:pt idx="835">
                  <c:v>108</c:v>
                </c:pt>
                <c:pt idx="836">
                  <c:v>84</c:v>
                </c:pt>
                <c:pt idx="837">
                  <c:v>188</c:v>
                </c:pt>
                <c:pt idx="838">
                  <c:v>95</c:v>
                </c:pt>
                <c:pt idx="839">
                  <c:v>118</c:v>
                </c:pt>
                <c:pt idx="840">
                  <c:v>92</c:v>
                </c:pt>
                <c:pt idx="841">
                  <c:v>74</c:v>
                </c:pt>
                <c:pt idx="842">
                  <c:v>134</c:v>
                </c:pt>
                <c:pt idx="843">
                  <c:v>101</c:v>
                </c:pt>
                <c:pt idx="844">
                  <c:v>100</c:v>
                </c:pt>
                <c:pt idx="845">
                  <c:v>132</c:v>
                </c:pt>
                <c:pt idx="846">
                  <c:v>105</c:v>
                </c:pt>
                <c:pt idx="847">
                  <c:v>123</c:v>
                </c:pt>
                <c:pt idx="848">
                  <c:v>117</c:v>
                </c:pt>
                <c:pt idx="849">
                  <c:v>98</c:v>
                </c:pt>
                <c:pt idx="850">
                  <c:v>128</c:v>
                </c:pt>
                <c:pt idx="851">
                  <c:v>114</c:v>
                </c:pt>
                <c:pt idx="852">
                  <c:v>111</c:v>
                </c:pt>
                <c:pt idx="853">
                  <c:v>85</c:v>
                </c:pt>
                <c:pt idx="854">
                  <c:v>44</c:v>
                </c:pt>
                <c:pt idx="855">
                  <c:v>137</c:v>
                </c:pt>
                <c:pt idx="856">
                  <c:v>97</c:v>
                </c:pt>
                <c:pt idx="857">
                  <c:v>104</c:v>
                </c:pt>
                <c:pt idx="858">
                  <c:v>110</c:v>
                </c:pt>
                <c:pt idx="859">
                  <c:v>133</c:v>
                </c:pt>
                <c:pt idx="860">
                  <c:v>94</c:v>
                </c:pt>
                <c:pt idx="861">
                  <c:v>104</c:v>
                </c:pt>
                <c:pt idx="862">
                  <c:v>91</c:v>
                </c:pt>
                <c:pt idx="863">
                  <c:v>145</c:v>
                </c:pt>
                <c:pt idx="864">
                  <c:v>135</c:v>
                </c:pt>
                <c:pt idx="865">
                  <c:v>122</c:v>
                </c:pt>
                <c:pt idx="866">
                  <c:v>110</c:v>
                </c:pt>
                <c:pt idx="867">
                  <c:v>95</c:v>
                </c:pt>
                <c:pt idx="868">
                  <c:v>102</c:v>
                </c:pt>
                <c:pt idx="869">
                  <c:v>94</c:v>
                </c:pt>
                <c:pt idx="870">
                  <c:v>126</c:v>
                </c:pt>
                <c:pt idx="871">
                  <c:v>118</c:v>
                </c:pt>
                <c:pt idx="872">
                  <c:v>99</c:v>
                </c:pt>
                <c:pt idx="873">
                  <c:v>88</c:v>
                </c:pt>
                <c:pt idx="874">
                  <c:v>141</c:v>
                </c:pt>
                <c:pt idx="875">
                  <c:v>107</c:v>
                </c:pt>
                <c:pt idx="876">
                  <c:v>116</c:v>
                </c:pt>
                <c:pt idx="877">
                  <c:v>143</c:v>
                </c:pt>
                <c:pt idx="878">
                  <c:v>114</c:v>
                </c:pt>
                <c:pt idx="879">
                  <c:v>93</c:v>
                </c:pt>
                <c:pt idx="880">
                  <c:v>280</c:v>
                </c:pt>
                <c:pt idx="881">
                  <c:v>100</c:v>
                </c:pt>
                <c:pt idx="882">
                  <c:v>107</c:v>
                </c:pt>
                <c:pt idx="883">
                  <c:v>119</c:v>
                </c:pt>
                <c:pt idx="884">
                  <c:v>95</c:v>
                </c:pt>
                <c:pt idx="885">
                  <c:v>119</c:v>
                </c:pt>
                <c:pt idx="886">
                  <c:v>133</c:v>
                </c:pt>
                <c:pt idx="887">
                  <c:v>152</c:v>
                </c:pt>
                <c:pt idx="888">
                  <c:v>96</c:v>
                </c:pt>
                <c:pt idx="889">
                  <c:v>117</c:v>
                </c:pt>
                <c:pt idx="890">
                  <c:v>123</c:v>
                </c:pt>
                <c:pt idx="891">
                  <c:v>92</c:v>
                </c:pt>
                <c:pt idx="892">
                  <c:v>170</c:v>
                </c:pt>
                <c:pt idx="893">
                  <c:v>123</c:v>
                </c:pt>
                <c:pt idx="894">
                  <c:v>110</c:v>
                </c:pt>
                <c:pt idx="895">
                  <c:v>116</c:v>
                </c:pt>
                <c:pt idx="896">
                  <c:v>121</c:v>
                </c:pt>
                <c:pt idx="897">
                  <c:v>128</c:v>
                </c:pt>
                <c:pt idx="898">
                  <c:v>99</c:v>
                </c:pt>
                <c:pt idx="899">
                  <c:v>94</c:v>
                </c:pt>
                <c:pt idx="900">
                  <c:v>127</c:v>
                </c:pt>
                <c:pt idx="901">
                  <c:v>89</c:v>
                </c:pt>
                <c:pt idx="902">
                  <c:v>123</c:v>
                </c:pt>
                <c:pt idx="903">
                  <c:v>135</c:v>
                </c:pt>
                <c:pt idx="904">
                  <c:v>118</c:v>
                </c:pt>
                <c:pt idx="905">
                  <c:v>189</c:v>
                </c:pt>
                <c:pt idx="906">
                  <c:v>172</c:v>
                </c:pt>
                <c:pt idx="907">
                  <c:v>124</c:v>
                </c:pt>
                <c:pt idx="908">
                  <c:v>141</c:v>
                </c:pt>
                <c:pt idx="909">
                  <c:v>157</c:v>
                </c:pt>
                <c:pt idx="910">
                  <c:v>106</c:v>
                </c:pt>
                <c:pt idx="911">
                  <c:v>108</c:v>
                </c:pt>
                <c:pt idx="912">
                  <c:v>125</c:v>
                </c:pt>
                <c:pt idx="913">
                  <c:v>107</c:v>
                </c:pt>
                <c:pt idx="914">
                  <c:v>215</c:v>
                </c:pt>
                <c:pt idx="915">
                  <c:v>118</c:v>
                </c:pt>
                <c:pt idx="916">
                  <c:v>118</c:v>
                </c:pt>
                <c:pt idx="917">
                  <c:v>178</c:v>
                </c:pt>
                <c:pt idx="918">
                  <c:v>92</c:v>
                </c:pt>
                <c:pt idx="919">
                  <c:v>104</c:v>
                </c:pt>
                <c:pt idx="920">
                  <c:v>116</c:v>
                </c:pt>
                <c:pt idx="921">
                  <c:v>90</c:v>
                </c:pt>
                <c:pt idx="922">
                  <c:v>93</c:v>
                </c:pt>
                <c:pt idx="923">
                  <c:v>130</c:v>
                </c:pt>
                <c:pt idx="924">
                  <c:v>90</c:v>
                </c:pt>
                <c:pt idx="925">
                  <c:v>106</c:v>
                </c:pt>
                <c:pt idx="926">
                  <c:v>155</c:v>
                </c:pt>
                <c:pt idx="927">
                  <c:v>139</c:v>
                </c:pt>
                <c:pt idx="928">
                  <c:v>112</c:v>
                </c:pt>
                <c:pt idx="929">
                  <c:v>139</c:v>
                </c:pt>
                <c:pt idx="930">
                  <c:v>115</c:v>
                </c:pt>
                <c:pt idx="931">
                  <c:v>143</c:v>
                </c:pt>
                <c:pt idx="932">
                  <c:v>96</c:v>
                </c:pt>
                <c:pt idx="933">
                  <c:v>112</c:v>
                </c:pt>
                <c:pt idx="934">
                  <c:v>131</c:v>
                </c:pt>
                <c:pt idx="935">
                  <c:v>116</c:v>
                </c:pt>
                <c:pt idx="936">
                  <c:v>112</c:v>
                </c:pt>
                <c:pt idx="937">
                  <c:v>123</c:v>
                </c:pt>
                <c:pt idx="938">
                  <c:v>104</c:v>
                </c:pt>
                <c:pt idx="939">
                  <c:v>107</c:v>
                </c:pt>
                <c:pt idx="940">
                  <c:v>124</c:v>
                </c:pt>
                <c:pt idx="941">
                  <c:v>96</c:v>
                </c:pt>
                <c:pt idx="942">
                  <c:v>125</c:v>
                </c:pt>
                <c:pt idx="943">
                  <c:v>129</c:v>
                </c:pt>
                <c:pt idx="944">
                  <c:v>90</c:v>
                </c:pt>
                <c:pt idx="945">
                  <c:v>109</c:v>
                </c:pt>
                <c:pt idx="946">
                  <c:v>124</c:v>
                </c:pt>
                <c:pt idx="947">
                  <c:v>121</c:v>
                </c:pt>
                <c:pt idx="948">
                  <c:v>95</c:v>
                </c:pt>
                <c:pt idx="949">
                  <c:v>128</c:v>
                </c:pt>
                <c:pt idx="950">
                  <c:v>118</c:v>
                </c:pt>
                <c:pt idx="951">
                  <c:v>80</c:v>
                </c:pt>
                <c:pt idx="952">
                  <c:v>99</c:v>
                </c:pt>
                <c:pt idx="953">
                  <c:v>133</c:v>
                </c:pt>
                <c:pt idx="954">
                  <c:v>127</c:v>
                </c:pt>
                <c:pt idx="955">
                  <c:v>106</c:v>
                </c:pt>
                <c:pt idx="956">
                  <c:v>98</c:v>
                </c:pt>
                <c:pt idx="957">
                  <c:v>132</c:v>
                </c:pt>
                <c:pt idx="958">
                  <c:v>114</c:v>
                </c:pt>
                <c:pt idx="959">
                  <c:v>45</c:v>
                </c:pt>
                <c:pt idx="960">
                  <c:v>78</c:v>
                </c:pt>
                <c:pt idx="961">
                  <c:v>101</c:v>
                </c:pt>
                <c:pt idx="962">
                  <c:v>113</c:v>
                </c:pt>
                <c:pt idx="963">
                  <c:v>98</c:v>
                </c:pt>
                <c:pt idx="964">
                  <c:v>124</c:v>
                </c:pt>
                <c:pt idx="965">
                  <c:v>109</c:v>
                </c:pt>
                <c:pt idx="966">
                  <c:v>128</c:v>
                </c:pt>
                <c:pt idx="967">
                  <c:v>144</c:v>
                </c:pt>
                <c:pt idx="968">
                  <c:v>95</c:v>
                </c:pt>
                <c:pt idx="969">
                  <c:v>105</c:v>
                </c:pt>
                <c:pt idx="970">
                  <c:v>121</c:v>
                </c:pt>
                <c:pt idx="971">
                  <c:v>125</c:v>
                </c:pt>
                <c:pt idx="972">
                  <c:v>129</c:v>
                </c:pt>
                <c:pt idx="973">
                  <c:v>132</c:v>
                </c:pt>
                <c:pt idx="974">
                  <c:v>118</c:v>
                </c:pt>
                <c:pt idx="975">
                  <c:v>113</c:v>
                </c:pt>
                <c:pt idx="976">
                  <c:v>140</c:v>
                </c:pt>
                <c:pt idx="977">
                  <c:v>89</c:v>
                </c:pt>
                <c:pt idx="978">
                  <c:v>104</c:v>
                </c:pt>
                <c:pt idx="979">
                  <c:v>106</c:v>
                </c:pt>
                <c:pt idx="980">
                  <c:v>141</c:v>
                </c:pt>
                <c:pt idx="981">
                  <c:v>124</c:v>
                </c:pt>
                <c:pt idx="982">
                  <c:v>98</c:v>
                </c:pt>
                <c:pt idx="983">
                  <c:v>108</c:v>
                </c:pt>
                <c:pt idx="984">
                  <c:v>114</c:v>
                </c:pt>
                <c:pt idx="985">
                  <c:v>101</c:v>
                </c:pt>
                <c:pt idx="986">
                  <c:v>93</c:v>
                </c:pt>
                <c:pt idx="987">
                  <c:v>119</c:v>
                </c:pt>
                <c:pt idx="988">
                  <c:v>119</c:v>
                </c:pt>
                <c:pt idx="989">
                  <c:v>99</c:v>
                </c:pt>
                <c:pt idx="990">
                  <c:v>137</c:v>
                </c:pt>
                <c:pt idx="991">
                  <c:v>105</c:v>
                </c:pt>
                <c:pt idx="992">
                  <c:v>117</c:v>
                </c:pt>
                <c:pt idx="993">
                  <c:v>87</c:v>
                </c:pt>
                <c:pt idx="994">
                  <c:v>129</c:v>
                </c:pt>
                <c:pt idx="995">
                  <c:v>115</c:v>
                </c:pt>
                <c:pt idx="996">
                  <c:v>132</c:v>
                </c:pt>
                <c:pt idx="997">
                  <c:v>131</c:v>
                </c:pt>
                <c:pt idx="998">
                  <c:v>95</c:v>
                </c:pt>
                <c:pt idx="999">
                  <c:v>125</c:v>
                </c:pt>
                <c:pt idx="1000">
                  <c:v>98</c:v>
                </c:pt>
                <c:pt idx="1001">
                  <c:v>110</c:v>
                </c:pt>
                <c:pt idx="1002">
                  <c:v>118</c:v>
                </c:pt>
                <c:pt idx="1003">
                  <c:v>101</c:v>
                </c:pt>
                <c:pt idx="1004">
                  <c:v>60</c:v>
                </c:pt>
                <c:pt idx="1005">
                  <c:v>90</c:v>
                </c:pt>
                <c:pt idx="1006">
                  <c:v>119</c:v>
                </c:pt>
                <c:pt idx="1007">
                  <c:v>139</c:v>
                </c:pt>
                <c:pt idx="1008">
                  <c:v>130</c:v>
                </c:pt>
                <c:pt idx="1009">
                  <c:v>100</c:v>
                </c:pt>
                <c:pt idx="1010">
                  <c:v>114</c:v>
                </c:pt>
                <c:pt idx="1011">
                  <c:v>96</c:v>
                </c:pt>
                <c:pt idx="1012">
                  <c:v>110</c:v>
                </c:pt>
                <c:pt idx="1013">
                  <c:v>158</c:v>
                </c:pt>
                <c:pt idx="1014">
                  <c:v>102</c:v>
                </c:pt>
                <c:pt idx="1015">
                  <c:v>84</c:v>
                </c:pt>
                <c:pt idx="1016">
                  <c:v>115</c:v>
                </c:pt>
                <c:pt idx="1017">
                  <c:v>99</c:v>
                </c:pt>
                <c:pt idx="1018">
                  <c:v>135</c:v>
                </c:pt>
                <c:pt idx="1019">
                  <c:v>108</c:v>
                </c:pt>
                <c:pt idx="1020">
                  <c:v>43</c:v>
                </c:pt>
                <c:pt idx="1021">
                  <c:v>127</c:v>
                </c:pt>
                <c:pt idx="1022">
                  <c:v>107</c:v>
                </c:pt>
                <c:pt idx="1023">
                  <c:v>95</c:v>
                </c:pt>
                <c:pt idx="1024">
                  <c:v>124</c:v>
                </c:pt>
                <c:pt idx="1025">
                  <c:v>109</c:v>
                </c:pt>
                <c:pt idx="1026">
                  <c:v>102</c:v>
                </c:pt>
                <c:pt idx="1027">
                  <c:v>88</c:v>
                </c:pt>
                <c:pt idx="1028">
                  <c:v>87</c:v>
                </c:pt>
                <c:pt idx="1029">
                  <c:v>104</c:v>
                </c:pt>
                <c:pt idx="1030">
                  <c:v>96</c:v>
                </c:pt>
                <c:pt idx="1031">
                  <c:v>85</c:v>
                </c:pt>
                <c:pt idx="1032">
                  <c:v>64</c:v>
                </c:pt>
                <c:pt idx="1033">
                  <c:v>104</c:v>
                </c:pt>
                <c:pt idx="1034">
                  <c:v>135</c:v>
                </c:pt>
                <c:pt idx="1035">
                  <c:v>190</c:v>
                </c:pt>
                <c:pt idx="1036">
                  <c:v>127</c:v>
                </c:pt>
                <c:pt idx="1037">
                  <c:v>129</c:v>
                </c:pt>
                <c:pt idx="1038">
                  <c:v>120</c:v>
                </c:pt>
                <c:pt idx="1039">
                  <c:v>118</c:v>
                </c:pt>
                <c:pt idx="1040">
                  <c:v>112</c:v>
                </c:pt>
                <c:pt idx="1041">
                  <c:v>89</c:v>
                </c:pt>
                <c:pt idx="1042">
                  <c:v>114</c:v>
                </c:pt>
                <c:pt idx="1043">
                  <c:v>137</c:v>
                </c:pt>
                <c:pt idx="1044">
                  <c:v>112</c:v>
                </c:pt>
                <c:pt idx="1045">
                  <c:v>120</c:v>
                </c:pt>
                <c:pt idx="1046">
                  <c:v>123</c:v>
                </c:pt>
                <c:pt idx="1047">
                  <c:v>93</c:v>
                </c:pt>
                <c:pt idx="1048">
                  <c:v>123</c:v>
                </c:pt>
                <c:pt idx="1049">
                  <c:v>122</c:v>
                </c:pt>
                <c:pt idx="1050">
                  <c:v>115</c:v>
                </c:pt>
                <c:pt idx="1051">
                  <c:v>123</c:v>
                </c:pt>
                <c:pt idx="1052">
                  <c:v>96</c:v>
                </c:pt>
                <c:pt idx="1053">
                  <c:v>110</c:v>
                </c:pt>
                <c:pt idx="1054">
                  <c:v>105</c:v>
                </c:pt>
                <c:pt idx="1055">
                  <c:v>113</c:v>
                </c:pt>
                <c:pt idx="1056">
                  <c:v>132</c:v>
                </c:pt>
                <c:pt idx="1057">
                  <c:v>93</c:v>
                </c:pt>
                <c:pt idx="1058">
                  <c:v>115</c:v>
                </c:pt>
                <c:pt idx="1059">
                  <c:v>75</c:v>
                </c:pt>
                <c:pt idx="1060">
                  <c:v>108</c:v>
                </c:pt>
                <c:pt idx="1061">
                  <c:v>105</c:v>
                </c:pt>
                <c:pt idx="1062">
                  <c:v>102</c:v>
                </c:pt>
                <c:pt idx="1063">
                  <c:v>118</c:v>
                </c:pt>
                <c:pt idx="1064">
                  <c:v>111</c:v>
                </c:pt>
                <c:pt idx="1065">
                  <c:v>81</c:v>
                </c:pt>
                <c:pt idx="1066">
                  <c:v>116</c:v>
                </c:pt>
                <c:pt idx="1067">
                  <c:v>86</c:v>
                </c:pt>
                <c:pt idx="1068">
                  <c:v>127</c:v>
                </c:pt>
                <c:pt idx="1069">
                  <c:v>140</c:v>
                </c:pt>
                <c:pt idx="1070">
                  <c:v>91</c:v>
                </c:pt>
                <c:pt idx="1071">
                  <c:v>98</c:v>
                </c:pt>
                <c:pt idx="1072">
                  <c:v>84</c:v>
                </c:pt>
                <c:pt idx="1073">
                  <c:v>109</c:v>
                </c:pt>
                <c:pt idx="1074">
                  <c:v>93</c:v>
                </c:pt>
                <c:pt idx="1075">
                  <c:v>113</c:v>
                </c:pt>
                <c:pt idx="1076">
                  <c:v>141</c:v>
                </c:pt>
                <c:pt idx="1077">
                  <c:v>119</c:v>
                </c:pt>
                <c:pt idx="1078">
                  <c:v>97</c:v>
                </c:pt>
                <c:pt idx="1079">
                  <c:v>117</c:v>
                </c:pt>
                <c:pt idx="1080">
                  <c:v>101</c:v>
                </c:pt>
                <c:pt idx="1081">
                  <c:v>153</c:v>
                </c:pt>
                <c:pt idx="1082">
                  <c:v>122</c:v>
                </c:pt>
                <c:pt idx="1083">
                  <c:v>102</c:v>
                </c:pt>
                <c:pt idx="1084">
                  <c:v>83</c:v>
                </c:pt>
                <c:pt idx="1085">
                  <c:v>103</c:v>
                </c:pt>
                <c:pt idx="1086">
                  <c:v>110</c:v>
                </c:pt>
                <c:pt idx="1087">
                  <c:v>136</c:v>
                </c:pt>
                <c:pt idx="1088">
                  <c:v>91</c:v>
                </c:pt>
                <c:pt idx="1089">
                  <c:v>89</c:v>
                </c:pt>
                <c:pt idx="1090">
                  <c:v>107</c:v>
                </c:pt>
                <c:pt idx="1091">
                  <c:v>129</c:v>
                </c:pt>
                <c:pt idx="1092">
                  <c:v>95</c:v>
                </c:pt>
                <c:pt idx="1093">
                  <c:v>122</c:v>
                </c:pt>
                <c:pt idx="1094">
                  <c:v>110</c:v>
                </c:pt>
                <c:pt idx="1095">
                  <c:v>135</c:v>
                </c:pt>
                <c:pt idx="1096">
                  <c:v>111</c:v>
                </c:pt>
                <c:pt idx="1097">
                  <c:v>95</c:v>
                </c:pt>
                <c:pt idx="1098">
                  <c:v>109</c:v>
                </c:pt>
                <c:pt idx="1099">
                  <c:v>93</c:v>
                </c:pt>
                <c:pt idx="1100">
                  <c:v>94</c:v>
                </c:pt>
                <c:pt idx="1101">
                  <c:v>117</c:v>
                </c:pt>
                <c:pt idx="1102">
                  <c:v>112</c:v>
                </c:pt>
                <c:pt idx="1103">
                  <c:v>111</c:v>
                </c:pt>
                <c:pt idx="1104">
                  <c:v>96</c:v>
                </c:pt>
                <c:pt idx="1105">
                  <c:v>141</c:v>
                </c:pt>
                <c:pt idx="1106">
                  <c:v>94</c:v>
                </c:pt>
                <c:pt idx="1107">
                  <c:v>87</c:v>
                </c:pt>
                <c:pt idx="1108">
                  <c:v>88</c:v>
                </c:pt>
                <c:pt idx="1109">
                  <c:v>177</c:v>
                </c:pt>
                <c:pt idx="1110">
                  <c:v>133</c:v>
                </c:pt>
                <c:pt idx="1111">
                  <c:v>119</c:v>
                </c:pt>
                <c:pt idx="1112">
                  <c:v>102</c:v>
                </c:pt>
                <c:pt idx="1113">
                  <c:v>101</c:v>
                </c:pt>
                <c:pt idx="1114">
                  <c:v>91</c:v>
                </c:pt>
                <c:pt idx="1115">
                  <c:v>117</c:v>
                </c:pt>
                <c:pt idx="1116">
                  <c:v>86</c:v>
                </c:pt>
                <c:pt idx="1117">
                  <c:v>124</c:v>
                </c:pt>
                <c:pt idx="1118">
                  <c:v>134</c:v>
                </c:pt>
                <c:pt idx="1119">
                  <c:v>95</c:v>
                </c:pt>
                <c:pt idx="1120">
                  <c:v>100</c:v>
                </c:pt>
                <c:pt idx="1121">
                  <c:v>220</c:v>
                </c:pt>
                <c:pt idx="1122">
                  <c:v>212</c:v>
                </c:pt>
                <c:pt idx="1123">
                  <c:v>128</c:v>
                </c:pt>
                <c:pt idx="1124">
                  <c:v>106</c:v>
                </c:pt>
                <c:pt idx="1125">
                  <c:v>160</c:v>
                </c:pt>
                <c:pt idx="1126">
                  <c:v>114</c:v>
                </c:pt>
                <c:pt idx="1127">
                  <c:v>99</c:v>
                </c:pt>
                <c:pt idx="1128">
                  <c:v>74</c:v>
                </c:pt>
                <c:pt idx="1129">
                  <c:v>139</c:v>
                </c:pt>
                <c:pt idx="1130">
                  <c:v>52</c:v>
                </c:pt>
                <c:pt idx="1131">
                  <c:v>103</c:v>
                </c:pt>
                <c:pt idx="1132">
                  <c:v>101</c:v>
                </c:pt>
                <c:pt idx="1133">
                  <c:v>91</c:v>
                </c:pt>
                <c:pt idx="1134">
                  <c:v>130</c:v>
                </c:pt>
                <c:pt idx="1135">
                  <c:v>130</c:v>
                </c:pt>
                <c:pt idx="1136">
                  <c:v>110</c:v>
                </c:pt>
                <c:pt idx="1137">
                  <c:v>147</c:v>
                </c:pt>
                <c:pt idx="1138">
                  <c:v>96</c:v>
                </c:pt>
                <c:pt idx="1139">
                  <c:v>118</c:v>
                </c:pt>
                <c:pt idx="1140">
                  <c:v>88</c:v>
                </c:pt>
                <c:pt idx="1141">
                  <c:v>325</c:v>
                </c:pt>
                <c:pt idx="1142">
                  <c:v>102</c:v>
                </c:pt>
                <c:pt idx="1143">
                  <c:v>110</c:v>
                </c:pt>
                <c:pt idx="1144">
                  <c:v>136</c:v>
                </c:pt>
                <c:pt idx="1145">
                  <c:v>103</c:v>
                </c:pt>
                <c:pt idx="1146">
                  <c:v>103</c:v>
                </c:pt>
                <c:pt idx="1147">
                  <c:v>90</c:v>
                </c:pt>
                <c:pt idx="1148">
                  <c:v>154</c:v>
                </c:pt>
                <c:pt idx="1149">
                  <c:v>99</c:v>
                </c:pt>
                <c:pt idx="1150">
                  <c:v>93</c:v>
                </c:pt>
                <c:pt idx="1151">
                  <c:v>109</c:v>
                </c:pt>
                <c:pt idx="1152">
                  <c:v>124</c:v>
                </c:pt>
                <c:pt idx="1153">
                  <c:v>84</c:v>
                </c:pt>
                <c:pt idx="1154">
                  <c:v>90</c:v>
                </c:pt>
                <c:pt idx="1155">
                  <c:v>117</c:v>
                </c:pt>
                <c:pt idx="1156">
                  <c:v>123</c:v>
                </c:pt>
                <c:pt idx="1157">
                  <c:v>251</c:v>
                </c:pt>
                <c:pt idx="1158">
                  <c:v>105</c:v>
                </c:pt>
                <c:pt idx="1159">
                  <c:v>115</c:v>
                </c:pt>
                <c:pt idx="1160">
                  <c:v>122</c:v>
                </c:pt>
                <c:pt idx="1161">
                  <c:v>119</c:v>
                </c:pt>
                <c:pt idx="1162">
                  <c:v>81</c:v>
                </c:pt>
                <c:pt idx="1163">
                  <c:v>133</c:v>
                </c:pt>
                <c:pt idx="1164">
                  <c:v>100</c:v>
                </c:pt>
                <c:pt idx="1165">
                  <c:v>120</c:v>
                </c:pt>
                <c:pt idx="1166">
                  <c:v>104</c:v>
                </c:pt>
                <c:pt idx="1167">
                  <c:v>122</c:v>
                </c:pt>
                <c:pt idx="1168">
                  <c:v>80</c:v>
                </c:pt>
                <c:pt idx="1169">
                  <c:v>91</c:v>
                </c:pt>
                <c:pt idx="1170">
                  <c:v>112</c:v>
                </c:pt>
                <c:pt idx="1171">
                  <c:v>100</c:v>
                </c:pt>
                <c:pt idx="1172">
                  <c:v>30</c:v>
                </c:pt>
                <c:pt idx="1173">
                  <c:v>105</c:v>
                </c:pt>
                <c:pt idx="1174">
                  <c:v>110</c:v>
                </c:pt>
                <c:pt idx="1175">
                  <c:v>101</c:v>
                </c:pt>
                <c:pt idx="1176">
                  <c:v>144</c:v>
                </c:pt>
                <c:pt idx="1177">
                  <c:v>108</c:v>
                </c:pt>
                <c:pt idx="1178">
                  <c:v>107</c:v>
                </c:pt>
                <c:pt idx="1179">
                  <c:v>102</c:v>
                </c:pt>
                <c:pt idx="1180">
                  <c:v>100</c:v>
                </c:pt>
                <c:pt idx="1181">
                  <c:v>126</c:v>
                </c:pt>
                <c:pt idx="1182">
                  <c:v>138</c:v>
                </c:pt>
                <c:pt idx="1183">
                  <c:v>108</c:v>
                </c:pt>
                <c:pt idx="1184">
                  <c:v>105</c:v>
                </c:pt>
                <c:pt idx="1185">
                  <c:v>108</c:v>
                </c:pt>
                <c:pt idx="1186">
                  <c:v>89</c:v>
                </c:pt>
                <c:pt idx="1187">
                  <c:v>129</c:v>
                </c:pt>
                <c:pt idx="1188">
                  <c:v>84</c:v>
                </c:pt>
                <c:pt idx="1189">
                  <c:v>149</c:v>
                </c:pt>
                <c:pt idx="1190">
                  <c:v>94</c:v>
                </c:pt>
                <c:pt idx="1191">
                  <c:v>121</c:v>
                </c:pt>
                <c:pt idx="1192">
                  <c:v>128</c:v>
                </c:pt>
                <c:pt idx="1193">
                  <c:v>134</c:v>
                </c:pt>
                <c:pt idx="1194">
                  <c:v>120</c:v>
                </c:pt>
                <c:pt idx="1195">
                  <c:v>129</c:v>
                </c:pt>
                <c:pt idx="1196">
                  <c:v>89</c:v>
                </c:pt>
                <c:pt idx="1197">
                  <c:v>116</c:v>
                </c:pt>
                <c:pt idx="1198">
                  <c:v>118</c:v>
                </c:pt>
                <c:pt idx="1199">
                  <c:v>107</c:v>
                </c:pt>
                <c:pt idx="1200">
                  <c:v>155</c:v>
                </c:pt>
                <c:pt idx="1201">
                  <c:v>123</c:v>
                </c:pt>
                <c:pt idx="1202">
                  <c:v>128</c:v>
                </c:pt>
                <c:pt idx="1203">
                  <c:v>139</c:v>
                </c:pt>
                <c:pt idx="1204">
                  <c:v>109</c:v>
                </c:pt>
                <c:pt idx="1205">
                  <c:v>120</c:v>
                </c:pt>
                <c:pt idx="1206">
                  <c:v>121</c:v>
                </c:pt>
                <c:pt idx="1207">
                  <c:v>102</c:v>
                </c:pt>
                <c:pt idx="1208">
                  <c:v>117</c:v>
                </c:pt>
                <c:pt idx="1209">
                  <c:v>178</c:v>
                </c:pt>
                <c:pt idx="1210">
                  <c:v>147</c:v>
                </c:pt>
                <c:pt idx="1211">
                  <c:v>90</c:v>
                </c:pt>
                <c:pt idx="1212">
                  <c:v>105</c:v>
                </c:pt>
                <c:pt idx="1213">
                  <c:v>114</c:v>
                </c:pt>
                <c:pt idx="1214">
                  <c:v>206</c:v>
                </c:pt>
                <c:pt idx="1215">
                  <c:v>99</c:v>
                </c:pt>
                <c:pt idx="1216">
                  <c:v>123</c:v>
                </c:pt>
                <c:pt idx="1217">
                  <c:v>137</c:v>
                </c:pt>
                <c:pt idx="1218">
                  <c:v>102</c:v>
                </c:pt>
                <c:pt idx="1219">
                  <c:v>109</c:v>
                </c:pt>
                <c:pt idx="1220">
                  <c:v>82</c:v>
                </c:pt>
                <c:pt idx="1221">
                  <c:v>142</c:v>
                </c:pt>
                <c:pt idx="1222">
                  <c:v>106</c:v>
                </c:pt>
                <c:pt idx="1223">
                  <c:v>114</c:v>
                </c:pt>
                <c:pt idx="1224">
                  <c:v>106</c:v>
                </c:pt>
                <c:pt idx="1225">
                  <c:v>108</c:v>
                </c:pt>
                <c:pt idx="1226">
                  <c:v>98</c:v>
                </c:pt>
                <c:pt idx="1227">
                  <c:v>131</c:v>
                </c:pt>
                <c:pt idx="1228">
                  <c:v>118</c:v>
                </c:pt>
                <c:pt idx="1229">
                  <c:v>113</c:v>
                </c:pt>
                <c:pt idx="1230">
                  <c:v>130</c:v>
                </c:pt>
                <c:pt idx="1231">
                  <c:v>116</c:v>
                </c:pt>
                <c:pt idx="1232">
                  <c:v>89</c:v>
                </c:pt>
                <c:pt idx="1233">
                  <c:v>139</c:v>
                </c:pt>
                <c:pt idx="1234">
                  <c:v>130</c:v>
                </c:pt>
                <c:pt idx="1235">
                  <c:v>107</c:v>
                </c:pt>
                <c:pt idx="1236">
                  <c:v>116</c:v>
                </c:pt>
                <c:pt idx="1237">
                  <c:v>96</c:v>
                </c:pt>
                <c:pt idx="1238">
                  <c:v>99</c:v>
                </c:pt>
                <c:pt idx="1239">
                  <c:v>104</c:v>
                </c:pt>
                <c:pt idx="1240">
                  <c:v>105</c:v>
                </c:pt>
                <c:pt idx="1241">
                  <c:v>101</c:v>
                </c:pt>
                <c:pt idx="1242">
                  <c:v>134</c:v>
                </c:pt>
                <c:pt idx="1243">
                  <c:v>135</c:v>
                </c:pt>
                <c:pt idx="1244">
                  <c:v>98</c:v>
                </c:pt>
                <c:pt idx="1245">
                  <c:v>155</c:v>
                </c:pt>
                <c:pt idx="1246">
                  <c:v>106</c:v>
                </c:pt>
                <c:pt idx="1247">
                  <c:v>102</c:v>
                </c:pt>
                <c:pt idx="1248">
                  <c:v>95</c:v>
                </c:pt>
                <c:pt idx="1249">
                  <c:v>103</c:v>
                </c:pt>
                <c:pt idx="1250">
                  <c:v>95</c:v>
                </c:pt>
                <c:pt idx="1251">
                  <c:v>109</c:v>
                </c:pt>
                <c:pt idx="1252">
                  <c:v>95</c:v>
                </c:pt>
                <c:pt idx="1253">
                  <c:v>111</c:v>
                </c:pt>
                <c:pt idx="1254">
                  <c:v>123</c:v>
                </c:pt>
                <c:pt idx="1255">
                  <c:v>140</c:v>
                </c:pt>
                <c:pt idx="1256">
                  <c:v>94</c:v>
                </c:pt>
                <c:pt idx="1257">
                  <c:v>94</c:v>
                </c:pt>
                <c:pt idx="1258">
                  <c:v>92</c:v>
                </c:pt>
                <c:pt idx="1259">
                  <c:v>102</c:v>
                </c:pt>
                <c:pt idx="1260">
                  <c:v>123</c:v>
                </c:pt>
                <c:pt idx="1261">
                  <c:v>104</c:v>
                </c:pt>
                <c:pt idx="1262">
                  <c:v>30</c:v>
                </c:pt>
                <c:pt idx="1263">
                  <c:v>102</c:v>
                </c:pt>
                <c:pt idx="1264">
                  <c:v>136</c:v>
                </c:pt>
                <c:pt idx="1265">
                  <c:v>93</c:v>
                </c:pt>
                <c:pt idx="1266">
                  <c:v>129</c:v>
                </c:pt>
                <c:pt idx="1267">
                  <c:v>107</c:v>
                </c:pt>
                <c:pt idx="1268">
                  <c:v>117</c:v>
                </c:pt>
                <c:pt idx="1269">
                  <c:v>116</c:v>
                </c:pt>
                <c:pt idx="1270">
                  <c:v>135</c:v>
                </c:pt>
                <c:pt idx="1271">
                  <c:v>107</c:v>
                </c:pt>
                <c:pt idx="1272">
                  <c:v>90</c:v>
                </c:pt>
                <c:pt idx="1273">
                  <c:v>99</c:v>
                </c:pt>
                <c:pt idx="1274">
                  <c:v>104</c:v>
                </c:pt>
                <c:pt idx="1275">
                  <c:v>115</c:v>
                </c:pt>
                <c:pt idx="1276">
                  <c:v>119</c:v>
                </c:pt>
                <c:pt idx="1277">
                  <c:v>99</c:v>
                </c:pt>
                <c:pt idx="1278">
                  <c:v>112</c:v>
                </c:pt>
                <c:pt idx="1279">
                  <c:v>128</c:v>
                </c:pt>
                <c:pt idx="1280">
                  <c:v>112</c:v>
                </c:pt>
                <c:pt idx="1281">
                  <c:v>86</c:v>
                </c:pt>
                <c:pt idx="1282">
                  <c:v>108</c:v>
                </c:pt>
                <c:pt idx="1283">
                  <c:v>128</c:v>
                </c:pt>
                <c:pt idx="1284">
                  <c:v>84</c:v>
                </c:pt>
                <c:pt idx="1285">
                  <c:v>111</c:v>
                </c:pt>
                <c:pt idx="1286">
                  <c:v>131</c:v>
                </c:pt>
                <c:pt idx="1287">
                  <c:v>123</c:v>
                </c:pt>
                <c:pt idx="1288">
                  <c:v>101</c:v>
                </c:pt>
                <c:pt idx="1289">
                  <c:v>102</c:v>
                </c:pt>
                <c:pt idx="1290">
                  <c:v>114</c:v>
                </c:pt>
                <c:pt idx="1291">
                  <c:v>107</c:v>
                </c:pt>
                <c:pt idx="1292">
                  <c:v>87</c:v>
                </c:pt>
                <c:pt idx="1293">
                  <c:v>103</c:v>
                </c:pt>
                <c:pt idx="1294">
                  <c:v>99</c:v>
                </c:pt>
                <c:pt idx="1295">
                  <c:v>122</c:v>
                </c:pt>
                <c:pt idx="1296">
                  <c:v>91</c:v>
                </c:pt>
                <c:pt idx="1297">
                  <c:v>103</c:v>
                </c:pt>
                <c:pt idx="1298">
                  <c:v>107</c:v>
                </c:pt>
                <c:pt idx="1299">
                  <c:v>106</c:v>
                </c:pt>
                <c:pt idx="1300">
                  <c:v>101</c:v>
                </c:pt>
                <c:pt idx="1301">
                  <c:v>109</c:v>
                </c:pt>
                <c:pt idx="1302">
                  <c:v>110</c:v>
                </c:pt>
                <c:pt idx="1303">
                  <c:v>89</c:v>
                </c:pt>
                <c:pt idx="1304">
                  <c:v>100</c:v>
                </c:pt>
                <c:pt idx="1305">
                  <c:v>119</c:v>
                </c:pt>
                <c:pt idx="1306">
                  <c:v>83</c:v>
                </c:pt>
                <c:pt idx="1307">
                  <c:v>108</c:v>
                </c:pt>
                <c:pt idx="1308">
                  <c:v>102</c:v>
                </c:pt>
                <c:pt idx="1309">
                  <c:v>93</c:v>
                </c:pt>
                <c:pt idx="1310">
                  <c:v>84</c:v>
                </c:pt>
                <c:pt idx="1311">
                  <c:v>107</c:v>
                </c:pt>
                <c:pt idx="1312">
                  <c:v>91</c:v>
                </c:pt>
                <c:pt idx="1313">
                  <c:v>94</c:v>
                </c:pt>
                <c:pt idx="1314">
                  <c:v>115</c:v>
                </c:pt>
                <c:pt idx="1315">
                  <c:v>93</c:v>
                </c:pt>
                <c:pt idx="1316">
                  <c:v>105</c:v>
                </c:pt>
                <c:pt idx="1317">
                  <c:v>107</c:v>
                </c:pt>
                <c:pt idx="1318">
                  <c:v>101</c:v>
                </c:pt>
                <c:pt idx="1319">
                  <c:v>111</c:v>
                </c:pt>
                <c:pt idx="1320">
                  <c:v>113</c:v>
                </c:pt>
                <c:pt idx="1321">
                  <c:v>112</c:v>
                </c:pt>
                <c:pt idx="1322">
                  <c:v>126</c:v>
                </c:pt>
                <c:pt idx="1323">
                  <c:v>90</c:v>
                </c:pt>
                <c:pt idx="1324">
                  <c:v>93</c:v>
                </c:pt>
                <c:pt idx="1325">
                  <c:v>98</c:v>
                </c:pt>
                <c:pt idx="1326">
                  <c:v>159</c:v>
                </c:pt>
                <c:pt idx="1327">
                  <c:v>107</c:v>
                </c:pt>
                <c:pt idx="1328">
                  <c:v>102</c:v>
                </c:pt>
                <c:pt idx="1329">
                  <c:v>106</c:v>
                </c:pt>
                <c:pt idx="1330">
                  <c:v>87</c:v>
                </c:pt>
                <c:pt idx="1331">
                  <c:v>119</c:v>
                </c:pt>
                <c:pt idx="1332">
                  <c:v>110</c:v>
                </c:pt>
                <c:pt idx="1333">
                  <c:v>125</c:v>
                </c:pt>
                <c:pt idx="1334">
                  <c:v>113</c:v>
                </c:pt>
                <c:pt idx="1335">
                  <c:v>150</c:v>
                </c:pt>
                <c:pt idx="1336">
                  <c:v>108</c:v>
                </c:pt>
                <c:pt idx="1337">
                  <c:v>96</c:v>
                </c:pt>
                <c:pt idx="1338">
                  <c:v>93</c:v>
                </c:pt>
                <c:pt idx="1339">
                  <c:v>100</c:v>
                </c:pt>
                <c:pt idx="1340">
                  <c:v>118</c:v>
                </c:pt>
                <c:pt idx="1341">
                  <c:v>122</c:v>
                </c:pt>
                <c:pt idx="1342">
                  <c:v>120</c:v>
                </c:pt>
                <c:pt idx="1343">
                  <c:v>60</c:v>
                </c:pt>
                <c:pt idx="1344">
                  <c:v>88</c:v>
                </c:pt>
                <c:pt idx="1345">
                  <c:v>146</c:v>
                </c:pt>
                <c:pt idx="1346">
                  <c:v>115</c:v>
                </c:pt>
                <c:pt idx="1347">
                  <c:v>123</c:v>
                </c:pt>
                <c:pt idx="1348">
                  <c:v>94</c:v>
                </c:pt>
                <c:pt idx="1349">
                  <c:v>102</c:v>
                </c:pt>
                <c:pt idx="1350">
                  <c:v>98</c:v>
                </c:pt>
                <c:pt idx="1351">
                  <c:v>133</c:v>
                </c:pt>
                <c:pt idx="1352">
                  <c:v>118</c:v>
                </c:pt>
                <c:pt idx="1353">
                  <c:v>105</c:v>
                </c:pt>
                <c:pt idx="1354">
                  <c:v>109</c:v>
                </c:pt>
                <c:pt idx="1355">
                  <c:v>129</c:v>
                </c:pt>
                <c:pt idx="1356">
                  <c:v>109</c:v>
                </c:pt>
                <c:pt idx="1357">
                  <c:v>127</c:v>
                </c:pt>
                <c:pt idx="1358">
                  <c:v>118</c:v>
                </c:pt>
                <c:pt idx="1359">
                  <c:v>110</c:v>
                </c:pt>
                <c:pt idx="1360">
                  <c:v>90</c:v>
                </c:pt>
                <c:pt idx="1361">
                  <c:v>144</c:v>
                </c:pt>
                <c:pt idx="1362">
                  <c:v>97</c:v>
                </c:pt>
                <c:pt idx="1363">
                  <c:v>130</c:v>
                </c:pt>
                <c:pt idx="1364">
                  <c:v>112</c:v>
                </c:pt>
                <c:pt idx="1365">
                  <c:v>133</c:v>
                </c:pt>
                <c:pt idx="1366">
                  <c:v>150</c:v>
                </c:pt>
                <c:pt idx="1367">
                  <c:v>110</c:v>
                </c:pt>
                <c:pt idx="1368">
                  <c:v>96</c:v>
                </c:pt>
                <c:pt idx="1369">
                  <c:v>96</c:v>
                </c:pt>
                <c:pt idx="1370">
                  <c:v>123</c:v>
                </c:pt>
                <c:pt idx="1371">
                  <c:v>188</c:v>
                </c:pt>
                <c:pt idx="1372">
                  <c:v>107</c:v>
                </c:pt>
                <c:pt idx="1373">
                  <c:v>110</c:v>
                </c:pt>
                <c:pt idx="1374">
                  <c:v>113</c:v>
                </c:pt>
                <c:pt idx="1375">
                  <c:v>122</c:v>
                </c:pt>
                <c:pt idx="1376">
                  <c:v>116</c:v>
                </c:pt>
                <c:pt idx="1377">
                  <c:v>93</c:v>
                </c:pt>
                <c:pt idx="1378">
                  <c:v>118</c:v>
                </c:pt>
                <c:pt idx="1379">
                  <c:v>115</c:v>
                </c:pt>
                <c:pt idx="1380">
                  <c:v>93</c:v>
                </c:pt>
                <c:pt idx="1381">
                  <c:v>121</c:v>
                </c:pt>
                <c:pt idx="1382">
                  <c:v>101</c:v>
                </c:pt>
                <c:pt idx="1383">
                  <c:v>107</c:v>
                </c:pt>
                <c:pt idx="1384">
                  <c:v>124</c:v>
                </c:pt>
                <c:pt idx="1385">
                  <c:v>109</c:v>
                </c:pt>
                <c:pt idx="1386">
                  <c:v>105</c:v>
                </c:pt>
                <c:pt idx="1387">
                  <c:v>130</c:v>
                </c:pt>
                <c:pt idx="1388">
                  <c:v>127</c:v>
                </c:pt>
                <c:pt idx="1389">
                  <c:v>114</c:v>
                </c:pt>
                <c:pt idx="1390">
                  <c:v>106</c:v>
                </c:pt>
                <c:pt idx="1391">
                  <c:v>95</c:v>
                </c:pt>
                <c:pt idx="1392">
                  <c:v>81</c:v>
                </c:pt>
                <c:pt idx="1393">
                  <c:v>95</c:v>
                </c:pt>
                <c:pt idx="1394">
                  <c:v>108</c:v>
                </c:pt>
                <c:pt idx="1395">
                  <c:v>105</c:v>
                </c:pt>
                <c:pt idx="1396">
                  <c:v>95</c:v>
                </c:pt>
                <c:pt idx="1397">
                  <c:v>126</c:v>
                </c:pt>
                <c:pt idx="1398">
                  <c:v>102</c:v>
                </c:pt>
                <c:pt idx="1399">
                  <c:v>121</c:v>
                </c:pt>
                <c:pt idx="1400">
                  <c:v>129</c:v>
                </c:pt>
                <c:pt idx="1401">
                  <c:v>43</c:v>
                </c:pt>
                <c:pt idx="1402">
                  <c:v>88</c:v>
                </c:pt>
                <c:pt idx="1403">
                  <c:v>106</c:v>
                </c:pt>
                <c:pt idx="1404">
                  <c:v>110</c:v>
                </c:pt>
                <c:pt idx="1405">
                  <c:v>109</c:v>
                </c:pt>
                <c:pt idx="1406">
                  <c:v>143</c:v>
                </c:pt>
                <c:pt idx="1407">
                  <c:v>120</c:v>
                </c:pt>
                <c:pt idx="1408">
                  <c:v>128</c:v>
                </c:pt>
                <c:pt idx="1409">
                  <c:v>123</c:v>
                </c:pt>
                <c:pt idx="1410">
                  <c:v>129</c:v>
                </c:pt>
                <c:pt idx="1411">
                  <c:v>105</c:v>
                </c:pt>
                <c:pt idx="1412">
                  <c:v>162</c:v>
                </c:pt>
                <c:pt idx="1413">
                  <c:v>138</c:v>
                </c:pt>
                <c:pt idx="1414">
                  <c:v>100</c:v>
                </c:pt>
                <c:pt idx="1415">
                  <c:v>90</c:v>
                </c:pt>
                <c:pt idx="1416">
                  <c:v>108</c:v>
                </c:pt>
                <c:pt idx="1417">
                  <c:v>101</c:v>
                </c:pt>
                <c:pt idx="1418">
                  <c:v>109</c:v>
                </c:pt>
                <c:pt idx="1419">
                  <c:v>132</c:v>
                </c:pt>
                <c:pt idx="1420">
                  <c:v>123</c:v>
                </c:pt>
                <c:pt idx="1421">
                  <c:v>87</c:v>
                </c:pt>
                <c:pt idx="1422">
                  <c:v>109</c:v>
                </c:pt>
                <c:pt idx="1423">
                  <c:v>109</c:v>
                </c:pt>
                <c:pt idx="1424">
                  <c:v>92</c:v>
                </c:pt>
                <c:pt idx="1425">
                  <c:v>125</c:v>
                </c:pt>
                <c:pt idx="1426">
                  <c:v>202</c:v>
                </c:pt>
                <c:pt idx="1427">
                  <c:v>134</c:v>
                </c:pt>
                <c:pt idx="1428">
                  <c:v>88</c:v>
                </c:pt>
                <c:pt idx="1429">
                  <c:v>92</c:v>
                </c:pt>
                <c:pt idx="1430">
                  <c:v>91</c:v>
                </c:pt>
                <c:pt idx="1431">
                  <c:v>75</c:v>
                </c:pt>
                <c:pt idx="1432">
                  <c:v>98</c:v>
                </c:pt>
                <c:pt idx="1433">
                  <c:v>147</c:v>
                </c:pt>
                <c:pt idx="1434">
                  <c:v>100</c:v>
                </c:pt>
                <c:pt idx="1435">
                  <c:v>120</c:v>
                </c:pt>
                <c:pt idx="1436">
                  <c:v>104</c:v>
                </c:pt>
                <c:pt idx="1437">
                  <c:v>103</c:v>
                </c:pt>
                <c:pt idx="1438">
                  <c:v>109</c:v>
                </c:pt>
                <c:pt idx="1439">
                  <c:v>104</c:v>
                </c:pt>
                <c:pt idx="1440">
                  <c:v>112</c:v>
                </c:pt>
                <c:pt idx="1441">
                  <c:v>60</c:v>
                </c:pt>
                <c:pt idx="1442">
                  <c:v>95</c:v>
                </c:pt>
                <c:pt idx="1443">
                  <c:v>102</c:v>
                </c:pt>
                <c:pt idx="1444">
                  <c:v>102</c:v>
                </c:pt>
                <c:pt idx="1445">
                  <c:v>150</c:v>
                </c:pt>
                <c:pt idx="1446">
                  <c:v>122</c:v>
                </c:pt>
                <c:pt idx="1447">
                  <c:v>101</c:v>
                </c:pt>
                <c:pt idx="1448">
                  <c:v>108</c:v>
                </c:pt>
                <c:pt idx="1449">
                  <c:v>98</c:v>
                </c:pt>
                <c:pt idx="1450">
                  <c:v>137</c:v>
                </c:pt>
                <c:pt idx="1451">
                  <c:v>112</c:v>
                </c:pt>
                <c:pt idx="1452">
                  <c:v>101</c:v>
                </c:pt>
                <c:pt idx="1453">
                  <c:v>103</c:v>
                </c:pt>
                <c:pt idx="1454">
                  <c:v>101</c:v>
                </c:pt>
                <c:pt idx="1455">
                  <c:v>112</c:v>
                </c:pt>
                <c:pt idx="1456">
                  <c:v>111</c:v>
                </c:pt>
                <c:pt idx="1457">
                  <c:v>102</c:v>
                </c:pt>
                <c:pt idx="1458">
                  <c:v>101</c:v>
                </c:pt>
                <c:pt idx="1459">
                  <c:v>155</c:v>
                </c:pt>
                <c:pt idx="1460">
                  <c:v>93</c:v>
                </c:pt>
                <c:pt idx="1461">
                  <c:v>109</c:v>
                </c:pt>
                <c:pt idx="1462">
                  <c:v>140</c:v>
                </c:pt>
                <c:pt idx="1463">
                  <c:v>108</c:v>
                </c:pt>
                <c:pt idx="1464">
                  <c:v>96</c:v>
                </c:pt>
                <c:pt idx="1465">
                  <c:v>123</c:v>
                </c:pt>
                <c:pt idx="1466">
                  <c:v>106</c:v>
                </c:pt>
                <c:pt idx="1467">
                  <c:v>76</c:v>
                </c:pt>
                <c:pt idx="1468">
                  <c:v>107</c:v>
                </c:pt>
                <c:pt idx="1469">
                  <c:v>82</c:v>
                </c:pt>
                <c:pt idx="1470">
                  <c:v>109</c:v>
                </c:pt>
                <c:pt idx="1471">
                  <c:v>99</c:v>
                </c:pt>
                <c:pt idx="1472">
                  <c:v>91</c:v>
                </c:pt>
                <c:pt idx="1473">
                  <c:v>87</c:v>
                </c:pt>
                <c:pt idx="1474">
                  <c:v>125</c:v>
                </c:pt>
                <c:pt idx="1475">
                  <c:v>118</c:v>
                </c:pt>
                <c:pt idx="1476">
                  <c:v>98</c:v>
                </c:pt>
                <c:pt idx="1477">
                  <c:v>92</c:v>
                </c:pt>
                <c:pt idx="1478">
                  <c:v>93</c:v>
                </c:pt>
                <c:pt idx="1479">
                  <c:v>116</c:v>
                </c:pt>
                <c:pt idx="1480">
                  <c:v>92</c:v>
                </c:pt>
                <c:pt idx="1481">
                  <c:v>115</c:v>
                </c:pt>
                <c:pt idx="1482">
                  <c:v>120</c:v>
                </c:pt>
                <c:pt idx="1483">
                  <c:v>111</c:v>
                </c:pt>
                <c:pt idx="1484">
                  <c:v>94</c:v>
                </c:pt>
                <c:pt idx="1485">
                  <c:v>100</c:v>
                </c:pt>
                <c:pt idx="1486">
                  <c:v>101</c:v>
                </c:pt>
                <c:pt idx="1487">
                  <c:v>139</c:v>
                </c:pt>
                <c:pt idx="1488">
                  <c:v>91</c:v>
                </c:pt>
                <c:pt idx="1489">
                  <c:v>109</c:v>
                </c:pt>
                <c:pt idx="1490">
                  <c:v>102</c:v>
                </c:pt>
                <c:pt idx="1491">
                  <c:v>103</c:v>
                </c:pt>
                <c:pt idx="1492">
                  <c:v>83</c:v>
                </c:pt>
                <c:pt idx="1493">
                  <c:v>123</c:v>
                </c:pt>
                <c:pt idx="1494">
                  <c:v>101</c:v>
                </c:pt>
                <c:pt idx="1495">
                  <c:v>117</c:v>
                </c:pt>
                <c:pt idx="1496">
                  <c:v>60</c:v>
                </c:pt>
                <c:pt idx="1497">
                  <c:v>114</c:v>
                </c:pt>
                <c:pt idx="1498">
                  <c:v>330</c:v>
                </c:pt>
                <c:pt idx="1499">
                  <c:v>121</c:v>
                </c:pt>
                <c:pt idx="1500">
                  <c:v>114</c:v>
                </c:pt>
                <c:pt idx="1501">
                  <c:v>156</c:v>
                </c:pt>
                <c:pt idx="1502">
                  <c:v>135</c:v>
                </c:pt>
                <c:pt idx="1503">
                  <c:v>148</c:v>
                </c:pt>
                <c:pt idx="1504">
                  <c:v>148</c:v>
                </c:pt>
                <c:pt idx="1505">
                  <c:v>109</c:v>
                </c:pt>
                <c:pt idx="1506">
                  <c:v>93</c:v>
                </c:pt>
                <c:pt idx="1507">
                  <c:v>113</c:v>
                </c:pt>
                <c:pt idx="1508">
                  <c:v>91</c:v>
                </c:pt>
                <c:pt idx="1509">
                  <c:v>139</c:v>
                </c:pt>
                <c:pt idx="1510">
                  <c:v>96</c:v>
                </c:pt>
                <c:pt idx="1511">
                  <c:v>102</c:v>
                </c:pt>
                <c:pt idx="1512">
                  <c:v>96</c:v>
                </c:pt>
                <c:pt idx="1513">
                  <c:v>101</c:v>
                </c:pt>
                <c:pt idx="1514">
                  <c:v>128</c:v>
                </c:pt>
                <c:pt idx="1515">
                  <c:v>109</c:v>
                </c:pt>
                <c:pt idx="1516">
                  <c:v>114</c:v>
                </c:pt>
                <c:pt idx="1517">
                  <c:v>105</c:v>
                </c:pt>
                <c:pt idx="1518">
                  <c:v>141</c:v>
                </c:pt>
                <c:pt idx="1519">
                  <c:v>195</c:v>
                </c:pt>
                <c:pt idx="1520">
                  <c:v>138</c:v>
                </c:pt>
                <c:pt idx="1521">
                  <c:v>101</c:v>
                </c:pt>
                <c:pt idx="1522">
                  <c:v>99</c:v>
                </c:pt>
                <c:pt idx="1523">
                  <c:v>85</c:v>
                </c:pt>
                <c:pt idx="1524">
                  <c:v>89</c:v>
                </c:pt>
                <c:pt idx="1525">
                  <c:v>99</c:v>
                </c:pt>
                <c:pt idx="1526">
                  <c:v>105</c:v>
                </c:pt>
                <c:pt idx="1527">
                  <c:v>97</c:v>
                </c:pt>
                <c:pt idx="1528">
                  <c:v>140</c:v>
                </c:pt>
                <c:pt idx="1529">
                  <c:v>118</c:v>
                </c:pt>
                <c:pt idx="1530">
                  <c:v>94</c:v>
                </c:pt>
                <c:pt idx="1531">
                  <c:v>124</c:v>
                </c:pt>
                <c:pt idx="1532">
                  <c:v>134</c:v>
                </c:pt>
                <c:pt idx="1533">
                  <c:v>113</c:v>
                </c:pt>
                <c:pt idx="1534">
                  <c:v>124</c:v>
                </c:pt>
                <c:pt idx="1535">
                  <c:v>98</c:v>
                </c:pt>
                <c:pt idx="1536">
                  <c:v>97</c:v>
                </c:pt>
                <c:pt idx="1537">
                  <c:v>123</c:v>
                </c:pt>
                <c:pt idx="1538">
                  <c:v>99</c:v>
                </c:pt>
                <c:pt idx="1539">
                  <c:v>101</c:v>
                </c:pt>
                <c:pt idx="1540">
                  <c:v>92</c:v>
                </c:pt>
                <c:pt idx="1541">
                  <c:v>131</c:v>
                </c:pt>
                <c:pt idx="1542">
                  <c:v>107</c:v>
                </c:pt>
                <c:pt idx="1543">
                  <c:v>103</c:v>
                </c:pt>
                <c:pt idx="1544">
                  <c:v>129</c:v>
                </c:pt>
                <c:pt idx="1545">
                  <c:v>107</c:v>
                </c:pt>
                <c:pt idx="1546">
                  <c:v>89</c:v>
                </c:pt>
                <c:pt idx="1547">
                  <c:v>113</c:v>
                </c:pt>
                <c:pt idx="1548">
                  <c:v>93</c:v>
                </c:pt>
                <c:pt idx="1549">
                  <c:v>120</c:v>
                </c:pt>
                <c:pt idx="1550">
                  <c:v>98</c:v>
                </c:pt>
                <c:pt idx="1551">
                  <c:v>105</c:v>
                </c:pt>
                <c:pt idx="1552">
                  <c:v>142</c:v>
                </c:pt>
                <c:pt idx="1553">
                  <c:v>98</c:v>
                </c:pt>
                <c:pt idx="1554">
                  <c:v>96</c:v>
                </c:pt>
                <c:pt idx="1555">
                  <c:v>87</c:v>
                </c:pt>
                <c:pt idx="1556">
                  <c:v>107</c:v>
                </c:pt>
                <c:pt idx="1557">
                  <c:v>90</c:v>
                </c:pt>
                <c:pt idx="1558">
                  <c:v>121</c:v>
                </c:pt>
                <c:pt idx="1559">
                  <c:v>119</c:v>
                </c:pt>
                <c:pt idx="1560">
                  <c:v>107</c:v>
                </c:pt>
                <c:pt idx="1561">
                  <c:v>110</c:v>
                </c:pt>
                <c:pt idx="1562">
                  <c:v>100</c:v>
                </c:pt>
                <c:pt idx="1563">
                  <c:v>75</c:v>
                </c:pt>
                <c:pt idx="1564">
                  <c:v>132</c:v>
                </c:pt>
                <c:pt idx="1565">
                  <c:v>105</c:v>
                </c:pt>
                <c:pt idx="1566">
                  <c:v>93</c:v>
                </c:pt>
                <c:pt idx="1567">
                  <c:v>289</c:v>
                </c:pt>
                <c:pt idx="1568">
                  <c:v>102</c:v>
                </c:pt>
                <c:pt idx="1569">
                  <c:v>143</c:v>
                </c:pt>
                <c:pt idx="1570">
                  <c:v>113</c:v>
                </c:pt>
                <c:pt idx="1571">
                  <c:v>161</c:v>
                </c:pt>
                <c:pt idx="1572">
                  <c:v>138</c:v>
                </c:pt>
                <c:pt idx="1573">
                  <c:v>126</c:v>
                </c:pt>
                <c:pt idx="1574">
                  <c:v>99</c:v>
                </c:pt>
                <c:pt idx="1575">
                  <c:v>101</c:v>
                </c:pt>
                <c:pt idx="1576">
                  <c:v>103</c:v>
                </c:pt>
                <c:pt idx="1577">
                  <c:v>118</c:v>
                </c:pt>
                <c:pt idx="1578">
                  <c:v>116</c:v>
                </c:pt>
                <c:pt idx="1579">
                  <c:v>99</c:v>
                </c:pt>
                <c:pt idx="1580">
                  <c:v>105</c:v>
                </c:pt>
                <c:pt idx="1581">
                  <c:v>113</c:v>
                </c:pt>
                <c:pt idx="1582">
                  <c:v>93</c:v>
                </c:pt>
                <c:pt idx="1583">
                  <c:v>108</c:v>
                </c:pt>
                <c:pt idx="1584">
                  <c:v>74</c:v>
                </c:pt>
                <c:pt idx="1585">
                  <c:v>116</c:v>
                </c:pt>
                <c:pt idx="1586">
                  <c:v>104</c:v>
                </c:pt>
                <c:pt idx="1587">
                  <c:v>106</c:v>
                </c:pt>
                <c:pt idx="1588">
                  <c:v>120</c:v>
                </c:pt>
                <c:pt idx="1589">
                  <c:v>135</c:v>
                </c:pt>
                <c:pt idx="1590">
                  <c:v>132</c:v>
                </c:pt>
                <c:pt idx="1591">
                  <c:v>92</c:v>
                </c:pt>
                <c:pt idx="1592">
                  <c:v>99</c:v>
                </c:pt>
                <c:pt idx="1593">
                  <c:v>90</c:v>
                </c:pt>
                <c:pt idx="1594">
                  <c:v>111</c:v>
                </c:pt>
                <c:pt idx="1595">
                  <c:v>103</c:v>
                </c:pt>
                <c:pt idx="1596">
                  <c:v>127</c:v>
                </c:pt>
                <c:pt idx="1597">
                  <c:v>112</c:v>
                </c:pt>
                <c:pt idx="1598">
                  <c:v>87</c:v>
                </c:pt>
                <c:pt idx="1599">
                  <c:v>138</c:v>
                </c:pt>
                <c:pt idx="1600">
                  <c:v>132</c:v>
                </c:pt>
                <c:pt idx="1601">
                  <c:v>103</c:v>
                </c:pt>
                <c:pt idx="1602">
                  <c:v>123</c:v>
                </c:pt>
                <c:pt idx="1603">
                  <c:v>111</c:v>
                </c:pt>
                <c:pt idx="1604">
                  <c:v>102</c:v>
                </c:pt>
                <c:pt idx="1605">
                  <c:v>78</c:v>
                </c:pt>
                <c:pt idx="1606">
                  <c:v>132</c:v>
                </c:pt>
                <c:pt idx="1607">
                  <c:v>133</c:v>
                </c:pt>
                <c:pt idx="1608">
                  <c:v>108</c:v>
                </c:pt>
                <c:pt idx="1609">
                  <c:v>125</c:v>
                </c:pt>
                <c:pt idx="1610">
                  <c:v>98</c:v>
                </c:pt>
                <c:pt idx="1611">
                  <c:v>119</c:v>
                </c:pt>
                <c:pt idx="1612">
                  <c:v>87</c:v>
                </c:pt>
                <c:pt idx="1613">
                  <c:v>91</c:v>
                </c:pt>
                <c:pt idx="1614">
                  <c:v>100</c:v>
                </c:pt>
                <c:pt idx="1615">
                  <c:v>118</c:v>
                </c:pt>
                <c:pt idx="1616">
                  <c:v>44</c:v>
                </c:pt>
                <c:pt idx="1617">
                  <c:v>109</c:v>
                </c:pt>
                <c:pt idx="1618">
                  <c:v>99</c:v>
                </c:pt>
                <c:pt idx="1619">
                  <c:v>114</c:v>
                </c:pt>
                <c:pt idx="1620">
                  <c:v>89</c:v>
                </c:pt>
                <c:pt idx="1621">
                  <c:v>95</c:v>
                </c:pt>
                <c:pt idx="1622">
                  <c:v>98</c:v>
                </c:pt>
                <c:pt idx="1623">
                  <c:v>94</c:v>
                </c:pt>
                <c:pt idx="1624">
                  <c:v>85</c:v>
                </c:pt>
                <c:pt idx="1625">
                  <c:v>124</c:v>
                </c:pt>
                <c:pt idx="1626">
                  <c:v>131</c:v>
                </c:pt>
                <c:pt idx="1627">
                  <c:v>107</c:v>
                </c:pt>
                <c:pt idx="1628">
                  <c:v>99</c:v>
                </c:pt>
                <c:pt idx="1629">
                  <c:v>83</c:v>
                </c:pt>
                <c:pt idx="1630">
                  <c:v>131</c:v>
                </c:pt>
                <c:pt idx="1631">
                  <c:v>85</c:v>
                </c:pt>
                <c:pt idx="1632">
                  <c:v>126</c:v>
                </c:pt>
                <c:pt idx="1633">
                  <c:v>102</c:v>
                </c:pt>
                <c:pt idx="1634">
                  <c:v>123</c:v>
                </c:pt>
                <c:pt idx="1635">
                  <c:v>105</c:v>
                </c:pt>
                <c:pt idx="1636">
                  <c:v>125</c:v>
                </c:pt>
                <c:pt idx="1637">
                  <c:v>92</c:v>
                </c:pt>
                <c:pt idx="1638">
                  <c:v>77</c:v>
                </c:pt>
                <c:pt idx="1639">
                  <c:v>118</c:v>
                </c:pt>
                <c:pt idx="1640">
                  <c:v>121</c:v>
                </c:pt>
                <c:pt idx="1641">
                  <c:v>124</c:v>
                </c:pt>
                <c:pt idx="1642">
                  <c:v>99</c:v>
                </c:pt>
                <c:pt idx="1643">
                  <c:v>112</c:v>
                </c:pt>
                <c:pt idx="1644">
                  <c:v>111</c:v>
                </c:pt>
                <c:pt idx="1645">
                  <c:v>107</c:v>
                </c:pt>
                <c:pt idx="1646">
                  <c:v>104</c:v>
                </c:pt>
                <c:pt idx="1647">
                  <c:v>113</c:v>
                </c:pt>
                <c:pt idx="1648">
                  <c:v>113</c:v>
                </c:pt>
                <c:pt idx="1649">
                  <c:v>95</c:v>
                </c:pt>
                <c:pt idx="1650">
                  <c:v>86</c:v>
                </c:pt>
                <c:pt idx="1651">
                  <c:v>126</c:v>
                </c:pt>
                <c:pt idx="1652">
                  <c:v>101</c:v>
                </c:pt>
                <c:pt idx="1653">
                  <c:v>102</c:v>
                </c:pt>
                <c:pt idx="1654">
                  <c:v>111</c:v>
                </c:pt>
                <c:pt idx="1655">
                  <c:v>60</c:v>
                </c:pt>
                <c:pt idx="1656">
                  <c:v>95</c:v>
                </c:pt>
                <c:pt idx="1657">
                  <c:v>98</c:v>
                </c:pt>
                <c:pt idx="1658">
                  <c:v>100</c:v>
                </c:pt>
                <c:pt idx="1659">
                  <c:v>118</c:v>
                </c:pt>
                <c:pt idx="1660">
                  <c:v>28</c:v>
                </c:pt>
                <c:pt idx="1661">
                  <c:v>125</c:v>
                </c:pt>
                <c:pt idx="1662">
                  <c:v>94</c:v>
                </c:pt>
                <c:pt idx="1663">
                  <c:v>79</c:v>
                </c:pt>
                <c:pt idx="1664">
                  <c:v>106</c:v>
                </c:pt>
                <c:pt idx="1665">
                  <c:v>111</c:v>
                </c:pt>
                <c:pt idx="1666">
                  <c:v>63</c:v>
                </c:pt>
                <c:pt idx="1667">
                  <c:v>85</c:v>
                </c:pt>
                <c:pt idx="1668">
                  <c:v>108</c:v>
                </c:pt>
                <c:pt idx="1669">
                  <c:v>139</c:v>
                </c:pt>
                <c:pt idx="1670">
                  <c:v>127</c:v>
                </c:pt>
                <c:pt idx="1671">
                  <c:v>106</c:v>
                </c:pt>
                <c:pt idx="1672">
                  <c:v>95</c:v>
                </c:pt>
                <c:pt idx="1673">
                  <c:v>118</c:v>
                </c:pt>
                <c:pt idx="1674">
                  <c:v>108</c:v>
                </c:pt>
                <c:pt idx="1675">
                  <c:v>105</c:v>
                </c:pt>
                <c:pt idx="1676">
                  <c:v>131</c:v>
                </c:pt>
                <c:pt idx="1677">
                  <c:v>104</c:v>
                </c:pt>
                <c:pt idx="1678">
                  <c:v>133</c:v>
                </c:pt>
                <c:pt idx="1679">
                  <c:v>94</c:v>
                </c:pt>
                <c:pt idx="1680">
                  <c:v>109</c:v>
                </c:pt>
                <c:pt idx="1681">
                  <c:v>96</c:v>
                </c:pt>
                <c:pt idx="1682">
                  <c:v>105</c:v>
                </c:pt>
                <c:pt idx="1683">
                  <c:v>99</c:v>
                </c:pt>
                <c:pt idx="1684">
                  <c:v>112</c:v>
                </c:pt>
                <c:pt idx="1685">
                  <c:v>108</c:v>
                </c:pt>
                <c:pt idx="1686">
                  <c:v>126</c:v>
                </c:pt>
                <c:pt idx="1687">
                  <c:v>98</c:v>
                </c:pt>
                <c:pt idx="1688">
                  <c:v>104</c:v>
                </c:pt>
                <c:pt idx="1689">
                  <c:v>110</c:v>
                </c:pt>
                <c:pt idx="1690">
                  <c:v>130</c:v>
                </c:pt>
                <c:pt idx="1691">
                  <c:v>93</c:v>
                </c:pt>
                <c:pt idx="1692">
                  <c:v>96</c:v>
                </c:pt>
                <c:pt idx="1693">
                  <c:v>114</c:v>
                </c:pt>
                <c:pt idx="1694">
                  <c:v>106</c:v>
                </c:pt>
                <c:pt idx="1695">
                  <c:v>150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107</c:v>
                </c:pt>
                <c:pt idx="1700">
                  <c:v>102</c:v>
                </c:pt>
                <c:pt idx="1701">
                  <c:v>101</c:v>
                </c:pt>
                <c:pt idx="1702">
                  <c:v>86</c:v>
                </c:pt>
                <c:pt idx="1703">
                  <c:v>108</c:v>
                </c:pt>
                <c:pt idx="1704">
                  <c:v>123</c:v>
                </c:pt>
                <c:pt idx="1705">
                  <c:v>134</c:v>
                </c:pt>
                <c:pt idx="1706">
                  <c:v>511</c:v>
                </c:pt>
                <c:pt idx="1707">
                  <c:v>88</c:v>
                </c:pt>
                <c:pt idx="1708">
                  <c:v>109</c:v>
                </c:pt>
                <c:pt idx="1709">
                  <c:v>122</c:v>
                </c:pt>
                <c:pt idx="1710">
                  <c:v>251</c:v>
                </c:pt>
                <c:pt idx="1711">
                  <c:v>118</c:v>
                </c:pt>
                <c:pt idx="1712">
                  <c:v>131</c:v>
                </c:pt>
                <c:pt idx="1713">
                  <c:v>109</c:v>
                </c:pt>
                <c:pt idx="1714">
                  <c:v>80</c:v>
                </c:pt>
                <c:pt idx="1715">
                  <c:v>88</c:v>
                </c:pt>
                <c:pt idx="1716">
                  <c:v>103</c:v>
                </c:pt>
                <c:pt idx="1717">
                  <c:v>87</c:v>
                </c:pt>
                <c:pt idx="1718">
                  <c:v>160</c:v>
                </c:pt>
                <c:pt idx="1719">
                  <c:v>121</c:v>
                </c:pt>
                <c:pt idx="1720">
                  <c:v>91</c:v>
                </c:pt>
                <c:pt idx="1721">
                  <c:v>92</c:v>
                </c:pt>
                <c:pt idx="1722">
                  <c:v>129</c:v>
                </c:pt>
                <c:pt idx="1723">
                  <c:v>93</c:v>
                </c:pt>
                <c:pt idx="1724">
                  <c:v>118</c:v>
                </c:pt>
                <c:pt idx="1725">
                  <c:v>110</c:v>
                </c:pt>
                <c:pt idx="1726">
                  <c:v>103</c:v>
                </c:pt>
                <c:pt idx="1727">
                  <c:v>85</c:v>
                </c:pt>
                <c:pt idx="1728">
                  <c:v>110</c:v>
                </c:pt>
                <c:pt idx="1729">
                  <c:v>89</c:v>
                </c:pt>
                <c:pt idx="1730">
                  <c:v>115</c:v>
                </c:pt>
                <c:pt idx="1731">
                  <c:v>153</c:v>
                </c:pt>
                <c:pt idx="1732">
                  <c:v>42</c:v>
                </c:pt>
                <c:pt idx="1733">
                  <c:v>128</c:v>
                </c:pt>
                <c:pt idx="1734">
                  <c:v>89</c:v>
                </c:pt>
                <c:pt idx="1735">
                  <c:v>122</c:v>
                </c:pt>
                <c:pt idx="1736">
                  <c:v>113</c:v>
                </c:pt>
                <c:pt idx="1737">
                  <c:v>99</c:v>
                </c:pt>
                <c:pt idx="1738">
                  <c:v>99</c:v>
                </c:pt>
                <c:pt idx="1739">
                  <c:v>147</c:v>
                </c:pt>
                <c:pt idx="1740">
                  <c:v>112</c:v>
                </c:pt>
                <c:pt idx="1741">
                  <c:v>88</c:v>
                </c:pt>
                <c:pt idx="1742">
                  <c:v>94</c:v>
                </c:pt>
                <c:pt idx="1743">
                  <c:v>90</c:v>
                </c:pt>
                <c:pt idx="1744">
                  <c:v>167</c:v>
                </c:pt>
                <c:pt idx="1745">
                  <c:v>118</c:v>
                </c:pt>
                <c:pt idx="1746">
                  <c:v>83</c:v>
                </c:pt>
                <c:pt idx="1747">
                  <c:v>104</c:v>
                </c:pt>
                <c:pt idx="1748">
                  <c:v>110</c:v>
                </c:pt>
                <c:pt idx="1749">
                  <c:v>102</c:v>
                </c:pt>
                <c:pt idx="1750">
                  <c:v>131</c:v>
                </c:pt>
                <c:pt idx="1751">
                  <c:v>101</c:v>
                </c:pt>
                <c:pt idx="1752">
                  <c:v>130</c:v>
                </c:pt>
                <c:pt idx="1753">
                  <c:v>120</c:v>
                </c:pt>
                <c:pt idx="1754">
                  <c:v>135</c:v>
                </c:pt>
                <c:pt idx="1755">
                  <c:v>110</c:v>
                </c:pt>
                <c:pt idx="1756">
                  <c:v>103</c:v>
                </c:pt>
                <c:pt idx="1757">
                  <c:v>115</c:v>
                </c:pt>
                <c:pt idx="1758">
                  <c:v>110</c:v>
                </c:pt>
                <c:pt idx="1759">
                  <c:v>91</c:v>
                </c:pt>
                <c:pt idx="1760">
                  <c:v>105</c:v>
                </c:pt>
                <c:pt idx="1761">
                  <c:v>127</c:v>
                </c:pt>
                <c:pt idx="1762">
                  <c:v>82</c:v>
                </c:pt>
                <c:pt idx="1763">
                  <c:v>99</c:v>
                </c:pt>
                <c:pt idx="1764">
                  <c:v>90</c:v>
                </c:pt>
                <c:pt idx="1765">
                  <c:v>115</c:v>
                </c:pt>
                <c:pt idx="1766">
                  <c:v>96</c:v>
                </c:pt>
                <c:pt idx="1767">
                  <c:v>104</c:v>
                </c:pt>
                <c:pt idx="1768">
                  <c:v>117</c:v>
                </c:pt>
                <c:pt idx="1769">
                  <c:v>83</c:v>
                </c:pt>
                <c:pt idx="1770">
                  <c:v>99</c:v>
                </c:pt>
                <c:pt idx="1771">
                  <c:v>81</c:v>
                </c:pt>
                <c:pt idx="1772">
                  <c:v>135</c:v>
                </c:pt>
                <c:pt idx="1773">
                  <c:v>117</c:v>
                </c:pt>
                <c:pt idx="1774">
                  <c:v>139</c:v>
                </c:pt>
                <c:pt idx="1775">
                  <c:v>123</c:v>
                </c:pt>
                <c:pt idx="1776">
                  <c:v>117</c:v>
                </c:pt>
                <c:pt idx="1777">
                  <c:v>97</c:v>
                </c:pt>
                <c:pt idx="1778">
                  <c:v>81</c:v>
                </c:pt>
                <c:pt idx="1779">
                  <c:v>103</c:v>
                </c:pt>
                <c:pt idx="1780">
                  <c:v>119</c:v>
                </c:pt>
                <c:pt idx="1781">
                  <c:v>94</c:v>
                </c:pt>
                <c:pt idx="1782">
                  <c:v>89</c:v>
                </c:pt>
                <c:pt idx="1783">
                  <c:v>98</c:v>
                </c:pt>
                <c:pt idx="1784">
                  <c:v>107</c:v>
                </c:pt>
                <c:pt idx="1785">
                  <c:v>108</c:v>
                </c:pt>
                <c:pt idx="1786">
                  <c:v>134</c:v>
                </c:pt>
                <c:pt idx="1787">
                  <c:v>110</c:v>
                </c:pt>
                <c:pt idx="1788">
                  <c:v>103</c:v>
                </c:pt>
                <c:pt idx="1789">
                  <c:v>145</c:v>
                </c:pt>
                <c:pt idx="1790">
                  <c:v>100</c:v>
                </c:pt>
                <c:pt idx="1791">
                  <c:v>131</c:v>
                </c:pt>
                <c:pt idx="1792">
                  <c:v>133</c:v>
                </c:pt>
                <c:pt idx="1793">
                  <c:v>109</c:v>
                </c:pt>
                <c:pt idx="1794">
                  <c:v>114</c:v>
                </c:pt>
                <c:pt idx="1795">
                  <c:v>164</c:v>
                </c:pt>
                <c:pt idx="1796">
                  <c:v>92</c:v>
                </c:pt>
                <c:pt idx="1797">
                  <c:v>122</c:v>
                </c:pt>
                <c:pt idx="1798">
                  <c:v>42</c:v>
                </c:pt>
                <c:pt idx="1799">
                  <c:v>110</c:v>
                </c:pt>
                <c:pt idx="1800">
                  <c:v>116</c:v>
                </c:pt>
                <c:pt idx="1801">
                  <c:v>106</c:v>
                </c:pt>
                <c:pt idx="1802">
                  <c:v>115</c:v>
                </c:pt>
                <c:pt idx="1803">
                  <c:v>148</c:v>
                </c:pt>
                <c:pt idx="1804">
                  <c:v>119</c:v>
                </c:pt>
                <c:pt idx="1805">
                  <c:v>118</c:v>
                </c:pt>
                <c:pt idx="1806">
                  <c:v>101</c:v>
                </c:pt>
                <c:pt idx="1807">
                  <c:v>82</c:v>
                </c:pt>
                <c:pt idx="1808">
                  <c:v>110</c:v>
                </c:pt>
                <c:pt idx="1809">
                  <c:v>193</c:v>
                </c:pt>
                <c:pt idx="1810">
                  <c:v>130</c:v>
                </c:pt>
                <c:pt idx="1811">
                  <c:v>94</c:v>
                </c:pt>
                <c:pt idx="1812">
                  <c:v>111</c:v>
                </c:pt>
                <c:pt idx="1813">
                  <c:v>110</c:v>
                </c:pt>
                <c:pt idx="1814">
                  <c:v>30</c:v>
                </c:pt>
                <c:pt idx="1815">
                  <c:v>109</c:v>
                </c:pt>
                <c:pt idx="1816">
                  <c:v>123</c:v>
                </c:pt>
                <c:pt idx="1817">
                  <c:v>109</c:v>
                </c:pt>
                <c:pt idx="1818">
                  <c:v>99</c:v>
                </c:pt>
                <c:pt idx="1819">
                  <c:v>106</c:v>
                </c:pt>
                <c:pt idx="1820">
                  <c:v>89</c:v>
                </c:pt>
                <c:pt idx="1821">
                  <c:v>98</c:v>
                </c:pt>
                <c:pt idx="1822">
                  <c:v>93</c:v>
                </c:pt>
                <c:pt idx="1823">
                  <c:v>112</c:v>
                </c:pt>
                <c:pt idx="1824">
                  <c:v>101</c:v>
                </c:pt>
                <c:pt idx="1825">
                  <c:v>104</c:v>
                </c:pt>
                <c:pt idx="1826">
                  <c:v>120</c:v>
                </c:pt>
                <c:pt idx="1827">
                  <c:v>135</c:v>
                </c:pt>
                <c:pt idx="1828">
                  <c:v>91</c:v>
                </c:pt>
                <c:pt idx="1829">
                  <c:v>97</c:v>
                </c:pt>
                <c:pt idx="1830">
                  <c:v>133</c:v>
                </c:pt>
                <c:pt idx="1831">
                  <c:v>123</c:v>
                </c:pt>
                <c:pt idx="1832">
                  <c:v>114</c:v>
                </c:pt>
                <c:pt idx="1833">
                  <c:v>111</c:v>
                </c:pt>
                <c:pt idx="1834">
                  <c:v>117</c:v>
                </c:pt>
                <c:pt idx="1835">
                  <c:v>121</c:v>
                </c:pt>
                <c:pt idx="1836">
                  <c:v>139</c:v>
                </c:pt>
                <c:pt idx="1837">
                  <c:v>115</c:v>
                </c:pt>
                <c:pt idx="1838">
                  <c:v>22</c:v>
                </c:pt>
                <c:pt idx="1839">
                  <c:v>175</c:v>
                </c:pt>
                <c:pt idx="1840">
                  <c:v>85</c:v>
                </c:pt>
                <c:pt idx="1841">
                  <c:v>90</c:v>
                </c:pt>
                <c:pt idx="1842">
                  <c:v>107</c:v>
                </c:pt>
                <c:pt idx="1843">
                  <c:v>100</c:v>
                </c:pt>
                <c:pt idx="1844">
                  <c:v>129</c:v>
                </c:pt>
                <c:pt idx="1845">
                  <c:v>109</c:v>
                </c:pt>
                <c:pt idx="1846">
                  <c:v>94</c:v>
                </c:pt>
                <c:pt idx="1847">
                  <c:v>133</c:v>
                </c:pt>
                <c:pt idx="1848">
                  <c:v>105</c:v>
                </c:pt>
                <c:pt idx="1849">
                  <c:v>100</c:v>
                </c:pt>
                <c:pt idx="1850">
                  <c:v>113</c:v>
                </c:pt>
                <c:pt idx="1851">
                  <c:v>118</c:v>
                </c:pt>
                <c:pt idx="1852">
                  <c:v>110</c:v>
                </c:pt>
                <c:pt idx="1853">
                  <c:v>110</c:v>
                </c:pt>
                <c:pt idx="1854">
                  <c:v>99</c:v>
                </c:pt>
                <c:pt idx="1855">
                  <c:v>101</c:v>
                </c:pt>
                <c:pt idx="1856">
                  <c:v>100</c:v>
                </c:pt>
                <c:pt idx="1857">
                  <c:v>103</c:v>
                </c:pt>
                <c:pt idx="1858">
                  <c:v>100</c:v>
                </c:pt>
                <c:pt idx="1859">
                  <c:v>95</c:v>
                </c:pt>
                <c:pt idx="1860">
                  <c:v>117</c:v>
                </c:pt>
                <c:pt idx="1861">
                  <c:v>129</c:v>
                </c:pt>
                <c:pt idx="1862">
                  <c:v>120</c:v>
                </c:pt>
                <c:pt idx="1863">
                  <c:v>125</c:v>
                </c:pt>
                <c:pt idx="1864">
                  <c:v>133</c:v>
                </c:pt>
                <c:pt idx="1865">
                  <c:v>116</c:v>
                </c:pt>
                <c:pt idx="1866">
                  <c:v>129</c:v>
                </c:pt>
                <c:pt idx="1867">
                  <c:v>93</c:v>
                </c:pt>
                <c:pt idx="1868">
                  <c:v>118</c:v>
                </c:pt>
                <c:pt idx="1869">
                  <c:v>129</c:v>
                </c:pt>
                <c:pt idx="1870">
                  <c:v>185</c:v>
                </c:pt>
                <c:pt idx="1871">
                  <c:v>146</c:v>
                </c:pt>
                <c:pt idx="1872">
                  <c:v>128</c:v>
                </c:pt>
                <c:pt idx="1873">
                  <c:v>93</c:v>
                </c:pt>
                <c:pt idx="1874">
                  <c:v>107</c:v>
                </c:pt>
                <c:pt idx="1875">
                  <c:v>97</c:v>
                </c:pt>
                <c:pt idx="1876">
                  <c:v>101</c:v>
                </c:pt>
                <c:pt idx="1877">
                  <c:v>82</c:v>
                </c:pt>
                <c:pt idx="1878">
                  <c:v>85</c:v>
                </c:pt>
                <c:pt idx="1879">
                  <c:v>88</c:v>
                </c:pt>
                <c:pt idx="1880">
                  <c:v>119</c:v>
                </c:pt>
                <c:pt idx="1881">
                  <c:v>122</c:v>
                </c:pt>
                <c:pt idx="1882">
                  <c:v>99</c:v>
                </c:pt>
                <c:pt idx="1883">
                  <c:v>97</c:v>
                </c:pt>
                <c:pt idx="1884">
                  <c:v>121</c:v>
                </c:pt>
                <c:pt idx="1885">
                  <c:v>95</c:v>
                </c:pt>
                <c:pt idx="1886">
                  <c:v>105</c:v>
                </c:pt>
                <c:pt idx="1887">
                  <c:v>108</c:v>
                </c:pt>
                <c:pt idx="1888">
                  <c:v>134</c:v>
                </c:pt>
                <c:pt idx="1889">
                  <c:v>115</c:v>
                </c:pt>
                <c:pt idx="1890">
                  <c:v>107</c:v>
                </c:pt>
                <c:pt idx="1891">
                  <c:v>86</c:v>
                </c:pt>
                <c:pt idx="1892">
                  <c:v>101</c:v>
                </c:pt>
                <c:pt idx="1893">
                  <c:v>96</c:v>
                </c:pt>
                <c:pt idx="1894">
                  <c:v>101</c:v>
                </c:pt>
                <c:pt idx="1895">
                  <c:v>100</c:v>
                </c:pt>
                <c:pt idx="1896">
                  <c:v>117</c:v>
                </c:pt>
                <c:pt idx="1897">
                  <c:v>101</c:v>
                </c:pt>
                <c:pt idx="1898">
                  <c:v>98</c:v>
                </c:pt>
                <c:pt idx="1899">
                  <c:v>146</c:v>
                </c:pt>
                <c:pt idx="1900">
                  <c:v>102</c:v>
                </c:pt>
                <c:pt idx="1901">
                  <c:v>97</c:v>
                </c:pt>
                <c:pt idx="1902">
                  <c:v>142</c:v>
                </c:pt>
                <c:pt idx="1903">
                  <c:v>98</c:v>
                </c:pt>
                <c:pt idx="1904">
                  <c:v>219</c:v>
                </c:pt>
                <c:pt idx="1905">
                  <c:v>109</c:v>
                </c:pt>
                <c:pt idx="1906">
                  <c:v>97</c:v>
                </c:pt>
                <c:pt idx="1907">
                  <c:v>158</c:v>
                </c:pt>
                <c:pt idx="1908">
                  <c:v>85</c:v>
                </c:pt>
                <c:pt idx="1909">
                  <c:v>80</c:v>
                </c:pt>
                <c:pt idx="1910">
                  <c:v>86</c:v>
                </c:pt>
                <c:pt idx="1911">
                  <c:v>119</c:v>
                </c:pt>
                <c:pt idx="1912">
                  <c:v>98</c:v>
                </c:pt>
                <c:pt idx="1913">
                  <c:v>97</c:v>
                </c:pt>
                <c:pt idx="1914">
                  <c:v>105</c:v>
                </c:pt>
                <c:pt idx="1915">
                  <c:v>124</c:v>
                </c:pt>
                <c:pt idx="1916">
                  <c:v>97</c:v>
                </c:pt>
                <c:pt idx="1917">
                  <c:v>105</c:v>
                </c:pt>
                <c:pt idx="1918">
                  <c:v>104</c:v>
                </c:pt>
                <c:pt idx="1919">
                  <c:v>101</c:v>
                </c:pt>
                <c:pt idx="1920">
                  <c:v>101</c:v>
                </c:pt>
                <c:pt idx="1921">
                  <c:v>114</c:v>
                </c:pt>
                <c:pt idx="1922">
                  <c:v>105</c:v>
                </c:pt>
                <c:pt idx="1923">
                  <c:v>90</c:v>
                </c:pt>
                <c:pt idx="1924">
                  <c:v>97</c:v>
                </c:pt>
                <c:pt idx="1925">
                  <c:v>144</c:v>
                </c:pt>
                <c:pt idx="1926">
                  <c:v>114</c:v>
                </c:pt>
                <c:pt idx="1927">
                  <c:v>124</c:v>
                </c:pt>
                <c:pt idx="1928">
                  <c:v>89</c:v>
                </c:pt>
                <c:pt idx="1929">
                  <c:v>160</c:v>
                </c:pt>
                <c:pt idx="1930">
                  <c:v>93</c:v>
                </c:pt>
                <c:pt idx="1931">
                  <c:v>87</c:v>
                </c:pt>
                <c:pt idx="1932">
                  <c:v>88</c:v>
                </c:pt>
                <c:pt idx="1933">
                  <c:v>142</c:v>
                </c:pt>
                <c:pt idx="1934">
                  <c:v>92</c:v>
                </c:pt>
                <c:pt idx="1935">
                  <c:v>117</c:v>
                </c:pt>
                <c:pt idx="1936">
                  <c:v>111</c:v>
                </c:pt>
                <c:pt idx="1937">
                  <c:v>121</c:v>
                </c:pt>
                <c:pt idx="1938">
                  <c:v>98</c:v>
                </c:pt>
                <c:pt idx="1939">
                  <c:v>107</c:v>
                </c:pt>
                <c:pt idx="1940">
                  <c:v>106</c:v>
                </c:pt>
                <c:pt idx="1941">
                  <c:v>136</c:v>
                </c:pt>
                <c:pt idx="1942">
                  <c:v>97</c:v>
                </c:pt>
                <c:pt idx="1943">
                  <c:v>7</c:v>
                </c:pt>
                <c:pt idx="1944">
                  <c:v>108</c:v>
                </c:pt>
                <c:pt idx="1945">
                  <c:v>97</c:v>
                </c:pt>
                <c:pt idx="1946">
                  <c:v>99</c:v>
                </c:pt>
                <c:pt idx="1947">
                  <c:v>103</c:v>
                </c:pt>
                <c:pt idx="1948">
                  <c:v>95</c:v>
                </c:pt>
                <c:pt idx="1949">
                  <c:v>93</c:v>
                </c:pt>
                <c:pt idx="1950">
                  <c:v>98</c:v>
                </c:pt>
                <c:pt idx="1951">
                  <c:v>90</c:v>
                </c:pt>
                <c:pt idx="1952">
                  <c:v>107</c:v>
                </c:pt>
                <c:pt idx="1953">
                  <c:v>90</c:v>
                </c:pt>
                <c:pt idx="1954">
                  <c:v>120</c:v>
                </c:pt>
                <c:pt idx="1955">
                  <c:v>115</c:v>
                </c:pt>
                <c:pt idx="1956">
                  <c:v>93</c:v>
                </c:pt>
                <c:pt idx="1957">
                  <c:v>99</c:v>
                </c:pt>
                <c:pt idx="1958">
                  <c:v>107</c:v>
                </c:pt>
                <c:pt idx="1959">
                  <c:v>110</c:v>
                </c:pt>
                <c:pt idx="1960">
                  <c:v>101</c:v>
                </c:pt>
                <c:pt idx="1961">
                  <c:v>85</c:v>
                </c:pt>
                <c:pt idx="1962">
                  <c:v>132</c:v>
                </c:pt>
                <c:pt idx="1963">
                  <c:v>88</c:v>
                </c:pt>
                <c:pt idx="1964">
                  <c:v>90</c:v>
                </c:pt>
                <c:pt idx="1965">
                  <c:v>145</c:v>
                </c:pt>
                <c:pt idx="1966">
                  <c:v>110</c:v>
                </c:pt>
                <c:pt idx="1967">
                  <c:v>101</c:v>
                </c:pt>
                <c:pt idx="1968">
                  <c:v>30</c:v>
                </c:pt>
                <c:pt idx="1969">
                  <c:v>122</c:v>
                </c:pt>
                <c:pt idx="1970">
                  <c:v>107</c:v>
                </c:pt>
                <c:pt idx="1971">
                  <c:v>127</c:v>
                </c:pt>
                <c:pt idx="1972">
                  <c:v>99</c:v>
                </c:pt>
                <c:pt idx="1973">
                  <c:v>104</c:v>
                </c:pt>
                <c:pt idx="1974">
                  <c:v>140</c:v>
                </c:pt>
                <c:pt idx="1975">
                  <c:v>133</c:v>
                </c:pt>
                <c:pt idx="1976">
                  <c:v>271</c:v>
                </c:pt>
                <c:pt idx="1977">
                  <c:v>112</c:v>
                </c:pt>
                <c:pt idx="1978">
                  <c:v>99</c:v>
                </c:pt>
                <c:pt idx="1979">
                  <c:v>100</c:v>
                </c:pt>
                <c:pt idx="1980">
                  <c:v>92</c:v>
                </c:pt>
                <c:pt idx="1981">
                  <c:v>105</c:v>
                </c:pt>
                <c:pt idx="1982">
                  <c:v>110</c:v>
                </c:pt>
                <c:pt idx="1983">
                  <c:v>116</c:v>
                </c:pt>
                <c:pt idx="1984">
                  <c:v>88</c:v>
                </c:pt>
                <c:pt idx="1985">
                  <c:v>111</c:v>
                </c:pt>
                <c:pt idx="1986">
                  <c:v>117</c:v>
                </c:pt>
                <c:pt idx="1987">
                  <c:v>95</c:v>
                </c:pt>
                <c:pt idx="1988">
                  <c:v>95</c:v>
                </c:pt>
                <c:pt idx="1989">
                  <c:v>127</c:v>
                </c:pt>
                <c:pt idx="1990">
                  <c:v>105</c:v>
                </c:pt>
                <c:pt idx="1991">
                  <c:v>104</c:v>
                </c:pt>
                <c:pt idx="1992">
                  <c:v>95</c:v>
                </c:pt>
                <c:pt idx="1993">
                  <c:v>121</c:v>
                </c:pt>
                <c:pt idx="1994">
                  <c:v>92</c:v>
                </c:pt>
                <c:pt idx="1995">
                  <c:v>80</c:v>
                </c:pt>
                <c:pt idx="1996">
                  <c:v>107</c:v>
                </c:pt>
                <c:pt idx="1997">
                  <c:v>91</c:v>
                </c:pt>
                <c:pt idx="1998">
                  <c:v>117</c:v>
                </c:pt>
                <c:pt idx="1999">
                  <c:v>107</c:v>
                </c:pt>
                <c:pt idx="2000">
                  <c:v>131</c:v>
                </c:pt>
                <c:pt idx="2001">
                  <c:v>122</c:v>
                </c:pt>
                <c:pt idx="2002">
                  <c:v>88</c:v>
                </c:pt>
                <c:pt idx="2003">
                  <c:v>134</c:v>
                </c:pt>
                <c:pt idx="2004">
                  <c:v>117</c:v>
                </c:pt>
                <c:pt idx="2005">
                  <c:v>80</c:v>
                </c:pt>
                <c:pt idx="2006">
                  <c:v>85</c:v>
                </c:pt>
                <c:pt idx="2007">
                  <c:v>138</c:v>
                </c:pt>
                <c:pt idx="2008">
                  <c:v>121</c:v>
                </c:pt>
                <c:pt idx="2009">
                  <c:v>134</c:v>
                </c:pt>
                <c:pt idx="2010">
                  <c:v>100</c:v>
                </c:pt>
                <c:pt idx="2011">
                  <c:v>100</c:v>
                </c:pt>
                <c:pt idx="2012">
                  <c:v>119</c:v>
                </c:pt>
                <c:pt idx="2013">
                  <c:v>137</c:v>
                </c:pt>
                <c:pt idx="2014">
                  <c:v>119</c:v>
                </c:pt>
                <c:pt idx="2015">
                  <c:v>139</c:v>
                </c:pt>
                <c:pt idx="2016">
                  <c:v>114</c:v>
                </c:pt>
                <c:pt idx="2017">
                  <c:v>120</c:v>
                </c:pt>
                <c:pt idx="2018">
                  <c:v>98</c:v>
                </c:pt>
                <c:pt idx="2019">
                  <c:v>106</c:v>
                </c:pt>
                <c:pt idx="2020">
                  <c:v>98</c:v>
                </c:pt>
                <c:pt idx="2021">
                  <c:v>107</c:v>
                </c:pt>
                <c:pt idx="2022">
                  <c:v>88</c:v>
                </c:pt>
                <c:pt idx="2023">
                  <c:v>137</c:v>
                </c:pt>
                <c:pt idx="2024">
                  <c:v>100</c:v>
                </c:pt>
                <c:pt idx="2025">
                  <c:v>115</c:v>
                </c:pt>
                <c:pt idx="2026">
                  <c:v>101</c:v>
                </c:pt>
                <c:pt idx="2027">
                  <c:v>110</c:v>
                </c:pt>
                <c:pt idx="2028">
                  <c:v>94</c:v>
                </c:pt>
                <c:pt idx="2029">
                  <c:v>88</c:v>
                </c:pt>
                <c:pt idx="2030">
                  <c:v>127</c:v>
                </c:pt>
                <c:pt idx="2031">
                  <c:v>95</c:v>
                </c:pt>
                <c:pt idx="2032">
                  <c:v>87</c:v>
                </c:pt>
                <c:pt idx="2033">
                  <c:v>118</c:v>
                </c:pt>
                <c:pt idx="2034">
                  <c:v>107</c:v>
                </c:pt>
                <c:pt idx="2035">
                  <c:v>124</c:v>
                </c:pt>
                <c:pt idx="2036">
                  <c:v>89</c:v>
                </c:pt>
                <c:pt idx="2037">
                  <c:v>88</c:v>
                </c:pt>
                <c:pt idx="2038">
                  <c:v>118</c:v>
                </c:pt>
                <c:pt idx="2039">
                  <c:v>93</c:v>
                </c:pt>
                <c:pt idx="2040">
                  <c:v>80</c:v>
                </c:pt>
                <c:pt idx="2041">
                  <c:v>120</c:v>
                </c:pt>
                <c:pt idx="2042">
                  <c:v>98</c:v>
                </c:pt>
                <c:pt idx="2043">
                  <c:v>119</c:v>
                </c:pt>
                <c:pt idx="2044">
                  <c:v>88</c:v>
                </c:pt>
                <c:pt idx="2045">
                  <c:v>201</c:v>
                </c:pt>
                <c:pt idx="2046">
                  <c:v>90</c:v>
                </c:pt>
                <c:pt idx="2047">
                  <c:v>127</c:v>
                </c:pt>
                <c:pt idx="2048">
                  <c:v>119</c:v>
                </c:pt>
                <c:pt idx="2049">
                  <c:v>85</c:v>
                </c:pt>
                <c:pt idx="2050">
                  <c:v>98</c:v>
                </c:pt>
                <c:pt idx="2051">
                  <c:v>101</c:v>
                </c:pt>
                <c:pt idx="2052">
                  <c:v>112</c:v>
                </c:pt>
                <c:pt idx="2053">
                  <c:v>97</c:v>
                </c:pt>
                <c:pt idx="2054">
                  <c:v>126</c:v>
                </c:pt>
                <c:pt idx="2055">
                  <c:v>106</c:v>
                </c:pt>
                <c:pt idx="2056">
                  <c:v>97</c:v>
                </c:pt>
                <c:pt idx="2057">
                  <c:v>100</c:v>
                </c:pt>
                <c:pt idx="2058">
                  <c:v>114</c:v>
                </c:pt>
                <c:pt idx="2059">
                  <c:v>101</c:v>
                </c:pt>
                <c:pt idx="2060">
                  <c:v>88</c:v>
                </c:pt>
                <c:pt idx="2061">
                  <c:v>93</c:v>
                </c:pt>
                <c:pt idx="2062">
                  <c:v>92</c:v>
                </c:pt>
                <c:pt idx="2063">
                  <c:v>98</c:v>
                </c:pt>
                <c:pt idx="2064">
                  <c:v>94</c:v>
                </c:pt>
                <c:pt idx="2065">
                  <c:v>102</c:v>
                </c:pt>
                <c:pt idx="2066">
                  <c:v>98</c:v>
                </c:pt>
                <c:pt idx="2067">
                  <c:v>121</c:v>
                </c:pt>
                <c:pt idx="2068">
                  <c:v>111</c:v>
                </c:pt>
                <c:pt idx="2069">
                  <c:v>90</c:v>
                </c:pt>
                <c:pt idx="2070">
                  <c:v>100</c:v>
                </c:pt>
                <c:pt idx="2071">
                  <c:v>50</c:v>
                </c:pt>
                <c:pt idx="2072">
                  <c:v>141</c:v>
                </c:pt>
                <c:pt idx="2073">
                  <c:v>139</c:v>
                </c:pt>
                <c:pt idx="2074">
                  <c:v>114</c:v>
                </c:pt>
                <c:pt idx="2075">
                  <c:v>96</c:v>
                </c:pt>
                <c:pt idx="2076">
                  <c:v>111</c:v>
                </c:pt>
                <c:pt idx="2077">
                  <c:v>127</c:v>
                </c:pt>
                <c:pt idx="2078">
                  <c:v>107</c:v>
                </c:pt>
                <c:pt idx="2079">
                  <c:v>97</c:v>
                </c:pt>
                <c:pt idx="2080">
                  <c:v>127</c:v>
                </c:pt>
                <c:pt idx="2081">
                  <c:v>110</c:v>
                </c:pt>
                <c:pt idx="2082">
                  <c:v>135</c:v>
                </c:pt>
                <c:pt idx="2083">
                  <c:v>84</c:v>
                </c:pt>
                <c:pt idx="2084">
                  <c:v>240</c:v>
                </c:pt>
                <c:pt idx="2085">
                  <c:v>122</c:v>
                </c:pt>
                <c:pt idx="2086">
                  <c:v>114</c:v>
                </c:pt>
                <c:pt idx="2087">
                  <c:v>132</c:v>
                </c:pt>
                <c:pt idx="2088">
                  <c:v>170</c:v>
                </c:pt>
                <c:pt idx="2089">
                  <c:v>133</c:v>
                </c:pt>
                <c:pt idx="2090">
                  <c:v>112</c:v>
                </c:pt>
                <c:pt idx="2091">
                  <c:v>108</c:v>
                </c:pt>
                <c:pt idx="2092">
                  <c:v>115</c:v>
                </c:pt>
                <c:pt idx="2093">
                  <c:v>83</c:v>
                </c:pt>
                <c:pt idx="2094">
                  <c:v>105</c:v>
                </c:pt>
                <c:pt idx="2095">
                  <c:v>110</c:v>
                </c:pt>
                <c:pt idx="2096">
                  <c:v>108</c:v>
                </c:pt>
                <c:pt idx="2097">
                  <c:v>96</c:v>
                </c:pt>
                <c:pt idx="2098">
                  <c:v>94</c:v>
                </c:pt>
                <c:pt idx="2099">
                  <c:v>142</c:v>
                </c:pt>
                <c:pt idx="2100">
                  <c:v>104</c:v>
                </c:pt>
                <c:pt idx="2101">
                  <c:v>136</c:v>
                </c:pt>
                <c:pt idx="2102">
                  <c:v>106</c:v>
                </c:pt>
                <c:pt idx="2103">
                  <c:v>106</c:v>
                </c:pt>
                <c:pt idx="2104">
                  <c:v>98</c:v>
                </c:pt>
                <c:pt idx="2105">
                  <c:v>100</c:v>
                </c:pt>
                <c:pt idx="2106">
                  <c:v>95</c:v>
                </c:pt>
                <c:pt idx="2107">
                  <c:v>107</c:v>
                </c:pt>
                <c:pt idx="2108">
                  <c:v>104</c:v>
                </c:pt>
                <c:pt idx="2109">
                  <c:v>104</c:v>
                </c:pt>
                <c:pt idx="2110">
                  <c:v>143</c:v>
                </c:pt>
                <c:pt idx="2111">
                  <c:v>77</c:v>
                </c:pt>
                <c:pt idx="2112">
                  <c:v>96</c:v>
                </c:pt>
                <c:pt idx="2113">
                  <c:v>114</c:v>
                </c:pt>
                <c:pt idx="2114">
                  <c:v>145</c:v>
                </c:pt>
                <c:pt idx="2115">
                  <c:v>116</c:v>
                </c:pt>
                <c:pt idx="2116">
                  <c:v>100</c:v>
                </c:pt>
                <c:pt idx="2117">
                  <c:v>104</c:v>
                </c:pt>
                <c:pt idx="2118">
                  <c:v>92</c:v>
                </c:pt>
                <c:pt idx="2119">
                  <c:v>92</c:v>
                </c:pt>
                <c:pt idx="2120">
                  <c:v>105</c:v>
                </c:pt>
                <c:pt idx="2121">
                  <c:v>120</c:v>
                </c:pt>
                <c:pt idx="2122">
                  <c:v>116</c:v>
                </c:pt>
                <c:pt idx="2123">
                  <c:v>119</c:v>
                </c:pt>
                <c:pt idx="2124">
                  <c:v>101</c:v>
                </c:pt>
                <c:pt idx="2125">
                  <c:v>117</c:v>
                </c:pt>
                <c:pt idx="2126">
                  <c:v>106</c:v>
                </c:pt>
                <c:pt idx="2127">
                  <c:v>112</c:v>
                </c:pt>
                <c:pt idx="2128">
                  <c:v>136</c:v>
                </c:pt>
                <c:pt idx="2129">
                  <c:v>81</c:v>
                </c:pt>
                <c:pt idx="2130">
                  <c:v>87</c:v>
                </c:pt>
                <c:pt idx="2131">
                  <c:v>96</c:v>
                </c:pt>
                <c:pt idx="2132">
                  <c:v>106</c:v>
                </c:pt>
                <c:pt idx="2133">
                  <c:v>122</c:v>
                </c:pt>
                <c:pt idx="2134">
                  <c:v>123</c:v>
                </c:pt>
                <c:pt idx="2135">
                  <c:v>133</c:v>
                </c:pt>
                <c:pt idx="2136">
                  <c:v>92</c:v>
                </c:pt>
                <c:pt idx="2137">
                  <c:v>110</c:v>
                </c:pt>
                <c:pt idx="2138">
                  <c:v>104</c:v>
                </c:pt>
                <c:pt idx="2139">
                  <c:v>60</c:v>
                </c:pt>
                <c:pt idx="2140">
                  <c:v>98</c:v>
                </c:pt>
                <c:pt idx="2141">
                  <c:v>120</c:v>
                </c:pt>
                <c:pt idx="2142">
                  <c:v>112</c:v>
                </c:pt>
                <c:pt idx="2143">
                  <c:v>127</c:v>
                </c:pt>
                <c:pt idx="2144">
                  <c:v>102</c:v>
                </c:pt>
                <c:pt idx="2145">
                  <c:v>91</c:v>
                </c:pt>
                <c:pt idx="2146">
                  <c:v>114</c:v>
                </c:pt>
                <c:pt idx="2147">
                  <c:v>115</c:v>
                </c:pt>
                <c:pt idx="2148">
                  <c:v>115</c:v>
                </c:pt>
                <c:pt idx="2149">
                  <c:v>120</c:v>
                </c:pt>
                <c:pt idx="2150">
                  <c:v>135</c:v>
                </c:pt>
                <c:pt idx="2151">
                  <c:v>90</c:v>
                </c:pt>
                <c:pt idx="2152">
                  <c:v>100</c:v>
                </c:pt>
                <c:pt idx="2153">
                  <c:v>105</c:v>
                </c:pt>
                <c:pt idx="2154">
                  <c:v>138</c:v>
                </c:pt>
                <c:pt idx="2155">
                  <c:v>94</c:v>
                </c:pt>
                <c:pt idx="2156">
                  <c:v>101</c:v>
                </c:pt>
                <c:pt idx="2157">
                  <c:v>131</c:v>
                </c:pt>
                <c:pt idx="2158">
                  <c:v>91</c:v>
                </c:pt>
                <c:pt idx="2159">
                  <c:v>112</c:v>
                </c:pt>
                <c:pt idx="2160">
                  <c:v>95</c:v>
                </c:pt>
                <c:pt idx="2161">
                  <c:v>100</c:v>
                </c:pt>
                <c:pt idx="2162">
                  <c:v>105</c:v>
                </c:pt>
                <c:pt idx="2163">
                  <c:v>108</c:v>
                </c:pt>
                <c:pt idx="2164">
                  <c:v>101</c:v>
                </c:pt>
                <c:pt idx="2165">
                  <c:v>114</c:v>
                </c:pt>
                <c:pt idx="2166">
                  <c:v>109</c:v>
                </c:pt>
                <c:pt idx="2167">
                  <c:v>115</c:v>
                </c:pt>
                <c:pt idx="2168">
                  <c:v>117</c:v>
                </c:pt>
                <c:pt idx="2169">
                  <c:v>107</c:v>
                </c:pt>
                <c:pt idx="2170">
                  <c:v>134</c:v>
                </c:pt>
                <c:pt idx="2171">
                  <c:v>118</c:v>
                </c:pt>
                <c:pt idx="2172">
                  <c:v>121</c:v>
                </c:pt>
                <c:pt idx="2173">
                  <c:v>105</c:v>
                </c:pt>
                <c:pt idx="2174">
                  <c:v>110</c:v>
                </c:pt>
                <c:pt idx="2175">
                  <c:v>114</c:v>
                </c:pt>
                <c:pt idx="2176">
                  <c:v>104</c:v>
                </c:pt>
                <c:pt idx="2177">
                  <c:v>100</c:v>
                </c:pt>
                <c:pt idx="2178">
                  <c:v>85</c:v>
                </c:pt>
                <c:pt idx="2179">
                  <c:v>72</c:v>
                </c:pt>
                <c:pt idx="2180">
                  <c:v>128</c:v>
                </c:pt>
                <c:pt idx="2181">
                  <c:v>72</c:v>
                </c:pt>
                <c:pt idx="2182">
                  <c:v>89</c:v>
                </c:pt>
                <c:pt idx="2183">
                  <c:v>96</c:v>
                </c:pt>
                <c:pt idx="2184">
                  <c:v>77</c:v>
                </c:pt>
                <c:pt idx="2185">
                  <c:v>123</c:v>
                </c:pt>
                <c:pt idx="2186">
                  <c:v>111</c:v>
                </c:pt>
                <c:pt idx="2187">
                  <c:v>30</c:v>
                </c:pt>
                <c:pt idx="2188">
                  <c:v>93</c:v>
                </c:pt>
                <c:pt idx="2189">
                  <c:v>129</c:v>
                </c:pt>
                <c:pt idx="2190">
                  <c:v>128</c:v>
                </c:pt>
                <c:pt idx="2191">
                  <c:v>110</c:v>
                </c:pt>
                <c:pt idx="2192">
                  <c:v>137</c:v>
                </c:pt>
                <c:pt idx="2193">
                  <c:v>124</c:v>
                </c:pt>
                <c:pt idx="2194">
                  <c:v>93</c:v>
                </c:pt>
                <c:pt idx="2195">
                  <c:v>115</c:v>
                </c:pt>
                <c:pt idx="2196">
                  <c:v>98</c:v>
                </c:pt>
                <c:pt idx="2197">
                  <c:v>105</c:v>
                </c:pt>
                <c:pt idx="2198">
                  <c:v>127</c:v>
                </c:pt>
                <c:pt idx="2199">
                  <c:v>82</c:v>
                </c:pt>
                <c:pt idx="2200">
                  <c:v>143</c:v>
                </c:pt>
                <c:pt idx="2201">
                  <c:v>103</c:v>
                </c:pt>
                <c:pt idx="2202">
                  <c:v>104</c:v>
                </c:pt>
                <c:pt idx="2203">
                  <c:v>98</c:v>
                </c:pt>
                <c:pt idx="2204">
                  <c:v>92</c:v>
                </c:pt>
                <c:pt idx="2205">
                  <c:v>123</c:v>
                </c:pt>
                <c:pt idx="2206">
                  <c:v>88</c:v>
                </c:pt>
                <c:pt idx="2207">
                  <c:v>158</c:v>
                </c:pt>
                <c:pt idx="2208">
                  <c:v>128</c:v>
                </c:pt>
                <c:pt idx="2209">
                  <c:v>107</c:v>
                </c:pt>
                <c:pt idx="2210">
                  <c:v>91</c:v>
                </c:pt>
                <c:pt idx="2211">
                  <c:v>90</c:v>
                </c:pt>
                <c:pt idx="2212">
                  <c:v>115</c:v>
                </c:pt>
                <c:pt idx="2213">
                  <c:v>101</c:v>
                </c:pt>
                <c:pt idx="2214">
                  <c:v>113</c:v>
                </c:pt>
                <c:pt idx="2215">
                  <c:v>113</c:v>
                </c:pt>
                <c:pt idx="2216">
                  <c:v>87</c:v>
                </c:pt>
                <c:pt idx="2217">
                  <c:v>101</c:v>
                </c:pt>
                <c:pt idx="2218">
                  <c:v>111</c:v>
                </c:pt>
                <c:pt idx="2219">
                  <c:v>108</c:v>
                </c:pt>
                <c:pt idx="2220">
                  <c:v>105</c:v>
                </c:pt>
                <c:pt idx="2221">
                  <c:v>109</c:v>
                </c:pt>
                <c:pt idx="2222">
                  <c:v>109</c:v>
                </c:pt>
                <c:pt idx="2223">
                  <c:v>99</c:v>
                </c:pt>
                <c:pt idx="2224">
                  <c:v>98</c:v>
                </c:pt>
                <c:pt idx="2225">
                  <c:v>104</c:v>
                </c:pt>
                <c:pt idx="2226">
                  <c:v>109</c:v>
                </c:pt>
                <c:pt idx="2227">
                  <c:v>75</c:v>
                </c:pt>
                <c:pt idx="2228">
                  <c:v>119</c:v>
                </c:pt>
                <c:pt idx="2229">
                  <c:v>90</c:v>
                </c:pt>
                <c:pt idx="2230">
                  <c:v>97</c:v>
                </c:pt>
                <c:pt idx="2231">
                  <c:v>103</c:v>
                </c:pt>
                <c:pt idx="2232">
                  <c:v>89</c:v>
                </c:pt>
                <c:pt idx="2233">
                  <c:v>106</c:v>
                </c:pt>
                <c:pt idx="2234">
                  <c:v>96</c:v>
                </c:pt>
                <c:pt idx="2235">
                  <c:v>115</c:v>
                </c:pt>
                <c:pt idx="2236">
                  <c:v>104</c:v>
                </c:pt>
                <c:pt idx="2237">
                  <c:v>24</c:v>
                </c:pt>
                <c:pt idx="2238">
                  <c:v>108</c:v>
                </c:pt>
                <c:pt idx="2239">
                  <c:v>112</c:v>
                </c:pt>
                <c:pt idx="2240">
                  <c:v>104</c:v>
                </c:pt>
                <c:pt idx="2241">
                  <c:v>113</c:v>
                </c:pt>
                <c:pt idx="2242">
                  <c:v>98</c:v>
                </c:pt>
                <c:pt idx="2243">
                  <c:v>121</c:v>
                </c:pt>
                <c:pt idx="2244">
                  <c:v>114</c:v>
                </c:pt>
                <c:pt idx="2245">
                  <c:v>124</c:v>
                </c:pt>
                <c:pt idx="2246">
                  <c:v>148</c:v>
                </c:pt>
                <c:pt idx="2247">
                  <c:v>108</c:v>
                </c:pt>
                <c:pt idx="2248">
                  <c:v>95</c:v>
                </c:pt>
                <c:pt idx="2249">
                  <c:v>108</c:v>
                </c:pt>
                <c:pt idx="2250">
                  <c:v>68</c:v>
                </c:pt>
                <c:pt idx="2251">
                  <c:v>103</c:v>
                </c:pt>
                <c:pt idx="2252">
                  <c:v>99</c:v>
                </c:pt>
                <c:pt idx="2253">
                  <c:v>30</c:v>
                </c:pt>
                <c:pt idx="2254">
                  <c:v>88</c:v>
                </c:pt>
                <c:pt idx="2255">
                  <c:v>128</c:v>
                </c:pt>
                <c:pt idx="2256">
                  <c:v>124</c:v>
                </c:pt>
                <c:pt idx="2257">
                  <c:v>84</c:v>
                </c:pt>
                <c:pt idx="2258">
                  <c:v>122</c:v>
                </c:pt>
                <c:pt idx="2259">
                  <c:v>101</c:v>
                </c:pt>
                <c:pt idx="2260">
                  <c:v>98</c:v>
                </c:pt>
                <c:pt idx="2261">
                  <c:v>105</c:v>
                </c:pt>
                <c:pt idx="2262">
                  <c:v>225</c:v>
                </c:pt>
                <c:pt idx="2263">
                  <c:v>111</c:v>
                </c:pt>
                <c:pt idx="2264">
                  <c:v>88</c:v>
                </c:pt>
                <c:pt idx="2265">
                  <c:v>88</c:v>
                </c:pt>
                <c:pt idx="2266">
                  <c:v>94</c:v>
                </c:pt>
                <c:pt idx="2267">
                  <c:v>117</c:v>
                </c:pt>
                <c:pt idx="2268">
                  <c:v>95</c:v>
                </c:pt>
                <c:pt idx="2269">
                  <c:v>99</c:v>
                </c:pt>
                <c:pt idx="2270">
                  <c:v>96</c:v>
                </c:pt>
                <c:pt idx="2271">
                  <c:v>98</c:v>
                </c:pt>
                <c:pt idx="2272">
                  <c:v>123</c:v>
                </c:pt>
                <c:pt idx="2273">
                  <c:v>101</c:v>
                </c:pt>
                <c:pt idx="2274">
                  <c:v>102</c:v>
                </c:pt>
                <c:pt idx="2275">
                  <c:v>94</c:v>
                </c:pt>
                <c:pt idx="2276">
                  <c:v>102</c:v>
                </c:pt>
                <c:pt idx="2277">
                  <c:v>108</c:v>
                </c:pt>
                <c:pt idx="2278">
                  <c:v>116</c:v>
                </c:pt>
                <c:pt idx="2279">
                  <c:v>93</c:v>
                </c:pt>
                <c:pt idx="2280">
                  <c:v>102</c:v>
                </c:pt>
                <c:pt idx="2281">
                  <c:v>103</c:v>
                </c:pt>
                <c:pt idx="2282">
                  <c:v>115</c:v>
                </c:pt>
                <c:pt idx="2283">
                  <c:v>96</c:v>
                </c:pt>
                <c:pt idx="2284">
                  <c:v>98</c:v>
                </c:pt>
                <c:pt idx="2285">
                  <c:v>101</c:v>
                </c:pt>
                <c:pt idx="2286">
                  <c:v>106</c:v>
                </c:pt>
                <c:pt idx="2287">
                  <c:v>101</c:v>
                </c:pt>
                <c:pt idx="2288">
                  <c:v>87</c:v>
                </c:pt>
                <c:pt idx="2289">
                  <c:v>111</c:v>
                </c:pt>
                <c:pt idx="2290">
                  <c:v>99</c:v>
                </c:pt>
                <c:pt idx="2291">
                  <c:v>88</c:v>
                </c:pt>
                <c:pt idx="2292">
                  <c:v>83</c:v>
                </c:pt>
                <c:pt idx="2293">
                  <c:v>91</c:v>
                </c:pt>
                <c:pt idx="2294">
                  <c:v>108</c:v>
                </c:pt>
                <c:pt idx="2295">
                  <c:v>154</c:v>
                </c:pt>
                <c:pt idx="2296">
                  <c:v>148</c:v>
                </c:pt>
                <c:pt idx="2297">
                  <c:v>77</c:v>
                </c:pt>
                <c:pt idx="2298">
                  <c:v>110</c:v>
                </c:pt>
                <c:pt idx="2299">
                  <c:v>42</c:v>
                </c:pt>
                <c:pt idx="2300">
                  <c:v>83</c:v>
                </c:pt>
                <c:pt idx="2301">
                  <c:v>107</c:v>
                </c:pt>
                <c:pt idx="2302">
                  <c:v>100</c:v>
                </c:pt>
                <c:pt idx="2303">
                  <c:v>87</c:v>
                </c:pt>
                <c:pt idx="2304">
                  <c:v>154</c:v>
                </c:pt>
                <c:pt idx="2305">
                  <c:v>106</c:v>
                </c:pt>
                <c:pt idx="2306">
                  <c:v>99</c:v>
                </c:pt>
                <c:pt idx="2307">
                  <c:v>100</c:v>
                </c:pt>
                <c:pt idx="2308">
                  <c:v>116</c:v>
                </c:pt>
                <c:pt idx="2309">
                  <c:v>94</c:v>
                </c:pt>
                <c:pt idx="2310">
                  <c:v>111</c:v>
                </c:pt>
                <c:pt idx="2311">
                  <c:v>100</c:v>
                </c:pt>
                <c:pt idx="2312">
                  <c:v>125</c:v>
                </c:pt>
                <c:pt idx="2313">
                  <c:v>114</c:v>
                </c:pt>
                <c:pt idx="2314">
                  <c:v>119</c:v>
                </c:pt>
                <c:pt idx="2315">
                  <c:v>135</c:v>
                </c:pt>
                <c:pt idx="2316">
                  <c:v>93</c:v>
                </c:pt>
                <c:pt idx="2317">
                  <c:v>114</c:v>
                </c:pt>
                <c:pt idx="2318">
                  <c:v>124</c:v>
                </c:pt>
                <c:pt idx="2319">
                  <c:v>134</c:v>
                </c:pt>
                <c:pt idx="2320">
                  <c:v>114</c:v>
                </c:pt>
                <c:pt idx="2321">
                  <c:v>124</c:v>
                </c:pt>
                <c:pt idx="2322">
                  <c:v>104</c:v>
                </c:pt>
                <c:pt idx="2323">
                  <c:v>118</c:v>
                </c:pt>
                <c:pt idx="2324">
                  <c:v>80</c:v>
                </c:pt>
                <c:pt idx="2325">
                  <c:v>107</c:v>
                </c:pt>
                <c:pt idx="2326">
                  <c:v>125</c:v>
                </c:pt>
                <c:pt idx="2327">
                  <c:v>115</c:v>
                </c:pt>
                <c:pt idx="2328">
                  <c:v>88</c:v>
                </c:pt>
                <c:pt idx="2329">
                  <c:v>122</c:v>
                </c:pt>
                <c:pt idx="2330">
                  <c:v>103</c:v>
                </c:pt>
                <c:pt idx="2331">
                  <c:v>101</c:v>
                </c:pt>
                <c:pt idx="2332">
                  <c:v>101</c:v>
                </c:pt>
                <c:pt idx="2333">
                  <c:v>107</c:v>
                </c:pt>
                <c:pt idx="2334">
                  <c:v>86</c:v>
                </c:pt>
                <c:pt idx="2335">
                  <c:v>118</c:v>
                </c:pt>
                <c:pt idx="2336">
                  <c:v>107</c:v>
                </c:pt>
                <c:pt idx="2337">
                  <c:v>100</c:v>
                </c:pt>
                <c:pt idx="2338">
                  <c:v>30</c:v>
                </c:pt>
                <c:pt idx="2339">
                  <c:v>110</c:v>
                </c:pt>
                <c:pt idx="2340">
                  <c:v>106</c:v>
                </c:pt>
                <c:pt idx="2341">
                  <c:v>7</c:v>
                </c:pt>
                <c:pt idx="2342">
                  <c:v>102</c:v>
                </c:pt>
                <c:pt idx="2343">
                  <c:v>98</c:v>
                </c:pt>
                <c:pt idx="2344">
                  <c:v>83</c:v>
                </c:pt>
                <c:pt idx="2345">
                  <c:v>153</c:v>
                </c:pt>
                <c:pt idx="2346">
                  <c:v>98</c:v>
                </c:pt>
                <c:pt idx="2347">
                  <c:v>105</c:v>
                </c:pt>
                <c:pt idx="2348">
                  <c:v>96</c:v>
                </c:pt>
                <c:pt idx="2349">
                  <c:v>105</c:v>
                </c:pt>
                <c:pt idx="2350">
                  <c:v>125</c:v>
                </c:pt>
                <c:pt idx="2351">
                  <c:v>184</c:v>
                </c:pt>
                <c:pt idx="2352">
                  <c:v>236</c:v>
                </c:pt>
                <c:pt idx="2353">
                  <c:v>97</c:v>
                </c:pt>
                <c:pt idx="2354">
                  <c:v>113</c:v>
                </c:pt>
                <c:pt idx="2355">
                  <c:v>95</c:v>
                </c:pt>
                <c:pt idx="2356">
                  <c:v>103</c:v>
                </c:pt>
                <c:pt idx="2357">
                  <c:v>91</c:v>
                </c:pt>
                <c:pt idx="2358">
                  <c:v>146</c:v>
                </c:pt>
                <c:pt idx="2359">
                  <c:v>116</c:v>
                </c:pt>
                <c:pt idx="2360">
                  <c:v>93</c:v>
                </c:pt>
                <c:pt idx="2361">
                  <c:v>113</c:v>
                </c:pt>
                <c:pt idx="2362">
                  <c:v>90</c:v>
                </c:pt>
                <c:pt idx="2363">
                  <c:v>101</c:v>
                </c:pt>
                <c:pt idx="2364">
                  <c:v>95</c:v>
                </c:pt>
                <c:pt idx="2365">
                  <c:v>109</c:v>
                </c:pt>
                <c:pt idx="2366">
                  <c:v>43</c:v>
                </c:pt>
                <c:pt idx="2367">
                  <c:v>85</c:v>
                </c:pt>
                <c:pt idx="2368">
                  <c:v>101</c:v>
                </c:pt>
                <c:pt idx="2369">
                  <c:v>125</c:v>
                </c:pt>
                <c:pt idx="2370">
                  <c:v>118</c:v>
                </c:pt>
                <c:pt idx="2371">
                  <c:v>132</c:v>
                </c:pt>
                <c:pt idx="2372">
                  <c:v>131</c:v>
                </c:pt>
                <c:pt idx="2373">
                  <c:v>129</c:v>
                </c:pt>
                <c:pt idx="2374">
                  <c:v>100</c:v>
                </c:pt>
                <c:pt idx="2375">
                  <c:v>172</c:v>
                </c:pt>
                <c:pt idx="2376">
                  <c:v>97</c:v>
                </c:pt>
                <c:pt idx="2377">
                  <c:v>121</c:v>
                </c:pt>
                <c:pt idx="2378">
                  <c:v>92</c:v>
                </c:pt>
                <c:pt idx="2379">
                  <c:v>116</c:v>
                </c:pt>
                <c:pt idx="2380">
                  <c:v>110</c:v>
                </c:pt>
                <c:pt idx="2381">
                  <c:v>90</c:v>
                </c:pt>
                <c:pt idx="2382">
                  <c:v>81</c:v>
                </c:pt>
                <c:pt idx="2383">
                  <c:v>97</c:v>
                </c:pt>
                <c:pt idx="2384">
                  <c:v>107</c:v>
                </c:pt>
                <c:pt idx="2385">
                  <c:v>118</c:v>
                </c:pt>
                <c:pt idx="2386">
                  <c:v>100</c:v>
                </c:pt>
                <c:pt idx="2387">
                  <c:v>97</c:v>
                </c:pt>
                <c:pt idx="2388">
                  <c:v>114</c:v>
                </c:pt>
                <c:pt idx="2389">
                  <c:v>130</c:v>
                </c:pt>
                <c:pt idx="2390">
                  <c:v>82</c:v>
                </c:pt>
                <c:pt idx="2391">
                  <c:v>96</c:v>
                </c:pt>
                <c:pt idx="2392">
                  <c:v>105</c:v>
                </c:pt>
                <c:pt idx="2393">
                  <c:v>122</c:v>
                </c:pt>
                <c:pt idx="2394">
                  <c:v>88</c:v>
                </c:pt>
                <c:pt idx="2395">
                  <c:v>110</c:v>
                </c:pt>
                <c:pt idx="2396">
                  <c:v>103</c:v>
                </c:pt>
                <c:pt idx="2397">
                  <c:v>106</c:v>
                </c:pt>
                <c:pt idx="2398">
                  <c:v>98</c:v>
                </c:pt>
                <c:pt idx="2399">
                  <c:v>68</c:v>
                </c:pt>
                <c:pt idx="2400">
                  <c:v>94</c:v>
                </c:pt>
                <c:pt idx="2401">
                  <c:v>99</c:v>
                </c:pt>
                <c:pt idx="2402">
                  <c:v>107</c:v>
                </c:pt>
                <c:pt idx="2403">
                  <c:v>180</c:v>
                </c:pt>
                <c:pt idx="2404">
                  <c:v>89</c:v>
                </c:pt>
                <c:pt idx="2405">
                  <c:v>97</c:v>
                </c:pt>
                <c:pt idx="2406">
                  <c:v>113</c:v>
                </c:pt>
                <c:pt idx="2407">
                  <c:v>131</c:v>
                </c:pt>
                <c:pt idx="2408">
                  <c:v>44</c:v>
                </c:pt>
                <c:pt idx="2409">
                  <c:v>103</c:v>
                </c:pt>
                <c:pt idx="2410">
                  <c:v>119</c:v>
                </c:pt>
                <c:pt idx="2411">
                  <c:v>98</c:v>
                </c:pt>
                <c:pt idx="2412">
                  <c:v>111</c:v>
                </c:pt>
                <c:pt idx="2413">
                  <c:v>94</c:v>
                </c:pt>
                <c:pt idx="2414">
                  <c:v>122</c:v>
                </c:pt>
                <c:pt idx="2415">
                  <c:v>81</c:v>
                </c:pt>
                <c:pt idx="2416">
                  <c:v>89</c:v>
                </c:pt>
                <c:pt idx="2417">
                  <c:v>106</c:v>
                </c:pt>
                <c:pt idx="2418">
                  <c:v>122</c:v>
                </c:pt>
                <c:pt idx="2419">
                  <c:v>86</c:v>
                </c:pt>
                <c:pt idx="2420">
                  <c:v>103</c:v>
                </c:pt>
                <c:pt idx="2421">
                  <c:v>121</c:v>
                </c:pt>
                <c:pt idx="2422">
                  <c:v>109</c:v>
                </c:pt>
                <c:pt idx="2423">
                  <c:v>109</c:v>
                </c:pt>
                <c:pt idx="2424">
                  <c:v>123</c:v>
                </c:pt>
                <c:pt idx="2425">
                  <c:v>94</c:v>
                </c:pt>
                <c:pt idx="2426">
                  <c:v>94</c:v>
                </c:pt>
                <c:pt idx="2427">
                  <c:v>115</c:v>
                </c:pt>
                <c:pt idx="2428">
                  <c:v>107</c:v>
                </c:pt>
                <c:pt idx="2429">
                  <c:v>91</c:v>
                </c:pt>
                <c:pt idx="2430">
                  <c:v>125</c:v>
                </c:pt>
                <c:pt idx="2431">
                  <c:v>122</c:v>
                </c:pt>
                <c:pt idx="2432">
                  <c:v>102</c:v>
                </c:pt>
                <c:pt idx="2433">
                  <c:v>90</c:v>
                </c:pt>
                <c:pt idx="2434">
                  <c:v>98</c:v>
                </c:pt>
                <c:pt idx="2435">
                  <c:v>109</c:v>
                </c:pt>
                <c:pt idx="2436">
                  <c:v>107</c:v>
                </c:pt>
                <c:pt idx="2437">
                  <c:v>90</c:v>
                </c:pt>
                <c:pt idx="2438">
                  <c:v>112</c:v>
                </c:pt>
                <c:pt idx="2439">
                  <c:v>94</c:v>
                </c:pt>
                <c:pt idx="2440">
                  <c:v>105</c:v>
                </c:pt>
                <c:pt idx="2441">
                  <c:v>104</c:v>
                </c:pt>
                <c:pt idx="2442">
                  <c:v>112</c:v>
                </c:pt>
                <c:pt idx="2443">
                  <c:v>108</c:v>
                </c:pt>
                <c:pt idx="2444">
                  <c:v>112</c:v>
                </c:pt>
                <c:pt idx="2445">
                  <c:v>127</c:v>
                </c:pt>
                <c:pt idx="2446">
                  <c:v>111</c:v>
                </c:pt>
                <c:pt idx="2447">
                  <c:v>126</c:v>
                </c:pt>
                <c:pt idx="2448">
                  <c:v>114</c:v>
                </c:pt>
                <c:pt idx="2449">
                  <c:v>99</c:v>
                </c:pt>
                <c:pt idx="2450">
                  <c:v>150</c:v>
                </c:pt>
                <c:pt idx="2451">
                  <c:v>117</c:v>
                </c:pt>
                <c:pt idx="2452">
                  <c:v>112</c:v>
                </c:pt>
                <c:pt idx="2453">
                  <c:v>108</c:v>
                </c:pt>
                <c:pt idx="2454">
                  <c:v>116</c:v>
                </c:pt>
                <c:pt idx="2455">
                  <c:v>60</c:v>
                </c:pt>
                <c:pt idx="2456">
                  <c:v>144</c:v>
                </c:pt>
                <c:pt idx="2457">
                  <c:v>92</c:v>
                </c:pt>
                <c:pt idx="2458">
                  <c:v>93</c:v>
                </c:pt>
                <c:pt idx="2459">
                  <c:v>103</c:v>
                </c:pt>
                <c:pt idx="2460">
                  <c:v>93</c:v>
                </c:pt>
                <c:pt idx="2461">
                  <c:v>98</c:v>
                </c:pt>
                <c:pt idx="2462">
                  <c:v>334</c:v>
                </c:pt>
                <c:pt idx="2463">
                  <c:v>114</c:v>
                </c:pt>
                <c:pt idx="2464">
                  <c:v>121</c:v>
                </c:pt>
                <c:pt idx="2465">
                  <c:v>87</c:v>
                </c:pt>
                <c:pt idx="2466">
                  <c:v>92</c:v>
                </c:pt>
                <c:pt idx="2467">
                  <c:v>105</c:v>
                </c:pt>
                <c:pt idx="2468">
                  <c:v>90</c:v>
                </c:pt>
                <c:pt idx="2469">
                  <c:v>89</c:v>
                </c:pt>
                <c:pt idx="2470">
                  <c:v>114</c:v>
                </c:pt>
                <c:pt idx="2471">
                  <c:v>119</c:v>
                </c:pt>
                <c:pt idx="2472">
                  <c:v>103</c:v>
                </c:pt>
                <c:pt idx="2473">
                  <c:v>91</c:v>
                </c:pt>
                <c:pt idx="2474">
                  <c:v>98</c:v>
                </c:pt>
                <c:pt idx="2475">
                  <c:v>80</c:v>
                </c:pt>
                <c:pt idx="2476">
                  <c:v>121</c:v>
                </c:pt>
                <c:pt idx="2477">
                  <c:v>94</c:v>
                </c:pt>
                <c:pt idx="2478">
                  <c:v>93</c:v>
                </c:pt>
                <c:pt idx="2479">
                  <c:v>93</c:v>
                </c:pt>
                <c:pt idx="2480">
                  <c:v>116</c:v>
                </c:pt>
                <c:pt idx="2481">
                  <c:v>101</c:v>
                </c:pt>
                <c:pt idx="2482">
                  <c:v>154</c:v>
                </c:pt>
                <c:pt idx="2483">
                  <c:v>170</c:v>
                </c:pt>
                <c:pt idx="2484">
                  <c:v>99</c:v>
                </c:pt>
                <c:pt idx="2485">
                  <c:v>104</c:v>
                </c:pt>
                <c:pt idx="2486">
                  <c:v>126</c:v>
                </c:pt>
                <c:pt idx="2487">
                  <c:v>110</c:v>
                </c:pt>
                <c:pt idx="2488">
                  <c:v>101</c:v>
                </c:pt>
                <c:pt idx="2489">
                  <c:v>80</c:v>
                </c:pt>
                <c:pt idx="2490">
                  <c:v>87</c:v>
                </c:pt>
                <c:pt idx="2491">
                  <c:v>123</c:v>
                </c:pt>
                <c:pt idx="2492">
                  <c:v>109</c:v>
                </c:pt>
                <c:pt idx="2493">
                  <c:v>90</c:v>
                </c:pt>
                <c:pt idx="2494">
                  <c:v>96</c:v>
                </c:pt>
                <c:pt idx="2495">
                  <c:v>125</c:v>
                </c:pt>
                <c:pt idx="2496">
                  <c:v>82</c:v>
                </c:pt>
                <c:pt idx="2497">
                  <c:v>86</c:v>
                </c:pt>
                <c:pt idx="2498">
                  <c:v>108</c:v>
                </c:pt>
                <c:pt idx="2499">
                  <c:v>98</c:v>
                </c:pt>
                <c:pt idx="2500">
                  <c:v>129</c:v>
                </c:pt>
                <c:pt idx="2501">
                  <c:v>99</c:v>
                </c:pt>
                <c:pt idx="2502">
                  <c:v>105</c:v>
                </c:pt>
                <c:pt idx="2503">
                  <c:v>112</c:v>
                </c:pt>
                <c:pt idx="2504">
                  <c:v>108</c:v>
                </c:pt>
                <c:pt idx="2505">
                  <c:v>121</c:v>
                </c:pt>
                <c:pt idx="2506">
                  <c:v>89</c:v>
                </c:pt>
                <c:pt idx="2507">
                  <c:v>89</c:v>
                </c:pt>
                <c:pt idx="2508">
                  <c:v>73</c:v>
                </c:pt>
                <c:pt idx="2509">
                  <c:v>132</c:v>
                </c:pt>
                <c:pt idx="2510">
                  <c:v>154</c:v>
                </c:pt>
                <c:pt idx="2511">
                  <c:v>96</c:v>
                </c:pt>
                <c:pt idx="2512">
                  <c:v>98</c:v>
                </c:pt>
                <c:pt idx="2513">
                  <c:v>107</c:v>
                </c:pt>
                <c:pt idx="2514">
                  <c:v>134</c:v>
                </c:pt>
                <c:pt idx="2515">
                  <c:v>94</c:v>
                </c:pt>
                <c:pt idx="2516">
                  <c:v>122</c:v>
                </c:pt>
                <c:pt idx="2517">
                  <c:v>128</c:v>
                </c:pt>
                <c:pt idx="2518">
                  <c:v>97</c:v>
                </c:pt>
                <c:pt idx="2519">
                  <c:v>110</c:v>
                </c:pt>
                <c:pt idx="2520">
                  <c:v>102</c:v>
                </c:pt>
                <c:pt idx="2521">
                  <c:v>98</c:v>
                </c:pt>
                <c:pt idx="2522">
                  <c:v>120</c:v>
                </c:pt>
                <c:pt idx="2523">
                  <c:v>160</c:v>
                </c:pt>
                <c:pt idx="2524">
                  <c:v>80</c:v>
                </c:pt>
                <c:pt idx="2525">
                  <c:v>91</c:v>
                </c:pt>
                <c:pt idx="2526">
                  <c:v>83</c:v>
                </c:pt>
                <c:pt idx="2527">
                  <c:v>102</c:v>
                </c:pt>
                <c:pt idx="2528">
                  <c:v>122</c:v>
                </c:pt>
                <c:pt idx="2529">
                  <c:v>110</c:v>
                </c:pt>
                <c:pt idx="2530">
                  <c:v>126</c:v>
                </c:pt>
                <c:pt idx="2531">
                  <c:v>136</c:v>
                </c:pt>
                <c:pt idx="2532">
                  <c:v>120</c:v>
                </c:pt>
                <c:pt idx="2533">
                  <c:v>108</c:v>
                </c:pt>
                <c:pt idx="2534">
                  <c:v>126</c:v>
                </c:pt>
                <c:pt idx="2535">
                  <c:v>128</c:v>
                </c:pt>
                <c:pt idx="2536">
                  <c:v>113</c:v>
                </c:pt>
                <c:pt idx="2537">
                  <c:v>89</c:v>
                </c:pt>
                <c:pt idx="2538">
                  <c:v>129</c:v>
                </c:pt>
                <c:pt idx="2539">
                  <c:v>94</c:v>
                </c:pt>
                <c:pt idx="2540">
                  <c:v>106</c:v>
                </c:pt>
                <c:pt idx="2541">
                  <c:v>100</c:v>
                </c:pt>
                <c:pt idx="2542">
                  <c:v>89</c:v>
                </c:pt>
                <c:pt idx="2543">
                  <c:v>94</c:v>
                </c:pt>
                <c:pt idx="2544">
                  <c:v>83</c:v>
                </c:pt>
                <c:pt idx="2545">
                  <c:v>111</c:v>
                </c:pt>
                <c:pt idx="2546">
                  <c:v>80</c:v>
                </c:pt>
                <c:pt idx="2547">
                  <c:v>112</c:v>
                </c:pt>
                <c:pt idx="2548">
                  <c:v>60</c:v>
                </c:pt>
                <c:pt idx="2549">
                  <c:v>94</c:v>
                </c:pt>
                <c:pt idx="2550">
                  <c:v>130</c:v>
                </c:pt>
                <c:pt idx="2551">
                  <c:v>91</c:v>
                </c:pt>
                <c:pt idx="2552">
                  <c:v>91</c:v>
                </c:pt>
                <c:pt idx="2553">
                  <c:v>110</c:v>
                </c:pt>
                <c:pt idx="2554">
                  <c:v>121</c:v>
                </c:pt>
                <c:pt idx="2555">
                  <c:v>114</c:v>
                </c:pt>
                <c:pt idx="2556">
                  <c:v>96</c:v>
                </c:pt>
                <c:pt idx="2557">
                  <c:v>270</c:v>
                </c:pt>
                <c:pt idx="2558">
                  <c:v>100</c:v>
                </c:pt>
                <c:pt idx="2559">
                  <c:v>94</c:v>
                </c:pt>
                <c:pt idx="2560">
                  <c:v>109</c:v>
                </c:pt>
                <c:pt idx="2561">
                  <c:v>107</c:v>
                </c:pt>
                <c:pt idx="2562">
                  <c:v>96</c:v>
                </c:pt>
                <c:pt idx="2563">
                  <c:v>88</c:v>
                </c:pt>
                <c:pt idx="2564">
                  <c:v>110</c:v>
                </c:pt>
                <c:pt idx="2565">
                  <c:v>113</c:v>
                </c:pt>
                <c:pt idx="2566">
                  <c:v>101</c:v>
                </c:pt>
                <c:pt idx="2567">
                  <c:v>105</c:v>
                </c:pt>
                <c:pt idx="2568">
                  <c:v>125</c:v>
                </c:pt>
                <c:pt idx="2569">
                  <c:v>100</c:v>
                </c:pt>
                <c:pt idx="2570">
                  <c:v>97</c:v>
                </c:pt>
                <c:pt idx="2571">
                  <c:v>108</c:v>
                </c:pt>
                <c:pt idx="2572">
                  <c:v>112</c:v>
                </c:pt>
                <c:pt idx="2573">
                  <c:v>112</c:v>
                </c:pt>
                <c:pt idx="2574">
                  <c:v>95</c:v>
                </c:pt>
                <c:pt idx="2575">
                  <c:v>110</c:v>
                </c:pt>
                <c:pt idx="2576">
                  <c:v>118</c:v>
                </c:pt>
                <c:pt idx="2577">
                  <c:v>97</c:v>
                </c:pt>
                <c:pt idx="2578">
                  <c:v>120</c:v>
                </c:pt>
                <c:pt idx="2579">
                  <c:v>135</c:v>
                </c:pt>
                <c:pt idx="2580">
                  <c:v>101</c:v>
                </c:pt>
                <c:pt idx="2581">
                  <c:v>92</c:v>
                </c:pt>
                <c:pt idx="2582">
                  <c:v>106</c:v>
                </c:pt>
                <c:pt idx="2583">
                  <c:v>92</c:v>
                </c:pt>
                <c:pt idx="2584">
                  <c:v>161</c:v>
                </c:pt>
                <c:pt idx="2585">
                  <c:v>92</c:v>
                </c:pt>
                <c:pt idx="2586">
                  <c:v>93</c:v>
                </c:pt>
                <c:pt idx="2587">
                  <c:v>110</c:v>
                </c:pt>
                <c:pt idx="2588">
                  <c:v>122</c:v>
                </c:pt>
                <c:pt idx="2589">
                  <c:v>91</c:v>
                </c:pt>
                <c:pt idx="2590">
                  <c:v>45</c:v>
                </c:pt>
                <c:pt idx="2591">
                  <c:v>115</c:v>
                </c:pt>
                <c:pt idx="2592">
                  <c:v>94</c:v>
                </c:pt>
                <c:pt idx="2593">
                  <c:v>93</c:v>
                </c:pt>
                <c:pt idx="2594">
                  <c:v>94</c:v>
                </c:pt>
                <c:pt idx="2595">
                  <c:v>95</c:v>
                </c:pt>
                <c:pt idx="2596">
                  <c:v>105</c:v>
                </c:pt>
                <c:pt idx="2597">
                  <c:v>103</c:v>
                </c:pt>
                <c:pt idx="2598">
                  <c:v>102</c:v>
                </c:pt>
                <c:pt idx="2599">
                  <c:v>116</c:v>
                </c:pt>
                <c:pt idx="2600">
                  <c:v>110</c:v>
                </c:pt>
                <c:pt idx="2601">
                  <c:v>120</c:v>
                </c:pt>
                <c:pt idx="2602">
                  <c:v>122</c:v>
                </c:pt>
                <c:pt idx="2603">
                  <c:v>118</c:v>
                </c:pt>
                <c:pt idx="2604">
                  <c:v>107</c:v>
                </c:pt>
                <c:pt idx="2605">
                  <c:v>45</c:v>
                </c:pt>
                <c:pt idx="2606">
                  <c:v>102</c:v>
                </c:pt>
                <c:pt idx="2607">
                  <c:v>154</c:v>
                </c:pt>
                <c:pt idx="2608">
                  <c:v>103</c:v>
                </c:pt>
                <c:pt idx="2609">
                  <c:v>141</c:v>
                </c:pt>
                <c:pt idx="2610">
                  <c:v>114</c:v>
                </c:pt>
                <c:pt idx="2611">
                  <c:v>109</c:v>
                </c:pt>
                <c:pt idx="2612">
                  <c:v>124</c:v>
                </c:pt>
                <c:pt idx="2613">
                  <c:v>94</c:v>
                </c:pt>
                <c:pt idx="2614">
                  <c:v>100</c:v>
                </c:pt>
                <c:pt idx="2615">
                  <c:v>101</c:v>
                </c:pt>
                <c:pt idx="2616">
                  <c:v>98</c:v>
                </c:pt>
                <c:pt idx="2617">
                  <c:v>102</c:v>
                </c:pt>
                <c:pt idx="2618">
                  <c:v>94</c:v>
                </c:pt>
                <c:pt idx="2619">
                  <c:v>92</c:v>
                </c:pt>
                <c:pt idx="2620">
                  <c:v>113</c:v>
                </c:pt>
                <c:pt idx="2621">
                  <c:v>115</c:v>
                </c:pt>
                <c:pt idx="2622">
                  <c:v>95</c:v>
                </c:pt>
                <c:pt idx="2623">
                  <c:v>87</c:v>
                </c:pt>
                <c:pt idx="2624">
                  <c:v>88</c:v>
                </c:pt>
                <c:pt idx="2625">
                  <c:v>183</c:v>
                </c:pt>
                <c:pt idx="2626">
                  <c:v>97</c:v>
                </c:pt>
                <c:pt idx="2627">
                  <c:v>94</c:v>
                </c:pt>
                <c:pt idx="2628">
                  <c:v>112</c:v>
                </c:pt>
                <c:pt idx="2629">
                  <c:v>98</c:v>
                </c:pt>
                <c:pt idx="2630">
                  <c:v>104</c:v>
                </c:pt>
                <c:pt idx="2631">
                  <c:v>118</c:v>
                </c:pt>
                <c:pt idx="2632">
                  <c:v>120</c:v>
                </c:pt>
                <c:pt idx="2633">
                  <c:v>99</c:v>
                </c:pt>
                <c:pt idx="2634">
                  <c:v>109</c:v>
                </c:pt>
                <c:pt idx="2635">
                  <c:v>105</c:v>
                </c:pt>
                <c:pt idx="2636">
                  <c:v>106</c:v>
                </c:pt>
                <c:pt idx="2637">
                  <c:v>123</c:v>
                </c:pt>
                <c:pt idx="2638">
                  <c:v>86</c:v>
                </c:pt>
                <c:pt idx="2639">
                  <c:v>120</c:v>
                </c:pt>
                <c:pt idx="2640">
                  <c:v>227</c:v>
                </c:pt>
                <c:pt idx="2641">
                  <c:v>119</c:v>
                </c:pt>
                <c:pt idx="2642">
                  <c:v>115</c:v>
                </c:pt>
                <c:pt idx="2643">
                  <c:v>114</c:v>
                </c:pt>
                <c:pt idx="2644">
                  <c:v>90</c:v>
                </c:pt>
                <c:pt idx="2645">
                  <c:v>94</c:v>
                </c:pt>
                <c:pt idx="2646">
                  <c:v>106</c:v>
                </c:pt>
                <c:pt idx="2647">
                  <c:v>98</c:v>
                </c:pt>
                <c:pt idx="2648">
                  <c:v>126</c:v>
                </c:pt>
                <c:pt idx="2649">
                  <c:v>100</c:v>
                </c:pt>
                <c:pt idx="2650">
                  <c:v>89</c:v>
                </c:pt>
                <c:pt idx="2651">
                  <c:v>111</c:v>
                </c:pt>
                <c:pt idx="2652">
                  <c:v>100</c:v>
                </c:pt>
                <c:pt idx="2653">
                  <c:v>115</c:v>
                </c:pt>
                <c:pt idx="2654">
                  <c:v>106</c:v>
                </c:pt>
                <c:pt idx="2655">
                  <c:v>124</c:v>
                </c:pt>
                <c:pt idx="2656">
                  <c:v>107</c:v>
                </c:pt>
                <c:pt idx="2657">
                  <c:v>99</c:v>
                </c:pt>
                <c:pt idx="2658">
                  <c:v>90</c:v>
                </c:pt>
                <c:pt idx="2659">
                  <c:v>101</c:v>
                </c:pt>
                <c:pt idx="2660">
                  <c:v>119</c:v>
                </c:pt>
                <c:pt idx="2661">
                  <c:v>103</c:v>
                </c:pt>
                <c:pt idx="2662">
                  <c:v>134</c:v>
                </c:pt>
                <c:pt idx="2663">
                  <c:v>155</c:v>
                </c:pt>
                <c:pt idx="2664">
                  <c:v>94</c:v>
                </c:pt>
                <c:pt idx="2665">
                  <c:v>95</c:v>
                </c:pt>
                <c:pt idx="2666">
                  <c:v>89</c:v>
                </c:pt>
                <c:pt idx="2667">
                  <c:v>97</c:v>
                </c:pt>
                <c:pt idx="2668">
                  <c:v>90</c:v>
                </c:pt>
                <c:pt idx="2669">
                  <c:v>92</c:v>
                </c:pt>
                <c:pt idx="2670">
                  <c:v>100</c:v>
                </c:pt>
                <c:pt idx="2671">
                  <c:v>117</c:v>
                </c:pt>
                <c:pt idx="2672">
                  <c:v>84</c:v>
                </c:pt>
                <c:pt idx="2673">
                  <c:v>140</c:v>
                </c:pt>
                <c:pt idx="2674">
                  <c:v>108</c:v>
                </c:pt>
                <c:pt idx="2675">
                  <c:v>109</c:v>
                </c:pt>
                <c:pt idx="2676">
                  <c:v>131</c:v>
                </c:pt>
                <c:pt idx="2677">
                  <c:v>114</c:v>
                </c:pt>
                <c:pt idx="2678">
                  <c:v>97</c:v>
                </c:pt>
                <c:pt idx="2679">
                  <c:v>122</c:v>
                </c:pt>
                <c:pt idx="2680">
                  <c:v>87</c:v>
                </c:pt>
                <c:pt idx="2681">
                  <c:v>85</c:v>
                </c:pt>
                <c:pt idx="2682">
                  <c:v>85</c:v>
                </c:pt>
                <c:pt idx="2683">
                  <c:v>101</c:v>
                </c:pt>
                <c:pt idx="2684">
                  <c:v>121</c:v>
                </c:pt>
                <c:pt idx="2685">
                  <c:v>107</c:v>
                </c:pt>
                <c:pt idx="2686">
                  <c:v>111</c:v>
                </c:pt>
                <c:pt idx="2687">
                  <c:v>92</c:v>
                </c:pt>
                <c:pt idx="2688">
                  <c:v>97</c:v>
                </c:pt>
                <c:pt idx="2689">
                  <c:v>97</c:v>
                </c:pt>
                <c:pt idx="2690">
                  <c:v>125</c:v>
                </c:pt>
                <c:pt idx="2691">
                  <c:v>124</c:v>
                </c:pt>
                <c:pt idx="2692">
                  <c:v>76</c:v>
                </c:pt>
                <c:pt idx="2693">
                  <c:v>107</c:v>
                </c:pt>
                <c:pt idx="2694">
                  <c:v>91</c:v>
                </c:pt>
                <c:pt idx="2695">
                  <c:v>96</c:v>
                </c:pt>
                <c:pt idx="2696">
                  <c:v>142</c:v>
                </c:pt>
                <c:pt idx="2697">
                  <c:v>103</c:v>
                </c:pt>
                <c:pt idx="2698">
                  <c:v>60</c:v>
                </c:pt>
                <c:pt idx="2699">
                  <c:v>117</c:v>
                </c:pt>
                <c:pt idx="2700">
                  <c:v>116</c:v>
                </c:pt>
                <c:pt idx="2701">
                  <c:v>118</c:v>
                </c:pt>
                <c:pt idx="2702">
                  <c:v>108</c:v>
                </c:pt>
                <c:pt idx="2703">
                  <c:v>94</c:v>
                </c:pt>
                <c:pt idx="2704">
                  <c:v>97</c:v>
                </c:pt>
                <c:pt idx="2705">
                  <c:v>97</c:v>
                </c:pt>
                <c:pt idx="2706">
                  <c:v>99</c:v>
                </c:pt>
                <c:pt idx="2707">
                  <c:v>91</c:v>
                </c:pt>
                <c:pt idx="2708">
                  <c:v>107</c:v>
                </c:pt>
                <c:pt idx="2709">
                  <c:v>95</c:v>
                </c:pt>
                <c:pt idx="2710">
                  <c:v>102</c:v>
                </c:pt>
                <c:pt idx="2711">
                  <c:v>88</c:v>
                </c:pt>
                <c:pt idx="2712">
                  <c:v>106</c:v>
                </c:pt>
                <c:pt idx="2713">
                  <c:v>92</c:v>
                </c:pt>
                <c:pt idx="2714">
                  <c:v>105</c:v>
                </c:pt>
                <c:pt idx="2715">
                  <c:v>107</c:v>
                </c:pt>
                <c:pt idx="2716">
                  <c:v>120</c:v>
                </c:pt>
                <c:pt idx="2717">
                  <c:v>103</c:v>
                </c:pt>
                <c:pt idx="2718">
                  <c:v>92</c:v>
                </c:pt>
                <c:pt idx="2719">
                  <c:v>147</c:v>
                </c:pt>
                <c:pt idx="2720">
                  <c:v>98</c:v>
                </c:pt>
                <c:pt idx="2721">
                  <c:v>98</c:v>
                </c:pt>
                <c:pt idx="2722">
                  <c:v>103</c:v>
                </c:pt>
                <c:pt idx="2723">
                  <c:v>286</c:v>
                </c:pt>
                <c:pt idx="2724">
                  <c:v>111</c:v>
                </c:pt>
                <c:pt idx="2725">
                  <c:v>98</c:v>
                </c:pt>
                <c:pt idx="2726">
                  <c:v>111</c:v>
                </c:pt>
                <c:pt idx="2727">
                  <c:v>111</c:v>
                </c:pt>
                <c:pt idx="2728">
                  <c:v>100</c:v>
                </c:pt>
                <c:pt idx="2729">
                  <c:v>116</c:v>
                </c:pt>
                <c:pt idx="2730">
                  <c:v>145</c:v>
                </c:pt>
                <c:pt idx="2731">
                  <c:v>84</c:v>
                </c:pt>
                <c:pt idx="2732">
                  <c:v>115</c:v>
                </c:pt>
                <c:pt idx="2733">
                  <c:v>105</c:v>
                </c:pt>
                <c:pt idx="2734">
                  <c:v>98</c:v>
                </c:pt>
                <c:pt idx="2735">
                  <c:v>99</c:v>
                </c:pt>
                <c:pt idx="2736">
                  <c:v>110</c:v>
                </c:pt>
                <c:pt idx="2737">
                  <c:v>97</c:v>
                </c:pt>
                <c:pt idx="2738">
                  <c:v>88</c:v>
                </c:pt>
                <c:pt idx="2739">
                  <c:v>103</c:v>
                </c:pt>
                <c:pt idx="2740">
                  <c:v>104</c:v>
                </c:pt>
                <c:pt idx="2741">
                  <c:v>90</c:v>
                </c:pt>
                <c:pt idx="2742">
                  <c:v>105</c:v>
                </c:pt>
                <c:pt idx="2743">
                  <c:v>93</c:v>
                </c:pt>
                <c:pt idx="2744">
                  <c:v>141</c:v>
                </c:pt>
                <c:pt idx="2745">
                  <c:v>85</c:v>
                </c:pt>
                <c:pt idx="2746">
                  <c:v>109</c:v>
                </c:pt>
                <c:pt idx="2747">
                  <c:v>105</c:v>
                </c:pt>
                <c:pt idx="2748">
                  <c:v>98</c:v>
                </c:pt>
                <c:pt idx="2749">
                  <c:v>119</c:v>
                </c:pt>
                <c:pt idx="2750">
                  <c:v>124</c:v>
                </c:pt>
                <c:pt idx="2751">
                  <c:v>101</c:v>
                </c:pt>
                <c:pt idx="2752">
                  <c:v>115</c:v>
                </c:pt>
                <c:pt idx="2753">
                  <c:v>120</c:v>
                </c:pt>
                <c:pt idx="2754">
                  <c:v>111</c:v>
                </c:pt>
                <c:pt idx="2755">
                  <c:v>94</c:v>
                </c:pt>
                <c:pt idx="2756">
                  <c:v>131</c:v>
                </c:pt>
                <c:pt idx="2757">
                  <c:v>139</c:v>
                </c:pt>
                <c:pt idx="2758">
                  <c:v>120</c:v>
                </c:pt>
                <c:pt idx="2759">
                  <c:v>119</c:v>
                </c:pt>
                <c:pt idx="2760">
                  <c:v>125</c:v>
                </c:pt>
                <c:pt idx="2761">
                  <c:v>65</c:v>
                </c:pt>
                <c:pt idx="2762">
                  <c:v>108</c:v>
                </c:pt>
                <c:pt idx="2763">
                  <c:v>101</c:v>
                </c:pt>
                <c:pt idx="2764">
                  <c:v>145</c:v>
                </c:pt>
                <c:pt idx="2765">
                  <c:v>98</c:v>
                </c:pt>
                <c:pt idx="2766">
                  <c:v>101</c:v>
                </c:pt>
                <c:pt idx="2767">
                  <c:v>92</c:v>
                </c:pt>
                <c:pt idx="2768">
                  <c:v>93</c:v>
                </c:pt>
                <c:pt idx="2769">
                  <c:v>109</c:v>
                </c:pt>
                <c:pt idx="2770">
                  <c:v>123</c:v>
                </c:pt>
                <c:pt idx="2771">
                  <c:v>60</c:v>
                </c:pt>
                <c:pt idx="2772">
                  <c:v>99</c:v>
                </c:pt>
                <c:pt idx="2773">
                  <c:v>119</c:v>
                </c:pt>
                <c:pt idx="2774">
                  <c:v>110</c:v>
                </c:pt>
                <c:pt idx="2775">
                  <c:v>107</c:v>
                </c:pt>
                <c:pt idx="2776">
                  <c:v>81</c:v>
                </c:pt>
                <c:pt idx="2777">
                  <c:v>105</c:v>
                </c:pt>
                <c:pt idx="2778">
                  <c:v>82</c:v>
                </c:pt>
                <c:pt idx="2779">
                  <c:v>109</c:v>
                </c:pt>
                <c:pt idx="2780">
                  <c:v>95</c:v>
                </c:pt>
                <c:pt idx="2781">
                  <c:v>100</c:v>
                </c:pt>
                <c:pt idx="2782">
                  <c:v>118</c:v>
                </c:pt>
                <c:pt idx="2783">
                  <c:v>91</c:v>
                </c:pt>
                <c:pt idx="2784">
                  <c:v>90</c:v>
                </c:pt>
                <c:pt idx="2785">
                  <c:v>108</c:v>
                </c:pt>
                <c:pt idx="2786">
                  <c:v>103</c:v>
                </c:pt>
                <c:pt idx="2787">
                  <c:v>96</c:v>
                </c:pt>
                <c:pt idx="2788">
                  <c:v>117</c:v>
                </c:pt>
                <c:pt idx="2789">
                  <c:v>93</c:v>
                </c:pt>
                <c:pt idx="2790">
                  <c:v>136</c:v>
                </c:pt>
                <c:pt idx="2791">
                  <c:v>115</c:v>
                </c:pt>
                <c:pt idx="2792">
                  <c:v>94</c:v>
                </c:pt>
                <c:pt idx="2793">
                  <c:v>85</c:v>
                </c:pt>
                <c:pt idx="2794">
                  <c:v>88</c:v>
                </c:pt>
                <c:pt idx="2795">
                  <c:v>112</c:v>
                </c:pt>
                <c:pt idx="2796">
                  <c:v>86</c:v>
                </c:pt>
                <c:pt idx="2797">
                  <c:v>86</c:v>
                </c:pt>
                <c:pt idx="2798">
                  <c:v>112</c:v>
                </c:pt>
                <c:pt idx="2799">
                  <c:v>137</c:v>
                </c:pt>
                <c:pt idx="2800">
                  <c:v>90</c:v>
                </c:pt>
                <c:pt idx="2801">
                  <c:v>107</c:v>
                </c:pt>
                <c:pt idx="2802">
                  <c:v>98</c:v>
                </c:pt>
                <c:pt idx="2803">
                  <c:v>84</c:v>
                </c:pt>
                <c:pt idx="2804">
                  <c:v>139</c:v>
                </c:pt>
                <c:pt idx="2805">
                  <c:v>97</c:v>
                </c:pt>
                <c:pt idx="2806">
                  <c:v>127</c:v>
                </c:pt>
                <c:pt idx="2807">
                  <c:v>150</c:v>
                </c:pt>
                <c:pt idx="2808">
                  <c:v>104</c:v>
                </c:pt>
                <c:pt idx="2809">
                  <c:v>132</c:v>
                </c:pt>
                <c:pt idx="2810">
                  <c:v>117</c:v>
                </c:pt>
                <c:pt idx="2811">
                  <c:v>115</c:v>
                </c:pt>
                <c:pt idx="2812">
                  <c:v>186</c:v>
                </c:pt>
                <c:pt idx="2813">
                  <c:v>90</c:v>
                </c:pt>
                <c:pt idx="2814">
                  <c:v>90</c:v>
                </c:pt>
                <c:pt idx="2815">
                  <c:v>134</c:v>
                </c:pt>
                <c:pt idx="2816">
                  <c:v>101</c:v>
                </c:pt>
                <c:pt idx="2817">
                  <c:v>97</c:v>
                </c:pt>
                <c:pt idx="2818">
                  <c:v>107</c:v>
                </c:pt>
                <c:pt idx="2819">
                  <c:v>99</c:v>
                </c:pt>
                <c:pt idx="2820">
                  <c:v>55</c:v>
                </c:pt>
                <c:pt idx="2821">
                  <c:v>124</c:v>
                </c:pt>
                <c:pt idx="2822">
                  <c:v>110</c:v>
                </c:pt>
                <c:pt idx="2823">
                  <c:v>105</c:v>
                </c:pt>
                <c:pt idx="2824">
                  <c:v>41</c:v>
                </c:pt>
                <c:pt idx="2825">
                  <c:v>178</c:v>
                </c:pt>
                <c:pt idx="2826">
                  <c:v>125</c:v>
                </c:pt>
                <c:pt idx="2827">
                  <c:v>108</c:v>
                </c:pt>
                <c:pt idx="2828">
                  <c:v>121</c:v>
                </c:pt>
                <c:pt idx="2829">
                  <c:v>100</c:v>
                </c:pt>
                <c:pt idx="2830">
                  <c:v>115</c:v>
                </c:pt>
                <c:pt idx="2831">
                  <c:v>108</c:v>
                </c:pt>
                <c:pt idx="2832">
                  <c:v>117</c:v>
                </c:pt>
                <c:pt idx="2833">
                  <c:v>220</c:v>
                </c:pt>
                <c:pt idx="2834">
                  <c:v>112</c:v>
                </c:pt>
                <c:pt idx="2835">
                  <c:v>99</c:v>
                </c:pt>
                <c:pt idx="2836">
                  <c:v>109</c:v>
                </c:pt>
                <c:pt idx="2837">
                  <c:v>83</c:v>
                </c:pt>
                <c:pt idx="2838">
                  <c:v>107</c:v>
                </c:pt>
                <c:pt idx="2839">
                  <c:v>102</c:v>
                </c:pt>
                <c:pt idx="2840">
                  <c:v>100</c:v>
                </c:pt>
                <c:pt idx="2841">
                  <c:v>97</c:v>
                </c:pt>
                <c:pt idx="2842">
                  <c:v>92</c:v>
                </c:pt>
                <c:pt idx="2843">
                  <c:v>84</c:v>
                </c:pt>
                <c:pt idx="2844">
                  <c:v>86</c:v>
                </c:pt>
                <c:pt idx="2845">
                  <c:v>120</c:v>
                </c:pt>
                <c:pt idx="2846">
                  <c:v>89</c:v>
                </c:pt>
                <c:pt idx="2847">
                  <c:v>117</c:v>
                </c:pt>
                <c:pt idx="2848">
                  <c:v>97</c:v>
                </c:pt>
                <c:pt idx="2849">
                  <c:v>91</c:v>
                </c:pt>
                <c:pt idx="2850">
                  <c:v>100</c:v>
                </c:pt>
                <c:pt idx="2851">
                  <c:v>72</c:v>
                </c:pt>
                <c:pt idx="2852">
                  <c:v>84</c:v>
                </c:pt>
                <c:pt idx="2853">
                  <c:v>126</c:v>
                </c:pt>
                <c:pt idx="2854">
                  <c:v>108</c:v>
                </c:pt>
                <c:pt idx="2855">
                  <c:v>112</c:v>
                </c:pt>
                <c:pt idx="2856">
                  <c:v>90</c:v>
                </c:pt>
                <c:pt idx="2857">
                  <c:v>91</c:v>
                </c:pt>
                <c:pt idx="2858">
                  <c:v>135</c:v>
                </c:pt>
                <c:pt idx="2859">
                  <c:v>141</c:v>
                </c:pt>
                <c:pt idx="2860">
                  <c:v>104</c:v>
                </c:pt>
                <c:pt idx="2861">
                  <c:v>84</c:v>
                </c:pt>
                <c:pt idx="2862">
                  <c:v>118</c:v>
                </c:pt>
                <c:pt idx="2863">
                  <c:v>82</c:v>
                </c:pt>
                <c:pt idx="2864">
                  <c:v>95</c:v>
                </c:pt>
                <c:pt idx="2865">
                  <c:v>94</c:v>
                </c:pt>
                <c:pt idx="2866">
                  <c:v>88</c:v>
                </c:pt>
                <c:pt idx="2867">
                  <c:v>99</c:v>
                </c:pt>
                <c:pt idx="2868">
                  <c:v>121</c:v>
                </c:pt>
                <c:pt idx="2869">
                  <c:v>84</c:v>
                </c:pt>
                <c:pt idx="2870">
                  <c:v>93</c:v>
                </c:pt>
                <c:pt idx="2871">
                  <c:v>93</c:v>
                </c:pt>
                <c:pt idx="2872">
                  <c:v>120</c:v>
                </c:pt>
                <c:pt idx="2873">
                  <c:v>112</c:v>
                </c:pt>
                <c:pt idx="2874">
                  <c:v>107</c:v>
                </c:pt>
                <c:pt idx="2875">
                  <c:v>112</c:v>
                </c:pt>
                <c:pt idx="2876">
                  <c:v>96</c:v>
                </c:pt>
                <c:pt idx="2877">
                  <c:v>91</c:v>
                </c:pt>
                <c:pt idx="2878">
                  <c:v>105</c:v>
                </c:pt>
                <c:pt idx="2879">
                  <c:v>125</c:v>
                </c:pt>
                <c:pt idx="2880">
                  <c:v>102</c:v>
                </c:pt>
                <c:pt idx="2881">
                  <c:v>87</c:v>
                </c:pt>
                <c:pt idx="2882">
                  <c:v>118</c:v>
                </c:pt>
                <c:pt idx="2883">
                  <c:v>115</c:v>
                </c:pt>
                <c:pt idx="2884">
                  <c:v>91</c:v>
                </c:pt>
                <c:pt idx="2885">
                  <c:v>88</c:v>
                </c:pt>
                <c:pt idx="2886">
                  <c:v>127</c:v>
                </c:pt>
                <c:pt idx="2887">
                  <c:v>94</c:v>
                </c:pt>
                <c:pt idx="2888">
                  <c:v>115</c:v>
                </c:pt>
                <c:pt idx="2889">
                  <c:v>90</c:v>
                </c:pt>
                <c:pt idx="2890">
                  <c:v>102</c:v>
                </c:pt>
                <c:pt idx="2891">
                  <c:v>100</c:v>
                </c:pt>
                <c:pt idx="2892">
                  <c:v>117</c:v>
                </c:pt>
                <c:pt idx="2893">
                  <c:v>109</c:v>
                </c:pt>
                <c:pt idx="2894">
                  <c:v>121</c:v>
                </c:pt>
                <c:pt idx="2895">
                  <c:v>111</c:v>
                </c:pt>
                <c:pt idx="2896">
                  <c:v>100</c:v>
                </c:pt>
                <c:pt idx="2897">
                  <c:v>109</c:v>
                </c:pt>
                <c:pt idx="2898">
                  <c:v>93</c:v>
                </c:pt>
                <c:pt idx="2899">
                  <c:v>101</c:v>
                </c:pt>
                <c:pt idx="2900">
                  <c:v>101</c:v>
                </c:pt>
                <c:pt idx="2901">
                  <c:v>106</c:v>
                </c:pt>
                <c:pt idx="2902">
                  <c:v>94</c:v>
                </c:pt>
                <c:pt idx="2903">
                  <c:v>140</c:v>
                </c:pt>
                <c:pt idx="2904">
                  <c:v>132</c:v>
                </c:pt>
                <c:pt idx="2905">
                  <c:v>99</c:v>
                </c:pt>
                <c:pt idx="2906">
                  <c:v>90</c:v>
                </c:pt>
                <c:pt idx="2907">
                  <c:v>105</c:v>
                </c:pt>
                <c:pt idx="2908">
                  <c:v>108</c:v>
                </c:pt>
                <c:pt idx="2909">
                  <c:v>69</c:v>
                </c:pt>
                <c:pt idx="2910">
                  <c:v>148</c:v>
                </c:pt>
                <c:pt idx="2911">
                  <c:v>118</c:v>
                </c:pt>
                <c:pt idx="2912">
                  <c:v>132</c:v>
                </c:pt>
                <c:pt idx="2913">
                  <c:v>130</c:v>
                </c:pt>
                <c:pt idx="2914">
                  <c:v>95</c:v>
                </c:pt>
                <c:pt idx="2915">
                  <c:v>80</c:v>
                </c:pt>
                <c:pt idx="2916">
                  <c:v>94</c:v>
                </c:pt>
                <c:pt idx="2917">
                  <c:v>122</c:v>
                </c:pt>
                <c:pt idx="2918">
                  <c:v>102</c:v>
                </c:pt>
                <c:pt idx="2919">
                  <c:v>116</c:v>
                </c:pt>
                <c:pt idx="2920">
                  <c:v>78</c:v>
                </c:pt>
                <c:pt idx="2921">
                  <c:v>114</c:v>
                </c:pt>
                <c:pt idx="2922">
                  <c:v>112</c:v>
                </c:pt>
                <c:pt idx="2923">
                  <c:v>110</c:v>
                </c:pt>
                <c:pt idx="2924">
                  <c:v>104</c:v>
                </c:pt>
                <c:pt idx="2925">
                  <c:v>81</c:v>
                </c:pt>
                <c:pt idx="2926">
                  <c:v>154</c:v>
                </c:pt>
                <c:pt idx="2927">
                  <c:v>102</c:v>
                </c:pt>
                <c:pt idx="2928">
                  <c:v>89</c:v>
                </c:pt>
                <c:pt idx="2929">
                  <c:v>132</c:v>
                </c:pt>
                <c:pt idx="2930">
                  <c:v>103</c:v>
                </c:pt>
                <c:pt idx="2931">
                  <c:v>93</c:v>
                </c:pt>
                <c:pt idx="2932">
                  <c:v>93</c:v>
                </c:pt>
                <c:pt idx="2933">
                  <c:v>172</c:v>
                </c:pt>
                <c:pt idx="2934">
                  <c:v>96</c:v>
                </c:pt>
                <c:pt idx="2935">
                  <c:v>89</c:v>
                </c:pt>
                <c:pt idx="2936">
                  <c:v>92</c:v>
                </c:pt>
                <c:pt idx="2937">
                  <c:v>97</c:v>
                </c:pt>
                <c:pt idx="2938">
                  <c:v>93</c:v>
                </c:pt>
                <c:pt idx="2939">
                  <c:v>89</c:v>
                </c:pt>
                <c:pt idx="2940">
                  <c:v>144</c:v>
                </c:pt>
                <c:pt idx="2941">
                  <c:v>123</c:v>
                </c:pt>
                <c:pt idx="2942">
                  <c:v>93</c:v>
                </c:pt>
                <c:pt idx="2943">
                  <c:v>133</c:v>
                </c:pt>
                <c:pt idx="2944">
                  <c:v>121</c:v>
                </c:pt>
                <c:pt idx="2945">
                  <c:v>102</c:v>
                </c:pt>
                <c:pt idx="2946">
                  <c:v>102</c:v>
                </c:pt>
                <c:pt idx="2947">
                  <c:v>99</c:v>
                </c:pt>
                <c:pt idx="2948">
                  <c:v>55</c:v>
                </c:pt>
                <c:pt idx="2949">
                  <c:v>98</c:v>
                </c:pt>
                <c:pt idx="2950">
                  <c:v>118</c:v>
                </c:pt>
                <c:pt idx="2951">
                  <c:v>125</c:v>
                </c:pt>
                <c:pt idx="2952">
                  <c:v>104</c:v>
                </c:pt>
                <c:pt idx="2953">
                  <c:v>109</c:v>
                </c:pt>
                <c:pt idx="2954">
                  <c:v>86</c:v>
                </c:pt>
                <c:pt idx="2955">
                  <c:v>115</c:v>
                </c:pt>
                <c:pt idx="2956">
                  <c:v>92</c:v>
                </c:pt>
                <c:pt idx="2957">
                  <c:v>91</c:v>
                </c:pt>
                <c:pt idx="2958">
                  <c:v>94</c:v>
                </c:pt>
                <c:pt idx="2959">
                  <c:v>93</c:v>
                </c:pt>
                <c:pt idx="2960">
                  <c:v>93</c:v>
                </c:pt>
                <c:pt idx="2961">
                  <c:v>100</c:v>
                </c:pt>
                <c:pt idx="2962">
                  <c:v>100</c:v>
                </c:pt>
                <c:pt idx="2963">
                  <c:v>113</c:v>
                </c:pt>
                <c:pt idx="2964">
                  <c:v>122</c:v>
                </c:pt>
                <c:pt idx="2965">
                  <c:v>100</c:v>
                </c:pt>
                <c:pt idx="2966">
                  <c:v>293</c:v>
                </c:pt>
                <c:pt idx="2967">
                  <c:v>137</c:v>
                </c:pt>
                <c:pt idx="2968">
                  <c:v>93</c:v>
                </c:pt>
                <c:pt idx="2969">
                  <c:v>123</c:v>
                </c:pt>
                <c:pt idx="2970">
                  <c:v>119</c:v>
                </c:pt>
                <c:pt idx="2971">
                  <c:v>107</c:v>
                </c:pt>
                <c:pt idx="2972">
                  <c:v>106</c:v>
                </c:pt>
                <c:pt idx="2973">
                  <c:v>109</c:v>
                </c:pt>
                <c:pt idx="2974">
                  <c:v>81</c:v>
                </c:pt>
                <c:pt idx="2975">
                  <c:v>95</c:v>
                </c:pt>
                <c:pt idx="2976">
                  <c:v>86</c:v>
                </c:pt>
                <c:pt idx="2977">
                  <c:v>113</c:v>
                </c:pt>
                <c:pt idx="2978">
                  <c:v>122</c:v>
                </c:pt>
                <c:pt idx="2979">
                  <c:v>90</c:v>
                </c:pt>
                <c:pt idx="2980">
                  <c:v>108</c:v>
                </c:pt>
                <c:pt idx="2981">
                  <c:v>113</c:v>
                </c:pt>
                <c:pt idx="2982">
                  <c:v>110</c:v>
                </c:pt>
                <c:pt idx="2983">
                  <c:v>109</c:v>
                </c:pt>
                <c:pt idx="2984">
                  <c:v>110</c:v>
                </c:pt>
                <c:pt idx="2985">
                  <c:v>100</c:v>
                </c:pt>
                <c:pt idx="2986">
                  <c:v>101</c:v>
                </c:pt>
                <c:pt idx="2987">
                  <c:v>97</c:v>
                </c:pt>
                <c:pt idx="2988">
                  <c:v>172</c:v>
                </c:pt>
                <c:pt idx="2989">
                  <c:v>104</c:v>
                </c:pt>
                <c:pt idx="2990">
                  <c:v>99</c:v>
                </c:pt>
                <c:pt idx="2991">
                  <c:v>129</c:v>
                </c:pt>
                <c:pt idx="2992">
                  <c:v>91</c:v>
                </c:pt>
                <c:pt idx="2993">
                  <c:v>100</c:v>
                </c:pt>
                <c:pt idx="2994">
                  <c:v>111</c:v>
                </c:pt>
                <c:pt idx="2995">
                  <c:v>114</c:v>
                </c:pt>
                <c:pt idx="2996">
                  <c:v>86</c:v>
                </c:pt>
                <c:pt idx="2997">
                  <c:v>107</c:v>
                </c:pt>
                <c:pt idx="2998">
                  <c:v>90</c:v>
                </c:pt>
                <c:pt idx="2999">
                  <c:v>103</c:v>
                </c:pt>
                <c:pt idx="3000">
                  <c:v>120</c:v>
                </c:pt>
                <c:pt idx="3001">
                  <c:v>134</c:v>
                </c:pt>
                <c:pt idx="3002">
                  <c:v>110</c:v>
                </c:pt>
                <c:pt idx="3003">
                  <c:v>95</c:v>
                </c:pt>
                <c:pt idx="3004">
                  <c:v>95</c:v>
                </c:pt>
                <c:pt idx="3005">
                  <c:v>132</c:v>
                </c:pt>
                <c:pt idx="3006">
                  <c:v>94</c:v>
                </c:pt>
                <c:pt idx="3007">
                  <c:v>89</c:v>
                </c:pt>
                <c:pt idx="3008">
                  <c:v>138</c:v>
                </c:pt>
                <c:pt idx="3009">
                  <c:v>113</c:v>
                </c:pt>
                <c:pt idx="3010">
                  <c:v>99</c:v>
                </c:pt>
                <c:pt idx="3011">
                  <c:v>111</c:v>
                </c:pt>
                <c:pt idx="3012">
                  <c:v>99</c:v>
                </c:pt>
                <c:pt idx="3013">
                  <c:v>104</c:v>
                </c:pt>
                <c:pt idx="3014">
                  <c:v>89</c:v>
                </c:pt>
                <c:pt idx="3015">
                  <c:v>103</c:v>
                </c:pt>
                <c:pt idx="3016">
                  <c:v>134</c:v>
                </c:pt>
                <c:pt idx="3017">
                  <c:v>100</c:v>
                </c:pt>
                <c:pt idx="3018">
                  <c:v>130</c:v>
                </c:pt>
                <c:pt idx="3019">
                  <c:v>106</c:v>
                </c:pt>
                <c:pt idx="3020">
                  <c:v>125</c:v>
                </c:pt>
                <c:pt idx="3021">
                  <c:v>109</c:v>
                </c:pt>
                <c:pt idx="3022">
                  <c:v>200</c:v>
                </c:pt>
                <c:pt idx="3023">
                  <c:v>114</c:v>
                </c:pt>
                <c:pt idx="3024">
                  <c:v>112</c:v>
                </c:pt>
                <c:pt idx="3025">
                  <c:v>116</c:v>
                </c:pt>
                <c:pt idx="3026">
                  <c:v>92</c:v>
                </c:pt>
                <c:pt idx="3027">
                  <c:v>120</c:v>
                </c:pt>
                <c:pt idx="3028">
                  <c:v>107</c:v>
                </c:pt>
                <c:pt idx="3029">
                  <c:v>92</c:v>
                </c:pt>
                <c:pt idx="3030">
                  <c:v>107</c:v>
                </c:pt>
                <c:pt idx="3031">
                  <c:v>100</c:v>
                </c:pt>
                <c:pt idx="3032">
                  <c:v>81</c:v>
                </c:pt>
                <c:pt idx="3033">
                  <c:v>101</c:v>
                </c:pt>
                <c:pt idx="3034">
                  <c:v>122</c:v>
                </c:pt>
                <c:pt idx="3035">
                  <c:v>97</c:v>
                </c:pt>
                <c:pt idx="3036">
                  <c:v>92</c:v>
                </c:pt>
                <c:pt idx="3037">
                  <c:v>92</c:v>
                </c:pt>
                <c:pt idx="3038">
                  <c:v>110</c:v>
                </c:pt>
                <c:pt idx="3039">
                  <c:v>86</c:v>
                </c:pt>
                <c:pt idx="3040">
                  <c:v>91</c:v>
                </c:pt>
                <c:pt idx="3041">
                  <c:v>145</c:v>
                </c:pt>
                <c:pt idx="3042">
                  <c:v>100</c:v>
                </c:pt>
                <c:pt idx="3043">
                  <c:v>111</c:v>
                </c:pt>
                <c:pt idx="3044">
                  <c:v>184</c:v>
                </c:pt>
                <c:pt idx="3045">
                  <c:v>89</c:v>
                </c:pt>
                <c:pt idx="3046">
                  <c:v>84</c:v>
                </c:pt>
                <c:pt idx="3047">
                  <c:v>98</c:v>
                </c:pt>
                <c:pt idx="3048">
                  <c:v>95</c:v>
                </c:pt>
                <c:pt idx="3049">
                  <c:v>100</c:v>
                </c:pt>
                <c:pt idx="3050">
                  <c:v>109</c:v>
                </c:pt>
                <c:pt idx="3051">
                  <c:v>118</c:v>
                </c:pt>
                <c:pt idx="3052">
                  <c:v>88</c:v>
                </c:pt>
                <c:pt idx="3053">
                  <c:v>86</c:v>
                </c:pt>
                <c:pt idx="3054">
                  <c:v>118</c:v>
                </c:pt>
                <c:pt idx="3055">
                  <c:v>125</c:v>
                </c:pt>
                <c:pt idx="3056">
                  <c:v>125</c:v>
                </c:pt>
                <c:pt idx="3057">
                  <c:v>94</c:v>
                </c:pt>
                <c:pt idx="3058">
                  <c:v>113</c:v>
                </c:pt>
                <c:pt idx="3059">
                  <c:v>104</c:v>
                </c:pt>
                <c:pt idx="3060">
                  <c:v>95</c:v>
                </c:pt>
                <c:pt idx="3061">
                  <c:v>102</c:v>
                </c:pt>
                <c:pt idx="3062">
                  <c:v>124</c:v>
                </c:pt>
                <c:pt idx="3063">
                  <c:v>105</c:v>
                </c:pt>
                <c:pt idx="3064">
                  <c:v>104</c:v>
                </c:pt>
                <c:pt idx="3065">
                  <c:v>120</c:v>
                </c:pt>
                <c:pt idx="3066">
                  <c:v>111</c:v>
                </c:pt>
                <c:pt idx="3067">
                  <c:v>95</c:v>
                </c:pt>
                <c:pt idx="3068">
                  <c:v>96</c:v>
                </c:pt>
                <c:pt idx="3069">
                  <c:v>97</c:v>
                </c:pt>
                <c:pt idx="3070">
                  <c:v>118</c:v>
                </c:pt>
                <c:pt idx="3071">
                  <c:v>193</c:v>
                </c:pt>
                <c:pt idx="3072">
                  <c:v>97</c:v>
                </c:pt>
                <c:pt idx="3073">
                  <c:v>98</c:v>
                </c:pt>
                <c:pt idx="3074">
                  <c:v>103</c:v>
                </c:pt>
                <c:pt idx="3075">
                  <c:v>161</c:v>
                </c:pt>
                <c:pt idx="3076">
                  <c:v>120</c:v>
                </c:pt>
                <c:pt idx="3077">
                  <c:v>97</c:v>
                </c:pt>
                <c:pt idx="3078">
                  <c:v>97</c:v>
                </c:pt>
                <c:pt idx="3079">
                  <c:v>99</c:v>
                </c:pt>
                <c:pt idx="3080">
                  <c:v>24</c:v>
                </c:pt>
                <c:pt idx="3081">
                  <c:v>144</c:v>
                </c:pt>
                <c:pt idx="3082">
                  <c:v>111</c:v>
                </c:pt>
                <c:pt idx="3083">
                  <c:v>145</c:v>
                </c:pt>
                <c:pt idx="3084">
                  <c:v>106</c:v>
                </c:pt>
                <c:pt idx="3085">
                  <c:v>126</c:v>
                </c:pt>
                <c:pt idx="3086">
                  <c:v>106</c:v>
                </c:pt>
                <c:pt idx="3087">
                  <c:v>121</c:v>
                </c:pt>
                <c:pt idx="3088">
                  <c:v>117</c:v>
                </c:pt>
                <c:pt idx="3089">
                  <c:v>98</c:v>
                </c:pt>
                <c:pt idx="3090">
                  <c:v>109</c:v>
                </c:pt>
                <c:pt idx="3091">
                  <c:v>95</c:v>
                </c:pt>
                <c:pt idx="3092">
                  <c:v>109</c:v>
                </c:pt>
                <c:pt idx="3093">
                  <c:v>96</c:v>
                </c:pt>
                <c:pt idx="3094">
                  <c:v>101</c:v>
                </c:pt>
                <c:pt idx="3095">
                  <c:v>107</c:v>
                </c:pt>
                <c:pt idx="3096">
                  <c:v>119</c:v>
                </c:pt>
                <c:pt idx="3097">
                  <c:v>178</c:v>
                </c:pt>
                <c:pt idx="3098">
                  <c:v>100</c:v>
                </c:pt>
                <c:pt idx="3099">
                  <c:v>98</c:v>
                </c:pt>
                <c:pt idx="3100">
                  <c:v>92</c:v>
                </c:pt>
                <c:pt idx="3101">
                  <c:v>90</c:v>
                </c:pt>
                <c:pt idx="3102">
                  <c:v>90</c:v>
                </c:pt>
                <c:pt idx="3103">
                  <c:v>153</c:v>
                </c:pt>
                <c:pt idx="3104">
                  <c:v>124</c:v>
                </c:pt>
                <c:pt idx="3105">
                  <c:v>82</c:v>
                </c:pt>
                <c:pt idx="3106">
                  <c:v>107</c:v>
                </c:pt>
                <c:pt idx="3107">
                  <c:v>75</c:v>
                </c:pt>
                <c:pt idx="3108">
                  <c:v>97</c:v>
                </c:pt>
                <c:pt idx="3109">
                  <c:v>80</c:v>
                </c:pt>
                <c:pt idx="3110">
                  <c:v>85</c:v>
                </c:pt>
                <c:pt idx="3111">
                  <c:v>97</c:v>
                </c:pt>
                <c:pt idx="3112">
                  <c:v>109</c:v>
                </c:pt>
                <c:pt idx="3113">
                  <c:v>104</c:v>
                </c:pt>
                <c:pt idx="3114">
                  <c:v>140</c:v>
                </c:pt>
                <c:pt idx="3115">
                  <c:v>90</c:v>
                </c:pt>
                <c:pt idx="3116">
                  <c:v>130</c:v>
                </c:pt>
                <c:pt idx="3117">
                  <c:v>98</c:v>
                </c:pt>
                <c:pt idx="3118">
                  <c:v>101</c:v>
                </c:pt>
                <c:pt idx="3119">
                  <c:v>114</c:v>
                </c:pt>
                <c:pt idx="3120">
                  <c:v>100</c:v>
                </c:pt>
                <c:pt idx="3121">
                  <c:v>85</c:v>
                </c:pt>
                <c:pt idx="3122">
                  <c:v>103</c:v>
                </c:pt>
                <c:pt idx="3123">
                  <c:v>100</c:v>
                </c:pt>
                <c:pt idx="3124">
                  <c:v>114</c:v>
                </c:pt>
                <c:pt idx="3125">
                  <c:v>102</c:v>
                </c:pt>
                <c:pt idx="3126">
                  <c:v>103</c:v>
                </c:pt>
                <c:pt idx="3127">
                  <c:v>97</c:v>
                </c:pt>
                <c:pt idx="3128">
                  <c:v>116</c:v>
                </c:pt>
                <c:pt idx="3129">
                  <c:v>96</c:v>
                </c:pt>
                <c:pt idx="3130">
                  <c:v>98</c:v>
                </c:pt>
                <c:pt idx="3131">
                  <c:v>105</c:v>
                </c:pt>
                <c:pt idx="3132">
                  <c:v>123</c:v>
                </c:pt>
                <c:pt idx="3133">
                  <c:v>107</c:v>
                </c:pt>
                <c:pt idx="3134">
                  <c:v>112</c:v>
                </c:pt>
                <c:pt idx="3135">
                  <c:v>93</c:v>
                </c:pt>
                <c:pt idx="3136">
                  <c:v>97</c:v>
                </c:pt>
                <c:pt idx="3137">
                  <c:v>122</c:v>
                </c:pt>
                <c:pt idx="3138">
                  <c:v>101</c:v>
                </c:pt>
                <c:pt idx="3139">
                  <c:v>100</c:v>
                </c:pt>
                <c:pt idx="3140">
                  <c:v>129</c:v>
                </c:pt>
                <c:pt idx="3141">
                  <c:v>81</c:v>
                </c:pt>
                <c:pt idx="3142">
                  <c:v>96</c:v>
                </c:pt>
                <c:pt idx="3143">
                  <c:v>84</c:v>
                </c:pt>
                <c:pt idx="3144">
                  <c:v>100</c:v>
                </c:pt>
                <c:pt idx="3145">
                  <c:v>110</c:v>
                </c:pt>
                <c:pt idx="3146">
                  <c:v>130</c:v>
                </c:pt>
                <c:pt idx="3147">
                  <c:v>84</c:v>
                </c:pt>
                <c:pt idx="3148">
                  <c:v>106</c:v>
                </c:pt>
                <c:pt idx="3149">
                  <c:v>89</c:v>
                </c:pt>
                <c:pt idx="3150">
                  <c:v>76</c:v>
                </c:pt>
                <c:pt idx="3151">
                  <c:v>99</c:v>
                </c:pt>
                <c:pt idx="3152">
                  <c:v>96</c:v>
                </c:pt>
                <c:pt idx="3153">
                  <c:v>104</c:v>
                </c:pt>
                <c:pt idx="3154">
                  <c:v>108</c:v>
                </c:pt>
                <c:pt idx="3155">
                  <c:v>108</c:v>
                </c:pt>
                <c:pt idx="3156">
                  <c:v>87</c:v>
                </c:pt>
                <c:pt idx="3157">
                  <c:v>89</c:v>
                </c:pt>
                <c:pt idx="3158">
                  <c:v>97</c:v>
                </c:pt>
                <c:pt idx="3159">
                  <c:v>106</c:v>
                </c:pt>
                <c:pt idx="3160">
                  <c:v>100</c:v>
                </c:pt>
                <c:pt idx="3161">
                  <c:v>89</c:v>
                </c:pt>
                <c:pt idx="3162">
                  <c:v>114</c:v>
                </c:pt>
                <c:pt idx="3163">
                  <c:v>95</c:v>
                </c:pt>
                <c:pt idx="3164">
                  <c:v>97</c:v>
                </c:pt>
                <c:pt idx="3165">
                  <c:v>94</c:v>
                </c:pt>
                <c:pt idx="3166">
                  <c:v>103</c:v>
                </c:pt>
                <c:pt idx="3167">
                  <c:v>95</c:v>
                </c:pt>
                <c:pt idx="3168">
                  <c:v>101</c:v>
                </c:pt>
                <c:pt idx="3169">
                  <c:v>87</c:v>
                </c:pt>
                <c:pt idx="3170">
                  <c:v>40</c:v>
                </c:pt>
                <c:pt idx="3171">
                  <c:v>101</c:v>
                </c:pt>
                <c:pt idx="3172">
                  <c:v>82</c:v>
                </c:pt>
                <c:pt idx="3173">
                  <c:v>74</c:v>
                </c:pt>
                <c:pt idx="3174">
                  <c:v>130</c:v>
                </c:pt>
                <c:pt idx="3175">
                  <c:v>112</c:v>
                </c:pt>
                <c:pt idx="3176">
                  <c:v>96</c:v>
                </c:pt>
                <c:pt idx="3177">
                  <c:v>89</c:v>
                </c:pt>
                <c:pt idx="3178">
                  <c:v>100</c:v>
                </c:pt>
                <c:pt idx="3179">
                  <c:v>78</c:v>
                </c:pt>
                <c:pt idx="3180">
                  <c:v>121</c:v>
                </c:pt>
                <c:pt idx="3181">
                  <c:v>85</c:v>
                </c:pt>
                <c:pt idx="3182">
                  <c:v>120</c:v>
                </c:pt>
                <c:pt idx="3183">
                  <c:v>106</c:v>
                </c:pt>
                <c:pt idx="3184">
                  <c:v>83</c:v>
                </c:pt>
                <c:pt idx="3185">
                  <c:v>120</c:v>
                </c:pt>
                <c:pt idx="3186">
                  <c:v>111</c:v>
                </c:pt>
                <c:pt idx="3187">
                  <c:v>100</c:v>
                </c:pt>
                <c:pt idx="3188">
                  <c:v>89</c:v>
                </c:pt>
                <c:pt idx="3189">
                  <c:v>115</c:v>
                </c:pt>
                <c:pt idx="3190">
                  <c:v>135</c:v>
                </c:pt>
                <c:pt idx="3191">
                  <c:v>92</c:v>
                </c:pt>
                <c:pt idx="3192">
                  <c:v>120</c:v>
                </c:pt>
                <c:pt idx="3193">
                  <c:v>97</c:v>
                </c:pt>
                <c:pt idx="3194">
                  <c:v>135</c:v>
                </c:pt>
                <c:pt idx="3195">
                  <c:v>93</c:v>
                </c:pt>
                <c:pt idx="3196">
                  <c:v>118</c:v>
                </c:pt>
                <c:pt idx="3197">
                  <c:v>97</c:v>
                </c:pt>
                <c:pt idx="3198">
                  <c:v>98</c:v>
                </c:pt>
                <c:pt idx="3199">
                  <c:v>98</c:v>
                </c:pt>
                <c:pt idx="3200">
                  <c:v>101</c:v>
                </c:pt>
                <c:pt idx="3201">
                  <c:v>132</c:v>
                </c:pt>
                <c:pt idx="3202">
                  <c:v>106</c:v>
                </c:pt>
                <c:pt idx="3203">
                  <c:v>55</c:v>
                </c:pt>
                <c:pt idx="3204">
                  <c:v>168</c:v>
                </c:pt>
                <c:pt idx="3205">
                  <c:v>87</c:v>
                </c:pt>
                <c:pt idx="3206">
                  <c:v>98</c:v>
                </c:pt>
                <c:pt idx="3207">
                  <c:v>96</c:v>
                </c:pt>
                <c:pt idx="3208">
                  <c:v>104</c:v>
                </c:pt>
                <c:pt idx="3209">
                  <c:v>93</c:v>
                </c:pt>
                <c:pt idx="3210">
                  <c:v>95</c:v>
                </c:pt>
                <c:pt idx="3211">
                  <c:v>119</c:v>
                </c:pt>
                <c:pt idx="3212">
                  <c:v>89</c:v>
                </c:pt>
                <c:pt idx="3213">
                  <c:v>107</c:v>
                </c:pt>
                <c:pt idx="3214">
                  <c:v>85</c:v>
                </c:pt>
                <c:pt idx="3215">
                  <c:v>93</c:v>
                </c:pt>
                <c:pt idx="3216">
                  <c:v>101</c:v>
                </c:pt>
                <c:pt idx="3217">
                  <c:v>103</c:v>
                </c:pt>
                <c:pt idx="3218">
                  <c:v>101</c:v>
                </c:pt>
                <c:pt idx="3219">
                  <c:v>123</c:v>
                </c:pt>
                <c:pt idx="3220">
                  <c:v>111</c:v>
                </c:pt>
                <c:pt idx="3221">
                  <c:v>86</c:v>
                </c:pt>
                <c:pt idx="3222">
                  <c:v>99</c:v>
                </c:pt>
                <c:pt idx="3223">
                  <c:v>90</c:v>
                </c:pt>
                <c:pt idx="3224">
                  <c:v>82</c:v>
                </c:pt>
                <c:pt idx="3225">
                  <c:v>110</c:v>
                </c:pt>
                <c:pt idx="3226">
                  <c:v>83</c:v>
                </c:pt>
                <c:pt idx="3227">
                  <c:v>128</c:v>
                </c:pt>
                <c:pt idx="3228">
                  <c:v>125</c:v>
                </c:pt>
                <c:pt idx="3229">
                  <c:v>97</c:v>
                </c:pt>
                <c:pt idx="3230">
                  <c:v>86</c:v>
                </c:pt>
                <c:pt idx="3231">
                  <c:v>91</c:v>
                </c:pt>
                <c:pt idx="3232">
                  <c:v>90</c:v>
                </c:pt>
                <c:pt idx="3233">
                  <c:v>90</c:v>
                </c:pt>
                <c:pt idx="3234">
                  <c:v>94</c:v>
                </c:pt>
                <c:pt idx="3235">
                  <c:v>112</c:v>
                </c:pt>
                <c:pt idx="3236">
                  <c:v>85</c:v>
                </c:pt>
                <c:pt idx="3237">
                  <c:v>93</c:v>
                </c:pt>
                <c:pt idx="3238">
                  <c:v>104</c:v>
                </c:pt>
                <c:pt idx="3239">
                  <c:v>94</c:v>
                </c:pt>
                <c:pt idx="3240">
                  <c:v>85</c:v>
                </c:pt>
                <c:pt idx="3241">
                  <c:v>99</c:v>
                </c:pt>
                <c:pt idx="3242">
                  <c:v>91</c:v>
                </c:pt>
                <c:pt idx="3243">
                  <c:v>117</c:v>
                </c:pt>
                <c:pt idx="3244">
                  <c:v>85</c:v>
                </c:pt>
                <c:pt idx="3245">
                  <c:v>106</c:v>
                </c:pt>
                <c:pt idx="3246">
                  <c:v>81</c:v>
                </c:pt>
                <c:pt idx="3247">
                  <c:v>100</c:v>
                </c:pt>
                <c:pt idx="3248">
                  <c:v>90</c:v>
                </c:pt>
                <c:pt idx="3249">
                  <c:v>116</c:v>
                </c:pt>
                <c:pt idx="3250">
                  <c:v>84</c:v>
                </c:pt>
                <c:pt idx="3251">
                  <c:v>135</c:v>
                </c:pt>
                <c:pt idx="3252">
                  <c:v>84</c:v>
                </c:pt>
                <c:pt idx="3253">
                  <c:v>89</c:v>
                </c:pt>
                <c:pt idx="3254">
                  <c:v>107</c:v>
                </c:pt>
                <c:pt idx="3255">
                  <c:v>144</c:v>
                </c:pt>
                <c:pt idx="3256">
                  <c:v>98</c:v>
                </c:pt>
                <c:pt idx="3257">
                  <c:v>94</c:v>
                </c:pt>
                <c:pt idx="3258">
                  <c:v>117</c:v>
                </c:pt>
                <c:pt idx="3259">
                  <c:v>102</c:v>
                </c:pt>
                <c:pt idx="3260">
                  <c:v>127</c:v>
                </c:pt>
                <c:pt idx="3261">
                  <c:v>98</c:v>
                </c:pt>
                <c:pt idx="3262">
                  <c:v>88</c:v>
                </c:pt>
                <c:pt idx="3263">
                  <c:v>197</c:v>
                </c:pt>
                <c:pt idx="3264">
                  <c:v>121</c:v>
                </c:pt>
                <c:pt idx="3265">
                  <c:v>90</c:v>
                </c:pt>
                <c:pt idx="3266">
                  <c:v>89</c:v>
                </c:pt>
                <c:pt idx="3267">
                  <c:v>104</c:v>
                </c:pt>
                <c:pt idx="3268">
                  <c:v>94</c:v>
                </c:pt>
                <c:pt idx="3269">
                  <c:v>90</c:v>
                </c:pt>
                <c:pt idx="3270">
                  <c:v>130</c:v>
                </c:pt>
                <c:pt idx="3271">
                  <c:v>92</c:v>
                </c:pt>
                <c:pt idx="3272">
                  <c:v>176</c:v>
                </c:pt>
                <c:pt idx="3273">
                  <c:v>116</c:v>
                </c:pt>
                <c:pt idx="3274">
                  <c:v>88</c:v>
                </c:pt>
                <c:pt idx="3275">
                  <c:v>106</c:v>
                </c:pt>
                <c:pt idx="3276">
                  <c:v>181</c:v>
                </c:pt>
                <c:pt idx="3277">
                  <c:v>130</c:v>
                </c:pt>
                <c:pt idx="3278">
                  <c:v>93</c:v>
                </c:pt>
                <c:pt idx="3279">
                  <c:v>110</c:v>
                </c:pt>
                <c:pt idx="3280">
                  <c:v>123</c:v>
                </c:pt>
                <c:pt idx="3281">
                  <c:v>120</c:v>
                </c:pt>
                <c:pt idx="3282">
                  <c:v>87</c:v>
                </c:pt>
                <c:pt idx="3283">
                  <c:v>123</c:v>
                </c:pt>
                <c:pt idx="3284">
                  <c:v>103</c:v>
                </c:pt>
                <c:pt idx="3285">
                  <c:v>91</c:v>
                </c:pt>
                <c:pt idx="3286">
                  <c:v>88</c:v>
                </c:pt>
                <c:pt idx="3287">
                  <c:v>126</c:v>
                </c:pt>
                <c:pt idx="3288">
                  <c:v>120</c:v>
                </c:pt>
                <c:pt idx="3289">
                  <c:v>116</c:v>
                </c:pt>
                <c:pt idx="3290">
                  <c:v>94</c:v>
                </c:pt>
                <c:pt idx="3291">
                  <c:v>85</c:v>
                </c:pt>
                <c:pt idx="3292">
                  <c:v>137</c:v>
                </c:pt>
                <c:pt idx="3293">
                  <c:v>114</c:v>
                </c:pt>
                <c:pt idx="3294">
                  <c:v>76</c:v>
                </c:pt>
                <c:pt idx="3295">
                  <c:v>119</c:v>
                </c:pt>
                <c:pt idx="3296">
                  <c:v>99</c:v>
                </c:pt>
                <c:pt idx="3297">
                  <c:v>79</c:v>
                </c:pt>
                <c:pt idx="3298">
                  <c:v>114</c:v>
                </c:pt>
                <c:pt idx="3299">
                  <c:v>30</c:v>
                </c:pt>
                <c:pt idx="3300">
                  <c:v>91</c:v>
                </c:pt>
                <c:pt idx="3301">
                  <c:v>95</c:v>
                </c:pt>
                <c:pt idx="3302">
                  <c:v>103</c:v>
                </c:pt>
                <c:pt idx="3303">
                  <c:v>92</c:v>
                </c:pt>
                <c:pt idx="3304">
                  <c:v>124</c:v>
                </c:pt>
                <c:pt idx="3305">
                  <c:v>156</c:v>
                </c:pt>
                <c:pt idx="3306">
                  <c:v>84</c:v>
                </c:pt>
                <c:pt idx="3307">
                  <c:v>300</c:v>
                </c:pt>
                <c:pt idx="3308">
                  <c:v>120</c:v>
                </c:pt>
                <c:pt idx="3309">
                  <c:v>98</c:v>
                </c:pt>
                <c:pt idx="3310">
                  <c:v>121</c:v>
                </c:pt>
                <c:pt idx="3311">
                  <c:v>97</c:v>
                </c:pt>
                <c:pt idx="3312">
                  <c:v>86</c:v>
                </c:pt>
                <c:pt idx="3313">
                  <c:v>93</c:v>
                </c:pt>
                <c:pt idx="3314">
                  <c:v>45</c:v>
                </c:pt>
                <c:pt idx="3315">
                  <c:v>97</c:v>
                </c:pt>
                <c:pt idx="3316">
                  <c:v>102</c:v>
                </c:pt>
                <c:pt idx="3317">
                  <c:v>105</c:v>
                </c:pt>
                <c:pt idx="3318">
                  <c:v>103</c:v>
                </c:pt>
                <c:pt idx="3319">
                  <c:v>93</c:v>
                </c:pt>
                <c:pt idx="3320">
                  <c:v>76</c:v>
                </c:pt>
                <c:pt idx="3321">
                  <c:v>90</c:v>
                </c:pt>
                <c:pt idx="3322">
                  <c:v>122</c:v>
                </c:pt>
                <c:pt idx="3323">
                  <c:v>127</c:v>
                </c:pt>
                <c:pt idx="3324">
                  <c:v>84</c:v>
                </c:pt>
                <c:pt idx="3325">
                  <c:v>23</c:v>
                </c:pt>
                <c:pt idx="3326">
                  <c:v>96</c:v>
                </c:pt>
                <c:pt idx="3327">
                  <c:v>97</c:v>
                </c:pt>
                <c:pt idx="3328">
                  <c:v>112</c:v>
                </c:pt>
                <c:pt idx="3329">
                  <c:v>125</c:v>
                </c:pt>
                <c:pt idx="3330">
                  <c:v>96</c:v>
                </c:pt>
                <c:pt idx="3331">
                  <c:v>98</c:v>
                </c:pt>
                <c:pt idx="3332">
                  <c:v>92</c:v>
                </c:pt>
                <c:pt idx="3333">
                  <c:v>103</c:v>
                </c:pt>
                <c:pt idx="3334">
                  <c:v>122</c:v>
                </c:pt>
                <c:pt idx="3335">
                  <c:v>101</c:v>
                </c:pt>
                <c:pt idx="3336">
                  <c:v>104</c:v>
                </c:pt>
                <c:pt idx="3337">
                  <c:v>101</c:v>
                </c:pt>
                <c:pt idx="3338">
                  <c:v>135</c:v>
                </c:pt>
                <c:pt idx="3339">
                  <c:v>119</c:v>
                </c:pt>
                <c:pt idx="3340">
                  <c:v>128</c:v>
                </c:pt>
                <c:pt idx="3341">
                  <c:v>107</c:v>
                </c:pt>
                <c:pt idx="3342">
                  <c:v>106</c:v>
                </c:pt>
                <c:pt idx="3343">
                  <c:v>126</c:v>
                </c:pt>
                <c:pt idx="3344">
                  <c:v>128</c:v>
                </c:pt>
                <c:pt idx="3345">
                  <c:v>127</c:v>
                </c:pt>
                <c:pt idx="3346">
                  <c:v>160</c:v>
                </c:pt>
                <c:pt idx="3347">
                  <c:v>126</c:v>
                </c:pt>
                <c:pt idx="3348">
                  <c:v>171</c:v>
                </c:pt>
                <c:pt idx="3349">
                  <c:v>150</c:v>
                </c:pt>
                <c:pt idx="3350">
                  <c:v>122</c:v>
                </c:pt>
                <c:pt idx="3351">
                  <c:v>178</c:v>
                </c:pt>
                <c:pt idx="3352">
                  <c:v>95</c:v>
                </c:pt>
                <c:pt idx="3353">
                  <c:v>117</c:v>
                </c:pt>
                <c:pt idx="3354">
                  <c:v>119</c:v>
                </c:pt>
                <c:pt idx="3355">
                  <c:v>174</c:v>
                </c:pt>
                <c:pt idx="3356">
                  <c:v>111</c:v>
                </c:pt>
                <c:pt idx="3357">
                  <c:v>101</c:v>
                </c:pt>
                <c:pt idx="3358">
                  <c:v>89</c:v>
                </c:pt>
                <c:pt idx="3359">
                  <c:v>113</c:v>
                </c:pt>
                <c:pt idx="3360">
                  <c:v>95</c:v>
                </c:pt>
                <c:pt idx="3361">
                  <c:v>112</c:v>
                </c:pt>
                <c:pt idx="3362">
                  <c:v>109</c:v>
                </c:pt>
                <c:pt idx="3363">
                  <c:v>108</c:v>
                </c:pt>
                <c:pt idx="3364">
                  <c:v>100</c:v>
                </c:pt>
                <c:pt idx="3365">
                  <c:v>90</c:v>
                </c:pt>
                <c:pt idx="3366">
                  <c:v>130</c:v>
                </c:pt>
                <c:pt idx="3367">
                  <c:v>94</c:v>
                </c:pt>
                <c:pt idx="3368">
                  <c:v>93</c:v>
                </c:pt>
                <c:pt idx="3369">
                  <c:v>80</c:v>
                </c:pt>
                <c:pt idx="3370">
                  <c:v>111</c:v>
                </c:pt>
                <c:pt idx="3371">
                  <c:v>142</c:v>
                </c:pt>
                <c:pt idx="3372">
                  <c:v>60</c:v>
                </c:pt>
                <c:pt idx="3373">
                  <c:v>107</c:v>
                </c:pt>
                <c:pt idx="3374">
                  <c:v>91</c:v>
                </c:pt>
                <c:pt idx="3375">
                  <c:v>112</c:v>
                </c:pt>
                <c:pt idx="3376">
                  <c:v>82</c:v>
                </c:pt>
                <c:pt idx="3377">
                  <c:v>97</c:v>
                </c:pt>
                <c:pt idx="3378">
                  <c:v>128</c:v>
                </c:pt>
                <c:pt idx="3379">
                  <c:v>102</c:v>
                </c:pt>
                <c:pt idx="3380">
                  <c:v>93</c:v>
                </c:pt>
                <c:pt idx="3381">
                  <c:v>116</c:v>
                </c:pt>
                <c:pt idx="3382">
                  <c:v>138</c:v>
                </c:pt>
                <c:pt idx="3383">
                  <c:v>117</c:v>
                </c:pt>
                <c:pt idx="3384">
                  <c:v>93</c:v>
                </c:pt>
                <c:pt idx="3385">
                  <c:v>92</c:v>
                </c:pt>
                <c:pt idx="3386">
                  <c:v>110</c:v>
                </c:pt>
                <c:pt idx="3387">
                  <c:v>92</c:v>
                </c:pt>
                <c:pt idx="3388">
                  <c:v>104</c:v>
                </c:pt>
                <c:pt idx="3389">
                  <c:v>98</c:v>
                </c:pt>
                <c:pt idx="3390">
                  <c:v>89</c:v>
                </c:pt>
                <c:pt idx="3391">
                  <c:v>92</c:v>
                </c:pt>
                <c:pt idx="3392">
                  <c:v>140</c:v>
                </c:pt>
                <c:pt idx="3393">
                  <c:v>60</c:v>
                </c:pt>
                <c:pt idx="3394">
                  <c:v>90</c:v>
                </c:pt>
                <c:pt idx="3395">
                  <c:v>129</c:v>
                </c:pt>
                <c:pt idx="3396">
                  <c:v>111</c:v>
                </c:pt>
                <c:pt idx="3397">
                  <c:v>79</c:v>
                </c:pt>
                <c:pt idx="3398">
                  <c:v>104</c:v>
                </c:pt>
                <c:pt idx="3399">
                  <c:v>101</c:v>
                </c:pt>
                <c:pt idx="3400">
                  <c:v>113</c:v>
                </c:pt>
                <c:pt idx="3401">
                  <c:v>92</c:v>
                </c:pt>
                <c:pt idx="3402">
                  <c:v>106</c:v>
                </c:pt>
                <c:pt idx="3403">
                  <c:v>98</c:v>
                </c:pt>
                <c:pt idx="3404">
                  <c:v>75</c:v>
                </c:pt>
                <c:pt idx="3405">
                  <c:v>104</c:v>
                </c:pt>
                <c:pt idx="3406">
                  <c:v>108</c:v>
                </c:pt>
                <c:pt idx="3407">
                  <c:v>99</c:v>
                </c:pt>
                <c:pt idx="3408">
                  <c:v>180</c:v>
                </c:pt>
                <c:pt idx="3409">
                  <c:v>109</c:v>
                </c:pt>
                <c:pt idx="3410">
                  <c:v>111</c:v>
                </c:pt>
                <c:pt idx="3411">
                  <c:v>93</c:v>
                </c:pt>
                <c:pt idx="3412">
                  <c:v>99</c:v>
                </c:pt>
                <c:pt idx="3413">
                  <c:v>98</c:v>
                </c:pt>
                <c:pt idx="3414">
                  <c:v>95</c:v>
                </c:pt>
                <c:pt idx="3415">
                  <c:v>142</c:v>
                </c:pt>
                <c:pt idx="3416">
                  <c:v>107</c:v>
                </c:pt>
                <c:pt idx="3417">
                  <c:v>102</c:v>
                </c:pt>
                <c:pt idx="3418">
                  <c:v>97</c:v>
                </c:pt>
                <c:pt idx="3419">
                  <c:v>124</c:v>
                </c:pt>
                <c:pt idx="3420">
                  <c:v>97</c:v>
                </c:pt>
                <c:pt idx="3421">
                  <c:v>124</c:v>
                </c:pt>
                <c:pt idx="3422">
                  <c:v>96</c:v>
                </c:pt>
                <c:pt idx="3423">
                  <c:v>114</c:v>
                </c:pt>
                <c:pt idx="3424">
                  <c:v>90</c:v>
                </c:pt>
                <c:pt idx="3425">
                  <c:v>104</c:v>
                </c:pt>
                <c:pt idx="3426">
                  <c:v>102</c:v>
                </c:pt>
                <c:pt idx="3427">
                  <c:v>93</c:v>
                </c:pt>
                <c:pt idx="3428">
                  <c:v>90</c:v>
                </c:pt>
                <c:pt idx="3429">
                  <c:v>106</c:v>
                </c:pt>
                <c:pt idx="3430">
                  <c:v>99</c:v>
                </c:pt>
                <c:pt idx="3431">
                  <c:v>115</c:v>
                </c:pt>
                <c:pt idx="3432">
                  <c:v>89</c:v>
                </c:pt>
                <c:pt idx="3433">
                  <c:v>101</c:v>
                </c:pt>
                <c:pt idx="3434">
                  <c:v>92</c:v>
                </c:pt>
                <c:pt idx="3435">
                  <c:v>94</c:v>
                </c:pt>
                <c:pt idx="3436">
                  <c:v>100</c:v>
                </c:pt>
                <c:pt idx="3437">
                  <c:v>106</c:v>
                </c:pt>
                <c:pt idx="3438">
                  <c:v>109</c:v>
                </c:pt>
                <c:pt idx="3439">
                  <c:v>105</c:v>
                </c:pt>
                <c:pt idx="3440">
                  <c:v>102</c:v>
                </c:pt>
                <c:pt idx="3441">
                  <c:v>97</c:v>
                </c:pt>
                <c:pt idx="3442">
                  <c:v>118</c:v>
                </c:pt>
                <c:pt idx="3443">
                  <c:v>92</c:v>
                </c:pt>
                <c:pt idx="3444">
                  <c:v>112</c:v>
                </c:pt>
                <c:pt idx="3445">
                  <c:v>103</c:v>
                </c:pt>
                <c:pt idx="3446">
                  <c:v>93</c:v>
                </c:pt>
                <c:pt idx="3447">
                  <c:v>101</c:v>
                </c:pt>
                <c:pt idx="3448">
                  <c:v>115</c:v>
                </c:pt>
                <c:pt idx="3449">
                  <c:v>113</c:v>
                </c:pt>
                <c:pt idx="3450">
                  <c:v>95</c:v>
                </c:pt>
                <c:pt idx="3451">
                  <c:v>153</c:v>
                </c:pt>
                <c:pt idx="3452">
                  <c:v>89</c:v>
                </c:pt>
                <c:pt idx="3453">
                  <c:v>92</c:v>
                </c:pt>
                <c:pt idx="3454">
                  <c:v>107</c:v>
                </c:pt>
                <c:pt idx="3455">
                  <c:v>118</c:v>
                </c:pt>
                <c:pt idx="3456">
                  <c:v>97</c:v>
                </c:pt>
                <c:pt idx="3457">
                  <c:v>156</c:v>
                </c:pt>
                <c:pt idx="3458">
                  <c:v>100</c:v>
                </c:pt>
                <c:pt idx="3459">
                  <c:v>96</c:v>
                </c:pt>
                <c:pt idx="3460">
                  <c:v>104</c:v>
                </c:pt>
                <c:pt idx="3461">
                  <c:v>120</c:v>
                </c:pt>
                <c:pt idx="3462">
                  <c:v>175</c:v>
                </c:pt>
                <c:pt idx="3463">
                  <c:v>95</c:v>
                </c:pt>
                <c:pt idx="3464">
                  <c:v>95</c:v>
                </c:pt>
                <c:pt idx="3465">
                  <c:v>121</c:v>
                </c:pt>
                <c:pt idx="3466">
                  <c:v>110</c:v>
                </c:pt>
                <c:pt idx="3467">
                  <c:v>96</c:v>
                </c:pt>
                <c:pt idx="3468">
                  <c:v>121</c:v>
                </c:pt>
                <c:pt idx="3469">
                  <c:v>95</c:v>
                </c:pt>
                <c:pt idx="3470">
                  <c:v>112</c:v>
                </c:pt>
                <c:pt idx="3471">
                  <c:v>112</c:v>
                </c:pt>
                <c:pt idx="3472">
                  <c:v>143</c:v>
                </c:pt>
                <c:pt idx="3473">
                  <c:v>93</c:v>
                </c:pt>
                <c:pt idx="3474">
                  <c:v>110</c:v>
                </c:pt>
                <c:pt idx="3475">
                  <c:v>104</c:v>
                </c:pt>
                <c:pt idx="3476">
                  <c:v>115</c:v>
                </c:pt>
                <c:pt idx="3477">
                  <c:v>53</c:v>
                </c:pt>
                <c:pt idx="3478">
                  <c:v>119</c:v>
                </c:pt>
                <c:pt idx="3479">
                  <c:v>125</c:v>
                </c:pt>
                <c:pt idx="3480">
                  <c:v>96</c:v>
                </c:pt>
                <c:pt idx="3481">
                  <c:v>100</c:v>
                </c:pt>
                <c:pt idx="3482">
                  <c:v>46</c:v>
                </c:pt>
                <c:pt idx="3483">
                  <c:v>89</c:v>
                </c:pt>
                <c:pt idx="3484">
                  <c:v>92</c:v>
                </c:pt>
                <c:pt idx="3485">
                  <c:v>109</c:v>
                </c:pt>
                <c:pt idx="3486">
                  <c:v>44</c:v>
                </c:pt>
                <c:pt idx="3487">
                  <c:v>103</c:v>
                </c:pt>
                <c:pt idx="3488">
                  <c:v>95</c:v>
                </c:pt>
                <c:pt idx="3489">
                  <c:v>143</c:v>
                </c:pt>
                <c:pt idx="3490">
                  <c:v>105</c:v>
                </c:pt>
                <c:pt idx="3491">
                  <c:v>79</c:v>
                </c:pt>
                <c:pt idx="3492">
                  <c:v>106</c:v>
                </c:pt>
                <c:pt idx="3493">
                  <c:v>100</c:v>
                </c:pt>
                <c:pt idx="3494">
                  <c:v>103</c:v>
                </c:pt>
                <c:pt idx="3495">
                  <c:v>116</c:v>
                </c:pt>
                <c:pt idx="3496">
                  <c:v>99</c:v>
                </c:pt>
                <c:pt idx="3497">
                  <c:v>164</c:v>
                </c:pt>
                <c:pt idx="3498">
                  <c:v>96</c:v>
                </c:pt>
                <c:pt idx="3499">
                  <c:v>122</c:v>
                </c:pt>
                <c:pt idx="3500">
                  <c:v>94</c:v>
                </c:pt>
                <c:pt idx="3501">
                  <c:v>93</c:v>
                </c:pt>
                <c:pt idx="3502">
                  <c:v>96</c:v>
                </c:pt>
                <c:pt idx="3503">
                  <c:v>60</c:v>
                </c:pt>
                <c:pt idx="3504">
                  <c:v>113</c:v>
                </c:pt>
                <c:pt idx="3505">
                  <c:v>60</c:v>
                </c:pt>
                <c:pt idx="3506">
                  <c:v>192</c:v>
                </c:pt>
                <c:pt idx="3507">
                  <c:v>99</c:v>
                </c:pt>
                <c:pt idx="3508">
                  <c:v>91</c:v>
                </c:pt>
                <c:pt idx="3509">
                  <c:v>100</c:v>
                </c:pt>
                <c:pt idx="3510">
                  <c:v>105</c:v>
                </c:pt>
                <c:pt idx="3511">
                  <c:v>99</c:v>
                </c:pt>
                <c:pt idx="3512">
                  <c:v>112</c:v>
                </c:pt>
                <c:pt idx="3513">
                  <c:v>100</c:v>
                </c:pt>
                <c:pt idx="3514">
                  <c:v>99</c:v>
                </c:pt>
                <c:pt idx="3515">
                  <c:v>100</c:v>
                </c:pt>
                <c:pt idx="3516">
                  <c:v>125</c:v>
                </c:pt>
                <c:pt idx="3517">
                  <c:v>107</c:v>
                </c:pt>
                <c:pt idx="3518">
                  <c:v>107</c:v>
                </c:pt>
                <c:pt idx="3519">
                  <c:v>97</c:v>
                </c:pt>
                <c:pt idx="3520">
                  <c:v>105</c:v>
                </c:pt>
                <c:pt idx="3521">
                  <c:v>95</c:v>
                </c:pt>
                <c:pt idx="3522">
                  <c:v>106</c:v>
                </c:pt>
                <c:pt idx="3523">
                  <c:v>93</c:v>
                </c:pt>
                <c:pt idx="3524">
                  <c:v>103</c:v>
                </c:pt>
                <c:pt idx="3525">
                  <c:v>96</c:v>
                </c:pt>
                <c:pt idx="3526">
                  <c:v>103</c:v>
                </c:pt>
                <c:pt idx="3527">
                  <c:v>108</c:v>
                </c:pt>
                <c:pt idx="3528">
                  <c:v>177</c:v>
                </c:pt>
                <c:pt idx="3529">
                  <c:v>118</c:v>
                </c:pt>
                <c:pt idx="3530">
                  <c:v>97</c:v>
                </c:pt>
                <c:pt idx="3531">
                  <c:v>102</c:v>
                </c:pt>
                <c:pt idx="3532">
                  <c:v>92</c:v>
                </c:pt>
                <c:pt idx="3533">
                  <c:v>88</c:v>
                </c:pt>
                <c:pt idx="3534">
                  <c:v>80</c:v>
                </c:pt>
                <c:pt idx="3535">
                  <c:v>45</c:v>
                </c:pt>
                <c:pt idx="3536">
                  <c:v>115</c:v>
                </c:pt>
                <c:pt idx="3537">
                  <c:v>97</c:v>
                </c:pt>
                <c:pt idx="3538">
                  <c:v>102</c:v>
                </c:pt>
                <c:pt idx="3539">
                  <c:v>111</c:v>
                </c:pt>
                <c:pt idx="3540">
                  <c:v>96</c:v>
                </c:pt>
                <c:pt idx="3541">
                  <c:v>94</c:v>
                </c:pt>
                <c:pt idx="3542">
                  <c:v>125</c:v>
                </c:pt>
                <c:pt idx="3543">
                  <c:v>108</c:v>
                </c:pt>
                <c:pt idx="3544">
                  <c:v>101</c:v>
                </c:pt>
                <c:pt idx="3545">
                  <c:v>101</c:v>
                </c:pt>
                <c:pt idx="3546">
                  <c:v>139</c:v>
                </c:pt>
                <c:pt idx="3547">
                  <c:v>125</c:v>
                </c:pt>
                <c:pt idx="3548">
                  <c:v>88</c:v>
                </c:pt>
                <c:pt idx="3549">
                  <c:v>115</c:v>
                </c:pt>
                <c:pt idx="3550">
                  <c:v>99</c:v>
                </c:pt>
                <c:pt idx="3551">
                  <c:v>88</c:v>
                </c:pt>
                <c:pt idx="3552">
                  <c:v>112</c:v>
                </c:pt>
                <c:pt idx="3553">
                  <c:v>108</c:v>
                </c:pt>
                <c:pt idx="3554">
                  <c:v>107</c:v>
                </c:pt>
                <c:pt idx="3555">
                  <c:v>104</c:v>
                </c:pt>
                <c:pt idx="3556">
                  <c:v>108</c:v>
                </c:pt>
                <c:pt idx="3557">
                  <c:v>102</c:v>
                </c:pt>
                <c:pt idx="3558">
                  <c:v>88</c:v>
                </c:pt>
                <c:pt idx="3559">
                  <c:v>115</c:v>
                </c:pt>
                <c:pt idx="3560">
                  <c:v>91</c:v>
                </c:pt>
                <c:pt idx="3561">
                  <c:v>141</c:v>
                </c:pt>
                <c:pt idx="3562">
                  <c:v>101</c:v>
                </c:pt>
                <c:pt idx="3563">
                  <c:v>105</c:v>
                </c:pt>
                <c:pt idx="3564">
                  <c:v>100</c:v>
                </c:pt>
                <c:pt idx="3565">
                  <c:v>116</c:v>
                </c:pt>
                <c:pt idx="3566">
                  <c:v>97</c:v>
                </c:pt>
                <c:pt idx="3567">
                  <c:v>106</c:v>
                </c:pt>
                <c:pt idx="3568">
                  <c:v>105</c:v>
                </c:pt>
                <c:pt idx="3569">
                  <c:v>102</c:v>
                </c:pt>
                <c:pt idx="3570">
                  <c:v>122</c:v>
                </c:pt>
                <c:pt idx="3571">
                  <c:v>107</c:v>
                </c:pt>
                <c:pt idx="3572">
                  <c:v>121</c:v>
                </c:pt>
                <c:pt idx="3573">
                  <c:v>98</c:v>
                </c:pt>
                <c:pt idx="3574">
                  <c:v>108</c:v>
                </c:pt>
                <c:pt idx="3575">
                  <c:v>55</c:v>
                </c:pt>
                <c:pt idx="3576">
                  <c:v>123</c:v>
                </c:pt>
                <c:pt idx="3577">
                  <c:v>110</c:v>
                </c:pt>
                <c:pt idx="3578">
                  <c:v>120</c:v>
                </c:pt>
                <c:pt idx="3579">
                  <c:v>122</c:v>
                </c:pt>
                <c:pt idx="3580">
                  <c:v>110</c:v>
                </c:pt>
                <c:pt idx="3581">
                  <c:v>139</c:v>
                </c:pt>
                <c:pt idx="3582">
                  <c:v>124</c:v>
                </c:pt>
                <c:pt idx="3583">
                  <c:v>120</c:v>
                </c:pt>
                <c:pt idx="3584">
                  <c:v>152</c:v>
                </c:pt>
                <c:pt idx="3585">
                  <c:v>98</c:v>
                </c:pt>
                <c:pt idx="3586">
                  <c:v>106</c:v>
                </c:pt>
                <c:pt idx="3587">
                  <c:v>106</c:v>
                </c:pt>
                <c:pt idx="3588">
                  <c:v>106</c:v>
                </c:pt>
                <c:pt idx="3589">
                  <c:v>89</c:v>
                </c:pt>
                <c:pt idx="3590">
                  <c:v>94</c:v>
                </c:pt>
                <c:pt idx="3591">
                  <c:v>109</c:v>
                </c:pt>
                <c:pt idx="3592">
                  <c:v>144</c:v>
                </c:pt>
                <c:pt idx="3593">
                  <c:v>90</c:v>
                </c:pt>
                <c:pt idx="3594">
                  <c:v>106</c:v>
                </c:pt>
                <c:pt idx="3595">
                  <c:v>121</c:v>
                </c:pt>
                <c:pt idx="3596">
                  <c:v>89</c:v>
                </c:pt>
                <c:pt idx="3597">
                  <c:v>86</c:v>
                </c:pt>
                <c:pt idx="3598">
                  <c:v>91</c:v>
                </c:pt>
                <c:pt idx="3599">
                  <c:v>104</c:v>
                </c:pt>
                <c:pt idx="3600">
                  <c:v>99</c:v>
                </c:pt>
                <c:pt idx="3601">
                  <c:v>98</c:v>
                </c:pt>
                <c:pt idx="3602">
                  <c:v>121</c:v>
                </c:pt>
                <c:pt idx="3603">
                  <c:v>96</c:v>
                </c:pt>
                <c:pt idx="3604">
                  <c:v>99</c:v>
                </c:pt>
                <c:pt idx="3605">
                  <c:v>42</c:v>
                </c:pt>
                <c:pt idx="3606">
                  <c:v>122</c:v>
                </c:pt>
                <c:pt idx="3607">
                  <c:v>101</c:v>
                </c:pt>
                <c:pt idx="3608">
                  <c:v>102</c:v>
                </c:pt>
                <c:pt idx="3609">
                  <c:v>84</c:v>
                </c:pt>
                <c:pt idx="3610">
                  <c:v>104</c:v>
                </c:pt>
                <c:pt idx="3611">
                  <c:v>96</c:v>
                </c:pt>
                <c:pt idx="3612">
                  <c:v>94</c:v>
                </c:pt>
                <c:pt idx="3613">
                  <c:v>90</c:v>
                </c:pt>
                <c:pt idx="3614">
                  <c:v>97</c:v>
                </c:pt>
                <c:pt idx="3615">
                  <c:v>90</c:v>
                </c:pt>
                <c:pt idx="3616">
                  <c:v>106</c:v>
                </c:pt>
                <c:pt idx="3617">
                  <c:v>96</c:v>
                </c:pt>
                <c:pt idx="3618">
                  <c:v>44</c:v>
                </c:pt>
                <c:pt idx="3619">
                  <c:v>95</c:v>
                </c:pt>
                <c:pt idx="3620">
                  <c:v>99</c:v>
                </c:pt>
                <c:pt idx="3621">
                  <c:v>93</c:v>
                </c:pt>
                <c:pt idx="3622">
                  <c:v>99</c:v>
                </c:pt>
                <c:pt idx="3623">
                  <c:v>95</c:v>
                </c:pt>
                <c:pt idx="3624">
                  <c:v>84</c:v>
                </c:pt>
                <c:pt idx="3625">
                  <c:v>144</c:v>
                </c:pt>
                <c:pt idx="3626">
                  <c:v>99</c:v>
                </c:pt>
                <c:pt idx="3627">
                  <c:v>110</c:v>
                </c:pt>
                <c:pt idx="3628">
                  <c:v>97</c:v>
                </c:pt>
                <c:pt idx="3629">
                  <c:v>107</c:v>
                </c:pt>
                <c:pt idx="3630">
                  <c:v>90</c:v>
                </c:pt>
                <c:pt idx="3631">
                  <c:v>104</c:v>
                </c:pt>
                <c:pt idx="3632">
                  <c:v>96</c:v>
                </c:pt>
                <c:pt idx="3633">
                  <c:v>104</c:v>
                </c:pt>
                <c:pt idx="3634">
                  <c:v>97</c:v>
                </c:pt>
                <c:pt idx="3635">
                  <c:v>107</c:v>
                </c:pt>
                <c:pt idx="3636">
                  <c:v>117</c:v>
                </c:pt>
                <c:pt idx="3637">
                  <c:v>85</c:v>
                </c:pt>
                <c:pt idx="3638">
                  <c:v>152</c:v>
                </c:pt>
                <c:pt idx="3639">
                  <c:v>85</c:v>
                </c:pt>
                <c:pt idx="3640">
                  <c:v>76</c:v>
                </c:pt>
                <c:pt idx="3641">
                  <c:v>87</c:v>
                </c:pt>
                <c:pt idx="3642">
                  <c:v>95</c:v>
                </c:pt>
                <c:pt idx="3643">
                  <c:v>101</c:v>
                </c:pt>
                <c:pt idx="3644">
                  <c:v>90</c:v>
                </c:pt>
                <c:pt idx="3645">
                  <c:v>240</c:v>
                </c:pt>
                <c:pt idx="3646">
                  <c:v>89</c:v>
                </c:pt>
                <c:pt idx="3647">
                  <c:v>111</c:v>
                </c:pt>
                <c:pt idx="3648">
                  <c:v>86</c:v>
                </c:pt>
                <c:pt idx="3649">
                  <c:v>115</c:v>
                </c:pt>
                <c:pt idx="3650">
                  <c:v>103</c:v>
                </c:pt>
                <c:pt idx="3651">
                  <c:v>90</c:v>
                </c:pt>
                <c:pt idx="3652">
                  <c:v>133</c:v>
                </c:pt>
                <c:pt idx="3653">
                  <c:v>88</c:v>
                </c:pt>
                <c:pt idx="3654">
                  <c:v>111</c:v>
                </c:pt>
                <c:pt idx="3655">
                  <c:v>94</c:v>
                </c:pt>
                <c:pt idx="3656">
                  <c:v>25</c:v>
                </c:pt>
                <c:pt idx="3657">
                  <c:v>112</c:v>
                </c:pt>
                <c:pt idx="3658">
                  <c:v>141</c:v>
                </c:pt>
                <c:pt idx="3659">
                  <c:v>95</c:v>
                </c:pt>
                <c:pt idx="3660">
                  <c:v>141</c:v>
                </c:pt>
                <c:pt idx="3661">
                  <c:v>85</c:v>
                </c:pt>
                <c:pt idx="3662">
                  <c:v>105</c:v>
                </c:pt>
                <c:pt idx="3663">
                  <c:v>129</c:v>
                </c:pt>
                <c:pt idx="3664">
                  <c:v>125</c:v>
                </c:pt>
                <c:pt idx="3665">
                  <c:v>116</c:v>
                </c:pt>
                <c:pt idx="3666">
                  <c:v>105</c:v>
                </c:pt>
                <c:pt idx="3667">
                  <c:v>90</c:v>
                </c:pt>
                <c:pt idx="3668">
                  <c:v>105</c:v>
                </c:pt>
                <c:pt idx="3669">
                  <c:v>111</c:v>
                </c:pt>
                <c:pt idx="3670">
                  <c:v>91</c:v>
                </c:pt>
                <c:pt idx="3671">
                  <c:v>95</c:v>
                </c:pt>
                <c:pt idx="3672">
                  <c:v>97</c:v>
                </c:pt>
                <c:pt idx="3673">
                  <c:v>92</c:v>
                </c:pt>
                <c:pt idx="3674">
                  <c:v>104</c:v>
                </c:pt>
                <c:pt idx="3675">
                  <c:v>120</c:v>
                </c:pt>
                <c:pt idx="3676">
                  <c:v>99</c:v>
                </c:pt>
                <c:pt idx="3677">
                  <c:v>93</c:v>
                </c:pt>
                <c:pt idx="3678">
                  <c:v>99</c:v>
                </c:pt>
                <c:pt idx="3679">
                  <c:v>99</c:v>
                </c:pt>
                <c:pt idx="3680">
                  <c:v>157</c:v>
                </c:pt>
                <c:pt idx="3681">
                  <c:v>90</c:v>
                </c:pt>
                <c:pt idx="3682">
                  <c:v>96</c:v>
                </c:pt>
                <c:pt idx="3683">
                  <c:v>96</c:v>
                </c:pt>
                <c:pt idx="3684">
                  <c:v>90</c:v>
                </c:pt>
                <c:pt idx="3685">
                  <c:v>100</c:v>
                </c:pt>
                <c:pt idx="3686">
                  <c:v>94</c:v>
                </c:pt>
                <c:pt idx="3687">
                  <c:v>98</c:v>
                </c:pt>
                <c:pt idx="3688">
                  <c:v>129</c:v>
                </c:pt>
                <c:pt idx="3689">
                  <c:v>103</c:v>
                </c:pt>
                <c:pt idx="3690">
                  <c:v>128</c:v>
                </c:pt>
                <c:pt idx="3691">
                  <c:v>106</c:v>
                </c:pt>
                <c:pt idx="3692">
                  <c:v>95</c:v>
                </c:pt>
                <c:pt idx="3693">
                  <c:v>104</c:v>
                </c:pt>
                <c:pt idx="3694">
                  <c:v>87</c:v>
                </c:pt>
                <c:pt idx="3695">
                  <c:v>81</c:v>
                </c:pt>
                <c:pt idx="3696">
                  <c:v>94</c:v>
                </c:pt>
                <c:pt idx="3697">
                  <c:v>89</c:v>
                </c:pt>
                <c:pt idx="3698">
                  <c:v>88</c:v>
                </c:pt>
                <c:pt idx="3699">
                  <c:v>108</c:v>
                </c:pt>
                <c:pt idx="3700">
                  <c:v>115</c:v>
                </c:pt>
                <c:pt idx="3701">
                  <c:v>96</c:v>
                </c:pt>
                <c:pt idx="3702">
                  <c:v>135</c:v>
                </c:pt>
                <c:pt idx="3703">
                  <c:v>113</c:v>
                </c:pt>
                <c:pt idx="3704">
                  <c:v>93</c:v>
                </c:pt>
                <c:pt idx="3705">
                  <c:v>109</c:v>
                </c:pt>
                <c:pt idx="3706">
                  <c:v>127</c:v>
                </c:pt>
                <c:pt idx="3707">
                  <c:v>101</c:v>
                </c:pt>
                <c:pt idx="3708">
                  <c:v>124</c:v>
                </c:pt>
                <c:pt idx="3709">
                  <c:v>117</c:v>
                </c:pt>
                <c:pt idx="3710">
                  <c:v>83</c:v>
                </c:pt>
                <c:pt idx="3711">
                  <c:v>113</c:v>
                </c:pt>
                <c:pt idx="3712">
                  <c:v>104</c:v>
                </c:pt>
                <c:pt idx="3713">
                  <c:v>97</c:v>
                </c:pt>
                <c:pt idx="3714">
                  <c:v>110</c:v>
                </c:pt>
                <c:pt idx="3715">
                  <c:v>103</c:v>
                </c:pt>
                <c:pt idx="3716">
                  <c:v>94</c:v>
                </c:pt>
                <c:pt idx="3717">
                  <c:v>102</c:v>
                </c:pt>
                <c:pt idx="3718">
                  <c:v>77</c:v>
                </c:pt>
                <c:pt idx="3719">
                  <c:v>134</c:v>
                </c:pt>
                <c:pt idx="3720">
                  <c:v>129</c:v>
                </c:pt>
                <c:pt idx="3721">
                  <c:v>90</c:v>
                </c:pt>
                <c:pt idx="3722">
                  <c:v>134</c:v>
                </c:pt>
                <c:pt idx="3723">
                  <c:v>104</c:v>
                </c:pt>
                <c:pt idx="3724">
                  <c:v>95</c:v>
                </c:pt>
                <c:pt idx="3725">
                  <c:v>93</c:v>
                </c:pt>
                <c:pt idx="3726">
                  <c:v>106</c:v>
                </c:pt>
                <c:pt idx="3727">
                  <c:v>109</c:v>
                </c:pt>
                <c:pt idx="3728">
                  <c:v>101</c:v>
                </c:pt>
                <c:pt idx="3729">
                  <c:v>139</c:v>
                </c:pt>
                <c:pt idx="3730">
                  <c:v>99</c:v>
                </c:pt>
                <c:pt idx="3731">
                  <c:v>100</c:v>
                </c:pt>
                <c:pt idx="3732">
                  <c:v>95</c:v>
                </c:pt>
                <c:pt idx="3733">
                  <c:v>94</c:v>
                </c:pt>
                <c:pt idx="3734">
                  <c:v>93</c:v>
                </c:pt>
                <c:pt idx="3735">
                  <c:v>106</c:v>
                </c:pt>
                <c:pt idx="3736">
                  <c:v>99</c:v>
                </c:pt>
                <c:pt idx="3737">
                  <c:v>82</c:v>
                </c:pt>
                <c:pt idx="3738">
                  <c:v>135</c:v>
                </c:pt>
                <c:pt idx="3739">
                  <c:v>88</c:v>
                </c:pt>
                <c:pt idx="3740">
                  <c:v>89</c:v>
                </c:pt>
                <c:pt idx="3741">
                  <c:v>110</c:v>
                </c:pt>
                <c:pt idx="3742">
                  <c:v>107</c:v>
                </c:pt>
                <c:pt idx="3743">
                  <c:v>86</c:v>
                </c:pt>
                <c:pt idx="3744">
                  <c:v>91</c:v>
                </c:pt>
                <c:pt idx="3745">
                  <c:v>103</c:v>
                </c:pt>
                <c:pt idx="3746">
                  <c:v>90</c:v>
                </c:pt>
                <c:pt idx="3747">
                  <c:v>141</c:v>
                </c:pt>
                <c:pt idx="3748">
                  <c:v>92</c:v>
                </c:pt>
                <c:pt idx="3749">
                  <c:v>99</c:v>
                </c:pt>
                <c:pt idx="3750">
                  <c:v>79</c:v>
                </c:pt>
                <c:pt idx="3751">
                  <c:v>96</c:v>
                </c:pt>
                <c:pt idx="3752">
                  <c:v>82</c:v>
                </c:pt>
                <c:pt idx="3753">
                  <c:v>92</c:v>
                </c:pt>
                <c:pt idx="3754">
                  <c:v>112</c:v>
                </c:pt>
                <c:pt idx="3755">
                  <c:v>106</c:v>
                </c:pt>
                <c:pt idx="3756">
                  <c:v>90</c:v>
                </c:pt>
                <c:pt idx="3757">
                  <c:v>126</c:v>
                </c:pt>
                <c:pt idx="3758">
                  <c:v>150</c:v>
                </c:pt>
                <c:pt idx="3759">
                  <c:v>90</c:v>
                </c:pt>
                <c:pt idx="3760">
                  <c:v>91</c:v>
                </c:pt>
                <c:pt idx="3761">
                  <c:v>145</c:v>
                </c:pt>
                <c:pt idx="3762">
                  <c:v>95</c:v>
                </c:pt>
                <c:pt idx="3763">
                  <c:v>97</c:v>
                </c:pt>
                <c:pt idx="3764">
                  <c:v>90</c:v>
                </c:pt>
                <c:pt idx="3765">
                  <c:v>41</c:v>
                </c:pt>
                <c:pt idx="3766">
                  <c:v>112</c:v>
                </c:pt>
                <c:pt idx="3767">
                  <c:v>122</c:v>
                </c:pt>
                <c:pt idx="3768">
                  <c:v>110</c:v>
                </c:pt>
                <c:pt idx="3769">
                  <c:v>87</c:v>
                </c:pt>
                <c:pt idx="3770">
                  <c:v>108</c:v>
                </c:pt>
                <c:pt idx="3771">
                  <c:v>121</c:v>
                </c:pt>
                <c:pt idx="3772">
                  <c:v>97</c:v>
                </c:pt>
                <c:pt idx="3773">
                  <c:v>116</c:v>
                </c:pt>
                <c:pt idx="3774">
                  <c:v>94</c:v>
                </c:pt>
                <c:pt idx="3775">
                  <c:v>103</c:v>
                </c:pt>
                <c:pt idx="3776">
                  <c:v>112</c:v>
                </c:pt>
                <c:pt idx="3777">
                  <c:v>91</c:v>
                </c:pt>
                <c:pt idx="3778">
                  <c:v>98</c:v>
                </c:pt>
                <c:pt idx="3779">
                  <c:v>95</c:v>
                </c:pt>
                <c:pt idx="3780">
                  <c:v>88</c:v>
                </c:pt>
                <c:pt idx="3781">
                  <c:v>99</c:v>
                </c:pt>
                <c:pt idx="3782">
                  <c:v>91</c:v>
                </c:pt>
                <c:pt idx="3783">
                  <c:v>97</c:v>
                </c:pt>
                <c:pt idx="3784">
                  <c:v>136</c:v>
                </c:pt>
                <c:pt idx="3785">
                  <c:v>118</c:v>
                </c:pt>
                <c:pt idx="3786">
                  <c:v>94</c:v>
                </c:pt>
                <c:pt idx="3787">
                  <c:v>89</c:v>
                </c:pt>
                <c:pt idx="3788">
                  <c:v>90</c:v>
                </c:pt>
                <c:pt idx="3789">
                  <c:v>95</c:v>
                </c:pt>
                <c:pt idx="3790">
                  <c:v>90</c:v>
                </c:pt>
                <c:pt idx="3791">
                  <c:v>95</c:v>
                </c:pt>
                <c:pt idx="3792">
                  <c:v>94</c:v>
                </c:pt>
                <c:pt idx="3793">
                  <c:v>90</c:v>
                </c:pt>
                <c:pt idx="3794">
                  <c:v>103</c:v>
                </c:pt>
                <c:pt idx="3795">
                  <c:v>60</c:v>
                </c:pt>
                <c:pt idx="3796">
                  <c:v>91</c:v>
                </c:pt>
                <c:pt idx="3797">
                  <c:v>102</c:v>
                </c:pt>
                <c:pt idx="3798">
                  <c:v>92</c:v>
                </c:pt>
                <c:pt idx="3799">
                  <c:v>87</c:v>
                </c:pt>
                <c:pt idx="3800">
                  <c:v>80</c:v>
                </c:pt>
                <c:pt idx="3801">
                  <c:v>90</c:v>
                </c:pt>
                <c:pt idx="3802">
                  <c:v>44</c:v>
                </c:pt>
                <c:pt idx="3803">
                  <c:v>105</c:v>
                </c:pt>
                <c:pt idx="3804">
                  <c:v>67</c:v>
                </c:pt>
                <c:pt idx="3805">
                  <c:v>95</c:v>
                </c:pt>
                <c:pt idx="3806">
                  <c:v>87</c:v>
                </c:pt>
                <c:pt idx="3807">
                  <c:v>94</c:v>
                </c:pt>
                <c:pt idx="3808">
                  <c:v>109</c:v>
                </c:pt>
                <c:pt idx="3809">
                  <c:v>130</c:v>
                </c:pt>
                <c:pt idx="3810">
                  <c:v>88</c:v>
                </c:pt>
                <c:pt idx="3811">
                  <c:v>88</c:v>
                </c:pt>
                <c:pt idx="3812">
                  <c:v>97</c:v>
                </c:pt>
                <c:pt idx="3813">
                  <c:v>113</c:v>
                </c:pt>
                <c:pt idx="3814">
                  <c:v>99</c:v>
                </c:pt>
                <c:pt idx="3815">
                  <c:v>148</c:v>
                </c:pt>
                <c:pt idx="3816">
                  <c:v>107</c:v>
                </c:pt>
                <c:pt idx="3817">
                  <c:v>93</c:v>
                </c:pt>
                <c:pt idx="3818">
                  <c:v>94</c:v>
                </c:pt>
                <c:pt idx="3819">
                  <c:v>121</c:v>
                </c:pt>
                <c:pt idx="3820">
                  <c:v>118</c:v>
                </c:pt>
                <c:pt idx="3821">
                  <c:v>98</c:v>
                </c:pt>
                <c:pt idx="3822">
                  <c:v>82</c:v>
                </c:pt>
                <c:pt idx="3823">
                  <c:v>101</c:v>
                </c:pt>
                <c:pt idx="3824">
                  <c:v>106</c:v>
                </c:pt>
                <c:pt idx="3825">
                  <c:v>90</c:v>
                </c:pt>
                <c:pt idx="3826">
                  <c:v>79</c:v>
                </c:pt>
                <c:pt idx="3827">
                  <c:v>87</c:v>
                </c:pt>
                <c:pt idx="3828">
                  <c:v>105</c:v>
                </c:pt>
                <c:pt idx="3829">
                  <c:v>89</c:v>
                </c:pt>
                <c:pt idx="3830">
                  <c:v>100</c:v>
                </c:pt>
                <c:pt idx="3831">
                  <c:v>92</c:v>
                </c:pt>
                <c:pt idx="3832">
                  <c:v>97</c:v>
                </c:pt>
                <c:pt idx="3833">
                  <c:v>100</c:v>
                </c:pt>
                <c:pt idx="3834">
                  <c:v>96</c:v>
                </c:pt>
                <c:pt idx="3835">
                  <c:v>104</c:v>
                </c:pt>
                <c:pt idx="3836">
                  <c:v>117</c:v>
                </c:pt>
                <c:pt idx="3837">
                  <c:v>90</c:v>
                </c:pt>
                <c:pt idx="3838">
                  <c:v>115</c:v>
                </c:pt>
                <c:pt idx="3839">
                  <c:v>108</c:v>
                </c:pt>
                <c:pt idx="3840">
                  <c:v>43</c:v>
                </c:pt>
                <c:pt idx="3841">
                  <c:v>109</c:v>
                </c:pt>
                <c:pt idx="3842">
                  <c:v>102</c:v>
                </c:pt>
                <c:pt idx="3843">
                  <c:v>100</c:v>
                </c:pt>
                <c:pt idx="3844">
                  <c:v>115</c:v>
                </c:pt>
                <c:pt idx="3845">
                  <c:v>122</c:v>
                </c:pt>
                <c:pt idx="3846">
                  <c:v>98</c:v>
                </c:pt>
                <c:pt idx="3847">
                  <c:v>133</c:v>
                </c:pt>
                <c:pt idx="3848">
                  <c:v>105</c:v>
                </c:pt>
                <c:pt idx="3849">
                  <c:v>122</c:v>
                </c:pt>
                <c:pt idx="3850">
                  <c:v>106</c:v>
                </c:pt>
                <c:pt idx="3851">
                  <c:v>98</c:v>
                </c:pt>
                <c:pt idx="3852">
                  <c:v>112</c:v>
                </c:pt>
                <c:pt idx="3853">
                  <c:v>120</c:v>
                </c:pt>
                <c:pt idx="3854">
                  <c:v>99</c:v>
                </c:pt>
                <c:pt idx="3855">
                  <c:v>110</c:v>
                </c:pt>
                <c:pt idx="3856">
                  <c:v>102</c:v>
                </c:pt>
                <c:pt idx="3857">
                  <c:v>109</c:v>
                </c:pt>
                <c:pt idx="3858">
                  <c:v>104</c:v>
                </c:pt>
                <c:pt idx="3859">
                  <c:v>134</c:v>
                </c:pt>
                <c:pt idx="3860">
                  <c:v>133</c:v>
                </c:pt>
                <c:pt idx="3861">
                  <c:v>85</c:v>
                </c:pt>
                <c:pt idx="3862">
                  <c:v>87</c:v>
                </c:pt>
                <c:pt idx="3863">
                  <c:v>130</c:v>
                </c:pt>
                <c:pt idx="3864">
                  <c:v>199</c:v>
                </c:pt>
                <c:pt idx="3865">
                  <c:v>103</c:v>
                </c:pt>
                <c:pt idx="3866">
                  <c:v>112</c:v>
                </c:pt>
                <c:pt idx="3867">
                  <c:v>89</c:v>
                </c:pt>
                <c:pt idx="3868">
                  <c:v>124</c:v>
                </c:pt>
                <c:pt idx="3869">
                  <c:v>101</c:v>
                </c:pt>
                <c:pt idx="3870">
                  <c:v>133</c:v>
                </c:pt>
                <c:pt idx="3871">
                  <c:v>112</c:v>
                </c:pt>
                <c:pt idx="3872">
                  <c:v>111</c:v>
                </c:pt>
                <c:pt idx="3873">
                  <c:v>98</c:v>
                </c:pt>
                <c:pt idx="3874">
                  <c:v>60</c:v>
                </c:pt>
                <c:pt idx="3875">
                  <c:v>93</c:v>
                </c:pt>
                <c:pt idx="3876">
                  <c:v>104</c:v>
                </c:pt>
                <c:pt idx="3877">
                  <c:v>112</c:v>
                </c:pt>
                <c:pt idx="3878">
                  <c:v>94</c:v>
                </c:pt>
                <c:pt idx="3879">
                  <c:v>90</c:v>
                </c:pt>
                <c:pt idx="3880">
                  <c:v>96</c:v>
                </c:pt>
                <c:pt idx="3881">
                  <c:v>101</c:v>
                </c:pt>
                <c:pt idx="3882">
                  <c:v>93</c:v>
                </c:pt>
                <c:pt idx="3883">
                  <c:v>152</c:v>
                </c:pt>
                <c:pt idx="3884">
                  <c:v>150</c:v>
                </c:pt>
                <c:pt idx="3885">
                  <c:v>112</c:v>
                </c:pt>
                <c:pt idx="3886">
                  <c:v>95</c:v>
                </c:pt>
                <c:pt idx="3887">
                  <c:v>111</c:v>
                </c:pt>
                <c:pt idx="3888">
                  <c:v>86</c:v>
                </c:pt>
                <c:pt idx="3889">
                  <c:v>108</c:v>
                </c:pt>
                <c:pt idx="3890">
                  <c:v>105</c:v>
                </c:pt>
                <c:pt idx="3891">
                  <c:v>91</c:v>
                </c:pt>
                <c:pt idx="3892">
                  <c:v>105</c:v>
                </c:pt>
                <c:pt idx="3893">
                  <c:v>60</c:v>
                </c:pt>
                <c:pt idx="3894">
                  <c:v>106</c:v>
                </c:pt>
                <c:pt idx="3895">
                  <c:v>93</c:v>
                </c:pt>
                <c:pt idx="3896">
                  <c:v>172</c:v>
                </c:pt>
                <c:pt idx="3897">
                  <c:v>109</c:v>
                </c:pt>
                <c:pt idx="3898">
                  <c:v>93</c:v>
                </c:pt>
                <c:pt idx="3899">
                  <c:v>165</c:v>
                </c:pt>
                <c:pt idx="3900">
                  <c:v>96</c:v>
                </c:pt>
                <c:pt idx="3901">
                  <c:v>119</c:v>
                </c:pt>
                <c:pt idx="3902">
                  <c:v>93</c:v>
                </c:pt>
                <c:pt idx="3903">
                  <c:v>82</c:v>
                </c:pt>
                <c:pt idx="3904">
                  <c:v>101</c:v>
                </c:pt>
                <c:pt idx="3905">
                  <c:v>120</c:v>
                </c:pt>
                <c:pt idx="3906">
                  <c:v>81</c:v>
                </c:pt>
                <c:pt idx="3907">
                  <c:v>82</c:v>
                </c:pt>
                <c:pt idx="3908">
                  <c:v>107</c:v>
                </c:pt>
                <c:pt idx="3909">
                  <c:v>105</c:v>
                </c:pt>
                <c:pt idx="3910">
                  <c:v>86</c:v>
                </c:pt>
                <c:pt idx="3911">
                  <c:v>110</c:v>
                </c:pt>
                <c:pt idx="3912">
                  <c:v>127</c:v>
                </c:pt>
                <c:pt idx="3913">
                  <c:v>90</c:v>
                </c:pt>
                <c:pt idx="3914">
                  <c:v>110</c:v>
                </c:pt>
                <c:pt idx="3915">
                  <c:v>104</c:v>
                </c:pt>
                <c:pt idx="3916">
                  <c:v>96</c:v>
                </c:pt>
                <c:pt idx="3917">
                  <c:v>110</c:v>
                </c:pt>
                <c:pt idx="3918">
                  <c:v>84</c:v>
                </c:pt>
                <c:pt idx="3919">
                  <c:v>94</c:v>
                </c:pt>
                <c:pt idx="3920">
                  <c:v>93</c:v>
                </c:pt>
                <c:pt idx="3921">
                  <c:v>96</c:v>
                </c:pt>
                <c:pt idx="3922">
                  <c:v>88</c:v>
                </c:pt>
                <c:pt idx="3923">
                  <c:v>101</c:v>
                </c:pt>
                <c:pt idx="3924">
                  <c:v>102</c:v>
                </c:pt>
                <c:pt idx="3925">
                  <c:v>87</c:v>
                </c:pt>
                <c:pt idx="3926">
                  <c:v>83</c:v>
                </c:pt>
                <c:pt idx="3927">
                  <c:v>103</c:v>
                </c:pt>
                <c:pt idx="3928">
                  <c:v>99</c:v>
                </c:pt>
                <c:pt idx="3929">
                  <c:v>106</c:v>
                </c:pt>
                <c:pt idx="3930">
                  <c:v>115</c:v>
                </c:pt>
                <c:pt idx="3931">
                  <c:v>117</c:v>
                </c:pt>
                <c:pt idx="3932">
                  <c:v>99</c:v>
                </c:pt>
                <c:pt idx="3933">
                  <c:v>102</c:v>
                </c:pt>
                <c:pt idx="3934">
                  <c:v>85</c:v>
                </c:pt>
                <c:pt idx="3935">
                  <c:v>86</c:v>
                </c:pt>
                <c:pt idx="3936">
                  <c:v>120</c:v>
                </c:pt>
                <c:pt idx="3937">
                  <c:v>106</c:v>
                </c:pt>
                <c:pt idx="3938">
                  <c:v>103</c:v>
                </c:pt>
                <c:pt idx="3939">
                  <c:v>93</c:v>
                </c:pt>
                <c:pt idx="3940">
                  <c:v>112</c:v>
                </c:pt>
                <c:pt idx="3941">
                  <c:v>100</c:v>
                </c:pt>
                <c:pt idx="3942">
                  <c:v>113</c:v>
                </c:pt>
                <c:pt idx="3943">
                  <c:v>98</c:v>
                </c:pt>
                <c:pt idx="3944">
                  <c:v>23</c:v>
                </c:pt>
                <c:pt idx="3945">
                  <c:v>92</c:v>
                </c:pt>
                <c:pt idx="3946">
                  <c:v>106</c:v>
                </c:pt>
                <c:pt idx="3947">
                  <c:v>119</c:v>
                </c:pt>
                <c:pt idx="3948">
                  <c:v>99</c:v>
                </c:pt>
                <c:pt idx="3949">
                  <c:v>90</c:v>
                </c:pt>
                <c:pt idx="3950">
                  <c:v>120</c:v>
                </c:pt>
                <c:pt idx="3951">
                  <c:v>168</c:v>
                </c:pt>
                <c:pt idx="3952">
                  <c:v>93</c:v>
                </c:pt>
                <c:pt idx="3953">
                  <c:v>96</c:v>
                </c:pt>
                <c:pt idx="3954">
                  <c:v>103</c:v>
                </c:pt>
                <c:pt idx="3955">
                  <c:v>93</c:v>
                </c:pt>
                <c:pt idx="3956">
                  <c:v>84</c:v>
                </c:pt>
                <c:pt idx="3957">
                  <c:v>81</c:v>
                </c:pt>
                <c:pt idx="3958">
                  <c:v>84</c:v>
                </c:pt>
                <c:pt idx="3959">
                  <c:v>94</c:v>
                </c:pt>
                <c:pt idx="3960">
                  <c:v>141</c:v>
                </c:pt>
                <c:pt idx="3961">
                  <c:v>120</c:v>
                </c:pt>
                <c:pt idx="3962">
                  <c:v>121</c:v>
                </c:pt>
                <c:pt idx="3963">
                  <c:v>226</c:v>
                </c:pt>
                <c:pt idx="3964">
                  <c:v>104</c:v>
                </c:pt>
                <c:pt idx="3965">
                  <c:v>152</c:v>
                </c:pt>
                <c:pt idx="3966">
                  <c:v>92</c:v>
                </c:pt>
                <c:pt idx="3967">
                  <c:v>107</c:v>
                </c:pt>
                <c:pt idx="3968">
                  <c:v>97</c:v>
                </c:pt>
                <c:pt idx="3969">
                  <c:v>115</c:v>
                </c:pt>
                <c:pt idx="3970">
                  <c:v>95</c:v>
                </c:pt>
                <c:pt idx="3971">
                  <c:v>102</c:v>
                </c:pt>
                <c:pt idx="3972">
                  <c:v>99</c:v>
                </c:pt>
                <c:pt idx="3973">
                  <c:v>109</c:v>
                </c:pt>
                <c:pt idx="3974">
                  <c:v>113</c:v>
                </c:pt>
                <c:pt idx="3975">
                  <c:v>25</c:v>
                </c:pt>
                <c:pt idx="3976">
                  <c:v>113</c:v>
                </c:pt>
                <c:pt idx="3977">
                  <c:v>91</c:v>
                </c:pt>
                <c:pt idx="3978">
                  <c:v>88</c:v>
                </c:pt>
                <c:pt idx="3979">
                  <c:v>88</c:v>
                </c:pt>
                <c:pt idx="3980">
                  <c:v>97</c:v>
                </c:pt>
                <c:pt idx="3981">
                  <c:v>97</c:v>
                </c:pt>
                <c:pt idx="3982">
                  <c:v>42</c:v>
                </c:pt>
                <c:pt idx="3983">
                  <c:v>85</c:v>
                </c:pt>
                <c:pt idx="3984">
                  <c:v>121</c:v>
                </c:pt>
                <c:pt idx="3985">
                  <c:v>134</c:v>
                </c:pt>
                <c:pt idx="3986">
                  <c:v>149</c:v>
                </c:pt>
                <c:pt idx="3987">
                  <c:v>121</c:v>
                </c:pt>
                <c:pt idx="3988">
                  <c:v>116</c:v>
                </c:pt>
                <c:pt idx="3989">
                  <c:v>92</c:v>
                </c:pt>
                <c:pt idx="3990">
                  <c:v>93</c:v>
                </c:pt>
                <c:pt idx="3991">
                  <c:v>96</c:v>
                </c:pt>
                <c:pt idx="3992">
                  <c:v>105</c:v>
                </c:pt>
                <c:pt idx="3993">
                  <c:v>129</c:v>
                </c:pt>
                <c:pt idx="3994">
                  <c:v>87</c:v>
                </c:pt>
                <c:pt idx="3995">
                  <c:v>94</c:v>
                </c:pt>
                <c:pt idx="3996">
                  <c:v>37</c:v>
                </c:pt>
                <c:pt idx="3997">
                  <c:v>81</c:v>
                </c:pt>
                <c:pt idx="3998">
                  <c:v>97</c:v>
                </c:pt>
                <c:pt idx="3999">
                  <c:v>106</c:v>
                </c:pt>
                <c:pt idx="4000">
                  <c:v>103</c:v>
                </c:pt>
                <c:pt idx="4001">
                  <c:v>101</c:v>
                </c:pt>
                <c:pt idx="4002">
                  <c:v>102</c:v>
                </c:pt>
                <c:pt idx="4003">
                  <c:v>98</c:v>
                </c:pt>
                <c:pt idx="4004">
                  <c:v>91</c:v>
                </c:pt>
                <c:pt idx="4005">
                  <c:v>105</c:v>
                </c:pt>
                <c:pt idx="4006">
                  <c:v>98</c:v>
                </c:pt>
                <c:pt idx="4007">
                  <c:v>104</c:v>
                </c:pt>
                <c:pt idx="4008">
                  <c:v>45</c:v>
                </c:pt>
                <c:pt idx="4009">
                  <c:v>96</c:v>
                </c:pt>
                <c:pt idx="4010">
                  <c:v>148</c:v>
                </c:pt>
                <c:pt idx="4011">
                  <c:v>100</c:v>
                </c:pt>
                <c:pt idx="4012">
                  <c:v>86</c:v>
                </c:pt>
                <c:pt idx="4013">
                  <c:v>92</c:v>
                </c:pt>
                <c:pt idx="4014">
                  <c:v>88</c:v>
                </c:pt>
                <c:pt idx="4015">
                  <c:v>90</c:v>
                </c:pt>
                <c:pt idx="4016">
                  <c:v>94</c:v>
                </c:pt>
                <c:pt idx="4017">
                  <c:v>80</c:v>
                </c:pt>
                <c:pt idx="4018">
                  <c:v>107</c:v>
                </c:pt>
                <c:pt idx="4019">
                  <c:v>99</c:v>
                </c:pt>
                <c:pt idx="4020">
                  <c:v>92</c:v>
                </c:pt>
                <c:pt idx="4021">
                  <c:v>107</c:v>
                </c:pt>
                <c:pt idx="4022">
                  <c:v>135</c:v>
                </c:pt>
                <c:pt idx="4023">
                  <c:v>99</c:v>
                </c:pt>
                <c:pt idx="4024">
                  <c:v>102</c:v>
                </c:pt>
                <c:pt idx="4025">
                  <c:v>93</c:v>
                </c:pt>
                <c:pt idx="4026">
                  <c:v>115</c:v>
                </c:pt>
                <c:pt idx="4027">
                  <c:v>94</c:v>
                </c:pt>
                <c:pt idx="4028">
                  <c:v>91</c:v>
                </c:pt>
                <c:pt idx="4029">
                  <c:v>98</c:v>
                </c:pt>
                <c:pt idx="4030">
                  <c:v>97</c:v>
                </c:pt>
                <c:pt idx="4031">
                  <c:v>92</c:v>
                </c:pt>
                <c:pt idx="4032">
                  <c:v>128</c:v>
                </c:pt>
                <c:pt idx="4033">
                  <c:v>136</c:v>
                </c:pt>
                <c:pt idx="4034">
                  <c:v>113</c:v>
                </c:pt>
                <c:pt idx="4035">
                  <c:v>99</c:v>
                </c:pt>
                <c:pt idx="4036">
                  <c:v>101</c:v>
                </c:pt>
                <c:pt idx="4037">
                  <c:v>105</c:v>
                </c:pt>
                <c:pt idx="4038">
                  <c:v>95</c:v>
                </c:pt>
                <c:pt idx="4039">
                  <c:v>109</c:v>
                </c:pt>
                <c:pt idx="4040">
                  <c:v>110</c:v>
                </c:pt>
                <c:pt idx="4041">
                  <c:v>108</c:v>
                </c:pt>
                <c:pt idx="4042">
                  <c:v>118</c:v>
                </c:pt>
                <c:pt idx="4043">
                  <c:v>94</c:v>
                </c:pt>
                <c:pt idx="4044">
                  <c:v>115</c:v>
                </c:pt>
                <c:pt idx="4045">
                  <c:v>98</c:v>
                </c:pt>
                <c:pt idx="4046">
                  <c:v>91</c:v>
                </c:pt>
                <c:pt idx="4047">
                  <c:v>120</c:v>
                </c:pt>
                <c:pt idx="4048">
                  <c:v>109</c:v>
                </c:pt>
                <c:pt idx="4049">
                  <c:v>87</c:v>
                </c:pt>
                <c:pt idx="4050">
                  <c:v>117</c:v>
                </c:pt>
                <c:pt idx="4051">
                  <c:v>85</c:v>
                </c:pt>
                <c:pt idx="4052">
                  <c:v>110</c:v>
                </c:pt>
                <c:pt idx="4053">
                  <c:v>113</c:v>
                </c:pt>
                <c:pt idx="4054">
                  <c:v>108</c:v>
                </c:pt>
                <c:pt idx="4055">
                  <c:v>95</c:v>
                </c:pt>
                <c:pt idx="4056">
                  <c:v>98</c:v>
                </c:pt>
                <c:pt idx="4057">
                  <c:v>93</c:v>
                </c:pt>
                <c:pt idx="4058">
                  <c:v>86</c:v>
                </c:pt>
                <c:pt idx="4059">
                  <c:v>161</c:v>
                </c:pt>
                <c:pt idx="4060">
                  <c:v>100</c:v>
                </c:pt>
                <c:pt idx="4061">
                  <c:v>120</c:v>
                </c:pt>
                <c:pt idx="4062">
                  <c:v>125</c:v>
                </c:pt>
                <c:pt idx="4063">
                  <c:v>91</c:v>
                </c:pt>
                <c:pt idx="4064">
                  <c:v>128</c:v>
                </c:pt>
                <c:pt idx="4065">
                  <c:v>100</c:v>
                </c:pt>
                <c:pt idx="4066">
                  <c:v>84</c:v>
                </c:pt>
                <c:pt idx="4067">
                  <c:v>97</c:v>
                </c:pt>
                <c:pt idx="4068">
                  <c:v>84</c:v>
                </c:pt>
                <c:pt idx="4069">
                  <c:v>146</c:v>
                </c:pt>
                <c:pt idx="4070">
                  <c:v>186</c:v>
                </c:pt>
                <c:pt idx="4071">
                  <c:v>94</c:v>
                </c:pt>
                <c:pt idx="4072">
                  <c:v>11</c:v>
                </c:pt>
                <c:pt idx="4073">
                  <c:v>126</c:v>
                </c:pt>
                <c:pt idx="4074">
                  <c:v>99</c:v>
                </c:pt>
                <c:pt idx="4075">
                  <c:v>109</c:v>
                </c:pt>
                <c:pt idx="4076">
                  <c:v>95</c:v>
                </c:pt>
                <c:pt idx="4077">
                  <c:v>97</c:v>
                </c:pt>
                <c:pt idx="4078">
                  <c:v>94</c:v>
                </c:pt>
                <c:pt idx="4079">
                  <c:v>90</c:v>
                </c:pt>
                <c:pt idx="4080">
                  <c:v>197</c:v>
                </c:pt>
                <c:pt idx="4081">
                  <c:v>117</c:v>
                </c:pt>
                <c:pt idx="4082">
                  <c:v>96</c:v>
                </c:pt>
                <c:pt idx="4083">
                  <c:v>82</c:v>
                </c:pt>
                <c:pt idx="4084">
                  <c:v>109</c:v>
                </c:pt>
                <c:pt idx="4085">
                  <c:v>90</c:v>
                </c:pt>
                <c:pt idx="4086">
                  <c:v>89</c:v>
                </c:pt>
                <c:pt idx="4087">
                  <c:v>98</c:v>
                </c:pt>
                <c:pt idx="4088">
                  <c:v>95</c:v>
                </c:pt>
                <c:pt idx="4089">
                  <c:v>94</c:v>
                </c:pt>
                <c:pt idx="4090">
                  <c:v>104</c:v>
                </c:pt>
                <c:pt idx="4091">
                  <c:v>87</c:v>
                </c:pt>
                <c:pt idx="4092">
                  <c:v>108</c:v>
                </c:pt>
                <c:pt idx="4093">
                  <c:v>86</c:v>
                </c:pt>
                <c:pt idx="4094">
                  <c:v>94</c:v>
                </c:pt>
                <c:pt idx="4095">
                  <c:v>134</c:v>
                </c:pt>
                <c:pt idx="4096">
                  <c:v>89</c:v>
                </c:pt>
                <c:pt idx="4097">
                  <c:v>102</c:v>
                </c:pt>
                <c:pt idx="4098">
                  <c:v>120</c:v>
                </c:pt>
                <c:pt idx="4099">
                  <c:v>110</c:v>
                </c:pt>
                <c:pt idx="4100">
                  <c:v>86</c:v>
                </c:pt>
                <c:pt idx="4101">
                  <c:v>101</c:v>
                </c:pt>
                <c:pt idx="4102">
                  <c:v>102</c:v>
                </c:pt>
                <c:pt idx="4103">
                  <c:v>87</c:v>
                </c:pt>
                <c:pt idx="4104">
                  <c:v>123</c:v>
                </c:pt>
                <c:pt idx="4105">
                  <c:v>99</c:v>
                </c:pt>
                <c:pt idx="4106">
                  <c:v>173</c:v>
                </c:pt>
                <c:pt idx="4107">
                  <c:v>87</c:v>
                </c:pt>
                <c:pt idx="4108">
                  <c:v>44</c:v>
                </c:pt>
                <c:pt idx="4109">
                  <c:v>120</c:v>
                </c:pt>
                <c:pt idx="4110">
                  <c:v>93</c:v>
                </c:pt>
                <c:pt idx="4111">
                  <c:v>111</c:v>
                </c:pt>
                <c:pt idx="4112">
                  <c:v>60</c:v>
                </c:pt>
                <c:pt idx="4113">
                  <c:v>98</c:v>
                </c:pt>
                <c:pt idx="4114">
                  <c:v>100</c:v>
                </c:pt>
                <c:pt idx="4115">
                  <c:v>88</c:v>
                </c:pt>
                <c:pt idx="4116">
                  <c:v>97</c:v>
                </c:pt>
                <c:pt idx="4117">
                  <c:v>122</c:v>
                </c:pt>
                <c:pt idx="4118">
                  <c:v>86</c:v>
                </c:pt>
                <c:pt idx="4119">
                  <c:v>83</c:v>
                </c:pt>
                <c:pt idx="4120">
                  <c:v>80</c:v>
                </c:pt>
                <c:pt idx="4121">
                  <c:v>108</c:v>
                </c:pt>
                <c:pt idx="4122">
                  <c:v>90</c:v>
                </c:pt>
                <c:pt idx="4123">
                  <c:v>96</c:v>
                </c:pt>
                <c:pt idx="4124">
                  <c:v>85</c:v>
                </c:pt>
                <c:pt idx="4125">
                  <c:v>83</c:v>
                </c:pt>
                <c:pt idx="4126">
                  <c:v>80</c:v>
                </c:pt>
                <c:pt idx="4127">
                  <c:v>90</c:v>
                </c:pt>
                <c:pt idx="4128">
                  <c:v>92</c:v>
                </c:pt>
                <c:pt idx="4129">
                  <c:v>100</c:v>
                </c:pt>
                <c:pt idx="4130">
                  <c:v>88</c:v>
                </c:pt>
                <c:pt idx="4131">
                  <c:v>95</c:v>
                </c:pt>
                <c:pt idx="4132">
                  <c:v>82</c:v>
                </c:pt>
                <c:pt idx="4133">
                  <c:v>97</c:v>
                </c:pt>
                <c:pt idx="4134">
                  <c:v>105</c:v>
                </c:pt>
                <c:pt idx="4135">
                  <c:v>94</c:v>
                </c:pt>
                <c:pt idx="4136">
                  <c:v>95</c:v>
                </c:pt>
                <c:pt idx="4137">
                  <c:v>113</c:v>
                </c:pt>
                <c:pt idx="4138">
                  <c:v>136</c:v>
                </c:pt>
                <c:pt idx="4139">
                  <c:v>80</c:v>
                </c:pt>
                <c:pt idx="4140">
                  <c:v>105</c:v>
                </c:pt>
                <c:pt idx="4141">
                  <c:v>90</c:v>
                </c:pt>
                <c:pt idx="4142">
                  <c:v>93</c:v>
                </c:pt>
                <c:pt idx="4143">
                  <c:v>107</c:v>
                </c:pt>
                <c:pt idx="4144">
                  <c:v>89</c:v>
                </c:pt>
                <c:pt idx="4145">
                  <c:v>90</c:v>
                </c:pt>
                <c:pt idx="4146">
                  <c:v>89</c:v>
                </c:pt>
                <c:pt idx="4147">
                  <c:v>116</c:v>
                </c:pt>
                <c:pt idx="4148">
                  <c:v>120</c:v>
                </c:pt>
                <c:pt idx="4149">
                  <c:v>88</c:v>
                </c:pt>
                <c:pt idx="4150">
                  <c:v>102</c:v>
                </c:pt>
                <c:pt idx="4151">
                  <c:v>106</c:v>
                </c:pt>
                <c:pt idx="4152">
                  <c:v>95</c:v>
                </c:pt>
                <c:pt idx="4153">
                  <c:v>144</c:v>
                </c:pt>
                <c:pt idx="4154">
                  <c:v>113</c:v>
                </c:pt>
                <c:pt idx="4155">
                  <c:v>118</c:v>
                </c:pt>
                <c:pt idx="4156">
                  <c:v>141</c:v>
                </c:pt>
                <c:pt idx="4157">
                  <c:v>90</c:v>
                </c:pt>
                <c:pt idx="4158">
                  <c:v>109</c:v>
                </c:pt>
                <c:pt idx="4159">
                  <c:v>95</c:v>
                </c:pt>
                <c:pt idx="4160">
                  <c:v>122</c:v>
                </c:pt>
                <c:pt idx="4161">
                  <c:v>93</c:v>
                </c:pt>
                <c:pt idx="4162">
                  <c:v>97</c:v>
                </c:pt>
                <c:pt idx="4163">
                  <c:v>82</c:v>
                </c:pt>
                <c:pt idx="4164">
                  <c:v>140</c:v>
                </c:pt>
                <c:pt idx="4165">
                  <c:v>86</c:v>
                </c:pt>
                <c:pt idx="4166">
                  <c:v>109</c:v>
                </c:pt>
                <c:pt idx="4167">
                  <c:v>105</c:v>
                </c:pt>
                <c:pt idx="4168">
                  <c:v>66</c:v>
                </c:pt>
                <c:pt idx="4169">
                  <c:v>99</c:v>
                </c:pt>
                <c:pt idx="4170">
                  <c:v>100</c:v>
                </c:pt>
                <c:pt idx="4171">
                  <c:v>103</c:v>
                </c:pt>
                <c:pt idx="4172">
                  <c:v>97</c:v>
                </c:pt>
                <c:pt idx="4173">
                  <c:v>86</c:v>
                </c:pt>
                <c:pt idx="4174">
                  <c:v>87</c:v>
                </c:pt>
                <c:pt idx="4175">
                  <c:v>119</c:v>
                </c:pt>
                <c:pt idx="4176">
                  <c:v>149</c:v>
                </c:pt>
                <c:pt idx="4177">
                  <c:v>98</c:v>
                </c:pt>
                <c:pt idx="4178">
                  <c:v>98</c:v>
                </c:pt>
                <c:pt idx="4179">
                  <c:v>112</c:v>
                </c:pt>
                <c:pt idx="4180">
                  <c:v>75</c:v>
                </c:pt>
                <c:pt idx="4181">
                  <c:v>104</c:v>
                </c:pt>
                <c:pt idx="4182">
                  <c:v>102</c:v>
                </c:pt>
                <c:pt idx="4183">
                  <c:v>105</c:v>
                </c:pt>
                <c:pt idx="4184">
                  <c:v>99</c:v>
                </c:pt>
                <c:pt idx="4185">
                  <c:v>107</c:v>
                </c:pt>
                <c:pt idx="4186">
                  <c:v>96</c:v>
                </c:pt>
                <c:pt idx="4187">
                  <c:v>101</c:v>
                </c:pt>
                <c:pt idx="4188">
                  <c:v>89</c:v>
                </c:pt>
                <c:pt idx="4189">
                  <c:v>106</c:v>
                </c:pt>
                <c:pt idx="4190">
                  <c:v>95</c:v>
                </c:pt>
                <c:pt idx="4191">
                  <c:v>34</c:v>
                </c:pt>
                <c:pt idx="4192">
                  <c:v>101</c:v>
                </c:pt>
                <c:pt idx="4193">
                  <c:v>112</c:v>
                </c:pt>
                <c:pt idx="4194">
                  <c:v>100</c:v>
                </c:pt>
                <c:pt idx="4195">
                  <c:v>92</c:v>
                </c:pt>
                <c:pt idx="4196">
                  <c:v>100</c:v>
                </c:pt>
                <c:pt idx="4197">
                  <c:v>80</c:v>
                </c:pt>
                <c:pt idx="4198">
                  <c:v>106</c:v>
                </c:pt>
                <c:pt idx="4199">
                  <c:v>103</c:v>
                </c:pt>
                <c:pt idx="4200">
                  <c:v>90</c:v>
                </c:pt>
                <c:pt idx="4201">
                  <c:v>96</c:v>
                </c:pt>
                <c:pt idx="4202">
                  <c:v>89</c:v>
                </c:pt>
                <c:pt idx="4203">
                  <c:v>87</c:v>
                </c:pt>
                <c:pt idx="4204">
                  <c:v>94</c:v>
                </c:pt>
                <c:pt idx="4205">
                  <c:v>120</c:v>
                </c:pt>
                <c:pt idx="4206">
                  <c:v>101</c:v>
                </c:pt>
                <c:pt idx="4207">
                  <c:v>84</c:v>
                </c:pt>
                <c:pt idx="4208">
                  <c:v>110</c:v>
                </c:pt>
                <c:pt idx="4209">
                  <c:v>101</c:v>
                </c:pt>
                <c:pt idx="4210">
                  <c:v>101</c:v>
                </c:pt>
                <c:pt idx="4211">
                  <c:v>101</c:v>
                </c:pt>
                <c:pt idx="4212">
                  <c:v>105</c:v>
                </c:pt>
                <c:pt idx="4213">
                  <c:v>97</c:v>
                </c:pt>
                <c:pt idx="4214">
                  <c:v>108</c:v>
                </c:pt>
                <c:pt idx="4215">
                  <c:v>95</c:v>
                </c:pt>
                <c:pt idx="4216">
                  <c:v>108</c:v>
                </c:pt>
                <c:pt idx="4217">
                  <c:v>90</c:v>
                </c:pt>
                <c:pt idx="4218">
                  <c:v>120</c:v>
                </c:pt>
                <c:pt idx="4219">
                  <c:v>104</c:v>
                </c:pt>
                <c:pt idx="4220">
                  <c:v>90</c:v>
                </c:pt>
                <c:pt idx="4221">
                  <c:v>91</c:v>
                </c:pt>
                <c:pt idx="4222">
                  <c:v>92</c:v>
                </c:pt>
                <c:pt idx="4223">
                  <c:v>117</c:v>
                </c:pt>
                <c:pt idx="4224">
                  <c:v>120</c:v>
                </c:pt>
                <c:pt idx="4225">
                  <c:v>90</c:v>
                </c:pt>
                <c:pt idx="4226">
                  <c:v>119</c:v>
                </c:pt>
                <c:pt idx="4227">
                  <c:v>90</c:v>
                </c:pt>
                <c:pt idx="4228">
                  <c:v>90</c:v>
                </c:pt>
                <c:pt idx="4229">
                  <c:v>97</c:v>
                </c:pt>
                <c:pt idx="4230">
                  <c:v>90</c:v>
                </c:pt>
                <c:pt idx="4231">
                  <c:v>172</c:v>
                </c:pt>
                <c:pt idx="4232">
                  <c:v>115</c:v>
                </c:pt>
                <c:pt idx="4233">
                  <c:v>89</c:v>
                </c:pt>
                <c:pt idx="4234">
                  <c:v>125</c:v>
                </c:pt>
                <c:pt idx="4235">
                  <c:v>78</c:v>
                </c:pt>
                <c:pt idx="4236">
                  <c:v>89</c:v>
                </c:pt>
                <c:pt idx="4237">
                  <c:v>100</c:v>
                </c:pt>
                <c:pt idx="4238">
                  <c:v>77</c:v>
                </c:pt>
                <c:pt idx="4239">
                  <c:v>81</c:v>
                </c:pt>
                <c:pt idx="4240">
                  <c:v>115</c:v>
                </c:pt>
                <c:pt idx="4241">
                  <c:v>96</c:v>
                </c:pt>
                <c:pt idx="4242">
                  <c:v>60</c:v>
                </c:pt>
                <c:pt idx="4243">
                  <c:v>89</c:v>
                </c:pt>
                <c:pt idx="4244">
                  <c:v>100</c:v>
                </c:pt>
                <c:pt idx="4245">
                  <c:v>88</c:v>
                </c:pt>
                <c:pt idx="4246">
                  <c:v>129</c:v>
                </c:pt>
                <c:pt idx="4247">
                  <c:v>87</c:v>
                </c:pt>
                <c:pt idx="4248">
                  <c:v>102</c:v>
                </c:pt>
                <c:pt idx="4249">
                  <c:v>152</c:v>
                </c:pt>
                <c:pt idx="4250">
                  <c:v>118</c:v>
                </c:pt>
                <c:pt idx="4251">
                  <c:v>86</c:v>
                </c:pt>
                <c:pt idx="4252">
                  <c:v>137</c:v>
                </c:pt>
                <c:pt idx="4253">
                  <c:v>129</c:v>
                </c:pt>
                <c:pt idx="4254">
                  <c:v>134</c:v>
                </c:pt>
                <c:pt idx="4255">
                  <c:v>119</c:v>
                </c:pt>
                <c:pt idx="4256">
                  <c:v>80</c:v>
                </c:pt>
                <c:pt idx="4257">
                  <c:v>89</c:v>
                </c:pt>
                <c:pt idx="4258">
                  <c:v>101</c:v>
                </c:pt>
                <c:pt idx="4259">
                  <c:v>80</c:v>
                </c:pt>
                <c:pt idx="4260">
                  <c:v>115</c:v>
                </c:pt>
                <c:pt idx="4261">
                  <c:v>100</c:v>
                </c:pt>
                <c:pt idx="4262">
                  <c:v>118</c:v>
                </c:pt>
                <c:pt idx="4263">
                  <c:v>100</c:v>
                </c:pt>
                <c:pt idx="4264">
                  <c:v>106</c:v>
                </c:pt>
                <c:pt idx="4265">
                  <c:v>106</c:v>
                </c:pt>
                <c:pt idx="4266">
                  <c:v>91</c:v>
                </c:pt>
                <c:pt idx="4267">
                  <c:v>105</c:v>
                </c:pt>
                <c:pt idx="4268">
                  <c:v>96</c:v>
                </c:pt>
                <c:pt idx="4269">
                  <c:v>116</c:v>
                </c:pt>
                <c:pt idx="4270">
                  <c:v>116</c:v>
                </c:pt>
                <c:pt idx="4271">
                  <c:v>97</c:v>
                </c:pt>
                <c:pt idx="4272">
                  <c:v>101</c:v>
                </c:pt>
                <c:pt idx="4273">
                  <c:v>98</c:v>
                </c:pt>
                <c:pt idx="4274">
                  <c:v>22</c:v>
                </c:pt>
                <c:pt idx="4275">
                  <c:v>150</c:v>
                </c:pt>
                <c:pt idx="4276">
                  <c:v>101</c:v>
                </c:pt>
                <c:pt idx="4277">
                  <c:v>90</c:v>
                </c:pt>
                <c:pt idx="4278">
                  <c:v>120</c:v>
                </c:pt>
                <c:pt idx="4279">
                  <c:v>102</c:v>
                </c:pt>
                <c:pt idx="4280">
                  <c:v>102</c:v>
                </c:pt>
                <c:pt idx="4281">
                  <c:v>60</c:v>
                </c:pt>
                <c:pt idx="4282">
                  <c:v>100</c:v>
                </c:pt>
                <c:pt idx="4283">
                  <c:v>104</c:v>
                </c:pt>
                <c:pt idx="4284">
                  <c:v>89</c:v>
                </c:pt>
                <c:pt idx="4285">
                  <c:v>99</c:v>
                </c:pt>
                <c:pt idx="4286">
                  <c:v>96</c:v>
                </c:pt>
                <c:pt idx="4287">
                  <c:v>86</c:v>
                </c:pt>
                <c:pt idx="4288">
                  <c:v>98</c:v>
                </c:pt>
                <c:pt idx="4289">
                  <c:v>96</c:v>
                </c:pt>
                <c:pt idx="4290">
                  <c:v>94</c:v>
                </c:pt>
                <c:pt idx="4291">
                  <c:v>91</c:v>
                </c:pt>
                <c:pt idx="4292">
                  <c:v>90</c:v>
                </c:pt>
                <c:pt idx="4293">
                  <c:v>85</c:v>
                </c:pt>
                <c:pt idx="4294">
                  <c:v>96</c:v>
                </c:pt>
                <c:pt idx="4295">
                  <c:v>129</c:v>
                </c:pt>
                <c:pt idx="4296">
                  <c:v>60</c:v>
                </c:pt>
                <c:pt idx="4297">
                  <c:v>93</c:v>
                </c:pt>
                <c:pt idx="4298">
                  <c:v>100</c:v>
                </c:pt>
                <c:pt idx="4299">
                  <c:v>97</c:v>
                </c:pt>
                <c:pt idx="4300">
                  <c:v>94</c:v>
                </c:pt>
                <c:pt idx="4301">
                  <c:v>95</c:v>
                </c:pt>
                <c:pt idx="4302">
                  <c:v>97</c:v>
                </c:pt>
                <c:pt idx="4303">
                  <c:v>92</c:v>
                </c:pt>
                <c:pt idx="4304">
                  <c:v>96</c:v>
                </c:pt>
                <c:pt idx="4305">
                  <c:v>85</c:v>
                </c:pt>
                <c:pt idx="4306">
                  <c:v>87</c:v>
                </c:pt>
                <c:pt idx="4307">
                  <c:v>91</c:v>
                </c:pt>
                <c:pt idx="4308">
                  <c:v>99</c:v>
                </c:pt>
                <c:pt idx="4309">
                  <c:v>88</c:v>
                </c:pt>
                <c:pt idx="4310">
                  <c:v>119</c:v>
                </c:pt>
                <c:pt idx="4311">
                  <c:v>99</c:v>
                </c:pt>
                <c:pt idx="4312">
                  <c:v>92</c:v>
                </c:pt>
                <c:pt idx="4313">
                  <c:v>86</c:v>
                </c:pt>
                <c:pt idx="4314">
                  <c:v>83</c:v>
                </c:pt>
                <c:pt idx="4315">
                  <c:v>81</c:v>
                </c:pt>
                <c:pt idx="4316">
                  <c:v>82</c:v>
                </c:pt>
                <c:pt idx="4317">
                  <c:v>102</c:v>
                </c:pt>
                <c:pt idx="4318">
                  <c:v>90</c:v>
                </c:pt>
                <c:pt idx="4319">
                  <c:v>30</c:v>
                </c:pt>
                <c:pt idx="4320">
                  <c:v>92</c:v>
                </c:pt>
                <c:pt idx="4321">
                  <c:v>88</c:v>
                </c:pt>
                <c:pt idx="4322">
                  <c:v>97</c:v>
                </c:pt>
                <c:pt idx="4323">
                  <c:v>96</c:v>
                </c:pt>
                <c:pt idx="4324">
                  <c:v>87</c:v>
                </c:pt>
                <c:pt idx="4325">
                  <c:v>106</c:v>
                </c:pt>
                <c:pt idx="4326">
                  <c:v>107</c:v>
                </c:pt>
                <c:pt idx="4327">
                  <c:v>80</c:v>
                </c:pt>
                <c:pt idx="4328">
                  <c:v>91</c:v>
                </c:pt>
                <c:pt idx="4329">
                  <c:v>99</c:v>
                </c:pt>
                <c:pt idx="4330">
                  <c:v>102</c:v>
                </c:pt>
                <c:pt idx="4331">
                  <c:v>108</c:v>
                </c:pt>
                <c:pt idx="4332">
                  <c:v>88</c:v>
                </c:pt>
                <c:pt idx="4333">
                  <c:v>89</c:v>
                </c:pt>
                <c:pt idx="4334">
                  <c:v>92</c:v>
                </c:pt>
                <c:pt idx="4335">
                  <c:v>99</c:v>
                </c:pt>
                <c:pt idx="4336">
                  <c:v>103</c:v>
                </c:pt>
                <c:pt idx="4337">
                  <c:v>90</c:v>
                </c:pt>
                <c:pt idx="4338">
                  <c:v>95</c:v>
                </c:pt>
                <c:pt idx="4339">
                  <c:v>97</c:v>
                </c:pt>
                <c:pt idx="4340">
                  <c:v>108</c:v>
                </c:pt>
                <c:pt idx="4341">
                  <c:v>95</c:v>
                </c:pt>
                <c:pt idx="4342">
                  <c:v>100</c:v>
                </c:pt>
                <c:pt idx="4343">
                  <c:v>160</c:v>
                </c:pt>
                <c:pt idx="4344">
                  <c:v>101</c:v>
                </c:pt>
                <c:pt idx="4345">
                  <c:v>90</c:v>
                </c:pt>
                <c:pt idx="4346">
                  <c:v>86</c:v>
                </c:pt>
                <c:pt idx="4347">
                  <c:v>89</c:v>
                </c:pt>
                <c:pt idx="4348">
                  <c:v>87</c:v>
                </c:pt>
                <c:pt idx="4349">
                  <c:v>98</c:v>
                </c:pt>
                <c:pt idx="4350">
                  <c:v>125</c:v>
                </c:pt>
                <c:pt idx="4351">
                  <c:v>95</c:v>
                </c:pt>
                <c:pt idx="4352">
                  <c:v>118</c:v>
                </c:pt>
                <c:pt idx="4353">
                  <c:v>93</c:v>
                </c:pt>
                <c:pt idx="4354">
                  <c:v>96</c:v>
                </c:pt>
                <c:pt idx="4355">
                  <c:v>109</c:v>
                </c:pt>
                <c:pt idx="4356">
                  <c:v>109</c:v>
                </c:pt>
                <c:pt idx="4357">
                  <c:v>155</c:v>
                </c:pt>
                <c:pt idx="4358">
                  <c:v>90</c:v>
                </c:pt>
                <c:pt idx="4359">
                  <c:v>93</c:v>
                </c:pt>
                <c:pt idx="4360">
                  <c:v>108</c:v>
                </c:pt>
                <c:pt idx="4361">
                  <c:v>114</c:v>
                </c:pt>
                <c:pt idx="4362">
                  <c:v>87</c:v>
                </c:pt>
                <c:pt idx="4363">
                  <c:v>113</c:v>
                </c:pt>
                <c:pt idx="4364">
                  <c:v>87</c:v>
                </c:pt>
                <c:pt idx="4365">
                  <c:v>90</c:v>
                </c:pt>
                <c:pt idx="4366">
                  <c:v>111</c:v>
                </c:pt>
                <c:pt idx="4367">
                  <c:v>81</c:v>
                </c:pt>
                <c:pt idx="4368">
                  <c:v>93</c:v>
                </c:pt>
                <c:pt idx="4369">
                  <c:v>90</c:v>
                </c:pt>
                <c:pt idx="4370">
                  <c:v>112</c:v>
                </c:pt>
                <c:pt idx="4371">
                  <c:v>106</c:v>
                </c:pt>
                <c:pt idx="4372">
                  <c:v>88</c:v>
                </c:pt>
                <c:pt idx="4373">
                  <c:v>138</c:v>
                </c:pt>
                <c:pt idx="4374">
                  <c:v>105</c:v>
                </c:pt>
                <c:pt idx="4375">
                  <c:v>98</c:v>
                </c:pt>
                <c:pt idx="4376">
                  <c:v>86</c:v>
                </c:pt>
                <c:pt idx="4377">
                  <c:v>104</c:v>
                </c:pt>
                <c:pt idx="4378">
                  <c:v>100</c:v>
                </c:pt>
                <c:pt idx="4379">
                  <c:v>126</c:v>
                </c:pt>
                <c:pt idx="4380">
                  <c:v>118</c:v>
                </c:pt>
                <c:pt idx="4381">
                  <c:v>103</c:v>
                </c:pt>
                <c:pt idx="4382">
                  <c:v>102</c:v>
                </c:pt>
                <c:pt idx="4383">
                  <c:v>84</c:v>
                </c:pt>
                <c:pt idx="4384">
                  <c:v>95</c:v>
                </c:pt>
                <c:pt idx="4385">
                  <c:v>92</c:v>
                </c:pt>
                <c:pt idx="4386">
                  <c:v>90</c:v>
                </c:pt>
                <c:pt idx="4387">
                  <c:v>113</c:v>
                </c:pt>
                <c:pt idx="4388">
                  <c:v>123</c:v>
                </c:pt>
                <c:pt idx="4389">
                  <c:v>111</c:v>
                </c:pt>
                <c:pt idx="4390">
                  <c:v>99</c:v>
                </c:pt>
                <c:pt idx="4391">
                  <c:v>110</c:v>
                </c:pt>
                <c:pt idx="4392">
                  <c:v>108</c:v>
                </c:pt>
                <c:pt idx="4393">
                  <c:v>92</c:v>
                </c:pt>
                <c:pt idx="4394">
                  <c:v>120</c:v>
                </c:pt>
                <c:pt idx="4395">
                  <c:v>91</c:v>
                </c:pt>
                <c:pt idx="4396">
                  <c:v>88</c:v>
                </c:pt>
                <c:pt idx="4397">
                  <c:v>97</c:v>
                </c:pt>
                <c:pt idx="4398">
                  <c:v>95</c:v>
                </c:pt>
                <c:pt idx="4399">
                  <c:v>90</c:v>
                </c:pt>
                <c:pt idx="4400">
                  <c:v>95</c:v>
                </c:pt>
                <c:pt idx="4401">
                  <c:v>103</c:v>
                </c:pt>
                <c:pt idx="4402">
                  <c:v>110</c:v>
                </c:pt>
                <c:pt idx="4403">
                  <c:v>103</c:v>
                </c:pt>
                <c:pt idx="4404">
                  <c:v>92</c:v>
                </c:pt>
                <c:pt idx="4405">
                  <c:v>114</c:v>
                </c:pt>
                <c:pt idx="4406">
                  <c:v>101</c:v>
                </c:pt>
                <c:pt idx="4407">
                  <c:v>112</c:v>
                </c:pt>
                <c:pt idx="4408">
                  <c:v>104</c:v>
                </c:pt>
                <c:pt idx="4409">
                  <c:v>99</c:v>
                </c:pt>
                <c:pt idx="4410">
                  <c:v>98</c:v>
                </c:pt>
                <c:pt idx="4411">
                  <c:v>107</c:v>
                </c:pt>
                <c:pt idx="4412">
                  <c:v>93</c:v>
                </c:pt>
                <c:pt idx="4413">
                  <c:v>100</c:v>
                </c:pt>
                <c:pt idx="4414">
                  <c:v>80</c:v>
                </c:pt>
                <c:pt idx="4415">
                  <c:v>94</c:v>
                </c:pt>
                <c:pt idx="4416">
                  <c:v>93</c:v>
                </c:pt>
                <c:pt idx="4417">
                  <c:v>87</c:v>
                </c:pt>
                <c:pt idx="4418">
                  <c:v>91</c:v>
                </c:pt>
                <c:pt idx="4419">
                  <c:v>84</c:v>
                </c:pt>
                <c:pt idx="4420">
                  <c:v>90</c:v>
                </c:pt>
                <c:pt idx="4421">
                  <c:v>98</c:v>
                </c:pt>
                <c:pt idx="4422">
                  <c:v>108</c:v>
                </c:pt>
                <c:pt idx="4423">
                  <c:v>124</c:v>
                </c:pt>
                <c:pt idx="4424">
                  <c:v>95</c:v>
                </c:pt>
                <c:pt idx="4425">
                  <c:v>90</c:v>
                </c:pt>
                <c:pt idx="4426">
                  <c:v>93</c:v>
                </c:pt>
                <c:pt idx="4427">
                  <c:v>101</c:v>
                </c:pt>
                <c:pt idx="4428">
                  <c:v>107</c:v>
                </c:pt>
                <c:pt idx="4429">
                  <c:v>20</c:v>
                </c:pt>
                <c:pt idx="4430">
                  <c:v>87</c:v>
                </c:pt>
                <c:pt idx="4431">
                  <c:v>98</c:v>
                </c:pt>
                <c:pt idx="4432">
                  <c:v>112</c:v>
                </c:pt>
                <c:pt idx="4433">
                  <c:v>82</c:v>
                </c:pt>
                <c:pt idx="4434">
                  <c:v>102</c:v>
                </c:pt>
                <c:pt idx="4435">
                  <c:v>97</c:v>
                </c:pt>
                <c:pt idx="4436">
                  <c:v>130</c:v>
                </c:pt>
                <c:pt idx="4437">
                  <c:v>101</c:v>
                </c:pt>
                <c:pt idx="4438">
                  <c:v>93</c:v>
                </c:pt>
                <c:pt idx="4439">
                  <c:v>83</c:v>
                </c:pt>
                <c:pt idx="4440">
                  <c:v>106</c:v>
                </c:pt>
                <c:pt idx="4441">
                  <c:v>113</c:v>
                </c:pt>
                <c:pt idx="4442">
                  <c:v>94</c:v>
                </c:pt>
                <c:pt idx="4443">
                  <c:v>101</c:v>
                </c:pt>
                <c:pt idx="4444">
                  <c:v>99</c:v>
                </c:pt>
                <c:pt idx="4445">
                  <c:v>76</c:v>
                </c:pt>
                <c:pt idx="4446">
                  <c:v>91</c:v>
                </c:pt>
                <c:pt idx="4447">
                  <c:v>105</c:v>
                </c:pt>
                <c:pt idx="4448">
                  <c:v>120</c:v>
                </c:pt>
                <c:pt idx="4449">
                  <c:v>105</c:v>
                </c:pt>
                <c:pt idx="4450">
                  <c:v>120</c:v>
                </c:pt>
                <c:pt idx="4451">
                  <c:v>105</c:v>
                </c:pt>
                <c:pt idx="4452">
                  <c:v>95</c:v>
                </c:pt>
                <c:pt idx="4453">
                  <c:v>135</c:v>
                </c:pt>
                <c:pt idx="4454">
                  <c:v>105</c:v>
                </c:pt>
                <c:pt idx="4455">
                  <c:v>83</c:v>
                </c:pt>
                <c:pt idx="4456">
                  <c:v>111</c:v>
                </c:pt>
                <c:pt idx="4457">
                  <c:v>60</c:v>
                </c:pt>
                <c:pt idx="4458">
                  <c:v>135</c:v>
                </c:pt>
                <c:pt idx="4459">
                  <c:v>88</c:v>
                </c:pt>
                <c:pt idx="4460">
                  <c:v>87</c:v>
                </c:pt>
                <c:pt idx="4461">
                  <c:v>97</c:v>
                </c:pt>
                <c:pt idx="4462">
                  <c:v>82</c:v>
                </c:pt>
                <c:pt idx="4463">
                  <c:v>103</c:v>
                </c:pt>
                <c:pt idx="4464">
                  <c:v>130</c:v>
                </c:pt>
                <c:pt idx="4465">
                  <c:v>87</c:v>
                </c:pt>
                <c:pt idx="4466">
                  <c:v>101</c:v>
                </c:pt>
                <c:pt idx="4467">
                  <c:v>96</c:v>
                </c:pt>
                <c:pt idx="4468">
                  <c:v>80</c:v>
                </c:pt>
                <c:pt idx="4469">
                  <c:v>87</c:v>
                </c:pt>
                <c:pt idx="4470">
                  <c:v>92</c:v>
                </c:pt>
                <c:pt idx="4471">
                  <c:v>118</c:v>
                </c:pt>
                <c:pt idx="4472">
                  <c:v>27</c:v>
                </c:pt>
                <c:pt idx="4473">
                  <c:v>123</c:v>
                </c:pt>
                <c:pt idx="4474">
                  <c:v>100</c:v>
                </c:pt>
                <c:pt idx="4475">
                  <c:v>103</c:v>
                </c:pt>
                <c:pt idx="4476">
                  <c:v>100</c:v>
                </c:pt>
                <c:pt idx="4477">
                  <c:v>99</c:v>
                </c:pt>
                <c:pt idx="4478">
                  <c:v>89</c:v>
                </c:pt>
                <c:pt idx="4479">
                  <c:v>104</c:v>
                </c:pt>
                <c:pt idx="4480">
                  <c:v>114</c:v>
                </c:pt>
                <c:pt idx="4481">
                  <c:v>111</c:v>
                </c:pt>
                <c:pt idx="4482">
                  <c:v>99</c:v>
                </c:pt>
                <c:pt idx="4483">
                  <c:v>110</c:v>
                </c:pt>
                <c:pt idx="4484">
                  <c:v>85</c:v>
                </c:pt>
                <c:pt idx="4485">
                  <c:v>113</c:v>
                </c:pt>
                <c:pt idx="4486">
                  <c:v>99</c:v>
                </c:pt>
                <c:pt idx="4487">
                  <c:v>83</c:v>
                </c:pt>
                <c:pt idx="4488">
                  <c:v>142</c:v>
                </c:pt>
                <c:pt idx="4489">
                  <c:v>112</c:v>
                </c:pt>
                <c:pt idx="4490">
                  <c:v>108</c:v>
                </c:pt>
                <c:pt idx="4491">
                  <c:v>88</c:v>
                </c:pt>
                <c:pt idx="4492">
                  <c:v>97</c:v>
                </c:pt>
                <c:pt idx="4493">
                  <c:v>85</c:v>
                </c:pt>
                <c:pt idx="4494">
                  <c:v>103</c:v>
                </c:pt>
                <c:pt idx="4495">
                  <c:v>110</c:v>
                </c:pt>
                <c:pt idx="4496">
                  <c:v>88</c:v>
                </c:pt>
                <c:pt idx="4497">
                  <c:v>76</c:v>
                </c:pt>
                <c:pt idx="4498">
                  <c:v>100</c:v>
                </c:pt>
                <c:pt idx="4499">
                  <c:v>99</c:v>
                </c:pt>
                <c:pt idx="4500">
                  <c:v>84</c:v>
                </c:pt>
                <c:pt idx="4501">
                  <c:v>91</c:v>
                </c:pt>
                <c:pt idx="4502">
                  <c:v>97</c:v>
                </c:pt>
                <c:pt idx="4503">
                  <c:v>84</c:v>
                </c:pt>
                <c:pt idx="4504">
                  <c:v>100</c:v>
                </c:pt>
                <c:pt idx="4505">
                  <c:v>94</c:v>
                </c:pt>
                <c:pt idx="4506">
                  <c:v>90</c:v>
                </c:pt>
                <c:pt idx="4507">
                  <c:v>92</c:v>
                </c:pt>
                <c:pt idx="4508">
                  <c:v>105</c:v>
                </c:pt>
                <c:pt idx="4509">
                  <c:v>73</c:v>
                </c:pt>
                <c:pt idx="4510">
                  <c:v>116</c:v>
                </c:pt>
                <c:pt idx="4511">
                  <c:v>110</c:v>
                </c:pt>
                <c:pt idx="4512">
                  <c:v>102</c:v>
                </c:pt>
                <c:pt idx="4513">
                  <c:v>89</c:v>
                </c:pt>
                <c:pt idx="4514">
                  <c:v>76</c:v>
                </c:pt>
                <c:pt idx="4515">
                  <c:v>82</c:v>
                </c:pt>
                <c:pt idx="4516">
                  <c:v>89</c:v>
                </c:pt>
                <c:pt idx="4517">
                  <c:v>150</c:v>
                </c:pt>
                <c:pt idx="4518">
                  <c:v>89</c:v>
                </c:pt>
                <c:pt idx="4519">
                  <c:v>145</c:v>
                </c:pt>
                <c:pt idx="4520">
                  <c:v>91</c:v>
                </c:pt>
                <c:pt idx="4521">
                  <c:v>89</c:v>
                </c:pt>
                <c:pt idx="4522">
                  <c:v>121</c:v>
                </c:pt>
                <c:pt idx="4523">
                  <c:v>83</c:v>
                </c:pt>
                <c:pt idx="4524">
                  <c:v>110</c:v>
                </c:pt>
                <c:pt idx="4525">
                  <c:v>91</c:v>
                </c:pt>
                <c:pt idx="4526">
                  <c:v>110</c:v>
                </c:pt>
                <c:pt idx="4527">
                  <c:v>86</c:v>
                </c:pt>
                <c:pt idx="4528">
                  <c:v>86</c:v>
                </c:pt>
                <c:pt idx="4529">
                  <c:v>120</c:v>
                </c:pt>
                <c:pt idx="4530">
                  <c:v>90</c:v>
                </c:pt>
                <c:pt idx="4531">
                  <c:v>99</c:v>
                </c:pt>
                <c:pt idx="4532">
                  <c:v>112</c:v>
                </c:pt>
                <c:pt idx="4533">
                  <c:v>103</c:v>
                </c:pt>
                <c:pt idx="4534">
                  <c:v>83</c:v>
                </c:pt>
                <c:pt idx="4535">
                  <c:v>109</c:v>
                </c:pt>
                <c:pt idx="4536">
                  <c:v>89</c:v>
                </c:pt>
                <c:pt idx="4537">
                  <c:v>96</c:v>
                </c:pt>
                <c:pt idx="4538">
                  <c:v>109</c:v>
                </c:pt>
                <c:pt idx="4539">
                  <c:v>122</c:v>
                </c:pt>
                <c:pt idx="4540">
                  <c:v>100</c:v>
                </c:pt>
                <c:pt idx="4541">
                  <c:v>109</c:v>
                </c:pt>
                <c:pt idx="4542">
                  <c:v>95</c:v>
                </c:pt>
                <c:pt idx="4543">
                  <c:v>94</c:v>
                </c:pt>
                <c:pt idx="4544">
                  <c:v>107</c:v>
                </c:pt>
                <c:pt idx="4545">
                  <c:v>104</c:v>
                </c:pt>
                <c:pt idx="4546">
                  <c:v>96</c:v>
                </c:pt>
                <c:pt idx="4547">
                  <c:v>93</c:v>
                </c:pt>
                <c:pt idx="4548">
                  <c:v>102</c:v>
                </c:pt>
                <c:pt idx="4549">
                  <c:v>84</c:v>
                </c:pt>
                <c:pt idx="4550">
                  <c:v>97</c:v>
                </c:pt>
                <c:pt idx="4551">
                  <c:v>91</c:v>
                </c:pt>
                <c:pt idx="4552">
                  <c:v>84</c:v>
                </c:pt>
                <c:pt idx="4553">
                  <c:v>86</c:v>
                </c:pt>
                <c:pt idx="4554">
                  <c:v>91</c:v>
                </c:pt>
                <c:pt idx="4555">
                  <c:v>92</c:v>
                </c:pt>
                <c:pt idx="4556">
                  <c:v>94</c:v>
                </c:pt>
                <c:pt idx="4557">
                  <c:v>92</c:v>
                </c:pt>
                <c:pt idx="4558">
                  <c:v>103</c:v>
                </c:pt>
                <c:pt idx="4559">
                  <c:v>100</c:v>
                </c:pt>
                <c:pt idx="4560">
                  <c:v>119</c:v>
                </c:pt>
                <c:pt idx="4561">
                  <c:v>167</c:v>
                </c:pt>
                <c:pt idx="4562">
                  <c:v>92</c:v>
                </c:pt>
                <c:pt idx="4563">
                  <c:v>92</c:v>
                </c:pt>
                <c:pt idx="4564">
                  <c:v>108</c:v>
                </c:pt>
                <c:pt idx="4565">
                  <c:v>97</c:v>
                </c:pt>
                <c:pt idx="4566">
                  <c:v>88</c:v>
                </c:pt>
                <c:pt idx="4567">
                  <c:v>100</c:v>
                </c:pt>
                <c:pt idx="4568">
                  <c:v>100</c:v>
                </c:pt>
                <c:pt idx="4569">
                  <c:v>124</c:v>
                </c:pt>
                <c:pt idx="4570">
                  <c:v>88</c:v>
                </c:pt>
                <c:pt idx="4571">
                  <c:v>106</c:v>
                </c:pt>
                <c:pt idx="4572">
                  <c:v>79</c:v>
                </c:pt>
                <c:pt idx="4573">
                  <c:v>135</c:v>
                </c:pt>
                <c:pt idx="4574">
                  <c:v>96</c:v>
                </c:pt>
                <c:pt idx="4575">
                  <c:v>53</c:v>
                </c:pt>
                <c:pt idx="4576">
                  <c:v>97</c:v>
                </c:pt>
                <c:pt idx="4577">
                  <c:v>120</c:v>
                </c:pt>
                <c:pt idx="4578">
                  <c:v>90</c:v>
                </c:pt>
                <c:pt idx="4579">
                  <c:v>91</c:v>
                </c:pt>
                <c:pt idx="4580">
                  <c:v>93</c:v>
                </c:pt>
                <c:pt idx="4581">
                  <c:v>112</c:v>
                </c:pt>
                <c:pt idx="4582">
                  <c:v>160</c:v>
                </c:pt>
                <c:pt idx="4583">
                  <c:v>95</c:v>
                </c:pt>
                <c:pt idx="4584">
                  <c:v>93</c:v>
                </c:pt>
                <c:pt idx="4585">
                  <c:v>88</c:v>
                </c:pt>
                <c:pt idx="4586">
                  <c:v>105</c:v>
                </c:pt>
                <c:pt idx="4587">
                  <c:v>98</c:v>
                </c:pt>
                <c:pt idx="4588">
                  <c:v>82</c:v>
                </c:pt>
                <c:pt idx="4589">
                  <c:v>89</c:v>
                </c:pt>
                <c:pt idx="4590">
                  <c:v>78</c:v>
                </c:pt>
                <c:pt idx="4591">
                  <c:v>97</c:v>
                </c:pt>
                <c:pt idx="4592">
                  <c:v>81</c:v>
                </c:pt>
                <c:pt idx="4593">
                  <c:v>90</c:v>
                </c:pt>
                <c:pt idx="4594">
                  <c:v>97</c:v>
                </c:pt>
                <c:pt idx="4595">
                  <c:v>88</c:v>
                </c:pt>
                <c:pt idx="4596">
                  <c:v>96</c:v>
                </c:pt>
                <c:pt idx="4597">
                  <c:v>105</c:v>
                </c:pt>
                <c:pt idx="4598">
                  <c:v>76</c:v>
                </c:pt>
                <c:pt idx="4599">
                  <c:v>96</c:v>
                </c:pt>
                <c:pt idx="4600">
                  <c:v>99</c:v>
                </c:pt>
                <c:pt idx="4601">
                  <c:v>90</c:v>
                </c:pt>
                <c:pt idx="4602">
                  <c:v>94</c:v>
                </c:pt>
                <c:pt idx="4603">
                  <c:v>87</c:v>
                </c:pt>
                <c:pt idx="4604">
                  <c:v>93</c:v>
                </c:pt>
                <c:pt idx="4605">
                  <c:v>90</c:v>
                </c:pt>
                <c:pt idx="4606">
                  <c:v>89</c:v>
                </c:pt>
                <c:pt idx="4607">
                  <c:v>83</c:v>
                </c:pt>
                <c:pt idx="4608">
                  <c:v>96</c:v>
                </c:pt>
                <c:pt idx="4609">
                  <c:v>90</c:v>
                </c:pt>
                <c:pt idx="4610">
                  <c:v>138</c:v>
                </c:pt>
                <c:pt idx="4611">
                  <c:v>84</c:v>
                </c:pt>
                <c:pt idx="4612">
                  <c:v>83</c:v>
                </c:pt>
                <c:pt idx="4613">
                  <c:v>96</c:v>
                </c:pt>
                <c:pt idx="4614">
                  <c:v>94</c:v>
                </c:pt>
                <c:pt idx="4615">
                  <c:v>90</c:v>
                </c:pt>
                <c:pt idx="4616">
                  <c:v>95</c:v>
                </c:pt>
                <c:pt idx="4617">
                  <c:v>93</c:v>
                </c:pt>
                <c:pt idx="4618">
                  <c:v>111</c:v>
                </c:pt>
                <c:pt idx="4619">
                  <c:v>101</c:v>
                </c:pt>
                <c:pt idx="4620">
                  <c:v>103</c:v>
                </c:pt>
                <c:pt idx="4621">
                  <c:v>87</c:v>
                </c:pt>
                <c:pt idx="4622">
                  <c:v>30</c:v>
                </c:pt>
                <c:pt idx="4623">
                  <c:v>100</c:v>
                </c:pt>
                <c:pt idx="4624">
                  <c:v>90</c:v>
                </c:pt>
                <c:pt idx="4625">
                  <c:v>83</c:v>
                </c:pt>
                <c:pt idx="4626">
                  <c:v>108</c:v>
                </c:pt>
                <c:pt idx="4627">
                  <c:v>100</c:v>
                </c:pt>
                <c:pt idx="4628">
                  <c:v>113</c:v>
                </c:pt>
                <c:pt idx="4629">
                  <c:v>97</c:v>
                </c:pt>
                <c:pt idx="4630">
                  <c:v>104</c:v>
                </c:pt>
                <c:pt idx="4631">
                  <c:v>91</c:v>
                </c:pt>
                <c:pt idx="4632">
                  <c:v>107</c:v>
                </c:pt>
                <c:pt idx="4633">
                  <c:v>85</c:v>
                </c:pt>
                <c:pt idx="4634">
                  <c:v>101</c:v>
                </c:pt>
                <c:pt idx="4635">
                  <c:v>70</c:v>
                </c:pt>
                <c:pt idx="4636">
                  <c:v>88</c:v>
                </c:pt>
                <c:pt idx="4637">
                  <c:v>112</c:v>
                </c:pt>
                <c:pt idx="4638">
                  <c:v>107</c:v>
                </c:pt>
                <c:pt idx="4639">
                  <c:v>78</c:v>
                </c:pt>
                <c:pt idx="4640">
                  <c:v>90</c:v>
                </c:pt>
                <c:pt idx="4641">
                  <c:v>88</c:v>
                </c:pt>
                <c:pt idx="4642">
                  <c:v>92</c:v>
                </c:pt>
                <c:pt idx="4643">
                  <c:v>95</c:v>
                </c:pt>
                <c:pt idx="4644">
                  <c:v>85</c:v>
                </c:pt>
                <c:pt idx="4645">
                  <c:v>86</c:v>
                </c:pt>
                <c:pt idx="4646">
                  <c:v>90</c:v>
                </c:pt>
                <c:pt idx="4647">
                  <c:v>123</c:v>
                </c:pt>
                <c:pt idx="4648">
                  <c:v>93</c:v>
                </c:pt>
                <c:pt idx="4649">
                  <c:v>88</c:v>
                </c:pt>
                <c:pt idx="4650">
                  <c:v>114</c:v>
                </c:pt>
                <c:pt idx="4651">
                  <c:v>88</c:v>
                </c:pt>
                <c:pt idx="4652">
                  <c:v>110</c:v>
                </c:pt>
                <c:pt idx="4653">
                  <c:v>95</c:v>
                </c:pt>
                <c:pt idx="4654">
                  <c:v>83</c:v>
                </c:pt>
                <c:pt idx="4655">
                  <c:v>104</c:v>
                </c:pt>
                <c:pt idx="4656">
                  <c:v>94</c:v>
                </c:pt>
                <c:pt idx="4657">
                  <c:v>87</c:v>
                </c:pt>
                <c:pt idx="4658">
                  <c:v>93</c:v>
                </c:pt>
                <c:pt idx="4659">
                  <c:v>91</c:v>
                </c:pt>
                <c:pt idx="4660">
                  <c:v>90</c:v>
                </c:pt>
                <c:pt idx="4661">
                  <c:v>14</c:v>
                </c:pt>
                <c:pt idx="4662">
                  <c:v>112</c:v>
                </c:pt>
                <c:pt idx="4663">
                  <c:v>75</c:v>
                </c:pt>
                <c:pt idx="4664">
                  <c:v>86</c:v>
                </c:pt>
                <c:pt idx="4665">
                  <c:v>86</c:v>
                </c:pt>
                <c:pt idx="4666">
                  <c:v>89</c:v>
                </c:pt>
                <c:pt idx="4667">
                  <c:v>95</c:v>
                </c:pt>
                <c:pt idx="4668">
                  <c:v>101</c:v>
                </c:pt>
                <c:pt idx="4669">
                  <c:v>89</c:v>
                </c:pt>
                <c:pt idx="4670">
                  <c:v>106</c:v>
                </c:pt>
                <c:pt idx="4671">
                  <c:v>88</c:v>
                </c:pt>
                <c:pt idx="4672">
                  <c:v>99</c:v>
                </c:pt>
                <c:pt idx="4673">
                  <c:v>90</c:v>
                </c:pt>
                <c:pt idx="4674">
                  <c:v>95</c:v>
                </c:pt>
                <c:pt idx="4675">
                  <c:v>85</c:v>
                </c:pt>
                <c:pt idx="4676">
                  <c:v>170</c:v>
                </c:pt>
                <c:pt idx="4677">
                  <c:v>86</c:v>
                </c:pt>
                <c:pt idx="4678">
                  <c:v>97</c:v>
                </c:pt>
                <c:pt idx="4679">
                  <c:v>104</c:v>
                </c:pt>
                <c:pt idx="4680">
                  <c:v>88</c:v>
                </c:pt>
                <c:pt idx="4681">
                  <c:v>201</c:v>
                </c:pt>
                <c:pt idx="4682">
                  <c:v>108</c:v>
                </c:pt>
                <c:pt idx="4683">
                  <c:v>106</c:v>
                </c:pt>
                <c:pt idx="4684">
                  <c:v>107</c:v>
                </c:pt>
                <c:pt idx="4685">
                  <c:v>84</c:v>
                </c:pt>
                <c:pt idx="4686">
                  <c:v>91</c:v>
                </c:pt>
                <c:pt idx="4687">
                  <c:v>90</c:v>
                </c:pt>
                <c:pt idx="4688">
                  <c:v>103</c:v>
                </c:pt>
                <c:pt idx="4689">
                  <c:v>71</c:v>
                </c:pt>
                <c:pt idx="4690">
                  <c:v>90</c:v>
                </c:pt>
                <c:pt idx="4691">
                  <c:v>67</c:v>
                </c:pt>
                <c:pt idx="4692">
                  <c:v>94</c:v>
                </c:pt>
                <c:pt idx="4693">
                  <c:v>81</c:v>
                </c:pt>
                <c:pt idx="4694">
                  <c:v>81</c:v>
                </c:pt>
                <c:pt idx="4695">
                  <c:v>215</c:v>
                </c:pt>
                <c:pt idx="4696">
                  <c:v>83</c:v>
                </c:pt>
                <c:pt idx="4697">
                  <c:v>106</c:v>
                </c:pt>
                <c:pt idx="4698">
                  <c:v>103</c:v>
                </c:pt>
                <c:pt idx="4699">
                  <c:v>90</c:v>
                </c:pt>
                <c:pt idx="4700">
                  <c:v>88</c:v>
                </c:pt>
                <c:pt idx="4701">
                  <c:v>105</c:v>
                </c:pt>
                <c:pt idx="4702">
                  <c:v>115</c:v>
                </c:pt>
                <c:pt idx="4703">
                  <c:v>90</c:v>
                </c:pt>
                <c:pt idx="4704">
                  <c:v>102</c:v>
                </c:pt>
                <c:pt idx="4705">
                  <c:v>98</c:v>
                </c:pt>
                <c:pt idx="4706">
                  <c:v>87</c:v>
                </c:pt>
                <c:pt idx="4707">
                  <c:v>80</c:v>
                </c:pt>
                <c:pt idx="4708">
                  <c:v>88</c:v>
                </c:pt>
                <c:pt idx="4709">
                  <c:v>83</c:v>
                </c:pt>
                <c:pt idx="4710">
                  <c:v>122</c:v>
                </c:pt>
                <c:pt idx="4711">
                  <c:v>115</c:v>
                </c:pt>
                <c:pt idx="4712">
                  <c:v>86</c:v>
                </c:pt>
                <c:pt idx="4713">
                  <c:v>79</c:v>
                </c:pt>
                <c:pt idx="4714">
                  <c:v>87</c:v>
                </c:pt>
                <c:pt idx="4715">
                  <c:v>97</c:v>
                </c:pt>
                <c:pt idx="4716">
                  <c:v>105</c:v>
                </c:pt>
                <c:pt idx="4717">
                  <c:v>89</c:v>
                </c:pt>
                <c:pt idx="4718">
                  <c:v>120</c:v>
                </c:pt>
                <c:pt idx="4719">
                  <c:v>94</c:v>
                </c:pt>
                <c:pt idx="4720">
                  <c:v>108</c:v>
                </c:pt>
                <c:pt idx="4721">
                  <c:v>102</c:v>
                </c:pt>
                <c:pt idx="4722">
                  <c:v>83</c:v>
                </c:pt>
                <c:pt idx="4723">
                  <c:v>93</c:v>
                </c:pt>
                <c:pt idx="4724">
                  <c:v>86</c:v>
                </c:pt>
                <c:pt idx="4725">
                  <c:v>101</c:v>
                </c:pt>
                <c:pt idx="4726">
                  <c:v>111</c:v>
                </c:pt>
                <c:pt idx="4727">
                  <c:v>90</c:v>
                </c:pt>
                <c:pt idx="4728">
                  <c:v>86</c:v>
                </c:pt>
                <c:pt idx="4729">
                  <c:v>98</c:v>
                </c:pt>
                <c:pt idx="4730">
                  <c:v>91</c:v>
                </c:pt>
                <c:pt idx="4731">
                  <c:v>91</c:v>
                </c:pt>
                <c:pt idx="4732">
                  <c:v>90</c:v>
                </c:pt>
                <c:pt idx="4733">
                  <c:v>88</c:v>
                </c:pt>
                <c:pt idx="4734">
                  <c:v>202</c:v>
                </c:pt>
                <c:pt idx="4735">
                  <c:v>89</c:v>
                </c:pt>
                <c:pt idx="4736">
                  <c:v>97</c:v>
                </c:pt>
                <c:pt idx="4737">
                  <c:v>84</c:v>
                </c:pt>
                <c:pt idx="4738">
                  <c:v>82</c:v>
                </c:pt>
                <c:pt idx="4739">
                  <c:v>94</c:v>
                </c:pt>
                <c:pt idx="4740">
                  <c:v>100</c:v>
                </c:pt>
                <c:pt idx="4741">
                  <c:v>112</c:v>
                </c:pt>
                <c:pt idx="4742">
                  <c:v>94</c:v>
                </c:pt>
                <c:pt idx="4743">
                  <c:v>87</c:v>
                </c:pt>
                <c:pt idx="4744">
                  <c:v>91</c:v>
                </c:pt>
                <c:pt idx="4745">
                  <c:v>87</c:v>
                </c:pt>
                <c:pt idx="4746">
                  <c:v>98</c:v>
                </c:pt>
                <c:pt idx="4747">
                  <c:v>95</c:v>
                </c:pt>
                <c:pt idx="4748">
                  <c:v>87</c:v>
                </c:pt>
                <c:pt idx="4749">
                  <c:v>102</c:v>
                </c:pt>
                <c:pt idx="4750">
                  <c:v>127</c:v>
                </c:pt>
                <c:pt idx="4751">
                  <c:v>96</c:v>
                </c:pt>
                <c:pt idx="4752">
                  <c:v>103</c:v>
                </c:pt>
                <c:pt idx="4753">
                  <c:v>104</c:v>
                </c:pt>
                <c:pt idx="4754">
                  <c:v>90</c:v>
                </c:pt>
                <c:pt idx="4755">
                  <c:v>122</c:v>
                </c:pt>
                <c:pt idx="4756">
                  <c:v>93</c:v>
                </c:pt>
                <c:pt idx="4757">
                  <c:v>90</c:v>
                </c:pt>
                <c:pt idx="4758">
                  <c:v>101</c:v>
                </c:pt>
                <c:pt idx="4759">
                  <c:v>94</c:v>
                </c:pt>
                <c:pt idx="4760">
                  <c:v>97</c:v>
                </c:pt>
                <c:pt idx="4761">
                  <c:v>90</c:v>
                </c:pt>
                <c:pt idx="4762">
                  <c:v>108</c:v>
                </c:pt>
                <c:pt idx="4763">
                  <c:v>82</c:v>
                </c:pt>
                <c:pt idx="4764">
                  <c:v>84</c:v>
                </c:pt>
                <c:pt idx="4765">
                  <c:v>130</c:v>
                </c:pt>
                <c:pt idx="4766">
                  <c:v>91</c:v>
                </c:pt>
                <c:pt idx="4767">
                  <c:v>91</c:v>
                </c:pt>
                <c:pt idx="4768">
                  <c:v>107</c:v>
                </c:pt>
                <c:pt idx="4769">
                  <c:v>82</c:v>
                </c:pt>
                <c:pt idx="4770">
                  <c:v>84</c:v>
                </c:pt>
                <c:pt idx="4771">
                  <c:v>103</c:v>
                </c:pt>
                <c:pt idx="4772">
                  <c:v>86</c:v>
                </c:pt>
                <c:pt idx="4773">
                  <c:v>89</c:v>
                </c:pt>
                <c:pt idx="4774">
                  <c:v>52</c:v>
                </c:pt>
                <c:pt idx="4775">
                  <c:v>98</c:v>
                </c:pt>
                <c:pt idx="4776">
                  <c:v>133</c:v>
                </c:pt>
                <c:pt idx="4777">
                  <c:v>81</c:v>
                </c:pt>
                <c:pt idx="4778">
                  <c:v>92</c:v>
                </c:pt>
                <c:pt idx="4779">
                  <c:v>90</c:v>
                </c:pt>
                <c:pt idx="4780">
                  <c:v>84</c:v>
                </c:pt>
                <c:pt idx="4781">
                  <c:v>91</c:v>
                </c:pt>
                <c:pt idx="4782">
                  <c:v>91</c:v>
                </c:pt>
                <c:pt idx="4783">
                  <c:v>90</c:v>
                </c:pt>
                <c:pt idx="4784">
                  <c:v>96</c:v>
                </c:pt>
                <c:pt idx="4785">
                  <c:v>60</c:v>
                </c:pt>
                <c:pt idx="4786">
                  <c:v>88</c:v>
                </c:pt>
                <c:pt idx="4787">
                  <c:v>92</c:v>
                </c:pt>
                <c:pt idx="4788">
                  <c:v>97</c:v>
                </c:pt>
                <c:pt idx="4789">
                  <c:v>82</c:v>
                </c:pt>
                <c:pt idx="4790">
                  <c:v>22</c:v>
                </c:pt>
                <c:pt idx="4791">
                  <c:v>101</c:v>
                </c:pt>
                <c:pt idx="4792">
                  <c:v>80</c:v>
                </c:pt>
                <c:pt idx="4793">
                  <c:v>97</c:v>
                </c:pt>
                <c:pt idx="4794">
                  <c:v>84</c:v>
                </c:pt>
                <c:pt idx="4795">
                  <c:v>97</c:v>
                </c:pt>
                <c:pt idx="4796">
                  <c:v>91</c:v>
                </c:pt>
                <c:pt idx="4797">
                  <c:v>123</c:v>
                </c:pt>
                <c:pt idx="4798">
                  <c:v>86</c:v>
                </c:pt>
                <c:pt idx="4799">
                  <c:v>100</c:v>
                </c:pt>
                <c:pt idx="4800">
                  <c:v>96</c:v>
                </c:pt>
                <c:pt idx="4801">
                  <c:v>89</c:v>
                </c:pt>
                <c:pt idx="4802">
                  <c:v>84</c:v>
                </c:pt>
                <c:pt idx="4803">
                  <c:v>88</c:v>
                </c:pt>
                <c:pt idx="4804">
                  <c:v>90</c:v>
                </c:pt>
                <c:pt idx="4805">
                  <c:v>90</c:v>
                </c:pt>
                <c:pt idx="4806">
                  <c:v>43</c:v>
                </c:pt>
                <c:pt idx="4807">
                  <c:v>98</c:v>
                </c:pt>
                <c:pt idx="4808">
                  <c:v>101</c:v>
                </c:pt>
                <c:pt idx="4809">
                  <c:v>96</c:v>
                </c:pt>
                <c:pt idx="4810">
                  <c:v>83</c:v>
                </c:pt>
                <c:pt idx="4811">
                  <c:v>65</c:v>
                </c:pt>
                <c:pt idx="4812">
                  <c:v>94</c:v>
                </c:pt>
                <c:pt idx="4813">
                  <c:v>112</c:v>
                </c:pt>
                <c:pt idx="4814">
                  <c:v>102</c:v>
                </c:pt>
                <c:pt idx="4815">
                  <c:v>98</c:v>
                </c:pt>
                <c:pt idx="4816">
                  <c:v>91</c:v>
                </c:pt>
                <c:pt idx="4817">
                  <c:v>80</c:v>
                </c:pt>
                <c:pt idx="4818">
                  <c:v>114</c:v>
                </c:pt>
                <c:pt idx="4819">
                  <c:v>76</c:v>
                </c:pt>
                <c:pt idx="4820">
                  <c:v>80</c:v>
                </c:pt>
                <c:pt idx="4821">
                  <c:v>88</c:v>
                </c:pt>
                <c:pt idx="4822">
                  <c:v>110</c:v>
                </c:pt>
                <c:pt idx="4823">
                  <c:v>104</c:v>
                </c:pt>
                <c:pt idx="4824">
                  <c:v>102</c:v>
                </c:pt>
                <c:pt idx="4825">
                  <c:v>95</c:v>
                </c:pt>
                <c:pt idx="4826">
                  <c:v>94</c:v>
                </c:pt>
                <c:pt idx="4827">
                  <c:v>109</c:v>
                </c:pt>
                <c:pt idx="4828">
                  <c:v>90</c:v>
                </c:pt>
                <c:pt idx="4829">
                  <c:v>133</c:v>
                </c:pt>
                <c:pt idx="4830">
                  <c:v>110</c:v>
                </c:pt>
                <c:pt idx="4831">
                  <c:v>80</c:v>
                </c:pt>
                <c:pt idx="4832">
                  <c:v>95</c:v>
                </c:pt>
                <c:pt idx="4833">
                  <c:v>94</c:v>
                </c:pt>
                <c:pt idx="4834">
                  <c:v>98</c:v>
                </c:pt>
                <c:pt idx="4835">
                  <c:v>98</c:v>
                </c:pt>
                <c:pt idx="4836">
                  <c:v>96</c:v>
                </c:pt>
                <c:pt idx="4837">
                  <c:v>97</c:v>
                </c:pt>
                <c:pt idx="4838">
                  <c:v>90</c:v>
                </c:pt>
                <c:pt idx="4839">
                  <c:v>113</c:v>
                </c:pt>
                <c:pt idx="4840">
                  <c:v>91</c:v>
                </c:pt>
                <c:pt idx="4841">
                  <c:v>90</c:v>
                </c:pt>
                <c:pt idx="4842">
                  <c:v>98</c:v>
                </c:pt>
                <c:pt idx="4843">
                  <c:v>94</c:v>
                </c:pt>
                <c:pt idx="4844">
                  <c:v>96</c:v>
                </c:pt>
                <c:pt idx="4845">
                  <c:v>100</c:v>
                </c:pt>
                <c:pt idx="4846">
                  <c:v>90</c:v>
                </c:pt>
                <c:pt idx="4847">
                  <c:v>90</c:v>
                </c:pt>
                <c:pt idx="4848">
                  <c:v>76</c:v>
                </c:pt>
                <c:pt idx="4849">
                  <c:v>75</c:v>
                </c:pt>
                <c:pt idx="4850">
                  <c:v>78</c:v>
                </c:pt>
                <c:pt idx="4851">
                  <c:v>90</c:v>
                </c:pt>
                <c:pt idx="4852">
                  <c:v>96</c:v>
                </c:pt>
                <c:pt idx="4853">
                  <c:v>92</c:v>
                </c:pt>
                <c:pt idx="4854">
                  <c:v>75</c:v>
                </c:pt>
                <c:pt idx="4855">
                  <c:v>99</c:v>
                </c:pt>
                <c:pt idx="4856">
                  <c:v>58</c:v>
                </c:pt>
                <c:pt idx="4857">
                  <c:v>86</c:v>
                </c:pt>
                <c:pt idx="4858">
                  <c:v>92</c:v>
                </c:pt>
                <c:pt idx="4859">
                  <c:v>101</c:v>
                </c:pt>
                <c:pt idx="4860">
                  <c:v>81</c:v>
                </c:pt>
                <c:pt idx="4861">
                  <c:v>93</c:v>
                </c:pt>
                <c:pt idx="4862">
                  <c:v>95</c:v>
                </c:pt>
                <c:pt idx="4863">
                  <c:v>107</c:v>
                </c:pt>
                <c:pt idx="4864">
                  <c:v>98</c:v>
                </c:pt>
                <c:pt idx="4865">
                  <c:v>35</c:v>
                </c:pt>
                <c:pt idx="4866">
                  <c:v>108</c:v>
                </c:pt>
                <c:pt idx="4867">
                  <c:v>66</c:v>
                </c:pt>
                <c:pt idx="4868">
                  <c:v>95</c:v>
                </c:pt>
                <c:pt idx="4869">
                  <c:v>99</c:v>
                </c:pt>
                <c:pt idx="4870">
                  <c:v>108</c:v>
                </c:pt>
                <c:pt idx="4871">
                  <c:v>90</c:v>
                </c:pt>
                <c:pt idx="4872">
                  <c:v>151</c:v>
                </c:pt>
                <c:pt idx="4873">
                  <c:v>83</c:v>
                </c:pt>
                <c:pt idx="4874">
                  <c:v>108</c:v>
                </c:pt>
                <c:pt idx="4875">
                  <c:v>92</c:v>
                </c:pt>
                <c:pt idx="4876">
                  <c:v>105</c:v>
                </c:pt>
                <c:pt idx="4877">
                  <c:v>86</c:v>
                </c:pt>
                <c:pt idx="4878">
                  <c:v>106</c:v>
                </c:pt>
                <c:pt idx="4879">
                  <c:v>93</c:v>
                </c:pt>
                <c:pt idx="4880">
                  <c:v>80</c:v>
                </c:pt>
                <c:pt idx="4881">
                  <c:v>127</c:v>
                </c:pt>
                <c:pt idx="4882">
                  <c:v>93</c:v>
                </c:pt>
                <c:pt idx="4883">
                  <c:v>96</c:v>
                </c:pt>
                <c:pt idx="4884">
                  <c:v>99</c:v>
                </c:pt>
                <c:pt idx="4885">
                  <c:v>66</c:v>
                </c:pt>
                <c:pt idx="4886">
                  <c:v>85</c:v>
                </c:pt>
                <c:pt idx="4887">
                  <c:v>101</c:v>
                </c:pt>
                <c:pt idx="4888">
                  <c:v>97</c:v>
                </c:pt>
                <c:pt idx="4889">
                  <c:v>119</c:v>
                </c:pt>
                <c:pt idx="4890">
                  <c:v>103</c:v>
                </c:pt>
                <c:pt idx="4891">
                  <c:v>86</c:v>
                </c:pt>
                <c:pt idx="4892">
                  <c:v>106</c:v>
                </c:pt>
                <c:pt idx="4893">
                  <c:v>90</c:v>
                </c:pt>
                <c:pt idx="4894">
                  <c:v>95</c:v>
                </c:pt>
                <c:pt idx="4895">
                  <c:v>94</c:v>
                </c:pt>
                <c:pt idx="4896">
                  <c:v>84</c:v>
                </c:pt>
                <c:pt idx="4897">
                  <c:v>89</c:v>
                </c:pt>
                <c:pt idx="4898">
                  <c:v>59</c:v>
                </c:pt>
                <c:pt idx="4899">
                  <c:v>126</c:v>
                </c:pt>
                <c:pt idx="4900">
                  <c:v>86</c:v>
                </c:pt>
                <c:pt idx="4901">
                  <c:v>87</c:v>
                </c:pt>
                <c:pt idx="4902">
                  <c:v>106</c:v>
                </c:pt>
                <c:pt idx="4903">
                  <c:v>86</c:v>
                </c:pt>
                <c:pt idx="4904">
                  <c:v>89</c:v>
                </c:pt>
                <c:pt idx="4905">
                  <c:v>105</c:v>
                </c:pt>
                <c:pt idx="4906">
                  <c:v>93</c:v>
                </c:pt>
                <c:pt idx="4907">
                  <c:v>94</c:v>
                </c:pt>
                <c:pt idx="4908">
                  <c:v>89</c:v>
                </c:pt>
                <c:pt idx="4909">
                  <c:v>97</c:v>
                </c:pt>
                <c:pt idx="4910">
                  <c:v>88</c:v>
                </c:pt>
                <c:pt idx="4911">
                  <c:v>78</c:v>
                </c:pt>
                <c:pt idx="4912">
                  <c:v>104</c:v>
                </c:pt>
                <c:pt idx="4913">
                  <c:v>92</c:v>
                </c:pt>
                <c:pt idx="4914">
                  <c:v>108</c:v>
                </c:pt>
                <c:pt idx="4915">
                  <c:v>97</c:v>
                </c:pt>
                <c:pt idx="4916">
                  <c:v>109</c:v>
                </c:pt>
                <c:pt idx="4917">
                  <c:v>78</c:v>
                </c:pt>
                <c:pt idx="4918">
                  <c:v>85</c:v>
                </c:pt>
                <c:pt idx="4919">
                  <c:v>88</c:v>
                </c:pt>
                <c:pt idx="4920">
                  <c:v>93</c:v>
                </c:pt>
                <c:pt idx="4921">
                  <c:v>86</c:v>
                </c:pt>
                <c:pt idx="4922">
                  <c:v>98</c:v>
                </c:pt>
                <c:pt idx="4923">
                  <c:v>88</c:v>
                </c:pt>
                <c:pt idx="4924">
                  <c:v>25</c:v>
                </c:pt>
                <c:pt idx="4925">
                  <c:v>72</c:v>
                </c:pt>
                <c:pt idx="4926">
                  <c:v>66</c:v>
                </c:pt>
                <c:pt idx="4927">
                  <c:v>80</c:v>
                </c:pt>
                <c:pt idx="4928">
                  <c:v>91</c:v>
                </c:pt>
                <c:pt idx="4929">
                  <c:v>93</c:v>
                </c:pt>
                <c:pt idx="4930">
                  <c:v>89</c:v>
                </c:pt>
                <c:pt idx="4931">
                  <c:v>85</c:v>
                </c:pt>
                <c:pt idx="4932">
                  <c:v>62</c:v>
                </c:pt>
                <c:pt idx="4933">
                  <c:v>90</c:v>
                </c:pt>
                <c:pt idx="4934">
                  <c:v>90</c:v>
                </c:pt>
                <c:pt idx="4935">
                  <c:v>88</c:v>
                </c:pt>
                <c:pt idx="4936">
                  <c:v>88</c:v>
                </c:pt>
                <c:pt idx="4937">
                  <c:v>96</c:v>
                </c:pt>
                <c:pt idx="4938">
                  <c:v>94</c:v>
                </c:pt>
                <c:pt idx="4939">
                  <c:v>120</c:v>
                </c:pt>
                <c:pt idx="4940">
                  <c:v>77</c:v>
                </c:pt>
                <c:pt idx="4941">
                  <c:v>111</c:v>
                </c:pt>
                <c:pt idx="4942">
                  <c:v>81</c:v>
                </c:pt>
                <c:pt idx="4943">
                  <c:v>89</c:v>
                </c:pt>
                <c:pt idx="4944">
                  <c:v>110</c:v>
                </c:pt>
                <c:pt idx="4945">
                  <c:v>81</c:v>
                </c:pt>
                <c:pt idx="4946">
                  <c:v>100</c:v>
                </c:pt>
                <c:pt idx="4947">
                  <c:v>99</c:v>
                </c:pt>
                <c:pt idx="4948">
                  <c:v>90</c:v>
                </c:pt>
                <c:pt idx="4949">
                  <c:v>82</c:v>
                </c:pt>
                <c:pt idx="4950">
                  <c:v>88</c:v>
                </c:pt>
                <c:pt idx="4951">
                  <c:v>103</c:v>
                </c:pt>
                <c:pt idx="4952">
                  <c:v>80</c:v>
                </c:pt>
                <c:pt idx="4953">
                  <c:v>68</c:v>
                </c:pt>
                <c:pt idx="4954">
                  <c:v>81</c:v>
                </c:pt>
                <c:pt idx="4955">
                  <c:v>106</c:v>
                </c:pt>
                <c:pt idx="4956">
                  <c:v>77</c:v>
                </c:pt>
                <c:pt idx="4957">
                  <c:v>114</c:v>
                </c:pt>
                <c:pt idx="4958">
                  <c:v>80</c:v>
                </c:pt>
                <c:pt idx="4959">
                  <c:v>84</c:v>
                </c:pt>
                <c:pt idx="4960">
                  <c:v>86</c:v>
                </c:pt>
                <c:pt idx="4961">
                  <c:v>87</c:v>
                </c:pt>
                <c:pt idx="4962">
                  <c:v>80</c:v>
                </c:pt>
                <c:pt idx="4963">
                  <c:v>100</c:v>
                </c:pt>
                <c:pt idx="4964">
                  <c:v>82</c:v>
                </c:pt>
                <c:pt idx="4965">
                  <c:v>82</c:v>
                </c:pt>
                <c:pt idx="4966">
                  <c:v>70</c:v>
                </c:pt>
                <c:pt idx="4967">
                  <c:v>75</c:v>
                </c:pt>
                <c:pt idx="4968">
                  <c:v>87</c:v>
                </c:pt>
                <c:pt idx="4969">
                  <c:v>87</c:v>
                </c:pt>
                <c:pt idx="4970">
                  <c:v>98</c:v>
                </c:pt>
                <c:pt idx="4971">
                  <c:v>83</c:v>
                </c:pt>
                <c:pt idx="4972">
                  <c:v>99</c:v>
                </c:pt>
                <c:pt idx="4973">
                  <c:v>98</c:v>
                </c:pt>
                <c:pt idx="4974">
                  <c:v>93</c:v>
                </c:pt>
                <c:pt idx="4975">
                  <c:v>111</c:v>
                </c:pt>
                <c:pt idx="4976">
                  <c:v>47</c:v>
                </c:pt>
                <c:pt idx="4977">
                  <c:v>92</c:v>
                </c:pt>
                <c:pt idx="4978">
                  <c:v>97</c:v>
                </c:pt>
                <c:pt idx="4979">
                  <c:v>81</c:v>
                </c:pt>
                <c:pt idx="4980">
                  <c:v>83</c:v>
                </c:pt>
                <c:pt idx="4981">
                  <c:v>96</c:v>
                </c:pt>
                <c:pt idx="4982">
                  <c:v>90</c:v>
                </c:pt>
                <c:pt idx="4983">
                  <c:v>90</c:v>
                </c:pt>
                <c:pt idx="4984">
                  <c:v>95</c:v>
                </c:pt>
                <c:pt idx="4985">
                  <c:v>83</c:v>
                </c:pt>
                <c:pt idx="4986">
                  <c:v>117</c:v>
                </c:pt>
                <c:pt idx="4987">
                  <c:v>75</c:v>
                </c:pt>
                <c:pt idx="4988">
                  <c:v>79</c:v>
                </c:pt>
                <c:pt idx="4989">
                  <c:v>78</c:v>
                </c:pt>
                <c:pt idx="4990">
                  <c:v>109</c:v>
                </c:pt>
                <c:pt idx="4991">
                  <c:v>89</c:v>
                </c:pt>
                <c:pt idx="4992">
                  <c:v>93</c:v>
                </c:pt>
                <c:pt idx="4993">
                  <c:v>102</c:v>
                </c:pt>
                <c:pt idx="4994">
                  <c:v>65</c:v>
                </c:pt>
                <c:pt idx="4995">
                  <c:v>85</c:v>
                </c:pt>
                <c:pt idx="4996">
                  <c:v>97</c:v>
                </c:pt>
                <c:pt idx="4997">
                  <c:v>109</c:v>
                </c:pt>
                <c:pt idx="4998">
                  <c:v>79</c:v>
                </c:pt>
                <c:pt idx="4999">
                  <c:v>80</c:v>
                </c:pt>
                <c:pt idx="5000">
                  <c:v>100</c:v>
                </c:pt>
                <c:pt idx="5001">
                  <c:v>90</c:v>
                </c:pt>
                <c:pt idx="5002">
                  <c:v>90</c:v>
                </c:pt>
                <c:pt idx="5003">
                  <c:v>120</c:v>
                </c:pt>
                <c:pt idx="5004">
                  <c:v>91</c:v>
                </c:pt>
                <c:pt idx="5005">
                  <c:v>143</c:v>
                </c:pt>
                <c:pt idx="5006">
                  <c:v>85</c:v>
                </c:pt>
                <c:pt idx="5007">
                  <c:v>60</c:v>
                </c:pt>
                <c:pt idx="5008">
                  <c:v>88</c:v>
                </c:pt>
                <c:pt idx="5009">
                  <c:v>78</c:v>
                </c:pt>
                <c:pt idx="5010">
                  <c:v>108</c:v>
                </c:pt>
                <c:pt idx="5011">
                  <c:v>110</c:v>
                </c:pt>
                <c:pt idx="5012">
                  <c:v>90</c:v>
                </c:pt>
                <c:pt idx="5013">
                  <c:v>83</c:v>
                </c:pt>
                <c:pt idx="5014">
                  <c:v>111</c:v>
                </c:pt>
                <c:pt idx="5015">
                  <c:v>84</c:v>
                </c:pt>
                <c:pt idx="5016">
                  <c:v>82</c:v>
                </c:pt>
                <c:pt idx="5017">
                  <c:v>98</c:v>
                </c:pt>
                <c:pt idx="5018">
                  <c:v>77</c:v>
                </c:pt>
                <c:pt idx="5019">
                  <c:v>80</c:v>
                </c:pt>
                <c:pt idx="5020">
                  <c:v>81</c:v>
                </c:pt>
                <c:pt idx="5021">
                  <c:v>84</c:v>
                </c:pt>
                <c:pt idx="5022">
                  <c:v>95</c:v>
                </c:pt>
                <c:pt idx="5023">
                  <c:v>87</c:v>
                </c:pt>
                <c:pt idx="5024">
                  <c:v>43</c:v>
                </c:pt>
                <c:pt idx="5025">
                  <c:v>76</c:v>
                </c:pt>
                <c:pt idx="5026">
                  <c:v>100</c:v>
                </c:pt>
                <c:pt idx="5027">
                  <c:v>90</c:v>
                </c:pt>
              </c:numCache>
            </c:numRef>
          </c:xVal>
          <c:yVal>
            <c:numRef>
              <c:f>'Task 2 Duration'!$B$2:$B$5029</c:f>
              <c:numCache>
                <c:formatCode>General</c:formatCode>
                <c:ptCount val="5028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6.8</c:v>
                </c:pt>
                <c:pt idx="55">
                  <c:v>7.2</c:v>
                </c:pt>
                <c:pt idx="56">
                  <c:v>7.5</c:v>
                </c:pt>
                <c:pt idx="57">
                  <c:v>8.4</c:v>
                </c:pt>
                <c:pt idx="58">
                  <c:v>6.2</c:v>
                </c:pt>
                <c:pt idx="59">
                  <c:v>5.8</c:v>
                </c:pt>
                <c:pt idx="60">
                  <c:v>6.8</c:v>
                </c:pt>
                <c:pt idx="61">
                  <c:v>5.4</c:v>
                </c:pt>
                <c:pt idx="62">
                  <c:v>6.6</c:v>
                </c:pt>
                <c:pt idx="63">
                  <c:v>6.9</c:v>
                </c:pt>
                <c:pt idx="64">
                  <c:v>7.3</c:v>
                </c:pt>
                <c:pt idx="65">
                  <c:v>9</c:v>
                </c:pt>
                <c:pt idx="66">
                  <c:v>8.3000000000000007</c:v>
                </c:pt>
                <c:pt idx="67">
                  <c:v>6.5</c:v>
                </c:pt>
                <c:pt idx="68">
                  <c:v>7.9</c:v>
                </c:pt>
                <c:pt idx="69">
                  <c:v>7.5</c:v>
                </c:pt>
                <c:pt idx="70">
                  <c:v>4.8</c:v>
                </c:pt>
                <c:pt idx="71">
                  <c:v>5.2</c:v>
                </c:pt>
                <c:pt idx="72">
                  <c:v>6.9</c:v>
                </c:pt>
                <c:pt idx="73">
                  <c:v>5.4</c:v>
                </c:pt>
                <c:pt idx="74">
                  <c:v>7.9</c:v>
                </c:pt>
                <c:pt idx="75">
                  <c:v>6.1</c:v>
                </c:pt>
                <c:pt idx="76">
                  <c:v>5.8</c:v>
                </c:pt>
                <c:pt idx="77">
                  <c:v>8.3000000000000007</c:v>
                </c:pt>
                <c:pt idx="78">
                  <c:v>7.8</c:v>
                </c:pt>
                <c:pt idx="79">
                  <c:v>7</c:v>
                </c:pt>
                <c:pt idx="80">
                  <c:v>6.1</c:v>
                </c:pt>
                <c:pt idx="81">
                  <c:v>7</c:v>
                </c:pt>
                <c:pt idx="82">
                  <c:v>7.6</c:v>
                </c:pt>
                <c:pt idx="83">
                  <c:v>4.5</c:v>
                </c:pt>
                <c:pt idx="84">
                  <c:v>6.3</c:v>
                </c:pt>
                <c:pt idx="85">
                  <c:v>7.8</c:v>
                </c:pt>
                <c:pt idx="86">
                  <c:v>6.4</c:v>
                </c:pt>
                <c:pt idx="87">
                  <c:v>6.5</c:v>
                </c:pt>
                <c:pt idx="88">
                  <c:v>7.9</c:v>
                </c:pt>
                <c:pt idx="89">
                  <c:v>7.8</c:v>
                </c:pt>
                <c:pt idx="90">
                  <c:v>6.6</c:v>
                </c:pt>
                <c:pt idx="91">
                  <c:v>5.5</c:v>
                </c:pt>
                <c:pt idx="92">
                  <c:v>8.1999999999999993</c:v>
                </c:pt>
                <c:pt idx="93">
                  <c:v>6.4</c:v>
                </c:pt>
                <c:pt idx="94">
                  <c:v>8.1</c:v>
                </c:pt>
                <c:pt idx="95">
                  <c:v>8.6</c:v>
                </c:pt>
                <c:pt idx="96">
                  <c:v>8.8000000000000007</c:v>
                </c:pt>
                <c:pt idx="97">
                  <c:v>8.1999999999999993</c:v>
                </c:pt>
                <c:pt idx="98">
                  <c:v>7.9</c:v>
                </c:pt>
                <c:pt idx="99">
                  <c:v>6.7</c:v>
                </c:pt>
                <c:pt idx="100">
                  <c:v>7.8</c:v>
                </c:pt>
                <c:pt idx="101">
                  <c:v>7.8</c:v>
                </c:pt>
                <c:pt idx="102">
                  <c:v>6.6</c:v>
                </c:pt>
                <c:pt idx="103">
                  <c:v>6.1</c:v>
                </c:pt>
                <c:pt idx="104">
                  <c:v>5.6</c:v>
                </c:pt>
                <c:pt idx="105">
                  <c:v>6.4</c:v>
                </c:pt>
                <c:pt idx="106">
                  <c:v>6.1</c:v>
                </c:pt>
                <c:pt idx="107">
                  <c:v>7.3</c:v>
                </c:pt>
                <c:pt idx="108">
                  <c:v>6.6</c:v>
                </c:pt>
                <c:pt idx="109">
                  <c:v>6.3</c:v>
                </c:pt>
                <c:pt idx="110">
                  <c:v>6.1</c:v>
                </c:pt>
                <c:pt idx="111">
                  <c:v>7.1</c:v>
                </c:pt>
                <c:pt idx="112">
                  <c:v>5.5</c:v>
                </c:pt>
                <c:pt idx="113">
                  <c:v>7.5</c:v>
                </c:pt>
                <c:pt idx="114">
                  <c:v>7.6</c:v>
                </c:pt>
                <c:pt idx="115">
                  <c:v>6.4</c:v>
                </c:pt>
                <c:pt idx="116">
                  <c:v>7.2</c:v>
                </c:pt>
                <c:pt idx="117">
                  <c:v>6.7</c:v>
                </c:pt>
                <c:pt idx="118">
                  <c:v>8</c:v>
                </c:pt>
                <c:pt idx="119">
                  <c:v>8.3000000000000007</c:v>
                </c:pt>
                <c:pt idx="120">
                  <c:v>6.7</c:v>
                </c:pt>
                <c:pt idx="121">
                  <c:v>5.9</c:v>
                </c:pt>
                <c:pt idx="122">
                  <c:v>6.7</c:v>
                </c:pt>
                <c:pt idx="123">
                  <c:v>6.7</c:v>
                </c:pt>
                <c:pt idx="124">
                  <c:v>7.6</c:v>
                </c:pt>
                <c:pt idx="125">
                  <c:v>7.2</c:v>
                </c:pt>
                <c:pt idx="126">
                  <c:v>7.1</c:v>
                </c:pt>
                <c:pt idx="127">
                  <c:v>8.1</c:v>
                </c:pt>
                <c:pt idx="128">
                  <c:v>6.7</c:v>
                </c:pt>
                <c:pt idx="129">
                  <c:v>7</c:v>
                </c:pt>
                <c:pt idx="130">
                  <c:v>6.9</c:v>
                </c:pt>
                <c:pt idx="131">
                  <c:v>5.0999999999999996</c:v>
                </c:pt>
                <c:pt idx="132">
                  <c:v>5.8</c:v>
                </c:pt>
                <c:pt idx="133">
                  <c:v>6.2</c:v>
                </c:pt>
                <c:pt idx="134">
                  <c:v>7.4</c:v>
                </c:pt>
                <c:pt idx="135">
                  <c:v>5.8</c:v>
                </c:pt>
                <c:pt idx="136">
                  <c:v>6.6</c:v>
                </c:pt>
                <c:pt idx="137">
                  <c:v>6.2</c:v>
                </c:pt>
                <c:pt idx="138">
                  <c:v>7.3</c:v>
                </c:pt>
                <c:pt idx="139">
                  <c:v>4.2</c:v>
                </c:pt>
                <c:pt idx="140">
                  <c:v>6.9</c:v>
                </c:pt>
                <c:pt idx="141">
                  <c:v>6.4</c:v>
                </c:pt>
                <c:pt idx="142">
                  <c:v>5.4</c:v>
                </c:pt>
                <c:pt idx="143">
                  <c:v>6.7</c:v>
                </c:pt>
                <c:pt idx="144">
                  <c:v>5.8</c:v>
                </c:pt>
                <c:pt idx="145">
                  <c:v>6.9</c:v>
                </c:pt>
                <c:pt idx="146">
                  <c:v>7.2</c:v>
                </c:pt>
                <c:pt idx="147">
                  <c:v>6.9</c:v>
                </c:pt>
                <c:pt idx="148">
                  <c:v>6.1</c:v>
                </c:pt>
                <c:pt idx="149">
                  <c:v>5.5</c:v>
                </c:pt>
                <c:pt idx="150">
                  <c:v>6.6</c:v>
                </c:pt>
                <c:pt idx="151">
                  <c:v>6.1</c:v>
                </c:pt>
                <c:pt idx="152">
                  <c:v>6.3</c:v>
                </c:pt>
                <c:pt idx="153">
                  <c:v>7.2</c:v>
                </c:pt>
                <c:pt idx="154">
                  <c:v>7.4</c:v>
                </c:pt>
                <c:pt idx="155">
                  <c:v>7.3</c:v>
                </c:pt>
                <c:pt idx="156">
                  <c:v>6.1</c:v>
                </c:pt>
                <c:pt idx="157">
                  <c:v>7.7</c:v>
                </c:pt>
                <c:pt idx="158">
                  <c:v>6.1</c:v>
                </c:pt>
                <c:pt idx="159">
                  <c:v>8</c:v>
                </c:pt>
                <c:pt idx="160">
                  <c:v>7.3</c:v>
                </c:pt>
                <c:pt idx="161">
                  <c:v>7.9</c:v>
                </c:pt>
                <c:pt idx="162">
                  <c:v>5.5</c:v>
                </c:pt>
                <c:pt idx="163">
                  <c:v>5</c:v>
                </c:pt>
                <c:pt idx="164">
                  <c:v>7.7</c:v>
                </c:pt>
                <c:pt idx="165">
                  <c:v>6.6</c:v>
                </c:pt>
                <c:pt idx="166">
                  <c:v>5.7</c:v>
                </c:pt>
                <c:pt idx="167">
                  <c:v>5.8</c:v>
                </c:pt>
                <c:pt idx="168">
                  <c:v>6</c:v>
                </c:pt>
                <c:pt idx="169">
                  <c:v>6.4</c:v>
                </c:pt>
                <c:pt idx="170">
                  <c:v>6.9</c:v>
                </c:pt>
                <c:pt idx="171">
                  <c:v>6.4</c:v>
                </c:pt>
                <c:pt idx="172">
                  <c:v>7.4</c:v>
                </c:pt>
                <c:pt idx="173">
                  <c:v>5.5</c:v>
                </c:pt>
                <c:pt idx="174">
                  <c:v>5.9</c:v>
                </c:pt>
                <c:pt idx="175">
                  <c:v>6.8</c:v>
                </c:pt>
                <c:pt idx="176">
                  <c:v>7.5</c:v>
                </c:pt>
                <c:pt idx="177">
                  <c:v>6.8</c:v>
                </c:pt>
                <c:pt idx="178">
                  <c:v>8.1</c:v>
                </c:pt>
                <c:pt idx="179">
                  <c:v>6.5</c:v>
                </c:pt>
                <c:pt idx="180">
                  <c:v>7.2</c:v>
                </c:pt>
                <c:pt idx="181">
                  <c:v>6.7</c:v>
                </c:pt>
                <c:pt idx="182">
                  <c:v>8.1</c:v>
                </c:pt>
                <c:pt idx="183">
                  <c:v>7.6</c:v>
                </c:pt>
                <c:pt idx="184">
                  <c:v>7.4</c:v>
                </c:pt>
                <c:pt idx="185">
                  <c:v>7.6</c:v>
                </c:pt>
                <c:pt idx="186">
                  <c:v>5.5</c:v>
                </c:pt>
                <c:pt idx="187">
                  <c:v>6.7</c:v>
                </c:pt>
                <c:pt idx="188">
                  <c:v>6.5</c:v>
                </c:pt>
                <c:pt idx="189">
                  <c:v>6.6</c:v>
                </c:pt>
                <c:pt idx="190">
                  <c:v>6.7</c:v>
                </c:pt>
                <c:pt idx="191">
                  <c:v>6.4</c:v>
                </c:pt>
                <c:pt idx="192">
                  <c:v>5.8</c:v>
                </c:pt>
                <c:pt idx="193">
                  <c:v>7.4</c:v>
                </c:pt>
                <c:pt idx="194">
                  <c:v>7.8</c:v>
                </c:pt>
                <c:pt idx="195">
                  <c:v>6.6</c:v>
                </c:pt>
                <c:pt idx="196">
                  <c:v>4.9000000000000004</c:v>
                </c:pt>
                <c:pt idx="197">
                  <c:v>6.5</c:v>
                </c:pt>
                <c:pt idx="198">
                  <c:v>6.2</c:v>
                </c:pt>
                <c:pt idx="199">
                  <c:v>7.3</c:v>
                </c:pt>
                <c:pt idx="200">
                  <c:v>7.5</c:v>
                </c:pt>
                <c:pt idx="201">
                  <c:v>5.6</c:v>
                </c:pt>
                <c:pt idx="202">
                  <c:v>8.1999999999999993</c:v>
                </c:pt>
                <c:pt idx="203">
                  <c:v>8.1</c:v>
                </c:pt>
                <c:pt idx="204">
                  <c:v>6.7</c:v>
                </c:pt>
                <c:pt idx="205">
                  <c:v>6.6</c:v>
                </c:pt>
                <c:pt idx="206">
                  <c:v>6.4</c:v>
                </c:pt>
                <c:pt idx="207">
                  <c:v>7.5</c:v>
                </c:pt>
                <c:pt idx="208">
                  <c:v>7.3</c:v>
                </c:pt>
                <c:pt idx="209">
                  <c:v>7.5</c:v>
                </c:pt>
                <c:pt idx="210">
                  <c:v>5.8</c:v>
                </c:pt>
                <c:pt idx="211">
                  <c:v>7.5</c:v>
                </c:pt>
                <c:pt idx="212">
                  <c:v>6.6</c:v>
                </c:pt>
                <c:pt idx="213">
                  <c:v>6.7</c:v>
                </c:pt>
                <c:pt idx="214">
                  <c:v>3.7</c:v>
                </c:pt>
                <c:pt idx="215">
                  <c:v>6</c:v>
                </c:pt>
                <c:pt idx="216">
                  <c:v>6.4</c:v>
                </c:pt>
                <c:pt idx="217">
                  <c:v>6.1</c:v>
                </c:pt>
                <c:pt idx="218">
                  <c:v>6.4</c:v>
                </c:pt>
                <c:pt idx="219">
                  <c:v>5.6</c:v>
                </c:pt>
                <c:pt idx="220">
                  <c:v>8</c:v>
                </c:pt>
                <c:pt idx="221">
                  <c:v>5.2</c:v>
                </c:pt>
                <c:pt idx="222">
                  <c:v>7.1</c:v>
                </c:pt>
                <c:pt idx="223">
                  <c:v>4.8</c:v>
                </c:pt>
                <c:pt idx="224">
                  <c:v>7</c:v>
                </c:pt>
                <c:pt idx="225">
                  <c:v>5.4</c:v>
                </c:pt>
                <c:pt idx="226">
                  <c:v>6.6</c:v>
                </c:pt>
                <c:pt idx="227">
                  <c:v>6.7</c:v>
                </c:pt>
                <c:pt idx="228">
                  <c:v>6.2</c:v>
                </c:pt>
                <c:pt idx="229">
                  <c:v>6.1</c:v>
                </c:pt>
                <c:pt idx="230">
                  <c:v>5.3</c:v>
                </c:pt>
                <c:pt idx="231">
                  <c:v>6.3</c:v>
                </c:pt>
                <c:pt idx="232">
                  <c:v>7</c:v>
                </c:pt>
                <c:pt idx="233">
                  <c:v>7.6</c:v>
                </c:pt>
                <c:pt idx="234">
                  <c:v>6.7</c:v>
                </c:pt>
                <c:pt idx="235">
                  <c:v>8.1</c:v>
                </c:pt>
                <c:pt idx="236">
                  <c:v>6.7</c:v>
                </c:pt>
                <c:pt idx="237">
                  <c:v>6.5</c:v>
                </c:pt>
                <c:pt idx="238">
                  <c:v>7.3</c:v>
                </c:pt>
                <c:pt idx="239">
                  <c:v>5.0999999999999996</c:v>
                </c:pt>
                <c:pt idx="240">
                  <c:v>6</c:v>
                </c:pt>
                <c:pt idx="241">
                  <c:v>6.1</c:v>
                </c:pt>
                <c:pt idx="242">
                  <c:v>5.9</c:v>
                </c:pt>
                <c:pt idx="243">
                  <c:v>7.8</c:v>
                </c:pt>
                <c:pt idx="244">
                  <c:v>5.8</c:v>
                </c:pt>
                <c:pt idx="245">
                  <c:v>6.3</c:v>
                </c:pt>
                <c:pt idx="246">
                  <c:v>4.3</c:v>
                </c:pt>
                <c:pt idx="247">
                  <c:v>6.4</c:v>
                </c:pt>
                <c:pt idx="248">
                  <c:v>6.1</c:v>
                </c:pt>
                <c:pt idx="249">
                  <c:v>6.5</c:v>
                </c:pt>
                <c:pt idx="250">
                  <c:v>7.1</c:v>
                </c:pt>
                <c:pt idx="251">
                  <c:v>6.4</c:v>
                </c:pt>
                <c:pt idx="252">
                  <c:v>6.5</c:v>
                </c:pt>
                <c:pt idx="253">
                  <c:v>6.3</c:v>
                </c:pt>
                <c:pt idx="254">
                  <c:v>7.5</c:v>
                </c:pt>
                <c:pt idx="255">
                  <c:v>4.9000000000000004</c:v>
                </c:pt>
                <c:pt idx="256">
                  <c:v>5.8</c:v>
                </c:pt>
                <c:pt idx="257">
                  <c:v>7.6</c:v>
                </c:pt>
                <c:pt idx="258">
                  <c:v>6.2</c:v>
                </c:pt>
                <c:pt idx="259">
                  <c:v>5.5</c:v>
                </c:pt>
                <c:pt idx="260">
                  <c:v>5.4</c:v>
                </c:pt>
                <c:pt idx="261">
                  <c:v>5.8</c:v>
                </c:pt>
                <c:pt idx="262">
                  <c:v>7.1</c:v>
                </c:pt>
                <c:pt idx="263">
                  <c:v>5.4</c:v>
                </c:pt>
                <c:pt idx="264">
                  <c:v>3.7</c:v>
                </c:pt>
                <c:pt idx="265">
                  <c:v>6.7</c:v>
                </c:pt>
                <c:pt idx="266">
                  <c:v>7.2</c:v>
                </c:pt>
                <c:pt idx="267">
                  <c:v>8.8000000000000007</c:v>
                </c:pt>
                <c:pt idx="268">
                  <c:v>5.8</c:v>
                </c:pt>
                <c:pt idx="269">
                  <c:v>6.8</c:v>
                </c:pt>
                <c:pt idx="270">
                  <c:v>3.8</c:v>
                </c:pt>
                <c:pt idx="271">
                  <c:v>7.1</c:v>
                </c:pt>
                <c:pt idx="272">
                  <c:v>7.2</c:v>
                </c:pt>
                <c:pt idx="273">
                  <c:v>5.9</c:v>
                </c:pt>
                <c:pt idx="274">
                  <c:v>7.1</c:v>
                </c:pt>
                <c:pt idx="275">
                  <c:v>8.1</c:v>
                </c:pt>
                <c:pt idx="276">
                  <c:v>7.2</c:v>
                </c:pt>
                <c:pt idx="277">
                  <c:v>6.9</c:v>
                </c:pt>
                <c:pt idx="278">
                  <c:v>4.4000000000000004</c:v>
                </c:pt>
                <c:pt idx="279">
                  <c:v>6.5</c:v>
                </c:pt>
                <c:pt idx="280">
                  <c:v>8.5</c:v>
                </c:pt>
                <c:pt idx="281">
                  <c:v>7.7</c:v>
                </c:pt>
                <c:pt idx="282">
                  <c:v>7.4</c:v>
                </c:pt>
                <c:pt idx="283">
                  <c:v>8</c:v>
                </c:pt>
                <c:pt idx="284">
                  <c:v>5.7</c:v>
                </c:pt>
                <c:pt idx="285">
                  <c:v>8.5</c:v>
                </c:pt>
                <c:pt idx="286">
                  <c:v>7</c:v>
                </c:pt>
                <c:pt idx="287">
                  <c:v>7.8</c:v>
                </c:pt>
                <c:pt idx="288">
                  <c:v>7.2</c:v>
                </c:pt>
                <c:pt idx="289">
                  <c:v>6.4</c:v>
                </c:pt>
                <c:pt idx="290">
                  <c:v>5.5</c:v>
                </c:pt>
                <c:pt idx="291">
                  <c:v>6.7</c:v>
                </c:pt>
                <c:pt idx="292">
                  <c:v>6.1</c:v>
                </c:pt>
                <c:pt idx="293">
                  <c:v>8.5</c:v>
                </c:pt>
                <c:pt idx="294">
                  <c:v>6.9</c:v>
                </c:pt>
                <c:pt idx="295">
                  <c:v>7.3</c:v>
                </c:pt>
                <c:pt idx="296">
                  <c:v>6.7</c:v>
                </c:pt>
                <c:pt idx="297">
                  <c:v>6.9</c:v>
                </c:pt>
                <c:pt idx="298">
                  <c:v>5.0999999999999996</c:v>
                </c:pt>
                <c:pt idx="299">
                  <c:v>6.8</c:v>
                </c:pt>
                <c:pt idx="300">
                  <c:v>5.8</c:v>
                </c:pt>
                <c:pt idx="301">
                  <c:v>6.7</c:v>
                </c:pt>
                <c:pt idx="302">
                  <c:v>6</c:v>
                </c:pt>
                <c:pt idx="303">
                  <c:v>5.7</c:v>
                </c:pt>
                <c:pt idx="304">
                  <c:v>8</c:v>
                </c:pt>
                <c:pt idx="305">
                  <c:v>8.1999999999999993</c:v>
                </c:pt>
                <c:pt idx="306">
                  <c:v>5.4</c:v>
                </c:pt>
                <c:pt idx="307">
                  <c:v>7.2</c:v>
                </c:pt>
                <c:pt idx="308">
                  <c:v>7.5</c:v>
                </c:pt>
                <c:pt idx="309">
                  <c:v>7</c:v>
                </c:pt>
                <c:pt idx="310">
                  <c:v>3.3</c:v>
                </c:pt>
                <c:pt idx="311">
                  <c:v>6</c:v>
                </c:pt>
                <c:pt idx="312">
                  <c:v>7.1</c:v>
                </c:pt>
                <c:pt idx="313">
                  <c:v>5.4</c:v>
                </c:pt>
                <c:pt idx="314">
                  <c:v>6.1</c:v>
                </c:pt>
                <c:pt idx="315">
                  <c:v>5.3</c:v>
                </c:pt>
                <c:pt idx="316">
                  <c:v>2.2000000000000002</c:v>
                </c:pt>
                <c:pt idx="317">
                  <c:v>7</c:v>
                </c:pt>
                <c:pt idx="318">
                  <c:v>3.8</c:v>
                </c:pt>
                <c:pt idx="319">
                  <c:v>6.9</c:v>
                </c:pt>
                <c:pt idx="320">
                  <c:v>7.2</c:v>
                </c:pt>
                <c:pt idx="321">
                  <c:v>7.3</c:v>
                </c:pt>
                <c:pt idx="322">
                  <c:v>6.3</c:v>
                </c:pt>
                <c:pt idx="323">
                  <c:v>7.5</c:v>
                </c:pt>
                <c:pt idx="324">
                  <c:v>7.6</c:v>
                </c:pt>
                <c:pt idx="325">
                  <c:v>6.8</c:v>
                </c:pt>
                <c:pt idx="326">
                  <c:v>5.2</c:v>
                </c:pt>
                <c:pt idx="327">
                  <c:v>7.7</c:v>
                </c:pt>
                <c:pt idx="328">
                  <c:v>6.2</c:v>
                </c:pt>
                <c:pt idx="329">
                  <c:v>7.7</c:v>
                </c:pt>
                <c:pt idx="330">
                  <c:v>4.3</c:v>
                </c:pt>
                <c:pt idx="331">
                  <c:v>6.9</c:v>
                </c:pt>
                <c:pt idx="332">
                  <c:v>6.6</c:v>
                </c:pt>
                <c:pt idx="333">
                  <c:v>7</c:v>
                </c:pt>
                <c:pt idx="334">
                  <c:v>6.7</c:v>
                </c:pt>
                <c:pt idx="335">
                  <c:v>8.1999999999999993</c:v>
                </c:pt>
                <c:pt idx="336">
                  <c:v>8.9</c:v>
                </c:pt>
                <c:pt idx="337">
                  <c:v>8.6999999999999993</c:v>
                </c:pt>
                <c:pt idx="338">
                  <c:v>5.5</c:v>
                </c:pt>
                <c:pt idx="339">
                  <c:v>5.7</c:v>
                </c:pt>
                <c:pt idx="340">
                  <c:v>6.3</c:v>
                </c:pt>
                <c:pt idx="341">
                  <c:v>5.9</c:v>
                </c:pt>
                <c:pt idx="342">
                  <c:v>7.6</c:v>
                </c:pt>
                <c:pt idx="343">
                  <c:v>6.6</c:v>
                </c:pt>
                <c:pt idx="344">
                  <c:v>5.3</c:v>
                </c:pt>
                <c:pt idx="345">
                  <c:v>6</c:v>
                </c:pt>
                <c:pt idx="346">
                  <c:v>8</c:v>
                </c:pt>
                <c:pt idx="347">
                  <c:v>5.6</c:v>
                </c:pt>
                <c:pt idx="348">
                  <c:v>5.9</c:v>
                </c:pt>
                <c:pt idx="349">
                  <c:v>7.3</c:v>
                </c:pt>
                <c:pt idx="350">
                  <c:v>7.9</c:v>
                </c:pt>
                <c:pt idx="351">
                  <c:v>6.8</c:v>
                </c:pt>
                <c:pt idx="352">
                  <c:v>6.6</c:v>
                </c:pt>
                <c:pt idx="353">
                  <c:v>6.6</c:v>
                </c:pt>
                <c:pt idx="354">
                  <c:v>7</c:v>
                </c:pt>
                <c:pt idx="355">
                  <c:v>7</c:v>
                </c:pt>
                <c:pt idx="356">
                  <c:v>7.3</c:v>
                </c:pt>
                <c:pt idx="357">
                  <c:v>5.5</c:v>
                </c:pt>
                <c:pt idx="358">
                  <c:v>8.5</c:v>
                </c:pt>
                <c:pt idx="359">
                  <c:v>7.5</c:v>
                </c:pt>
                <c:pt idx="360">
                  <c:v>7</c:v>
                </c:pt>
                <c:pt idx="361">
                  <c:v>7.8</c:v>
                </c:pt>
                <c:pt idx="362">
                  <c:v>7.6</c:v>
                </c:pt>
                <c:pt idx="363">
                  <c:v>7.6</c:v>
                </c:pt>
                <c:pt idx="364">
                  <c:v>6.1</c:v>
                </c:pt>
                <c:pt idx="365">
                  <c:v>6.8</c:v>
                </c:pt>
                <c:pt idx="366">
                  <c:v>5</c:v>
                </c:pt>
                <c:pt idx="367">
                  <c:v>7.1</c:v>
                </c:pt>
                <c:pt idx="368">
                  <c:v>5.5</c:v>
                </c:pt>
                <c:pt idx="369">
                  <c:v>5.6</c:v>
                </c:pt>
                <c:pt idx="370">
                  <c:v>7.1</c:v>
                </c:pt>
                <c:pt idx="371">
                  <c:v>4.9000000000000004</c:v>
                </c:pt>
                <c:pt idx="372">
                  <c:v>7.4</c:v>
                </c:pt>
                <c:pt idx="373">
                  <c:v>5.7</c:v>
                </c:pt>
                <c:pt idx="374">
                  <c:v>6.4</c:v>
                </c:pt>
                <c:pt idx="375">
                  <c:v>5.9</c:v>
                </c:pt>
                <c:pt idx="376">
                  <c:v>5.5</c:v>
                </c:pt>
                <c:pt idx="377">
                  <c:v>6.9</c:v>
                </c:pt>
                <c:pt idx="378">
                  <c:v>6.2</c:v>
                </c:pt>
                <c:pt idx="379">
                  <c:v>7</c:v>
                </c:pt>
                <c:pt idx="380">
                  <c:v>5.6</c:v>
                </c:pt>
                <c:pt idx="381">
                  <c:v>7</c:v>
                </c:pt>
                <c:pt idx="382">
                  <c:v>6.8</c:v>
                </c:pt>
                <c:pt idx="383">
                  <c:v>5.4</c:v>
                </c:pt>
                <c:pt idx="384">
                  <c:v>6.1</c:v>
                </c:pt>
                <c:pt idx="385">
                  <c:v>6.7</c:v>
                </c:pt>
                <c:pt idx="386">
                  <c:v>4.3</c:v>
                </c:pt>
                <c:pt idx="387">
                  <c:v>6.9</c:v>
                </c:pt>
                <c:pt idx="388">
                  <c:v>8</c:v>
                </c:pt>
                <c:pt idx="389">
                  <c:v>4.4000000000000004</c:v>
                </c:pt>
                <c:pt idx="390">
                  <c:v>7.3</c:v>
                </c:pt>
                <c:pt idx="391">
                  <c:v>6.3</c:v>
                </c:pt>
                <c:pt idx="392">
                  <c:v>6.7</c:v>
                </c:pt>
                <c:pt idx="393">
                  <c:v>7.7</c:v>
                </c:pt>
                <c:pt idx="394">
                  <c:v>6.5</c:v>
                </c:pt>
                <c:pt idx="395">
                  <c:v>7.8</c:v>
                </c:pt>
                <c:pt idx="396">
                  <c:v>6.4</c:v>
                </c:pt>
                <c:pt idx="397">
                  <c:v>7.8</c:v>
                </c:pt>
                <c:pt idx="398">
                  <c:v>5.8</c:v>
                </c:pt>
                <c:pt idx="399">
                  <c:v>7.1</c:v>
                </c:pt>
                <c:pt idx="400">
                  <c:v>7.1</c:v>
                </c:pt>
                <c:pt idx="401">
                  <c:v>8.6</c:v>
                </c:pt>
                <c:pt idx="402">
                  <c:v>6.8</c:v>
                </c:pt>
                <c:pt idx="403">
                  <c:v>4.8</c:v>
                </c:pt>
                <c:pt idx="404">
                  <c:v>6.2</c:v>
                </c:pt>
                <c:pt idx="405">
                  <c:v>6.9</c:v>
                </c:pt>
                <c:pt idx="406">
                  <c:v>7.3</c:v>
                </c:pt>
                <c:pt idx="407">
                  <c:v>6.6</c:v>
                </c:pt>
                <c:pt idx="408">
                  <c:v>6.9</c:v>
                </c:pt>
                <c:pt idx="409">
                  <c:v>6.2</c:v>
                </c:pt>
                <c:pt idx="410">
                  <c:v>6.7</c:v>
                </c:pt>
                <c:pt idx="411">
                  <c:v>7.6</c:v>
                </c:pt>
                <c:pt idx="412">
                  <c:v>6.7</c:v>
                </c:pt>
                <c:pt idx="413">
                  <c:v>6.2</c:v>
                </c:pt>
                <c:pt idx="414">
                  <c:v>7.3</c:v>
                </c:pt>
                <c:pt idx="415">
                  <c:v>6</c:v>
                </c:pt>
                <c:pt idx="416">
                  <c:v>7.1</c:v>
                </c:pt>
                <c:pt idx="417">
                  <c:v>7.1</c:v>
                </c:pt>
                <c:pt idx="418">
                  <c:v>5.5</c:v>
                </c:pt>
                <c:pt idx="419">
                  <c:v>7.8</c:v>
                </c:pt>
                <c:pt idx="420">
                  <c:v>5.6</c:v>
                </c:pt>
                <c:pt idx="421">
                  <c:v>7.5</c:v>
                </c:pt>
                <c:pt idx="422">
                  <c:v>5.4</c:v>
                </c:pt>
                <c:pt idx="423">
                  <c:v>4.3</c:v>
                </c:pt>
                <c:pt idx="424">
                  <c:v>4.9000000000000004</c:v>
                </c:pt>
                <c:pt idx="425">
                  <c:v>7.1</c:v>
                </c:pt>
                <c:pt idx="426">
                  <c:v>6.4</c:v>
                </c:pt>
                <c:pt idx="427">
                  <c:v>6.9</c:v>
                </c:pt>
                <c:pt idx="428">
                  <c:v>4.3</c:v>
                </c:pt>
                <c:pt idx="429">
                  <c:v>6.1</c:v>
                </c:pt>
                <c:pt idx="430">
                  <c:v>7</c:v>
                </c:pt>
                <c:pt idx="431">
                  <c:v>7.7</c:v>
                </c:pt>
                <c:pt idx="432">
                  <c:v>5.9</c:v>
                </c:pt>
                <c:pt idx="433">
                  <c:v>6.7</c:v>
                </c:pt>
                <c:pt idx="434">
                  <c:v>6.5</c:v>
                </c:pt>
                <c:pt idx="435">
                  <c:v>7.1</c:v>
                </c:pt>
                <c:pt idx="436">
                  <c:v>7.3</c:v>
                </c:pt>
                <c:pt idx="437">
                  <c:v>6.5</c:v>
                </c:pt>
                <c:pt idx="438">
                  <c:v>7</c:v>
                </c:pt>
                <c:pt idx="439">
                  <c:v>6.8</c:v>
                </c:pt>
                <c:pt idx="440">
                  <c:v>7.2</c:v>
                </c:pt>
                <c:pt idx="441">
                  <c:v>6.4</c:v>
                </c:pt>
                <c:pt idx="442">
                  <c:v>6.1</c:v>
                </c:pt>
                <c:pt idx="443">
                  <c:v>6.7</c:v>
                </c:pt>
                <c:pt idx="444">
                  <c:v>6.4</c:v>
                </c:pt>
                <c:pt idx="445">
                  <c:v>4.4000000000000004</c:v>
                </c:pt>
                <c:pt idx="446">
                  <c:v>5.4</c:v>
                </c:pt>
                <c:pt idx="447">
                  <c:v>6.5</c:v>
                </c:pt>
                <c:pt idx="448">
                  <c:v>6.7</c:v>
                </c:pt>
                <c:pt idx="449">
                  <c:v>8.1</c:v>
                </c:pt>
                <c:pt idx="450">
                  <c:v>5.6</c:v>
                </c:pt>
                <c:pt idx="451">
                  <c:v>6.3</c:v>
                </c:pt>
                <c:pt idx="452">
                  <c:v>7.3</c:v>
                </c:pt>
                <c:pt idx="453">
                  <c:v>6.1</c:v>
                </c:pt>
                <c:pt idx="454">
                  <c:v>7.7</c:v>
                </c:pt>
                <c:pt idx="455">
                  <c:v>6.4</c:v>
                </c:pt>
                <c:pt idx="456">
                  <c:v>8.8000000000000007</c:v>
                </c:pt>
                <c:pt idx="457">
                  <c:v>6.8</c:v>
                </c:pt>
                <c:pt idx="458">
                  <c:v>6.6</c:v>
                </c:pt>
                <c:pt idx="459">
                  <c:v>7.2</c:v>
                </c:pt>
                <c:pt idx="460">
                  <c:v>6.9</c:v>
                </c:pt>
                <c:pt idx="461">
                  <c:v>5.2</c:v>
                </c:pt>
                <c:pt idx="462">
                  <c:v>4.9000000000000004</c:v>
                </c:pt>
                <c:pt idx="463">
                  <c:v>6.3</c:v>
                </c:pt>
                <c:pt idx="464">
                  <c:v>5.6</c:v>
                </c:pt>
                <c:pt idx="465">
                  <c:v>5.5</c:v>
                </c:pt>
                <c:pt idx="466">
                  <c:v>6.7</c:v>
                </c:pt>
                <c:pt idx="467">
                  <c:v>7.6</c:v>
                </c:pt>
                <c:pt idx="468">
                  <c:v>5.7</c:v>
                </c:pt>
                <c:pt idx="469">
                  <c:v>4.5999999999999996</c:v>
                </c:pt>
                <c:pt idx="470">
                  <c:v>7</c:v>
                </c:pt>
                <c:pt idx="471">
                  <c:v>5.2</c:v>
                </c:pt>
                <c:pt idx="472">
                  <c:v>5.0999999999999996</c:v>
                </c:pt>
                <c:pt idx="473">
                  <c:v>6.6</c:v>
                </c:pt>
                <c:pt idx="474">
                  <c:v>7</c:v>
                </c:pt>
                <c:pt idx="475">
                  <c:v>6.7</c:v>
                </c:pt>
                <c:pt idx="476">
                  <c:v>7.6</c:v>
                </c:pt>
                <c:pt idx="477">
                  <c:v>7.3</c:v>
                </c:pt>
                <c:pt idx="478">
                  <c:v>5.9</c:v>
                </c:pt>
                <c:pt idx="479">
                  <c:v>5.6</c:v>
                </c:pt>
                <c:pt idx="480">
                  <c:v>6.5</c:v>
                </c:pt>
                <c:pt idx="481">
                  <c:v>5.9</c:v>
                </c:pt>
                <c:pt idx="482">
                  <c:v>7</c:v>
                </c:pt>
                <c:pt idx="483">
                  <c:v>5.3</c:v>
                </c:pt>
                <c:pt idx="484">
                  <c:v>5.9</c:v>
                </c:pt>
                <c:pt idx="485">
                  <c:v>6.3</c:v>
                </c:pt>
                <c:pt idx="486">
                  <c:v>6.4</c:v>
                </c:pt>
                <c:pt idx="487">
                  <c:v>6.9</c:v>
                </c:pt>
                <c:pt idx="488">
                  <c:v>6.3</c:v>
                </c:pt>
                <c:pt idx="489">
                  <c:v>7.3</c:v>
                </c:pt>
                <c:pt idx="490">
                  <c:v>5.8</c:v>
                </c:pt>
                <c:pt idx="491">
                  <c:v>5.2</c:v>
                </c:pt>
                <c:pt idx="492">
                  <c:v>2.4</c:v>
                </c:pt>
                <c:pt idx="493">
                  <c:v>5.7</c:v>
                </c:pt>
                <c:pt idx="494">
                  <c:v>5.8</c:v>
                </c:pt>
                <c:pt idx="495">
                  <c:v>5.6</c:v>
                </c:pt>
                <c:pt idx="496">
                  <c:v>6</c:v>
                </c:pt>
                <c:pt idx="497">
                  <c:v>5.8</c:v>
                </c:pt>
                <c:pt idx="498">
                  <c:v>6</c:v>
                </c:pt>
                <c:pt idx="499">
                  <c:v>5.7</c:v>
                </c:pt>
                <c:pt idx="500">
                  <c:v>6</c:v>
                </c:pt>
                <c:pt idx="501">
                  <c:v>7.8</c:v>
                </c:pt>
                <c:pt idx="502">
                  <c:v>4.2</c:v>
                </c:pt>
                <c:pt idx="503">
                  <c:v>5.6</c:v>
                </c:pt>
                <c:pt idx="504">
                  <c:v>4.4000000000000004</c:v>
                </c:pt>
                <c:pt idx="505">
                  <c:v>8.1999999999999993</c:v>
                </c:pt>
                <c:pt idx="506">
                  <c:v>8.5</c:v>
                </c:pt>
                <c:pt idx="507">
                  <c:v>5.8</c:v>
                </c:pt>
                <c:pt idx="508">
                  <c:v>6.5</c:v>
                </c:pt>
                <c:pt idx="509">
                  <c:v>7.2</c:v>
                </c:pt>
                <c:pt idx="510">
                  <c:v>6.7</c:v>
                </c:pt>
                <c:pt idx="511">
                  <c:v>3.4</c:v>
                </c:pt>
                <c:pt idx="512">
                  <c:v>5.9</c:v>
                </c:pt>
                <c:pt idx="513">
                  <c:v>7.8</c:v>
                </c:pt>
                <c:pt idx="514">
                  <c:v>5.9</c:v>
                </c:pt>
                <c:pt idx="515">
                  <c:v>4.0999999999999996</c:v>
                </c:pt>
                <c:pt idx="516">
                  <c:v>6.8</c:v>
                </c:pt>
                <c:pt idx="517">
                  <c:v>5.8</c:v>
                </c:pt>
                <c:pt idx="518">
                  <c:v>7.5</c:v>
                </c:pt>
                <c:pt idx="519">
                  <c:v>6.9</c:v>
                </c:pt>
                <c:pt idx="520">
                  <c:v>6.5</c:v>
                </c:pt>
                <c:pt idx="521">
                  <c:v>6.9</c:v>
                </c:pt>
                <c:pt idx="522">
                  <c:v>7.9</c:v>
                </c:pt>
                <c:pt idx="523">
                  <c:v>7.4</c:v>
                </c:pt>
                <c:pt idx="524">
                  <c:v>6.7</c:v>
                </c:pt>
                <c:pt idx="525">
                  <c:v>7.4</c:v>
                </c:pt>
                <c:pt idx="526">
                  <c:v>6.9</c:v>
                </c:pt>
                <c:pt idx="527">
                  <c:v>6.8</c:v>
                </c:pt>
                <c:pt idx="528">
                  <c:v>6.7</c:v>
                </c:pt>
                <c:pt idx="529">
                  <c:v>5.0999999999999996</c:v>
                </c:pt>
                <c:pt idx="530">
                  <c:v>4.0999999999999996</c:v>
                </c:pt>
                <c:pt idx="531">
                  <c:v>7.3</c:v>
                </c:pt>
                <c:pt idx="532">
                  <c:v>6</c:v>
                </c:pt>
                <c:pt idx="533">
                  <c:v>7.3</c:v>
                </c:pt>
                <c:pt idx="534">
                  <c:v>7.5</c:v>
                </c:pt>
                <c:pt idx="535">
                  <c:v>5.4</c:v>
                </c:pt>
                <c:pt idx="536">
                  <c:v>5.9</c:v>
                </c:pt>
                <c:pt idx="537">
                  <c:v>7.1</c:v>
                </c:pt>
                <c:pt idx="538">
                  <c:v>6</c:v>
                </c:pt>
                <c:pt idx="539">
                  <c:v>6.5</c:v>
                </c:pt>
                <c:pt idx="540">
                  <c:v>8.3000000000000007</c:v>
                </c:pt>
                <c:pt idx="541">
                  <c:v>5.7</c:v>
                </c:pt>
                <c:pt idx="542">
                  <c:v>7.6</c:v>
                </c:pt>
                <c:pt idx="543">
                  <c:v>6.6</c:v>
                </c:pt>
                <c:pt idx="544">
                  <c:v>5.4</c:v>
                </c:pt>
                <c:pt idx="545">
                  <c:v>7.3</c:v>
                </c:pt>
                <c:pt idx="546">
                  <c:v>6.5</c:v>
                </c:pt>
                <c:pt idx="547">
                  <c:v>6.6</c:v>
                </c:pt>
                <c:pt idx="548">
                  <c:v>6.6</c:v>
                </c:pt>
                <c:pt idx="549">
                  <c:v>5.9</c:v>
                </c:pt>
                <c:pt idx="550">
                  <c:v>6.7</c:v>
                </c:pt>
                <c:pt idx="551">
                  <c:v>6.1</c:v>
                </c:pt>
                <c:pt idx="552">
                  <c:v>6.6</c:v>
                </c:pt>
                <c:pt idx="553">
                  <c:v>6.6</c:v>
                </c:pt>
                <c:pt idx="554">
                  <c:v>5.3</c:v>
                </c:pt>
                <c:pt idx="555">
                  <c:v>6</c:v>
                </c:pt>
                <c:pt idx="556">
                  <c:v>6</c:v>
                </c:pt>
                <c:pt idx="557">
                  <c:v>4.7</c:v>
                </c:pt>
                <c:pt idx="558">
                  <c:v>6.1</c:v>
                </c:pt>
                <c:pt idx="559">
                  <c:v>7.2</c:v>
                </c:pt>
                <c:pt idx="560">
                  <c:v>6.4</c:v>
                </c:pt>
                <c:pt idx="561">
                  <c:v>6.1</c:v>
                </c:pt>
                <c:pt idx="562">
                  <c:v>5.9</c:v>
                </c:pt>
                <c:pt idx="563">
                  <c:v>6</c:v>
                </c:pt>
                <c:pt idx="564">
                  <c:v>6.3</c:v>
                </c:pt>
                <c:pt idx="565">
                  <c:v>5.6</c:v>
                </c:pt>
                <c:pt idx="566">
                  <c:v>6.4</c:v>
                </c:pt>
                <c:pt idx="567">
                  <c:v>7.1</c:v>
                </c:pt>
                <c:pt idx="568">
                  <c:v>6.6</c:v>
                </c:pt>
                <c:pt idx="569">
                  <c:v>4.5999999999999996</c:v>
                </c:pt>
                <c:pt idx="570">
                  <c:v>8.4</c:v>
                </c:pt>
                <c:pt idx="571">
                  <c:v>7.1</c:v>
                </c:pt>
                <c:pt idx="572">
                  <c:v>7.4</c:v>
                </c:pt>
                <c:pt idx="573">
                  <c:v>6.9</c:v>
                </c:pt>
                <c:pt idx="574">
                  <c:v>4.5</c:v>
                </c:pt>
                <c:pt idx="575">
                  <c:v>7.1</c:v>
                </c:pt>
                <c:pt idx="576">
                  <c:v>6.5</c:v>
                </c:pt>
                <c:pt idx="577">
                  <c:v>5.3</c:v>
                </c:pt>
                <c:pt idx="578">
                  <c:v>6.7</c:v>
                </c:pt>
                <c:pt idx="579">
                  <c:v>7.2</c:v>
                </c:pt>
                <c:pt idx="580">
                  <c:v>7.2</c:v>
                </c:pt>
                <c:pt idx="581">
                  <c:v>5.5</c:v>
                </c:pt>
                <c:pt idx="582">
                  <c:v>5.8</c:v>
                </c:pt>
                <c:pt idx="583">
                  <c:v>6</c:v>
                </c:pt>
                <c:pt idx="584">
                  <c:v>6.6</c:v>
                </c:pt>
                <c:pt idx="585">
                  <c:v>8.3000000000000007</c:v>
                </c:pt>
                <c:pt idx="586">
                  <c:v>6.7</c:v>
                </c:pt>
                <c:pt idx="587">
                  <c:v>6</c:v>
                </c:pt>
                <c:pt idx="588">
                  <c:v>7.1</c:v>
                </c:pt>
                <c:pt idx="589">
                  <c:v>6</c:v>
                </c:pt>
                <c:pt idx="590">
                  <c:v>7.5</c:v>
                </c:pt>
                <c:pt idx="591">
                  <c:v>6.9</c:v>
                </c:pt>
                <c:pt idx="592">
                  <c:v>5.6</c:v>
                </c:pt>
                <c:pt idx="593">
                  <c:v>5.6</c:v>
                </c:pt>
                <c:pt idx="594">
                  <c:v>4.5</c:v>
                </c:pt>
                <c:pt idx="595">
                  <c:v>7.1</c:v>
                </c:pt>
                <c:pt idx="596">
                  <c:v>6.5</c:v>
                </c:pt>
                <c:pt idx="597">
                  <c:v>6.4</c:v>
                </c:pt>
                <c:pt idx="598">
                  <c:v>5.8</c:v>
                </c:pt>
                <c:pt idx="599">
                  <c:v>8</c:v>
                </c:pt>
                <c:pt idx="600">
                  <c:v>6.2</c:v>
                </c:pt>
                <c:pt idx="601">
                  <c:v>7.2</c:v>
                </c:pt>
                <c:pt idx="602">
                  <c:v>6.1</c:v>
                </c:pt>
                <c:pt idx="603">
                  <c:v>7.6</c:v>
                </c:pt>
                <c:pt idx="604">
                  <c:v>6.3</c:v>
                </c:pt>
                <c:pt idx="605">
                  <c:v>6.3</c:v>
                </c:pt>
                <c:pt idx="606">
                  <c:v>6.3</c:v>
                </c:pt>
                <c:pt idx="607">
                  <c:v>7.7</c:v>
                </c:pt>
                <c:pt idx="608">
                  <c:v>7</c:v>
                </c:pt>
                <c:pt idx="609">
                  <c:v>5.3</c:v>
                </c:pt>
                <c:pt idx="610">
                  <c:v>5.6</c:v>
                </c:pt>
                <c:pt idx="611">
                  <c:v>5.2</c:v>
                </c:pt>
                <c:pt idx="612">
                  <c:v>5.4</c:v>
                </c:pt>
                <c:pt idx="613">
                  <c:v>6.4</c:v>
                </c:pt>
                <c:pt idx="614">
                  <c:v>5.9</c:v>
                </c:pt>
                <c:pt idx="615">
                  <c:v>6.3</c:v>
                </c:pt>
                <c:pt idx="616">
                  <c:v>6.5</c:v>
                </c:pt>
                <c:pt idx="617">
                  <c:v>3</c:v>
                </c:pt>
                <c:pt idx="618">
                  <c:v>3.6</c:v>
                </c:pt>
                <c:pt idx="619">
                  <c:v>5.8</c:v>
                </c:pt>
                <c:pt idx="620">
                  <c:v>6.2</c:v>
                </c:pt>
                <c:pt idx="621">
                  <c:v>5.6</c:v>
                </c:pt>
                <c:pt idx="622">
                  <c:v>5.4</c:v>
                </c:pt>
                <c:pt idx="623">
                  <c:v>6.1</c:v>
                </c:pt>
                <c:pt idx="624">
                  <c:v>4.2</c:v>
                </c:pt>
                <c:pt idx="625">
                  <c:v>6.7</c:v>
                </c:pt>
                <c:pt idx="626">
                  <c:v>4.2</c:v>
                </c:pt>
                <c:pt idx="627">
                  <c:v>6.4</c:v>
                </c:pt>
                <c:pt idx="628">
                  <c:v>4.9000000000000004</c:v>
                </c:pt>
                <c:pt idx="629">
                  <c:v>6.8</c:v>
                </c:pt>
                <c:pt idx="630">
                  <c:v>7.7</c:v>
                </c:pt>
                <c:pt idx="631">
                  <c:v>5.6</c:v>
                </c:pt>
                <c:pt idx="632">
                  <c:v>6.4</c:v>
                </c:pt>
                <c:pt idx="633">
                  <c:v>7.2</c:v>
                </c:pt>
                <c:pt idx="634">
                  <c:v>6</c:v>
                </c:pt>
                <c:pt idx="635">
                  <c:v>5.9</c:v>
                </c:pt>
                <c:pt idx="636">
                  <c:v>7.9</c:v>
                </c:pt>
                <c:pt idx="637">
                  <c:v>6.8</c:v>
                </c:pt>
                <c:pt idx="638">
                  <c:v>7.1</c:v>
                </c:pt>
                <c:pt idx="639">
                  <c:v>5.9</c:v>
                </c:pt>
                <c:pt idx="640">
                  <c:v>5.9</c:v>
                </c:pt>
                <c:pt idx="641">
                  <c:v>6.2</c:v>
                </c:pt>
                <c:pt idx="642">
                  <c:v>7.4</c:v>
                </c:pt>
                <c:pt idx="643">
                  <c:v>7</c:v>
                </c:pt>
                <c:pt idx="644">
                  <c:v>5.4</c:v>
                </c:pt>
                <c:pt idx="645">
                  <c:v>8.6</c:v>
                </c:pt>
                <c:pt idx="646">
                  <c:v>6.5</c:v>
                </c:pt>
                <c:pt idx="647">
                  <c:v>6.4</c:v>
                </c:pt>
                <c:pt idx="648">
                  <c:v>7.6</c:v>
                </c:pt>
                <c:pt idx="649">
                  <c:v>5.5</c:v>
                </c:pt>
                <c:pt idx="650">
                  <c:v>7.4</c:v>
                </c:pt>
                <c:pt idx="651">
                  <c:v>8.6999999999999993</c:v>
                </c:pt>
                <c:pt idx="652">
                  <c:v>7.6</c:v>
                </c:pt>
                <c:pt idx="653">
                  <c:v>7.5</c:v>
                </c:pt>
                <c:pt idx="654">
                  <c:v>5.5</c:v>
                </c:pt>
                <c:pt idx="655">
                  <c:v>7.6</c:v>
                </c:pt>
                <c:pt idx="656">
                  <c:v>6.5</c:v>
                </c:pt>
                <c:pt idx="657">
                  <c:v>6.9</c:v>
                </c:pt>
                <c:pt idx="658">
                  <c:v>6.7</c:v>
                </c:pt>
                <c:pt idx="659">
                  <c:v>6.6</c:v>
                </c:pt>
                <c:pt idx="660">
                  <c:v>7.2</c:v>
                </c:pt>
                <c:pt idx="661">
                  <c:v>6.4</c:v>
                </c:pt>
                <c:pt idx="662">
                  <c:v>6.4</c:v>
                </c:pt>
                <c:pt idx="663">
                  <c:v>6</c:v>
                </c:pt>
                <c:pt idx="664">
                  <c:v>6.1</c:v>
                </c:pt>
                <c:pt idx="665">
                  <c:v>6</c:v>
                </c:pt>
                <c:pt idx="666">
                  <c:v>6.4</c:v>
                </c:pt>
                <c:pt idx="667">
                  <c:v>6.4</c:v>
                </c:pt>
                <c:pt idx="668">
                  <c:v>7.3</c:v>
                </c:pt>
                <c:pt idx="669">
                  <c:v>5.2</c:v>
                </c:pt>
                <c:pt idx="670">
                  <c:v>6.6</c:v>
                </c:pt>
                <c:pt idx="671">
                  <c:v>6.3</c:v>
                </c:pt>
                <c:pt idx="672">
                  <c:v>5.9</c:v>
                </c:pt>
                <c:pt idx="673">
                  <c:v>6.4</c:v>
                </c:pt>
                <c:pt idx="674">
                  <c:v>6.7</c:v>
                </c:pt>
                <c:pt idx="675">
                  <c:v>5.4</c:v>
                </c:pt>
                <c:pt idx="676">
                  <c:v>6.4</c:v>
                </c:pt>
                <c:pt idx="677">
                  <c:v>6.7</c:v>
                </c:pt>
                <c:pt idx="678">
                  <c:v>6.2</c:v>
                </c:pt>
                <c:pt idx="679">
                  <c:v>6.1</c:v>
                </c:pt>
                <c:pt idx="680">
                  <c:v>8.8000000000000007</c:v>
                </c:pt>
                <c:pt idx="681">
                  <c:v>7.1</c:v>
                </c:pt>
                <c:pt idx="682">
                  <c:v>8.1</c:v>
                </c:pt>
                <c:pt idx="683">
                  <c:v>5.7</c:v>
                </c:pt>
                <c:pt idx="684">
                  <c:v>5</c:v>
                </c:pt>
                <c:pt idx="685">
                  <c:v>5.0999999999999996</c:v>
                </c:pt>
                <c:pt idx="686">
                  <c:v>6.9</c:v>
                </c:pt>
                <c:pt idx="687">
                  <c:v>4.8</c:v>
                </c:pt>
                <c:pt idx="688">
                  <c:v>6.5</c:v>
                </c:pt>
                <c:pt idx="689">
                  <c:v>5.0999999999999996</c:v>
                </c:pt>
                <c:pt idx="690">
                  <c:v>7.1</c:v>
                </c:pt>
                <c:pt idx="691">
                  <c:v>7.5</c:v>
                </c:pt>
                <c:pt idx="692">
                  <c:v>6.2</c:v>
                </c:pt>
                <c:pt idx="693">
                  <c:v>6.3</c:v>
                </c:pt>
                <c:pt idx="694">
                  <c:v>8.1</c:v>
                </c:pt>
                <c:pt idx="695">
                  <c:v>6.6</c:v>
                </c:pt>
                <c:pt idx="696">
                  <c:v>6.9</c:v>
                </c:pt>
                <c:pt idx="697">
                  <c:v>6.1</c:v>
                </c:pt>
                <c:pt idx="698">
                  <c:v>4.3</c:v>
                </c:pt>
                <c:pt idx="699">
                  <c:v>6.6</c:v>
                </c:pt>
                <c:pt idx="700">
                  <c:v>6.8</c:v>
                </c:pt>
                <c:pt idx="701">
                  <c:v>3.8</c:v>
                </c:pt>
                <c:pt idx="702">
                  <c:v>5.9</c:v>
                </c:pt>
                <c:pt idx="703">
                  <c:v>7.9</c:v>
                </c:pt>
                <c:pt idx="704">
                  <c:v>6.3</c:v>
                </c:pt>
                <c:pt idx="705">
                  <c:v>5.5</c:v>
                </c:pt>
                <c:pt idx="706">
                  <c:v>7.7</c:v>
                </c:pt>
                <c:pt idx="707">
                  <c:v>6.3</c:v>
                </c:pt>
                <c:pt idx="708">
                  <c:v>7.1</c:v>
                </c:pt>
                <c:pt idx="709">
                  <c:v>8.5</c:v>
                </c:pt>
                <c:pt idx="710">
                  <c:v>5.9</c:v>
                </c:pt>
                <c:pt idx="711">
                  <c:v>5.8</c:v>
                </c:pt>
                <c:pt idx="712">
                  <c:v>8.1</c:v>
                </c:pt>
                <c:pt idx="713">
                  <c:v>7.9</c:v>
                </c:pt>
                <c:pt idx="714">
                  <c:v>7.2</c:v>
                </c:pt>
                <c:pt idx="715">
                  <c:v>6.3</c:v>
                </c:pt>
                <c:pt idx="716">
                  <c:v>8.1</c:v>
                </c:pt>
                <c:pt idx="717">
                  <c:v>7</c:v>
                </c:pt>
                <c:pt idx="718">
                  <c:v>5.5</c:v>
                </c:pt>
                <c:pt idx="719">
                  <c:v>6.7</c:v>
                </c:pt>
                <c:pt idx="720">
                  <c:v>5.2</c:v>
                </c:pt>
                <c:pt idx="721">
                  <c:v>7</c:v>
                </c:pt>
                <c:pt idx="722">
                  <c:v>6.1</c:v>
                </c:pt>
                <c:pt idx="723">
                  <c:v>6.6</c:v>
                </c:pt>
                <c:pt idx="724">
                  <c:v>5.5</c:v>
                </c:pt>
                <c:pt idx="725">
                  <c:v>5.9</c:v>
                </c:pt>
                <c:pt idx="726">
                  <c:v>5.4</c:v>
                </c:pt>
                <c:pt idx="727">
                  <c:v>6.4</c:v>
                </c:pt>
                <c:pt idx="728">
                  <c:v>5.7</c:v>
                </c:pt>
                <c:pt idx="729">
                  <c:v>6.7</c:v>
                </c:pt>
                <c:pt idx="730">
                  <c:v>7.1</c:v>
                </c:pt>
                <c:pt idx="731">
                  <c:v>6.8</c:v>
                </c:pt>
                <c:pt idx="732">
                  <c:v>6.5</c:v>
                </c:pt>
                <c:pt idx="733">
                  <c:v>7.6</c:v>
                </c:pt>
                <c:pt idx="734">
                  <c:v>5.5</c:v>
                </c:pt>
                <c:pt idx="735">
                  <c:v>6.5</c:v>
                </c:pt>
                <c:pt idx="736">
                  <c:v>7</c:v>
                </c:pt>
                <c:pt idx="737">
                  <c:v>5.8</c:v>
                </c:pt>
                <c:pt idx="738">
                  <c:v>7.3</c:v>
                </c:pt>
                <c:pt idx="739">
                  <c:v>6.6</c:v>
                </c:pt>
                <c:pt idx="740">
                  <c:v>4.4000000000000004</c:v>
                </c:pt>
                <c:pt idx="741">
                  <c:v>7.7</c:v>
                </c:pt>
                <c:pt idx="742">
                  <c:v>5</c:v>
                </c:pt>
                <c:pt idx="743">
                  <c:v>7.7</c:v>
                </c:pt>
                <c:pt idx="744">
                  <c:v>4.4000000000000004</c:v>
                </c:pt>
                <c:pt idx="745">
                  <c:v>6.1</c:v>
                </c:pt>
                <c:pt idx="746">
                  <c:v>5.4</c:v>
                </c:pt>
                <c:pt idx="747">
                  <c:v>6.8</c:v>
                </c:pt>
                <c:pt idx="748">
                  <c:v>6.5</c:v>
                </c:pt>
                <c:pt idx="749">
                  <c:v>7</c:v>
                </c:pt>
                <c:pt idx="750">
                  <c:v>6.3</c:v>
                </c:pt>
                <c:pt idx="751">
                  <c:v>6.3</c:v>
                </c:pt>
                <c:pt idx="752">
                  <c:v>6.1</c:v>
                </c:pt>
                <c:pt idx="753">
                  <c:v>6.1</c:v>
                </c:pt>
                <c:pt idx="754">
                  <c:v>7.3</c:v>
                </c:pt>
                <c:pt idx="755">
                  <c:v>5.3</c:v>
                </c:pt>
                <c:pt idx="756">
                  <c:v>5.4</c:v>
                </c:pt>
                <c:pt idx="757">
                  <c:v>6.2</c:v>
                </c:pt>
                <c:pt idx="758">
                  <c:v>6.6</c:v>
                </c:pt>
                <c:pt idx="759">
                  <c:v>5.9</c:v>
                </c:pt>
                <c:pt idx="760">
                  <c:v>6.3</c:v>
                </c:pt>
                <c:pt idx="761">
                  <c:v>7.2</c:v>
                </c:pt>
                <c:pt idx="762">
                  <c:v>6.8</c:v>
                </c:pt>
                <c:pt idx="763">
                  <c:v>6.1</c:v>
                </c:pt>
                <c:pt idx="764">
                  <c:v>7.8</c:v>
                </c:pt>
                <c:pt idx="765">
                  <c:v>5</c:v>
                </c:pt>
                <c:pt idx="766">
                  <c:v>6.2</c:v>
                </c:pt>
                <c:pt idx="767">
                  <c:v>6.7</c:v>
                </c:pt>
                <c:pt idx="768">
                  <c:v>4.9000000000000004</c:v>
                </c:pt>
                <c:pt idx="769">
                  <c:v>7.4</c:v>
                </c:pt>
                <c:pt idx="770">
                  <c:v>7.1</c:v>
                </c:pt>
                <c:pt idx="771">
                  <c:v>6.2</c:v>
                </c:pt>
                <c:pt idx="772">
                  <c:v>4.9000000000000004</c:v>
                </c:pt>
                <c:pt idx="773">
                  <c:v>6.1</c:v>
                </c:pt>
                <c:pt idx="774">
                  <c:v>6.1</c:v>
                </c:pt>
                <c:pt idx="775">
                  <c:v>6.4</c:v>
                </c:pt>
                <c:pt idx="776">
                  <c:v>6.3</c:v>
                </c:pt>
                <c:pt idx="777">
                  <c:v>6.8</c:v>
                </c:pt>
                <c:pt idx="778">
                  <c:v>6.6</c:v>
                </c:pt>
                <c:pt idx="779">
                  <c:v>5.7</c:v>
                </c:pt>
                <c:pt idx="780">
                  <c:v>5.9</c:v>
                </c:pt>
                <c:pt idx="781">
                  <c:v>6</c:v>
                </c:pt>
                <c:pt idx="782">
                  <c:v>6.1</c:v>
                </c:pt>
                <c:pt idx="783">
                  <c:v>6.7</c:v>
                </c:pt>
                <c:pt idx="784">
                  <c:v>6.7</c:v>
                </c:pt>
                <c:pt idx="785">
                  <c:v>7.9</c:v>
                </c:pt>
                <c:pt idx="786">
                  <c:v>5</c:v>
                </c:pt>
                <c:pt idx="787">
                  <c:v>4.3</c:v>
                </c:pt>
                <c:pt idx="788">
                  <c:v>5.7</c:v>
                </c:pt>
                <c:pt idx="789">
                  <c:v>6.7</c:v>
                </c:pt>
                <c:pt idx="790">
                  <c:v>6.7</c:v>
                </c:pt>
                <c:pt idx="791">
                  <c:v>8.1</c:v>
                </c:pt>
                <c:pt idx="792">
                  <c:v>6.1</c:v>
                </c:pt>
                <c:pt idx="793">
                  <c:v>5.6</c:v>
                </c:pt>
                <c:pt idx="794">
                  <c:v>6.6</c:v>
                </c:pt>
                <c:pt idx="795">
                  <c:v>6.9</c:v>
                </c:pt>
                <c:pt idx="796">
                  <c:v>4.8</c:v>
                </c:pt>
                <c:pt idx="797">
                  <c:v>6.2</c:v>
                </c:pt>
                <c:pt idx="798">
                  <c:v>6</c:v>
                </c:pt>
                <c:pt idx="799">
                  <c:v>4.9000000000000004</c:v>
                </c:pt>
                <c:pt idx="800">
                  <c:v>5.6</c:v>
                </c:pt>
                <c:pt idx="801">
                  <c:v>6.1</c:v>
                </c:pt>
                <c:pt idx="802">
                  <c:v>6.1</c:v>
                </c:pt>
                <c:pt idx="803">
                  <c:v>4.8</c:v>
                </c:pt>
                <c:pt idx="804">
                  <c:v>5.5</c:v>
                </c:pt>
                <c:pt idx="805">
                  <c:v>3.8</c:v>
                </c:pt>
                <c:pt idx="806">
                  <c:v>6.5</c:v>
                </c:pt>
                <c:pt idx="807">
                  <c:v>6</c:v>
                </c:pt>
                <c:pt idx="808">
                  <c:v>6.7</c:v>
                </c:pt>
                <c:pt idx="809">
                  <c:v>8.1</c:v>
                </c:pt>
                <c:pt idx="810">
                  <c:v>4.9000000000000004</c:v>
                </c:pt>
                <c:pt idx="811">
                  <c:v>7.3</c:v>
                </c:pt>
                <c:pt idx="812">
                  <c:v>6.4</c:v>
                </c:pt>
                <c:pt idx="813">
                  <c:v>6.6</c:v>
                </c:pt>
                <c:pt idx="814">
                  <c:v>6.7</c:v>
                </c:pt>
                <c:pt idx="815">
                  <c:v>3.6</c:v>
                </c:pt>
                <c:pt idx="816">
                  <c:v>5.7</c:v>
                </c:pt>
                <c:pt idx="817">
                  <c:v>6</c:v>
                </c:pt>
                <c:pt idx="818">
                  <c:v>4.9000000000000004</c:v>
                </c:pt>
                <c:pt idx="819">
                  <c:v>4.7</c:v>
                </c:pt>
                <c:pt idx="820">
                  <c:v>6.3</c:v>
                </c:pt>
                <c:pt idx="821">
                  <c:v>5.9</c:v>
                </c:pt>
                <c:pt idx="822">
                  <c:v>5.9</c:v>
                </c:pt>
                <c:pt idx="823">
                  <c:v>7</c:v>
                </c:pt>
                <c:pt idx="824">
                  <c:v>7.5</c:v>
                </c:pt>
                <c:pt idx="825">
                  <c:v>5.6</c:v>
                </c:pt>
                <c:pt idx="826">
                  <c:v>6.4</c:v>
                </c:pt>
                <c:pt idx="827">
                  <c:v>6.3</c:v>
                </c:pt>
                <c:pt idx="828">
                  <c:v>4.3</c:v>
                </c:pt>
                <c:pt idx="829">
                  <c:v>5.9</c:v>
                </c:pt>
                <c:pt idx="830">
                  <c:v>6.7</c:v>
                </c:pt>
                <c:pt idx="831">
                  <c:v>5.5</c:v>
                </c:pt>
                <c:pt idx="832">
                  <c:v>6.2</c:v>
                </c:pt>
                <c:pt idx="833">
                  <c:v>8.8000000000000007</c:v>
                </c:pt>
                <c:pt idx="834">
                  <c:v>5.2</c:v>
                </c:pt>
                <c:pt idx="835">
                  <c:v>7</c:v>
                </c:pt>
                <c:pt idx="836">
                  <c:v>6.6</c:v>
                </c:pt>
                <c:pt idx="837">
                  <c:v>7.3</c:v>
                </c:pt>
                <c:pt idx="838">
                  <c:v>5.6</c:v>
                </c:pt>
                <c:pt idx="839">
                  <c:v>6.6</c:v>
                </c:pt>
                <c:pt idx="840">
                  <c:v>5.4</c:v>
                </c:pt>
                <c:pt idx="841">
                  <c:v>6.3</c:v>
                </c:pt>
                <c:pt idx="842">
                  <c:v>7.9</c:v>
                </c:pt>
                <c:pt idx="843">
                  <c:v>6.3</c:v>
                </c:pt>
                <c:pt idx="844">
                  <c:v>6</c:v>
                </c:pt>
                <c:pt idx="845">
                  <c:v>7.2</c:v>
                </c:pt>
                <c:pt idx="846">
                  <c:v>5.0999999999999996</c:v>
                </c:pt>
                <c:pt idx="847">
                  <c:v>7.3</c:v>
                </c:pt>
                <c:pt idx="848">
                  <c:v>8</c:v>
                </c:pt>
                <c:pt idx="849">
                  <c:v>6.2</c:v>
                </c:pt>
                <c:pt idx="850">
                  <c:v>6</c:v>
                </c:pt>
                <c:pt idx="851">
                  <c:v>6.7</c:v>
                </c:pt>
                <c:pt idx="852">
                  <c:v>8.1</c:v>
                </c:pt>
                <c:pt idx="853">
                  <c:v>6.4</c:v>
                </c:pt>
                <c:pt idx="854">
                  <c:v>8.4</c:v>
                </c:pt>
                <c:pt idx="855">
                  <c:v>8</c:v>
                </c:pt>
                <c:pt idx="856">
                  <c:v>6.3</c:v>
                </c:pt>
                <c:pt idx="857">
                  <c:v>6.4</c:v>
                </c:pt>
                <c:pt idx="858">
                  <c:v>6.6</c:v>
                </c:pt>
                <c:pt idx="859">
                  <c:v>6.4</c:v>
                </c:pt>
                <c:pt idx="860">
                  <c:v>6</c:v>
                </c:pt>
                <c:pt idx="861">
                  <c:v>6.6</c:v>
                </c:pt>
                <c:pt idx="862">
                  <c:v>5.9</c:v>
                </c:pt>
                <c:pt idx="863">
                  <c:v>6.4</c:v>
                </c:pt>
                <c:pt idx="864">
                  <c:v>6.3</c:v>
                </c:pt>
                <c:pt idx="865">
                  <c:v>7.3</c:v>
                </c:pt>
                <c:pt idx="866">
                  <c:v>6.8</c:v>
                </c:pt>
                <c:pt idx="867">
                  <c:v>7.2</c:v>
                </c:pt>
                <c:pt idx="868">
                  <c:v>5.7</c:v>
                </c:pt>
                <c:pt idx="869">
                  <c:v>6</c:v>
                </c:pt>
                <c:pt idx="870">
                  <c:v>6.5</c:v>
                </c:pt>
                <c:pt idx="871">
                  <c:v>5.8</c:v>
                </c:pt>
                <c:pt idx="872">
                  <c:v>5.8</c:v>
                </c:pt>
                <c:pt idx="873">
                  <c:v>6.7</c:v>
                </c:pt>
                <c:pt idx="874">
                  <c:v>7.8</c:v>
                </c:pt>
                <c:pt idx="875">
                  <c:v>5.6</c:v>
                </c:pt>
                <c:pt idx="876">
                  <c:v>5.8</c:v>
                </c:pt>
                <c:pt idx="877">
                  <c:v>7.4</c:v>
                </c:pt>
                <c:pt idx="878">
                  <c:v>6.9</c:v>
                </c:pt>
                <c:pt idx="879">
                  <c:v>5.5</c:v>
                </c:pt>
                <c:pt idx="880">
                  <c:v>6.3</c:v>
                </c:pt>
                <c:pt idx="881">
                  <c:v>4.7</c:v>
                </c:pt>
                <c:pt idx="882">
                  <c:v>5.6</c:v>
                </c:pt>
                <c:pt idx="883">
                  <c:v>6.4</c:v>
                </c:pt>
                <c:pt idx="884">
                  <c:v>4.2</c:v>
                </c:pt>
                <c:pt idx="885">
                  <c:v>6.4</c:v>
                </c:pt>
                <c:pt idx="886">
                  <c:v>7.7</c:v>
                </c:pt>
                <c:pt idx="887">
                  <c:v>7.7</c:v>
                </c:pt>
                <c:pt idx="888">
                  <c:v>5.3</c:v>
                </c:pt>
                <c:pt idx="889">
                  <c:v>6.7</c:v>
                </c:pt>
                <c:pt idx="890">
                  <c:v>7.7</c:v>
                </c:pt>
                <c:pt idx="891">
                  <c:v>5.7</c:v>
                </c:pt>
                <c:pt idx="892">
                  <c:v>7.6</c:v>
                </c:pt>
                <c:pt idx="893">
                  <c:v>6.4</c:v>
                </c:pt>
                <c:pt idx="894">
                  <c:v>5.6</c:v>
                </c:pt>
                <c:pt idx="895">
                  <c:v>6.8</c:v>
                </c:pt>
                <c:pt idx="896">
                  <c:v>2.4</c:v>
                </c:pt>
                <c:pt idx="897">
                  <c:v>6.2</c:v>
                </c:pt>
                <c:pt idx="898">
                  <c:v>5.9</c:v>
                </c:pt>
                <c:pt idx="899">
                  <c:v>7.1</c:v>
                </c:pt>
                <c:pt idx="900">
                  <c:v>7.6</c:v>
                </c:pt>
                <c:pt idx="901">
                  <c:v>5.5</c:v>
                </c:pt>
                <c:pt idx="902">
                  <c:v>7</c:v>
                </c:pt>
                <c:pt idx="903">
                  <c:v>7.1</c:v>
                </c:pt>
                <c:pt idx="904">
                  <c:v>7.4</c:v>
                </c:pt>
                <c:pt idx="905">
                  <c:v>7.6</c:v>
                </c:pt>
                <c:pt idx="906">
                  <c:v>5.9</c:v>
                </c:pt>
                <c:pt idx="907">
                  <c:v>5.9</c:v>
                </c:pt>
                <c:pt idx="908">
                  <c:v>8</c:v>
                </c:pt>
                <c:pt idx="909">
                  <c:v>7.4</c:v>
                </c:pt>
                <c:pt idx="910">
                  <c:v>5.8</c:v>
                </c:pt>
                <c:pt idx="911">
                  <c:v>6.3</c:v>
                </c:pt>
                <c:pt idx="912">
                  <c:v>5.7</c:v>
                </c:pt>
                <c:pt idx="913">
                  <c:v>5.0999999999999996</c:v>
                </c:pt>
                <c:pt idx="914">
                  <c:v>7.6</c:v>
                </c:pt>
                <c:pt idx="915">
                  <c:v>6.4</c:v>
                </c:pt>
                <c:pt idx="916">
                  <c:v>7.4</c:v>
                </c:pt>
                <c:pt idx="917">
                  <c:v>8.1999999999999993</c:v>
                </c:pt>
                <c:pt idx="918">
                  <c:v>6.5</c:v>
                </c:pt>
                <c:pt idx="919">
                  <c:v>5.5</c:v>
                </c:pt>
                <c:pt idx="920">
                  <c:v>6.5</c:v>
                </c:pt>
                <c:pt idx="921">
                  <c:v>5.6</c:v>
                </c:pt>
                <c:pt idx="922">
                  <c:v>4.9000000000000004</c:v>
                </c:pt>
                <c:pt idx="923">
                  <c:v>4.5999999999999996</c:v>
                </c:pt>
                <c:pt idx="924">
                  <c:v>7.9</c:v>
                </c:pt>
                <c:pt idx="925">
                  <c:v>7.1</c:v>
                </c:pt>
                <c:pt idx="926">
                  <c:v>6.9</c:v>
                </c:pt>
                <c:pt idx="927">
                  <c:v>7.3</c:v>
                </c:pt>
                <c:pt idx="928">
                  <c:v>7</c:v>
                </c:pt>
                <c:pt idx="929">
                  <c:v>7.7</c:v>
                </c:pt>
                <c:pt idx="930">
                  <c:v>6.7</c:v>
                </c:pt>
                <c:pt idx="931">
                  <c:v>6.3</c:v>
                </c:pt>
                <c:pt idx="932">
                  <c:v>5.8</c:v>
                </c:pt>
                <c:pt idx="933">
                  <c:v>7.1</c:v>
                </c:pt>
                <c:pt idx="934">
                  <c:v>7.3</c:v>
                </c:pt>
                <c:pt idx="935">
                  <c:v>6.4</c:v>
                </c:pt>
                <c:pt idx="936">
                  <c:v>7.1</c:v>
                </c:pt>
                <c:pt idx="937">
                  <c:v>7.6</c:v>
                </c:pt>
                <c:pt idx="938">
                  <c:v>6.8</c:v>
                </c:pt>
                <c:pt idx="939">
                  <c:v>6.6</c:v>
                </c:pt>
                <c:pt idx="940">
                  <c:v>6.7</c:v>
                </c:pt>
                <c:pt idx="941">
                  <c:v>6.1</c:v>
                </c:pt>
                <c:pt idx="942">
                  <c:v>6</c:v>
                </c:pt>
                <c:pt idx="943">
                  <c:v>7.6</c:v>
                </c:pt>
                <c:pt idx="944">
                  <c:v>7.1</c:v>
                </c:pt>
                <c:pt idx="945">
                  <c:v>5</c:v>
                </c:pt>
                <c:pt idx="946">
                  <c:v>7.1</c:v>
                </c:pt>
                <c:pt idx="947">
                  <c:v>6.2</c:v>
                </c:pt>
                <c:pt idx="948">
                  <c:v>5.6</c:v>
                </c:pt>
                <c:pt idx="949">
                  <c:v>5.4</c:v>
                </c:pt>
                <c:pt idx="950">
                  <c:v>7.4</c:v>
                </c:pt>
                <c:pt idx="951">
                  <c:v>5</c:v>
                </c:pt>
                <c:pt idx="952">
                  <c:v>5.2</c:v>
                </c:pt>
                <c:pt idx="953">
                  <c:v>7.6</c:v>
                </c:pt>
                <c:pt idx="954">
                  <c:v>6.6</c:v>
                </c:pt>
                <c:pt idx="955">
                  <c:v>7</c:v>
                </c:pt>
                <c:pt idx="956">
                  <c:v>5.7</c:v>
                </c:pt>
                <c:pt idx="957">
                  <c:v>8.1999999999999993</c:v>
                </c:pt>
                <c:pt idx="958">
                  <c:v>6.2</c:v>
                </c:pt>
                <c:pt idx="959">
                  <c:v>7.9</c:v>
                </c:pt>
                <c:pt idx="960">
                  <c:v>6.6</c:v>
                </c:pt>
                <c:pt idx="961">
                  <c:v>4.7</c:v>
                </c:pt>
                <c:pt idx="962">
                  <c:v>6.3</c:v>
                </c:pt>
                <c:pt idx="963">
                  <c:v>6.1</c:v>
                </c:pt>
                <c:pt idx="964">
                  <c:v>6.7</c:v>
                </c:pt>
                <c:pt idx="965">
                  <c:v>6.1</c:v>
                </c:pt>
                <c:pt idx="966">
                  <c:v>7</c:v>
                </c:pt>
                <c:pt idx="967">
                  <c:v>7.4</c:v>
                </c:pt>
                <c:pt idx="968">
                  <c:v>7.3</c:v>
                </c:pt>
                <c:pt idx="969">
                  <c:v>5.8</c:v>
                </c:pt>
                <c:pt idx="970">
                  <c:v>6.7</c:v>
                </c:pt>
                <c:pt idx="971">
                  <c:v>5.8</c:v>
                </c:pt>
                <c:pt idx="972">
                  <c:v>7.8</c:v>
                </c:pt>
                <c:pt idx="973">
                  <c:v>6.6</c:v>
                </c:pt>
                <c:pt idx="974">
                  <c:v>6.5</c:v>
                </c:pt>
                <c:pt idx="975">
                  <c:v>6.7</c:v>
                </c:pt>
                <c:pt idx="976">
                  <c:v>7.3</c:v>
                </c:pt>
                <c:pt idx="977">
                  <c:v>5.8</c:v>
                </c:pt>
                <c:pt idx="978">
                  <c:v>5.5</c:v>
                </c:pt>
                <c:pt idx="979">
                  <c:v>6.3</c:v>
                </c:pt>
                <c:pt idx="980">
                  <c:v>7.4</c:v>
                </c:pt>
                <c:pt idx="981">
                  <c:v>5.9</c:v>
                </c:pt>
                <c:pt idx="982">
                  <c:v>6.2</c:v>
                </c:pt>
                <c:pt idx="983">
                  <c:v>5.9</c:v>
                </c:pt>
                <c:pt idx="984">
                  <c:v>6.5</c:v>
                </c:pt>
                <c:pt idx="985">
                  <c:v>4.4000000000000004</c:v>
                </c:pt>
                <c:pt idx="986">
                  <c:v>3.5</c:v>
                </c:pt>
                <c:pt idx="987">
                  <c:v>6.6</c:v>
                </c:pt>
                <c:pt idx="988">
                  <c:v>6</c:v>
                </c:pt>
                <c:pt idx="989">
                  <c:v>6.4</c:v>
                </c:pt>
                <c:pt idx="990">
                  <c:v>6.5</c:v>
                </c:pt>
                <c:pt idx="991">
                  <c:v>7.8</c:v>
                </c:pt>
                <c:pt idx="992">
                  <c:v>4.3</c:v>
                </c:pt>
                <c:pt idx="993">
                  <c:v>4.2</c:v>
                </c:pt>
                <c:pt idx="994">
                  <c:v>6.5</c:v>
                </c:pt>
                <c:pt idx="995">
                  <c:v>6.1</c:v>
                </c:pt>
                <c:pt idx="996">
                  <c:v>6.3</c:v>
                </c:pt>
                <c:pt idx="997">
                  <c:v>6.2</c:v>
                </c:pt>
                <c:pt idx="998">
                  <c:v>5.9</c:v>
                </c:pt>
                <c:pt idx="999">
                  <c:v>5.9</c:v>
                </c:pt>
                <c:pt idx="1000">
                  <c:v>6.5</c:v>
                </c:pt>
                <c:pt idx="1001">
                  <c:v>6.4</c:v>
                </c:pt>
                <c:pt idx="1002">
                  <c:v>6.5</c:v>
                </c:pt>
                <c:pt idx="1003">
                  <c:v>5.7</c:v>
                </c:pt>
                <c:pt idx="1004">
                  <c:v>7.5</c:v>
                </c:pt>
                <c:pt idx="1005">
                  <c:v>8</c:v>
                </c:pt>
                <c:pt idx="1006">
                  <c:v>7.3</c:v>
                </c:pt>
                <c:pt idx="1007">
                  <c:v>6.7</c:v>
                </c:pt>
                <c:pt idx="1008">
                  <c:v>7.5</c:v>
                </c:pt>
                <c:pt idx="1009">
                  <c:v>5.4</c:v>
                </c:pt>
                <c:pt idx="1010">
                  <c:v>6.6</c:v>
                </c:pt>
                <c:pt idx="1011">
                  <c:v>7.7</c:v>
                </c:pt>
                <c:pt idx="1012">
                  <c:v>5.8</c:v>
                </c:pt>
                <c:pt idx="1013">
                  <c:v>6.4</c:v>
                </c:pt>
                <c:pt idx="1014">
                  <c:v>5.6</c:v>
                </c:pt>
                <c:pt idx="1015">
                  <c:v>6</c:v>
                </c:pt>
                <c:pt idx="1016">
                  <c:v>6.2</c:v>
                </c:pt>
                <c:pt idx="1017">
                  <c:v>5.9</c:v>
                </c:pt>
                <c:pt idx="1018">
                  <c:v>5.0999999999999996</c:v>
                </c:pt>
                <c:pt idx="1019">
                  <c:v>6.8</c:v>
                </c:pt>
                <c:pt idx="1020">
                  <c:v>7</c:v>
                </c:pt>
                <c:pt idx="1021">
                  <c:v>6</c:v>
                </c:pt>
                <c:pt idx="1022">
                  <c:v>5.0999999999999996</c:v>
                </c:pt>
                <c:pt idx="1023">
                  <c:v>5.8</c:v>
                </c:pt>
                <c:pt idx="1024">
                  <c:v>6.2</c:v>
                </c:pt>
                <c:pt idx="1025">
                  <c:v>6.4</c:v>
                </c:pt>
                <c:pt idx="1026">
                  <c:v>4.8</c:v>
                </c:pt>
                <c:pt idx="1027">
                  <c:v>4.9000000000000004</c:v>
                </c:pt>
                <c:pt idx="1028">
                  <c:v>5.6</c:v>
                </c:pt>
                <c:pt idx="1029">
                  <c:v>5.5</c:v>
                </c:pt>
                <c:pt idx="1030">
                  <c:v>3.7</c:v>
                </c:pt>
                <c:pt idx="1031">
                  <c:v>5.9</c:v>
                </c:pt>
                <c:pt idx="1032">
                  <c:v>8.5</c:v>
                </c:pt>
                <c:pt idx="1033">
                  <c:v>6.3</c:v>
                </c:pt>
                <c:pt idx="1034">
                  <c:v>7.4</c:v>
                </c:pt>
                <c:pt idx="1035">
                  <c:v>7.6</c:v>
                </c:pt>
                <c:pt idx="1036">
                  <c:v>8.3000000000000007</c:v>
                </c:pt>
                <c:pt idx="1037">
                  <c:v>6.6</c:v>
                </c:pt>
                <c:pt idx="1038">
                  <c:v>6.9</c:v>
                </c:pt>
                <c:pt idx="1039">
                  <c:v>6.7</c:v>
                </c:pt>
                <c:pt idx="1040">
                  <c:v>6.8</c:v>
                </c:pt>
                <c:pt idx="1041">
                  <c:v>4.5999999999999996</c:v>
                </c:pt>
                <c:pt idx="1042">
                  <c:v>7.1</c:v>
                </c:pt>
                <c:pt idx="1043">
                  <c:v>6.4</c:v>
                </c:pt>
                <c:pt idx="1044">
                  <c:v>6.4</c:v>
                </c:pt>
                <c:pt idx="1045">
                  <c:v>7.4</c:v>
                </c:pt>
                <c:pt idx="1046">
                  <c:v>6.4</c:v>
                </c:pt>
                <c:pt idx="1047">
                  <c:v>6</c:v>
                </c:pt>
                <c:pt idx="1048">
                  <c:v>6.5</c:v>
                </c:pt>
                <c:pt idx="1049">
                  <c:v>7.8</c:v>
                </c:pt>
                <c:pt idx="1050">
                  <c:v>6</c:v>
                </c:pt>
                <c:pt idx="1051">
                  <c:v>7</c:v>
                </c:pt>
                <c:pt idx="1052">
                  <c:v>6</c:v>
                </c:pt>
                <c:pt idx="1053">
                  <c:v>7.8</c:v>
                </c:pt>
                <c:pt idx="1054">
                  <c:v>6.1</c:v>
                </c:pt>
                <c:pt idx="1055">
                  <c:v>6.8</c:v>
                </c:pt>
                <c:pt idx="1056">
                  <c:v>6.4</c:v>
                </c:pt>
                <c:pt idx="1057">
                  <c:v>7.7</c:v>
                </c:pt>
                <c:pt idx="1058">
                  <c:v>8.1</c:v>
                </c:pt>
                <c:pt idx="1059">
                  <c:v>4.5</c:v>
                </c:pt>
                <c:pt idx="1060">
                  <c:v>5.8</c:v>
                </c:pt>
                <c:pt idx="1061">
                  <c:v>6.3</c:v>
                </c:pt>
                <c:pt idx="1062">
                  <c:v>5.7</c:v>
                </c:pt>
                <c:pt idx="1063">
                  <c:v>7.2</c:v>
                </c:pt>
                <c:pt idx="1064">
                  <c:v>7.6</c:v>
                </c:pt>
                <c:pt idx="1065">
                  <c:v>4.7</c:v>
                </c:pt>
                <c:pt idx="1066">
                  <c:v>6.6</c:v>
                </c:pt>
                <c:pt idx="1067">
                  <c:v>6.8</c:v>
                </c:pt>
                <c:pt idx="1068">
                  <c:v>7.3</c:v>
                </c:pt>
                <c:pt idx="1069">
                  <c:v>2.7</c:v>
                </c:pt>
                <c:pt idx="1070">
                  <c:v>4.8</c:v>
                </c:pt>
                <c:pt idx="1071">
                  <c:v>6.3</c:v>
                </c:pt>
                <c:pt idx="1072">
                  <c:v>5.5</c:v>
                </c:pt>
                <c:pt idx="1073">
                  <c:v>6.2</c:v>
                </c:pt>
                <c:pt idx="1074">
                  <c:v>5.8</c:v>
                </c:pt>
                <c:pt idx="1075">
                  <c:v>5.7</c:v>
                </c:pt>
                <c:pt idx="1076">
                  <c:v>6.5</c:v>
                </c:pt>
                <c:pt idx="1077">
                  <c:v>6.7</c:v>
                </c:pt>
                <c:pt idx="1078">
                  <c:v>7.4</c:v>
                </c:pt>
                <c:pt idx="1079">
                  <c:v>6.9</c:v>
                </c:pt>
                <c:pt idx="1080">
                  <c:v>5.5</c:v>
                </c:pt>
                <c:pt idx="1081">
                  <c:v>8.1</c:v>
                </c:pt>
                <c:pt idx="1082">
                  <c:v>7.7</c:v>
                </c:pt>
                <c:pt idx="1083">
                  <c:v>7.3</c:v>
                </c:pt>
                <c:pt idx="1084">
                  <c:v>5.2</c:v>
                </c:pt>
                <c:pt idx="1085">
                  <c:v>7.1</c:v>
                </c:pt>
                <c:pt idx="1086">
                  <c:v>7.1</c:v>
                </c:pt>
                <c:pt idx="1087">
                  <c:v>7.2</c:v>
                </c:pt>
                <c:pt idx="1088">
                  <c:v>6.5</c:v>
                </c:pt>
                <c:pt idx="1089">
                  <c:v>4.5999999999999996</c:v>
                </c:pt>
                <c:pt idx="1090">
                  <c:v>5.6</c:v>
                </c:pt>
                <c:pt idx="1091">
                  <c:v>7.7</c:v>
                </c:pt>
                <c:pt idx="1092">
                  <c:v>7.2</c:v>
                </c:pt>
                <c:pt idx="1093">
                  <c:v>6.8</c:v>
                </c:pt>
                <c:pt idx="1094">
                  <c:v>5.4</c:v>
                </c:pt>
                <c:pt idx="1095">
                  <c:v>6.3</c:v>
                </c:pt>
                <c:pt idx="1096">
                  <c:v>7.2</c:v>
                </c:pt>
                <c:pt idx="1097">
                  <c:v>5.6</c:v>
                </c:pt>
                <c:pt idx="1098">
                  <c:v>6.8</c:v>
                </c:pt>
                <c:pt idx="1099">
                  <c:v>4.3</c:v>
                </c:pt>
                <c:pt idx="1100">
                  <c:v>6.3</c:v>
                </c:pt>
                <c:pt idx="1101">
                  <c:v>6.5</c:v>
                </c:pt>
                <c:pt idx="1102">
                  <c:v>6.4</c:v>
                </c:pt>
                <c:pt idx="1103">
                  <c:v>6.3</c:v>
                </c:pt>
                <c:pt idx="1104">
                  <c:v>5.9</c:v>
                </c:pt>
                <c:pt idx="1105">
                  <c:v>6.5</c:v>
                </c:pt>
                <c:pt idx="1106">
                  <c:v>6.5</c:v>
                </c:pt>
                <c:pt idx="1107">
                  <c:v>6.1</c:v>
                </c:pt>
                <c:pt idx="1108">
                  <c:v>5.9</c:v>
                </c:pt>
                <c:pt idx="1109">
                  <c:v>6.6</c:v>
                </c:pt>
                <c:pt idx="1110">
                  <c:v>7.4</c:v>
                </c:pt>
                <c:pt idx="1111">
                  <c:v>7.3</c:v>
                </c:pt>
                <c:pt idx="1112">
                  <c:v>6.6</c:v>
                </c:pt>
                <c:pt idx="1113">
                  <c:v>5.6</c:v>
                </c:pt>
                <c:pt idx="1114">
                  <c:v>5.3</c:v>
                </c:pt>
                <c:pt idx="1115">
                  <c:v>6</c:v>
                </c:pt>
                <c:pt idx="1116">
                  <c:v>5.4</c:v>
                </c:pt>
                <c:pt idx="1117">
                  <c:v>6.8</c:v>
                </c:pt>
                <c:pt idx="1118">
                  <c:v>6.4</c:v>
                </c:pt>
                <c:pt idx="1119">
                  <c:v>7.1</c:v>
                </c:pt>
                <c:pt idx="1120">
                  <c:v>4.9000000000000004</c:v>
                </c:pt>
                <c:pt idx="1121">
                  <c:v>5.8</c:v>
                </c:pt>
                <c:pt idx="1122">
                  <c:v>7.1</c:v>
                </c:pt>
                <c:pt idx="1123">
                  <c:v>7.2</c:v>
                </c:pt>
                <c:pt idx="1124">
                  <c:v>6</c:v>
                </c:pt>
                <c:pt idx="1125">
                  <c:v>6</c:v>
                </c:pt>
                <c:pt idx="1126">
                  <c:v>7</c:v>
                </c:pt>
                <c:pt idx="1127">
                  <c:v>5.4</c:v>
                </c:pt>
                <c:pt idx="1128">
                  <c:v>6.5</c:v>
                </c:pt>
                <c:pt idx="1129">
                  <c:v>6.4</c:v>
                </c:pt>
                <c:pt idx="1130">
                  <c:v>8.3000000000000007</c:v>
                </c:pt>
                <c:pt idx="1131">
                  <c:v>4.9000000000000004</c:v>
                </c:pt>
                <c:pt idx="1132">
                  <c:v>6.3</c:v>
                </c:pt>
                <c:pt idx="1133">
                  <c:v>1.7</c:v>
                </c:pt>
                <c:pt idx="1134">
                  <c:v>7.7</c:v>
                </c:pt>
                <c:pt idx="1135">
                  <c:v>7.8</c:v>
                </c:pt>
                <c:pt idx="1136">
                  <c:v>5.5</c:v>
                </c:pt>
                <c:pt idx="1137">
                  <c:v>7.5</c:v>
                </c:pt>
                <c:pt idx="1138">
                  <c:v>6.4</c:v>
                </c:pt>
                <c:pt idx="1139">
                  <c:v>5.6</c:v>
                </c:pt>
                <c:pt idx="1140">
                  <c:v>7.5</c:v>
                </c:pt>
                <c:pt idx="1141">
                  <c:v>6.8</c:v>
                </c:pt>
                <c:pt idx="1142">
                  <c:v>6.8</c:v>
                </c:pt>
                <c:pt idx="1143">
                  <c:v>6</c:v>
                </c:pt>
                <c:pt idx="1144">
                  <c:v>7.3</c:v>
                </c:pt>
                <c:pt idx="1145">
                  <c:v>6</c:v>
                </c:pt>
                <c:pt idx="1146">
                  <c:v>7</c:v>
                </c:pt>
                <c:pt idx="1147">
                  <c:v>5.0999999999999996</c:v>
                </c:pt>
                <c:pt idx="1148">
                  <c:v>6.8</c:v>
                </c:pt>
                <c:pt idx="1149">
                  <c:v>6.5</c:v>
                </c:pt>
                <c:pt idx="1150">
                  <c:v>6.6</c:v>
                </c:pt>
                <c:pt idx="1151">
                  <c:v>7.2</c:v>
                </c:pt>
                <c:pt idx="1152">
                  <c:v>7</c:v>
                </c:pt>
                <c:pt idx="1153">
                  <c:v>7</c:v>
                </c:pt>
                <c:pt idx="1154">
                  <c:v>5.9</c:v>
                </c:pt>
                <c:pt idx="1155">
                  <c:v>5.4</c:v>
                </c:pt>
                <c:pt idx="1156">
                  <c:v>6.6</c:v>
                </c:pt>
                <c:pt idx="1157">
                  <c:v>7</c:v>
                </c:pt>
                <c:pt idx="1158">
                  <c:v>6.5</c:v>
                </c:pt>
                <c:pt idx="1159">
                  <c:v>6.3</c:v>
                </c:pt>
                <c:pt idx="1160">
                  <c:v>6.5</c:v>
                </c:pt>
                <c:pt idx="1161">
                  <c:v>6.5</c:v>
                </c:pt>
                <c:pt idx="1162">
                  <c:v>5.8</c:v>
                </c:pt>
                <c:pt idx="1163">
                  <c:v>6.6</c:v>
                </c:pt>
                <c:pt idx="1164">
                  <c:v>5.4</c:v>
                </c:pt>
                <c:pt idx="1165">
                  <c:v>6.1</c:v>
                </c:pt>
                <c:pt idx="1166">
                  <c:v>4</c:v>
                </c:pt>
                <c:pt idx="1167">
                  <c:v>7.6</c:v>
                </c:pt>
                <c:pt idx="1168">
                  <c:v>7.9</c:v>
                </c:pt>
                <c:pt idx="1169">
                  <c:v>5.3</c:v>
                </c:pt>
                <c:pt idx="1170">
                  <c:v>6.6</c:v>
                </c:pt>
                <c:pt idx="1171">
                  <c:v>6.3</c:v>
                </c:pt>
                <c:pt idx="1172">
                  <c:v>7.5</c:v>
                </c:pt>
                <c:pt idx="1173">
                  <c:v>7.2</c:v>
                </c:pt>
                <c:pt idx="1174">
                  <c:v>7</c:v>
                </c:pt>
                <c:pt idx="1175">
                  <c:v>4.9000000000000004</c:v>
                </c:pt>
                <c:pt idx="1176">
                  <c:v>6.9</c:v>
                </c:pt>
                <c:pt idx="1177">
                  <c:v>5.2</c:v>
                </c:pt>
                <c:pt idx="1178">
                  <c:v>8.1</c:v>
                </c:pt>
                <c:pt idx="1179">
                  <c:v>6.6</c:v>
                </c:pt>
                <c:pt idx="1180">
                  <c:v>6.2</c:v>
                </c:pt>
                <c:pt idx="1181">
                  <c:v>7.2</c:v>
                </c:pt>
                <c:pt idx="1182">
                  <c:v>7.3</c:v>
                </c:pt>
                <c:pt idx="1183">
                  <c:v>6.7</c:v>
                </c:pt>
                <c:pt idx="1184">
                  <c:v>6.4</c:v>
                </c:pt>
                <c:pt idx="1185">
                  <c:v>7.8</c:v>
                </c:pt>
                <c:pt idx="1186">
                  <c:v>6.4</c:v>
                </c:pt>
                <c:pt idx="1187">
                  <c:v>4.0999999999999996</c:v>
                </c:pt>
                <c:pt idx="1188">
                  <c:v>4.0999999999999996</c:v>
                </c:pt>
                <c:pt idx="1189">
                  <c:v>7.4</c:v>
                </c:pt>
                <c:pt idx="1190">
                  <c:v>5.8</c:v>
                </c:pt>
                <c:pt idx="1191">
                  <c:v>7.6</c:v>
                </c:pt>
                <c:pt idx="1192">
                  <c:v>7.2</c:v>
                </c:pt>
                <c:pt idx="1193">
                  <c:v>7.8</c:v>
                </c:pt>
                <c:pt idx="1194">
                  <c:v>7.7</c:v>
                </c:pt>
                <c:pt idx="1195">
                  <c:v>6.4</c:v>
                </c:pt>
                <c:pt idx="1196">
                  <c:v>5.0999999999999996</c:v>
                </c:pt>
                <c:pt idx="1197">
                  <c:v>5.5</c:v>
                </c:pt>
                <c:pt idx="1198">
                  <c:v>7.4</c:v>
                </c:pt>
                <c:pt idx="1199">
                  <c:v>6</c:v>
                </c:pt>
                <c:pt idx="1200">
                  <c:v>7.5</c:v>
                </c:pt>
                <c:pt idx="1201">
                  <c:v>7</c:v>
                </c:pt>
                <c:pt idx="1202">
                  <c:v>7.5</c:v>
                </c:pt>
                <c:pt idx="1203">
                  <c:v>7.3</c:v>
                </c:pt>
                <c:pt idx="1204">
                  <c:v>5.7</c:v>
                </c:pt>
                <c:pt idx="1205">
                  <c:v>7.3</c:v>
                </c:pt>
                <c:pt idx="1206">
                  <c:v>7.2</c:v>
                </c:pt>
                <c:pt idx="1207">
                  <c:v>5.9</c:v>
                </c:pt>
                <c:pt idx="1208">
                  <c:v>7.8</c:v>
                </c:pt>
                <c:pt idx="1209">
                  <c:v>7.7</c:v>
                </c:pt>
                <c:pt idx="1210">
                  <c:v>8.1</c:v>
                </c:pt>
                <c:pt idx="1211">
                  <c:v>6.6</c:v>
                </c:pt>
                <c:pt idx="1212">
                  <c:v>7.1</c:v>
                </c:pt>
                <c:pt idx="1213">
                  <c:v>5.9</c:v>
                </c:pt>
                <c:pt idx="1214">
                  <c:v>8</c:v>
                </c:pt>
                <c:pt idx="1215">
                  <c:v>4.5999999999999996</c:v>
                </c:pt>
                <c:pt idx="1216">
                  <c:v>6.1</c:v>
                </c:pt>
                <c:pt idx="1217">
                  <c:v>7.2</c:v>
                </c:pt>
                <c:pt idx="1218">
                  <c:v>6.4</c:v>
                </c:pt>
                <c:pt idx="1219">
                  <c:v>6</c:v>
                </c:pt>
                <c:pt idx="1220">
                  <c:v>5.2</c:v>
                </c:pt>
                <c:pt idx="1221">
                  <c:v>7.6</c:v>
                </c:pt>
                <c:pt idx="1222">
                  <c:v>6.4</c:v>
                </c:pt>
                <c:pt idx="1223">
                  <c:v>6.4</c:v>
                </c:pt>
                <c:pt idx="1224">
                  <c:v>6.1</c:v>
                </c:pt>
                <c:pt idx="1225">
                  <c:v>6.1</c:v>
                </c:pt>
                <c:pt idx="1226">
                  <c:v>5.2</c:v>
                </c:pt>
                <c:pt idx="1227">
                  <c:v>7.7</c:v>
                </c:pt>
                <c:pt idx="1228">
                  <c:v>7.3</c:v>
                </c:pt>
                <c:pt idx="1229">
                  <c:v>6.9</c:v>
                </c:pt>
                <c:pt idx="1230">
                  <c:v>8.5</c:v>
                </c:pt>
                <c:pt idx="1231">
                  <c:v>6.3</c:v>
                </c:pt>
                <c:pt idx="1232">
                  <c:v>5.9</c:v>
                </c:pt>
                <c:pt idx="1233">
                  <c:v>7.8</c:v>
                </c:pt>
                <c:pt idx="1234">
                  <c:v>6.7</c:v>
                </c:pt>
                <c:pt idx="1235">
                  <c:v>6.4</c:v>
                </c:pt>
                <c:pt idx="1236">
                  <c:v>5.9</c:v>
                </c:pt>
                <c:pt idx="1237">
                  <c:v>6.6</c:v>
                </c:pt>
                <c:pt idx="1238">
                  <c:v>6.8</c:v>
                </c:pt>
                <c:pt idx="1239">
                  <c:v>6.5</c:v>
                </c:pt>
                <c:pt idx="1240">
                  <c:v>6.6</c:v>
                </c:pt>
                <c:pt idx="1241">
                  <c:v>5.8</c:v>
                </c:pt>
                <c:pt idx="1242">
                  <c:v>6.9</c:v>
                </c:pt>
                <c:pt idx="1243">
                  <c:v>7.1</c:v>
                </c:pt>
                <c:pt idx="1244">
                  <c:v>5.8</c:v>
                </c:pt>
                <c:pt idx="1245">
                  <c:v>7.2</c:v>
                </c:pt>
                <c:pt idx="1246">
                  <c:v>6</c:v>
                </c:pt>
                <c:pt idx="1247">
                  <c:v>4.7</c:v>
                </c:pt>
                <c:pt idx="1248">
                  <c:v>5.2</c:v>
                </c:pt>
                <c:pt idx="1249">
                  <c:v>5.5</c:v>
                </c:pt>
                <c:pt idx="1250">
                  <c:v>6.5</c:v>
                </c:pt>
                <c:pt idx="1251">
                  <c:v>7</c:v>
                </c:pt>
                <c:pt idx="1252">
                  <c:v>5.8</c:v>
                </c:pt>
                <c:pt idx="1253">
                  <c:v>6.2</c:v>
                </c:pt>
                <c:pt idx="1254">
                  <c:v>6.5</c:v>
                </c:pt>
                <c:pt idx="1255">
                  <c:v>7.2</c:v>
                </c:pt>
                <c:pt idx="1256">
                  <c:v>5.0999999999999996</c:v>
                </c:pt>
                <c:pt idx="1257">
                  <c:v>4.7</c:v>
                </c:pt>
                <c:pt idx="1258">
                  <c:v>5.9</c:v>
                </c:pt>
                <c:pt idx="1259">
                  <c:v>5.8</c:v>
                </c:pt>
                <c:pt idx="1260">
                  <c:v>7.2</c:v>
                </c:pt>
                <c:pt idx="1261">
                  <c:v>6.2</c:v>
                </c:pt>
                <c:pt idx="1262">
                  <c:v>7.4</c:v>
                </c:pt>
                <c:pt idx="1263">
                  <c:v>5.7</c:v>
                </c:pt>
                <c:pt idx="1264">
                  <c:v>6.1</c:v>
                </c:pt>
                <c:pt idx="1265">
                  <c:v>6</c:v>
                </c:pt>
                <c:pt idx="1266">
                  <c:v>6.9</c:v>
                </c:pt>
                <c:pt idx="1267">
                  <c:v>6.5</c:v>
                </c:pt>
                <c:pt idx="1268">
                  <c:v>5</c:v>
                </c:pt>
                <c:pt idx="1269">
                  <c:v>5.7</c:v>
                </c:pt>
                <c:pt idx="1270">
                  <c:v>7</c:v>
                </c:pt>
                <c:pt idx="1271">
                  <c:v>5.0999999999999996</c:v>
                </c:pt>
                <c:pt idx="1272">
                  <c:v>5.3</c:v>
                </c:pt>
                <c:pt idx="1273">
                  <c:v>4.4000000000000004</c:v>
                </c:pt>
                <c:pt idx="1274">
                  <c:v>4.7</c:v>
                </c:pt>
                <c:pt idx="1275">
                  <c:v>6.7</c:v>
                </c:pt>
                <c:pt idx="1276">
                  <c:v>6.7</c:v>
                </c:pt>
                <c:pt idx="1277">
                  <c:v>5.7</c:v>
                </c:pt>
                <c:pt idx="1278">
                  <c:v>7.4</c:v>
                </c:pt>
                <c:pt idx="1279">
                  <c:v>6.1</c:v>
                </c:pt>
                <c:pt idx="1280">
                  <c:v>6.4</c:v>
                </c:pt>
                <c:pt idx="1281">
                  <c:v>6.2</c:v>
                </c:pt>
                <c:pt idx="1282">
                  <c:v>6.2</c:v>
                </c:pt>
                <c:pt idx="1283">
                  <c:v>5.9</c:v>
                </c:pt>
                <c:pt idx="1284">
                  <c:v>4</c:v>
                </c:pt>
                <c:pt idx="1285">
                  <c:v>6.2</c:v>
                </c:pt>
                <c:pt idx="1286">
                  <c:v>4.5999999999999996</c:v>
                </c:pt>
                <c:pt idx="1287">
                  <c:v>6.4</c:v>
                </c:pt>
                <c:pt idx="1288">
                  <c:v>5.9</c:v>
                </c:pt>
                <c:pt idx="1289">
                  <c:v>5.0999999999999996</c:v>
                </c:pt>
                <c:pt idx="1290">
                  <c:v>7.6</c:v>
                </c:pt>
                <c:pt idx="1291">
                  <c:v>4.2</c:v>
                </c:pt>
                <c:pt idx="1292">
                  <c:v>7.8</c:v>
                </c:pt>
                <c:pt idx="1293">
                  <c:v>5.8</c:v>
                </c:pt>
                <c:pt idx="1294">
                  <c:v>5.9</c:v>
                </c:pt>
                <c:pt idx="1295">
                  <c:v>8.4</c:v>
                </c:pt>
                <c:pt idx="1296">
                  <c:v>4.8</c:v>
                </c:pt>
                <c:pt idx="1297">
                  <c:v>6.2</c:v>
                </c:pt>
                <c:pt idx="1298">
                  <c:v>6.5</c:v>
                </c:pt>
                <c:pt idx="1299">
                  <c:v>6.3</c:v>
                </c:pt>
                <c:pt idx="1300">
                  <c:v>3.3</c:v>
                </c:pt>
                <c:pt idx="1301">
                  <c:v>5.9</c:v>
                </c:pt>
                <c:pt idx="1302">
                  <c:v>6</c:v>
                </c:pt>
                <c:pt idx="1303">
                  <c:v>5.8</c:v>
                </c:pt>
                <c:pt idx="1304">
                  <c:v>6.5</c:v>
                </c:pt>
                <c:pt idx="1305">
                  <c:v>4.7</c:v>
                </c:pt>
                <c:pt idx="1306">
                  <c:v>4.0999999999999996</c:v>
                </c:pt>
                <c:pt idx="1307">
                  <c:v>6.8</c:v>
                </c:pt>
                <c:pt idx="1308">
                  <c:v>6.2</c:v>
                </c:pt>
                <c:pt idx="1309">
                  <c:v>4.5</c:v>
                </c:pt>
                <c:pt idx="1310">
                  <c:v>5.8</c:v>
                </c:pt>
                <c:pt idx="1311">
                  <c:v>7.3</c:v>
                </c:pt>
                <c:pt idx="1312">
                  <c:v>5.9</c:v>
                </c:pt>
                <c:pt idx="1313">
                  <c:v>4.4000000000000004</c:v>
                </c:pt>
                <c:pt idx="1314">
                  <c:v>5.8</c:v>
                </c:pt>
                <c:pt idx="1315">
                  <c:v>5.0999999999999996</c:v>
                </c:pt>
                <c:pt idx="1316">
                  <c:v>6.9</c:v>
                </c:pt>
                <c:pt idx="1317">
                  <c:v>6.2</c:v>
                </c:pt>
                <c:pt idx="1318">
                  <c:v>6.9</c:v>
                </c:pt>
                <c:pt idx="1319">
                  <c:v>7.3</c:v>
                </c:pt>
                <c:pt idx="1320">
                  <c:v>7.1</c:v>
                </c:pt>
                <c:pt idx="1321">
                  <c:v>6</c:v>
                </c:pt>
                <c:pt idx="1322">
                  <c:v>7</c:v>
                </c:pt>
                <c:pt idx="1323">
                  <c:v>6.8</c:v>
                </c:pt>
                <c:pt idx="1324">
                  <c:v>5.7</c:v>
                </c:pt>
                <c:pt idx="1325">
                  <c:v>7.6</c:v>
                </c:pt>
                <c:pt idx="1326">
                  <c:v>8.4</c:v>
                </c:pt>
                <c:pt idx="1327">
                  <c:v>7.1</c:v>
                </c:pt>
                <c:pt idx="1328">
                  <c:v>5.6</c:v>
                </c:pt>
                <c:pt idx="1329">
                  <c:v>6.7</c:v>
                </c:pt>
                <c:pt idx="1330">
                  <c:v>7</c:v>
                </c:pt>
                <c:pt idx="1331">
                  <c:v>8</c:v>
                </c:pt>
                <c:pt idx="1332">
                  <c:v>5.3</c:v>
                </c:pt>
                <c:pt idx="1333">
                  <c:v>4.9000000000000004</c:v>
                </c:pt>
                <c:pt idx="1334">
                  <c:v>6.4</c:v>
                </c:pt>
                <c:pt idx="1335">
                  <c:v>7.4</c:v>
                </c:pt>
                <c:pt idx="1336">
                  <c:v>6.1</c:v>
                </c:pt>
                <c:pt idx="1337">
                  <c:v>6.5</c:v>
                </c:pt>
                <c:pt idx="1338">
                  <c:v>5.7</c:v>
                </c:pt>
                <c:pt idx="1339">
                  <c:v>5.0999999999999996</c:v>
                </c:pt>
                <c:pt idx="1340">
                  <c:v>6.6</c:v>
                </c:pt>
                <c:pt idx="1341">
                  <c:v>6.5</c:v>
                </c:pt>
                <c:pt idx="1342">
                  <c:v>6.9</c:v>
                </c:pt>
                <c:pt idx="1343">
                  <c:v>7.8</c:v>
                </c:pt>
                <c:pt idx="1344">
                  <c:v>6.4</c:v>
                </c:pt>
                <c:pt idx="1345">
                  <c:v>7.6</c:v>
                </c:pt>
                <c:pt idx="1346">
                  <c:v>5.6</c:v>
                </c:pt>
                <c:pt idx="1347">
                  <c:v>6.2</c:v>
                </c:pt>
                <c:pt idx="1348">
                  <c:v>4.4000000000000004</c:v>
                </c:pt>
                <c:pt idx="1349">
                  <c:v>5.6</c:v>
                </c:pt>
                <c:pt idx="1350">
                  <c:v>5.5</c:v>
                </c:pt>
                <c:pt idx="1351">
                  <c:v>6.7</c:v>
                </c:pt>
                <c:pt idx="1352">
                  <c:v>6.1</c:v>
                </c:pt>
                <c:pt idx="1353">
                  <c:v>6.2</c:v>
                </c:pt>
                <c:pt idx="1354">
                  <c:v>7.3</c:v>
                </c:pt>
                <c:pt idx="1355">
                  <c:v>6.6</c:v>
                </c:pt>
                <c:pt idx="1356">
                  <c:v>8.1999999999999993</c:v>
                </c:pt>
                <c:pt idx="1357">
                  <c:v>6.4</c:v>
                </c:pt>
                <c:pt idx="1358">
                  <c:v>6.4</c:v>
                </c:pt>
                <c:pt idx="1359">
                  <c:v>5.2</c:v>
                </c:pt>
                <c:pt idx="1360">
                  <c:v>6.5</c:v>
                </c:pt>
                <c:pt idx="1361">
                  <c:v>7.1</c:v>
                </c:pt>
                <c:pt idx="1362">
                  <c:v>4.8</c:v>
                </c:pt>
                <c:pt idx="1363">
                  <c:v>7.3</c:v>
                </c:pt>
                <c:pt idx="1364">
                  <c:v>5.2</c:v>
                </c:pt>
                <c:pt idx="1365">
                  <c:v>7.7</c:v>
                </c:pt>
                <c:pt idx="1366">
                  <c:v>7.6</c:v>
                </c:pt>
                <c:pt idx="1367">
                  <c:v>5.7</c:v>
                </c:pt>
                <c:pt idx="1368">
                  <c:v>7</c:v>
                </c:pt>
                <c:pt idx="1369">
                  <c:v>6</c:v>
                </c:pt>
                <c:pt idx="1370">
                  <c:v>8.1</c:v>
                </c:pt>
                <c:pt idx="1371">
                  <c:v>8</c:v>
                </c:pt>
                <c:pt idx="1372">
                  <c:v>5.6</c:v>
                </c:pt>
                <c:pt idx="1373">
                  <c:v>6.1</c:v>
                </c:pt>
                <c:pt idx="1374">
                  <c:v>6.9</c:v>
                </c:pt>
                <c:pt idx="1375">
                  <c:v>5.2</c:v>
                </c:pt>
                <c:pt idx="1376">
                  <c:v>7</c:v>
                </c:pt>
                <c:pt idx="1377">
                  <c:v>6.3</c:v>
                </c:pt>
                <c:pt idx="1378">
                  <c:v>7</c:v>
                </c:pt>
                <c:pt idx="1379">
                  <c:v>5.3</c:v>
                </c:pt>
                <c:pt idx="1380">
                  <c:v>6.9</c:v>
                </c:pt>
                <c:pt idx="1381">
                  <c:v>6.2</c:v>
                </c:pt>
                <c:pt idx="1382">
                  <c:v>6.4</c:v>
                </c:pt>
                <c:pt idx="1383">
                  <c:v>6.4</c:v>
                </c:pt>
                <c:pt idx="1384">
                  <c:v>5.7</c:v>
                </c:pt>
                <c:pt idx="1385">
                  <c:v>6.1</c:v>
                </c:pt>
                <c:pt idx="1386">
                  <c:v>5.4</c:v>
                </c:pt>
                <c:pt idx="1387">
                  <c:v>6.7</c:v>
                </c:pt>
                <c:pt idx="1388">
                  <c:v>6.8</c:v>
                </c:pt>
                <c:pt idx="1389">
                  <c:v>6</c:v>
                </c:pt>
                <c:pt idx="1390">
                  <c:v>7.8</c:v>
                </c:pt>
                <c:pt idx="1391">
                  <c:v>5.3</c:v>
                </c:pt>
                <c:pt idx="1392">
                  <c:v>4.5</c:v>
                </c:pt>
                <c:pt idx="1393">
                  <c:v>5.4</c:v>
                </c:pt>
                <c:pt idx="1394">
                  <c:v>7.8</c:v>
                </c:pt>
                <c:pt idx="1395">
                  <c:v>7.2</c:v>
                </c:pt>
                <c:pt idx="1396">
                  <c:v>6.6</c:v>
                </c:pt>
                <c:pt idx="1397">
                  <c:v>7.6</c:v>
                </c:pt>
                <c:pt idx="1398">
                  <c:v>5.9</c:v>
                </c:pt>
                <c:pt idx="1399">
                  <c:v>6.7</c:v>
                </c:pt>
                <c:pt idx="1400">
                  <c:v>7.7</c:v>
                </c:pt>
                <c:pt idx="1401">
                  <c:v>5.8</c:v>
                </c:pt>
                <c:pt idx="1402">
                  <c:v>5.4</c:v>
                </c:pt>
                <c:pt idx="1403">
                  <c:v>6.9</c:v>
                </c:pt>
                <c:pt idx="1404">
                  <c:v>7.7</c:v>
                </c:pt>
                <c:pt idx="1405">
                  <c:v>6.8</c:v>
                </c:pt>
                <c:pt idx="1406">
                  <c:v>6.4</c:v>
                </c:pt>
                <c:pt idx="1407">
                  <c:v>5.7</c:v>
                </c:pt>
                <c:pt idx="1408">
                  <c:v>7.3</c:v>
                </c:pt>
                <c:pt idx="1409">
                  <c:v>6.8</c:v>
                </c:pt>
                <c:pt idx="1410">
                  <c:v>6.3</c:v>
                </c:pt>
                <c:pt idx="1411">
                  <c:v>5.9</c:v>
                </c:pt>
                <c:pt idx="1412">
                  <c:v>7.4</c:v>
                </c:pt>
                <c:pt idx="1413">
                  <c:v>8.3000000000000007</c:v>
                </c:pt>
                <c:pt idx="1414">
                  <c:v>6.2</c:v>
                </c:pt>
                <c:pt idx="1415">
                  <c:v>6.3</c:v>
                </c:pt>
                <c:pt idx="1416">
                  <c:v>5.8</c:v>
                </c:pt>
                <c:pt idx="1417">
                  <c:v>7.5</c:v>
                </c:pt>
                <c:pt idx="1418">
                  <c:v>6.3</c:v>
                </c:pt>
                <c:pt idx="1419">
                  <c:v>6.4</c:v>
                </c:pt>
                <c:pt idx="1420">
                  <c:v>7.2</c:v>
                </c:pt>
                <c:pt idx="1421">
                  <c:v>6.3</c:v>
                </c:pt>
                <c:pt idx="1422">
                  <c:v>6.9</c:v>
                </c:pt>
                <c:pt idx="1423">
                  <c:v>6.6</c:v>
                </c:pt>
                <c:pt idx="1424">
                  <c:v>6</c:v>
                </c:pt>
                <c:pt idx="1425">
                  <c:v>7.5</c:v>
                </c:pt>
                <c:pt idx="1426">
                  <c:v>7.7</c:v>
                </c:pt>
                <c:pt idx="1427">
                  <c:v>6.2</c:v>
                </c:pt>
                <c:pt idx="1428">
                  <c:v>5.4</c:v>
                </c:pt>
                <c:pt idx="1429">
                  <c:v>6.6</c:v>
                </c:pt>
                <c:pt idx="1430">
                  <c:v>5.3</c:v>
                </c:pt>
                <c:pt idx="1431">
                  <c:v>5.6</c:v>
                </c:pt>
                <c:pt idx="1432">
                  <c:v>5.9</c:v>
                </c:pt>
                <c:pt idx="1433">
                  <c:v>7.8</c:v>
                </c:pt>
                <c:pt idx="1434">
                  <c:v>6.7</c:v>
                </c:pt>
                <c:pt idx="1435">
                  <c:v>7.4</c:v>
                </c:pt>
                <c:pt idx="1436">
                  <c:v>6.2</c:v>
                </c:pt>
                <c:pt idx="1437">
                  <c:v>5.4</c:v>
                </c:pt>
                <c:pt idx="1438">
                  <c:v>6.7</c:v>
                </c:pt>
                <c:pt idx="1439">
                  <c:v>5.3</c:v>
                </c:pt>
                <c:pt idx="1440">
                  <c:v>5.9</c:v>
                </c:pt>
                <c:pt idx="1441">
                  <c:v>7</c:v>
                </c:pt>
                <c:pt idx="1442">
                  <c:v>4.8</c:v>
                </c:pt>
                <c:pt idx="1443">
                  <c:v>7.3</c:v>
                </c:pt>
                <c:pt idx="1444">
                  <c:v>3.8</c:v>
                </c:pt>
                <c:pt idx="1445">
                  <c:v>8.5</c:v>
                </c:pt>
                <c:pt idx="1446">
                  <c:v>6.8</c:v>
                </c:pt>
                <c:pt idx="1447">
                  <c:v>6.8</c:v>
                </c:pt>
                <c:pt idx="1448">
                  <c:v>5.3</c:v>
                </c:pt>
                <c:pt idx="1449">
                  <c:v>7.3</c:v>
                </c:pt>
                <c:pt idx="1450">
                  <c:v>6.6</c:v>
                </c:pt>
                <c:pt idx="1451">
                  <c:v>6.2</c:v>
                </c:pt>
                <c:pt idx="1452">
                  <c:v>5.2</c:v>
                </c:pt>
                <c:pt idx="1453">
                  <c:v>6.2</c:v>
                </c:pt>
                <c:pt idx="1454">
                  <c:v>6.2</c:v>
                </c:pt>
                <c:pt idx="1455">
                  <c:v>6.6</c:v>
                </c:pt>
                <c:pt idx="1456">
                  <c:v>6.4</c:v>
                </c:pt>
                <c:pt idx="1457">
                  <c:v>6.2</c:v>
                </c:pt>
                <c:pt idx="1458">
                  <c:v>5.0999999999999996</c:v>
                </c:pt>
                <c:pt idx="1459">
                  <c:v>6.6</c:v>
                </c:pt>
                <c:pt idx="1460">
                  <c:v>6.1</c:v>
                </c:pt>
                <c:pt idx="1461">
                  <c:v>6.1</c:v>
                </c:pt>
                <c:pt idx="1462">
                  <c:v>6.6</c:v>
                </c:pt>
                <c:pt idx="1463">
                  <c:v>5.9</c:v>
                </c:pt>
                <c:pt idx="1464">
                  <c:v>6.3</c:v>
                </c:pt>
                <c:pt idx="1465">
                  <c:v>7.1</c:v>
                </c:pt>
                <c:pt idx="1466">
                  <c:v>5</c:v>
                </c:pt>
                <c:pt idx="1467">
                  <c:v>5.6</c:v>
                </c:pt>
                <c:pt idx="1468">
                  <c:v>7.4</c:v>
                </c:pt>
                <c:pt idx="1469">
                  <c:v>4.5</c:v>
                </c:pt>
                <c:pt idx="1470">
                  <c:v>6.2</c:v>
                </c:pt>
                <c:pt idx="1471">
                  <c:v>5</c:v>
                </c:pt>
                <c:pt idx="1472">
                  <c:v>6.5</c:v>
                </c:pt>
                <c:pt idx="1473">
                  <c:v>5.0999999999999996</c:v>
                </c:pt>
                <c:pt idx="1474">
                  <c:v>6.5</c:v>
                </c:pt>
                <c:pt idx="1475">
                  <c:v>6.2</c:v>
                </c:pt>
                <c:pt idx="1476">
                  <c:v>6.3</c:v>
                </c:pt>
                <c:pt idx="1477">
                  <c:v>3.8</c:v>
                </c:pt>
                <c:pt idx="1478">
                  <c:v>5.2</c:v>
                </c:pt>
                <c:pt idx="1479">
                  <c:v>6</c:v>
                </c:pt>
                <c:pt idx="1480">
                  <c:v>6.2</c:v>
                </c:pt>
                <c:pt idx="1481">
                  <c:v>5.7</c:v>
                </c:pt>
                <c:pt idx="1482">
                  <c:v>6.7</c:v>
                </c:pt>
                <c:pt idx="1483">
                  <c:v>6.8</c:v>
                </c:pt>
                <c:pt idx="1484">
                  <c:v>6</c:v>
                </c:pt>
                <c:pt idx="1485">
                  <c:v>7.3</c:v>
                </c:pt>
                <c:pt idx="1486">
                  <c:v>5.5</c:v>
                </c:pt>
                <c:pt idx="1487">
                  <c:v>6.7</c:v>
                </c:pt>
                <c:pt idx="1488">
                  <c:v>4.8</c:v>
                </c:pt>
                <c:pt idx="1489">
                  <c:v>5.7</c:v>
                </c:pt>
                <c:pt idx="1490">
                  <c:v>5.0999999999999996</c:v>
                </c:pt>
                <c:pt idx="1491">
                  <c:v>6</c:v>
                </c:pt>
                <c:pt idx="1492">
                  <c:v>4.2</c:v>
                </c:pt>
                <c:pt idx="1493">
                  <c:v>7.4</c:v>
                </c:pt>
                <c:pt idx="1494">
                  <c:v>4.5999999999999996</c:v>
                </c:pt>
                <c:pt idx="1495">
                  <c:v>6.9</c:v>
                </c:pt>
                <c:pt idx="1496">
                  <c:v>8.6</c:v>
                </c:pt>
                <c:pt idx="1497">
                  <c:v>6.9</c:v>
                </c:pt>
                <c:pt idx="1498">
                  <c:v>8</c:v>
                </c:pt>
                <c:pt idx="1499">
                  <c:v>6.4</c:v>
                </c:pt>
                <c:pt idx="1500">
                  <c:v>6.3</c:v>
                </c:pt>
                <c:pt idx="1501">
                  <c:v>8.4</c:v>
                </c:pt>
                <c:pt idx="1502">
                  <c:v>7.1</c:v>
                </c:pt>
                <c:pt idx="1503">
                  <c:v>6.8</c:v>
                </c:pt>
                <c:pt idx="1504">
                  <c:v>7.5</c:v>
                </c:pt>
                <c:pt idx="1505">
                  <c:v>4.5</c:v>
                </c:pt>
                <c:pt idx="1506">
                  <c:v>5.7</c:v>
                </c:pt>
                <c:pt idx="1507">
                  <c:v>6.8</c:v>
                </c:pt>
                <c:pt idx="1508">
                  <c:v>5.4</c:v>
                </c:pt>
                <c:pt idx="1509">
                  <c:v>7.2</c:v>
                </c:pt>
                <c:pt idx="1510">
                  <c:v>7.3</c:v>
                </c:pt>
                <c:pt idx="1511">
                  <c:v>5.2</c:v>
                </c:pt>
                <c:pt idx="1512">
                  <c:v>5.5</c:v>
                </c:pt>
                <c:pt idx="1513">
                  <c:v>7.7</c:v>
                </c:pt>
                <c:pt idx="1514">
                  <c:v>7.1</c:v>
                </c:pt>
                <c:pt idx="1515">
                  <c:v>5.3</c:v>
                </c:pt>
                <c:pt idx="1516">
                  <c:v>5.6</c:v>
                </c:pt>
                <c:pt idx="1517">
                  <c:v>5.7</c:v>
                </c:pt>
                <c:pt idx="1518">
                  <c:v>7.1</c:v>
                </c:pt>
                <c:pt idx="1519">
                  <c:v>7.5</c:v>
                </c:pt>
                <c:pt idx="1520">
                  <c:v>7.6</c:v>
                </c:pt>
                <c:pt idx="1521">
                  <c:v>5.5</c:v>
                </c:pt>
                <c:pt idx="1522">
                  <c:v>5.0999999999999996</c:v>
                </c:pt>
                <c:pt idx="1523">
                  <c:v>6.3</c:v>
                </c:pt>
                <c:pt idx="1524">
                  <c:v>4.9000000000000004</c:v>
                </c:pt>
                <c:pt idx="1525">
                  <c:v>6.5</c:v>
                </c:pt>
                <c:pt idx="1526">
                  <c:v>5.6</c:v>
                </c:pt>
                <c:pt idx="1527">
                  <c:v>5.3</c:v>
                </c:pt>
                <c:pt idx="1528">
                  <c:v>6.5</c:v>
                </c:pt>
                <c:pt idx="1529">
                  <c:v>6.8</c:v>
                </c:pt>
                <c:pt idx="1530">
                  <c:v>6.5</c:v>
                </c:pt>
                <c:pt idx="1531">
                  <c:v>6</c:v>
                </c:pt>
                <c:pt idx="1532">
                  <c:v>8.4</c:v>
                </c:pt>
                <c:pt idx="1533">
                  <c:v>6</c:v>
                </c:pt>
                <c:pt idx="1534">
                  <c:v>7.6</c:v>
                </c:pt>
                <c:pt idx="1535">
                  <c:v>5.6</c:v>
                </c:pt>
                <c:pt idx="1536">
                  <c:v>6.9</c:v>
                </c:pt>
                <c:pt idx="1537">
                  <c:v>6.4</c:v>
                </c:pt>
                <c:pt idx="1538">
                  <c:v>5.0999999999999996</c:v>
                </c:pt>
                <c:pt idx="1539">
                  <c:v>7</c:v>
                </c:pt>
                <c:pt idx="1540">
                  <c:v>5.7</c:v>
                </c:pt>
                <c:pt idx="1541">
                  <c:v>6.8</c:v>
                </c:pt>
                <c:pt idx="1542">
                  <c:v>6.7</c:v>
                </c:pt>
                <c:pt idx="1543">
                  <c:v>6.2</c:v>
                </c:pt>
                <c:pt idx="1544">
                  <c:v>7.2</c:v>
                </c:pt>
                <c:pt idx="1545">
                  <c:v>6.2</c:v>
                </c:pt>
                <c:pt idx="1546">
                  <c:v>5.6</c:v>
                </c:pt>
                <c:pt idx="1547">
                  <c:v>4.4000000000000004</c:v>
                </c:pt>
                <c:pt idx="1548">
                  <c:v>7.5</c:v>
                </c:pt>
                <c:pt idx="1549">
                  <c:v>7.1</c:v>
                </c:pt>
                <c:pt idx="1550">
                  <c:v>6.4</c:v>
                </c:pt>
                <c:pt idx="1551">
                  <c:v>7.1</c:v>
                </c:pt>
                <c:pt idx="1552">
                  <c:v>5.9</c:v>
                </c:pt>
                <c:pt idx="1553">
                  <c:v>6.9</c:v>
                </c:pt>
                <c:pt idx="1554">
                  <c:v>7.5</c:v>
                </c:pt>
                <c:pt idx="1555">
                  <c:v>6.3</c:v>
                </c:pt>
                <c:pt idx="1556">
                  <c:v>6.4</c:v>
                </c:pt>
                <c:pt idx="1557">
                  <c:v>5.9</c:v>
                </c:pt>
                <c:pt idx="1558">
                  <c:v>6.8</c:v>
                </c:pt>
                <c:pt idx="1559">
                  <c:v>6.3</c:v>
                </c:pt>
                <c:pt idx="1560">
                  <c:v>3.6</c:v>
                </c:pt>
                <c:pt idx="1561">
                  <c:v>5.3</c:v>
                </c:pt>
                <c:pt idx="1562">
                  <c:v>5.9</c:v>
                </c:pt>
                <c:pt idx="1563">
                  <c:v>6.9</c:v>
                </c:pt>
                <c:pt idx="1564">
                  <c:v>6.9</c:v>
                </c:pt>
                <c:pt idx="1565">
                  <c:v>6.1</c:v>
                </c:pt>
                <c:pt idx="1566">
                  <c:v>5.7</c:v>
                </c:pt>
                <c:pt idx="1567">
                  <c:v>8.5</c:v>
                </c:pt>
                <c:pt idx="1568">
                  <c:v>6.3</c:v>
                </c:pt>
                <c:pt idx="1569">
                  <c:v>7.3</c:v>
                </c:pt>
                <c:pt idx="1570">
                  <c:v>6.3</c:v>
                </c:pt>
                <c:pt idx="1571">
                  <c:v>7.2</c:v>
                </c:pt>
                <c:pt idx="1572">
                  <c:v>7.3</c:v>
                </c:pt>
                <c:pt idx="1573">
                  <c:v>6.3</c:v>
                </c:pt>
                <c:pt idx="1574">
                  <c:v>8.1</c:v>
                </c:pt>
                <c:pt idx="1575">
                  <c:v>6.9</c:v>
                </c:pt>
                <c:pt idx="1576">
                  <c:v>6.3</c:v>
                </c:pt>
                <c:pt idx="1577">
                  <c:v>7.3</c:v>
                </c:pt>
                <c:pt idx="1578">
                  <c:v>5.5</c:v>
                </c:pt>
                <c:pt idx="1579">
                  <c:v>6.1</c:v>
                </c:pt>
                <c:pt idx="1580">
                  <c:v>6.9</c:v>
                </c:pt>
                <c:pt idx="1581">
                  <c:v>7.2</c:v>
                </c:pt>
                <c:pt idx="1582">
                  <c:v>6.4</c:v>
                </c:pt>
                <c:pt idx="1583">
                  <c:v>6.4</c:v>
                </c:pt>
                <c:pt idx="1584">
                  <c:v>8.3000000000000007</c:v>
                </c:pt>
                <c:pt idx="1585">
                  <c:v>7.2</c:v>
                </c:pt>
                <c:pt idx="1586">
                  <c:v>6.8</c:v>
                </c:pt>
                <c:pt idx="1587">
                  <c:v>6.5</c:v>
                </c:pt>
                <c:pt idx="1588">
                  <c:v>7.8</c:v>
                </c:pt>
                <c:pt idx="1589">
                  <c:v>7.6</c:v>
                </c:pt>
                <c:pt idx="1590">
                  <c:v>7.2</c:v>
                </c:pt>
                <c:pt idx="1591">
                  <c:v>6.7</c:v>
                </c:pt>
                <c:pt idx="1592">
                  <c:v>6.8</c:v>
                </c:pt>
                <c:pt idx="1593">
                  <c:v>6.3</c:v>
                </c:pt>
                <c:pt idx="1594">
                  <c:v>6.2</c:v>
                </c:pt>
                <c:pt idx="1595">
                  <c:v>6.2</c:v>
                </c:pt>
                <c:pt idx="1596">
                  <c:v>8.6</c:v>
                </c:pt>
                <c:pt idx="1597">
                  <c:v>8</c:v>
                </c:pt>
                <c:pt idx="1598">
                  <c:v>7</c:v>
                </c:pt>
                <c:pt idx="1599">
                  <c:v>8</c:v>
                </c:pt>
                <c:pt idx="1600">
                  <c:v>8.1</c:v>
                </c:pt>
                <c:pt idx="1601">
                  <c:v>6.7</c:v>
                </c:pt>
                <c:pt idx="1602">
                  <c:v>7.9</c:v>
                </c:pt>
                <c:pt idx="1603">
                  <c:v>6.1</c:v>
                </c:pt>
                <c:pt idx="1604">
                  <c:v>4.2</c:v>
                </c:pt>
                <c:pt idx="1605">
                  <c:v>6.1</c:v>
                </c:pt>
                <c:pt idx="1606">
                  <c:v>6.6</c:v>
                </c:pt>
                <c:pt idx="1607">
                  <c:v>7.5</c:v>
                </c:pt>
                <c:pt idx="1608">
                  <c:v>7.4</c:v>
                </c:pt>
                <c:pt idx="1609">
                  <c:v>7.2</c:v>
                </c:pt>
                <c:pt idx="1610">
                  <c:v>6.9</c:v>
                </c:pt>
                <c:pt idx="1611">
                  <c:v>7.4</c:v>
                </c:pt>
                <c:pt idx="1612">
                  <c:v>5.4</c:v>
                </c:pt>
                <c:pt idx="1613">
                  <c:v>6.8</c:v>
                </c:pt>
                <c:pt idx="1614">
                  <c:v>6.3</c:v>
                </c:pt>
                <c:pt idx="1615">
                  <c:v>7.2</c:v>
                </c:pt>
                <c:pt idx="1616">
                  <c:v>8.6999999999999993</c:v>
                </c:pt>
                <c:pt idx="1617">
                  <c:v>6.9</c:v>
                </c:pt>
                <c:pt idx="1618">
                  <c:v>6</c:v>
                </c:pt>
                <c:pt idx="1619">
                  <c:v>5.9</c:v>
                </c:pt>
                <c:pt idx="1620">
                  <c:v>5.4</c:v>
                </c:pt>
                <c:pt idx="1621">
                  <c:v>5.9</c:v>
                </c:pt>
                <c:pt idx="1622">
                  <c:v>6.1</c:v>
                </c:pt>
                <c:pt idx="1623">
                  <c:v>7.7</c:v>
                </c:pt>
                <c:pt idx="1624">
                  <c:v>5.8</c:v>
                </c:pt>
                <c:pt idx="1625">
                  <c:v>7.6</c:v>
                </c:pt>
                <c:pt idx="1626">
                  <c:v>6.1</c:v>
                </c:pt>
                <c:pt idx="1627">
                  <c:v>5.4</c:v>
                </c:pt>
                <c:pt idx="1628">
                  <c:v>5.0999999999999996</c:v>
                </c:pt>
                <c:pt idx="1629">
                  <c:v>6.4</c:v>
                </c:pt>
                <c:pt idx="1630">
                  <c:v>6.3</c:v>
                </c:pt>
                <c:pt idx="1631">
                  <c:v>7.5</c:v>
                </c:pt>
                <c:pt idx="1632">
                  <c:v>7.1</c:v>
                </c:pt>
                <c:pt idx="1633">
                  <c:v>5.2</c:v>
                </c:pt>
                <c:pt idx="1634">
                  <c:v>7.8</c:v>
                </c:pt>
                <c:pt idx="1635">
                  <c:v>6.5</c:v>
                </c:pt>
                <c:pt idx="1636">
                  <c:v>6.6</c:v>
                </c:pt>
                <c:pt idx="1637">
                  <c:v>5.0999999999999996</c:v>
                </c:pt>
                <c:pt idx="1638">
                  <c:v>7.4</c:v>
                </c:pt>
                <c:pt idx="1639">
                  <c:v>7.2</c:v>
                </c:pt>
                <c:pt idx="1640">
                  <c:v>7.6</c:v>
                </c:pt>
                <c:pt idx="1641">
                  <c:v>7.5</c:v>
                </c:pt>
                <c:pt idx="1642">
                  <c:v>6.6</c:v>
                </c:pt>
                <c:pt idx="1643">
                  <c:v>7.2</c:v>
                </c:pt>
                <c:pt idx="1644">
                  <c:v>7.6</c:v>
                </c:pt>
                <c:pt idx="1645">
                  <c:v>6.2</c:v>
                </c:pt>
                <c:pt idx="1646">
                  <c:v>5.6</c:v>
                </c:pt>
                <c:pt idx="1647">
                  <c:v>7.6</c:v>
                </c:pt>
                <c:pt idx="1648">
                  <c:v>6.6</c:v>
                </c:pt>
                <c:pt idx="1649">
                  <c:v>7</c:v>
                </c:pt>
                <c:pt idx="1650">
                  <c:v>2.7</c:v>
                </c:pt>
                <c:pt idx="1651">
                  <c:v>7.6</c:v>
                </c:pt>
                <c:pt idx="1652">
                  <c:v>6.6</c:v>
                </c:pt>
                <c:pt idx="1653">
                  <c:v>6.9</c:v>
                </c:pt>
                <c:pt idx="1654">
                  <c:v>6.8</c:v>
                </c:pt>
                <c:pt idx="1655">
                  <c:v>7.5</c:v>
                </c:pt>
                <c:pt idx="1656">
                  <c:v>3.7</c:v>
                </c:pt>
                <c:pt idx="1657">
                  <c:v>6.1</c:v>
                </c:pt>
                <c:pt idx="1658">
                  <c:v>5.9</c:v>
                </c:pt>
                <c:pt idx="1659">
                  <c:v>6.7</c:v>
                </c:pt>
                <c:pt idx="1660">
                  <c:v>8.5</c:v>
                </c:pt>
                <c:pt idx="1661">
                  <c:v>6.9</c:v>
                </c:pt>
                <c:pt idx="1662">
                  <c:v>5.5</c:v>
                </c:pt>
                <c:pt idx="1663">
                  <c:v>7.1</c:v>
                </c:pt>
                <c:pt idx="1664">
                  <c:v>7.1</c:v>
                </c:pt>
                <c:pt idx="1665">
                  <c:v>5.9</c:v>
                </c:pt>
                <c:pt idx="1666">
                  <c:v>7.3</c:v>
                </c:pt>
                <c:pt idx="1667">
                  <c:v>3.4</c:v>
                </c:pt>
                <c:pt idx="1668">
                  <c:v>6.8</c:v>
                </c:pt>
                <c:pt idx="1669">
                  <c:v>6.9</c:v>
                </c:pt>
                <c:pt idx="1670">
                  <c:v>7</c:v>
                </c:pt>
                <c:pt idx="1671">
                  <c:v>5.5</c:v>
                </c:pt>
                <c:pt idx="1672">
                  <c:v>5.0999999999999996</c:v>
                </c:pt>
                <c:pt idx="1673">
                  <c:v>6.2</c:v>
                </c:pt>
                <c:pt idx="1674">
                  <c:v>5.9</c:v>
                </c:pt>
                <c:pt idx="1675">
                  <c:v>5.2</c:v>
                </c:pt>
                <c:pt idx="1676">
                  <c:v>6.2</c:v>
                </c:pt>
                <c:pt idx="1677">
                  <c:v>5.5</c:v>
                </c:pt>
                <c:pt idx="1678">
                  <c:v>7.4</c:v>
                </c:pt>
                <c:pt idx="1679">
                  <c:v>4.4000000000000004</c:v>
                </c:pt>
                <c:pt idx="1680">
                  <c:v>6.3</c:v>
                </c:pt>
                <c:pt idx="1681">
                  <c:v>6.1</c:v>
                </c:pt>
                <c:pt idx="1682">
                  <c:v>5.3</c:v>
                </c:pt>
                <c:pt idx="1683">
                  <c:v>5.4</c:v>
                </c:pt>
                <c:pt idx="1684">
                  <c:v>6.7</c:v>
                </c:pt>
                <c:pt idx="1685">
                  <c:v>5.9</c:v>
                </c:pt>
                <c:pt idx="1686">
                  <c:v>7.3</c:v>
                </c:pt>
                <c:pt idx="1687">
                  <c:v>5.5</c:v>
                </c:pt>
                <c:pt idx="1688">
                  <c:v>5.8</c:v>
                </c:pt>
                <c:pt idx="1689">
                  <c:v>4.5999999999999996</c:v>
                </c:pt>
                <c:pt idx="1690">
                  <c:v>6.7</c:v>
                </c:pt>
                <c:pt idx="1691">
                  <c:v>5.0999999999999996</c:v>
                </c:pt>
                <c:pt idx="1692">
                  <c:v>5.6</c:v>
                </c:pt>
                <c:pt idx="1693">
                  <c:v>7</c:v>
                </c:pt>
                <c:pt idx="1694">
                  <c:v>6.4</c:v>
                </c:pt>
                <c:pt idx="1695">
                  <c:v>6.7</c:v>
                </c:pt>
                <c:pt idx="1696">
                  <c:v>4.0999999999999996</c:v>
                </c:pt>
                <c:pt idx="1697">
                  <c:v>5.5</c:v>
                </c:pt>
                <c:pt idx="1698">
                  <c:v>2.7</c:v>
                </c:pt>
                <c:pt idx="1699">
                  <c:v>6.4</c:v>
                </c:pt>
                <c:pt idx="1700">
                  <c:v>4.8</c:v>
                </c:pt>
                <c:pt idx="1701">
                  <c:v>6.1</c:v>
                </c:pt>
                <c:pt idx="1702">
                  <c:v>4.8</c:v>
                </c:pt>
                <c:pt idx="1703">
                  <c:v>7</c:v>
                </c:pt>
                <c:pt idx="1704">
                  <c:v>6.8</c:v>
                </c:pt>
                <c:pt idx="1705">
                  <c:v>7.3</c:v>
                </c:pt>
                <c:pt idx="1706">
                  <c:v>8.1999999999999993</c:v>
                </c:pt>
                <c:pt idx="1707">
                  <c:v>5.6</c:v>
                </c:pt>
                <c:pt idx="1708">
                  <c:v>6.1</c:v>
                </c:pt>
                <c:pt idx="1709">
                  <c:v>7.9</c:v>
                </c:pt>
                <c:pt idx="1710">
                  <c:v>8.4</c:v>
                </c:pt>
                <c:pt idx="1711">
                  <c:v>6.5</c:v>
                </c:pt>
                <c:pt idx="1712">
                  <c:v>7.1</c:v>
                </c:pt>
                <c:pt idx="1713">
                  <c:v>6.6</c:v>
                </c:pt>
                <c:pt idx="1714">
                  <c:v>4</c:v>
                </c:pt>
                <c:pt idx="1715">
                  <c:v>7</c:v>
                </c:pt>
                <c:pt idx="1716">
                  <c:v>5.6</c:v>
                </c:pt>
                <c:pt idx="1717">
                  <c:v>4.8</c:v>
                </c:pt>
                <c:pt idx="1718">
                  <c:v>7.5</c:v>
                </c:pt>
                <c:pt idx="1719">
                  <c:v>6</c:v>
                </c:pt>
                <c:pt idx="1720">
                  <c:v>7.2</c:v>
                </c:pt>
                <c:pt idx="1721">
                  <c:v>5.6</c:v>
                </c:pt>
                <c:pt idx="1722">
                  <c:v>6.8</c:v>
                </c:pt>
                <c:pt idx="1723">
                  <c:v>4.9000000000000004</c:v>
                </c:pt>
                <c:pt idx="1724">
                  <c:v>7.1</c:v>
                </c:pt>
                <c:pt idx="1725">
                  <c:v>2</c:v>
                </c:pt>
                <c:pt idx="1726">
                  <c:v>5.7</c:v>
                </c:pt>
                <c:pt idx="1727">
                  <c:v>4.0999999999999996</c:v>
                </c:pt>
                <c:pt idx="1728">
                  <c:v>6.7</c:v>
                </c:pt>
                <c:pt idx="1729">
                  <c:v>7.5</c:v>
                </c:pt>
                <c:pt idx="1730">
                  <c:v>6.5</c:v>
                </c:pt>
                <c:pt idx="1731">
                  <c:v>7.9</c:v>
                </c:pt>
                <c:pt idx="1732">
                  <c:v>7.6</c:v>
                </c:pt>
                <c:pt idx="1733">
                  <c:v>6.4</c:v>
                </c:pt>
                <c:pt idx="1734">
                  <c:v>5.8</c:v>
                </c:pt>
                <c:pt idx="1735">
                  <c:v>7.7</c:v>
                </c:pt>
                <c:pt idx="1736">
                  <c:v>7.1</c:v>
                </c:pt>
                <c:pt idx="1737">
                  <c:v>5.3</c:v>
                </c:pt>
                <c:pt idx="1738">
                  <c:v>5.3</c:v>
                </c:pt>
                <c:pt idx="1739">
                  <c:v>7.5</c:v>
                </c:pt>
                <c:pt idx="1740">
                  <c:v>6.9</c:v>
                </c:pt>
                <c:pt idx="1741">
                  <c:v>4.9000000000000004</c:v>
                </c:pt>
                <c:pt idx="1742">
                  <c:v>7.1</c:v>
                </c:pt>
                <c:pt idx="1743">
                  <c:v>8</c:v>
                </c:pt>
                <c:pt idx="1744">
                  <c:v>7.9</c:v>
                </c:pt>
                <c:pt idx="1745">
                  <c:v>7.6</c:v>
                </c:pt>
                <c:pt idx="1746">
                  <c:v>5.9</c:v>
                </c:pt>
                <c:pt idx="1747">
                  <c:v>6.3</c:v>
                </c:pt>
                <c:pt idx="1748">
                  <c:v>7.1</c:v>
                </c:pt>
                <c:pt idx="1749">
                  <c:v>6.4</c:v>
                </c:pt>
                <c:pt idx="1750">
                  <c:v>8.1999999999999993</c:v>
                </c:pt>
                <c:pt idx="1751">
                  <c:v>6.9</c:v>
                </c:pt>
                <c:pt idx="1752">
                  <c:v>7.8</c:v>
                </c:pt>
                <c:pt idx="1753">
                  <c:v>6.7</c:v>
                </c:pt>
                <c:pt idx="1754">
                  <c:v>7.5</c:v>
                </c:pt>
                <c:pt idx="1755">
                  <c:v>7.4</c:v>
                </c:pt>
                <c:pt idx="1756">
                  <c:v>5.2</c:v>
                </c:pt>
                <c:pt idx="1757">
                  <c:v>6.5</c:v>
                </c:pt>
                <c:pt idx="1758">
                  <c:v>7.6</c:v>
                </c:pt>
                <c:pt idx="1759">
                  <c:v>7.3</c:v>
                </c:pt>
                <c:pt idx="1760">
                  <c:v>6.6</c:v>
                </c:pt>
                <c:pt idx="1761">
                  <c:v>6.8</c:v>
                </c:pt>
                <c:pt idx="1762">
                  <c:v>6.9</c:v>
                </c:pt>
                <c:pt idx="1763">
                  <c:v>5.8</c:v>
                </c:pt>
                <c:pt idx="1764">
                  <c:v>6.6</c:v>
                </c:pt>
                <c:pt idx="1765">
                  <c:v>6.7</c:v>
                </c:pt>
                <c:pt idx="1766">
                  <c:v>6.7</c:v>
                </c:pt>
                <c:pt idx="1767">
                  <c:v>6.3</c:v>
                </c:pt>
                <c:pt idx="1768">
                  <c:v>7.7</c:v>
                </c:pt>
                <c:pt idx="1769">
                  <c:v>6.1</c:v>
                </c:pt>
                <c:pt idx="1770">
                  <c:v>4.9000000000000004</c:v>
                </c:pt>
                <c:pt idx="1771">
                  <c:v>6.2</c:v>
                </c:pt>
                <c:pt idx="1772">
                  <c:v>7.8</c:v>
                </c:pt>
                <c:pt idx="1773">
                  <c:v>8.1999999999999993</c:v>
                </c:pt>
                <c:pt idx="1774">
                  <c:v>6.9</c:v>
                </c:pt>
                <c:pt idx="1775">
                  <c:v>6.2</c:v>
                </c:pt>
                <c:pt idx="1776">
                  <c:v>6.9</c:v>
                </c:pt>
                <c:pt idx="1777">
                  <c:v>4.8</c:v>
                </c:pt>
                <c:pt idx="1778">
                  <c:v>8</c:v>
                </c:pt>
                <c:pt idx="1779">
                  <c:v>5.3</c:v>
                </c:pt>
                <c:pt idx="1780">
                  <c:v>6.7</c:v>
                </c:pt>
                <c:pt idx="1781">
                  <c:v>5.4</c:v>
                </c:pt>
                <c:pt idx="1782">
                  <c:v>5.4</c:v>
                </c:pt>
                <c:pt idx="1783">
                  <c:v>4.9000000000000004</c:v>
                </c:pt>
                <c:pt idx="1784">
                  <c:v>6.1</c:v>
                </c:pt>
                <c:pt idx="1785">
                  <c:v>5.8</c:v>
                </c:pt>
                <c:pt idx="1786">
                  <c:v>7</c:v>
                </c:pt>
                <c:pt idx="1787">
                  <c:v>6.5</c:v>
                </c:pt>
                <c:pt idx="1788">
                  <c:v>6.6</c:v>
                </c:pt>
                <c:pt idx="1789">
                  <c:v>6.1</c:v>
                </c:pt>
                <c:pt idx="1790">
                  <c:v>5.7</c:v>
                </c:pt>
                <c:pt idx="1791">
                  <c:v>6.6</c:v>
                </c:pt>
                <c:pt idx="1792">
                  <c:v>7</c:v>
                </c:pt>
                <c:pt idx="1793">
                  <c:v>7.4</c:v>
                </c:pt>
                <c:pt idx="1794">
                  <c:v>5.3</c:v>
                </c:pt>
                <c:pt idx="1795">
                  <c:v>7.4</c:v>
                </c:pt>
                <c:pt idx="1796">
                  <c:v>7.4</c:v>
                </c:pt>
                <c:pt idx="1797">
                  <c:v>6.8</c:v>
                </c:pt>
                <c:pt idx="1798">
                  <c:v>7.9</c:v>
                </c:pt>
                <c:pt idx="1799">
                  <c:v>7.2</c:v>
                </c:pt>
                <c:pt idx="1800">
                  <c:v>6</c:v>
                </c:pt>
                <c:pt idx="1801">
                  <c:v>7.8</c:v>
                </c:pt>
                <c:pt idx="1802">
                  <c:v>6.6</c:v>
                </c:pt>
                <c:pt idx="1803">
                  <c:v>7.9</c:v>
                </c:pt>
                <c:pt idx="1804">
                  <c:v>6.2</c:v>
                </c:pt>
                <c:pt idx="1805">
                  <c:v>5.7</c:v>
                </c:pt>
                <c:pt idx="1806">
                  <c:v>7.1</c:v>
                </c:pt>
                <c:pt idx="1807">
                  <c:v>5.6</c:v>
                </c:pt>
                <c:pt idx="1808">
                  <c:v>7.8</c:v>
                </c:pt>
                <c:pt idx="1809">
                  <c:v>7.9</c:v>
                </c:pt>
                <c:pt idx="1810">
                  <c:v>6.9</c:v>
                </c:pt>
                <c:pt idx="1811">
                  <c:v>7.4</c:v>
                </c:pt>
                <c:pt idx="1812">
                  <c:v>7.7</c:v>
                </c:pt>
                <c:pt idx="1813">
                  <c:v>6.9</c:v>
                </c:pt>
                <c:pt idx="1814">
                  <c:v>8.6999999999999993</c:v>
                </c:pt>
                <c:pt idx="1815">
                  <c:v>6.7</c:v>
                </c:pt>
                <c:pt idx="1816">
                  <c:v>6</c:v>
                </c:pt>
                <c:pt idx="1817">
                  <c:v>6.2</c:v>
                </c:pt>
                <c:pt idx="1818">
                  <c:v>5.9</c:v>
                </c:pt>
                <c:pt idx="1819">
                  <c:v>6.8</c:v>
                </c:pt>
                <c:pt idx="1820">
                  <c:v>3.6</c:v>
                </c:pt>
                <c:pt idx="1821">
                  <c:v>6.7</c:v>
                </c:pt>
                <c:pt idx="1822">
                  <c:v>6.3</c:v>
                </c:pt>
                <c:pt idx="1823">
                  <c:v>6.4</c:v>
                </c:pt>
                <c:pt idx="1824">
                  <c:v>6.4</c:v>
                </c:pt>
                <c:pt idx="1825">
                  <c:v>5.7</c:v>
                </c:pt>
                <c:pt idx="1826">
                  <c:v>6.2</c:v>
                </c:pt>
                <c:pt idx="1827">
                  <c:v>6.6</c:v>
                </c:pt>
                <c:pt idx="1828">
                  <c:v>5.2</c:v>
                </c:pt>
                <c:pt idx="1829">
                  <c:v>6.1</c:v>
                </c:pt>
                <c:pt idx="1830">
                  <c:v>7.1</c:v>
                </c:pt>
                <c:pt idx="1831">
                  <c:v>7.2</c:v>
                </c:pt>
                <c:pt idx="1832">
                  <c:v>6.5</c:v>
                </c:pt>
                <c:pt idx="1833">
                  <c:v>6</c:v>
                </c:pt>
                <c:pt idx="1834">
                  <c:v>7</c:v>
                </c:pt>
                <c:pt idx="1835">
                  <c:v>7</c:v>
                </c:pt>
                <c:pt idx="1836">
                  <c:v>7.5</c:v>
                </c:pt>
                <c:pt idx="1837">
                  <c:v>6.6</c:v>
                </c:pt>
                <c:pt idx="1838">
                  <c:v>8.8000000000000007</c:v>
                </c:pt>
                <c:pt idx="1839">
                  <c:v>7.4</c:v>
                </c:pt>
                <c:pt idx="1840">
                  <c:v>6.5</c:v>
                </c:pt>
                <c:pt idx="1841">
                  <c:v>6.2</c:v>
                </c:pt>
                <c:pt idx="1842">
                  <c:v>7.8</c:v>
                </c:pt>
                <c:pt idx="1843">
                  <c:v>5.2</c:v>
                </c:pt>
                <c:pt idx="1844">
                  <c:v>6.5</c:v>
                </c:pt>
                <c:pt idx="1845">
                  <c:v>6.5</c:v>
                </c:pt>
                <c:pt idx="1846">
                  <c:v>5.2</c:v>
                </c:pt>
                <c:pt idx="1847">
                  <c:v>7.2</c:v>
                </c:pt>
                <c:pt idx="1848">
                  <c:v>7.1</c:v>
                </c:pt>
                <c:pt idx="1849">
                  <c:v>4.5</c:v>
                </c:pt>
                <c:pt idx="1850">
                  <c:v>5.7</c:v>
                </c:pt>
                <c:pt idx="1851">
                  <c:v>6</c:v>
                </c:pt>
                <c:pt idx="1852">
                  <c:v>6.4</c:v>
                </c:pt>
                <c:pt idx="1853">
                  <c:v>5.2</c:v>
                </c:pt>
                <c:pt idx="1854">
                  <c:v>4.3</c:v>
                </c:pt>
                <c:pt idx="1855">
                  <c:v>6.1</c:v>
                </c:pt>
                <c:pt idx="1856">
                  <c:v>6.3</c:v>
                </c:pt>
                <c:pt idx="1857">
                  <c:v>6.8</c:v>
                </c:pt>
                <c:pt idx="1858">
                  <c:v>4</c:v>
                </c:pt>
                <c:pt idx="1859">
                  <c:v>5.2</c:v>
                </c:pt>
                <c:pt idx="1860">
                  <c:v>6.5</c:v>
                </c:pt>
                <c:pt idx="1861">
                  <c:v>7.5</c:v>
                </c:pt>
                <c:pt idx="1862">
                  <c:v>7.1</c:v>
                </c:pt>
                <c:pt idx="1863">
                  <c:v>6.9</c:v>
                </c:pt>
                <c:pt idx="1864">
                  <c:v>8</c:v>
                </c:pt>
                <c:pt idx="1865">
                  <c:v>8.1999999999999993</c:v>
                </c:pt>
                <c:pt idx="1866">
                  <c:v>6.4</c:v>
                </c:pt>
                <c:pt idx="1867">
                  <c:v>7.9</c:v>
                </c:pt>
                <c:pt idx="1868">
                  <c:v>6.7</c:v>
                </c:pt>
                <c:pt idx="1869">
                  <c:v>6.1</c:v>
                </c:pt>
                <c:pt idx="1870">
                  <c:v>8.9</c:v>
                </c:pt>
                <c:pt idx="1871">
                  <c:v>8.1</c:v>
                </c:pt>
                <c:pt idx="1872">
                  <c:v>6.2</c:v>
                </c:pt>
                <c:pt idx="1873">
                  <c:v>4.9000000000000004</c:v>
                </c:pt>
                <c:pt idx="1874">
                  <c:v>5.4</c:v>
                </c:pt>
                <c:pt idx="1875">
                  <c:v>5.8</c:v>
                </c:pt>
                <c:pt idx="1876">
                  <c:v>4.7</c:v>
                </c:pt>
                <c:pt idx="1877">
                  <c:v>6</c:v>
                </c:pt>
                <c:pt idx="1878">
                  <c:v>7</c:v>
                </c:pt>
                <c:pt idx="1879">
                  <c:v>6</c:v>
                </c:pt>
                <c:pt idx="1880">
                  <c:v>7.9</c:v>
                </c:pt>
                <c:pt idx="1881">
                  <c:v>8.1</c:v>
                </c:pt>
                <c:pt idx="1882">
                  <c:v>6.2</c:v>
                </c:pt>
                <c:pt idx="1883">
                  <c:v>6.7</c:v>
                </c:pt>
                <c:pt idx="1884">
                  <c:v>7.3</c:v>
                </c:pt>
                <c:pt idx="1885">
                  <c:v>4.5999999999999996</c:v>
                </c:pt>
                <c:pt idx="1886">
                  <c:v>6.1</c:v>
                </c:pt>
                <c:pt idx="1887">
                  <c:v>6.2</c:v>
                </c:pt>
                <c:pt idx="1888">
                  <c:v>7.8</c:v>
                </c:pt>
                <c:pt idx="1889">
                  <c:v>6.1</c:v>
                </c:pt>
                <c:pt idx="1890">
                  <c:v>7.6</c:v>
                </c:pt>
                <c:pt idx="1891">
                  <c:v>5.8</c:v>
                </c:pt>
                <c:pt idx="1892">
                  <c:v>6.5</c:v>
                </c:pt>
                <c:pt idx="1893">
                  <c:v>7.2</c:v>
                </c:pt>
                <c:pt idx="1894">
                  <c:v>7.8</c:v>
                </c:pt>
                <c:pt idx="1895">
                  <c:v>4.7</c:v>
                </c:pt>
                <c:pt idx="1896">
                  <c:v>6.8</c:v>
                </c:pt>
                <c:pt idx="1897">
                  <c:v>5.9</c:v>
                </c:pt>
                <c:pt idx="1898">
                  <c:v>7.2</c:v>
                </c:pt>
                <c:pt idx="1899">
                  <c:v>8.6999999999999993</c:v>
                </c:pt>
                <c:pt idx="1900">
                  <c:v>5</c:v>
                </c:pt>
                <c:pt idx="1901">
                  <c:v>6.6</c:v>
                </c:pt>
                <c:pt idx="1902">
                  <c:v>8.3000000000000007</c:v>
                </c:pt>
                <c:pt idx="1903">
                  <c:v>6.7</c:v>
                </c:pt>
                <c:pt idx="1904">
                  <c:v>7.8</c:v>
                </c:pt>
                <c:pt idx="1905">
                  <c:v>6.5</c:v>
                </c:pt>
                <c:pt idx="1906">
                  <c:v>6.1</c:v>
                </c:pt>
                <c:pt idx="1907">
                  <c:v>8.1</c:v>
                </c:pt>
                <c:pt idx="1908">
                  <c:v>5.2</c:v>
                </c:pt>
                <c:pt idx="1909">
                  <c:v>5.6</c:v>
                </c:pt>
                <c:pt idx="1910">
                  <c:v>5.8</c:v>
                </c:pt>
                <c:pt idx="1911">
                  <c:v>6.6</c:v>
                </c:pt>
                <c:pt idx="1912">
                  <c:v>6.6</c:v>
                </c:pt>
                <c:pt idx="1913">
                  <c:v>5.5</c:v>
                </c:pt>
                <c:pt idx="1914">
                  <c:v>5.5</c:v>
                </c:pt>
                <c:pt idx="1915">
                  <c:v>7</c:v>
                </c:pt>
                <c:pt idx="1916">
                  <c:v>6.5</c:v>
                </c:pt>
                <c:pt idx="1917">
                  <c:v>5.8</c:v>
                </c:pt>
                <c:pt idx="1918">
                  <c:v>5.6</c:v>
                </c:pt>
                <c:pt idx="1919">
                  <c:v>5.6</c:v>
                </c:pt>
                <c:pt idx="1920">
                  <c:v>5.8</c:v>
                </c:pt>
                <c:pt idx="1921">
                  <c:v>7.6</c:v>
                </c:pt>
                <c:pt idx="1922">
                  <c:v>6.4</c:v>
                </c:pt>
                <c:pt idx="1923">
                  <c:v>6.3</c:v>
                </c:pt>
                <c:pt idx="1924">
                  <c:v>4.5999999999999996</c:v>
                </c:pt>
                <c:pt idx="1925">
                  <c:v>6.5</c:v>
                </c:pt>
                <c:pt idx="1926">
                  <c:v>7.5</c:v>
                </c:pt>
                <c:pt idx="1927">
                  <c:v>7.5</c:v>
                </c:pt>
                <c:pt idx="1928">
                  <c:v>5.3</c:v>
                </c:pt>
                <c:pt idx="1929">
                  <c:v>7.5</c:v>
                </c:pt>
                <c:pt idx="1930">
                  <c:v>3.3</c:v>
                </c:pt>
                <c:pt idx="1931">
                  <c:v>5.7</c:v>
                </c:pt>
                <c:pt idx="1932">
                  <c:v>3.5</c:v>
                </c:pt>
                <c:pt idx="1933">
                  <c:v>9.3000000000000007</c:v>
                </c:pt>
                <c:pt idx="1934">
                  <c:v>4.8</c:v>
                </c:pt>
                <c:pt idx="1935">
                  <c:v>6.9</c:v>
                </c:pt>
                <c:pt idx="1936">
                  <c:v>6</c:v>
                </c:pt>
                <c:pt idx="1937">
                  <c:v>7.3</c:v>
                </c:pt>
                <c:pt idx="1938">
                  <c:v>6</c:v>
                </c:pt>
                <c:pt idx="1939">
                  <c:v>6.6</c:v>
                </c:pt>
                <c:pt idx="1940">
                  <c:v>7.5</c:v>
                </c:pt>
                <c:pt idx="1941">
                  <c:v>6.9</c:v>
                </c:pt>
                <c:pt idx="1942">
                  <c:v>6.8</c:v>
                </c:pt>
                <c:pt idx="1943">
                  <c:v>8.3000000000000007</c:v>
                </c:pt>
                <c:pt idx="1944">
                  <c:v>6.3</c:v>
                </c:pt>
                <c:pt idx="1945">
                  <c:v>6.4</c:v>
                </c:pt>
                <c:pt idx="1946">
                  <c:v>5.6</c:v>
                </c:pt>
                <c:pt idx="1947">
                  <c:v>6.3</c:v>
                </c:pt>
                <c:pt idx="1948">
                  <c:v>7.3</c:v>
                </c:pt>
                <c:pt idx="1949">
                  <c:v>6.6</c:v>
                </c:pt>
                <c:pt idx="1950">
                  <c:v>4.5999999999999996</c:v>
                </c:pt>
                <c:pt idx="1951">
                  <c:v>5.0999999999999996</c:v>
                </c:pt>
                <c:pt idx="1952">
                  <c:v>5.6</c:v>
                </c:pt>
                <c:pt idx="1953">
                  <c:v>5.3</c:v>
                </c:pt>
                <c:pt idx="1954">
                  <c:v>7.5</c:v>
                </c:pt>
                <c:pt idx="1955">
                  <c:v>5.6</c:v>
                </c:pt>
                <c:pt idx="1956">
                  <c:v>5.9</c:v>
                </c:pt>
                <c:pt idx="1957">
                  <c:v>4.7</c:v>
                </c:pt>
                <c:pt idx="1958">
                  <c:v>4.8</c:v>
                </c:pt>
                <c:pt idx="1959">
                  <c:v>6.8</c:v>
                </c:pt>
                <c:pt idx="1960">
                  <c:v>5.4</c:v>
                </c:pt>
                <c:pt idx="1961">
                  <c:v>5.0999999999999996</c:v>
                </c:pt>
                <c:pt idx="1962">
                  <c:v>7</c:v>
                </c:pt>
                <c:pt idx="1963">
                  <c:v>6.7</c:v>
                </c:pt>
                <c:pt idx="1964">
                  <c:v>4</c:v>
                </c:pt>
                <c:pt idx="1965">
                  <c:v>7.3</c:v>
                </c:pt>
                <c:pt idx="1966">
                  <c:v>6.8</c:v>
                </c:pt>
                <c:pt idx="1967">
                  <c:v>6.1</c:v>
                </c:pt>
                <c:pt idx="1968">
                  <c:v>7.2</c:v>
                </c:pt>
                <c:pt idx="1969">
                  <c:v>7</c:v>
                </c:pt>
                <c:pt idx="1970">
                  <c:v>7.1</c:v>
                </c:pt>
                <c:pt idx="1971">
                  <c:v>6.9</c:v>
                </c:pt>
                <c:pt idx="1972">
                  <c:v>7.3</c:v>
                </c:pt>
                <c:pt idx="1973">
                  <c:v>6.3</c:v>
                </c:pt>
                <c:pt idx="1974">
                  <c:v>8.1999999999999993</c:v>
                </c:pt>
                <c:pt idx="1975">
                  <c:v>7.1</c:v>
                </c:pt>
                <c:pt idx="1976">
                  <c:v>7.7</c:v>
                </c:pt>
                <c:pt idx="1977">
                  <c:v>6.5</c:v>
                </c:pt>
                <c:pt idx="1978">
                  <c:v>4.9000000000000004</c:v>
                </c:pt>
                <c:pt idx="1979">
                  <c:v>6.4</c:v>
                </c:pt>
                <c:pt idx="1980">
                  <c:v>5.9</c:v>
                </c:pt>
                <c:pt idx="1981">
                  <c:v>6.2</c:v>
                </c:pt>
                <c:pt idx="1982">
                  <c:v>5.8</c:v>
                </c:pt>
                <c:pt idx="1983">
                  <c:v>6.7</c:v>
                </c:pt>
                <c:pt idx="1984">
                  <c:v>5.9</c:v>
                </c:pt>
                <c:pt idx="1985">
                  <c:v>7.3</c:v>
                </c:pt>
                <c:pt idx="1986">
                  <c:v>4.8</c:v>
                </c:pt>
                <c:pt idx="1987">
                  <c:v>4.0999999999999996</c:v>
                </c:pt>
                <c:pt idx="1988">
                  <c:v>4.9000000000000004</c:v>
                </c:pt>
                <c:pt idx="1989">
                  <c:v>7.9</c:v>
                </c:pt>
                <c:pt idx="1990">
                  <c:v>5.6</c:v>
                </c:pt>
                <c:pt idx="1991">
                  <c:v>5.2</c:v>
                </c:pt>
                <c:pt idx="1992">
                  <c:v>4.0999999999999996</c:v>
                </c:pt>
                <c:pt idx="1993">
                  <c:v>6.6</c:v>
                </c:pt>
                <c:pt idx="1994">
                  <c:v>2.9</c:v>
                </c:pt>
                <c:pt idx="1995">
                  <c:v>7.2</c:v>
                </c:pt>
                <c:pt idx="1996">
                  <c:v>6.5</c:v>
                </c:pt>
                <c:pt idx="1997">
                  <c:v>6.8</c:v>
                </c:pt>
                <c:pt idx="1998">
                  <c:v>7.2</c:v>
                </c:pt>
                <c:pt idx="1999">
                  <c:v>6.8</c:v>
                </c:pt>
                <c:pt idx="2000">
                  <c:v>7.8</c:v>
                </c:pt>
                <c:pt idx="2001">
                  <c:v>6.7</c:v>
                </c:pt>
                <c:pt idx="2002">
                  <c:v>6.1</c:v>
                </c:pt>
                <c:pt idx="2003">
                  <c:v>7.1</c:v>
                </c:pt>
                <c:pt idx="2004">
                  <c:v>5.7</c:v>
                </c:pt>
                <c:pt idx="2005">
                  <c:v>2.9</c:v>
                </c:pt>
                <c:pt idx="2006">
                  <c:v>5.2</c:v>
                </c:pt>
                <c:pt idx="2007">
                  <c:v>5.3</c:v>
                </c:pt>
                <c:pt idx="2008">
                  <c:v>6.2</c:v>
                </c:pt>
                <c:pt idx="2009">
                  <c:v>7.3</c:v>
                </c:pt>
                <c:pt idx="2010">
                  <c:v>6.5</c:v>
                </c:pt>
                <c:pt idx="2011">
                  <c:v>4.0999999999999996</c:v>
                </c:pt>
                <c:pt idx="2012">
                  <c:v>7.7</c:v>
                </c:pt>
                <c:pt idx="2013">
                  <c:v>6.1</c:v>
                </c:pt>
                <c:pt idx="2014">
                  <c:v>7.3</c:v>
                </c:pt>
                <c:pt idx="2015">
                  <c:v>7.2</c:v>
                </c:pt>
                <c:pt idx="2016">
                  <c:v>5.3</c:v>
                </c:pt>
                <c:pt idx="2017">
                  <c:v>6.1</c:v>
                </c:pt>
                <c:pt idx="2018">
                  <c:v>5.8</c:v>
                </c:pt>
                <c:pt idx="2019">
                  <c:v>5.7</c:v>
                </c:pt>
                <c:pt idx="2020">
                  <c:v>6.7</c:v>
                </c:pt>
                <c:pt idx="2021">
                  <c:v>6.5</c:v>
                </c:pt>
                <c:pt idx="2022">
                  <c:v>7.2</c:v>
                </c:pt>
                <c:pt idx="2023">
                  <c:v>7.6</c:v>
                </c:pt>
                <c:pt idx="2024">
                  <c:v>4.5999999999999996</c:v>
                </c:pt>
                <c:pt idx="2025">
                  <c:v>6.9</c:v>
                </c:pt>
                <c:pt idx="2026">
                  <c:v>6.6</c:v>
                </c:pt>
                <c:pt idx="2027">
                  <c:v>6.3</c:v>
                </c:pt>
                <c:pt idx="2028">
                  <c:v>6.2</c:v>
                </c:pt>
                <c:pt idx="2029">
                  <c:v>5.3</c:v>
                </c:pt>
                <c:pt idx="2030">
                  <c:v>7.3</c:v>
                </c:pt>
                <c:pt idx="2031">
                  <c:v>5.6</c:v>
                </c:pt>
                <c:pt idx="2032">
                  <c:v>6.2</c:v>
                </c:pt>
                <c:pt idx="2033">
                  <c:v>5.2</c:v>
                </c:pt>
                <c:pt idx="2034">
                  <c:v>5.3</c:v>
                </c:pt>
                <c:pt idx="2035">
                  <c:v>5.4</c:v>
                </c:pt>
                <c:pt idx="2036">
                  <c:v>4.9000000000000004</c:v>
                </c:pt>
                <c:pt idx="2037">
                  <c:v>5.5</c:v>
                </c:pt>
                <c:pt idx="2038">
                  <c:v>6.7</c:v>
                </c:pt>
                <c:pt idx="2039">
                  <c:v>3.9</c:v>
                </c:pt>
                <c:pt idx="2040">
                  <c:v>7.2</c:v>
                </c:pt>
                <c:pt idx="2041">
                  <c:v>5.0999999999999996</c:v>
                </c:pt>
                <c:pt idx="2042">
                  <c:v>6.5</c:v>
                </c:pt>
                <c:pt idx="2043">
                  <c:v>8.1999999999999993</c:v>
                </c:pt>
                <c:pt idx="2044">
                  <c:v>7.7</c:v>
                </c:pt>
                <c:pt idx="2045">
                  <c:v>7.2</c:v>
                </c:pt>
                <c:pt idx="2046">
                  <c:v>6.1</c:v>
                </c:pt>
                <c:pt idx="2047">
                  <c:v>8.8000000000000007</c:v>
                </c:pt>
                <c:pt idx="2048">
                  <c:v>6.8</c:v>
                </c:pt>
                <c:pt idx="2049">
                  <c:v>6.8</c:v>
                </c:pt>
                <c:pt idx="2050">
                  <c:v>6.7</c:v>
                </c:pt>
                <c:pt idx="2051">
                  <c:v>7.1</c:v>
                </c:pt>
                <c:pt idx="2052">
                  <c:v>7.1</c:v>
                </c:pt>
                <c:pt idx="2053">
                  <c:v>6.1</c:v>
                </c:pt>
                <c:pt idx="2054">
                  <c:v>8</c:v>
                </c:pt>
                <c:pt idx="2055">
                  <c:v>7.5</c:v>
                </c:pt>
                <c:pt idx="2056">
                  <c:v>6.6</c:v>
                </c:pt>
                <c:pt idx="2057">
                  <c:v>5.4</c:v>
                </c:pt>
                <c:pt idx="2058">
                  <c:v>6.1</c:v>
                </c:pt>
                <c:pt idx="2059">
                  <c:v>6.1</c:v>
                </c:pt>
                <c:pt idx="2060">
                  <c:v>5.6</c:v>
                </c:pt>
                <c:pt idx="2061">
                  <c:v>5.8</c:v>
                </c:pt>
                <c:pt idx="2062">
                  <c:v>2.8</c:v>
                </c:pt>
                <c:pt idx="2063">
                  <c:v>6.7</c:v>
                </c:pt>
                <c:pt idx="2064">
                  <c:v>5.0999999999999996</c:v>
                </c:pt>
                <c:pt idx="2065">
                  <c:v>7.2</c:v>
                </c:pt>
                <c:pt idx="2066">
                  <c:v>6</c:v>
                </c:pt>
                <c:pt idx="2067">
                  <c:v>7.2</c:v>
                </c:pt>
                <c:pt idx="2068">
                  <c:v>6.7</c:v>
                </c:pt>
                <c:pt idx="2069">
                  <c:v>6.3</c:v>
                </c:pt>
                <c:pt idx="2070">
                  <c:v>6.2</c:v>
                </c:pt>
                <c:pt idx="2071">
                  <c:v>6.8</c:v>
                </c:pt>
                <c:pt idx="2072">
                  <c:v>6.2</c:v>
                </c:pt>
                <c:pt idx="2073">
                  <c:v>6.9</c:v>
                </c:pt>
                <c:pt idx="2074">
                  <c:v>6.8</c:v>
                </c:pt>
                <c:pt idx="2075">
                  <c:v>7.1</c:v>
                </c:pt>
                <c:pt idx="2076">
                  <c:v>7.1</c:v>
                </c:pt>
                <c:pt idx="2077">
                  <c:v>7</c:v>
                </c:pt>
                <c:pt idx="2078">
                  <c:v>7.1</c:v>
                </c:pt>
                <c:pt idx="2079">
                  <c:v>6.4</c:v>
                </c:pt>
                <c:pt idx="2080">
                  <c:v>7</c:v>
                </c:pt>
                <c:pt idx="2081">
                  <c:v>6.2</c:v>
                </c:pt>
                <c:pt idx="2082">
                  <c:v>7.5</c:v>
                </c:pt>
                <c:pt idx="2083">
                  <c:v>4.8</c:v>
                </c:pt>
                <c:pt idx="2084">
                  <c:v>8.1</c:v>
                </c:pt>
                <c:pt idx="2085">
                  <c:v>7.3</c:v>
                </c:pt>
                <c:pt idx="2086">
                  <c:v>5.8</c:v>
                </c:pt>
                <c:pt idx="2087">
                  <c:v>7.6</c:v>
                </c:pt>
                <c:pt idx="2088">
                  <c:v>5.6</c:v>
                </c:pt>
                <c:pt idx="2089">
                  <c:v>7</c:v>
                </c:pt>
                <c:pt idx="2090">
                  <c:v>6.6</c:v>
                </c:pt>
                <c:pt idx="2091">
                  <c:v>6.5</c:v>
                </c:pt>
                <c:pt idx="2092">
                  <c:v>7.4</c:v>
                </c:pt>
                <c:pt idx="2093">
                  <c:v>4.5999999999999996</c:v>
                </c:pt>
                <c:pt idx="2094">
                  <c:v>6.4</c:v>
                </c:pt>
                <c:pt idx="2095">
                  <c:v>6</c:v>
                </c:pt>
                <c:pt idx="2096">
                  <c:v>6.4</c:v>
                </c:pt>
                <c:pt idx="2097">
                  <c:v>5.9</c:v>
                </c:pt>
                <c:pt idx="2098">
                  <c:v>6.4</c:v>
                </c:pt>
                <c:pt idx="2099">
                  <c:v>6.6</c:v>
                </c:pt>
                <c:pt idx="2100">
                  <c:v>6.9</c:v>
                </c:pt>
                <c:pt idx="2101">
                  <c:v>6.9</c:v>
                </c:pt>
                <c:pt idx="2102">
                  <c:v>5.8</c:v>
                </c:pt>
                <c:pt idx="2103">
                  <c:v>6.4</c:v>
                </c:pt>
                <c:pt idx="2104">
                  <c:v>5.3</c:v>
                </c:pt>
                <c:pt idx="2105">
                  <c:v>6.5</c:v>
                </c:pt>
                <c:pt idx="2106">
                  <c:v>5.7</c:v>
                </c:pt>
                <c:pt idx="2107">
                  <c:v>6.7</c:v>
                </c:pt>
                <c:pt idx="2108">
                  <c:v>3.9</c:v>
                </c:pt>
                <c:pt idx="2109">
                  <c:v>4.0999999999999996</c:v>
                </c:pt>
                <c:pt idx="2110">
                  <c:v>6.2</c:v>
                </c:pt>
                <c:pt idx="2111">
                  <c:v>3.8</c:v>
                </c:pt>
                <c:pt idx="2112">
                  <c:v>5.0999999999999996</c:v>
                </c:pt>
                <c:pt idx="2113">
                  <c:v>6.4</c:v>
                </c:pt>
                <c:pt idx="2114">
                  <c:v>7.8</c:v>
                </c:pt>
                <c:pt idx="2115">
                  <c:v>7.8</c:v>
                </c:pt>
                <c:pt idx="2116">
                  <c:v>6.1</c:v>
                </c:pt>
                <c:pt idx="2117">
                  <c:v>5.8</c:v>
                </c:pt>
                <c:pt idx="2118">
                  <c:v>6.3</c:v>
                </c:pt>
                <c:pt idx="2119">
                  <c:v>7.7</c:v>
                </c:pt>
                <c:pt idx="2120">
                  <c:v>5.4</c:v>
                </c:pt>
                <c:pt idx="2121">
                  <c:v>7.3</c:v>
                </c:pt>
                <c:pt idx="2122">
                  <c:v>6.8</c:v>
                </c:pt>
                <c:pt idx="2123">
                  <c:v>7.3</c:v>
                </c:pt>
                <c:pt idx="2124">
                  <c:v>6.5</c:v>
                </c:pt>
                <c:pt idx="2125">
                  <c:v>7.2</c:v>
                </c:pt>
                <c:pt idx="2126">
                  <c:v>6.7</c:v>
                </c:pt>
                <c:pt idx="2127">
                  <c:v>6.3</c:v>
                </c:pt>
                <c:pt idx="2128">
                  <c:v>5.9</c:v>
                </c:pt>
                <c:pt idx="2129">
                  <c:v>7.8</c:v>
                </c:pt>
                <c:pt idx="2130">
                  <c:v>7.4</c:v>
                </c:pt>
                <c:pt idx="2131">
                  <c:v>4.8</c:v>
                </c:pt>
                <c:pt idx="2132">
                  <c:v>6.3</c:v>
                </c:pt>
                <c:pt idx="2133">
                  <c:v>7.8</c:v>
                </c:pt>
                <c:pt idx="2134">
                  <c:v>7.5</c:v>
                </c:pt>
                <c:pt idx="2135">
                  <c:v>6</c:v>
                </c:pt>
                <c:pt idx="2136">
                  <c:v>6.8</c:v>
                </c:pt>
                <c:pt idx="2137">
                  <c:v>6.6</c:v>
                </c:pt>
                <c:pt idx="2138">
                  <c:v>4.5999999999999996</c:v>
                </c:pt>
                <c:pt idx="2139">
                  <c:v>2.9</c:v>
                </c:pt>
                <c:pt idx="2140">
                  <c:v>7.1</c:v>
                </c:pt>
                <c:pt idx="2141">
                  <c:v>6.1</c:v>
                </c:pt>
                <c:pt idx="2142">
                  <c:v>6.7</c:v>
                </c:pt>
                <c:pt idx="2143">
                  <c:v>7.1</c:v>
                </c:pt>
                <c:pt idx="2144">
                  <c:v>5.8</c:v>
                </c:pt>
                <c:pt idx="2145">
                  <c:v>6.7</c:v>
                </c:pt>
                <c:pt idx="2146">
                  <c:v>5.8</c:v>
                </c:pt>
                <c:pt idx="2147">
                  <c:v>6.8</c:v>
                </c:pt>
                <c:pt idx="2148">
                  <c:v>8.5</c:v>
                </c:pt>
                <c:pt idx="2149">
                  <c:v>6.6</c:v>
                </c:pt>
                <c:pt idx="2150">
                  <c:v>7.7</c:v>
                </c:pt>
                <c:pt idx="2151">
                  <c:v>4.7</c:v>
                </c:pt>
                <c:pt idx="2152">
                  <c:v>6.4</c:v>
                </c:pt>
                <c:pt idx="2153">
                  <c:v>5.5</c:v>
                </c:pt>
                <c:pt idx="2154">
                  <c:v>8.6</c:v>
                </c:pt>
                <c:pt idx="2155">
                  <c:v>7</c:v>
                </c:pt>
                <c:pt idx="2156">
                  <c:v>7.1</c:v>
                </c:pt>
                <c:pt idx="2157">
                  <c:v>5.7</c:v>
                </c:pt>
                <c:pt idx="2158">
                  <c:v>3.7</c:v>
                </c:pt>
                <c:pt idx="2159">
                  <c:v>7.5</c:v>
                </c:pt>
                <c:pt idx="2160">
                  <c:v>4.5999999999999996</c:v>
                </c:pt>
                <c:pt idx="2161">
                  <c:v>4.9000000000000004</c:v>
                </c:pt>
                <c:pt idx="2162">
                  <c:v>6.9</c:v>
                </c:pt>
                <c:pt idx="2163">
                  <c:v>7.1</c:v>
                </c:pt>
                <c:pt idx="2164">
                  <c:v>5.8</c:v>
                </c:pt>
                <c:pt idx="2165">
                  <c:v>7</c:v>
                </c:pt>
                <c:pt idx="2166">
                  <c:v>5.4</c:v>
                </c:pt>
                <c:pt idx="2167">
                  <c:v>7.3</c:v>
                </c:pt>
                <c:pt idx="2168">
                  <c:v>7.1</c:v>
                </c:pt>
                <c:pt idx="2169">
                  <c:v>5.8</c:v>
                </c:pt>
                <c:pt idx="2170">
                  <c:v>8.1</c:v>
                </c:pt>
                <c:pt idx="2171">
                  <c:v>5.7</c:v>
                </c:pt>
                <c:pt idx="2172">
                  <c:v>4.4000000000000004</c:v>
                </c:pt>
                <c:pt idx="2173">
                  <c:v>7.9</c:v>
                </c:pt>
                <c:pt idx="2174">
                  <c:v>7.6</c:v>
                </c:pt>
                <c:pt idx="2175">
                  <c:v>4.8</c:v>
                </c:pt>
                <c:pt idx="2176">
                  <c:v>7.8</c:v>
                </c:pt>
                <c:pt idx="2177">
                  <c:v>6.7</c:v>
                </c:pt>
                <c:pt idx="2178">
                  <c:v>2.7</c:v>
                </c:pt>
                <c:pt idx="2179">
                  <c:v>5.8</c:v>
                </c:pt>
                <c:pt idx="2180">
                  <c:v>7.5</c:v>
                </c:pt>
                <c:pt idx="2181">
                  <c:v>5.4</c:v>
                </c:pt>
                <c:pt idx="2182">
                  <c:v>4.0999999999999996</c:v>
                </c:pt>
                <c:pt idx="2183">
                  <c:v>5.9</c:v>
                </c:pt>
                <c:pt idx="2184">
                  <c:v>6.3</c:v>
                </c:pt>
                <c:pt idx="2185">
                  <c:v>7</c:v>
                </c:pt>
                <c:pt idx="2186">
                  <c:v>6.8</c:v>
                </c:pt>
                <c:pt idx="2187">
                  <c:v>3.5</c:v>
                </c:pt>
                <c:pt idx="2188">
                  <c:v>2.2999999999999998</c:v>
                </c:pt>
                <c:pt idx="2189">
                  <c:v>6.9</c:v>
                </c:pt>
                <c:pt idx="2190">
                  <c:v>8.1</c:v>
                </c:pt>
                <c:pt idx="2191">
                  <c:v>6.1</c:v>
                </c:pt>
                <c:pt idx="2192">
                  <c:v>5</c:v>
                </c:pt>
                <c:pt idx="2193">
                  <c:v>5.5</c:v>
                </c:pt>
                <c:pt idx="2194">
                  <c:v>6.2</c:v>
                </c:pt>
                <c:pt idx="2195">
                  <c:v>6.2</c:v>
                </c:pt>
                <c:pt idx="2196">
                  <c:v>5.9</c:v>
                </c:pt>
                <c:pt idx="2197">
                  <c:v>6.3</c:v>
                </c:pt>
                <c:pt idx="2198">
                  <c:v>6.7</c:v>
                </c:pt>
                <c:pt idx="2199">
                  <c:v>3.5</c:v>
                </c:pt>
                <c:pt idx="2200">
                  <c:v>7.5</c:v>
                </c:pt>
                <c:pt idx="2201">
                  <c:v>6.6</c:v>
                </c:pt>
                <c:pt idx="2202">
                  <c:v>7.5</c:v>
                </c:pt>
                <c:pt idx="2203">
                  <c:v>7.2</c:v>
                </c:pt>
                <c:pt idx="2204">
                  <c:v>4.8</c:v>
                </c:pt>
                <c:pt idx="2205">
                  <c:v>6.6</c:v>
                </c:pt>
                <c:pt idx="2206">
                  <c:v>3.5</c:v>
                </c:pt>
                <c:pt idx="2207">
                  <c:v>6.7</c:v>
                </c:pt>
                <c:pt idx="2208">
                  <c:v>7.6</c:v>
                </c:pt>
                <c:pt idx="2209">
                  <c:v>6.3</c:v>
                </c:pt>
                <c:pt idx="2210">
                  <c:v>5.5</c:v>
                </c:pt>
                <c:pt idx="2211">
                  <c:v>6.3</c:v>
                </c:pt>
                <c:pt idx="2212">
                  <c:v>6.5</c:v>
                </c:pt>
                <c:pt idx="2213">
                  <c:v>5.6</c:v>
                </c:pt>
                <c:pt idx="2214">
                  <c:v>6.9</c:v>
                </c:pt>
                <c:pt idx="2215">
                  <c:v>7.6</c:v>
                </c:pt>
                <c:pt idx="2216">
                  <c:v>3.9</c:v>
                </c:pt>
                <c:pt idx="2217">
                  <c:v>6.1</c:v>
                </c:pt>
                <c:pt idx="2218">
                  <c:v>7.3</c:v>
                </c:pt>
                <c:pt idx="2219">
                  <c:v>8.3000000000000007</c:v>
                </c:pt>
                <c:pt idx="2220">
                  <c:v>5.8</c:v>
                </c:pt>
                <c:pt idx="2221">
                  <c:v>6.8</c:v>
                </c:pt>
                <c:pt idx="2222">
                  <c:v>7</c:v>
                </c:pt>
                <c:pt idx="2223">
                  <c:v>5.9</c:v>
                </c:pt>
                <c:pt idx="2224">
                  <c:v>6.5</c:v>
                </c:pt>
                <c:pt idx="2225">
                  <c:v>6.4</c:v>
                </c:pt>
                <c:pt idx="2226">
                  <c:v>5.8</c:v>
                </c:pt>
                <c:pt idx="2227">
                  <c:v>5.0999999999999996</c:v>
                </c:pt>
                <c:pt idx="2228">
                  <c:v>6.8</c:v>
                </c:pt>
                <c:pt idx="2229">
                  <c:v>5.3</c:v>
                </c:pt>
                <c:pt idx="2230">
                  <c:v>5.3</c:v>
                </c:pt>
                <c:pt idx="2231">
                  <c:v>6.4</c:v>
                </c:pt>
                <c:pt idx="2232">
                  <c:v>4.9000000000000004</c:v>
                </c:pt>
                <c:pt idx="2233">
                  <c:v>6.8</c:v>
                </c:pt>
                <c:pt idx="2234">
                  <c:v>7.1</c:v>
                </c:pt>
                <c:pt idx="2235">
                  <c:v>6.8</c:v>
                </c:pt>
                <c:pt idx="2236">
                  <c:v>6.1</c:v>
                </c:pt>
                <c:pt idx="2237">
                  <c:v>7</c:v>
                </c:pt>
                <c:pt idx="2238">
                  <c:v>8.5</c:v>
                </c:pt>
                <c:pt idx="2239">
                  <c:v>5.9</c:v>
                </c:pt>
                <c:pt idx="2240">
                  <c:v>6.3</c:v>
                </c:pt>
                <c:pt idx="2241">
                  <c:v>5.9</c:v>
                </c:pt>
                <c:pt idx="2242">
                  <c:v>5.4</c:v>
                </c:pt>
                <c:pt idx="2243">
                  <c:v>7</c:v>
                </c:pt>
                <c:pt idx="2244">
                  <c:v>6.9</c:v>
                </c:pt>
                <c:pt idx="2245">
                  <c:v>7.5</c:v>
                </c:pt>
                <c:pt idx="2246">
                  <c:v>8.1999999999999993</c:v>
                </c:pt>
                <c:pt idx="2247">
                  <c:v>5.9</c:v>
                </c:pt>
                <c:pt idx="2248">
                  <c:v>5</c:v>
                </c:pt>
                <c:pt idx="2249">
                  <c:v>7.3</c:v>
                </c:pt>
                <c:pt idx="2250">
                  <c:v>6.4</c:v>
                </c:pt>
                <c:pt idx="2251">
                  <c:v>6.6</c:v>
                </c:pt>
                <c:pt idx="2252">
                  <c:v>7.8</c:v>
                </c:pt>
                <c:pt idx="2253">
                  <c:v>6.7</c:v>
                </c:pt>
                <c:pt idx="2254">
                  <c:v>4</c:v>
                </c:pt>
                <c:pt idx="2255">
                  <c:v>7.6</c:v>
                </c:pt>
                <c:pt idx="2256">
                  <c:v>7.7</c:v>
                </c:pt>
                <c:pt idx="2257">
                  <c:v>5.8</c:v>
                </c:pt>
                <c:pt idx="2258">
                  <c:v>5.2</c:v>
                </c:pt>
                <c:pt idx="2259">
                  <c:v>5.6</c:v>
                </c:pt>
                <c:pt idx="2260">
                  <c:v>5.3</c:v>
                </c:pt>
                <c:pt idx="2261">
                  <c:v>7.4</c:v>
                </c:pt>
                <c:pt idx="2262">
                  <c:v>6.6</c:v>
                </c:pt>
                <c:pt idx="2263">
                  <c:v>6.2</c:v>
                </c:pt>
                <c:pt idx="2264">
                  <c:v>1.9</c:v>
                </c:pt>
                <c:pt idx="2265">
                  <c:v>5.7</c:v>
                </c:pt>
                <c:pt idx="2266">
                  <c:v>6.6</c:v>
                </c:pt>
                <c:pt idx="2267">
                  <c:v>6</c:v>
                </c:pt>
                <c:pt idx="2268">
                  <c:v>6.1</c:v>
                </c:pt>
                <c:pt idx="2269">
                  <c:v>4.8</c:v>
                </c:pt>
                <c:pt idx="2270">
                  <c:v>6.2</c:v>
                </c:pt>
                <c:pt idx="2271">
                  <c:v>7.5</c:v>
                </c:pt>
                <c:pt idx="2272">
                  <c:v>6.3</c:v>
                </c:pt>
                <c:pt idx="2273">
                  <c:v>7.1</c:v>
                </c:pt>
                <c:pt idx="2274">
                  <c:v>6.6</c:v>
                </c:pt>
                <c:pt idx="2275">
                  <c:v>6.1</c:v>
                </c:pt>
                <c:pt idx="2276">
                  <c:v>6.7</c:v>
                </c:pt>
                <c:pt idx="2277">
                  <c:v>5.6</c:v>
                </c:pt>
                <c:pt idx="2278">
                  <c:v>7.2</c:v>
                </c:pt>
                <c:pt idx="2279">
                  <c:v>4.3</c:v>
                </c:pt>
                <c:pt idx="2280">
                  <c:v>6.4</c:v>
                </c:pt>
                <c:pt idx="2281">
                  <c:v>7.1</c:v>
                </c:pt>
                <c:pt idx="2282">
                  <c:v>6.3</c:v>
                </c:pt>
                <c:pt idx="2283">
                  <c:v>7.4</c:v>
                </c:pt>
                <c:pt idx="2284">
                  <c:v>6.1</c:v>
                </c:pt>
                <c:pt idx="2285">
                  <c:v>6.6</c:v>
                </c:pt>
                <c:pt idx="2286">
                  <c:v>6</c:v>
                </c:pt>
                <c:pt idx="2287">
                  <c:v>6.8</c:v>
                </c:pt>
                <c:pt idx="2288">
                  <c:v>7.4</c:v>
                </c:pt>
                <c:pt idx="2289">
                  <c:v>6.8</c:v>
                </c:pt>
                <c:pt idx="2290">
                  <c:v>7.2</c:v>
                </c:pt>
                <c:pt idx="2291">
                  <c:v>1.9</c:v>
                </c:pt>
                <c:pt idx="2292">
                  <c:v>5.5</c:v>
                </c:pt>
                <c:pt idx="2293">
                  <c:v>4.5</c:v>
                </c:pt>
                <c:pt idx="2294">
                  <c:v>6.3</c:v>
                </c:pt>
                <c:pt idx="2295">
                  <c:v>7</c:v>
                </c:pt>
                <c:pt idx="2296">
                  <c:v>6.7</c:v>
                </c:pt>
                <c:pt idx="2297">
                  <c:v>2.8</c:v>
                </c:pt>
                <c:pt idx="2298">
                  <c:v>5</c:v>
                </c:pt>
                <c:pt idx="2299">
                  <c:v>7.5</c:v>
                </c:pt>
                <c:pt idx="2300">
                  <c:v>4.3</c:v>
                </c:pt>
                <c:pt idx="2301">
                  <c:v>5.6</c:v>
                </c:pt>
                <c:pt idx="2302">
                  <c:v>6.2</c:v>
                </c:pt>
                <c:pt idx="2303">
                  <c:v>5.3</c:v>
                </c:pt>
                <c:pt idx="2304">
                  <c:v>7.4</c:v>
                </c:pt>
                <c:pt idx="2305">
                  <c:v>7.4</c:v>
                </c:pt>
                <c:pt idx="2306">
                  <c:v>6.5</c:v>
                </c:pt>
                <c:pt idx="2307">
                  <c:v>7.1</c:v>
                </c:pt>
                <c:pt idx="2308">
                  <c:v>7.2</c:v>
                </c:pt>
                <c:pt idx="2309">
                  <c:v>2.2999999999999998</c:v>
                </c:pt>
                <c:pt idx="2310">
                  <c:v>6.4</c:v>
                </c:pt>
                <c:pt idx="2311">
                  <c:v>6.1</c:v>
                </c:pt>
                <c:pt idx="2312">
                  <c:v>7</c:v>
                </c:pt>
                <c:pt idx="2313">
                  <c:v>6.5</c:v>
                </c:pt>
                <c:pt idx="2314">
                  <c:v>7</c:v>
                </c:pt>
                <c:pt idx="2315">
                  <c:v>7</c:v>
                </c:pt>
                <c:pt idx="2316">
                  <c:v>4.9000000000000004</c:v>
                </c:pt>
                <c:pt idx="2317">
                  <c:v>6.9</c:v>
                </c:pt>
                <c:pt idx="2318">
                  <c:v>7.5</c:v>
                </c:pt>
                <c:pt idx="2319">
                  <c:v>8.4</c:v>
                </c:pt>
                <c:pt idx="2320">
                  <c:v>6.9</c:v>
                </c:pt>
                <c:pt idx="2321">
                  <c:v>4.5</c:v>
                </c:pt>
                <c:pt idx="2322">
                  <c:v>7.4</c:v>
                </c:pt>
                <c:pt idx="2323">
                  <c:v>7</c:v>
                </c:pt>
                <c:pt idx="2324">
                  <c:v>2.8</c:v>
                </c:pt>
                <c:pt idx="2325">
                  <c:v>7.5</c:v>
                </c:pt>
                <c:pt idx="2326">
                  <c:v>7.1</c:v>
                </c:pt>
                <c:pt idx="2327">
                  <c:v>6.4</c:v>
                </c:pt>
                <c:pt idx="2328">
                  <c:v>6.7</c:v>
                </c:pt>
                <c:pt idx="2329">
                  <c:v>5.3</c:v>
                </c:pt>
                <c:pt idx="2330">
                  <c:v>6.9</c:v>
                </c:pt>
                <c:pt idx="2331">
                  <c:v>6.2</c:v>
                </c:pt>
                <c:pt idx="2332">
                  <c:v>6.3</c:v>
                </c:pt>
                <c:pt idx="2333">
                  <c:v>6.4</c:v>
                </c:pt>
                <c:pt idx="2334">
                  <c:v>6.5</c:v>
                </c:pt>
                <c:pt idx="2335">
                  <c:v>6</c:v>
                </c:pt>
                <c:pt idx="2336">
                  <c:v>5.0999999999999996</c:v>
                </c:pt>
                <c:pt idx="2337">
                  <c:v>5.5</c:v>
                </c:pt>
                <c:pt idx="2338">
                  <c:v>7.2</c:v>
                </c:pt>
                <c:pt idx="2339">
                  <c:v>5.4</c:v>
                </c:pt>
                <c:pt idx="2340">
                  <c:v>5.7</c:v>
                </c:pt>
                <c:pt idx="2341">
                  <c:v>5.2</c:v>
                </c:pt>
                <c:pt idx="2342">
                  <c:v>6.2</c:v>
                </c:pt>
                <c:pt idx="2343">
                  <c:v>6.7</c:v>
                </c:pt>
                <c:pt idx="2344">
                  <c:v>5.8</c:v>
                </c:pt>
                <c:pt idx="2345">
                  <c:v>7</c:v>
                </c:pt>
                <c:pt idx="2346">
                  <c:v>4.8</c:v>
                </c:pt>
                <c:pt idx="2347">
                  <c:v>7.2</c:v>
                </c:pt>
                <c:pt idx="2348">
                  <c:v>5.6</c:v>
                </c:pt>
                <c:pt idx="2349">
                  <c:v>6.4</c:v>
                </c:pt>
                <c:pt idx="2350">
                  <c:v>7.5</c:v>
                </c:pt>
                <c:pt idx="2351">
                  <c:v>7.4</c:v>
                </c:pt>
                <c:pt idx="2352">
                  <c:v>8</c:v>
                </c:pt>
                <c:pt idx="2353">
                  <c:v>5.7</c:v>
                </c:pt>
                <c:pt idx="2354">
                  <c:v>6.8</c:v>
                </c:pt>
                <c:pt idx="2355">
                  <c:v>5.9</c:v>
                </c:pt>
                <c:pt idx="2356">
                  <c:v>7.2</c:v>
                </c:pt>
                <c:pt idx="2357">
                  <c:v>5.5</c:v>
                </c:pt>
                <c:pt idx="2358">
                  <c:v>8.4</c:v>
                </c:pt>
                <c:pt idx="2359">
                  <c:v>8.5</c:v>
                </c:pt>
                <c:pt idx="2360">
                  <c:v>5.6</c:v>
                </c:pt>
                <c:pt idx="2361">
                  <c:v>4.0999999999999996</c:v>
                </c:pt>
                <c:pt idx="2362">
                  <c:v>5</c:v>
                </c:pt>
                <c:pt idx="2363">
                  <c:v>6.1</c:v>
                </c:pt>
                <c:pt idx="2364">
                  <c:v>5.4</c:v>
                </c:pt>
                <c:pt idx="2365">
                  <c:v>7.1</c:v>
                </c:pt>
                <c:pt idx="2366">
                  <c:v>6.6</c:v>
                </c:pt>
                <c:pt idx="2367">
                  <c:v>3.6</c:v>
                </c:pt>
                <c:pt idx="2368">
                  <c:v>6.5</c:v>
                </c:pt>
                <c:pt idx="2369">
                  <c:v>8.6</c:v>
                </c:pt>
                <c:pt idx="2370">
                  <c:v>6.2</c:v>
                </c:pt>
                <c:pt idx="2371">
                  <c:v>7</c:v>
                </c:pt>
                <c:pt idx="2372">
                  <c:v>7.6</c:v>
                </c:pt>
                <c:pt idx="2373">
                  <c:v>6.5</c:v>
                </c:pt>
                <c:pt idx="2374">
                  <c:v>6.4</c:v>
                </c:pt>
                <c:pt idx="2375">
                  <c:v>6.7</c:v>
                </c:pt>
                <c:pt idx="2376">
                  <c:v>6.3</c:v>
                </c:pt>
                <c:pt idx="2377">
                  <c:v>6.4</c:v>
                </c:pt>
                <c:pt idx="2378">
                  <c:v>5.7</c:v>
                </c:pt>
                <c:pt idx="2379">
                  <c:v>6.3</c:v>
                </c:pt>
                <c:pt idx="2380">
                  <c:v>7.8</c:v>
                </c:pt>
                <c:pt idx="2381">
                  <c:v>6</c:v>
                </c:pt>
                <c:pt idx="2382">
                  <c:v>7.7</c:v>
                </c:pt>
                <c:pt idx="2383">
                  <c:v>6.2</c:v>
                </c:pt>
                <c:pt idx="2384">
                  <c:v>5.7</c:v>
                </c:pt>
                <c:pt idx="2385">
                  <c:v>7.7</c:v>
                </c:pt>
                <c:pt idx="2386">
                  <c:v>6.4</c:v>
                </c:pt>
                <c:pt idx="2387">
                  <c:v>6.4</c:v>
                </c:pt>
                <c:pt idx="2388">
                  <c:v>6.9</c:v>
                </c:pt>
                <c:pt idx="2389">
                  <c:v>7.3</c:v>
                </c:pt>
                <c:pt idx="2390">
                  <c:v>7.3</c:v>
                </c:pt>
                <c:pt idx="2391">
                  <c:v>6.2</c:v>
                </c:pt>
                <c:pt idx="2392">
                  <c:v>6.6</c:v>
                </c:pt>
                <c:pt idx="2393">
                  <c:v>6.7</c:v>
                </c:pt>
                <c:pt idx="2394">
                  <c:v>5.7</c:v>
                </c:pt>
                <c:pt idx="2395">
                  <c:v>3.1</c:v>
                </c:pt>
                <c:pt idx="2396">
                  <c:v>6.3</c:v>
                </c:pt>
                <c:pt idx="2397">
                  <c:v>5.7</c:v>
                </c:pt>
                <c:pt idx="2398">
                  <c:v>7.1</c:v>
                </c:pt>
                <c:pt idx="2399">
                  <c:v>7</c:v>
                </c:pt>
                <c:pt idx="2400">
                  <c:v>6.1</c:v>
                </c:pt>
                <c:pt idx="2401">
                  <c:v>6.6</c:v>
                </c:pt>
                <c:pt idx="2402">
                  <c:v>7.8</c:v>
                </c:pt>
                <c:pt idx="2403">
                  <c:v>8.3000000000000007</c:v>
                </c:pt>
                <c:pt idx="2404">
                  <c:v>3.9</c:v>
                </c:pt>
                <c:pt idx="2405">
                  <c:v>7</c:v>
                </c:pt>
                <c:pt idx="2406">
                  <c:v>6.7</c:v>
                </c:pt>
                <c:pt idx="2407">
                  <c:v>7.3</c:v>
                </c:pt>
                <c:pt idx="2408">
                  <c:v>7.5</c:v>
                </c:pt>
                <c:pt idx="2409">
                  <c:v>6.3</c:v>
                </c:pt>
                <c:pt idx="2410">
                  <c:v>7.8</c:v>
                </c:pt>
                <c:pt idx="2411">
                  <c:v>7.3</c:v>
                </c:pt>
                <c:pt idx="2412">
                  <c:v>7.6</c:v>
                </c:pt>
                <c:pt idx="2413">
                  <c:v>5.3</c:v>
                </c:pt>
                <c:pt idx="2414">
                  <c:v>7.9</c:v>
                </c:pt>
                <c:pt idx="2415">
                  <c:v>5.3</c:v>
                </c:pt>
                <c:pt idx="2416">
                  <c:v>6.8</c:v>
                </c:pt>
                <c:pt idx="2417">
                  <c:v>7.1</c:v>
                </c:pt>
                <c:pt idx="2418">
                  <c:v>7.2</c:v>
                </c:pt>
                <c:pt idx="2419">
                  <c:v>5.8</c:v>
                </c:pt>
                <c:pt idx="2420">
                  <c:v>5.8</c:v>
                </c:pt>
                <c:pt idx="2421">
                  <c:v>8.3000000000000007</c:v>
                </c:pt>
                <c:pt idx="2422">
                  <c:v>5.6</c:v>
                </c:pt>
                <c:pt idx="2423">
                  <c:v>6.8</c:v>
                </c:pt>
                <c:pt idx="2424">
                  <c:v>5</c:v>
                </c:pt>
                <c:pt idx="2425">
                  <c:v>7.6</c:v>
                </c:pt>
                <c:pt idx="2426">
                  <c:v>6.7</c:v>
                </c:pt>
                <c:pt idx="2427">
                  <c:v>6.7</c:v>
                </c:pt>
                <c:pt idx="2428">
                  <c:v>5.7</c:v>
                </c:pt>
                <c:pt idx="2429">
                  <c:v>5.2</c:v>
                </c:pt>
                <c:pt idx="2430">
                  <c:v>7.5</c:v>
                </c:pt>
                <c:pt idx="2431">
                  <c:v>7.2</c:v>
                </c:pt>
                <c:pt idx="2432">
                  <c:v>5.3</c:v>
                </c:pt>
                <c:pt idx="2433">
                  <c:v>6.5</c:v>
                </c:pt>
                <c:pt idx="2434">
                  <c:v>5</c:v>
                </c:pt>
                <c:pt idx="2435">
                  <c:v>6.1</c:v>
                </c:pt>
                <c:pt idx="2436">
                  <c:v>7.4</c:v>
                </c:pt>
                <c:pt idx="2437">
                  <c:v>4.4000000000000004</c:v>
                </c:pt>
                <c:pt idx="2438">
                  <c:v>7.5</c:v>
                </c:pt>
                <c:pt idx="2439">
                  <c:v>5.7</c:v>
                </c:pt>
                <c:pt idx="2440">
                  <c:v>5.5</c:v>
                </c:pt>
                <c:pt idx="2441">
                  <c:v>7.1</c:v>
                </c:pt>
                <c:pt idx="2442">
                  <c:v>5.9</c:v>
                </c:pt>
                <c:pt idx="2443">
                  <c:v>6.7</c:v>
                </c:pt>
                <c:pt idx="2444">
                  <c:v>7</c:v>
                </c:pt>
                <c:pt idx="2445">
                  <c:v>7.9</c:v>
                </c:pt>
                <c:pt idx="2446">
                  <c:v>6.9</c:v>
                </c:pt>
                <c:pt idx="2447">
                  <c:v>7.3</c:v>
                </c:pt>
                <c:pt idx="2448">
                  <c:v>7.3</c:v>
                </c:pt>
                <c:pt idx="2449">
                  <c:v>3.5</c:v>
                </c:pt>
                <c:pt idx="2450">
                  <c:v>7.8</c:v>
                </c:pt>
                <c:pt idx="2451">
                  <c:v>7.4</c:v>
                </c:pt>
                <c:pt idx="2452">
                  <c:v>6.7</c:v>
                </c:pt>
                <c:pt idx="2453">
                  <c:v>6.4</c:v>
                </c:pt>
                <c:pt idx="2454">
                  <c:v>7.1</c:v>
                </c:pt>
                <c:pt idx="2455">
                  <c:v>6.7</c:v>
                </c:pt>
                <c:pt idx="2456">
                  <c:v>7.8</c:v>
                </c:pt>
                <c:pt idx="2457">
                  <c:v>4</c:v>
                </c:pt>
                <c:pt idx="2458">
                  <c:v>5.9</c:v>
                </c:pt>
                <c:pt idx="2459">
                  <c:v>7.2</c:v>
                </c:pt>
                <c:pt idx="2460">
                  <c:v>7.2</c:v>
                </c:pt>
                <c:pt idx="2461">
                  <c:v>5.0999999999999996</c:v>
                </c:pt>
                <c:pt idx="2462">
                  <c:v>7.7</c:v>
                </c:pt>
                <c:pt idx="2463">
                  <c:v>5.5</c:v>
                </c:pt>
                <c:pt idx="2464">
                  <c:v>6.2</c:v>
                </c:pt>
                <c:pt idx="2465">
                  <c:v>7.2</c:v>
                </c:pt>
                <c:pt idx="2466">
                  <c:v>5.2</c:v>
                </c:pt>
                <c:pt idx="2467">
                  <c:v>6.7</c:v>
                </c:pt>
                <c:pt idx="2468">
                  <c:v>6.3</c:v>
                </c:pt>
                <c:pt idx="2469">
                  <c:v>5</c:v>
                </c:pt>
                <c:pt idx="2470">
                  <c:v>6.2</c:v>
                </c:pt>
                <c:pt idx="2471">
                  <c:v>7.6</c:v>
                </c:pt>
                <c:pt idx="2472">
                  <c:v>4.0999999999999996</c:v>
                </c:pt>
                <c:pt idx="2473">
                  <c:v>5.3</c:v>
                </c:pt>
                <c:pt idx="2474">
                  <c:v>6.2</c:v>
                </c:pt>
                <c:pt idx="2475">
                  <c:v>6.5</c:v>
                </c:pt>
                <c:pt idx="2476">
                  <c:v>8.1</c:v>
                </c:pt>
                <c:pt idx="2477">
                  <c:v>6.3</c:v>
                </c:pt>
                <c:pt idx="2478">
                  <c:v>4.4000000000000004</c:v>
                </c:pt>
                <c:pt idx="2479">
                  <c:v>4.5999999999999996</c:v>
                </c:pt>
                <c:pt idx="2480">
                  <c:v>6</c:v>
                </c:pt>
                <c:pt idx="2481">
                  <c:v>7.6</c:v>
                </c:pt>
                <c:pt idx="2482">
                  <c:v>8.4</c:v>
                </c:pt>
                <c:pt idx="2483">
                  <c:v>7.9</c:v>
                </c:pt>
                <c:pt idx="2484">
                  <c:v>5.6</c:v>
                </c:pt>
                <c:pt idx="2485">
                  <c:v>6.5</c:v>
                </c:pt>
                <c:pt idx="2486">
                  <c:v>7.5</c:v>
                </c:pt>
                <c:pt idx="2487">
                  <c:v>6.3</c:v>
                </c:pt>
                <c:pt idx="2488">
                  <c:v>7.9</c:v>
                </c:pt>
                <c:pt idx="2489">
                  <c:v>7.9</c:v>
                </c:pt>
                <c:pt idx="2490">
                  <c:v>5.0999999999999996</c:v>
                </c:pt>
                <c:pt idx="2491">
                  <c:v>6.7</c:v>
                </c:pt>
                <c:pt idx="2492">
                  <c:v>6.7</c:v>
                </c:pt>
                <c:pt idx="2493">
                  <c:v>5.6</c:v>
                </c:pt>
                <c:pt idx="2494">
                  <c:v>5.6</c:v>
                </c:pt>
                <c:pt idx="2495">
                  <c:v>6.8</c:v>
                </c:pt>
                <c:pt idx="2496">
                  <c:v>6.2</c:v>
                </c:pt>
                <c:pt idx="2497">
                  <c:v>5.6</c:v>
                </c:pt>
                <c:pt idx="2498">
                  <c:v>6.4</c:v>
                </c:pt>
                <c:pt idx="2499">
                  <c:v>5.6</c:v>
                </c:pt>
                <c:pt idx="2500">
                  <c:v>7.4</c:v>
                </c:pt>
                <c:pt idx="2501">
                  <c:v>4.9000000000000004</c:v>
                </c:pt>
                <c:pt idx="2502">
                  <c:v>6</c:v>
                </c:pt>
                <c:pt idx="2503">
                  <c:v>7.2</c:v>
                </c:pt>
                <c:pt idx="2504">
                  <c:v>4.9000000000000004</c:v>
                </c:pt>
                <c:pt idx="2505">
                  <c:v>7.5</c:v>
                </c:pt>
                <c:pt idx="2506">
                  <c:v>4.8</c:v>
                </c:pt>
                <c:pt idx="2507">
                  <c:v>3.1</c:v>
                </c:pt>
                <c:pt idx="2508">
                  <c:v>5.8</c:v>
                </c:pt>
                <c:pt idx="2509">
                  <c:v>6.7</c:v>
                </c:pt>
                <c:pt idx="2510">
                  <c:v>6.8</c:v>
                </c:pt>
                <c:pt idx="2511">
                  <c:v>6.5</c:v>
                </c:pt>
                <c:pt idx="2512">
                  <c:v>5.9</c:v>
                </c:pt>
                <c:pt idx="2513">
                  <c:v>5.5</c:v>
                </c:pt>
                <c:pt idx="2514">
                  <c:v>3.6</c:v>
                </c:pt>
                <c:pt idx="2515">
                  <c:v>3.3</c:v>
                </c:pt>
                <c:pt idx="2516">
                  <c:v>7.4</c:v>
                </c:pt>
                <c:pt idx="2517">
                  <c:v>6.7</c:v>
                </c:pt>
                <c:pt idx="2518">
                  <c:v>3</c:v>
                </c:pt>
                <c:pt idx="2519">
                  <c:v>7.6</c:v>
                </c:pt>
                <c:pt idx="2520">
                  <c:v>6.4</c:v>
                </c:pt>
                <c:pt idx="2521">
                  <c:v>6.9</c:v>
                </c:pt>
                <c:pt idx="2522">
                  <c:v>6.6</c:v>
                </c:pt>
                <c:pt idx="2523">
                  <c:v>5.5</c:v>
                </c:pt>
                <c:pt idx="2524">
                  <c:v>6.6</c:v>
                </c:pt>
                <c:pt idx="2525">
                  <c:v>5.2</c:v>
                </c:pt>
                <c:pt idx="2526">
                  <c:v>4.0999999999999996</c:v>
                </c:pt>
                <c:pt idx="2527">
                  <c:v>6.8</c:v>
                </c:pt>
                <c:pt idx="2528">
                  <c:v>6.5</c:v>
                </c:pt>
                <c:pt idx="2529">
                  <c:v>7.6</c:v>
                </c:pt>
                <c:pt idx="2530">
                  <c:v>7.4</c:v>
                </c:pt>
                <c:pt idx="2531">
                  <c:v>7.7</c:v>
                </c:pt>
                <c:pt idx="2532">
                  <c:v>7.1</c:v>
                </c:pt>
                <c:pt idx="2533">
                  <c:v>6.3</c:v>
                </c:pt>
                <c:pt idx="2534">
                  <c:v>7.6</c:v>
                </c:pt>
                <c:pt idx="2535">
                  <c:v>8</c:v>
                </c:pt>
                <c:pt idx="2536">
                  <c:v>7.3</c:v>
                </c:pt>
                <c:pt idx="2537">
                  <c:v>7.6</c:v>
                </c:pt>
                <c:pt idx="2538">
                  <c:v>7.8</c:v>
                </c:pt>
                <c:pt idx="2539">
                  <c:v>6.5</c:v>
                </c:pt>
                <c:pt idx="2540">
                  <c:v>6.4</c:v>
                </c:pt>
                <c:pt idx="2541">
                  <c:v>8</c:v>
                </c:pt>
                <c:pt idx="2542">
                  <c:v>4.8</c:v>
                </c:pt>
                <c:pt idx="2543">
                  <c:v>7.8</c:v>
                </c:pt>
                <c:pt idx="2544">
                  <c:v>5.9</c:v>
                </c:pt>
                <c:pt idx="2545">
                  <c:v>5.4</c:v>
                </c:pt>
                <c:pt idx="2546">
                  <c:v>3.3</c:v>
                </c:pt>
                <c:pt idx="2547">
                  <c:v>8.1999999999999993</c:v>
                </c:pt>
                <c:pt idx="2548">
                  <c:v>6.6</c:v>
                </c:pt>
                <c:pt idx="2549">
                  <c:v>5.4</c:v>
                </c:pt>
                <c:pt idx="2550">
                  <c:v>6.4</c:v>
                </c:pt>
                <c:pt idx="2551">
                  <c:v>4.8</c:v>
                </c:pt>
                <c:pt idx="2552">
                  <c:v>5.9</c:v>
                </c:pt>
                <c:pt idx="2553">
                  <c:v>5.5</c:v>
                </c:pt>
                <c:pt idx="2554">
                  <c:v>7.9</c:v>
                </c:pt>
                <c:pt idx="2555">
                  <c:v>4.9000000000000004</c:v>
                </c:pt>
                <c:pt idx="2556">
                  <c:v>7.2</c:v>
                </c:pt>
                <c:pt idx="2557">
                  <c:v>6.6</c:v>
                </c:pt>
                <c:pt idx="2558">
                  <c:v>6.7</c:v>
                </c:pt>
                <c:pt idx="2559">
                  <c:v>5.3</c:v>
                </c:pt>
                <c:pt idx="2560">
                  <c:v>7.2</c:v>
                </c:pt>
                <c:pt idx="2561">
                  <c:v>5.0999999999999996</c:v>
                </c:pt>
                <c:pt idx="2562">
                  <c:v>5.6</c:v>
                </c:pt>
                <c:pt idx="2563">
                  <c:v>7.6</c:v>
                </c:pt>
                <c:pt idx="2564">
                  <c:v>3.1</c:v>
                </c:pt>
                <c:pt idx="2565">
                  <c:v>7.2</c:v>
                </c:pt>
                <c:pt idx="2566">
                  <c:v>5.7</c:v>
                </c:pt>
                <c:pt idx="2567">
                  <c:v>5.2</c:v>
                </c:pt>
                <c:pt idx="2568">
                  <c:v>7.7</c:v>
                </c:pt>
                <c:pt idx="2569">
                  <c:v>7</c:v>
                </c:pt>
                <c:pt idx="2570">
                  <c:v>3.6</c:v>
                </c:pt>
                <c:pt idx="2571">
                  <c:v>4.9000000000000004</c:v>
                </c:pt>
                <c:pt idx="2572">
                  <c:v>6</c:v>
                </c:pt>
                <c:pt idx="2573">
                  <c:v>6.6</c:v>
                </c:pt>
                <c:pt idx="2574">
                  <c:v>6.8</c:v>
                </c:pt>
                <c:pt idx="2575">
                  <c:v>7.2</c:v>
                </c:pt>
                <c:pt idx="2576">
                  <c:v>7.2</c:v>
                </c:pt>
                <c:pt idx="2577">
                  <c:v>2.8</c:v>
                </c:pt>
                <c:pt idx="2578">
                  <c:v>6.6</c:v>
                </c:pt>
                <c:pt idx="2579">
                  <c:v>6.7</c:v>
                </c:pt>
                <c:pt idx="2580">
                  <c:v>7</c:v>
                </c:pt>
                <c:pt idx="2581">
                  <c:v>4.4000000000000004</c:v>
                </c:pt>
                <c:pt idx="2582">
                  <c:v>7.1</c:v>
                </c:pt>
                <c:pt idx="2583">
                  <c:v>6.2</c:v>
                </c:pt>
                <c:pt idx="2584">
                  <c:v>7.3</c:v>
                </c:pt>
                <c:pt idx="2585">
                  <c:v>5.0999999999999996</c:v>
                </c:pt>
                <c:pt idx="2586">
                  <c:v>8.1</c:v>
                </c:pt>
                <c:pt idx="2587">
                  <c:v>6.7</c:v>
                </c:pt>
                <c:pt idx="2588">
                  <c:v>6.6</c:v>
                </c:pt>
                <c:pt idx="2589">
                  <c:v>4.5</c:v>
                </c:pt>
                <c:pt idx="2590">
                  <c:v>8.1</c:v>
                </c:pt>
                <c:pt idx="2591">
                  <c:v>6.6</c:v>
                </c:pt>
                <c:pt idx="2592">
                  <c:v>6.5</c:v>
                </c:pt>
                <c:pt idx="2593">
                  <c:v>5.9</c:v>
                </c:pt>
                <c:pt idx="2594">
                  <c:v>6.6</c:v>
                </c:pt>
                <c:pt idx="2595">
                  <c:v>6.5</c:v>
                </c:pt>
                <c:pt idx="2596">
                  <c:v>7.3</c:v>
                </c:pt>
                <c:pt idx="2597">
                  <c:v>7.5</c:v>
                </c:pt>
                <c:pt idx="2598">
                  <c:v>5.9</c:v>
                </c:pt>
                <c:pt idx="2599">
                  <c:v>7.4</c:v>
                </c:pt>
                <c:pt idx="2600">
                  <c:v>6.9</c:v>
                </c:pt>
                <c:pt idx="2601">
                  <c:v>7.9</c:v>
                </c:pt>
                <c:pt idx="2602">
                  <c:v>8.4</c:v>
                </c:pt>
                <c:pt idx="2603">
                  <c:v>8</c:v>
                </c:pt>
                <c:pt idx="2604">
                  <c:v>6</c:v>
                </c:pt>
                <c:pt idx="2605">
                  <c:v>7.3</c:v>
                </c:pt>
                <c:pt idx="2606">
                  <c:v>6.8</c:v>
                </c:pt>
                <c:pt idx="2607">
                  <c:v>7.8</c:v>
                </c:pt>
                <c:pt idx="2608">
                  <c:v>5.7</c:v>
                </c:pt>
                <c:pt idx="2609">
                  <c:v>6.1</c:v>
                </c:pt>
                <c:pt idx="2610">
                  <c:v>8.1</c:v>
                </c:pt>
                <c:pt idx="2611">
                  <c:v>6.1</c:v>
                </c:pt>
                <c:pt idx="2612">
                  <c:v>7.5</c:v>
                </c:pt>
                <c:pt idx="2613">
                  <c:v>6.2</c:v>
                </c:pt>
                <c:pt idx="2614">
                  <c:v>6.2</c:v>
                </c:pt>
                <c:pt idx="2615">
                  <c:v>7.9</c:v>
                </c:pt>
                <c:pt idx="2616">
                  <c:v>7.4</c:v>
                </c:pt>
                <c:pt idx="2617">
                  <c:v>6.6</c:v>
                </c:pt>
                <c:pt idx="2618">
                  <c:v>7.3</c:v>
                </c:pt>
                <c:pt idx="2619">
                  <c:v>7.5</c:v>
                </c:pt>
                <c:pt idx="2620">
                  <c:v>5.6</c:v>
                </c:pt>
                <c:pt idx="2621">
                  <c:v>7.3</c:v>
                </c:pt>
                <c:pt idx="2622">
                  <c:v>6.4</c:v>
                </c:pt>
                <c:pt idx="2623">
                  <c:v>5</c:v>
                </c:pt>
                <c:pt idx="2624">
                  <c:v>5.4</c:v>
                </c:pt>
                <c:pt idx="2625">
                  <c:v>8.1999999999999993</c:v>
                </c:pt>
                <c:pt idx="2626">
                  <c:v>7.1</c:v>
                </c:pt>
                <c:pt idx="2627">
                  <c:v>5.3</c:v>
                </c:pt>
                <c:pt idx="2628">
                  <c:v>6.5</c:v>
                </c:pt>
                <c:pt idx="2629">
                  <c:v>6.2</c:v>
                </c:pt>
                <c:pt idx="2630">
                  <c:v>6.4</c:v>
                </c:pt>
                <c:pt idx="2631">
                  <c:v>7.2</c:v>
                </c:pt>
                <c:pt idx="2632">
                  <c:v>6.9</c:v>
                </c:pt>
                <c:pt idx="2633">
                  <c:v>5.7</c:v>
                </c:pt>
                <c:pt idx="2634">
                  <c:v>7.7</c:v>
                </c:pt>
                <c:pt idx="2635">
                  <c:v>5.4</c:v>
                </c:pt>
                <c:pt idx="2636">
                  <c:v>5.6</c:v>
                </c:pt>
                <c:pt idx="2637">
                  <c:v>7.7</c:v>
                </c:pt>
                <c:pt idx="2638">
                  <c:v>5.0999999999999996</c:v>
                </c:pt>
                <c:pt idx="2639">
                  <c:v>6.8</c:v>
                </c:pt>
                <c:pt idx="2640">
                  <c:v>8.4</c:v>
                </c:pt>
                <c:pt idx="2641">
                  <c:v>4.9000000000000004</c:v>
                </c:pt>
                <c:pt idx="2642">
                  <c:v>7.1</c:v>
                </c:pt>
                <c:pt idx="2643">
                  <c:v>6.6</c:v>
                </c:pt>
                <c:pt idx="2644">
                  <c:v>6.1</c:v>
                </c:pt>
                <c:pt idx="2645">
                  <c:v>4.0999999999999996</c:v>
                </c:pt>
                <c:pt idx="2646">
                  <c:v>5.8</c:v>
                </c:pt>
                <c:pt idx="2647">
                  <c:v>8.1</c:v>
                </c:pt>
                <c:pt idx="2648">
                  <c:v>7.6</c:v>
                </c:pt>
                <c:pt idx="2649">
                  <c:v>7.8</c:v>
                </c:pt>
                <c:pt idx="2650">
                  <c:v>4.5999999999999996</c:v>
                </c:pt>
                <c:pt idx="2651">
                  <c:v>6</c:v>
                </c:pt>
                <c:pt idx="2652">
                  <c:v>7</c:v>
                </c:pt>
                <c:pt idx="2653">
                  <c:v>6.7</c:v>
                </c:pt>
                <c:pt idx="2654">
                  <c:v>6.4</c:v>
                </c:pt>
                <c:pt idx="2655">
                  <c:v>7.2</c:v>
                </c:pt>
                <c:pt idx="2656">
                  <c:v>7.4</c:v>
                </c:pt>
                <c:pt idx="2657">
                  <c:v>4.8</c:v>
                </c:pt>
                <c:pt idx="2658">
                  <c:v>4</c:v>
                </c:pt>
                <c:pt idx="2659">
                  <c:v>6.2</c:v>
                </c:pt>
                <c:pt idx="2660">
                  <c:v>7.7</c:v>
                </c:pt>
                <c:pt idx="2661">
                  <c:v>6.7</c:v>
                </c:pt>
                <c:pt idx="2662">
                  <c:v>7.9</c:v>
                </c:pt>
                <c:pt idx="2663">
                  <c:v>7.9</c:v>
                </c:pt>
                <c:pt idx="2664">
                  <c:v>5.5</c:v>
                </c:pt>
                <c:pt idx="2665">
                  <c:v>6.2</c:v>
                </c:pt>
                <c:pt idx="2666">
                  <c:v>5.0999999999999996</c:v>
                </c:pt>
                <c:pt idx="2667">
                  <c:v>4.0999999999999996</c:v>
                </c:pt>
                <c:pt idx="2668">
                  <c:v>6.7</c:v>
                </c:pt>
                <c:pt idx="2669">
                  <c:v>4.7</c:v>
                </c:pt>
                <c:pt idx="2670">
                  <c:v>6.4</c:v>
                </c:pt>
                <c:pt idx="2671">
                  <c:v>6.3</c:v>
                </c:pt>
                <c:pt idx="2672">
                  <c:v>5.5</c:v>
                </c:pt>
                <c:pt idx="2673">
                  <c:v>7.3</c:v>
                </c:pt>
                <c:pt idx="2674">
                  <c:v>6.3</c:v>
                </c:pt>
                <c:pt idx="2675">
                  <c:v>4.9000000000000004</c:v>
                </c:pt>
                <c:pt idx="2676">
                  <c:v>7.6</c:v>
                </c:pt>
                <c:pt idx="2677">
                  <c:v>6</c:v>
                </c:pt>
                <c:pt idx="2678">
                  <c:v>6.2</c:v>
                </c:pt>
                <c:pt idx="2679">
                  <c:v>6.8</c:v>
                </c:pt>
                <c:pt idx="2680">
                  <c:v>4.5</c:v>
                </c:pt>
                <c:pt idx="2681">
                  <c:v>5.7</c:v>
                </c:pt>
                <c:pt idx="2682">
                  <c:v>8.4</c:v>
                </c:pt>
                <c:pt idx="2683">
                  <c:v>4.5999999999999996</c:v>
                </c:pt>
                <c:pt idx="2684">
                  <c:v>6.2</c:v>
                </c:pt>
                <c:pt idx="2685">
                  <c:v>7</c:v>
                </c:pt>
                <c:pt idx="2686">
                  <c:v>6.9</c:v>
                </c:pt>
                <c:pt idx="2687">
                  <c:v>6.1</c:v>
                </c:pt>
                <c:pt idx="2688">
                  <c:v>6.7</c:v>
                </c:pt>
                <c:pt idx="2689">
                  <c:v>5.6</c:v>
                </c:pt>
                <c:pt idx="2690">
                  <c:v>6.6</c:v>
                </c:pt>
                <c:pt idx="2691">
                  <c:v>6.4</c:v>
                </c:pt>
                <c:pt idx="2692">
                  <c:v>2.8</c:v>
                </c:pt>
                <c:pt idx="2693">
                  <c:v>5.4</c:v>
                </c:pt>
                <c:pt idx="2694">
                  <c:v>5</c:v>
                </c:pt>
                <c:pt idx="2695">
                  <c:v>5.0999999999999996</c:v>
                </c:pt>
                <c:pt idx="2696">
                  <c:v>8</c:v>
                </c:pt>
                <c:pt idx="2697">
                  <c:v>5.9</c:v>
                </c:pt>
                <c:pt idx="2698">
                  <c:v>7.5</c:v>
                </c:pt>
                <c:pt idx="2699">
                  <c:v>8.1999999999999993</c:v>
                </c:pt>
                <c:pt idx="2700">
                  <c:v>7</c:v>
                </c:pt>
                <c:pt idx="2701">
                  <c:v>6.6</c:v>
                </c:pt>
                <c:pt idx="2702">
                  <c:v>6.7</c:v>
                </c:pt>
                <c:pt idx="2703">
                  <c:v>5.5</c:v>
                </c:pt>
                <c:pt idx="2704">
                  <c:v>4.9000000000000004</c:v>
                </c:pt>
                <c:pt idx="2705">
                  <c:v>6.9</c:v>
                </c:pt>
                <c:pt idx="2706">
                  <c:v>7.4</c:v>
                </c:pt>
                <c:pt idx="2707">
                  <c:v>5.6</c:v>
                </c:pt>
                <c:pt idx="2708">
                  <c:v>8</c:v>
                </c:pt>
                <c:pt idx="2709">
                  <c:v>5.3</c:v>
                </c:pt>
                <c:pt idx="2710">
                  <c:v>6.2</c:v>
                </c:pt>
                <c:pt idx="2711">
                  <c:v>5.3</c:v>
                </c:pt>
                <c:pt idx="2712">
                  <c:v>6.6</c:v>
                </c:pt>
                <c:pt idx="2713">
                  <c:v>7.2</c:v>
                </c:pt>
                <c:pt idx="2714">
                  <c:v>4.5999999999999996</c:v>
                </c:pt>
                <c:pt idx="2715">
                  <c:v>7.5</c:v>
                </c:pt>
                <c:pt idx="2716">
                  <c:v>6.5</c:v>
                </c:pt>
                <c:pt idx="2717">
                  <c:v>7.6</c:v>
                </c:pt>
                <c:pt idx="2718">
                  <c:v>6.2</c:v>
                </c:pt>
                <c:pt idx="2719">
                  <c:v>8</c:v>
                </c:pt>
                <c:pt idx="2720">
                  <c:v>5.5</c:v>
                </c:pt>
                <c:pt idx="2721">
                  <c:v>6.3</c:v>
                </c:pt>
                <c:pt idx="2722">
                  <c:v>7.2</c:v>
                </c:pt>
                <c:pt idx="2723">
                  <c:v>7.9</c:v>
                </c:pt>
                <c:pt idx="2724">
                  <c:v>6.7</c:v>
                </c:pt>
                <c:pt idx="2725">
                  <c:v>5.3</c:v>
                </c:pt>
                <c:pt idx="2726">
                  <c:v>6.3</c:v>
                </c:pt>
                <c:pt idx="2727">
                  <c:v>6.5</c:v>
                </c:pt>
                <c:pt idx="2728">
                  <c:v>5.6</c:v>
                </c:pt>
                <c:pt idx="2729">
                  <c:v>7</c:v>
                </c:pt>
                <c:pt idx="2730">
                  <c:v>8.3000000000000007</c:v>
                </c:pt>
                <c:pt idx="2731">
                  <c:v>7.2</c:v>
                </c:pt>
                <c:pt idx="2732">
                  <c:v>6.8</c:v>
                </c:pt>
                <c:pt idx="2733">
                  <c:v>6.4</c:v>
                </c:pt>
                <c:pt idx="2734">
                  <c:v>6.9</c:v>
                </c:pt>
                <c:pt idx="2735">
                  <c:v>8</c:v>
                </c:pt>
                <c:pt idx="2736">
                  <c:v>6.2</c:v>
                </c:pt>
                <c:pt idx="2737">
                  <c:v>6.4</c:v>
                </c:pt>
                <c:pt idx="2738">
                  <c:v>5.6</c:v>
                </c:pt>
                <c:pt idx="2739">
                  <c:v>6.1</c:v>
                </c:pt>
                <c:pt idx="2740">
                  <c:v>6</c:v>
                </c:pt>
                <c:pt idx="2741">
                  <c:v>5.0999999999999996</c:v>
                </c:pt>
                <c:pt idx="2742">
                  <c:v>4.5</c:v>
                </c:pt>
                <c:pt idx="2743">
                  <c:v>5.9</c:v>
                </c:pt>
                <c:pt idx="2744">
                  <c:v>6</c:v>
                </c:pt>
                <c:pt idx="2745">
                  <c:v>5.8</c:v>
                </c:pt>
                <c:pt idx="2746">
                  <c:v>6.1</c:v>
                </c:pt>
                <c:pt idx="2747">
                  <c:v>4.9000000000000004</c:v>
                </c:pt>
                <c:pt idx="2748">
                  <c:v>5.7</c:v>
                </c:pt>
                <c:pt idx="2749">
                  <c:v>7.1</c:v>
                </c:pt>
                <c:pt idx="2750">
                  <c:v>6.6</c:v>
                </c:pt>
                <c:pt idx="2751">
                  <c:v>8.1</c:v>
                </c:pt>
                <c:pt idx="2752">
                  <c:v>5.7</c:v>
                </c:pt>
                <c:pt idx="2753">
                  <c:v>6.8</c:v>
                </c:pt>
                <c:pt idx="2754">
                  <c:v>7.5</c:v>
                </c:pt>
                <c:pt idx="2755">
                  <c:v>6.2</c:v>
                </c:pt>
                <c:pt idx="2756">
                  <c:v>8.3000000000000007</c:v>
                </c:pt>
                <c:pt idx="2757">
                  <c:v>7.4</c:v>
                </c:pt>
                <c:pt idx="2758">
                  <c:v>8</c:v>
                </c:pt>
                <c:pt idx="2759">
                  <c:v>6.9</c:v>
                </c:pt>
                <c:pt idx="2760">
                  <c:v>6.9</c:v>
                </c:pt>
                <c:pt idx="2761">
                  <c:v>9.5</c:v>
                </c:pt>
                <c:pt idx="2762">
                  <c:v>5.5</c:v>
                </c:pt>
                <c:pt idx="2763">
                  <c:v>5.7</c:v>
                </c:pt>
                <c:pt idx="2764">
                  <c:v>7.2</c:v>
                </c:pt>
                <c:pt idx="2765">
                  <c:v>6.9</c:v>
                </c:pt>
                <c:pt idx="2766">
                  <c:v>5.5</c:v>
                </c:pt>
                <c:pt idx="2767">
                  <c:v>5.9</c:v>
                </c:pt>
                <c:pt idx="2768">
                  <c:v>7.7</c:v>
                </c:pt>
                <c:pt idx="2769">
                  <c:v>5.2</c:v>
                </c:pt>
                <c:pt idx="2770">
                  <c:v>7.1</c:v>
                </c:pt>
                <c:pt idx="2771">
                  <c:v>6.6</c:v>
                </c:pt>
                <c:pt idx="2772">
                  <c:v>5.5</c:v>
                </c:pt>
                <c:pt idx="2773">
                  <c:v>7.7</c:v>
                </c:pt>
                <c:pt idx="2774">
                  <c:v>5.4</c:v>
                </c:pt>
                <c:pt idx="2775">
                  <c:v>6.7</c:v>
                </c:pt>
                <c:pt idx="2776">
                  <c:v>5</c:v>
                </c:pt>
                <c:pt idx="2777">
                  <c:v>6.4</c:v>
                </c:pt>
                <c:pt idx="2778">
                  <c:v>6.6</c:v>
                </c:pt>
                <c:pt idx="2779">
                  <c:v>5.9</c:v>
                </c:pt>
                <c:pt idx="2780">
                  <c:v>5.7</c:v>
                </c:pt>
                <c:pt idx="2781">
                  <c:v>4.5</c:v>
                </c:pt>
                <c:pt idx="2782">
                  <c:v>3.7</c:v>
                </c:pt>
                <c:pt idx="2783">
                  <c:v>5</c:v>
                </c:pt>
                <c:pt idx="2784">
                  <c:v>4.5999999999999996</c:v>
                </c:pt>
                <c:pt idx="2785">
                  <c:v>6.5</c:v>
                </c:pt>
                <c:pt idx="2786">
                  <c:v>4.9000000000000004</c:v>
                </c:pt>
                <c:pt idx="2787">
                  <c:v>6</c:v>
                </c:pt>
                <c:pt idx="2788">
                  <c:v>6.9</c:v>
                </c:pt>
                <c:pt idx="2789">
                  <c:v>5.7</c:v>
                </c:pt>
                <c:pt idx="2790">
                  <c:v>6.7</c:v>
                </c:pt>
                <c:pt idx="2791">
                  <c:v>6.9</c:v>
                </c:pt>
                <c:pt idx="2792">
                  <c:v>5.5</c:v>
                </c:pt>
                <c:pt idx="2793">
                  <c:v>4.4000000000000004</c:v>
                </c:pt>
                <c:pt idx="2794">
                  <c:v>5.4</c:v>
                </c:pt>
                <c:pt idx="2795">
                  <c:v>7</c:v>
                </c:pt>
                <c:pt idx="2796">
                  <c:v>5.4</c:v>
                </c:pt>
                <c:pt idx="2797">
                  <c:v>5.4</c:v>
                </c:pt>
                <c:pt idx="2798">
                  <c:v>8</c:v>
                </c:pt>
                <c:pt idx="2799">
                  <c:v>7.6</c:v>
                </c:pt>
                <c:pt idx="2800">
                  <c:v>5.9</c:v>
                </c:pt>
                <c:pt idx="2801">
                  <c:v>6.6</c:v>
                </c:pt>
                <c:pt idx="2802">
                  <c:v>6.7</c:v>
                </c:pt>
                <c:pt idx="2803">
                  <c:v>3.9</c:v>
                </c:pt>
                <c:pt idx="2804">
                  <c:v>5.7</c:v>
                </c:pt>
                <c:pt idx="2805">
                  <c:v>6.7</c:v>
                </c:pt>
                <c:pt idx="2806">
                  <c:v>6.5</c:v>
                </c:pt>
                <c:pt idx="2807">
                  <c:v>6.8</c:v>
                </c:pt>
                <c:pt idx="2808">
                  <c:v>6.3</c:v>
                </c:pt>
                <c:pt idx="2809">
                  <c:v>7.3</c:v>
                </c:pt>
                <c:pt idx="2810">
                  <c:v>6.9</c:v>
                </c:pt>
                <c:pt idx="2811">
                  <c:v>7</c:v>
                </c:pt>
                <c:pt idx="2812">
                  <c:v>6.5</c:v>
                </c:pt>
                <c:pt idx="2813">
                  <c:v>3.6</c:v>
                </c:pt>
                <c:pt idx="2814">
                  <c:v>7.7</c:v>
                </c:pt>
                <c:pt idx="2815">
                  <c:v>7.7</c:v>
                </c:pt>
                <c:pt idx="2816">
                  <c:v>5.9</c:v>
                </c:pt>
                <c:pt idx="2817">
                  <c:v>6.8</c:v>
                </c:pt>
                <c:pt idx="2818">
                  <c:v>7.4</c:v>
                </c:pt>
                <c:pt idx="2819">
                  <c:v>5.0999999999999996</c:v>
                </c:pt>
                <c:pt idx="2820">
                  <c:v>9.1</c:v>
                </c:pt>
                <c:pt idx="2821">
                  <c:v>7.4</c:v>
                </c:pt>
                <c:pt idx="2822">
                  <c:v>7.2</c:v>
                </c:pt>
                <c:pt idx="2823">
                  <c:v>6</c:v>
                </c:pt>
                <c:pt idx="2824">
                  <c:v>7.4</c:v>
                </c:pt>
                <c:pt idx="2825">
                  <c:v>8.3000000000000007</c:v>
                </c:pt>
                <c:pt idx="2826">
                  <c:v>8.1</c:v>
                </c:pt>
                <c:pt idx="2827">
                  <c:v>6.3</c:v>
                </c:pt>
                <c:pt idx="2828">
                  <c:v>7.3</c:v>
                </c:pt>
                <c:pt idx="2829">
                  <c:v>3.6</c:v>
                </c:pt>
                <c:pt idx="2830">
                  <c:v>1.6</c:v>
                </c:pt>
                <c:pt idx="2831">
                  <c:v>8</c:v>
                </c:pt>
                <c:pt idx="2832">
                  <c:v>6.2</c:v>
                </c:pt>
                <c:pt idx="2833">
                  <c:v>9</c:v>
                </c:pt>
                <c:pt idx="2834">
                  <c:v>6.1</c:v>
                </c:pt>
                <c:pt idx="2835">
                  <c:v>5.7</c:v>
                </c:pt>
                <c:pt idx="2836">
                  <c:v>6.8</c:v>
                </c:pt>
                <c:pt idx="2837">
                  <c:v>5.5</c:v>
                </c:pt>
                <c:pt idx="2838">
                  <c:v>6.8</c:v>
                </c:pt>
                <c:pt idx="2839">
                  <c:v>7.3</c:v>
                </c:pt>
                <c:pt idx="2840">
                  <c:v>6.1</c:v>
                </c:pt>
                <c:pt idx="2841">
                  <c:v>7.2</c:v>
                </c:pt>
                <c:pt idx="2842">
                  <c:v>5.9</c:v>
                </c:pt>
                <c:pt idx="2843">
                  <c:v>6.1</c:v>
                </c:pt>
                <c:pt idx="2844">
                  <c:v>6.8</c:v>
                </c:pt>
                <c:pt idx="2845">
                  <c:v>7.7</c:v>
                </c:pt>
                <c:pt idx="2846">
                  <c:v>4.9000000000000004</c:v>
                </c:pt>
                <c:pt idx="2847">
                  <c:v>6.1</c:v>
                </c:pt>
                <c:pt idx="2848">
                  <c:v>2.5</c:v>
                </c:pt>
                <c:pt idx="2849">
                  <c:v>6.1</c:v>
                </c:pt>
                <c:pt idx="2850">
                  <c:v>5.9</c:v>
                </c:pt>
                <c:pt idx="2851">
                  <c:v>5.7</c:v>
                </c:pt>
                <c:pt idx="2852">
                  <c:v>5.6</c:v>
                </c:pt>
                <c:pt idx="2853">
                  <c:v>7.2</c:v>
                </c:pt>
                <c:pt idx="2854">
                  <c:v>7.7</c:v>
                </c:pt>
                <c:pt idx="2855">
                  <c:v>7.8</c:v>
                </c:pt>
                <c:pt idx="2856">
                  <c:v>6.1</c:v>
                </c:pt>
                <c:pt idx="2857">
                  <c:v>5.8</c:v>
                </c:pt>
                <c:pt idx="2858">
                  <c:v>6.5</c:v>
                </c:pt>
                <c:pt idx="2859">
                  <c:v>7.9</c:v>
                </c:pt>
                <c:pt idx="2860">
                  <c:v>6.3</c:v>
                </c:pt>
                <c:pt idx="2861">
                  <c:v>3.8</c:v>
                </c:pt>
                <c:pt idx="2862">
                  <c:v>8.3000000000000007</c:v>
                </c:pt>
                <c:pt idx="2863">
                  <c:v>6.4</c:v>
                </c:pt>
                <c:pt idx="2864">
                  <c:v>6.7</c:v>
                </c:pt>
                <c:pt idx="2865">
                  <c:v>6.1</c:v>
                </c:pt>
                <c:pt idx="2866">
                  <c:v>8.1</c:v>
                </c:pt>
                <c:pt idx="2867">
                  <c:v>6</c:v>
                </c:pt>
                <c:pt idx="2868">
                  <c:v>5.8</c:v>
                </c:pt>
                <c:pt idx="2869">
                  <c:v>5.6</c:v>
                </c:pt>
                <c:pt idx="2870">
                  <c:v>6.1</c:v>
                </c:pt>
                <c:pt idx="2871">
                  <c:v>5.9</c:v>
                </c:pt>
                <c:pt idx="2872">
                  <c:v>7.3</c:v>
                </c:pt>
                <c:pt idx="2873">
                  <c:v>6.8</c:v>
                </c:pt>
                <c:pt idx="2874">
                  <c:v>5.7</c:v>
                </c:pt>
                <c:pt idx="2875">
                  <c:v>7.3</c:v>
                </c:pt>
                <c:pt idx="2876">
                  <c:v>6.3</c:v>
                </c:pt>
                <c:pt idx="2877">
                  <c:v>5.9</c:v>
                </c:pt>
                <c:pt idx="2878">
                  <c:v>7.1</c:v>
                </c:pt>
                <c:pt idx="2879">
                  <c:v>7.1</c:v>
                </c:pt>
                <c:pt idx="2880">
                  <c:v>8</c:v>
                </c:pt>
                <c:pt idx="2881">
                  <c:v>5.0999999999999996</c:v>
                </c:pt>
                <c:pt idx="2882">
                  <c:v>7.1</c:v>
                </c:pt>
                <c:pt idx="2883">
                  <c:v>6.5</c:v>
                </c:pt>
                <c:pt idx="2884">
                  <c:v>4.5</c:v>
                </c:pt>
                <c:pt idx="2885">
                  <c:v>6.6</c:v>
                </c:pt>
                <c:pt idx="2886">
                  <c:v>4.3</c:v>
                </c:pt>
                <c:pt idx="2887">
                  <c:v>6.7</c:v>
                </c:pt>
                <c:pt idx="2888">
                  <c:v>6.8</c:v>
                </c:pt>
                <c:pt idx="2889">
                  <c:v>5.4</c:v>
                </c:pt>
                <c:pt idx="2890">
                  <c:v>6.6</c:v>
                </c:pt>
                <c:pt idx="2891">
                  <c:v>7.4</c:v>
                </c:pt>
                <c:pt idx="2892">
                  <c:v>7.3</c:v>
                </c:pt>
                <c:pt idx="2893">
                  <c:v>6.9</c:v>
                </c:pt>
                <c:pt idx="2894">
                  <c:v>8</c:v>
                </c:pt>
                <c:pt idx="2895">
                  <c:v>6.4</c:v>
                </c:pt>
                <c:pt idx="2896">
                  <c:v>7.8</c:v>
                </c:pt>
                <c:pt idx="2897">
                  <c:v>6.1</c:v>
                </c:pt>
                <c:pt idx="2898">
                  <c:v>6.1</c:v>
                </c:pt>
                <c:pt idx="2899">
                  <c:v>5.0999999999999996</c:v>
                </c:pt>
                <c:pt idx="2900">
                  <c:v>7.8</c:v>
                </c:pt>
                <c:pt idx="2901">
                  <c:v>7.4</c:v>
                </c:pt>
                <c:pt idx="2902">
                  <c:v>7.8</c:v>
                </c:pt>
                <c:pt idx="2903">
                  <c:v>8</c:v>
                </c:pt>
                <c:pt idx="2904">
                  <c:v>6.7</c:v>
                </c:pt>
                <c:pt idx="2905">
                  <c:v>6.6</c:v>
                </c:pt>
                <c:pt idx="2906">
                  <c:v>6.4</c:v>
                </c:pt>
                <c:pt idx="2907">
                  <c:v>6.7</c:v>
                </c:pt>
                <c:pt idx="2908">
                  <c:v>6.2</c:v>
                </c:pt>
                <c:pt idx="2909">
                  <c:v>7.3</c:v>
                </c:pt>
                <c:pt idx="2910">
                  <c:v>8.1</c:v>
                </c:pt>
                <c:pt idx="2911">
                  <c:v>7</c:v>
                </c:pt>
                <c:pt idx="2912">
                  <c:v>8</c:v>
                </c:pt>
                <c:pt idx="2913">
                  <c:v>8</c:v>
                </c:pt>
                <c:pt idx="2914">
                  <c:v>7</c:v>
                </c:pt>
                <c:pt idx="2915">
                  <c:v>7.9</c:v>
                </c:pt>
                <c:pt idx="2916">
                  <c:v>5.9</c:v>
                </c:pt>
                <c:pt idx="2917">
                  <c:v>6.6</c:v>
                </c:pt>
                <c:pt idx="2918">
                  <c:v>6.3</c:v>
                </c:pt>
                <c:pt idx="2919">
                  <c:v>7.7</c:v>
                </c:pt>
                <c:pt idx="2920">
                  <c:v>6.9</c:v>
                </c:pt>
                <c:pt idx="2921">
                  <c:v>7.1</c:v>
                </c:pt>
                <c:pt idx="2922">
                  <c:v>7.4</c:v>
                </c:pt>
                <c:pt idx="2923">
                  <c:v>6.5</c:v>
                </c:pt>
                <c:pt idx="2924">
                  <c:v>6.5</c:v>
                </c:pt>
                <c:pt idx="2925">
                  <c:v>6.8</c:v>
                </c:pt>
                <c:pt idx="2926">
                  <c:v>7.5</c:v>
                </c:pt>
                <c:pt idx="2927">
                  <c:v>6.6</c:v>
                </c:pt>
                <c:pt idx="2928">
                  <c:v>7.1</c:v>
                </c:pt>
                <c:pt idx="2929">
                  <c:v>6.6</c:v>
                </c:pt>
                <c:pt idx="2930">
                  <c:v>7</c:v>
                </c:pt>
                <c:pt idx="2931">
                  <c:v>3.3</c:v>
                </c:pt>
                <c:pt idx="2932">
                  <c:v>6.7</c:v>
                </c:pt>
                <c:pt idx="2933">
                  <c:v>8</c:v>
                </c:pt>
                <c:pt idx="2934">
                  <c:v>6.8</c:v>
                </c:pt>
                <c:pt idx="2935">
                  <c:v>6</c:v>
                </c:pt>
                <c:pt idx="2936">
                  <c:v>5.4</c:v>
                </c:pt>
                <c:pt idx="2937">
                  <c:v>4.3</c:v>
                </c:pt>
                <c:pt idx="2938">
                  <c:v>6.2</c:v>
                </c:pt>
                <c:pt idx="2939">
                  <c:v>7.7</c:v>
                </c:pt>
                <c:pt idx="2940">
                  <c:v>8</c:v>
                </c:pt>
                <c:pt idx="2941">
                  <c:v>7.4</c:v>
                </c:pt>
                <c:pt idx="2942">
                  <c:v>5.9</c:v>
                </c:pt>
                <c:pt idx="2943">
                  <c:v>7.8</c:v>
                </c:pt>
                <c:pt idx="2944">
                  <c:v>7.4</c:v>
                </c:pt>
                <c:pt idx="2945">
                  <c:v>6.5</c:v>
                </c:pt>
                <c:pt idx="2946">
                  <c:v>5.4</c:v>
                </c:pt>
                <c:pt idx="2947">
                  <c:v>7</c:v>
                </c:pt>
                <c:pt idx="2948">
                  <c:v>8.6</c:v>
                </c:pt>
                <c:pt idx="2949">
                  <c:v>7.6</c:v>
                </c:pt>
                <c:pt idx="2950">
                  <c:v>6.9</c:v>
                </c:pt>
                <c:pt idx="2951">
                  <c:v>7</c:v>
                </c:pt>
                <c:pt idx="2952">
                  <c:v>5.3</c:v>
                </c:pt>
                <c:pt idx="2953">
                  <c:v>6.4</c:v>
                </c:pt>
                <c:pt idx="2954">
                  <c:v>4.5</c:v>
                </c:pt>
                <c:pt idx="2955">
                  <c:v>7.8</c:v>
                </c:pt>
                <c:pt idx="2956">
                  <c:v>6.7</c:v>
                </c:pt>
                <c:pt idx="2957">
                  <c:v>5.3</c:v>
                </c:pt>
                <c:pt idx="2958">
                  <c:v>6.3</c:v>
                </c:pt>
                <c:pt idx="2959">
                  <c:v>7</c:v>
                </c:pt>
                <c:pt idx="2960">
                  <c:v>5.3</c:v>
                </c:pt>
                <c:pt idx="2961">
                  <c:v>6.6</c:v>
                </c:pt>
                <c:pt idx="2962">
                  <c:v>5.8</c:v>
                </c:pt>
                <c:pt idx="2963">
                  <c:v>6.7</c:v>
                </c:pt>
                <c:pt idx="2964">
                  <c:v>6.6</c:v>
                </c:pt>
                <c:pt idx="2965">
                  <c:v>7</c:v>
                </c:pt>
                <c:pt idx="2966">
                  <c:v>8.4</c:v>
                </c:pt>
                <c:pt idx="2967">
                  <c:v>6</c:v>
                </c:pt>
                <c:pt idx="2968">
                  <c:v>5.4</c:v>
                </c:pt>
                <c:pt idx="2969">
                  <c:v>7.8</c:v>
                </c:pt>
                <c:pt idx="2970">
                  <c:v>7.6</c:v>
                </c:pt>
                <c:pt idx="2971">
                  <c:v>6.6</c:v>
                </c:pt>
                <c:pt idx="2972">
                  <c:v>6.4</c:v>
                </c:pt>
                <c:pt idx="2973">
                  <c:v>7</c:v>
                </c:pt>
                <c:pt idx="2974">
                  <c:v>5.7</c:v>
                </c:pt>
                <c:pt idx="2975">
                  <c:v>5.9</c:v>
                </c:pt>
                <c:pt idx="2976">
                  <c:v>6.3</c:v>
                </c:pt>
                <c:pt idx="2977">
                  <c:v>6.3</c:v>
                </c:pt>
                <c:pt idx="2978">
                  <c:v>6.2</c:v>
                </c:pt>
                <c:pt idx="2979">
                  <c:v>2.1</c:v>
                </c:pt>
                <c:pt idx="2980">
                  <c:v>5</c:v>
                </c:pt>
                <c:pt idx="2981">
                  <c:v>5.3</c:v>
                </c:pt>
                <c:pt idx="2982">
                  <c:v>7.1</c:v>
                </c:pt>
                <c:pt idx="2983">
                  <c:v>7</c:v>
                </c:pt>
                <c:pt idx="2984">
                  <c:v>7</c:v>
                </c:pt>
                <c:pt idx="2985">
                  <c:v>5.7</c:v>
                </c:pt>
                <c:pt idx="2986">
                  <c:v>7.1</c:v>
                </c:pt>
                <c:pt idx="2987">
                  <c:v>7</c:v>
                </c:pt>
                <c:pt idx="2988">
                  <c:v>7.7</c:v>
                </c:pt>
                <c:pt idx="2989">
                  <c:v>7.1</c:v>
                </c:pt>
                <c:pt idx="2990">
                  <c:v>6.8</c:v>
                </c:pt>
                <c:pt idx="2991">
                  <c:v>7.5</c:v>
                </c:pt>
                <c:pt idx="2992">
                  <c:v>6.3</c:v>
                </c:pt>
                <c:pt idx="2993">
                  <c:v>7.3</c:v>
                </c:pt>
                <c:pt idx="2994">
                  <c:v>6.8</c:v>
                </c:pt>
                <c:pt idx="2995">
                  <c:v>7.2</c:v>
                </c:pt>
                <c:pt idx="2996">
                  <c:v>6.4</c:v>
                </c:pt>
                <c:pt idx="2997">
                  <c:v>6</c:v>
                </c:pt>
                <c:pt idx="2998">
                  <c:v>6.4</c:v>
                </c:pt>
                <c:pt idx="2999">
                  <c:v>5.0999999999999996</c:v>
                </c:pt>
                <c:pt idx="3000">
                  <c:v>7.5</c:v>
                </c:pt>
                <c:pt idx="3001">
                  <c:v>7.1</c:v>
                </c:pt>
                <c:pt idx="3002">
                  <c:v>4.5999999999999996</c:v>
                </c:pt>
                <c:pt idx="3003">
                  <c:v>5.7</c:v>
                </c:pt>
                <c:pt idx="3004">
                  <c:v>6.8</c:v>
                </c:pt>
                <c:pt idx="3005">
                  <c:v>7.7</c:v>
                </c:pt>
                <c:pt idx="3006">
                  <c:v>6.7</c:v>
                </c:pt>
                <c:pt idx="3007">
                  <c:v>3.2</c:v>
                </c:pt>
                <c:pt idx="3008">
                  <c:v>6.1</c:v>
                </c:pt>
                <c:pt idx="3009">
                  <c:v>5.6</c:v>
                </c:pt>
                <c:pt idx="3010">
                  <c:v>6.9</c:v>
                </c:pt>
                <c:pt idx="3011">
                  <c:v>7.5</c:v>
                </c:pt>
                <c:pt idx="3012">
                  <c:v>5.8</c:v>
                </c:pt>
                <c:pt idx="3013">
                  <c:v>8.3000000000000007</c:v>
                </c:pt>
                <c:pt idx="3014">
                  <c:v>2.8</c:v>
                </c:pt>
                <c:pt idx="3015">
                  <c:v>6.6</c:v>
                </c:pt>
                <c:pt idx="3016">
                  <c:v>7.5</c:v>
                </c:pt>
                <c:pt idx="3017">
                  <c:v>6</c:v>
                </c:pt>
                <c:pt idx="3018">
                  <c:v>6.2</c:v>
                </c:pt>
                <c:pt idx="3019">
                  <c:v>7.2</c:v>
                </c:pt>
                <c:pt idx="3020">
                  <c:v>8.6999999999999993</c:v>
                </c:pt>
                <c:pt idx="3021">
                  <c:v>6</c:v>
                </c:pt>
                <c:pt idx="3022">
                  <c:v>8</c:v>
                </c:pt>
                <c:pt idx="3023">
                  <c:v>7.2</c:v>
                </c:pt>
                <c:pt idx="3024">
                  <c:v>4.5</c:v>
                </c:pt>
                <c:pt idx="3025">
                  <c:v>7.9</c:v>
                </c:pt>
                <c:pt idx="3026">
                  <c:v>7.1</c:v>
                </c:pt>
                <c:pt idx="3027">
                  <c:v>7.5</c:v>
                </c:pt>
                <c:pt idx="3028">
                  <c:v>6.8</c:v>
                </c:pt>
                <c:pt idx="3029">
                  <c:v>4.3</c:v>
                </c:pt>
                <c:pt idx="3030">
                  <c:v>7.2</c:v>
                </c:pt>
                <c:pt idx="3031">
                  <c:v>5.8</c:v>
                </c:pt>
                <c:pt idx="3032">
                  <c:v>7.1</c:v>
                </c:pt>
                <c:pt idx="3033">
                  <c:v>7.4</c:v>
                </c:pt>
                <c:pt idx="3034">
                  <c:v>7.6</c:v>
                </c:pt>
                <c:pt idx="3035">
                  <c:v>6.9</c:v>
                </c:pt>
                <c:pt idx="3036">
                  <c:v>6</c:v>
                </c:pt>
                <c:pt idx="3037">
                  <c:v>6.9</c:v>
                </c:pt>
                <c:pt idx="3038">
                  <c:v>7.3</c:v>
                </c:pt>
                <c:pt idx="3039">
                  <c:v>4.5999999999999996</c:v>
                </c:pt>
                <c:pt idx="3040">
                  <c:v>6</c:v>
                </c:pt>
                <c:pt idx="3041">
                  <c:v>6.4</c:v>
                </c:pt>
                <c:pt idx="3042">
                  <c:v>5.5</c:v>
                </c:pt>
                <c:pt idx="3043">
                  <c:v>7.5</c:v>
                </c:pt>
                <c:pt idx="3044">
                  <c:v>8.1</c:v>
                </c:pt>
                <c:pt idx="3045">
                  <c:v>6.3</c:v>
                </c:pt>
                <c:pt idx="3046">
                  <c:v>5.0999999999999996</c:v>
                </c:pt>
                <c:pt idx="3047">
                  <c:v>6.8</c:v>
                </c:pt>
                <c:pt idx="3048">
                  <c:v>5.3</c:v>
                </c:pt>
                <c:pt idx="3049">
                  <c:v>7.3</c:v>
                </c:pt>
                <c:pt idx="3050">
                  <c:v>7.3</c:v>
                </c:pt>
                <c:pt idx="3051">
                  <c:v>7.1</c:v>
                </c:pt>
                <c:pt idx="3052">
                  <c:v>7.6</c:v>
                </c:pt>
                <c:pt idx="3053">
                  <c:v>5.3</c:v>
                </c:pt>
                <c:pt idx="3054">
                  <c:v>7.8</c:v>
                </c:pt>
                <c:pt idx="3055">
                  <c:v>7.7</c:v>
                </c:pt>
                <c:pt idx="3056">
                  <c:v>7.7</c:v>
                </c:pt>
                <c:pt idx="3057">
                  <c:v>5.4</c:v>
                </c:pt>
                <c:pt idx="3058">
                  <c:v>6.2</c:v>
                </c:pt>
                <c:pt idx="3059">
                  <c:v>7.4</c:v>
                </c:pt>
                <c:pt idx="3060">
                  <c:v>6.2</c:v>
                </c:pt>
                <c:pt idx="3061">
                  <c:v>5.0999999999999996</c:v>
                </c:pt>
                <c:pt idx="3062">
                  <c:v>6.9</c:v>
                </c:pt>
                <c:pt idx="3063">
                  <c:v>6.3</c:v>
                </c:pt>
                <c:pt idx="3064">
                  <c:v>6.8</c:v>
                </c:pt>
                <c:pt idx="3065">
                  <c:v>7.4</c:v>
                </c:pt>
                <c:pt idx="3066">
                  <c:v>5.7</c:v>
                </c:pt>
                <c:pt idx="3067">
                  <c:v>5.8</c:v>
                </c:pt>
                <c:pt idx="3068">
                  <c:v>6.2</c:v>
                </c:pt>
                <c:pt idx="3069">
                  <c:v>4.3</c:v>
                </c:pt>
                <c:pt idx="3070">
                  <c:v>6.4</c:v>
                </c:pt>
                <c:pt idx="3071">
                  <c:v>6</c:v>
                </c:pt>
                <c:pt idx="3072">
                  <c:v>6.9</c:v>
                </c:pt>
                <c:pt idx="3073">
                  <c:v>5.5</c:v>
                </c:pt>
                <c:pt idx="3074">
                  <c:v>5.4</c:v>
                </c:pt>
                <c:pt idx="3075">
                  <c:v>8.3000000000000007</c:v>
                </c:pt>
                <c:pt idx="3076">
                  <c:v>7.9</c:v>
                </c:pt>
                <c:pt idx="3077">
                  <c:v>6.5</c:v>
                </c:pt>
                <c:pt idx="3078">
                  <c:v>6.3</c:v>
                </c:pt>
                <c:pt idx="3079">
                  <c:v>6.4</c:v>
                </c:pt>
                <c:pt idx="3080">
                  <c:v>7.9</c:v>
                </c:pt>
                <c:pt idx="3081">
                  <c:v>5.3</c:v>
                </c:pt>
                <c:pt idx="3082">
                  <c:v>5.8</c:v>
                </c:pt>
                <c:pt idx="3083">
                  <c:v>6.6</c:v>
                </c:pt>
                <c:pt idx="3084">
                  <c:v>7.4</c:v>
                </c:pt>
                <c:pt idx="3085">
                  <c:v>8.3000000000000007</c:v>
                </c:pt>
                <c:pt idx="3086">
                  <c:v>5.3</c:v>
                </c:pt>
                <c:pt idx="3087">
                  <c:v>6.2</c:v>
                </c:pt>
                <c:pt idx="3088">
                  <c:v>6.9</c:v>
                </c:pt>
                <c:pt idx="3089">
                  <c:v>5.9</c:v>
                </c:pt>
                <c:pt idx="3090">
                  <c:v>6.1</c:v>
                </c:pt>
                <c:pt idx="3091">
                  <c:v>5.8</c:v>
                </c:pt>
                <c:pt idx="3092">
                  <c:v>7.3</c:v>
                </c:pt>
                <c:pt idx="3093">
                  <c:v>5.9</c:v>
                </c:pt>
                <c:pt idx="3094">
                  <c:v>5.5</c:v>
                </c:pt>
                <c:pt idx="3095">
                  <c:v>5</c:v>
                </c:pt>
                <c:pt idx="3096">
                  <c:v>7</c:v>
                </c:pt>
                <c:pt idx="3097">
                  <c:v>7.8</c:v>
                </c:pt>
                <c:pt idx="3098">
                  <c:v>6.4</c:v>
                </c:pt>
                <c:pt idx="3099">
                  <c:v>5.9</c:v>
                </c:pt>
                <c:pt idx="3100">
                  <c:v>7</c:v>
                </c:pt>
                <c:pt idx="3101">
                  <c:v>6.1</c:v>
                </c:pt>
                <c:pt idx="3102">
                  <c:v>6.9</c:v>
                </c:pt>
                <c:pt idx="3103">
                  <c:v>7.5</c:v>
                </c:pt>
                <c:pt idx="3104">
                  <c:v>7.3</c:v>
                </c:pt>
                <c:pt idx="3105">
                  <c:v>6.5</c:v>
                </c:pt>
                <c:pt idx="3106">
                  <c:v>6.2</c:v>
                </c:pt>
                <c:pt idx="3107">
                  <c:v>6.7</c:v>
                </c:pt>
                <c:pt idx="3108">
                  <c:v>6</c:v>
                </c:pt>
                <c:pt idx="3109">
                  <c:v>6.3</c:v>
                </c:pt>
                <c:pt idx="3110">
                  <c:v>5.8</c:v>
                </c:pt>
                <c:pt idx="3111">
                  <c:v>6.1</c:v>
                </c:pt>
                <c:pt idx="3112">
                  <c:v>6.9</c:v>
                </c:pt>
                <c:pt idx="3113">
                  <c:v>8.3000000000000007</c:v>
                </c:pt>
                <c:pt idx="3114">
                  <c:v>5.4</c:v>
                </c:pt>
                <c:pt idx="3115">
                  <c:v>6.7</c:v>
                </c:pt>
                <c:pt idx="3116">
                  <c:v>7.4</c:v>
                </c:pt>
                <c:pt idx="3117">
                  <c:v>5.6</c:v>
                </c:pt>
                <c:pt idx="3118">
                  <c:v>6.5</c:v>
                </c:pt>
                <c:pt idx="3119">
                  <c:v>6.5</c:v>
                </c:pt>
                <c:pt idx="3120">
                  <c:v>5.8</c:v>
                </c:pt>
                <c:pt idx="3121">
                  <c:v>5</c:v>
                </c:pt>
                <c:pt idx="3122">
                  <c:v>5.5</c:v>
                </c:pt>
                <c:pt idx="3123">
                  <c:v>6.5</c:v>
                </c:pt>
                <c:pt idx="3124">
                  <c:v>7.2</c:v>
                </c:pt>
                <c:pt idx="3125">
                  <c:v>7.3</c:v>
                </c:pt>
                <c:pt idx="3126">
                  <c:v>7.2</c:v>
                </c:pt>
                <c:pt idx="3127">
                  <c:v>5.2</c:v>
                </c:pt>
                <c:pt idx="3128">
                  <c:v>5.7</c:v>
                </c:pt>
                <c:pt idx="3129">
                  <c:v>4.7</c:v>
                </c:pt>
                <c:pt idx="3130">
                  <c:v>5.9</c:v>
                </c:pt>
                <c:pt idx="3131">
                  <c:v>6.8</c:v>
                </c:pt>
                <c:pt idx="3132">
                  <c:v>5.9</c:v>
                </c:pt>
                <c:pt idx="3133">
                  <c:v>5.3</c:v>
                </c:pt>
                <c:pt idx="3134">
                  <c:v>6</c:v>
                </c:pt>
                <c:pt idx="3135">
                  <c:v>7.7</c:v>
                </c:pt>
                <c:pt idx="3136">
                  <c:v>4.4000000000000004</c:v>
                </c:pt>
                <c:pt idx="3137">
                  <c:v>6.6</c:v>
                </c:pt>
                <c:pt idx="3138">
                  <c:v>6.7</c:v>
                </c:pt>
                <c:pt idx="3139">
                  <c:v>5.5</c:v>
                </c:pt>
                <c:pt idx="3140">
                  <c:v>6.5</c:v>
                </c:pt>
                <c:pt idx="3141">
                  <c:v>6.2</c:v>
                </c:pt>
                <c:pt idx="3142">
                  <c:v>7.1</c:v>
                </c:pt>
                <c:pt idx="3143">
                  <c:v>6.1</c:v>
                </c:pt>
                <c:pt idx="3144">
                  <c:v>7.1</c:v>
                </c:pt>
                <c:pt idx="3145">
                  <c:v>6</c:v>
                </c:pt>
                <c:pt idx="3146">
                  <c:v>7.4</c:v>
                </c:pt>
                <c:pt idx="3147">
                  <c:v>5.9</c:v>
                </c:pt>
                <c:pt idx="3148">
                  <c:v>4.0999999999999996</c:v>
                </c:pt>
                <c:pt idx="3149">
                  <c:v>5.8</c:v>
                </c:pt>
                <c:pt idx="3150">
                  <c:v>5.9</c:v>
                </c:pt>
                <c:pt idx="3151">
                  <c:v>7</c:v>
                </c:pt>
                <c:pt idx="3152">
                  <c:v>6.8</c:v>
                </c:pt>
                <c:pt idx="3153">
                  <c:v>7.4</c:v>
                </c:pt>
                <c:pt idx="3154">
                  <c:v>7.1</c:v>
                </c:pt>
                <c:pt idx="3155">
                  <c:v>7</c:v>
                </c:pt>
                <c:pt idx="3156">
                  <c:v>5.8</c:v>
                </c:pt>
                <c:pt idx="3157">
                  <c:v>7.8</c:v>
                </c:pt>
                <c:pt idx="3158">
                  <c:v>6.5</c:v>
                </c:pt>
                <c:pt idx="3159">
                  <c:v>7</c:v>
                </c:pt>
                <c:pt idx="3160">
                  <c:v>6.3</c:v>
                </c:pt>
                <c:pt idx="3161">
                  <c:v>5.3</c:v>
                </c:pt>
                <c:pt idx="3162">
                  <c:v>6.8</c:v>
                </c:pt>
                <c:pt idx="3163">
                  <c:v>5.5</c:v>
                </c:pt>
                <c:pt idx="3164">
                  <c:v>7.4</c:v>
                </c:pt>
                <c:pt idx="3165">
                  <c:v>4.3</c:v>
                </c:pt>
                <c:pt idx="3166">
                  <c:v>6</c:v>
                </c:pt>
                <c:pt idx="3167">
                  <c:v>5.2</c:v>
                </c:pt>
                <c:pt idx="3168">
                  <c:v>6.7</c:v>
                </c:pt>
                <c:pt idx="3169">
                  <c:v>6.3</c:v>
                </c:pt>
                <c:pt idx="3170">
                  <c:v>7.9</c:v>
                </c:pt>
                <c:pt idx="3171">
                  <c:v>8.6</c:v>
                </c:pt>
                <c:pt idx="3172">
                  <c:v>6.1</c:v>
                </c:pt>
                <c:pt idx="3173">
                  <c:v>5.8</c:v>
                </c:pt>
                <c:pt idx="3174">
                  <c:v>7.7</c:v>
                </c:pt>
                <c:pt idx="3175">
                  <c:v>8</c:v>
                </c:pt>
                <c:pt idx="3176">
                  <c:v>5.6</c:v>
                </c:pt>
                <c:pt idx="3177">
                  <c:v>6.7</c:v>
                </c:pt>
                <c:pt idx="3178">
                  <c:v>6.6</c:v>
                </c:pt>
                <c:pt idx="3179">
                  <c:v>4.2</c:v>
                </c:pt>
                <c:pt idx="3180">
                  <c:v>6.6</c:v>
                </c:pt>
                <c:pt idx="3181">
                  <c:v>4.0999999999999996</c:v>
                </c:pt>
                <c:pt idx="3182">
                  <c:v>7.3</c:v>
                </c:pt>
                <c:pt idx="3183">
                  <c:v>7.1</c:v>
                </c:pt>
                <c:pt idx="3184">
                  <c:v>6.5</c:v>
                </c:pt>
                <c:pt idx="3185">
                  <c:v>7</c:v>
                </c:pt>
                <c:pt idx="3186">
                  <c:v>5.5</c:v>
                </c:pt>
                <c:pt idx="3187">
                  <c:v>6.6</c:v>
                </c:pt>
                <c:pt idx="3188">
                  <c:v>7.1</c:v>
                </c:pt>
                <c:pt idx="3189">
                  <c:v>7.9</c:v>
                </c:pt>
                <c:pt idx="3190">
                  <c:v>7.1</c:v>
                </c:pt>
                <c:pt idx="3191">
                  <c:v>5.6</c:v>
                </c:pt>
                <c:pt idx="3192">
                  <c:v>7.3</c:v>
                </c:pt>
                <c:pt idx="3193">
                  <c:v>3.3</c:v>
                </c:pt>
                <c:pt idx="3194">
                  <c:v>6.5</c:v>
                </c:pt>
                <c:pt idx="3195">
                  <c:v>4.8</c:v>
                </c:pt>
                <c:pt idx="3196">
                  <c:v>5.2</c:v>
                </c:pt>
                <c:pt idx="3197">
                  <c:v>6.3</c:v>
                </c:pt>
                <c:pt idx="3198">
                  <c:v>7.2</c:v>
                </c:pt>
                <c:pt idx="3199">
                  <c:v>6.8</c:v>
                </c:pt>
                <c:pt idx="3200">
                  <c:v>5.7</c:v>
                </c:pt>
                <c:pt idx="3201">
                  <c:v>7.2</c:v>
                </c:pt>
                <c:pt idx="3202">
                  <c:v>6.9</c:v>
                </c:pt>
                <c:pt idx="3203">
                  <c:v>9.1</c:v>
                </c:pt>
                <c:pt idx="3204">
                  <c:v>6.3</c:v>
                </c:pt>
                <c:pt idx="3205">
                  <c:v>6.2</c:v>
                </c:pt>
                <c:pt idx="3206">
                  <c:v>6.7</c:v>
                </c:pt>
                <c:pt idx="3207">
                  <c:v>6.5</c:v>
                </c:pt>
                <c:pt idx="3208">
                  <c:v>7.2</c:v>
                </c:pt>
                <c:pt idx="3209">
                  <c:v>5.3</c:v>
                </c:pt>
                <c:pt idx="3210">
                  <c:v>6.7</c:v>
                </c:pt>
                <c:pt idx="3211">
                  <c:v>6.2</c:v>
                </c:pt>
                <c:pt idx="3212">
                  <c:v>3.6</c:v>
                </c:pt>
                <c:pt idx="3213">
                  <c:v>5.7</c:v>
                </c:pt>
                <c:pt idx="3214">
                  <c:v>7.3</c:v>
                </c:pt>
                <c:pt idx="3215">
                  <c:v>5</c:v>
                </c:pt>
                <c:pt idx="3216">
                  <c:v>6.6</c:v>
                </c:pt>
                <c:pt idx="3217">
                  <c:v>6.6</c:v>
                </c:pt>
                <c:pt idx="3218">
                  <c:v>6.8</c:v>
                </c:pt>
                <c:pt idx="3219">
                  <c:v>6.2</c:v>
                </c:pt>
                <c:pt idx="3220">
                  <c:v>7.3</c:v>
                </c:pt>
                <c:pt idx="3221">
                  <c:v>6.2</c:v>
                </c:pt>
                <c:pt idx="3222">
                  <c:v>6.9</c:v>
                </c:pt>
                <c:pt idx="3223">
                  <c:v>6.6</c:v>
                </c:pt>
                <c:pt idx="3224">
                  <c:v>6.3</c:v>
                </c:pt>
                <c:pt idx="3225">
                  <c:v>7</c:v>
                </c:pt>
                <c:pt idx="3226">
                  <c:v>3.3</c:v>
                </c:pt>
                <c:pt idx="3227">
                  <c:v>6.7</c:v>
                </c:pt>
                <c:pt idx="3228">
                  <c:v>6.2</c:v>
                </c:pt>
                <c:pt idx="3229">
                  <c:v>6.5</c:v>
                </c:pt>
                <c:pt idx="3230">
                  <c:v>3.5</c:v>
                </c:pt>
                <c:pt idx="3231">
                  <c:v>5.5</c:v>
                </c:pt>
                <c:pt idx="3232">
                  <c:v>5.9</c:v>
                </c:pt>
                <c:pt idx="3233">
                  <c:v>4.7</c:v>
                </c:pt>
                <c:pt idx="3234">
                  <c:v>4.2</c:v>
                </c:pt>
                <c:pt idx="3235">
                  <c:v>5.2</c:v>
                </c:pt>
                <c:pt idx="3236">
                  <c:v>5.2</c:v>
                </c:pt>
                <c:pt idx="3237">
                  <c:v>3.9</c:v>
                </c:pt>
                <c:pt idx="3238">
                  <c:v>6.1</c:v>
                </c:pt>
                <c:pt idx="3239">
                  <c:v>5.8</c:v>
                </c:pt>
                <c:pt idx="3240">
                  <c:v>6.7</c:v>
                </c:pt>
                <c:pt idx="3241">
                  <c:v>5.7</c:v>
                </c:pt>
                <c:pt idx="3242">
                  <c:v>4.5</c:v>
                </c:pt>
                <c:pt idx="3243">
                  <c:v>6.9</c:v>
                </c:pt>
                <c:pt idx="3244">
                  <c:v>4.8</c:v>
                </c:pt>
                <c:pt idx="3245">
                  <c:v>6.3</c:v>
                </c:pt>
                <c:pt idx="3246">
                  <c:v>6.9</c:v>
                </c:pt>
                <c:pt idx="3247">
                  <c:v>5.4</c:v>
                </c:pt>
                <c:pt idx="3248">
                  <c:v>3.8</c:v>
                </c:pt>
                <c:pt idx="3249">
                  <c:v>7</c:v>
                </c:pt>
                <c:pt idx="3250">
                  <c:v>5.2</c:v>
                </c:pt>
                <c:pt idx="3251">
                  <c:v>7.3</c:v>
                </c:pt>
                <c:pt idx="3252">
                  <c:v>4.5999999999999996</c:v>
                </c:pt>
                <c:pt idx="3253">
                  <c:v>6.5</c:v>
                </c:pt>
                <c:pt idx="3254">
                  <c:v>6.8</c:v>
                </c:pt>
                <c:pt idx="3255">
                  <c:v>6.7</c:v>
                </c:pt>
                <c:pt idx="3256">
                  <c:v>6.1</c:v>
                </c:pt>
                <c:pt idx="3257">
                  <c:v>5.2</c:v>
                </c:pt>
                <c:pt idx="3258">
                  <c:v>6.9</c:v>
                </c:pt>
                <c:pt idx="3259">
                  <c:v>6</c:v>
                </c:pt>
                <c:pt idx="3260">
                  <c:v>7.9</c:v>
                </c:pt>
                <c:pt idx="3261">
                  <c:v>4.5</c:v>
                </c:pt>
                <c:pt idx="3262">
                  <c:v>5.0999999999999996</c:v>
                </c:pt>
                <c:pt idx="3263">
                  <c:v>7.6</c:v>
                </c:pt>
                <c:pt idx="3264">
                  <c:v>7.6</c:v>
                </c:pt>
                <c:pt idx="3265">
                  <c:v>6.7</c:v>
                </c:pt>
                <c:pt idx="3266">
                  <c:v>6.1</c:v>
                </c:pt>
                <c:pt idx="3267">
                  <c:v>7.5</c:v>
                </c:pt>
                <c:pt idx="3268">
                  <c:v>5.3</c:v>
                </c:pt>
                <c:pt idx="3269">
                  <c:v>6</c:v>
                </c:pt>
                <c:pt idx="3270">
                  <c:v>7.1</c:v>
                </c:pt>
                <c:pt idx="3271">
                  <c:v>7.5</c:v>
                </c:pt>
                <c:pt idx="3272">
                  <c:v>6.9</c:v>
                </c:pt>
                <c:pt idx="3273">
                  <c:v>8.5</c:v>
                </c:pt>
                <c:pt idx="3274">
                  <c:v>7.5</c:v>
                </c:pt>
                <c:pt idx="3275">
                  <c:v>6.6</c:v>
                </c:pt>
                <c:pt idx="3276">
                  <c:v>8</c:v>
                </c:pt>
                <c:pt idx="3277">
                  <c:v>7</c:v>
                </c:pt>
                <c:pt idx="3278">
                  <c:v>5.8</c:v>
                </c:pt>
                <c:pt idx="3279">
                  <c:v>7.3</c:v>
                </c:pt>
                <c:pt idx="3280">
                  <c:v>6.8</c:v>
                </c:pt>
                <c:pt idx="3281">
                  <c:v>6.7</c:v>
                </c:pt>
                <c:pt idx="3282">
                  <c:v>6.5</c:v>
                </c:pt>
                <c:pt idx="3283">
                  <c:v>8</c:v>
                </c:pt>
                <c:pt idx="3284">
                  <c:v>6.5</c:v>
                </c:pt>
                <c:pt idx="3285">
                  <c:v>4.9000000000000004</c:v>
                </c:pt>
                <c:pt idx="3286">
                  <c:v>7.1</c:v>
                </c:pt>
                <c:pt idx="3287">
                  <c:v>7</c:v>
                </c:pt>
                <c:pt idx="3288">
                  <c:v>7</c:v>
                </c:pt>
                <c:pt idx="3289">
                  <c:v>7.5</c:v>
                </c:pt>
                <c:pt idx="3290">
                  <c:v>4.5</c:v>
                </c:pt>
                <c:pt idx="3291">
                  <c:v>5.5</c:v>
                </c:pt>
                <c:pt idx="3292">
                  <c:v>7.7</c:v>
                </c:pt>
                <c:pt idx="3293">
                  <c:v>7.2</c:v>
                </c:pt>
                <c:pt idx="3294">
                  <c:v>4.8</c:v>
                </c:pt>
                <c:pt idx="3295">
                  <c:v>6.7</c:v>
                </c:pt>
                <c:pt idx="3296">
                  <c:v>7</c:v>
                </c:pt>
                <c:pt idx="3297">
                  <c:v>6.5</c:v>
                </c:pt>
                <c:pt idx="3298">
                  <c:v>7.4</c:v>
                </c:pt>
                <c:pt idx="3299">
                  <c:v>3.5</c:v>
                </c:pt>
                <c:pt idx="3300">
                  <c:v>5.7</c:v>
                </c:pt>
                <c:pt idx="3301">
                  <c:v>6.2</c:v>
                </c:pt>
                <c:pt idx="3302">
                  <c:v>5.7</c:v>
                </c:pt>
                <c:pt idx="3303">
                  <c:v>6.4</c:v>
                </c:pt>
                <c:pt idx="3304">
                  <c:v>7</c:v>
                </c:pt>
                <c:pt idx="3305">
                  <c:v>7.7</c:v>
                </c:pt>
                <c:pt idx="3306">
                  <c:v>5.4</c:v>
                </c:pt>
                <c:pt idx="3307">
                  <c:v>6.6</c:v>
                </c:pt>
                <c:pt idx="3308">
                  <c:v>6.1</c:v>
                </c:pt>
                <c:pt idx="3309">
                  <c:v>6.1</c:v>
                </c:pt>
                <c:pt idx="3310">
                  <c:v>7.6</c:v>
                </c:pt>
                <c:pt idx="3311">
                  <c:v>6.2</c:v>
                </c:pt>
                <c:pt idx="3312">
                  <c:v>6.6</c:v>
                </c:pt>
                <c:pt idx="3313">
                  <c:v>6.1</c:v>
                </c:pt>
                <c:pt idx="3314">
                  <c:v>7.3</c:v>
                </c:pt>
                <c:pt idx="3315">
                  <c:v>4.2</c:v>
                </c:pt>
                <c:pt idx="3316">
                  <c:v>7.1</c:v>
                </c:pt>
                <c:pt idx="3317">
                  <c:v>6</c:v>
                </c:pt>
                <c:pt idx="3318">
                  <c:v>6.5</c:v>
                </c:pt>
                <c:pt idx="3319">
                  <c:v>6.5</c:v>
                </c:pt>
                <c:pt idx="3320">
                  <c:v>5.7</c:v>
                </c:pt>
                <c:pt idx="3321">
                  <c:v>6.1</c:v>
                </c:pt>
                <c:pt idx="3322">
                  <c:v>7.1</c:v>
                </c:pt>
                <c:pt idx="3323">
                  <c:v>7.3</c:v>
                </c:pt>
                <c:pt idx="3324">
                  <c:v>6.5</c:v>
                </c:pt>
                <c:pt idx="3325">
                  <c:v>7.9</c:v>
                </c:pt>
                <c:pt idx="3326">
                  <c:v>5.7</c:v>
                </c:pt>
                <c:pt idx="3327">
                  <c:v>7.2</c:v>
                </c:pt>
                <c:pt idx="3328">
                  <c:v>7.3</c:v>
                </c:pt>
                <c:pt idx="3329">
                  <c:v>6.9</c:v>
                </c:pt>
                <c:pt idx="3330">
                  <c:v>5</c:v>
                </c:pt>
                <c:pt idx="3331">
                  <c:v>5.9</c:v>
                </c:pt>
                <c:pt idx="3332">
                  <c:v>6.7</c:v>
                </c:pt>
                <c:pt idx="3333">
                  <c:v>7.3</c:v>
                </c:pt>
                <c:pt idx="3334">
                  <c:v>7.6</c:v>
                </c:pt>
                <c:pt idx="3335">
                  <c:v>6.5</c:v>
                </c:pt>
                <c:pt idx="3336">
                  <c:v>2.1</c:v>
                </c:pt>
                <c:pt idx="3337">
                  <c:v>5.3</c:v>
                </c:pt>
                <c:pt idx="3338">
                  <c:v>7.2</c:v>
                </c:pt>
                <c:pt idx="3339">
                  <c:v>7</c:v>
                </c:pt>
                <c:pt idx="3340">
                  <c:v>8</c:v>
                </c:pt>
                <c:pt idx="3341">
                  <c:v>6.5</c:v>
                </c:pt>
                <c:pt idx="3342">
                  <c:v>6.9</c:v>
                </c:pt>
                <c:pt idx="3343">
                  <c:v>7.1</c:v>
                </c:pt>
                <c:pt idx="3344">
                  <c:v>7.3</c:v>
                </c:pt>
                <c:pt idx="3345">
                  <c:v>7.5</c:v>
                </c:pt>
                <c:pt idx="3346">
                  <c:v>6.9</c:v>
                </c:pt>
                <c:pt idx="3347">
                  <c:v>7.2</c:v>
                </c:pt>
                <c:pt idx="3348">
                  <c:v>7.2</c:v>
                </c:pt>
                <c:pt idx="3349">
                  <c:v>6.7</c:v>
                </c:pt>
                <c:pt idx="3350">
                  <c:v>6</c:v>
                </c:pt>
                <c:pt idx="3351">
                  <c:v>8.9</c:v>
                </c:pt>
                <c:pt idx="3352">
                  <c:v>7.7</c:v>
                </c:pt>
                <c:pt idx="3353">
                  <c:v>7.9</c:v>
                </c:pt>
                <c:pt idx="3354">
                  <c:v>5.6</c:v>
                </c:pt>
                <c:pt idx="3355">
                  <c:v>8</c:v>
                </c:pt>
                <c:pt idx="3356">
                  <c:v>6.2</c:v>
                </c:pt>
                <c:pt idx="3357">
                  <c:v>7.9</c:v>
                </c:pt>
                <c:pt idx="3358">
                  <c:v>8.1</c:v>
                </c:pt>
                <c:pt idx="3359">
                  <c:v>7.6</c:v>
                </c:pt>
                <c:pt idx="3360">
                  <c:v>3.5</c:v>
                </c:pt>
                <c:pt idx="3361">
                  <c:v>7.6</c:v>
                </c:pt>
                <c:pt idx="3362">
                  <c:v>6.5</c:v>
                </c:pt>
                <c:pt idx="3363">
                  <c:v>5.6</c:v>
                </c:pt>
                <c:pt idx="3364">
                  <c:v>7.7</c:v>
                </c:pt>
                <c:pt idx="3365">
                  <c:v>5.2</c:v>
                </c:pt>
                <c:pt idx="3366">
                  <c:v>6.9</c:v>
                </c:pt>
                <c:pt idx="3367">
                  <c:v>6.1</c:v>
                </c:pt>
                <c:pt idx="3368">
                  <c:v>5</c:v>
                </c:pt>
                <c:pt idx="3369">
                  <c:v>7.8</c:v>
                </c:pt>
                <c:pt idx="3370">
                  <c:v>7.4</c:v>
                </c:pt>
                <c:pt idx="3371">
                  <c:v>6.8</c:v>
                </c:pt>
                <c:pt idx="3372">
                  <c:v>7.1</c:v>
                </c:pt>
                <c:pt idx="3373">
                  <c:v>6.4</c:v>
                </c:pt>
                <c:pt idx="3374">
                  <c:v>5.7</c:v>
                </c:pt>
                <c:pt idx="3375">
                  <c:v>7.5</c:v>
                </c:pt>
                <c:pt idx="3376">
                  <c:v>6.7</c:v>
                </c:pt>
                <c:pt idx="3377">
                  <c:v>5.6</c:v>
                </c:pt>
                <c:pt idx="3378">
                  <c:v>7</c:v>
                </c:pt>
                <c:pt idx="3379">
                  <c:v>7.6</c:v>
                </c:pt>
                <c:pt idx="3380">
                  <c:v>6.5</c:v>
                </c:pt>
                <c:pt idx="3381">
                  <c:v>7</c:v>
                </c:pt>
                <c:pt idx="3382">
                  <c:v>6.3</c:v>
                </c:pt>
                <c:pt idx="3383">
                  <c:v>6.4</c:v>
                </c:pt>
                <c:pt idx="3384">
                  <c:v>7.1</c:v>
                </c:pt>
                <c:pt idx="3385">
                  <c:v>7.1</c:v>
                </c:pt>
                <c:pt idx="3386">
                  <c:v>6.5</c:v>
                </c:pt>
                <c:pt idx="3387">
                  <c:v>6.9</c:v>
                </c:pt>
                <c:pt idx="3388">
                  <c:v>5.4</c:v>
                </c:pt>
                <c:pt idx="3389">
                  <c:v>4.9000000000000004</c:v>
                </c:pt>
                <c:pt idx="3390">
                  <c:v>5.0999999999999996</c:v>
                </c:pt>
                <c:pt idx="3391">
                  <c:v>5.3</c:v>
                </c:pt>
                <c:pt idx="3392">
                  <c:v>7.5</c:v>
                </c:pt>
                <c:pt idx="3393">
                  <c:v>8.3000000000000007</c:v>
                </c:pt>
                <c:pt idx="3394">
                  <c:v>7.3</c:v>
                </c:pt>
                <c:pt idx="3395">
                  <c:v>7.3</c:v>
                </c:pt>
                <c:pt idx="3396">
                  <c:v>7.1</c:v>
                </c:pt>
                <c:pt idx="3397">
                  <c:v>6</c:v>
                </c:pt>
                <c:pt idx="3398">
                  <c:v>6.6</c:v>
                </c:pt>
                <c:pt idx="3399">
                  <c:v>7.2</c:v>
                </c:pt>
                <c:pt idx="3400">
                  <c:v>7.2</c:v>
                </c:pt>
                <c:pt idx="3401">
                  <c:v>6.9</c:v>
                </c:pt>
                <c:pt idx="3402">
                  <c:v>6.8</c:v>
                </c:pt>
                <c:pt idx="3403">
                  <c:v>4</c:v>
                </c:pt>
                <c:pt idx="3404">
                  <c:v>7.7</c:v>
                </c:pt>
                <c:pt idx="3405">
                  <c:v>7.4</c:v>
                </c:pt>
                <c:pt idx="3406">
                  <c:v>6.5</c:v>
                </c:pt>
                <c:pt idx="3407">
                  <c:v>6.4</c:v>
                </c:pt>
                <c:pt idx="3408">
                  <c:v>7.2</c:v>
                </c:pt>
                <c:pt idx="3409">
                  <c:v>5.6</c:v>
                </c:pt>
                <c:pt idx="3410">
                  <c:v>6.3</c:v>
                </c:pt>
                <c:pt idx="3411">
                  <c:v>6.8</c:v>
                </c:pt>
                <c:pt idx="3412">
                  <c:v>5.5</c:v>
                </c:pt>
                <c:pt idx="3413">
                  <c:v>6.9</c:v>
                </c:pt>
                <c:pt idx="3414">
                  <c:v>6</c:v>
                </c:pt>
                <c:pt idx="3415">
                  <c:v>7.7</c:v>
                </c:pt>
                <c:pt idx="3416">
                  <c:v>6.4</c:v>
                </c:pt>
                <c:pt idx="3417">
                  <c:v>6.6</c:v>
                </c:pt>
                <c:pt idx="3418">
                  <c:v>5.3</c:v>
                </c:pt>
                <c:pt idx="3419">
                  <c:v>8.1</c:v>
                </c:pt>
                <c:pt idx="3420">
                  <c:v>5.9</c:v>
                </c:pt>
                <c:pt idx="3421">
                  <c:v>7.7</c:v>
                </c:pt>
                <c:pt idx="3422">
                  <c:v>4.5999999999999996</c:v>
                </c:pt>
                <c:pt idx="3423">
                  <c:v>5.0999999999999996</c:v>
                </c:pt>
                <c:pt idx="3424">
                  <c:v>6.9</c:v>
                </c:pt>
                <c:pt idx="3425">
                  <c:v>8</c:v>
                </c:pt>
                <c:pt idx="3426">
                  <c:v>6.8</c:v>
                </c:pt>
                <c:pt idx="3427">
                  <c:v>5.4</c:v>
                </c:pt>
                <c:pt idx="3428">
                  <c:v>6.5</c:v>
                </c:pt>
                <c:pt idx="3429">
                  <c:v>4.2</c:v>
                </c:pt>
                <c:pt idx="3430">
                  <c:v>7.4</c:v>
                </c:pt>
                <c:pt idx="3431">
                  <c:v>6.9</c:v>
                </c:pt>
                <c:pt idx="3432">
                  <c:v>6.7</c:v>
                </c:pt>
                <c:pt idx="3433">
                  <c:v>7.3</c:v>
                </c:pt>
                <c:pt idx="3434">
                  <c:v>7.6</c:v>
                </c:pt>
                <c:pt idx="3435">
                  <c:v>5.4</c:v>
                </c:pt>
                <c:pt idx="3436">
                  <c:v>7.3</c:v>
                </c:pt>
                <c:pt idx="3437">
                  <c:v>6.4</c:v>
                </c:pt>
                <c:pt idx="3438">
                  <c:v>6</c:v>
                </c:pt>
                <c:pt idx="3439">
                  <c:v>7.2</c:v>
                </c:pt>
                <c:pt idx="3440">
                  <c:v>6</c:v>
                </c:pt>
                <c:pt idx="3441">
                  <c:v>3.1</c:v>
                </c:pt>
                <c:pt idx="3442">
                  <c:v>6.9</c:v>
                </c:pt>
                <c:pt idx="3443">
                  <c:v>6.2</c:v>
                </c:pt>
                <c:pt idx="3444">
                  <c:v>5.5</c:v>
                </c:pt>
                <c:pt idx="3445">
                  <c:v>6.9</c:v>
                </c:pt>
                <c:pt idx="3446">
                  <c:v>6.3</c:v>
                </c:pt>
                <c:pt idx="3447">
                  <c:v>4.8</c:v>
                </c:pt>
                <c:pt idx="3448">
                  <c:v>7.9</c:v>
                </c:pt>
                <c:pt idx="3449">
                  <c:v>6.7</c:v>
                </c:pt>
                <c:pt idx="3450">
                  <c:v>5.6</c:v>
                </c:pt>
                <c:pt idx="3451">
                  <c:v>5.4</c:v>
                </c:pt>
                <c:pt idx="3452">
                  <c:v>8</c:v>
                </c:pt>
                <c:pt idx="3453">
                  <c:v>5.7</c:v>
                </c:pt>
                <c:pt idx="3454">
                  <c:v>7.6</c:v>
                </c:pt>
                <c:pt idx="3455">
                  <c:v>7</c:v>
                </c:pt>
                <c:pt idx="3456">
                  <c:v>7.2</c:v>
                </c:pt>
                <c:pt idx="3457">
                  <c:v>6.2</c:v>
                </c:pt>
                <c:pt idx="3458">
                  <c:v>3.5</c:v>
                </c:pt>
                <c:pt idx="3459">
                  <c:v>7.5</c:v>
                </c:pt>
                <c:pt idx="3460">
                  <c:v>5.0999999999999996</c:v>
                </c:pt>
                <c:pt idx="3461">
                  <c:v>6.7</c:v>
                </c:pt>
                <c:pt idx="3462">
                  <c:v>9.1999999999999993</c:v>
                </c:pt>
                <c:pt idx="3463">
                  <c:v>6.1</c:v>
                </c:pt>
                <c:pt idx="3464">
                  <c:v>7.7</c:v>
                </c:pt>
                <c:pt idx="3465">
                  <c:v>7.6</c:v>
                </c:pt>
                <c:pt idx="3466">
                  <c:v>6.1</c:v>
                </c:pt>
                <c:pt idx="3467">
                  <c:v>4.9000000000000004</c:v>
                </c:pt>
                <c:pt idx="3468">
                  <c:v>6.8</c:v>
                </c:pt>
                <c:pt idx="3469">
                  <c:v>7</c:v>
                </c:pt>
                <c:pt idx="3470">
                  <c:v>7.2</c:v>
                </c:pt>
                <c:pt idx="3471">
                  <c:v>5.7</c:v>
                </c:pt>
                <c:pt idx="3472">
                  <c:v>7.3</c:v>
                </c:pt>
                <c:pt idx="3473">
                  <c:v>7.5</c:v>
                </c:pt>
                <c:pt idx="3474">
                  <c:v>7.4</c:v>
                </c:pt>
                <c:pt idx="3475">
                  <c:v>7.2</c:v>
                </c:pt>
                <c:pt idx="3476">
                  <c:v>6.5</c:v>
                </c:pt>
                <c:pt idx="3477">
                  <c:v>9</c:v>
                </c:pt>
                <c:pt idx="3478">
                  <c:v>6.8</c:v>
                </c:pt>
                <c:pt idx="3479">
                  <c:v>6.8</c:v>
                </c:pt>
                <c:pt idx="3480">
                  <c:v>5.2</c:v>
                </c:pt>
                <c:pt idx="3481">
                  <c:v>7.2</c:v>
                </c:pt>
                <c:pt idx="3482">
                  <c:v>7.5</c:v>
                </c:pt>
                <c:pt idx="3483">
                  <c:v>4</c:v>
                </c:pt>
                <c:pt idx="3484">
                  <c:v>6.8</c:v>
                </c:pt>
                <c:pt idx="3485">
                  <c:v>6.9</c:v>
                </c:pt>
                <c:pt idx="3486">
                  <c:v>8.1999999999999993</c:v>
                </c:pt>
                <c:pt idx="3487">
                  <c:v>7.3</c:v>
                </c:pt>
                <c:pt idx="3488">
                  <c:v>6.1</c:v>
                </c:pt>
                <c:pt idx="3489">
                  <c:v>7.8</c:v>
                </c:pt>
                <c:pt idx="3490">
                  <c:v>6</c:v>
                </c:pt>
                <c:pt idx="3491">
                  <c:v>4.0999999999999996</c:v>
                </c:pt>
                <c:pt idx="3492">
                  <c:v>7</c:v>
                </c:pt>
                <c:pt idx="3493">
                  <c:v>7.1</c:v>
                </c:pt>
                <c:pt idx="3494">
                  <c:v>6.2</c:v>
                </c:pt>
                <c:pt idx="3495">
                  <c:v>6.9</c:v>
                </c:pt>
                <c:pt idx="3496">
                  <c:v>7.6</c:v>
                </c:pt>
                <c:pt idx="3497">
                  <c:v>7.6</c:v>
                </c:pt>
                <c:pt idx="3498">
                  <c:v>6.4</c:v>
                </c:pt>
                <c:pt idx="3499">
                  <c:v>6.2</c:v>
                </c:pt>
                <c:pt idx="3500">
                  <c:v>7.5</c:v>
                </c:pt>
                <c:pt idx="3501">
                  <c:v>2</c:v>
                </c:pt>
                <c:pt idx="3502">
                  <c:v>6.2</c:v>
                </c:pt>
                <c:pt idx="3503">
                  <c:v>7.7</c:v>
                </c:pt>
                <c:pt idx="3504">
                  <c:v>6.5</c:v>
                </c:pt>
                <c:pt idx="3505">
                  <c:v>7.4</c:v>
                </c:pt>
                <c:pt idx="3506">
                  <c:v>7.9</c:v>
                </c:pt>
                <c:pt idx="3507">
                  <c:v>6.8</c:v>
                </c:pt>
                <c:pt idx="3508">
                  <c:v>6.3</c:v>
                </c:pt>
                <c:pt idx="3509">
                  <c:v>6.3</c:v>
                </c:pt>
                <c:pt idx="3510">
                  <c:v>6.6</c:v>
                </c:pt>
                <c:pt idx="3511">
                  <c:v>6.4</c:v>
                </c:pt>
                <c:pt idx="3512">
                  <c:v>7.5</c:v>
                </c:pt>
                <c:pt idx="3513">
                  <c:v>5.8</c:v>
                </c:pt>
                <c:pt idx="3514">
                  <c:v>6.5</c:v>
                </c:pt>
                <c:pt idx="3515">
                  <c:v>4.8</c:v>
                </c:pt>
                <c:pt idx="3516">
                  <c:v>7.2</c:v>
                </c:pt>
                <c:pt idx="3517">
                  <c:v>6.3</c:v>
                </c:pt>
                <c:pt idx="3518">
                  <c:v>7</c:v>
                </c:pt>
                <c:pt idx="3519">
                  <c:v>6.3</c:v>
                </c:pt>
                <c:pt idx="3520">
                  <c:v>5.3</c:v>
                </c:pt>
                <c:pt idx="3521">
                  <c:v>2.2999999999999998</c:v>
                </c:pt>
                <c:pt idx="3522">
                  <c:v>7.1</c:v>
                </c:pt>
                <c:pt idx="3523">
                  <c:v>6.2</c:v>
                </c:pt>
                <c:pt idx="3524">
                  <c:v>6.2</c:v>
                </c:pt>
                <c:pt idx="3525">
                  <c:v>6.7</c:v>
                </c:pt>
                <c:pt idx="3526">
                  <c:v>6.5</c:v>
                </c:pt>
                <c:pt idx="3527">
                  <c:v>5.9</c:v>
                </c:pt>
                <c:pt idx="3528">
                  <c:v>6.7</c:v>
                </c:pt>
                <c:pt idx="3529">
                  <c:v>6</c:v>
                </c:pt>
                <c:pt idx="3530">
                  <c:v>6.9</c:v>
                </c:pt>
                <c:pt idx="3531">
                  <c:v>7.9</c:v>
                </c:pt>
                <c:pt idx="3532">
                  <c:v>5.3</c:v>
                </c:pt>
                <c:pt idx="3533">
                  <c:v>4.8</c:v>
                </c:pt>
                <c:pt idx="3534">
                  <c:v>5.3</c:v>
                </c:pt>
                <c:pt idx="3535">
                  <c:v>6</c:v>
                </c:pt>
                <c:pt idx="3536">
                  <c:v>7.3</c:v>
                </c:pt>
                <c:pt idx="3537">
                  <c:v>7.4</c:v>
                </c:pt>
                <c:pt idx="3538">
                  <c:v>7.7</c:v>
                </c:pt>
                <c:pt idx="3539">
                  <c:v>4.8</c:v>
                </c:pt>
                <c:pt idx="3540">
                  <c:v>7.2</c:v>
                </c:pt>
                <c:pt idx="3541">
                  <c:v>5.8</c:v>
                </c:pt>
                <c:pt idx="3542">
                  <c:v>7.3</c:v>
                </c:pt>
                <c:pt idx="3543">
                  <c:v>7</c:v>
                </c:pt>
                <c:pt idx="3544">
                  <c:v>6.4</c:v>
                </c:pt>
                <c:pt idx="3545">
                  <c:v>5.6</c:v>
                </c:pt>
                <c:pt idx="3546">
                  <c:v>8.1999999999999993</c:v>
                </c:pt>
                <c:pt idx="3547">
                  <c:v>6.5</c:v>
                </c:pt>
                <c:pt idx="3548">
                  <c:v>6.4</c:v>
                </c:pt>
                <c:pt idx="3549">
                  <c:v>8.1</c:v>
                </c:pt>
                <c:pt idx="3550">
                  <c:v>5.4</c:v>
                </c:pt>
                <c:pt idx="3551">
                  <c:v>6.3</c:v>
                </c:pt>
                <c:pt idx="3552">
                  <c:v>7.8</c:v>
                </c:pt>
                <c:pt idx="3553">
                  <c:v>6.8</c:v>
                </c:pt>
                <c:pt idx="3554">
                  <c:v>7.2</c:v>
                </c:pt>
                <c:pt idx="3555">
                  <c:v>7.1</c:v>
                </c:pt>
                <c:pt idx="3556">
                  <c:v>6.2</c:v>
                </c:pt>
                <c:pt idx="3557">
                  <c:v>7.3</c:v>
                </c:pt>
                <c:pt idx="3558">
                  <c:v>5.9</c:v>
                </c:pt>
                <c:pt idx="3559">
                  <c:v>7.2</c:v>
                </c:pt>
                <c:pt idx="3560">
                  <c:v>3.6</c:v>
                </c:pt>
                <c:pt idx="3561">
                  <c:v>7.7</c:v>
                </c:pt>
                <c:pt idx="3562">
                  <c:v>7.3</c:v>
                </c:pt>
                <c:pt idx="3563">
                  <c:v>7.4</c:v>
                </c:pt>
                <c:pt idx="3564">
                  <c:v>6.6</c:v>
                </c:pt>
                <c:pt idx="3565">
                  <c:v>6.9</c:v>
                </c:pt>
                <c:pt idx="3566">
                  <c:v>6.8</c:v>
                </c:pt>
                <c:pt idx="3567">
                  <c:v>7.3</c:v>
                </c:pt>
                <c:pt idx="3568">
                  <c:v>7.2</c:v>
                </c:pt>
                <c:pt idx="3569">
                  <c:v>6.5</c:v>
                </c:pt>
                <c:pt idx="3570">
                  <c:v>7.7</c:v>
                </c:pt>
                <c:pt idx="3571">
                  <c:v>8.1</c:v>
                </c:pt>
                <c:pt idx="3572">
                  <c:v>7.7</c:v>
                </c:pt>
                <c:pt idx="3573">
                  <c:v>7.6</c:v>
                </c:pt>
                <c:pt idx="3574">
                  <c:v>7.3</c:v>
                </c:pt>
                <c:pt idx="3575">
                  <c:v>8.6999999999999993</c:v>
                </c:pt>
                <c:pt idx="3576">
                  <c:v>7.2</c:v>
                </c:pt>
                <c:pt idx="3577">
                  <c:v>7.2</c:v>
                </c:pt>
                <c:pt idx="3578">
                  <c:v>8.1</c:v>
                </c:pt>
                <c:pt idx="3579">
                  <c:v>7.5</c:v>
                </c:pt>
                <c:pt idx="3580">
                  <c:v>8.1</c:v>
                </c:pt>
                <c:pt idx="3581">
                  <c:v>7.8</c:v>
                </c:pt>
                <c:pt idx="3582">
                  <c:v>7.8</c:v>
                </c:pt>
                <c:pt idx="3583">
                  <c:v>5.8</c:v>
                </c:pt>
                <c:pt idx="3584">
                  <c:v>7.6</c:v>
                </c:pt>
                <c:pt idx="3585">
                  <c:v>7.4</c:v>
                </c:pt>
                <c:pt idx="3586">
                  <c:v>6.3</c:v>
                </c:pt>
                <c:pt idx="3587">
                  <c:v>6.9</c:v>
                </c:pt>
                <c:pt idx="3588">
                  <c:v>8.6</c:v>
                </c:pt>
                <c:pt idx="3589">
                  <c:v>5.0999999999999996</c:v>
                </c:pt>
                <c:pt idx="3590">
                  <c:v>6.4</c:v>
                </c:pt>
                <c:pt idx="3591">
                  <c:v>7.9</c:v>
                </c:pt>
                <c:pt idx="3592">
                  <c:v>6.9</c:v>
                </c:pt>
                <c:pt idx="3593">
                  <c:v>7.5</c:v>
                </c:pt>
                <c:pt idx="3594">
                  <c:v>7.2</c:v>
                </c:pt>
                <c:pt idx="3595">
                  <c:v>5.8</c:v>
                </c:pt>
                <c:pt idx="3596">
                  <c:v>2.9</c:v>
                </c:pt>
                <c:pt idx="3597">
                  <c:v>6.2</c:v>
                </c:pt>
                <c:pt idx="3598">
                  <c:v>7.3</c:v>
                </c:pt>
                <c:pt idx="3599">
                  <c:v>6.2</c:v>
                </c:pt>
                <c:pt idx="3600">
                  <c:v>6.8</c:v>
                </c:pt>
                <c:pt idx="3601">
                  <c:v>6.1</c:v>
                </c:pt>
                <c:pt idx="3602">
                  <c:v>7.7</c:v>
                </c:pt>
                <c:pt idx="3603">
                  <c:v>5.2</c:v>
                </c:pt>
                <c:pt idx="3604">
                  <c:v>6.8</c:v>
                </c:pt>
                <c:pt idx="3605">
                  <c:v>6.5</c:v>
                </c:pt>
                <c:pt idx="3606">
                  <c:v>7</c:v>
                </c:pt>
                <c:pt idx="3607">
                  <c:v>5.9</c:v>
                </c:pt>
                <c:pt idx="3608">
                  <c:v>7.1</c:v>
                </c:pt>
                <c:pt idx="3609">
                  <c:v>5.5</c:v>
                </c:pt>
                <c:pt idx="3610">
                  <c:v>7.4</c:v>
                </c:pt>
                <c:pt idx="3611">
                  <c:v>7.3</c:v>
                </c:pt>
                <c:pt idx="3612">
                  <c:v>4.5999999999999996</c:v>
                </c:pt>
                <c:pt idx="3613">
                  <c:v>7.2</c:v>
                </c:pt>
                <c:pt idx="3614">
                  <c:v>7</c:v>
                </c:pt>
                <c:pt idx="3615">
                  <c:v>5.0999999999999996</c:v>
                </c:pt>
                <c:pt idx="3616">
                  <c:v>6.7</c:v>
                </c:pt>
                <c:pt idx="3617">
                  <c:v>5.3</c:v>
                </c:pt>
                <c:pt idx="3618">
                  <c:v>8.4</c:v>
                </c:pt>
                <c:pt idx="3619">
                  <c:v>7.8</c:v>
                </c:pt>
                <c:pt idx="3620">
                  <c:v>6.7</c:v>
                </c:pt>
                <c:pt idx="3621">
                  <c:v>5.4</c:v>
                </c:pt>
                <c:pt idx="3622">
                  <c:v>7.2</c:v>
                </c:pt>
                <c:pt idx="3623">
                  <c:v>5.8</c:v>
                </c:pt>
                <c:pt idx="3624">
                  <c:v>6.4</c:v>
                </c:pt>
                <c:pt idx="3625">
                  <c:v>8</c:v>
                </c:pt>
                <c:pt idx="3626">
                  <c:v>7</c:v>
                </c:pt>
                <c:pt idx="3627">
                  <c:v>7</c:v>
                </c:pt>
                <c:pt idx="3628">
                  <c:v>6.7</c:v>
                </c:pt>
                <c:pt idx="3629">
                  <c:v>3.8</c:v>
                </c:pt>
                <c:pt idx="3630">
                  <c:v>5.7</c:v>
                </c:pt>
                <c:pt idx="3631">
                  <c:v>6.6</c:v>
                </c:pt>
                <c:pt idx="3632">
                  <c:v>6.7</c:v>
                </c:pt>
                <c:pt idx="3633">
                  <c:v>6.1</c:v>
                </c:pt>
                <c:pt idx="3634">
                  <c:v>6.2</c:v>
                </c:pt>
                <c:pt idx="3635">
                  <c:v>6.2</c:v>
                </c:pt>
                <c:pt idx="3636">
                  <c:v>7.4</c:v>
                </c:pt>
                <c:pt idx="3637">
                  <c:v>4.7</c:v>
                </c:pt>
                <c:pt idx="3638">
                  <c:v>8.3000000000000007</c:v>
                </c:pt>
                <c:pt idx="3639">
                  <c:v>7.2</c:v>
                </c:pt>
                <c:pt idx="3640">
                  <c:v>5.8</c:v>
                </c:pt>
                <c:pt idx="3641">
                  <c:v>5.9</c:v>
                </c:pt>
                <c:pt idx="3642">
                  <c:v>6.3</c:v>
                </c:pt>
                <c:pt idx="3643">
                  <c:v>7.2</c:v>
                </c:pt>
                <c:pt idx="3644">
                  <c:v>5.4</c:v>
                </c:pt>
                <c:pt idx="3645">
                  <c:v>8.1999999999999993</c:v>
                </c:pt>
                <c:pt idx="3646">
                  <c:v>7.3</c:v>
                </c:pt>
                <c:pt idx="3647">
                  <c:v>7.3</c:v>
                </c:pt>
                <c:pt idx="3648">
                  <c:v>5.8</c:v>
                </c:pt>
                <c:pt idx="3649">
                  <c:v>6.1</c:v>
                </c:pt>
                <c:pt idx="3650">
                  <c:v>7.1</c:v>
                </c:pt>
                <c:pt idx="3651">
                  <c:v>6.5</c:v>
                </c:pt>
                <c:pt idx="3652">
                  <c:v>7.9</c:v>
                </c:pt>
                <c:pt idx="3653">
                  <c:v>5.4</c:v>
                </c:pt>
                <c:pt idx="3654">
                  <c:v>7.1</c:v>
                </c:pt>
                <c:pt idx="3655">
                  <c:v>6.4</c:v>
                </c:pt>
                <c:pt idx="3656">
                  <c:v>8.4</c:v>
                </c:pt>
                <c:pt idx="3657">
                  <c:v>6.7</c:v>
                </c:pt>
                <c:pt idx="3658">
                  <c:v>6.9</c:v>
                </c:pt>
                <c:pt idx="3659">
                  <c:v>2.1</c:v>
                </c:pt>
                <c:pt idx="3660">
                  <c:v>4.3</c:v>
                </c:pt>
                <c:pt idx="3661">
                  <c:v>6.6</c:v>
                </c:pt>
                <c:pt idx="3662">
                  <c:v>3.4</c:v>
                </c:pt>
                <c:pt idx="3663">
                  <c:v>8.3000000000000007</c:v>
                </c:pt>
                <c:pt idx="3664">
                  <c:v>7.2</c:v>
                </c:pt>
                <c:pt idx="3665">
                  <c:v>5.6</c:v>
                </c:pt>
                <c:pt idx="3666">
                  <c:v>7.7</c:v>
                </c:pt>
                <c:pt idx="3667">
                  <c:v>6.6</c:v>
                </c:pt>
                <c:pt idx="3668">
                  <c:v>7.6</c:v>
                </c:pt>
                <c:pt idx="3669">
                  <c:v>7.4</c:v>
                </c:pt>
                <c:pt idx="3670">
                  <c:v>7.1</c:v>
                </c:pt>
                <c:pt idx="3671">
                  <c:v>3.4</c:v>
                </c:pt>
                <c:pt idx="3672">
                  <c:v>7.9</c:v>
                </c:pt>
                <c:pt idx="3673">
                  <c:v>6.7</c:v>
                </c:pt>
                <c:pt idx="3674">
                  <c:v>6.6</c:v>
                </c:pt>
                <c:pt idx="3675">
                  <c:v>7.9</c:v>
                </c:pt>
                <c:pt idx="3676">
                  <c:v>4.9000000000000004</c:v>
                </c:pt>
                <c:pt idx="3677">
                  <c:v>7.2</c:v>
                </c:pt>
                <c:pt idx="3678">
                  <c:v>7.4</c:v>
                </c:pt>
                <c:pt idx="3679">
                  <c:v>6.1</c:v>
                </c:pt>
                <c:pt idx="3680">
                  <c:v>8.4</c:v>
                </c:pt>
                <c:pt idx="3681">
                  <c:v>6.2</c:v>
                </c:pt>
                <c:pt idx="3682">
                  <c:v>5.3</c:v>
                </c:pt>
                <c:pt idx="3683">
                  <c:v>5</c:v>
                </c:pt>
                <c:pt idx="3684">
                  <c:v>7.7</c:v>
                </c:pt>
                <c:pt idx="3685">
                  <c:v>7.6</c:v>
                </c:pt>
                <c:pt idx="3686">
                  <c:v>6.3</c:v>
                </c:pt>
                <c:pt idx="3687">
                  <c:v>7.6</c:v>
                </c:pt>
                <c:pt idx="3688">
                  <c:v>5.6</c:v>
                </c:pt>
                <c:pt idx="3689">
                  <c:v>7.3</c:v>
                </c:pt>
                <c:pt idx="3690">
                  <c:v>6.2</c:v>
                </c:pt>
                <c:pt idx="3691">
                  <c:v>6.6</c:v>
                </c:pt>
                <c:pt idx="3692">
                  <c:v>6.6</c:v>
                </c:pt>
                <c:pt idx="3693">
                  <c:v>7.3</c:v>
                </c:pt>
                <c:pt idx="3694">
                  <c:v>6.6</c:v>
                </c:pt>
                <c:pt idx="3695">
                  <c:v>6.9</c:v>
                </c:pt>
                <c:pt idx="3696">
                  <c:v>5.8</c:v>
                </c:pt>
                <c:pt idx="3697">
                  <c:v>4.4000000000000004</c:v>
                </c:pt>
                <c:pt idx="3698">
                  <c:v>6.6</c:v>
                </c:pt>
                <c:pt idx="3699">
                  <c:v>7.1</c:v>
                </c:pt>
                <c:pt idx="3700">
                  <c:v>7.6</c:v>
                </c:pt>
                <c:pt idx="3701">
                  <c:v>4.5999999999999996</c:v>
                </c:pt>
                <c:pt idx="3702">
                  <c:v>6.8</c:v>
                </c:pt>
                <c:pt idx="3703">
                  <c:v>7.1</c:v>
                </c:pt>
                <c:pt idx="3704">
                  <c:v>4.9000000000000004</c:v>
                </c:pt>
                <c:pt idx="3705">
                  <c:v>7.3</c:v>
                </c:pt>
                <c:pt idx="3706">
                  <c:v>7.2</c:v>
                </c:pt>
                <c:pt idx="3707">
                  <c:v>5</c:v>
                </c:pt>
                <c:pt idx="3708">
                  <c:v>8.1999999999999993</c:v>
                </c:pt>
                <c:pt idx="3709">
                  <c:v>8</c:v>
                </c:pt>
                <c:pt idx="3710">
                  <c:v>5.2</c:v>
                </c:pt>
                <c:pt idx="3711">
                  <c:v>8.5</c:v>
                </c:pt>
                <c:pt idx="3712">
                  <c:v>6.5</c:v>
                </c:pt>
                <c:pt idx="3713">
                  <c:v>7.4</c:v>
                </c:pt>
                <c:pt idx="3714">
                  <c:v>7.7</c:v>
                </c:pt>
                <c:pt idx="3715">
                  <c:v>7.4</c:v>
                </c:pt>
                <c:pt idx="3716">
                  <c:v>5.0999999999999996</c:v>
                </c:pt>
                <c:pt idx="3717">
                  <c:v>7.3</c:v>
                </c:pt>
                <c:pt idx="3718">
                  <c:v>5</c:v>
                </c:pt>
                <c:pt idx="3719">
                  <c:v>7.2</c:v>
                </c:pt>
                <c:pt idx="3720">
                  <c:v>6.7</c:v>
                </c:pt>
                <c:pt idx="3721">
                  <c:v>6.4</c:v>
                </c:pt>
                <c:pt idx="3722">
                  <c:v>7.1</c:v>
                </c:pt>
                <c:pt idx="3723">
                  <c:v>5.6</c:v>
                </c:pt>
                <c:pt idx="3724">
                  <c:v>6.2</c:v>
                </c:pt>
                <c:pt idx="3725">
                  <c:v>6.1</c:v>
                </c:pt>
                <c:pt idx="3726">
                  <c:v>5.2</c:v>
                </c:pt>
                <c:pt idx="3727">
                  <c:v>7.3</c:v>
                </c:pt>
                <c:pt idx="3728">
                  <c:v>7.5</c:v>
                </c:pt>
                <c:pt idx="3729">
                  <c:v>6.6</c:v>
                </c:pt>
                <c:pt idx="3730">
                  <c:v>6.4</c:v>
                </c:pt>
                <c:pt idx="3731">
                  <c:v>4.5</c:v>
                </c:pt>
                <c:pt idx="3732">
                  <c:v>6.6</c:v>
                </c:pt>
                <c:pt idx="3733">
                  <c:v>5.3</c:v>
                </c:pt>
                <c:pt idx="3734">
                  <c:v>4.9000000000000004</c:v>
                </c:pt>
                <c:pt idx="3735">
                  <c:v>7.7</c:v>
                </c:pt>
                <c:pt idx="3736">
                  <c:v>8</c:v>
                </c:pt>
                <c:pt idx="3737">
                  <c:v>3.8</c:v>
                </c:pt>
                <c:pt idx="3738">
                  <c:v>7.6</c:v>
                </c:pt>
                <c:pt idx="3739">
                  <c:v>5.9</c:v>
                </c:pt>
                <c:pt idx="3740">
                  <c:v>6.2</c:v>
                </c:pt>
                <c:pt idx="3741">
                  <c:v>7.2</c:v>
                </c:pt>
                <c:pt idx="3742">
                  <c:v>6.3</c:v>
                </c:pt>
                <c:pt idx="3743">
                  <c:v>5.2</c:v>
                </c:pt>
                <c:pt idx="3744">
                  <c:v>6.9</c:v>
                </c:pt>
                <c:pt idx="3745">
                  <c:v>6.8</c:v>
                </c:pt>
                <c:pt idx="3746">
                  <c:v>6.2</c:v>
                </c:pt>
                <c:pt idx="3747">
                  <c:v>6.2</c:v>
                </c:pt>
                <c:pt idx="3748">
                  <c:v>3.5</c:v>
                </c:pt>
                <c:pt idx="3749">
                  <c:v>6.1</c:v>
                </c:pt>
                <c:pt idx="3750">
                  <c:v>6.6</c:v>
                </c:pt>
                <c:pt idx="3751">
                  <c:v>4.5</c:v>
                </c:pt>
                <c:pt idx="3752">
                  <c:v>5.9</c:v>
                </c:pt>
                <c:pt idx="3753">
                  <c:v>6.9</c:v>
                </c:pt>
                <c:pt idx="3754">
                  <c:v>7.7</c:v>
                </c:pt>
                <c:pt idx="3755">
                  <c:v>6.6</c:v>
                </c:pt>
                <c:pt idx="3756">
                  <c:v>5.3</c:v>
                </c:pt>
                <c:pt idx="3757">
                  <c:v>6.3</c:v>
                </c:pt>
                <c:pt idx="3758">
                  <c:v>7</c:v>
                </c:pt>
                <c:pt idx="3759">
                  <c:v>7</c:v>
                </c:pt>
                <c:pt idx="3760">
                  <c:v>6.6</c:v>
                </c:pt>
                <c:pt idx="3761">
                  <c:v>8.6</c:v>
                </c:pt>
                <c:pt idx="3762">
                  <c:v>6.4</c:v>
                </c:pt>
                <c:pt idx="3763">
                  <c:v>7.9</c:v>
                </c:pt>
                <c:pt idx="3764">
                  <c:v>5.4</c:v>
                </c:pt>
                <c:pt idx="3765">
                  <c:v>6.9</c:v>
                </c:pt>
                <c:pt idx="3766">
                  <c:v>7.7</c:v>
                </c:pt>
                <c:pt idx="3767">
                  <c:v>7.2</c:v>
                </c:pt>
                <c:pt idx="3768">
                  <c:v>6.8</c:v>
                </c:pt>
                <c:pt idx="3769">
                  <c:v>6.2</c:v>
                </c:pt>
                <c:pt idx="3770">
                  <c:v>7.4</c:v>
                </c:pt>
                <c:pt idx="3771">
                  <c:v>4.5999999999999996</c:v>
                </c:pt>
                <c:pt idx="3772">
                  <c:v>6.4</c:v>
                </c:pt>
                <c:pt idx="3773">
                  <c:v>7</c:v>
                </c:pt>
                <c:pt idx="3774">
                  <c:v>7.7</c:v>
                </c:pt>
                <c:pt idx="3775">
                  <c:v>6.8</c:v>
                </c:pt>
                <c:pt idx="3776">
                  <c:v>7</c:v>
                </c:pt>
                <c:pt idx="3777">
                  <c:v>7</c:v>
                </c:pt>
                <c:pt idx="3778">
                  <c:v>6.3</c:v>
                </c:pt>
                <c:pt idx="3779">
                  <c:v>7.1</c:v>
                </c:pt>
                <c:pt idx="3780">
                  <c:v>5.6</c:v>
                </c:pt>
                <c:pt idx="3781">
                  <c:v>4.4000000000000004</c:v>
                </c:pt>
                <c:pt idx="3782">
                  <c:v>7.1</c:v>
                </c:pt>
                <c:pt idx="3783">
                  <c:v>6.1</c:v>
                </c:pt>
                <c:pt idx="3784">
                  <c:v>7.4</c:v>
                </c:pt>
                <c:pt idx="3785">
                  <c:v>7.5</c:v>
                </c:pt>
                <c:pt idx="3786">
                  <c:v>7.2</c:v>
                </c:pt>
                <c:pt idx="3787">
                  <c:v>7.6</c:v>
                </c:pt>
                <c:pt idx="3788">
                  <c:v>7.3</c:v>
                </c:pt>
                <c:pt idx="3789">
                  <c:v>6.2</c:v>
                </c:pt>
                <c:pt idx="3790">
                  <c:v>6.2</c:v>
                </c:pt>
                <c:pt idx="3791">
                  <c:v>4.5999999999999996</c:v>
                </c:pt>
                <c:pt idx="3792">
                  <c:v>6.2</c:v>
                </c:pt>
                <c:pt idx="3793">
                  <c:v>6.2</c:v>
                </c:pt>
                <c:pt idx="3794">
                  <c:v>3.3</c:v>
                </c:pt>
                <c:pt idx="3795">
                  <c:v>7.5</c:v>
                </c:pt>
                <c:pt idx="3796">
                  <c:v>4.2</c:v>
                </c:pt>
                <c:pt idx="3797">
                  <c:v>7.2</c:v>
                </c:pt>
                <c:pt idx="3798">
                  <c:v>6.2</c:v>
                </c:pt>
                <c:pt idx="3799">
                  <c:v>6.1</c:v>
                </c:pt>
                <c:pt idx="3800">
                  <c:v>4.2</c:v>
                </c:pt>
                <c:pt idx="3801">
                  <c:v>4.5</c:v>
                </c:pt>
                <c:pt idx="3802">
                  <c:v>8.4</c:v>
                </c:pt>
                <c:pt idx="3803">
                  <c:v>7.5</c:v>
                </c:pt>
                <c:pt idx="3804">
                  <c:v>6.7</c:v>
                </c:pt>
                <c:pt idx="3805">
                  <c:v>5.0999999999999996</c:v>
                </c:pt>
                <c:pt idx="3806">
                  <c:v>5.5</c:v>
                </c:pt>
                <c:pt idx="3807">
                  <c:v>4.4000000000000004</c:v>
                </c:pt>
                <c:pt idx="3808">
                  <c:v>4.4000000000000004</c:v>
                </c:pt>
                <c:pt idx="3809">
                  <c:v>6.8</c:v>
                </c:pt>
                <c:pt idx="3810">
                  <c:v>8.6</c:v>
                </c:pt>
                <c:pt idx="3811">
                  <c:v>4.8</c:v>
                </c:pt>
                <c:pt idx="3812">
                  <c:v>3.4</c:v>
                </c:pt>
                <c:pt idx="3813">
                  <c:v>7.4</c:v>
                </c:pt>
                <c:pt idx="3814">
                  <c:v>7.3</c:v>
                </c:pt>
                <c:pt idx="3815">
                  <c:v>8</c:v>
                </c:pt>
                <c:pt idx="3816">
                  <c:v>6.5</c:v>
                </c:pt>
                <c:pt idx="3817">
                  <c:v>5.9</c:v>
                </c:pt>
                <c:pt idx="3818">
                  <c:v>6.8</c:v>
                </c:pt>
                <c:pt idx="3819">
                  <c:v>7.4</c:v>
                </c:pt>
                <c:pt idx="3820">
                  <c:v>6.7</c:v>
                </c:pt>
                <c:pt idx="3821">
                  <c:v>6.8</c:v>
                </c:pt>
                <c:pt idx="3822">
                  <c:v>5.4</c:v>
                </c:pt>
                <c:pt idx="3823">
                  <c:v>5.5</c:v>
                </c:pt>
                <c:pt idx="3824">
                  <c:v>7.4</c:v>
                </c:pt>
                <c:pt idx="3825">
                  <c:v>5.7</c:v>
                </c:pt>
                <c:pt idx="3826">
                  <c:v>5.4</c:v>
                </c:pt>
                <c:pt idx="3827">
                  <c:v>3.2</c:v>
                </c:pt>
                <c:pt idx="3828">
                  <c:v>7.8</c:v>
                </c:pt>
                <c:pt idx="3829">
                  <c:v>5.3</c:v>
                </c:pt>
                <c:pt idx="3830">
                  <c:v>7.2</c:v>
                </c:pt>
                <c:pt idx="3831">
                  <c:v>6.2</c:v>
                </c:pt>
                <c:pt idx="3832">
                  <c:v>5.9</c:v>
                </c:pt>
                <c:pt idx="3833">
                  <c:v>7.3</c:v>
                </c:pt>
                <c:pt idx="3834">
                  <c:v>6.7</c:v>
                </c:pt>
                <c:pt idx="3835">
                  <c:v>5.7</c:v>
                </c:pt>
                <c:pt idx="3836">
                  <c:v>7.1</c:v>
                </c:pt>
                <c:pt idx="3837">
                  <c:v>7.2</c:v>
                </c:pt>
                <c:pt idx="3838">
                  <c:v>7.4</c:v>
                </c:pt>
                <c:pt idx="3839">
                  <c:v>7.7</c:v>
                </c:pt>
                <c:pt idx="3840">
                  <c:v>7.7</c:v>
                </c:pt>
                <c:pt idx="3841">
                  <c:v>7.4</c:v>
                </c:pt>
                <c:pt idx="3842">
                  <c:v>8.4</c:v>
                </c:pt>
                <c:pt idx="3843">
                  <c:v>7.1</c:v>
                </c:pt>
                <c:pt idx="3844">
                  <c:v>7.2</c:v>
                </c:pt>
                <c:pt idx="3845">
                  <c:v>7.5</c:v>
                </c:pt>
                <c:pt idx="3846">
                  <c:v>5.4</c:v>
                </c:pt>
                <c:pt idx="3847">
                  <c:v>8.1</c:v>
                </c:pt>
                <c:pt idx="3848">
                  <c:v>6</c:v>
                </c:pt>
                <c:pt idx="3849">
                  <c:v>7.8</c:v>
                </c:pt>
                <c:pt idx="3850">
                  <c:v>6.8</c:v>
                </c:pt>
                <c:pt idx="3851">
                  <c:v>6.5</c:v>
                </c:pt>
                <c:pt idx="3852">
                  <c:v>7.7</c:v>
                </c:pt>
                <c:pt idx="3853">
                  <c:v>6.4</c:v>
                </c:pt>
                <c:pt idx="3854">
                  <c:v>6.5</c:v>
                </c:pt>
                <c:pt idx="3855">
                  <c:v>7.3</c:v>
                </c:pt>
                <c:pt idx="3856">
                  <c:v>6.6</c:v>
                </c:pt>
                <c:pt idx="3857">
                  <c:v>7.9</c:v>
                </c:pt>
                <c:pt idx="3858">
                  <c:v>5.9</c:v>
                </c:pt>
                <c:pt idx="3859">
                  <c:v>4.7</c:v>
                </c:pt>
                <c:pt idx="3860">
                  <c:v>8.6999999999999993</c:v>
                </c:pt>
                <c:pt idx="3861">
                  <c:v>5.9</c:v>
                </c:pt>
                <c:pt idx="3862">
                  <c:v>6.7</c:v>
                </c:pt>
                <c:pt idx="3863">
                  <c:v>8.5</c:v>
                </c:pt>
                <c:pt idx="3864">
                  <c:v>8.4</c:v>
                </c:pt>
                <c:pt idx="3865">
                  <c:v>5.8</c:v>
                </c:pt>
                <c:pt idx="3866">
                  <c:v>6.1</c:v>
                </c:pt>
                <c:pt idx="3867">
                  <c:v>7.3</c:v>
                </c:pt>
                <c:pt idx="3868">
                  <c:v>6.7</c:v>
                </c:pt>
                <c:pt idx="3869">
                  <c:v>7.6</c:v>
                </c:pt>
                <c:pt idx="3870">
                  <c:v>7.2</c:v>
                </c:pt>
                <c:pt idx="3871">
                  <c:v>6.2</c:v>
                </c:pt>
                <c:pt idx="3872">
                  <c:v>5.8</c:v>
                </c:pt>
                <c:pt idx="3873">
                  <c:v>5.2</c:v>
                </c:pt>
                <c:pt idx="3874">
                  <c:v>8.1</c:v>
                </c:pt>
                <c:pt idx="3875">
                  <c:v>7.1</c:v>
                </c:pt>
                <c:pt idx="3876">
                  <c:v>6.5</c:v>
                </c:pt>
                <c:pt idx="3877">
                  <c:v>7.3</c:v>
                </c:pt>
                <c:pt idx="3878">
                  <c:v>6.2</c:v>
                </c:pt>
                <c:pt idx="3879">
                  <c:v>5</c:v>
                </c:pt>
                <c:pt idx="3880">
                  <c:v>8</c:v>
                </c:pt>
                <c:pt idx="3881">
                  <c:v>7.8</c:v>
                </c:pt>
                <c:pt idx="3882">
                  <c:v>8.1</c:v>
                </c:pt>
                <c:pt idx="3883">
                  <c:v>6.7</c:v>
                </c:pt>
                <c:pt idx="3884">
                  <c:v>6.1</c:v>
                </c:pt>
                <c:pt idx="3885">
                  <c:v>7.1</c:v>
                </c:pt>
                <c:pt idx="3886">
                  <c:v>5.6</c:v>
                </c:pt>
                <c:pt idx="3887">
                  <c:v>7.6</c:v>
                </c:pt>
                <c:pt idx="3888">
                  <c:v>4.3</c:v>
                </c:pt>
                <c:pt idx="3889">
                  <c:v>7.3</c:v>
                </c:pt>
                <c:pt idx="3890">
                  <c:v>7.3</c:v>
                </c:pt>
                <c:pt idx="3891">
                  <c:v>4.5999999999999996</c:v>
                </c:pt>
                <c:pt idx="3892">
                  <c:v>6.8</c:v>
                </c:pt>
                <c:pt idx="3893">
                  <c:v>7.5</c:v>
                </c:pt>
                <c:pt idx="3894">
                  <c:v>7.1</c:v>
                </c:pt>
                <c:pt idx="3895">
                  <c:v>7.3</c:v>
                </c:pt>
                <c:pt idx="3896">
                  <c:v>8.3000000000000007</c:v>
                </c:pt>
                <c:pt idx="3897">
                  <c:v>5.4</c:v>
                </c:pt>
                <c:pt idx="3898">
                  <c:v>4</c:v>
                </c:pt>
                <c:pt idx="3899">
                  <c:v>8</c:v>
                </c:pt>
                <c:pt idx="3900">
                  <c:v>6.7</c:v>
                </c:pt>
                <c:pt idx="3901">
                  <c:v>5.7</c:v>
                </c:pt>
                <c:pt idx="3902">
                  <c:v>4.5999999999999996</c:v>
                </c:pt>
                <c:pt idx="3903">
                  <c:v>4</c:v>
                </c:pt>
                <c:pt idx="3904">
                  <c:v>7</c:v>
                </c:pt>
                <c:pt idx="3905">
                  <c:v>7.4</c:v>
                </c:pt>
                <c:pt idx="3906">
                  <c:v>5.9</c:v>
                </c:pt>
                <c:pt idx="3907">
                  <c:v>4.5999999999999996</c:v>
                </c:pt>
                <c:pt idx="3908">
                  <c:v>4.8</c:v>
                </c:pt>
                <c:pt idx="3909">
                  <c:v>7.5</c:v>
                </c:pt>
                <c:pt idx="3910">
                  <c:v>4.7</c:v>
                </c:pt>
                <c:pt idx="3911">
                  <c:v>6.7</c:v>
                </c:pt>
                <c:pt idx="3912">
                  <c:v>6.3</c:v>
                </c:pt>
                <c:pt idx="3913">
                  <c:v>6</c:v>
                </c:pt>
                <c:pt idx="3914">
                  <c:v>6.7</c:v>
                </c:pt>
                <c:pt idx="3915">
                  <c:v>7.1</c:v>
                </c:pt>
                <c:pt idx="3916">
                  <c:v>2.7</c:v>
                </c:pt>
                <c:pt idx="3917">
                  <c:v>7.3</c:v>
                </c:pt>
                <c:pt idx="3918">
                  <c:v>7.6</c:v>
                </c:pt>
                <c:pt idx="3919">
                  <c:v>5.8</c:v>
                </c:pt>
                <c:pt idx="3920">
                  <c:v>6.5</c:v>
                </c:pt>
                <c:pt idx="3921">
                  <c:v>6.6</c:v>
                </c:pt>
                <c:pt idx="3922">
                  <c:v>6.2</c:v>
                </c:pt>
                <c:pt idx="3923">
                  <c:v>6.9</c:v>
                </c:pt>
                <c:pt idx="3924">
                  <c:v>8.5</c:v>
                </c:pt>
                <c:pt idx="3925">
                  <c:v>4.8</c:v>
                </c:pt>
                <c:pt idx="3926">
                  <c:v>6.6</c:v>
                </c:pt>
                <c:pt idx="3927">
                  <c:v>5.7</c:v>
                </c:pt>
                <c:pt idx="3928">
                  <c:v>7</c:v>
                </c:pt>
                <c:pt idx="3929">
                  <c:v>5.4</c:v>
                </c:pt>
                <c:pt idx="3930">
                  <c:v>7.1</c:v>
                </c:pt>
                <c:pt idx="3931">
                  <c:v>6.9</c:v>
                </c:pt>
                <c:pt idx="3932">
                  <c:v>6.6</c:v>
                </c:pt>
                <c:pt idx="3933">
                  <c:v>5.9</c:v>
                </c:pt>
                <c:pt idx="3934">
                  <c:v>6.3</c:v>
                </c:pt>
                <c:pt idx="3935">
                  <c:v>6.3</c:v>
                </c:pt>
                <c:pt idx="3936">
                  <c:v>7.7</c:v>
                </c:pt>
                <c:pt idx="3937">
                  <c:v>7</c:v>
                </c:pt>
                <c:pt idx="3938">
                  <c:v>6.3</c:v>
                </c:pt>
                <c:pt idx="3939">
                  <c:v>5.9</c:v>
                </c:pt>
                <c:pt idx="3940">
                  <c:v>6.2</c:v>
                </c:pt>
                <c:pt idx="3941">
                  <c:v>5</c:v>
                </c:pt>
                <c:pt idx="3942">
                  <c:v>7.7</c:v>
                </c:pt>
                <c:pt idx="3943">
                  <c:v>6.5</c:v>
                </c:pt>
                <c:pt idx="3944">
                  <c:v>6.1</c:v>
                </c:pt>
                <c:pt idx="3945">
                  <c:v>5.8</c:v>
                </c:pt>
                <c:pt idx="3946">
                  <c:v>6.1</c:v>
                </c:pt>
                <c:pt idx="3947">
                  <c:v>6</c:v>
                </c:pt>
                <c:pt idx="3948">
                  <c:v>6.3</c:v>
                </c:pt>
                <c:pt idx="3949">
                  <c:v>6.3</c:v>
                </c:pt>
                <c:pt idx="3950">
                  <c:v>7.5</c:v>
                </c:pt>
                <c:pt idx="3951">
                  <c:v>7.6</c:v>
                </c:pt>
                <c:pt idx="3952">
                  <c:v>5.2</c:v>
                </c:pt>
                <c:pt idx="3953">
                  <c:v>7.8</c:v>
                </c:pt>
                <c:pt idx="3954">
                  <c:v>6.6</c:v>
                </c:pt>
                <c:pt idx="3955">
                  <c:v>4.7</c:v>
                </c:pt>
                <c:pt idx="3956">
                  <c:v>6.7</c:v>
                </c:pt>
                <c:pt idx="3957">
                  <c:v>4.2</c:v>
                </c:pt>
                <c:pt idx="3958">
                  <c:v>6.3</c:v>
                </c:pt>
                <c:pt idx="3959">
                  <c:v>4.7</c:v>
                </c:pt>
                <c:pt idx="3960">
                  <c:v>6</c:v>
                </c:pt>
                <c:pt idx="3961">
                  <c:v>7.9</c:v>
                </c:pt>
                <c:pt idx="3962">
                  <c:v>8.1</c:v>
                </c:pt>
                <c:pt idx="3963">
                  <c:v>8.1999999999999993</c:v>
                </c:pt>
                <c:pt idx="3964">
                  <c:v>6</c:v>
                </c:pt>
                <c:pt idx="3965">
                  <c:v>6.8</c:v>
                </c:pt>
                <c:pt idx="3966">
                  <c:v>7.3</c:v>
                </c:pt>
                <c:pt idx="3967">
                  <c:v>7</c:v>
                </c:pt>
                <c:pt idx="3968">
                  <c:v>7.3</c:v>
                </c:pt>
                <c:pt idx="3969">
                  <c:v>7.5</c:v>
                </c:pt>
                <c:pt idx="3970">
                  <c:v>6.8</c:v>
                </c:pt>
                <c:pt idx="3971">
                  <c:v>7.1</c:v>
                </c:pt>
                <c:pt idx="3972">
                  <c:v>6.9</c:v>
                </c:pt>
                <c:pt idx="3973">
                  <c:v>6.9</c:v>
                </c:pt>
                <c:pt idx="3974">
                  <c:v>6.9</c:v>
                </c:pt>
                <c:pt idx="3975">
                  <c:v>8.4</c:v>
                </c:pt>
                <c:pt idx="3976">
                  <c:v>7.9</c:v>
                </c:pt>
                <c:pt idx="3977">
                  <c:v>7.2</c:v>
                </c:pt>
                <c:pt idx="3978">
                  <c:v>7.8</c:v>
                </c:pt>
                <c:pt idx="3979">
                  <c:v>3.5</c:v>
                </c:pt>
                <c:pt idx="3980">
                  <c:v>7.3</c:v>
                </c:pt>
                <c:pt idx="3981">
                  <c:v>7.5</c:v>
                </c:pt>
                <c:pt idx="3982">
                  <c:v>7.8</c:v>
                </c:pt>
                <c:pt idx="3983">
                  <c:v>6</c:v>
                </c:pt>
                <c:pt idx="3984">
                  <c:v>7.3</c:v>
                </c:pt>
                <c:pt idx="3985">
                  <c:v>8</c:v>
                </c:pt>
                <c:pt idx="3986">
                  <c:v>7.6</c:v>
                </c:pt>
                <c:pt idx="3987">
                  <c:v>7</c:v>
                </c:pt>
                <c:pt idx="3988">
                  <c:v>7.5</c:v>
                </c:pt>
                <c:pt idx="3989">
                  <c:v>6.8</c:v>
                </c:pt>
                <c:pt idx="3990">
                  <c:v>3.9</c:v>
                </c:pt>
                <c:pt idx="3991">
                  <c:v>6.1</c:v>
                </c:pt>
                <c:pt idx="3992">
                  <c:v>7.5</c:v>
                </c:pt>
                <c:pt idx="3993">
                  <c:v>8.1999999999999993</c:v>
                </c:pt>
                <c:pt idx="3994">
                  <c:v>7.2</c:v>
                </c:pt>
                <c:pt idx="3995">
                  <c:v>4.8</c:v>
                </c:pt>
                <c:pt idx="3996">
                  <c:v>7.8</c:v>
                </c:pt>
                <c:pt idx="3997">
                  <c:v>5.2</c:v>
                </c:pt>
                <c:pt idx="3998">
                  <c:v>3.3</c:v>
                </c:pt>
                <c:pt idx="3999">
                  <c:v>6.8</c:v>
                </c:pt>
                <c:pt idx="4000">
                  <c:v>7</c:v>
                </c:pt>
                <c:pt idx="4001">
                  <c:v>6.5</c:v>
                </c:pt>
                <c:pt idx="4002">
                  <c:v>5.7</c:v>
                </c:pt>
                <c:pt idx="4003">
                  <c:v>6.4</c:v>
                </c:pt>
                <c:pt idx="4004">
                  <c:v>5.3</c:v>
                </c:pt>
                <c:pt idx="4005">
                  <c:v>4.7</c:v>
                </c:pt>
                <c:pt idx="4006">
                  <c:v>6.1</c:v>
                </c:pt>
                <c:pt idx="4007">
                  <c:v>5.5</c:v>
                </c:pt>
                <c:pt idx="4008">
                  <c:v>7.3</c:v>
                </c:pt>
                <c:pt idx="4009">
                  <c:v>4.8</c:v>
                </c:pt>
                <c:pt idx="4010">
                  <c:v>8.4</c:v>
                </c:pt>
                <c:pt idx="4011">
                  <c:v>7</c:v>
                </c:pt>
                <c:pt idx="4012">
                  <c:v>3.3</c:v>
                </c:pt>
                <c:pt idx="4013">
                  <c:v>5.4</c:v>
                </c:pt>
                <c:pt idx="4014">
                  <c:v>4.8</c:v>
                </c:pt>
                <c:pt idx="4015">
                  <c:v>3.1</c:v>
                </c:pt>
                <c:pt idx="4016">
                  <c:v>6.7</c:v>
                </c:pt>
                <c:pt idx="4017">
                  <c:v>7.6</c:v>
                </c:pt>
                <c:pt idx="4018">
                  <c:v>7.1</c:v>
                </c:pt>
                <c:pt idx="4019">
                  <c:v>6.1</c:v>
                </c:pt>
                <c:pt idx="4020">
                  <c:v>6.5</c:v>
                </c:pt>
                <c:pt idx="4021">
                  <c:v>8.5</c:v>
                </c:pt>
                <c:pt idx="4022">
                  <c:v>8.6999999999999993</c:v>
                </c:pt>
                <c:pt idx="4023">
                  <c:v>7.1</c:v>
                </c:pt>
                <c:pt idx="4024">
                  <c:v>6.6</c:v>
                </c:pt>
                <c:pt idx="4025">
                  <c:v>6.7</c:v>
                </c:pt>
                <c:pt idx="4026">
                  <c:v>8.3000000000000007</c:v>
                </c:pt>
                <c:pt idx="4027">
                  <c:v>8.1</c:v>
                </c:pt>
                <c:pt idx="4028">
                  <c:v>7.4</c:v>
                </c:pt>
                <c:pt idx="4029">
                  <c:v>6.6</c:v>
                </c:pt>
                <c:pt idx="4030">
                  <c:v>4.5</c:v>
                </c:pt>
                <c:pt idx="4031">
                  <c:v>6.4</c:v>
                </c:pt>
                <c:pt idx="4032">
                  <c:v>7.5</c:v>
                </c:pt>
                <c:pt idx="4033">
                  <c:v>8</c:v>
                </c:pt>
                <c:pt idx="4034">
                  <c:v>8.1</c:v>
                </c:pt>
                <c:pt idx="4035">
                  <c:v>7.2</c:v>
                </c:pt>
                <c:pt idx="4036">
                  <c:v>7.5</c:v>
                </c:pt>
                <c:pt idx="4037">
                  <c:v>7.2</c:v>
                </c:pt>
                <c:pt idx="4038">
                  <c:v>6.4</c:v>
                </c:pt>
                <c:pt idx="4039">
                  <c:v>7.6</c:v>
                </c:pt>
                <c:pt idx="4040">
                  <c:v>7.8</c:v>
                </c:pt>
                <c:pt idx="4041">
                  <c:v>5.7</c:v>
                </c:pt>
                <c:pt idx="4042">
                  <c:v>8.6</c:v>
                </c:pt>
                <c:pt idx="4043">
                  <c:v>8.1999999999999993</c:v>
                </c:pt>
                <c:pt idx="4044">
                  <c:v>6.6</c:v>
                </c:pt>
                <c:pt idx="4045">
                  <c:v>5.7</c:v>
                </c:pt>
                <c:pt idx="4046">
                  <c:v>7.4</c:v>
                </c:pt>
                <c:pt idx="4047">
                  <c:v>8</c:v>
                </c:pt>
                <c:pt idx="4048">
                  <c:v>7.3</c:v>
                </c:pt>
                <c:pt idx="4049">
                  <c:v>5.4</c:v>
                </c:pt>
                <c:pt idx="4050">
                  <c:v>7.4</c:v>
                </c:pt>
                <c:pt idx="4051">
                  <c:v>5.7</c:v>
                </c:pt>
                <c:pt idx="4052">
                  <c:v>6.8</c:v>
                </c:pt>
                <c:pt idx="4053">
                  <c:v>5.4</c:v>
                </c:pt>
                <c:pt idx="4054">
                  <c:v>8.1</c:v>
                </c:pt>
                <c:pt idx="4055">
                  <c:v>6.1</c:v>
                </c:pt>
                <c:pt idx="4056">
                  <c:v>5.0999999999999996</c:v>
                </c:pt>
                <c:pt idx="4057">
                  <c:v>5.6</c:v>
                </c:pt>
                <c:pt idx="4058">
                  <c:v>5.9</c:v>
                </c:pt>
                <c:pt idx="4059">
                  <c:v>8.1999999999999993</c:v>
                </c:pt>
                <c:pt idx="4060">
                  <c:v>5.3</c:v>
                </c:pt>
                <c:pt idx="4061">
                  <c:v>6.8</c:v>
                </c:pt>
                <c:pt idx="4062">
                  <c:v>8.3000000000000007</c:v>
                </c:pt>
                <c:pt idx="4063">
                  <c:v>4.3</c:v>
                </c:pt>
                <c:pt idx="4064">
                  <c:v>6.7</c:v>
                </c:pt>
                <c:pt idx="4065">
                  <c:v>7.2</c:v>
                </c:pt>
                <c:pt idx="4066">
                  <c:v>6.9</c:v>
                </c:pt>
                <c:pt idx="4067">
                  <c:v>6.6</c:v>
                </c:pt>
                <c:pt idx="4068">
                  <c:v>5.9</c:v>
                </c:pt>
                <c:pt idx="4069">
                  <c:v>7.9</c:v>
                </c:pt>
                <c:pt idx="4070">
                  <c:v>8.3000000000000007</c:v>
                </c:pt>
                <c:pt idx="4071">
                  <c:v>5.2</c:v>
                </c:pt>
                <c:pt idx="4072">
                  <c:v>7.8</c:v>
                </c:pt>
                <c:pt idx="4073">
                  <c:v>7.8</c:v>
                </c:pt>
                <c:pt idx="4074">
                  <c:v>3</c:v>
                </c:pt>
                <c:pt idx="4075">
                  <c:v>7.9</c:v>
                </c:pt>
                <c:pt idx="4076">
                  <c:v>3.2</c:v>
                </c:pt>
                <c:pt idx="4077">
                  <c:v>6.5</c:v>
                </c:pt>
                <c:pt idx="4078">
                  <c:v>6.9</c:v>
                </c:pt>
                <c:pt idx="4079">
                  <c:v>7</c:v>
                </c:pt>
                <c:pt idx="4080">
                  <c:v>7.4</c:v>
                </c:pt>
                <c:pt idx="4081">
                  <c:v>7.8</c:v>
                </c:pt>
                <c:pt idx="4082">
                  <c:v>6.9</c:v>
                </c:pt>
                <c:pt idx="4083">
                  <c:v>4.4000000000000004</c:v>
                </c:pt>
                <c:pt idx="4084">
                  <c:v>6</c:v>
                </c:pt>
                <c:pt idx="4085">
                  <c:v>6.6</c:v>
                </c:pt>
                <c:pt idx="4086">
                  <c:v>7.8</c:v>
                </c:pt>
                <c:pt idx="4087">
                  <c:v>5.3</c:v>
                </c:pt>
                <c:pt idx="4088">
                  <c:v>5.3</c:v>
                </c:pt>
                <c:pt idx="4089">
                  <c:v>8</c:v>
                </c:pt>
                <c:pt idx="4090">
                  <c:v>7.1</c:v>
                </c:pt>
                <c:pt idx="4091">
                  <c:v>5.4</c:v>
                </c:pt>
                <c:pt idx="4092">
                  <c:v>6.9</c:v>
                </c:pt>
                <c:pt idx="4093">
                  <c:v>7.4</c:v>
                </c:pt>
                <c:pt idx="4094">
                  <c:v>7.3</c:v>
                </c:pt>
                <c:pt idx="4095">
                  <c:v>7.8</c:v>
                </c:pt>
                <c:pt idx="4096">
                  <c:v>6.6</c:v>
                </c:pt>
                <c:pt idx="4097">
                  <c:v>5.4</c:v>
                </c:pt>
                <c:pt idx="4098">
                  <c:v>8.4</c:v>
                </c:pt>
                <c:pt idx="4099">
                  <c:v>6.3</c:v>
                </c:pt>
                <c:pt idx="4100">
                  <c:v>6.1</c:v>
                </c:pt>
                <c:pt idx="4101">
                  <c:v>5</c:v>
                </c:pt>
                <c:pt idx="4102">
                  <c:v>6.9</c:v>
                </c:pt>
                <c:pt idx="4103">
                  <c:v>7.2</c:v>
                </c:pt>
                <c:pt idx="4104">
                  <c:v>7.3</c:v>
                </c:pt>
                <c:pt idx="4105">
                  <c:v>5.7</c:v>
                </c:pt>
                <c:pt idx="4106">
                  <c:v>5</c:v>
                </c:pt>
                <c:pt idx="4107">
                  <c:v>5.3</c:v>
                </c:pt>
                <c:pt idx="4108">
                  <c:v>7.9</c:v>
                </c:pt>
                <c:pt idx="4109">
                  <c:v>5</c:v>
                </c:pt>
                <c:pt idx="4110">
                  <c:v>5.3</c:v>
                </c:pt>
                <c:pt idx="4111">
                  <c:v>6</c:v>
                </c:pt>
                <c:pt idx="4112">
                  <c:v>7.6</c:v>
                </c:pt>
                <c:pt idx="4113">
                  <c:v>7.4</c:v>
                </c:pt>
                <c:pt idx="4114">
                  <c:v>5.9</c:v>
                </c:pt>
                <c:pt idx="4115">
                  <c:v>4.0999999999999996</c:v>
                </c:pt>
                <c:pt idx="4116">
                  <c:v>6.7</c:v>
                </c:pt>
                <c:pt idx="4117">
                  <c:v>5.8</c:v>
                </c:pt>
                <c:pt idx="4118">
                  <c:v>6.2</c:v>
                </c:pt>
                <c:pt idx="4119">
                  <c:v>5.3</c:v>
                </c:pt>
                <c:pt idx="4120">
                  <c:v>3.3</c:v>
                </c:pt>
                <c:pt idx="4121">
                  <c:v>6.5</c:v>
                </c:pt>
                <c:pt idx="4122">
                  <c:v>6.2</c:v>
                </c:pt>
                <c:pt idx="4123">
                  <c:v>5.9</c:v>
                </c:pt>
                <c:pt idx="4124">
                  <c:v>5.5</c:v>
                </c:pt>
                <c:pt idx="4125">
                  <c:v>5.5</c:v>
                </c:pt>
                <c:pt idx="4126">
                  <c:v>2.6</c:v>
                </c:pt>
                <c:pt idx="4127">
                  <c:v>5.8</c:v>
                </c:pt>
                <c:pt idx="4128">
                  <c:v>7.4</c:v>
                </c:pt>
                <c:pt idx="4129">
                  <c:v>5.0999999999999996</c:v>
                </c:pt>
                <c:pt idx="4130">
                  <c:v>5.2</c:v>
                </c:pt>
                <c:pt idx="4131">
                  <c:v>4.8</c:v>
                </c:pt>
                <c:pt idx="4132">
                  <c:v>3.9</c:v>
                </c:pt>
                <c:pt idx="4133">
                  <c:v>6.2</c:v>
                </c:pt>
                <c:pt idx="4134">
                  <c:v>7</c:v>
                </c:pt>
                <c:pt idx="4135">
                  <c:v>6.2</c:v>
                </c:pt>
                <c:pt idx="4136">
                  <c:v>5.9</c:v>
                </c:pt>
                <c:pt idx="4137">
                  <c:v>8</c:v>
                </c:pt>
                <c:pt idx="4138">
                  <c:v>7.3</c:v>
                </c:pt>
                <c:pt idx="4139">
                  <c:v>4.9000000000000004</c:v>
                </c:pt>
                <c:pt idx="4140">
                  <c:v>6.5</c:v>
                </c:pt>
                <c:pt idx="4141">
                  <c:v>4.3</c:v>
                </c:pt>
                <c:pt idx="4142">
                  <c:v>6.4</c:v>
                </c:pt>
                <c:pt idx="4143">
                  <c:v>7.6</c:v>
                </c:pt>
                <c:pt idx="4144">
                  <c:v>6.8</c:v>
                </c:pt>
                <c:pt idx="4145">
                  <c:v>6.1</c:v>
                </c:pt>
                <c:pt idx="4146">
                  <c:v>4</c:v>
                </c:pt>
                <c:pt idx="4147">
                  <c:v>7.4</c:v>
                </c:pt>
                <c:pt idx="4148">
                  <c:v>8.3000000000000007</c:v>
                </c:pt>
                <c:pt idx="4149">
                  <c:v>5.3</c:v>
                </c:pt>
                <c:pt idx="4150">
                  <c:v>8.1</c:v>
                </c:pt>
                <c:pt idx="4151">
                  <c:v>8</c:v>
                </c:pt>
                <c:pt idx="4152">
                  <c:v>5.7</c:v>
                </c:pt>
                <c:pt idx="4153">
                  <c:v>8.1999999999999993</c:v>
                </c:pt>
                <c:pt idx="4154">
                  <c:v>7.1</c:v>
                </c:pt>
                <c:pt idx="4155">
                  <c:v>7.4</c:v>
                </c:pt>
                <c:pt idx="4156">
                  <c:v>6.6</c:v>
                </c:pt>
                <c:pt idx="4157">
                  <c:v>5.7</c:v>
                </c:pt>
                <c:pt idx="4158">
                  <c:v>6.9</c:v>
                </c:pt>
                <c:pt idx="4159">
                  <c:v>7</c:v>
                </c:pt>
                <c:pt idx="4160">
                  <c:v>7</c:v>
                </c:pt>
                <c:pt idx="4161">
                  <c:v>7.8</c:v>
                </c:pt>
                <c:pt idx="4162">
                  <c:v>5.9</c:v>
                </c:pt>
                <c:pt idx="4163">
                  <c:v>7.4</c:v>
                </c:pt>
                <c:pt idx="4164">
                  <c:v>7.8</c:v>
                </c:pt>
                <c:pt idx="4165">
                  <c:v>6</c:v>
                </c:pt>
                <c:pt idx="4166">
                  <c:v>5.3</c:v>
                </c:pt>
                <c:pt idx="4167">
                  <c:v>7.9</c:v>
                </c:pt>
                <c:pt idx="4168">
                  <c:v>7.2</c:v>
                </c:pt>
                <c:pt idx="4169">
                  <c:v>7.4</c:v>
                </c:pt>
                <c:pt idx="4170">
                  <c:v>5.3</c:v>
                </c:pt>
                <c:pt idx="4171">
                  <c:v>8.3000000000000007</c:v>
                </c:pt>
                <c:pt idx="4172">
                  <c:v>7.6</c:v>
                </c:pt>
                <c:pt idx="4173">
                  <c:v>5.0999999999999996</c:v>
                </c:pt>
                <c:pt idx="4174">
                  <c:v>5.0999999999999996</c:v>
                </c:pt>
                <c:pt idx="4175">
                  <c:v>4.9000000000000004</c:v>
                </c:pt>
                <c:pt idx="4176">
                  <c:v>6.9</c:v>
                </c:pt>
                <c:pt idx="4177">
                  <c:v>4.5999999999999996</c:v>
                </c:pt>
                <c:pt idx="4178">
                  <c:v>6.3</c:v>
                </c:pt>
                <c:pt idx="4179">
                  <c:v>7.9</c:v>
                </c:pt>
                <c:pt idx="4180">
                  <c:v>6.7</c:v>
                </c:pt>
                <c:pt idx="4181">
                  <c:v>7.1</c:v>
                </c:pt>
                <c:pt idx="4182">
                  <c:v>7.6</c:v>
                </c:pt>
                <c:pt idx="4183">
                  <c:v>8.1</c:v>
                </c:pt>
                <c:pt idx="4184">
                  <c:v>6.6</c:v>
                </c:pt>
                <c:pt idx="4185">
                  <c:v>7</c:v>
                </c:pt>
                <c:pt idx="4186">
                  <c:v>7.6</c:v>
                </c:pt>
                <c:pt idx="4187">
                  <c:v>6.7</c:v>
                </c:pt>
                <c:pt idx="4188">
                  <c:v>7.1</c:v>
                </c:pt>
                <c:pt idx="4189">
                  <c:v>7.6</c:v>
                </c:pt>
                <c:pt idx="4190">
                  <c:v>7.1</c:v>
                </c:pt>
                <c:pt idx="4191">
                  <c:v>7.1</c:v>
                </c:pt>
                <c:pt idx="4192">
                  <c:v>7.7</c:v>
                </c:pt>
                <c:pt idx="4193">
                  <c:v>7.6</c:v>
                </c:pt>
                <c:pt idx="4194">
                  <c:v>6.6</c:v>
                </c:pt>
                <c:pt idx="4195">
                  <c:v>6.7</c:v>
                </c:pt>
                <c:pt idx="4196">
                  <c:v>5.7</c:v>
                </c:pt>
                <c:pt idx="4197">
                  <c:v>7.1</c:v>
                </c:pt>
                <c:pt idx="4198">
                  <c:v>6.2</c:v>
                </c:pt>
                <c:pt idx="4199">
                  <c:v>6.1</c:v>
                </c:pt>
                <c:pt idx="4200">
                  <c:v>5.9</c:v>
                </c:pt>
                <c:pt idx="4201">
                  <c:v>6.8</c:v>
                </c:pt>
                <c:pt idx="4202">
                  <c:v>5.8</c:v>
                </c:pt>
                <c:pt idx="4203">
                  <c:v>5</c:v>
                </c:pt>
                <c:pt idx="4204">
                  <c:v>6.3</c:v>
                </c:pt>
                <c:pt idx="4205">
                  <c:v>6.8</c:v>
                </c:pt>
                <c:pt idx="4206">
                  <c:v>5.0999999999999996</c:v>
                </c:pt>
                <c:pt idx="4207">
                  <c:v>6.6</c:v>
                </c:pt>
                <c:pt idx="4208">
                  <c:v>5</c:v>
                </c:pt>
                <c:pt idx="4209">
                  <c:v>7.7</c:v>
                </c:pt>
                <c:pt idx="4210">
                  <c:v>3.1</c:v>
                </c:pt>
                <c:pt idx="4211">
                  <c:v>6.5</c:v>
                </c:pt>
                <c:pt idx="4212">
                  <c:v>3.9</c:v>
                </c:pt>
                <c:pt idx="4213">
                  <c:v>6.8</c:v>
                </c:pt>
                <c:pt idx="4214">
                  <c:v>7</c:v>
                </c:pt>
                <c:pt idx="4215">
                  <c:v>5.9</c:v>
                </c:pt>
                <c:pt idx="4216">
                  <c:v>5.8</c:v>
                </c:pt>
                <c:pt idx="4217">
                  <c:v>7.3</c:v>
                </c:pt>
                <c:pt idx="4218">
                  <c:v>7.8</c:v>
                </c:pt>
                <c:pt idx="4219">
                  <c:v>7.8</c:v>
                </c:pt>
                <c:pt idx="4220">
                  <c:v>6.9</c:v>
                </c:pt>
                <c:pt idx="4221">
                  <c:v>5.7</c:v>
                </c:pt>
                <c:pt idx="4222">
                  <c:v>4.7</c:v>
                </c:pt>
                <c:pt idx="4223">
                  <c:v>5.9</c:v>
                </c:pt>
                <c:pt idx="4224">
                  <c:v>5.9</c:v>
                </c:pt>
                <c:pt idx="4225">
                  <c:v>4.3</c:v>
                </c:pt>
                <c:pt idx="4226">
                  <c:v>7.5</c:v>
                </c:pt>
                <c:pt idx="4227">
                  <c:v>4.8</c:v>
                </c:pt>
                <c:pt idx="4228">
                  <c:v>5.8</c:v>
                </c:pt>
                <c:pt idx="4229">
                  <c:v>5.3</c:v>
                </c:pt>
                <c:pt idx="4230">
                  <c:v>6</c:v>
                </c:pt>
                <c:pt idx="4231">
                  <c:v>8.1</c:v>
                </c:pt>
                <c:pt idx="4232">
                  <c:v>7</c:v>
                </c:pt>
                <c:pt idx="4233">
                  <c:v>7.6</c:v>
                </c:pt>
                <c:pt idx="4234">
                  <c:v>7.2</c:v>
                </c:pt>
                <c:pt idx="4235">
                  <c:v>7.5</c:v>
                </c:pt>
                <c:pt idx="4236">
                  <c:v>6.3</c:v>
                </c:pt>
                <c:pt idx="4237">
                  <c:v>6.7</c:v>
                </c:pt>
                <c:pt idx="4238">
                  <c:v>4.8</c:v>
                </c:pt>
                <c:pt idx="4239">
                  <c:v>5.5</c:v>
                </c:pt>
                <c:pt idx="4240">
                  <c:v>7.5</c:v>
                </c:pt>
                <c:pt idx="4241">
                  <c:v>5.0999999999999996</c:v>
                </c:pt>
                <c:pt idx="4242">
                  <c:v>7.4</c:v>
                </c:pt>
                <c:pt idx="4243">
                  <c:v>7.3</c:v>
                </c:pt>
                <c:pt idx="4244">
                  <c:v>6.9</c:v>
                </c:pt>
                <c:pt idx="4245">
                  <c:v>6.8</c:v>
                </c:pt>
                <c:pt idx="4246">
                  <c:v>8.4</c:v>
                </c:pt>
                <c:pt idx="4247">
                  <c:v>7.6</c:v>
                </c:pt>
                <c:pt idx="4248">
                  <c:v>7.6</c:v>
                </c:pt>
                <c:pt idx="4249">
                  <c:v>7.7</c:v>
                </c:pt>
                <c:pt idx="4250">
                  <c:v>7.6</c:v>
                </c:pt>
                <c:pt idx="4251">
                  <c:v>5.3</c:v>
                </c:pt>
                <c:pt idx="4252">
                  <c:v>8.5</c:v>
                </c:pt>
                <c:pt idx="4253">
                  <c:v>7</c:v>
                </c:pt>
                <c:pt idx="4254">
                  <c:v>8</c:v>
                </c:pt>
                <c:pt idx="4255">
                  <c:v>7.1</c:v>
                </c:pt>
                <c:pt idx="4256">
                  <c:v>7.8</c:v>
                </c:pt>
                <c:pt idx="4257">
                  <c:v>7.2</c:v>
                </c:pt>
                <c:pt idx="4258">
                  <c:v>7.5</c:v>
                </c:pt>
                <c:pt idx="4259">
                  <c:v>8</c:v>
                </c:pt>
                <c:pt idx="4260">
                  <c:v>8.1</c:v>
                </c:pt>
                <c:pt idx="4261">
                  <c:v>6.8</c:v>
                </c:pt>
                <c:pt idx="4262">
                  <c:v>7.4</c:v>
                </c:pt>
                <c:pt idx="4263">
                  <c:v>7.2</c:v>
                </c:pt>
                <c:pt idx="4264">
                  <c:v>8.1</c:v>
                </c:pt>
                <c:pt idx="4265">
                  <c:v>7</c:v>
                </c:pt>
                <c:pt idx="4266">
                  <c:v>7.4</c:v>
                </c:pt>
                <c:pt idx="4267">
                  <c:v>8.3000000000000007</c:v>
                </c:pt>
                <c:pt idx="4268">
                  <c:v>6.1</c:v>
                </c:pt>
                <c:pt idx="4269">
                  <c:v>7.5</c:v>
                </c:pt>
                <c:pt idx="4270">
                  <c:v>7</c:v>
                </c:pt>
                <c:pt idx="4271">
                  <c:v>5.3</c:v>
                </c:pt>
                <c:pt idx="4272">
                  <c:v>4.7</c:v>
                </c:pt>
                <c:pt idx="4273">
                  <c:v>5.7</c:v>
                </c:pt>
                <c:pt idx="4274">
                  <c:v>8.1</c:v>
                </c:pt>
                <c:pt idx="4275">
                  <c:v>7.8</c:v>
                </c:pt>
                <c:pt idx="4276">
                  <c:v>6.5</c:v>
                </c:pt>
                <c:pt idx="4277">
                  <c:v>8</c:v>
                </c:pt>
                <c:pt idx="4278">
                  <c:v>3.3</c:v>
                </c:pt>
                <c:pt idx="4279">
                  <c:v>8.3000000000000007</c:v>
                </c:pt>
                <c:pt idx="4280">
                  <c:v>6.9</c:v>
                </c:pt>
                <c:pt idx="4281">
                  <c:v>7.3</c:v>
                </c:pt>
                <c:pt idx="4282">
                  <c:v>8.1</c:v>
                </c:pt>
                <c:pt idx="4283">
                  <c:v>6.5</c:v>
                </c:pt>
                <c:pt idx="4284">
                  <c:v>6.8</c:v>
                </c:pt>
                <c:pt idx="4285">
                  <c:v>7.3</c:v>
                </c:pt>
                <c:pt idx="4286">
                  <c:v>6.4</c:v>
                </c:pt>
                <c:pt idx="4287">
                  <c:v>4.5999999999999996</c:v>
                </c:pt>
                <c:pt idx="4288">
                  <c:v>6.5</c:v>
                </c:pt>
                <c:pt idx="4289">
                  <c:v>7</c:v>
                </c:pt>
                <c:pt idx="4290">
                  <c:v>5.4</c:v>
                </c:pt>
                <c:pt idx="4291">
                  <c:v>6.7</c:v>
                </c:pt>
                <c:pt idx="4292">
                  <c:v>7.4</c:v>
                </c:pt>
                <c:pt idx="4293">
                  <c:v>5.8</c:v>
                </c:pt>
                <c:pt idx="4294">
                  <c:v>7.1</c:v>
                </c:pt>
                <c:pt idx="4295">
                  <c:v>4.5</c:v>
                </c:pt>
                <c:pt idx="4296">
                  <c:v>7.9</c:v>
                </c:pt>
                <c:pt idx="4297">
                  <c:v>5.3</c:v>
                </c:pt>
                <c:pt idx="4298">
                  <c:v>5.4</c:v>
                </c:pt>
                <c:pt idx="4299">
                  <c:v>4.8</c:v>
                </c:pt>
                <c:pt idx="4300">
                  <c:v>5.9</c:v>
                </c:pt>
                <c:pt idx="4301">
                  <c:v>6.2</c:v>
                </c:pt>
                <c:pt idx="4302">
                  <c:v>5.9</c:v>
                </c:pt>
                <c:pt idx="4303">
                  <c:v>6.6</c:v>
                </c:pt>
                <c:pt idx="4304">
                  <c:v>6.6</c:v>
                </c:pt>
                <c:pt idx="4305">
                  <c:v>5.0999999999999996</c:v>
                </c:pt>
                <c:pt idx="4306">
                  <c:v>6</c:v>
                </c:pt>
                <c:pt idx="4307">
                  <c:v>6.8</c:v>
                </c:pt>
                <c:pt idx="4308">
                  <c:v>5.4</c:v>
                </c:pt>
                <c:pt idx="4309">
                  <c:v>5.2</c:v>
                </c:pt>
                <c:pt idx="4310">
                  <c:v>7.8</c:v>
                </c:pt>
                <c:pt idx="4311">
                  <c:v>6.4</c:v>
                </c:pt>
                <c:pt idx="4312">
                  <c:v>6.1</c:v>
                </c:pt>
                <c:pt idx="4313">
                  <c:v>5.7</c:v>
                </c:pt>
                <c:pt idx="4314">
                  <c:v>5.5</c:v>
                </c:pt>
                <c:pt idx="4315">
                  <c:v>7.4</c:v>
                </c:pt>
                <c:pt idx="4316">
                  <c:v>7.1</c:v>
                </c:pt>
                <c:pt idx="4317">
                  <c:v>3.9</c:v>
                </c:pt>
                <c:pt idx="4318">
                  <c:v>4.5999999999999996</c:v>
                </c:pt>
                <c:pt idx="4319">
                  <c:v>7.3</c:v>
                </c:pt>
                <c:pt idx="4320">
                  <c:v>7.7</c:v>
                </c:pt>
                <c:pt idx="4321">
                  <c:v>4.9000000000000004</c:v>
                </c:pt>
                <c:pt idx="4322">
                  <c:v>6.3</c:v>
                </c:pt>
                <c:pt idx="4323">
                  <c:v>6.1</c:v>
                </c:pt>
                <c:pt idx="4324">
                  <c:v>6.6</c:v>
                </c:pt>
                <c:pt idx="4325">
                  <c:v>5.7</c:v>
                </c:pt>
                <c:pt idx="4326">
                  <c:v>5.6</c:v>
                </c:pt>
                <c:pt idx="4327">
                  <c:v>6</c:v>
                </c:pt>
                <c:pt idx="4328">
                  <c:v>5.7</c:v>
                </c:pt>
                <c:pt idx="4329">
                  <c:v>7</c:v>
                </c:pt>
                <c:pt idx="4330">
                  <c:v>5.3</c:v>
                </c:pt>
                <c:pt idx="4331">
                  <c:v>4.4000000000000004</c:v>
                </c:pt>
                <c:pt idx="4332">
                  <c:v>3.4</c:v>
                </c:pt>
                <c:pt idx="4333">
                  <c:v>4.5</c:v>
                </c:pt>
                <c:pt idx="4334">
                  <c:v>3.4</c:v>
                </c:pt>
                <c:pt idx="4335">
                  <c:v>7.1</c:v>
                </c:pt>
                <c:pt idx="4336">
                  <c:v>6.4</c:v>
                </c:pt>
                <c:pt idx="4337">
                  <c:v>5.2</c:v>
                </c:pt>
                <c:pt idx="4338">
                  <c:v>7</c:v>
                </c:pt>
                <c:pt idx="4339">
                  <c:v>7.3</c:v>
                </c:pt>
                <c:pt idx="4340">
                  <c:v>8.1</c:v>
                </c:pt>
                <c:pt idx="4341">
                  <c:v>5.8</c:v>
                </c:pt>
                <c:pt idx="4342">
                  <c:v>5.9</c:v>
                </c:pt>
                <c:pt idx="4343">
                  <c:v>6.4</c:v>
                </c:pt>
                <c:pt idx="4344">
                  <c:v>7.5</c:v>
                </c:pt>
                <c:pt idx="4345">
                  <c:v>7.8</c:v>
                </c:pt>
                <c:pt idx="4346">
                  <c:v>6.3</c:v>
                </c:pt>
                <c:pt idx="4347">
                  <c:v>7.2</c:v>
                </c:pt>
                <c:pt idx="4348">
                  <c:v>5.6</c:v>
                </c:pt>
                <c:pt idx="4349">
                  <c:v>7.2</c:v>
                </c:pt>
                <c:pt idx="4350">
                  <c:v>8</c:v>
                </c:pt>
                <c:pt idx="4351">
                  <c:v>8.5</c:v>
                </c:pt>
                <c:pt idx="4352">
                  <c:v>6.8</c:v>
                </c:pt>
                <c:pt idx="4353">
                  <c:v>7.3</c:v>
                </c:pt>
                <c:pt idx="4354">
                  <c:v>5.5</c:v>
                </c:pt>
                <c:pt idx="4355">
                  <c:v>7.3</c:v>
                </c:pt>
                <c:pt idx="4356">
                  <c:v>6.3</c:v>
                </c:pt>
                <c:pt idx="4357">
                  <c:v>5.0999999999999996</c:v>
                </c:pt>
                <c:pt idx="4358">
                  <c:v>6.6</c:v>
                </c:pt>
                <c:pt idx="4359">
                  <c:v>6.1</c:v>
                </c:pt>
                <c:pt idx="4360">
                  <c:v>7.5</c:v>
                </c:pt>
                <c:pt idx="4361">
                  <c:v>7</c:v>
                </c:pt>
                <c:pt idx="4362">
                  <c:v>7.2</c:v>
                </c:pt>
                <c:pt idx="4363">
                  <c:v>5.3</c:v>
                </c:pt>
                <c:pt idx="4364">
                  <c:v>8.6999999999999993</c:v>
                </c:pt>
                <c:pt idx="4365">
                  <c:v>3.4</c:v>
                </c:pt>
                <c:pt idx="4366">
                  <c:v>5.4</c:v>
                </c:pt>
                <c:pt idx="4367">
                  <c:v>7.8</c:v>
                </c:pt>
                <c:pt idx="4368">
                  <c:v>6.7</c:v>
                </c:pt>
                <c:pt idx="4369">
                  <c:v>4.7</c:v>
                </c:pt>
                <c:pt idx="4370">
                  <c:v>6.3</c:v>
                </c:pt>
                <c:pt idx="4371">
                  <c:v>7.4</c:v>
                </c:pt>
                <c:pt idx="4372">
                  <c:v>6.1</c:v>
                </c:pt>
                <c:pt idx="4373">
                  <c:v>7.5</c:v>
                </c:pt>
                <c:pt idx="4374">
                  <c:v>6.3</c:v>
                </c:pt>
                <c:pt idx="4375">
                  <c:v>6.3</c:v>
                </c:pt>
                <c:pt idx="4376">
                  <c:v>6.8</c:v>
                </c:pt>
                <c:pt idx="4377">
                  <c:v>7.8</c:v>
                </c:pt>
                <c:pt idx="4378">
                  <c:v>6.9</c:v>
                </c:pt>
                <c:pt idx="4379">
                  <c:v>8</c:v>
                </c:pt>
                <c:pt idx="4380">
                  <c:v>7.8</c:v>
                </c:pt>
                <c:pt idx="4381">
                  <c:v>7.4</c:v>
                </c:pt>
                <c:pt idx="4382">
                  <c:v>6.1</c:v>
                </c:pt>
                <c:pt idx="4383">
                  <c:v>4.3</c:v>
                </c:pt>
                <c:pt idx="4384">
                  <c:v>7.2</c:v>
                </c:pt>
                <c:pt idx="4385">
                  <c:v>4.7</c:v>
                </c:pt>
                <c:pt idx="4386">
                  <c:v>7.3</c:v>
                </c:pt>
                <c:pt idx="4387">
                  <c:v>7.9</c:v>
                </c:pt>
                <c:pt idx="4388">
                  <c:v>7.2</c:v>
                </c:pt>
                <c:pt idx="4389">
                  <c:v>5.4</c:v>
                </c:pt>
                <c:pt idx="4390">
                  <c:v>3.7</c:v>
                </c:pt>
                <c:pt idx="4391">
                  <c:v>7.4</c:v>
                </c:pt>
                <c:pt idx="4392">
                  <c:v>7.1</c:v>
                </c:pt>
                <c:pt idx="4393">
                  <c:v>6.8</c:v>
                </c:pt>
                <c:pt idx="4394">
                  <c:v>8.1999999999999993</c:v>
                </c:pt>
                <c:pt idx="4395">
                  <c:v>7</c:v>
                </c:pt>
                <c:pt idx="4396">
                  <c:v>7.4</c:v>
                </c:pt>
                <c:pt idx="4397">
                  <c:v>6.7</c:v>
                </c:pt>
                <c:pt idx="4398">
                  <c:v>5.7</c:v>
                </c:pt>
                <c:pt idx="4399">
                  <c:v>9.1</c:v>
                </c:pt>
                <c:pt idx="4400">
                  <c:v>7.6</c:v>
                </c:pt>
                <c:pt idx="4401">
                  <c:v>7.2</c:v>
                </c:pt>
                <c:pt idx="4402">
                  <c:v>7.5</c:v>
                </c:pt>
                <c:pt idx="4403">
                  <c:v>6.8</c:v>
                </c:pt>
                <c:pt idx="4404">
                  <c:v>6.9</c:v>
                </c:pt>
                <c:pt idx="4405">
                  <c:v>7.9</c:v>
                </c:pt>
                <c:pt idx="4406">
                  <c:v>7.6</c:v>
                </c:pt>
                <c:pt idx="4407">
                  <c:v>6.7</c:v>
                </c:pt>
                <c:pt idx="4408">
                  <c:v>5.8</c:v>
                </c:pt>
                <c:pt idx="4409">
                  <c:v>6.5</c:v>
                </c:pt>
                <c:pt idx="4410">
                  <c:v>7.2</c:v>
                </c:pt>
                <c:pt idx="4411">
                  <c:v>6.9</c:v>
                </c:pt>
                <c:pt idx="4412">
                  <c:v>5.5</c:v>
                </c:pt>
                <c:pt idx="4413">
                  <c:v>6.5</c:v>
                </c:pt>
                <c:pt idx="4414">
                  <c:v>6.2</c:v>
                </c:pt>
                <c:pt idx="4415">
                  <c:v>6.7</c:v>
                </c:pt>
                <c:pt idx="4416">
                  <c:v>5.7</c:v>
                </c:pt>
                <c:pt idx="4417">
                  <c:v>8.6</c:v>
                </c:pt>
                <c:pt idx="4418">
                  <c:v>6.5</c:v>
                </c:pt>
                <c:pt idx="4419">
                  <c:v>6.3</c:v>
                </c:pt>
                <c:pt idx="4420">
                  <c:v>4.3</c:v>
                </c:pt>
                <c:pt idx="4421">
                  <c:v>6.1</c:v>
                </c:pt>
                <c:pt idx="4422">
                  <c:v>6</c:v>
                </c:pt>
                <c:pt idx="4423">
                  <c:v>5.8</c:v>
                </c:pt>
                <c:pt idx="4424">
                  <c:v>6.7</c:v>
                </c:pt>
                <c:pt idx="4425">
                  <c:v>6.7</c:v>
                </c:pt>
                <c:pt idx="4426">
                  <c:v>7.6</c:v>
                </c:pt>
                <c:pt idx="4427">
                  <c:v>5.0999999999999996</c:v>
                </c:pt>
                <c:pt idx="4428">
                  <c:v>6.8</c:v>
                </c:pt>
                <c:pt idx="4429">
                  <c:v>6.8</c:v>
                </c:pt>
                <c:pt idx="4430">
                  <c:v>6.8</c:v>
                </c:pt>
                <c:pt idx="4431">
                  <c:v>6.3</c:v>
                </c:pt>
                <c:pt idx="4432">
                  <c:v>7.1</c:v>
                </c:pt>
                <c:pt idx="4433">
                  <c:v>2.8</c:v>
                </c:pt>
                <c:pt idx="4434">
                  <c:v>8.1999999999999993</c:v>
                </c:pt>
                <c:pt idx="4435">
                  <c:v>3.1</c:v>
                </c:pt>
                <c:pt idx="4436">
                  <c:v>7</c:v>
                </c:pt>
                <c:pt idx="4437">
                  <c:v>3.3</c:v>
                </c:pt>
                <c:pt idx="4438">
                  <c:v>3.6</c:v>
                </c:pt>
                <c:pt idx="4439">
                  <c:v>7.7</c:v>
                </c:pt>
                <c:pt idx="4440">
                  <c:v>6.7</c:v>
                </c:pt>
                <c:pt idx="4441">
                  <c:v>5.5</c:v>
                </c:pt>
                <c:pt idx="4442">
                  <c:v>6.6</c:v>
                </c:pt>
                <c:pt idx="4443">
                  <c:v>4.8</c:v>
                </c:pt>
                <c:pt idx="4444">
                  <c:v>5.5</c:v>
                </c:pt>
                <c:pt idx="4445">
                  <c:v>6.3</c:v>
                </c:pt>
                <c:pt idx="4446">
                  <c:v>6.9</c:v>
                </c:pt>
                <c:pt idx="4447">
                  <c:v>6.5</c:v>
                </c:pt>
                <c:pt idx="4448">
                  <c:v>8.1999999999999993</c:v>
                </c:pt>
                <c:pt idx="4449">
                  <c:v>7.1</c:v>
                </c:pt>
                <c:pt idx="4450">
                  <c:v>7.3</c:v>
                </c:pt>
                <c:pt idx="4451">
                  <c:v>8.1</c:v>
                </c:pt>
                <c:pt idx="4452">
                  <c:v>7.2</c:v>
                </c:pt>
                <c:pt idx="4453">
                  <c:v>7.4</c:v>
                </c:pt>
                <c:pt idx="4454">
                  <c:v>6.5</c:v>
                </c:pt>
                <c:pt idx="4455">
                  <c:v>5.7</c:v>
                </c:pt>
                <c:pt idx="4456">
                  <c:v>6.1</c:v>
                </c:pt>
                <c:pt idx="4457">
                  <c:v>7.7</c:v>
                </c:pt>
                <c:pt idx="4458">
                  <c:v>8.6999999999999993</c:v>
                </c:pt>
                <c:pt idx="4459">
                  <c:v>4.3</c:v>
                </c:pt>
                <c:pt idx="4460">
                  <c:v>6.2</c:v>
                </c:pt>
                <c:pt idx="4461">
                  <c:v>3.3</c:v>
                </c:pt>
                <c:pt idx="4462">
                  <c:v>2.7</c:v>
                </c:pt>
                <c:pt idx="4463">
                  <c:v>5.2</c:v>
                </c:pt>
                <c:pt idx="4464">
                  <c:v>8.1999999999999993</c:v>
                </c:pt>
                <c:pt idx="4465">
                  <c:v>6.1</c:v>
                </c:pt>
                <c:pt idx="4466">
                  <c:v>8</c:v>
                </c:pt>
                <c:pt idx="4467">
                  <c:v>5.5</c:v>
                </c:pt>
                <c:pt idx="4468">
                  <c:v>5.7</c:v>
                </c:pt>
                <c:pt idx="4469">
                  <c:v>3.7</c:v>
                </c:pt>
                <c:pt idx="4470">
                  <c:v>7.1</c:v>
                </c:pt>
                <c:pt idx="4471">
                  <c:v>7.8</c:v>
                </c:pt>
                <c:pt idx="4472">
                  <c:v>7.3</c:v>
                </c:pt>
                <c:pt idx="4473">
                  <c:v>4.0999999999999996</c:v>
                </c:pt>
                <c:pt idx="4474">
                  <c:v>7.2</c:v>
                </c:pt>
                <c:pt idx="4475">
                  <c:v>7.7</c:v>
                </c:pt>
                <c:pt idx="4476">
                  <c:v>7.1</c:v>
                </c:pt>
                <c:pt idx="4477">
                  <c:v>7.6</c:v>
                </c:pt>
                <c:pt idx="4478">
                  <c:v>7</c:v>
                </c:pt>
                <c:pt idx="4479">
                  <c:v>5.5</c:v>
                </c:pt>
                <c:pt idx="4480">
                  <c:v>7.4</c:v>
                </c:pt>
                <c:pt idx="4481">
                  <c:v>7.7</c:v>
                </c:pt>
                <c:pt idx="4482">
                  <c:v>7.2</c:v>
                </c:pt>
                <c:pt idx="4483">
                  <c:v>7.8</c:v>
                </c:pt>
                <c:pt idx="4484">
                  <c:v>6.6</c:v>
                </c:pt>
                <c:pt idx="4485">
                  <c:v>6</c:v>
                </c:pt>
                <c:pt idx="4486">
                  <c:v>8.4</c:v>
                </c:pt>
                <c:pt idx="4487">
                  <c:v>6.5</c:v>
                </c:pt>
                <c:pt idx="4488">
                  <c:v>8.9</c:v>
                </c:pt>
                <c:pt idx="4489">
                  <c:v>7.9</c:v>
                </c:pt>
                <c:pt idx="4490">
                  <c:v>6</c:v>
                </c:pt>
                <c:pt idx="4491">
                  <c:v>6.1</c:v>
                </c:pt>
                <c:pt idx="4492">
                  <c:v>7.4</c:v>
                </c:pt>
                <c:pt idx="4493">
                  <c:v>6.2</c:v>
                </c:pt>
                <c:pt idx="4494">
                  <c:v>5.6</c:v>
                </c:pt>
                <c:pt idx="4495">
                  <c:v>7.2</c:v>
                </c:pt>
                <c:pt idx="4496">
                  <c:v>6.1</c:v>
                </c:pt>
                <c:pt idx="4497">
                  <c:v>3.8</c:v>
                </c:pt>
                <c:pt idx="4498">
                  <c:v>7.1</c:v>
                </c:pt>
                <c:pt idx="4499">
                  <c:v>4.5</c:v>
                </c:pt>
                <c:pt idx="4500">
                  <c:v>3.8</c:v>
                </c:pt>
                <c:pt idx="4501">
                  <c:v>6.2</c:v>
                </c:pt>
                <c:pt idx="4502">
                  <c:v>6.6</c:v>
                </c:pt>
                <c:pt idx="4503">
                  <c:v>4.5999999999999996</c:v>
                </c:pt>
                <c:pt idx="4504">
                  <c:v>4.2</c:v>
                </c:pt>
                <c:pt idx="4505">
                  <c:v>6.8</c:v>
                </c:pt>
                <c:pt idx="4506">
                  <c:v>7.7</c:v>
                </c:pt>
                <c:pt idx="4507">
                  <c:v>5.9</c:v>
                </c:pt>
                <c:pt idx="4508">
                  <c:v>4.7</c:v>
                </c:pt>
                <c:pt idx="4509">
                  <c:v>7</c:v>
                </c:pt>
                <c:pt idx="4510">
                  <c:v>6.9</c:v>
                </c:pt>
                <c:pt idx="4511">
                  <c:v>6.1</c:v>
                </c:pt>
                <c:pt idx="4512">
                  <c:v>7.6</c:v>
                </c:pt>
                <c:pt idx="4513">
                  <c:v>3</c:v>
                </c:pt>
                <c:pt idx="4514">
                  <c:v>2.6</c:v>
                </c:pt>
                <c:pt idx="4515">
                  <c:v>8.6</c:v>
                </c:pt>
                <c:pt idx="4516">
                  <c:v>6.1</c:v>
                </c:pt>
                <c:pt idx="4517">
                  <c:v>7.5</c:v>
                </c:pt>
                <c:pt idx="4518">
                  <c:v>6.7</c:v>
                </c:pt>
                <c:pt idx="4519">
                  <c:v>8.1</c:v>
                </c:pt>
                <c:pt idx="4520">
                  <c:v>4.9000000000000004</c:v>
                </c:pt>
                <c:pt idx="4521">
                  <c:v>6.8</c:v>
                </c:pt>
                <c:pt idx="4522">
                  <c:v>6.8</c:v>
                </c:pt>
                <c:pt idx="4523">
                  <c:v>5.7</c:v>
                </c:pt>
                <c:pt idx="4524">
                  <c:v>8.3000000000000007</c:v>
                </c:pt>
                <c:pt idx="4525">
                  <c:v>6.6</c:v>
                </c:pt>
                <c:pt idx="4526">
                  <c:v>7.3</c:v>
                </c:pt>
                <c:pt idx="4527">
                  <c:v>5</c:v>
                </c:pt>
                <c:pt idx="4528">
                  <c:v>7</c:v>
                </c:pt>
                <c:pt idx="4529">
                  <c:v>3.4</c:v>
                </c:pt>
                <c:pt idx="4530">
                  <c:v>5.9</c:v>
                </c:pt>
                <c:pt idx="4531">
                  <c:v>6</c:v>
                </c:pt>
                <c:pt idx="4532">
                  <c:v>7.4</c:v>
                </c:pt>
                <c:pt idx="4533">
                  <c:v>7.4</c:v>
                </c:pt>
                <c:pt idx="4534">
                  <c:v>4.2</c:v>
                </c:pt>
                <c:pt idx="4535">
                  <c:v>6.2</c:v>
                </c:pt>
                <c:pt idx="4536">
                  <c:v>6.2</c:v>
                </c:pt>
                <c:pt idx="4537">
                  <c:v>7.5</c:v>
                </c:pt>
                <c:pt idx="4538">
                  <c:v>7.2</c:v>
                </c:pt>
                <c:pt idx="4539">
                  <c:v>7.2</c:v>
                </c:pt>
                <c:pt idx="4540">
                  <c:v>5.4</c:v>
                </c:pt>
                <c:pt idx="4541">
                  <c:v>7</c:v>
                </c:pt>
                <c:pt idx="4542">
                  <c:v>7.2</c:v>
                </c:pt>
                <c:pt idx="4543">
                  <c:v>7.9</c:v>
                </c:pt>
                <c:pt idx="4544">
                  <c:v>6.8</c:v>
                </c:pt>
                <c:pt idx="4545">
                  <c:v>6.7</c:v>
                </c:pt>
                <c:pt idx="4546">
                  <c:v>7.5</c:v>
                </c:pt>
                <c:pt idx="4547">
                  <c:v>6.8</c:v>
                </c:pt>
                <c:pt idx="4548">
                  <c:v>6.9</c:v>
                </c:pt>
                <c:pt idx="4549">
                  <c:v>6.8</c:v>
                </c:pt>
                <c:pt idx="4550">
                  <c:v>7.2</c:v>
                </c:pt>
                <c:pt idx="4551">
                  <c:v>7.4</c:v>
                </c:pt>
                <c:pt idx="4552">
                  <c:v>5.6</c:v>
                </c:pt>
                <c:pt idx="4553">
                  <c:v>6.8</c:v>
                </c:pt>
                <c:pt idx="4554">
                  <c:v>7.2</c:v>
                </c:pt>
                <c:pt idx="4555">
                  <c:v>7.7</c:v>
                </c:pt>
                <c:pt idx="4556">
                  <c:v>7</c:v>
                </c:pt>
                <c:pt idx="4557">
                  <c:v>7.2</c:v>
                </c:pt>
                <c:pt idx="4558">
                  <c:v>6.4</c:v>
                </c:pt>
                <c:pt idx="4559">
                  <c:v>7.2</c:v>
                </c:pt>
                <c:pt idx="4560">
                  <c:v>7.2</c:v>
                </c:pt>
                <c:pt idx="4561">
                  <c:v>6.2</c:v>
                </c:pt>
                <c:pt idx="4562">
                  <c:v>6.9</c:v>
                </c:pt>
                <c:pt idx="4563">
                  <c:v>6.2</c:v>
                </c:pt>
                <c:pt idx="4564">
                  <c:v>6.9</c:v>
                </c:pt>
                <c:pt idx="4565">
                  <c:v>7</c:v>
                </c:pt>
                <c:pt idx="4566">
                  <c:v>6.7</c:v>
                </c:pt>
                <c:pt idx="4567">
                  <c:v>3.6</c:v>
                </c:pt>
                <c:pt idx="4568">
                  <c:v>6.3</c:v>
                </c:pt>
                <c:pt idx="4569">
                  <c:v>7.4</c:v>
                </c:pt>
                <c:pt idx="4570">
                  <c:v>7.4</c:v>
                </c:pt>
                <c:pt idx="4571">
                  <c:v>7.3</c:v>
                </c:pt>
                <c:pt idx="4572">
                  <c:v>6.1</c:v>
                </c:pt>
                <c:pt idx="4573">
                  <c:v>6.7</c:v>
                </c:pt>
                <c:pt idx="4574">
                  <c:v>8.1999999999999993</c:v>
                </c:pt>
                <c:pt idx="4575">
                  <c:v>7.7</c:v>
                </c:pt>
                <c:pt idx="4576">
                  <c:v>7.3</c:v>
                </c:pt>
                <c:pt idx="4577">
                  <c:v>7.4</c:v>
                </c:pt>
                <c:pt idx="4578">
                  <c:v>5.7</c:v>
                </c:pt>
                <c:pt idx="4579">
                  <c:v>7.6</c:v>
                </c:pt>
                <c:pt idx="4580">
                  <c:v>6.8</c:v>
                </c:pt>
                <c:pt idx="4581">
                  <c:v>5.6</c:v>
                </c:pt>
                <c:pt idx="4582">
                  <c:v>4.8</c:v>
                </c:pt>
                <c:pt idx="4583">
                  <c:v>6.4</c:v>
                </c:pt>
                <c:pt idx="4584">
                  <c:v>6.8</c:v>
                </c:pt>
                <c:pt idx="4585">
                  <c:v>6.1</c:v>
                </c:pt>
                <c:pt idx="4586">
                  <c:v>5.2</c:v>
                </c:pt>
                <c:pt idx="4587">
                  <c:v>6.9</c:v>
                </c:pt>
                <c:pt idx="4588">
                  <c:v>6</c:v>
                </c:pt>
                <c:pt idx="4589">
                  <c:v>6.3</c:v>
                </c:pt>
                <c:pt idx="4590">
                  <c:v>6.1</c:v>
                </c:pt>
                <c:pt idx="4591">
                  <c:v>5.5</c:v>
                </c:pt>
                <c:pt idx="4592">
                  <c:v>6.9</c:v>
                </c:pt>
                <c:pt idx="4593">
                  <c:v>5.6</c:v>
                </c:pt>
                <c:pt idx="4594">
                  <c:v>1.9</c:v>
                </c:pt>
                <c:pt idx="4595">
                  <c:v>4.0999999999999996</c:v>
                </c:pt>
                <c:pt idx="4596">
                  <c:v>5.4</c:v>
                </c:pt>
                <c:pt idx="4597">
                  <c:v>6.8</c:v>
                </c:pt>
                <c:pt idx="4598">
                  <c:v>6.7</c:v>
                </c:pt>
                <c:pt idx="4599">
                  <c:v>5.8</c:v>
                </c:pt>
                <c:pt idx="4600">
                  <c:v>6.2</c:v>
                </c:pt>
                <c:pt idx="4601">
                  <c:v>2.8</c:v>
                </c:pt>
                <c:pt idx="4602">
                  <c:v>7.3</c:v>
                </c:pt>
                <c:pt idx="4603">
                  <c:v>5.8</c:v>
                </c:pt>
                <c:pt idx="4604">
                  <c:v>6.5</c:v>
                </c:pt>
                <c:pt idx="4605">
                  <c:v>6.1</c:v>
                </c:pt>
                <c:pt idx="4606">
                  <c:v>5.0999999999999996</c:v>
                </c:pt>
                <c:pt idx="4607">
                  <c:v>2.2000000000000002</c:v>
                </c:pt>
                <c:pt idx="4608">
                  <c:v>7.2</c:v>
                </c:pt>
                <c:pt idx="4609">
                  <c:v>5.7</c:v>
                </c:pt>
                <c:pt idx="4610">
                  <c:v>3.4</c:v>
                </c:pt>
                <c:pt idx="4611">
                  <c:v>3.8</c:v>
                </c:pt>
                <c:pt idx="4612">
                  <c:v>4.7</c:v>
                </c:pt>
                <c:pt idx="4613">
                  <c:v>5.6</c:v>
                </c:pt>
                <c:pt idx="4614">
                  <c:v>3.9</c:v>
                </c:pt>
                <c:pt idx="4615">
                  <c:v>5.4</c:v>
                </c:pt>
                <c:pt idx="4616">
                  <c:v>5.2</c:v>
                </c:pt>
                <c:pt idx="4617">
                  <c:v>3.5</c:v>
                </c:pt>
                <c:pt idx="4618">
                  <c:v>5.3</c:v>
                </c:pt>
                <c:pt idx="4619">
                  <c:v>7</c:v>
                </c:pt>
                <c:pt idx="4620">
                  <c:v>7.1</c:v>
                </c:pt>
                <c:pt idx="4621">
                  <c:v>5.5</c:v>
                </c:pt>
                <c:pt idx="4622">
                  <c:v>5.9</c:v>
                </c:pt>
                <c:pt idx="4623">
                  <c:v>6</c:v>
                </c:pt>
                <c:pt idx="4624">
                  <c:v>4.8</c:v>
                </c:pt>
                <c:pt idx="4625">
                  <c:v>7.1</c:v>
                </c:pt>
                <c:pt idx="4626">
                  <c:v>8.1999999999999993</c:v>
                </c:pt>
                <c:pt idx="4627">
                  <c:v>5.7</c:v>
                </c:pt>
                <c:pt idx="4628">
                  <c:v>7.9</c:v>
                </c:pt>
                <c:pt idx="4629">
                  <c:v>7.3</c:v>
                </c:pt>
                <c:pt idx="4630">
                  <c:v>7.1</c:v>
                </c:pt>
                <c:pt idx="4631">
                  <c:v>6.4</c:v>
                </c:pt>
                <c:pt idx="4632">
                  <c:v>5.9</c:v>
                </c:pt>
                <c:pt idx="4633">
                  <c:v>7.5</c:v>
                </c:pt>
                <c:pt idx="4634">
                  <c:v>6.4</c:v>
                </c:pt>
                <c:pt idx="4635">
                  <c:v>7.4</c:v>
                </c:pt>
                <c:pt idx="4636">
                  <c:v>7.3</c:v>
                </c:pt>
                <c:pt idx="4637">
                  <c:v>6.5</c:v>
                </c:pt>
                <c:pt idx="4638">
                  <c:v>7.2</c:v>
                </c:pt>
                <c:pt idx="4639">
                  <c:v>6.7</c:v>
                </c:pt>
                <c:pt idx="4640">
                  <c:v>7.1</c:v>
                </c:pt>
                <c:pt idx="4641">
                  <c:v>6</c:v>
                </c:pt>
                <c:pt idx="4642">
                  <c:v>6.7</c:v>
                </c:pt>
                <c:pt idx="4643">
                  <c:v>5.6</c:v>
                </c:pt>
                <c:pt idx="4644">
                  <c:v>7</c:v>
                </c:pt>
                <c:pt idx="4645">
                  <c:v>4.9000000000000004</c:v>
                </c:pt>
                <c:pt idx="4646">
                  <c:v>3.2</c:v>
                </c:pt>
                <c:pt idx="4647">
                  <c:v>8.4</c:v>
                </c:pt>
                <c:pt idx="4648">
                  <c:v>6.9</c:v>
                </c:pt>
                <c:pt idx="4649">
                  <c:v>7.5</c:v>
                </c:pt>
                <c:pt idx="4650">
                  <c:v>7.2</c:v>
                </c:pt>
                <c:pt idx="4651">
                  <c:v>7.2</c:v>
                </c:pt>
                <c:pt idx="4652">
                  <c:v>8</c:v>
                </c:pt>
                <c:pt idx="4653">
                  <c:v>7.4</c:v>
                </c:pt>
                <c:pt idx="4654">
                  <c:v>7.2</c:v>
                </c:pt>
                <c:pt idx="4655">
                  <c:v>6.5</c:v>
                </c:pt>
                <c:pt idx="4656">
                  <c:v>7.2</c:v>
                </c:pt>
                <c:pt idx="4657">
                  <c:v>4.2</c:v>
                </c:pt>
                <c:pt idx="4658">
                  <c:v>5.0999999999999996</c:v>
                </c:pt>
                <c:pt idx="4659">
                  <c:v>6.4</c:v>
                </c:pt>
                <c:pt idx="4660">
                  <c:v>6.8</c:v>
                </c:pt>
                <c:pt idx="4661">
                  <c:v>6.2</c:v>
                </c:pt>
                <c:pt idx="4662">
                  <c:v>7.5</c:v>
                </c:pt>
                <c:pt idx="4663">
                  <c:v>7.7</c:v>
                </c:pt>
                <c:pt idx="4664">
                  <c:v>6.9</c:v>
                </c:pt>
                <c:pt idx="4665">
                  <c:v>7</c:v>
                </c:pt>
                <c:pt idx="4666">
                  <c:v>7.5</c:v>
                </c:pt>
                <c:pt idx="4667">
                  <c:v>6.3</c:v>
                </c:pt>
                <c:pt idx="4668">
                  <c:v>5.5</c:v>
                </c:pt>
                <c:pt idx="4669">
                  <c:v>4.8</c:v>
                </c:pt>
                <c:pt idx="4670">
                  <c:v>8.1</c:v>
                </c:pt>
                <c:pt idx="4671">
                  <c:v>6.6</c:v>
                </c:pt>
                <c:pt idx="4672">
                  <c:v>5.2</c:v>
                </c:pt>
                <c:pt idx="4673">
                  <c:v>5.6</c:v>
                </c:pt>
                <c:pt idx="4674">
                  <c:v>3.1</c:v>
                </c:pt>
                <c:pt idx="4675">
                  <c:v>8.1</c:v>
                </c:pt>
                <c:pt idx="4676">
                  <c:v>8.3000000000000007</c:v>
                </c:pt>
                <c:pt idx="4677">
                  <c:v>7.1</c:v>
                </c:pt>
                <c:pt idx="4678">
                  <c:v>7.2</c:v>
                </c:pt>
                <c:pt idx="4679">
                  <c:v>6.3</c:v>
                </c:pt>
                <c:pt idx="4680">
                  <c:v>4</c:v>
                </c:pt>
                <c:pt idx="4681">
                  <c:v>7.2</c:v>
                </c:pt>
                <c:pt idx="4682">
                  <c:v>5.3</c:v>
                </c:pt>
                <c:pt idx="4683">
                  <c:v>7.2</c:v>
                </c:pt>
                <c:pt idx="4684">
                  <c:v>6.5</c:v>
                </c:pt>
                <c:pt idx="4685">
                  <c:v>6.5</c:v>
                </c:pt>
                <c:pt idx="4686">
                  <c:v>4.9000000000000004</c:v>
                </c:pt>
                <c:pt idx="4687">
                  <c:v>5.2</c:v>
                </c:pt>
                <c:pt idx="4688">
                  <c:v>7.4</c:v>
                </c:pt>
                <c:pt idx="4689">
                  <c:v>7.4</c:v>
                </c:pt>
                <c:pt idx="4690">
                  <c:v>5.4</c:v>
                </c:pt>
                <c:pt idx="4691">
                  <c:v>3.9</c:v>
                </c:pt>
                <c:pt idx="4692">
                  <c:v>5.3</c:v>
                </c:pt>
                <c:pt idx="4693">
                  <c:v>7.8</c:v>
                </c:pt>
                <c:pt idx="4694">
                  <c:v>6.4</c:v>
                </c:pt>
                <c:pt idx="4695">
                  <c:v>8.1</c:v>
                </c:pt>
                <c:pt idx="4696">
                  <c:v>6.5</c:v>
                </c:pt>
                <c:pt idx="4697">
                  <c:v>5.6</c:v>
                </c:pt>
                <c:pt idx="4698">
                  <c:v>5.6</c:v>
                </c:pt>
                <c:pt idx="4699">
                  <c:v>6.6</c:v>
                </c:pt>
                <c:pt idx="4700">
                  <c:v>6.3</c:v>
                </c:pt>
                <c:pt idx="4701">
                  <c:v>7.7</c:v>
                </c:pt>
                <c:pt idx="4702">
                  <c:v>7</c:v>
                </c:pt>
                <c:pt idx="4703">
                  <c:v>8</c:v>
                </c:pt>
                <c:pt idx="4704">
                  <c:v>7.2</c:v>
                </c:pt>
                <c:pt idx="4705">
                  <c:v>4.5</c:v>
                </c:pt>
                <c:pt idx="4706">
                  <c:v>7.7</c:v>
                </c:pt>
                <c:pt idx="4707">
                  <c:v>7.2</c:v>
                </c:pt>
                <c:pt idx="4708">
                  <c:v>6.1</c:v>
                </c:pt>
                <c:pt idx="4709">
                  <c:v>6.4</c:v>
                </c:pt>
                <c:pt idx="4710">
                  <c:v>6.5</c:v>
                </c:pt>
                <c:pt idx="4711">
                  <c:v>7</c:v>
                </c:pt>
                <c:pt idx="4712">
                  <c:v>6.1</c:v>
                </c:pt>
                <c:pt idx="4713">
                  <c:v>5.7</c:v>
                </c:pt>
                <c:pt idx="4714">
                  <c:v>5.4</c:v>
                </c:pt>
                <c:pt idx="4715">
                  <c:v>5.9</c:v>
                </c:pt>
                <c:pt idx="4716">
                  <c:v>7.5</c:v>
                </c:pt>
                <c:pt idx="4717">
                  <c:v>7.7</c:v>
                </c:pt>
                <c:pt idx="4718">
                  <c:v>7.1</c:v>
                </c:pt>
                <c:pt idx="4719">
                  <c:v>7.4</c:v>
                </c:pt>
                <c:pt idx="4720">
                  <c:v>7.6</c:v>
                </c:pt>
                <c:pt idx="4721">
                  <c:v>6.4</c:v>
                </c:pt>
                <c:pt idx="4722">
                  <c:v>7.4</c:v>
                </c:pt>
                <c:pt idx="4723">
                  <c:v>6.8</c:v>
                </c:pt>
                <c:pt idx="4724">
                  <c:v>6.5</c:v>
                </c:pt>
                <c:pt idx="4725">
                  <c:v>6</c:v>
                </c:pt>
                <c:pt idx="4726">
                  <c:v>7.3</c:v>
                </c:pt>
                <c:pt idx="4727">
                  <c:v>7.3</c:v>
                </c:pt>
                <c:pt idx="4728">
                  <c:v>6.5</c:v>
                </c:pt>
                <c:pt idx="4729">
                  <c:v>6</c:v>
                </c:pt>
                <c:pt idx="4730">
                  <c:v>5.3</c:v>
                </c:pt>
                <c:pt idx="4731">
                  <c:v>6.6</c:v>
                </c:pt>
                <c:pt idx="4732">
                  <c:v>6.1</c:v>
                </c:pt>
                <c:pt idx="4733">
                  <c:v>7.1</c:v>
                </c:pt>
                <c:pt idx="4734">
                  <c:v>8.6999999999999993</c:v>
                </c:pt>
                <c:pt idx="4735">
                  <c:v>8.4</c:v>
                </c:pt>
                <c:pt idx="4736">
                  <c:v>5.8</c:v>
                </c:pt>
                <c:pt idx="4737">
                  <c:v>6.2</c:v>
                </c:pt>
                <c:pt idx="4738">
                  <c:v>5.8</c:v>
                </c:pt>
                <c:pt idx="4739">
                  <c:v>6.7</c:v>
                </c:pt>
                <c:pt idx="4740">
                  <c:v>5.7</c:v>
                </c:pt>
                <c:pt idx="4741">
                  <c:v>6.1</c:v>
                </c:pt>
                <c:pt idx="4742">
                  <c:v>6.4</c:v>
                </c:pt>
                <c:pt idx="4743">
                  <c:v>5</c:v>
                </c:pt>
                <c:pt idx="4744">
                  <c:v>6.5</c:v>
                </c:pt>
                <c:pt idx="4745">
                  <c:v>4.5999999999999996</c:v>
                </c:pt>
                <c:pt idx="4746">
                  <c:v>7.7</c:v>
                </c:pt>
                <c:pt idx="4747">
                  <c:v>7.3</c:v>
                </c:pt>
                <c:pt idx="4748">
                  <c:v>6.6</c:v>
                </c:pt>
                <c:pt idx="4749">
                  <c:v>6.4</c:v>
                </c:pt>
                <c:pt idx="4750">
                  <c:v>5.8</c:v>
                </c:pt>
                <c:pt idx="4751">
                  <c:v>7.2</c:v>
                </c:pt>
                <c:pt idx="4752">
                  <c:v>7.2</c:v>
                </c:pt>
                <c:pt idx="4753">
                  <c:v>3.5</c:v>
                </c:pt>
                <c:pt idx="4754">
                  <c:v>7.5</c:v>
                </c:pt>
                <c:pt idx="4755">
                  <c:v>2.2000000000000002</c:v>
                </c:pt>
                <c:pt idx="4756">
                  <c:v>3.3</c:v>
                </c:pt>
                <c:pt idx="4757">
                  <c:v>6.6</c:v>
                </c:pt>
                <c:pt idx="4758">
                  <c:v>6.9</c:v>
                </c:pt>
                <c:pt idx="4759">
                  <c:v>4</c:v>
                </c:pt>
                <c:pt idx="4760">
                  <c:v>7.4</c:v>
                </c:pt>
                <c:pt idx="4761">
                  <c:v>8.3000000000000007</c:v>
                </c:pt>
                <c:pt idx="4762">
                  <c:v>5.7</c:v>
                </c:pt>
                <c:pt idx="4763">
                  <c:v>6.8</c:v>
                </c:pt>
                <c:pt idx="4764">
                  <c:v>5.2</c:v>
                </c:pt>
                <c:pt idx="4765">
                  <c:v>6.4</c:v>
                </c:pt>
                <c:pt idx="4766">
                  <c:v>6.2</c:v>
                </c:pt>
                <c:pt idx="4767">
                  <c:v>5.9</c:v>
                </c:pt>
                <c:pt idx="4768">
                  <c:v>7.7</c:v>
                </c:pt>
                <c:pt idx="4769">
                  <c:v>4.3</c:v>
                </c:pt>
                <c:pt idx="4770">
                  <c:v>7.1</c:v>
                </c:pt>
                <c:pt idx="4771">
                  <c:v>6.2</c:v>
                </c:pt>
                <c:pt idx="4772">
                  <c:v>6.8</c:v>
                </c:pt>
                <c:pt idx="4773">
                  <c:v>7.7</c:v>
                </c:pt>
                <c:pt idx="4774">
                  <c:v>8.1999999999999993</c:v>
                </c:pt>
                <c:pt idx="4775">
                  <c:v>7.5</c:v>
                </c:pt>
                <c:pt idx="4776">
                  <c:v>7.6</c:v>
                </c:pt>
                <c:pt idx="4777">
                  <c:v>4.0999999999999996</c:v>
                </c:pt>
                <c:pt idx="4778">
                  <c:v>6.9</c:v>
                </c:pt>
                <c:pt idx="4779">
                  <c:v>7.1</c:v>
                </c:pt>
                <c:pt idx="4780">
                  <c:v>6.3</c:v>
                </c:pt>
                <c:pt idx="4781">
                  <c:v>7.7</c:v>
                </c:pt>
                <c:pt idx="4782">
                  <c:v>8.3000000000000007</c:v>
                </c:pt>
                <c:pt idx="4783">
                  <c:v>7.1</c:v>
                </c:pt>
                <c:pt idx="4784">
                  <c:v>4.7</c:v>
                </c:pt>
                <c:pt idx="4785">
                  <c:v>7.7</c:v>
                </c:pt>
                <c:pt idx="4786">
                  <c:v>7.2</c:v>
                </c:pt>
                <c:pt idx="4787">
                  <c:v>5.0999999999999996</c:v>
                </c:pt>
                <c:pt idx="4788">
                  <c:v>5.4</c:v>
                </c:pt>
                <c:pt idx="4789">
                  <c:v>6.9</c:v>
                </c:pt>
                <c:pt idx="4790">
                  <c:v>8.1999999999999993</c:v>
                </c:pt>
                <c:pt idx="4791">
                  <c:v>6.1</c:v>
                </c:pt>
                <c:pt idx="4792">
                  <c:v>6.1</c:v>
                </c:pt>
                <c:pt idx="4793">
                  <c:v>6.9</c:v>
                </c:pt>
                <c:pt idx="4794">
                  <c:v>5.8</c:v>
                </c:pt>
                <c:pt idx="4795">
                  <c:v>6</c:v>
                </c:pt>
                <c:pt idx="4796">
                  <c:v>8.1999999999999993</c:v>
                </c:pt>
                <c:pt idx="4797">
                  <c:v>8</c:v>
                </c:pt>
                <c:pt idx="4798">
                  <c:v>7</c:v>
                </c:pt>
                <c:pt idx="4799">
                  <c:v>6.3</c:v>
                </c:pt>
                <c:pt idx="4800">
                  <c:v>7.6</c:v>
                </c:pt>
                <c:pt idx="4801">
                  <c:v>6.1</c:v>
                </c:pt>
                <c:pt idx="4802">
                  <c:v>7.2</c:v>
                </c:pt>
                <c:pt idx="4803">
                  <c:v>7.8</c:v>
                </c:pt>
                <c:pt idx="4804">
                  <c:v>4.7</c:v>
                </c:pt>
                <c:pt idx="4805">
                  <c:v>7.5</c:v>
                </c:pt>
                <c:pt idx="4806">
                  <c:v>6.7</c:v>
                </c:pt>
                <c:pt idx="4807">
                  <c:v>3.4</c:v>
                </c:pt>
                <c:pt idx="4808">
                  <c:v>7.9</c:v>
                </c:pt>
                <c:pt idx="4809">
                  <c:v>8.9</c:v>
                </c:pt>
                <c:pt idx="4810">
                  <c:v>6.9</c:v>
                </c:pt>
                <c:pt idx="4811">
                  <c:v>8.1999999999999993</c:v>
                </c:pt>
                <c:pt idx="4812">
                  <c:v>7.3</c:v>
                </c:pt>
                <c:pt idx="4813">
                  <c:v>8</c:v>
                </c:pt>
                <c:pt idx="4814">
                  <c:v>6.7</c:v>
                </c:pt>
                <c:pt idx="4815">
                  <c:v>6.6</c:v>
                </c:pt>
                <c:pt idx="4816">
                  <c:v>6.9</c:v>
                </c:pt>
                <c:pt idx="4817">
                  <c:v>7.1</c:v>
                </c:pt>
                <c:pt idx="4818">
                  <c:v>5.6</c:v>
                </c:pt>
                <c:pt idx="4819">
                  <c:v>6.7</c:v>
                </c:pt>
                <c:pt idx="4820">
                  <c:v>7.1</c:v>
                </c:pt>
                <c:pt idx="4821">
                  <c:v>5.2</c:v>
                </c:pt>
                <c:pt idx="4822">
                  <c:v>7.7</c:v>
                </c:pt>
                <c:pt idx="4823">
                  <c:v>7.5</c:v>
                </c:pt>
                <c:pt idx="4824">
                  <c:v>7.6</c:v>
                </c:pt>
                <c:pt idx="4825">
                  <c:v>8.1</c:v>
                </c:pt>
                <c:pt idx="4826">
                  <c:v>5.5</c:v>
                </c:pt>
                <c:pt idx="4827">
                  <c:v>6.6</c:v>
                </c:pt>
                <c:pt idx="4828">
                  <c:v>3.2</c:v>
                </c:pt>
                <c:pt idx="4829">
                  <c:v>7.4</c:v>
                </c:pt>
                <c:pt idx="4830">
                  <c:v>6.6</c:v>
                </c:pt>
                <c:pt idx="4831">
                  <c:v>6.2</c:v>
                </c:pt>
                <c:pt idx="4832">
                  <c:v>4.8</c:v>
                </c:pt>
                <c:pt idx="4833">
                  <c:v>4.5</c:v>
                </c:pt>
                <c:pt idx="4834">
                  <c:v>7.2</c:v>
                </c:pt>
                <c:pt idx="4835">
                  <c:v>4.3</c:v>
                </c:pt>
                <c:pt idx="4836">
                  <c:v>4.5</c:v>
                </c:pt>
                <c:pt idx="4837">
                  <c:v>6.4</c:v>
                </c:pt>
                <c:pt idx="4838">
                  <c:v>6.4</c:v>
                </c:pt>
                <c:pt idx="4839">
                  <c:v>7.3</c:v>
                </c:pt>
                <c:pt idx="4840">
                  <c:v>6.9</c:v>
                </c:pt>
                <c:pt idx="4841">
                  <c:v>4.3</c:v>
                </c:pt>
                <c:pt idx="4842">
                  <c:v>7.2</c:v>
                </c:pt>
                <c:pt idx="4843">
                  <c:v>6.5</c:v>
                </c:pt>
                <c:pt idx="4844">
                  <c:v>6.6</c:v>
                </c:pt>
                <c:pt idx="4845">
                  <c:v>6.7</c:v>
                </c:pt>
                <c:pt idx="4846">
                  <c:v>4.3</c:v>
                </c:pt>
                <c:pt idx="4847">
                  <c:v>7.3</c:v>
                </c:pt>
                <c:pt idx="4848">
                  <c:v>6.4</c:v>
                </c:pt>
                <c:pt idx="4849">
                  <c:v>7</c:v>
                </c:pt>
                <c:pt idx="4850">
                  <c:v>5.5</c:v>
                </c:pt>
                <c:pt idx="4851">
                  <c:v>6.7</c:v>
                </c:pt>
                <c:pt idx="4852">
                  <c:v>4.3</c:v>
                </c:pt>
                <c:pt idx="4853">
                  <c:v>6.1</c:v>
                </c:pt>
                <c:pt idx="4854">
                  <c:v>6.8</c:v>
                </c:pt>
                <c:pt idx="4855">
                  <c:v>3.9</c:v>
                </c:pt>
                <c:pt idx="4856">
                  <c:v>8.5</c:v>
                </c:pt>
                <c:pt idx="4857">
                  <c:v>6.9</c:v>
                </c:pt>
                <c:pt idx="4858">
                  <c:v>7.3</c:v>
                </c:pt>
                <c:pt idx="4859">
                  <c:v>6.9</c:v>
                </c:pt>
                <c:pt idx="4860">
                  <c:v>6.3</c:v>
                </c:pt>
                <c:pt idx="4861">
                  <c:v>2.5</c:v>
                </c:pt>
                <c:pt idx="4862">
                  <c:v>5.7</c:v>
                </c:pt>
                <c:pt idx="4863">
                  <c:v>7</c:v>
                </c:pt>
                <c:pt idx="4864">
                  <c:v>6.2</c:v>
                </c:pt>
                <c:pt idx="4865">
                  <c:v>6.9</c:v>
                </c:pt>
                <c:pt idx="4866">
                  <c:v>4.5</c:v>
                </c:pt>
                <c:pt idx="4867">
                  <c:v>7.8</c:v>
                </c:pt>
                <c:pt idx="4868">
                  <c:v>4.4000000000000004</c:v>
                </c:pt>
                <c:pt idx="4869">
                  <c:v>7.4</c:v>
                </c:pt>
                <c:pt idx="4870">
                  <c:v>6.6</c:v>
                </c:pt>
                <c:pt idx="4871">
                  <c:v>8</c:v>
                </c:pt>
                <c:pt idx="4872">
                  <c:v>8.3000000000000007</c:v>
                </c:pt>
                <c:pt idx="4873">
                  <c:v>6.5</c:v>
                </c:pt>
                <c:pt idx="4874">
                  <c:v>7.1</c:v>
                </c:pt>
                <c:pt idx="4875">
                  <c:v>7.1</c:v>
                </c:pt>
                <c:pt idx="4876">
                  <c:v>4</c:v>
                </c:pt>
                <c:pt idx="4877">
                  <c:v>7.5</c:v>
                </c:pt>
                <c:pt idx="4878">
                  <c:v>7</c:v>
                </c:pt>
                <c:pt idx="4879">
                  <c:v>4</c:v>
                </c:pt>
                <c:pt idx="4880">
                  <c:v>6.7</c:v>
                </c:pt>
                <c:pt idx="4881">
                  <c:v>7.2</c:v>
                </c:pt>
                <c:pt idx="4882">
                  <c:v>7</c:v>
                </c:pt>
                <c:pt idx="4883">
                  <c:v>7.4</c:v>
                </c:pt>
                <c:pt idx="4884">
                  <c:v>8</c:v>
                </c:pt>
                <c:pt idx="4885">
                  <c:v>6.5</c:v>
                </c:pt>
                <c:pt idx="4886">
                  <c:v>7.2</c:v>
                </c:pt>
                <c:pt idx="4887">
                  <c:v>6.4</c:v>
                </c:pt>
                <c:pt idx="4888">
                  <c:v>6.5</c:v>
                </c:pt>
                <c:pt idx="4889">
                  <c:v>6.8</c:v>
                </c:pt>
                <c:pt idx="4890">
                  <c:v>6.9</c:v>
                </c:pt>
                <c:pt idx="4891">
                  <c:v>7.5</c:v>
                </c:pt>
                <c:pt idx="4892">
                  <c:v>7.1</c:v>
                </c:pt>
                <c:pt idx="4893">
                  <c:v>5.0999999999999996</c:v>
                </c:pt>
                <c:pt idx="4894">
                  <c:v>6.2</c:v>
                </c:pt>
                <c:pt idx="4895">
                  <c:v>3.9</c:v>
                </c:pt>
                <c:pt idx="4896">
                  <c:v>6</c:v>
                </c:pt>
                <c:pt idx="4897">
                  <c:v>6.8</c:v>
                </c:pt>
                <c:pt idx="4898">
                  <c:v>7.4</c:v>
                </c:pt>
                <c:pt idx="4899">
                  <c:v>8.1</c:v>
                </c:pt>
                <c:pt idx="4900">
                  <c:v>6.5</c:v>
                </c:pt>
                <c:pt idx="4901">
                  <c:v>8</c:v>
                </c:pt>
                <c:pt idx="4902">
                  <c:v>7.7</c:v>
                </c:pt>
                <c:pt idx="4903">
                  <c:v>7.2</c:v>
                </c:pt>
                <c:pt idx="4904">
                  <c:v>5.4</c:v>
                </c:pt>
                <c:pt idx="4905">
                  <c:v>6.7</c:v>
                </c:pt>
                <c:pt idx="4906">
                  <c:v>6.3</c:v>
                </c:pt>
                <c:pt idx="4907">
                  <c:v>8.1</c:v>
                </c:pt>
                <c:pt idx="4908">
                  <c:v>8.5</c:v>
                </c:pt>
                <c:pt idx="4909">
                  <c:v>7.7</c:v>
                </c:pt>
                <c:pt idx="4910">
                  <c:v>6.5</c:v>
                </c:pt>
                <c:pt idx="4911">
                  <c:v>8.6999999999999993</c:v>
                </c:pt>
                <c:pt idx="4912">
                  <c:v>6.5</c:v>
                </c:pt>
                <c:pt idx="4913">
                  <c:v>7</c:v>
                </c:pt>
                <c:pt idx="4914">
                  <c:v>5.8</c:v>
                </c:pt>
                <c:pt idx="4915">
                  <c:v>5.5</c:v>
                </c:pt>
                <c:pt idx="4916">
                  <c:v>7</c:v>
                </c:pt>
                <c:pt idx="4917">
                  <c:v>6.3</c:v>
                </c:pt>
                <c:pt idx="4918">
                  <c:v>7.9</c:v>
                </c:pt>
                <c:pt idx="4919">
                  <c:v>7.3</c:v>
                </c:pt>
                <c:pt idx="4920">
                  <c:v>7.4</c:v>
                </c:pt>
                <c:pt idx="4921">
                  <c:v>5.4</c:v>
                </c:pt>
                <c:pt idx="4922">
                  <c:v>7.1</c:v>
                </c:pt>
                <c:pt idx="4923">
                  <c:v>7.5</c:v>
                </c:pt>
                <c:pt idx="4924">
                  <c:v>8.4</c:v>
                </c:pt>
                <c:pt idx="4925">
                  <c:v>7</c:v>
                </c:pt>
                <c:pt idx="4926">
                  <c:v>5.3</c:v>
                </c:pt>
                <c:pt idx="4927">
                  <c:v>7.1</c:v>
                </c:pt>
                <c:pt idx="4928">
                  <c:v>7.5</c:v>
                </c:pt>
                <c:pt idx="4929">
                  <c:v>6.1</c:v>
                </c:pt>
                <c:pt idx="4930">
                  <c:v>7.2</c:v>
                </c:pt>
                <c:pt idx="4931">
                  <c:v>6.7</c:v>
                </c:pt>
                <c:pt idx="4932">
                  <c:v>8.1999999999999993</c:v>
                </c:pt>
                <c:pt idx="4933">
                  <c:v>6.6</c:v>
                </c:pt>
                <c:pt idx="4934">
                  <c:v>6.7</c:v>
                </c:pt>
                <c:pt idx="4935">
                  <c:v>7</c:v>
                </c:pt>
                <c:pt idx="4936">
                  <c:v>7</c:v>
                </c:pt>
                <c:pt idx="4937">
                  <c:v>8</c:v>
                </c:pt>
                <c:pt idx="4938">
                  <c:v>7.4</c:v>
                </c:pt>
                <c:pt idx="4939">
                  <c:v>5.4</c:v>
                </c:pt>
                <c:pt idx="4940">
                  <c:v>5.7</c:v>
                </c:pt>
                <c:pt idx="4941">
                  <c:v>6.7</c:v>
                </c:pt>
                <c:pt idx="4942">
                  <c:v>4.2</c:v>
                </c:pt>
                <c:pt idx="4943">
                  <c:v>7.4</c:v>
                </c:pt>
                <c:pt idx="4944">
                  <c:v>4.8</c:v>
                </c:pt>
                <c:pt idx="4945">
                  <c:v>7</c:v>
                </c:pt>
                <c:pt idx="4946">
                  <c:v>7.3</c:v>
                </c:pt>
                <c:pt idx="4947">
                  <c:v>5.8</c:v>
                </c:pt>
                <c:pt idx="4948">
                  <c:v>7</c:v>
                </c:pt>
                <c:pt idx="4949">
                  <c:v>3.2</c:v>
                </c:pt>
                <c:pt idx="4950">
                  <c:v>6.8</c:v>
                </c:pt>
                <c:pt idx="4951">
                  <c:v>7.7</c:v>
                </c:pt>
                <c:pt idx="4952">
                  <c:v>5.6</c:v>
                </c:pt>
                <c:pt idx="4953">
                  <c:v>7.1</c:v>
                </c:pt>
                <c:pt idx="4954">
                  <c:v>3.6</c:v>
                </c:pt>
                <c:pt idx="4955">
                  <c:v>6.8</c:v>
                </c:pt>
                <c:pt idx="4956">
                  <c:v>7.6</c:v>
                </c:pt>
                <c:pt idx="4957">
                  <c:v>6.6</c:v>
                </c:pt>
                <c:pt idx="4958">
                  <c:v>8.3000000000000007</c:v>
                </c:pt>
                <c:pt idx="4959">
                  <c:v>7.5</c:v>
                </c:pt>
                <c:pt idx="4960">
                  <c:v>5.4</c:v>
                </c:pt>
                <c:pt idx="4961">
                  <c:v>5.3</c:v>
                </c:pt>
                <c:pt idx="4962">
                  <c:v>4.5</c:v>
                </c:pt>
                <c:pt idx="4963">
                  <c:v>7.3</c:v>
                </c:pt>
                <c:pt idx="4964">
                  <c:v>5.6</c:v>
                </c:pt>
                <c:pt idx="4965">
                  <c:v>5.6</c:v>
                </c:pt>
                <c:pt idx="4966">
                  <c:v>4.0999999999999996</c:v>
                </c:pt>
                <c:pt idx="4967">
                  <c:v>6.8</c:v>
                </c:pt>
                <c:pt idx="4968">
                  <c:v>6.3</c:v>
                </c:pt>
                <c:pt idx="4969">
                  <c:v>5.8</c:v>
                </c:pt>
                <c:pt idx="4970">
                  <c:v>6.6</c:v>
                </c:pt>
                <c:pt idx="4971">
                  <c:v>6.7</c:v>
                </c:pt>
                <c:pt idx="4972">
                  <c:v>6.4</c:v>
                </c:pt>
                <c:pt idx="4973">
                  <c:v>6.3</c:v>
                </c:pt>
                <c:pt idx="4974">
                  <c:v>3.4</c:v>
                </c:pt>
                <c:pt idx="4975">
                  <c:v>6</c:v>
                </c:pt>
                <c:pt idx="4976">
                  <c:v>7.3</c:v>
                </c:pt>
                <c:pt idx="4977">
                  <c:v>7.9</c:v>
                </c:pt>
                <c:pt idx="4978">
                  <c:v>6.1</c:v>
                </c:pt>
                <c:pt idx="4979">
                  <c:v>7.4</c:v>
                </c:pt>
                <c:pt idx="4980">
                  <c:v>6.6</c:v>
                </c:pt>
                <c:pt idx="4981">
                  <c:v>5.5</c:v>
                </c:pt>
                <c:pt idx="4982">
                  <c:v>7.5</c:v>
                </c:pt>
                <c:pt idx="4983">
                  <c:v>7.6</c:v>
                </c:pt>
                <c:pt idx="4984">
                  <c:v>5</c:v>
                </c:pt>
                <c:pt idx="4985">
                  <c:v>3.2</c:v>
                </c:pt>
                <c:pt idx="4986">
                  <c:v>8.1999999999999993</c:v>
                </c:pt>
                <c:pt idx="4987">
                  <c:v>3.7</c:v>
                </c:pt>
                <c:pt idx="4988">
                  <c:v>6.3</c:v>
                </c:pt>
                <c:pt idx="4989">
                  <c:v>4.0999999999999996</c:v>
                </c:pt>
                <c:pt idx="4990">
                  <c:v>6.9</c:v>
                </c:pt>
                <c:pt idx="4991">
                  <c:v>5.4</c:v>
                </c:pt>
                <c:pt idx="4992">
                  <c:v>6.5</c:v>
                </c:pt>
                <c:pt idx="4993">
                  <c:v>7.8</c:v>
                </c:pt>
                <c:pt idx="4994">
                  <c:v>6.7</c:v>
                </c:pt>
                <c:pt idx="4995">
                  <c:v>6.4</c:v>
                </c:pt>
                <c:pt idx="4996">
                  <c:v>7.3</c:v>
                </c:pt>
                <c:pt idx="4997">
                  <c:v>5.7</c:v>
                </c:pt>
                <c:pt idx="4998">
                  <c:v>7</c:v>
                </c:pt>
                <c:pt idx="4999">
                  <c:v>6.3</c:v>
                </c:pt>
                <c:pt idx="5000">
                  <c:v>7.1</c:v>
                </c:pt>
                <c:pt idx="5001">
                  <c:v>4.8</c:v>
                </c:pt>
                <c:pt idx="5002">
                  <c:v>3.3</c:v>
                </c:pt>
                <c:pt idx="5003">
                  <c:v>6.9</c:v>
                </c:pt>
                <c:pt idx="5004">
                  <c:v>4.5999999999999996</c:v>
                </c:pt>
                <c:pt idx="5005">
                  <c:v>3</c:v>
                </c:pt>
                <c:pt idx="5006">
                  <c:v>6.6</c:v>
                </c:pt>
                <c:pt idx="5007">
                  <c:v>7.4</c:v>
                </c:pt>
                <c:pt idx="5008">
                  <c:v>6.2</c:v>
                </c:pt>
                <c:pt idx="5009">
                  <c:v>4</c:v>
                </c:pt>
                <c:pt idx="5010">
                  <c:v>6.1</c:v>
                </c:pt>
                <c:pt idx="5011">
                  <c:v>6.9</c:v>
                </c:pt>
                <c:pt idx="5012">
                  <c:v>7.5</c:v>
                </c:pt>
                <c:pt idx="5013">
                  <c:v>6.7</c:v>
                </c:pt>
                <c:pt idx="5014">
                  <c:v>7.4</c:v>
                </c:pt>
                <c:pt idx="5015">
                  <c:v>6.1</c:v>
                </c:pt>
                <c:pt idx="5016">
                  <c:v>5.4</c:v>
                </c:pt>
                <c:pt idx="5017">
                  <c:v>6.4</c:v>
                </c:pt>
                <c:pt idx="5018">
                  <c:v>7</c:v>
                </c:pt>
                <c:pt idx="5019">
                  <c:v>6.3</c:v>
                </c:pt>
                <c:pt idx="5020">
                  <c:v>6.9</c:v>
                </c:pt>
                <c:pt idx="5021">
                  <c:v>7.8</c:v>
                </c:pt>
                <c:pt idx="5022">
                  <c:v>6.4</c:v>
                </c:pt>
                <c:pt idx="5023">
                  <c:v>7.7</c:v>
                </c:pt>
                <c:pt idx="5024">
                  <c:v>7.5</c:v>
                </c:pt>
                <c:pt idx="5025">
                  <c:v>6.3</c:v>
                </c:pt>
                <c:pt idx="5026">
                  <c:v>6.3</c:v>
                </c:pt>
                <c:pt idx="5027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77-4C6F-B1F3-C812385FE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2572736"/>
        <c:axId val="1882578560"/>
      </c:scatterChart>
      <c:valAx>
        <c:axId val="1882572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578560"/>
        <c:crosses val="autoZero"/>
        <c:crossBetween val="midCat"/>
      </c:valAx>
      <c:valAx>
        <c:axId val="188257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IMDB_Score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572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[Cleaned.xlsx]Task 1!PivotTable1</c:name>
    <c:fmtId val="2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'Task 1'!$B$3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24A-4C68-BC1A-43513D22CB9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24A-4C68-BC1A-43513D22CB9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24A-4C68-BC1A-43513D22CB9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24A-4C68-BC1A-43513D22CB99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24A-4C68-BC1A-43513D22CB99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24A-4C68-BC1A-43513D22CB99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24A-4C68-BC1A-43513D22CB99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E24A-4C68-BC1A-43513D22CB99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E24A-4C68-BC1A-43513D22CB99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E24A-4C68-BC1A-43513D22CB9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'Task 1'!$A$4:$A$13</c:f>
              <c:strCache>
                <c:ptCount val="10"/>
                <c:pt idx="0">
                  <c:v>Action</c:v>
                </c:pt>
                <c:pt idx="1">
                  <c:v>Adventure</c:v>
                </c:pt>
                <c:pt idx="2">
                  <c:v>Comedy</c:v>
                </c:pt>
                <c:pt idx="3">
                  <c:v>Crime</c:v>
                </c:pt>
                <c:pt idx="4">
                  <c:v>Drama</c:v>
                </c:pt>
                <c:pt idx="5">
                  <c:v>Fantasy</c:v>
                </c:pt>
                <c:pt idx="6">
                  <c:v>Horror</c:v>
                </c:pt>
                <c:pt idx="7">
                  <c:v>Romance</c:v>
                </c:pt>
                <c:pt idx="8">
                  <c:v>Sci-Fi</c:v>
                </c:pt>
                <c:pt idx="9">
                  <c:v>Thriller</c:v>
                </c:pt>
              </c:strCache>
            </c:strRef>
          </c:cat>
          <c:val>
            <c:numRef>
              <c:f>'Task 1'!$B$4:$B$13</c:f>
              <c:numCache>
                <c:formatCode>General</c:formatCode>
                <c:ptCount val="10"/>
                <c:pt idx="0">
                  <c:v>1153</c:v>
                </c:pt>
                <c:pt idx="1">
                  <c:v>923</c:v>
                </c:pt>
                <c:pt idx="2">
                  <c:v>1872</c:v>
                </c:pt>
                <c:pt idx="3">
                  <c:v>889</c:v>
                </c:pt>
                <c:pt idx="4">
                  <c:v>2594</c:v>
                </c:pt>
                <c:pt idx="5">
                  <c:v>610</c:v>
                </c:pt>
                <c:pt idx="6">
                  <c:v>565</c:v>
                </c:pt>
                <c:pt idx="7">
                  <c:v>1106</c:v>
                </c:pt>
                <c:pt idx="8">
                  <c:v>616</c:v>
                </c:pt>
                <c:pt idx="9">
                  <c:v>1408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A0-4B26-A1A8-083258019E7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682852143482052"/>
          <c:y val="8.3400786937772638E-3"/>
          <c:w val="0.18650481189851267"/>
          <c:h val="0.991659921306222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2</xdr:row>
      <xdr:rowOff>9525</xdr:rowOff>
    </xdr:from>
    <xdr:to>
      <xdr:col>15</xdr:col>
      <xdr:colOff>209550</xdr:colOff>
      <xdr:row>21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C7B363-28F0-400B-B619-B848794E4D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219075</xdr:colOff>
      <xdr:row>0</xdr:row>
      <xdr:rowOff>138112</xdr:rowOff>
    </xdr:from>
    <xdr:to>
      <xdr:col>10</xdr:col>
      <xdr:colOff>523875</xdr:colOff>
      <xdr:row>15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B14381-E6BA-4B3E-97CB-CBABA420A8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1</xdr:row>
      <xdr:rowOff>161925</xdr:rowOff>
    </xdr:from>
    <xdr:to>
      <xdr:col>11</xdr:col>
      <xdr:colOff>428625</xdr:colOff>
      <xdr:row>16</xdr:row>
      <xdr:rowOff>47625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1B8944E-F4F4-4074-A509-EDA702ED6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1</xdr:row>
      <xdr:rowOff>76200</xdr:rowOff>
    </xdr:from>
    <xdr:to>
      <xdr:col>13</xdr:col>
      <xdr:colOff>190500</xdr:colOff>
      <xdr:row>19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44512C-89F8-4CCB-A732-144E8F2E08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INAK" refreshedDate="45461.467172453704" createdVersion="7" refreshedVersion="7" minRefreshableVersion="3" recordCount="26" xr:uid="{83523483-6E77-403E-8A04-3F99B26EB83F}">
  <cacheSource type="worksheet">
    <worksheetSource name="Table1"/>
  </cacheSource>
  <cacheFields count="2">
    <cacheField name="genres" numFmtId="0">
      <sharedItems count="26">
        <s v="Action"/>
        <s v="Documentary"/>
        <s v="Adventure"/>
        <s v="Drama"/>
        <s v="Animation"/>
        <s v="Comedy"/>
        <s v="Mystery"/>
        <s v="Fantasy"/>
        <s v="Crime"/>
        <s v="Biography"/>
        <s v="Sci-Fi"/>
        <s v="Horror"/>
        <s v="Romance"/>
        <s v="Thriller"/>
        <s v="Game-Show"/>
        <s v="Family"/>
        <s v="Music"/>
        <s v="Western"/>
        <s v="Musical"/>
        <s v="Film-Noir"/>
        <s v="History"/>
        <s v="War"/>
        <s v="Sport"/>
        <s v="Reality-TV"/>
        <s v="Short"/>
        <s v="News"/>
      </sharedItems>
    </cacheField>
    <cacheField name="V-only" numFmtId="0">
      <sharedItems containsSemiMixedTypes="0" containsString="0" containsNumber="1" containsInteger="1" minValue="1" maxValue="25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INAK" refreshedDate="45461.581953125002" createdVersion="7" refreshedVersion="7" minRefreshableVersion="3" recordCount="5029" xr:uid="{D5FA9660-7D04-4EB4-B227-2690760CFC72}">
  <cacheSource type="worksheet">
    <worksheetSource name="Table4"/>
  </cacheSource>
  <cacheFields count="2">
    <cacheField name="language" numFmtId="0">
      <sharedItems count="46">
        <s v="English"/>
        <s v="Japanese"/>
        <s v="French"/>
        <s v="Mandarin"/>
        <s v="Aboriginal"/>
        <s v="Spanish"/>
        <s v="Filipino"/>
        <s v="Hindi"/>
        <s v="Russian"/>
        <s v="Maya"/>
        <s v="Kazakh"/>
        <s v="Telugu"/>
        <s v="Cantonese"/>
        <s v="Icelandic"/>
        <s v="German"/>
        <s v="Aramaic"/>
        <s v="Italian"/>
        <s v="Dutch"/>
        <s v="Dari"/>
        <s v="Hebrew"/>
        <s v="Chinese"/>
        <s v="Mongolian"/>
        <s v="Swedish"/>
        <s v="Korean"/>
        <s v="Thai"/>
        <s v="Polish"/>
        <s v="Bosnian"/>
        <s v="Hungarian"/>
        <s v="Portuguese"/>
        <s v="Danish"/>
        <s v="Arabic"/>
        <s v="Norwegian"/>
        <s v="Czech"/>
        <s v="Kannada"/>
        <s v="Zulu"/>
        <s v="Panjabi"/>
        <s v="Tamil"/>
        <s v="Dzongkha"/>
        <s v="Vietnamese"/>
        <s v="Indonesian"/>
        <s v="Urdu"/>
        <s v="Romanian"/>
        <s v="Persian"/>
        <s v="Slovenian"/>
        <s v="Greek"/>
        <s v="Swahili"/>
      </sharedItems>
    </cacheField>
    <cacheField name="imdb_score" numFmtId="0">
      <sharedItems containsSemiMixedTypes="0" containsString="0" containsNumber="1" minValue="1.6" maxValue="9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INAK" refreshedDate="45461.835104745369" createdVersion="7" refreshedVersion="7" minRefreshableVersion="3" recordCount="5043" xr:uid="{74E5CA12-88C2-4B44-8C4B-EE93FD9DA890}">
  <cacheSource type="worksheet">
    <worksheetSource name="Table2"/>
  </cacheSource>
  <cacheFields count="2">
    <cacheField name="director_name" numFmtId="0">
      <sharedItems count="2399">
        <s v="James Cameron"/>
        <s v="Gore Verbinski"/>
        <s v="Sam Mendes"/>
        <s v="Christopher Nolan"/>
        <s v="Doug Walker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Peter Sohn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Roland JoffÃ©"/>
        <s v="Carl Rinsch"/>
        <s v="Mike Mitchell"/>
        <s v="Brad Bird"/>
        <s v="Don Hall"/>
        <s v="Rich Moore"/>
        <s v="Dean DeBlois"/>
        <s v="Jonathan Mostow"/>
        <s v="James Gunn"/>
        <s v="Hideaki Anno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Not Available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Matt Birch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FrÃ©dÃ©ric Forestier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Christopher Barnard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Timur Bekmambetov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Bob Fosse"/>
        <s v="Tarsem Singh"/>
        <s v="Edgar Wright"/>
        <s v="Jon Amiel"/>
        <s v="Peter Segal"/>
        <s v="Pete Travis"/>
        <s v="George A. Romero"/>
        <s v="Sylvester Stallone"/>
        <s v="Todd Phillips"/>
        <s v="Gary Winick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Henry Jaglom"/>
        <s v="James Algar"/>
        <s v="Vincent Ward"/>
        <s v="Steven Brill"/>
        <s v="Terry Gilliam"/>
        <s v="Lucile Hadzihalilovic"/>
        <s v="Barry Cook"/>
        <s v="Roger Christian"/>
        <s v="Joe Dante"/>
        <s v="Kevin Costner"/>
        <s v="Antony Hoffman"/>
        <s v="Jacques Perrin"/>
        <s v="AndrÃ©s Couturier"/>
        <s v="Cody Cameron"/>
        <s v="John Singleton"/>
        <s v="Oliver Hirschbiegel"/>
        <s v="Des McAnuff"/>
        <s v="Yarrow Cheney"/>
        <s v="Stephen Norrington"/>
        <s v="Pierre Coffin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David Pastor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Craig Gillespie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Kevin Macdonald"/>
        <s v="Donald Petrie"/>
        <s v="Jorge Blanco"/>
        <s v="Stuart Baird"/>
        <s v="Joel Coen"/>
        <s v="Robert Lorenz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Pou-Soi Cheang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Jim Gillespie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John Whitesell"/>
        <s v="George Nolfi"/>
        <s v="Neil Jordan"/>
        <s v="Rawson Marshall Thurber"/>
        <s v="Spike Lee"/>
        <s v="Brian Helgeland"/>
        <s v="Frank Marshall"/>
        <s v="Hideo Nakata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ichard LaGravenese"/>
        <s v="Danny DeVito"/>
        <s v="George Armitage"/>
        <s v="Patrick Lussier"/>
        <s v="James Wong"/>
        <s v="Richard Curtis"/>
        <s v="Chuck Bowman"/>
        <s v="Olivier Megaton"/>
        <s v="Deepa Mehta"/>
        <s v="Warren Beatty"/>
        <s v="Penny Marshall"/>
        <s v="Ted Kotcheff"/>
        <s v="Andrei Tarkovsky"/>
        <s v="Paul Bolger"/>
        <s v="Stephen Frears"/>
        <s v="P.J. Hogan"/>
        <s v="Brad Furman"/>
        <s v="Terence Young"/>
        <s v="David Zucker"/>
        <s v="Denis Villeneuve"/>
        <s v="Thomas Carter"/>
        <s v="Roger Michell"/>
        <s v="Luis Llosa"/>
        <s v="Melville Shavelson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Lawrence Kasanoff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Jamel Debbouz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Nick Cassavetes"/>
        <s v="Nicholas Stoller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Malcolm D. Le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Jeff Nathanson"/>
        <s v="S.S. Rajamouli"/>
        <s v="Charles S. Dutton"/>
        <s v="Jonathan Lynn"/>
        <s v="David Carson"/>
        <s v="Kar-Wai Wong"/>
        <s v="Yuefeng Song"/>
        <s v="Norman Jewison"/>
        <s v="David Mirkin"/>
        <s v="Luis Mandoki"/>
        <s v="Lee Daniels"/>
        <s v="Jeb Stuart"/>
        <s v="Steve Miner"/>
        <s v="Paul Thomas Anderson"/>
        <s v="David Leland"/>
        <s v="J Blakeson"/>
        <s v="Ryan Coogler"/>
        <s v="Kirk Jones"/>
        <s v="Ethan Coen"/>
        <s v="Jennifer Flackett"/>
        <s v="Kevin Smith"/>
        <s v="Christian Ditter"/>
        <s v="Charles Martin Smith"/>
        <s v="Fedor Bondarchuk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Patrick Tatopoulos"/>
        <s v="Gary David Goldberg"/>
        <s v="Tobe Hooper"/>
        <s v="Alan Poul"/>
        <s v="Luke Greenfield"/>
        <s v="Gil Junger"/>
        <s v="Michael Ritchie"/>
        <s v="Steven E. de Souza"/>
        <s v="Alexandre Aja"/>
        <s v="Michael Rymer"/>
        <s v="Hugh Wilson"/>
        <s v="Mike Hodges"/>
        <s v="Scott Mann"/>
        <s v="Susanna White"/>
        <s v="Chris Carter"/>
        <s v="Tommy O'Haver"/>
        <s v="Peter Landesman"/>
        <s v="Gary Chapman"/>
        <s v="Craig Mazin"/>
        <s v="Allen Hughes"/>
        <s v="Kimble Rendall"/>
        <s v="Peter Yates"/>
        <s v="Lasse HallstrÃ¶m"/>
        <s v="Jean-Marc VallÃ©e"/>
        <s v="Hark Tsui"/>
        <s v="Lexi Alexander"/>
        <s v="Ronny Yu"/>
        <s v="Bille August"/>
        <s v="Moustapha Akkad"/>
        <s v="Jean-Paul Rappeneau"/>
        <s v="Joachim RÃ¸nning"/>
        <s v="Tony Kaye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David Wain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Tom Reeve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Woody Allen"/>
        <s v="Peter Lepeniotis"/>
        <s v="Ted Demme"/>
        <s v="William Shatner"/>
        <s v="Steve Box"/>
        <s v="James Gartner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Martha Coolidge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hris Roberts"/>
        <s v="Jee-woon Kim"/>
        <s v="Nick Hamm"/>
        <s v="Andy Cadiff"/>
        <s v="Mike Disa"/>
        <s v="Richard J. Lewis"/>
        <s v="Sergio Leone"/>
        <s v="Niels Arden Oplev"/>
        <s v="Michael Radford"/>
        <s v="Steve Boyum"/>
        <s v="Kaige Chen"/>
        <s v="Corey Yuen"/>
        <s v="Andrew Dominik"/>
        <s v="Li Zhang"/>
        <s v="Laurent Tirard"/>
        <s v="Reinhard Klooss"/>
        <s v="FrÃ©dÃ©ric Auburtin"/>
        <s v="Olivier Dahan"/>
        <s v="Maksim Fadeev"/>
        <s v="Liliana Cavani"/>
        <s v="Greg Tiernan"/>
        <s v="Elizabeth Banks"/>
        <s v="Edward Norton"/>
        <s v="Ben Falcone"/>
        <s v="Richard Attenborough"/>
        <s v="Don Mancini"/>
        <s v="John Maybury"/>
        <s v="Igor Kovalyov"/>
        <s v="Shinji Aramaki"/>
        <s v="Miguel Arteta"/>
        <s v="James Gray"/>
        <s v="Janusz Kaminski"/>
        <s v="Robert B. Weide"/>
        <s v="Jeff Wadlow"/>
        <s v="AgustÃ­n DÃ­az Yanes"/>
        <s v="Camille Delamarre"/>
        <s v="David Lean"/>
        <s v="Richard Eyre"/>
        <s v="Nicholas Meyer"/>
        <s v="Callie Khouri"/>
        <s v="Sanaa Hamri"/>
        <s v="Todd Graff"/>
        <s v="Philip Kaufman"/>
        <s v="Saul Dibb"/>
        <s v="Walter Murch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Michael Cohn"/>
        <s v="Alan Shapiro"/>
        <s v="Fernando Meirelles"/>
        <s v="Michael Hoffman"/>
        <s v="Oleg Stepchenko"/>
        <s v="Michael Winterbottom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Bille Woodruf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Tim Fywell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Bill Paxton"/>
        <s v="Richard Kelly"/>
        <s v="Carter Smith"/>
        <s v="John Schlesinger"/>
        <s v="Ringo Lam"/>
        <s v="Bruce McCulloch"/>
        <s v="Patricia Riggen"/>
        <s v="Pascal Chaumeil"/>
        <s v="Jonathan Kaplan"/>
        <s v="Ole Bornedal"/>
        <s v="Richard Benjamin"/>
        <s v="Craig R. Baxley"/>
        <s v="John Hillcoat"/>
        <s v="John Guillermin"/>
        <s v="Marcos Siega"/>
        <s v="Rachel Talalay"/>
        <s v="Jeffrey W. Byrd"/>
        <s v="Atom Egoyan"/>
        <s v="Robert Towne"/>
        <s v="Giuseppe Tornatore"/>
        <s v="Werner Herzog"/>
        <s v="Ben Stassen"/>
        <s v="JÃ©rÃ´me Deschamps"/>
        <s v="Inna Evlannikova"/>
        <s v="Jonathan English"/>
        <s v="Sergey Bondarchuk"/>
        <s v="Teddy Chan"/>
        <s v="Mario Van Peebles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Jon Cassar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Laurence Dunmore"/>
        <s v="Christian Carion"/>
        <s v="David Palmer"/>
        <s v="Rowan Joffe"/>
        <s v="John Curran"/>
        <s v="Juan JosÃ© Campanella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Gary Nelson"/>
        <s v="Anton Corbijn"/>
        <s v="Gregory Nava"/>
        <s v="John Patrick Shanley"/>
        <s v="Joshua Logan"/>
        <s v="Steve Beck"/>
        <s v="Todd Strauss-Schulson"/>
        <s v="John McNaughton"/>
        <s v="Nelson McCormick"/>
        <s v="Eric Valette"/>
        <s v="Andrew Fleming"/>
        <s v="Michael Spierig"/>
        <s v="Jim Field Smith"/>
        <s v="Thomas Bezucha"/>
        <s v="William Brent Bell"/>
        <s v="Anthony Bell"/>
        <s v="Jessica Bendinger"/>
        <s v="Henry Joost"/>
        <s v="Ed Harris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Michael Moore"/>
        <s v="George Stevens"/>
        <s v="Billy Ray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Paul Gross"/>
        <s v="Marc Abraham"/>
        <s v="Todd Haynes"/>
        <s v="Mabrouk El Mechri"/>
        <s v="Charlie Kaufman"/>
        <s v="Nancy Walker"/>
        <s v="Angelo Pizzo"/>
        <s v="Matthew Diamond"/>
        <s v="Katsuhiro Ã”tomo"/>
        <s v="David Anspaugh"/>
        <s v="Andrew Jarecki"/>
        <s v="Daniel Algrant"/>
        <s v="Jane Clark"/>
        <s v="Mike Barker"/>
        <s v="Wayne Thornley"/>
        <s v="Gnana Rajasekaran"/>
        <s v="Tom Walsh"/>
        <s v="Jonathan Jakubowicz"/>
        <s v="Scott Walker"/>
        <s v="Mark Rosman"/>
        <s v="Rob Hawk"/>
        <s v="Britt Allcroft"/>
        <s v="Alan Yuen"/>
        <s v="Brian Percival"/>
        <s v="Anand Tucker"/>
        <s v="Anthony Mann"/>
        <s v="Michael Dowse"/>
        <s v="Daniel Barnz"/>
        <s v="Emile Ardolino"/>
        <s v="Robert Altman"/>
        <s v="James Schamus"/>
        <s v="Andrew Douglas"/>
        <s v="Ricky Gervais"/>
        <s v="Vic Armstrong"/>
        <s v="Terry Zwigoff"/>
        <s v="Audrey Wells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Zack Ward"/>
        <s v="Mike Marvin"/>
        <s v="Gregor Jordan"/>
        <s v="Tran Anh Hung"/>
        <s v="Lance Hool"/>
        <s v="Christian Volckman"/>
        <s v="Rodrigo CortÃ©s"/>
        <s v="David Hayter"/>
        <s v="Cory Edwards"/>
        <s v="Terry George"/>
        <s v="Xavier Gens"/>
        <s v="Kasi Lemmons"/>
        <s v="Brian A Miller"/>
        <s v="Matt Dillon"/>
        <s v="George Cukor"/>
        <s v="John Hoffman"/>
        <s v="Kevin Greutert"/>
        <s v="John Fortenberry"/>
        <s v="Erik White"/>
        <s v="Chris Robinson"/>
        <s v="Jason Moore"/>
        <s v="Robert Harmon"/>
        <s v="Trent Cooper"/>
        <s v="Gary Halvorson"/>
        <s v="Nicholas Ray"/>
        <s v="Fede Alvarez"/>
        <s v="Sidney J. Furie"/>
        <s v="Ian Iqbal Rashid"/>
        <s v="Wayne Kramer"/>
        <s v="Rowdy Herrington"/>
        <s v="Jim Goddard"/>
        <s v="Noel Marshall"/>
        <s v="Andrea Di Stefano"/>
        <s v="Guillaume Ivernel"/>
        <s v="Jack Smight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Peter Flinth"/>
        <s v="Robert Iscove"/>
        <s v="Peter Kosminsky"/>
        <s v="Nick Gomez"/>
        <s v="Allen Coulter"/>
        <s v="Clare Kilner"/>
        <s v="Josef Rusnak"/>
        <s v="Lance Rivera"/>
        <s v="Ronald Neame"/>
        <s v="Bruce Paltrow"/>
        <s v="Adam Rifkin"/>
        <s v="Susanne Bier"/>
        <s v="Kenneth Johnson"/>
        <s v="James Ivory"/>
        <s v="Jessy Terrero"/>
        <s v="Dany Boon"/>
        <s v="Vicente Amorim"/>
        <s v="Gaspar NoÃ©"/>
        <s v="JÃ©rÃ´me Salle"/>
        <s v="Tommy Lee Jones"/>
        <s v="Jesse Vaughan"/>
        <s v="William Bindley"/>
        <s v="Wayne Beach"/>
        <s v="GÃ©rard Krawczyk"/>
        <s v="Udayan Prasad"/>
        <s v="JK Youn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Catherine Owens"/>
        <s v="Douglas Aarniokoski"/>
        <s v="Bryan Barber"/>
        <s v="Lone Scherfig"/>
        <s v="Drew Barrymore"/>
        <s v="Brian Koppelman"/>
        <s v="James Foley"/>
        <s v="Albert Brooks"/>
        <s v="Steve Gomer"/>
        <s v="RZA"/>
        <s v="Mark Piznarski"/>
        <s v="Craig Brewer"/>
        <s v="David Raynr"/>
        <s v="Mort Nathan"/>
        <s v="Dan Curtis"/>
        <s v="Wil Shriner"/>
        <s v="Martin McDonagh"/>
        <s v="Tina Gordon Chism"/>
        <s v="Peter Cattaneo"/>
        <s v="Vicky Jenson"/>
        <s v="Mary Lambert"/>
        <s v="Peter Kassovitz"/>
        <s v="Rodman Flender"/>
        <s v="Katja von Garnier"/>
        <s v="Mark Romanek"/>
        <s v="Brad Anderson"/>
        <s v="Michael Chapman"/>
        <s v="Antonio Banderas"/>
        <s v="Khalil Sullins"/>
        <s v="Fritz Lang"/>
        <s v="Hsiao-Hsien Hou"/>
        <s v="Andrey Zvyagintsev"/>
        <s v="Tony Jaa"/>
        <s v="RyÃ»hei Kitamura"/>
        <s v="Darrell Roodt"/>
        <s v="Dito Montiel"/>
        <s v="Stefan Ruzowitzky"/>
        <s v="Jake Paltrow"/>
        <s v="Juraj Jakubisko"/>
        <s v="Anthony Silverston"/>
        <s v="Gabe IbÃ¡Ã±ez"/>
        <s v="Gerry Lively"/>
        <s v="Daniele Luchetti"/>
        <s v="Tung-Shing Yee"/>
        <s v="Julien Temple"/>
        <s v="Gregory Jacobs"/>
        <s v="Gilles Paquet-Brenner"/>
        <s v="Peter Cousens"/>
        <s v="Lars von Trier"/>
        <s v="John Blanchard"/>
        <s v="John Cornell"/>
        <s v="Vidhu Vinod Chopra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Julian Schnabel"/>
        <s v="Todd Field"/>
        <s v="Davis Guggenheim"/>
        <s v="Stephen Carpenter"/>
        <s v="James Fargo"/>
        <s v="Alain Resnais"/>
        <s v="Chao-Bin Su"/>
        <s v="Kenneth Lonergan"/>
        <s v="Bo Zenga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Benedek Fliegauf"/>
        <s v="Paul Schrader"/>
        <s v="Stewart Hendler"/>
        <s v="John Cromwell"/>
        <s v="Mark Herman"/>
        <s v="Abel Ferrara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Franklin J. Schaffner"/>
        <s v="John Erick Dowdle"/>
        <s v="David Moreau"/>
        <s v="Christopher Erskin"/>
        <s v="Brian Henson"/>
        <s v="Dan Cutforth"/>
        <s v="Josh Boone"/>
        <s v="Jake Schreier"/>
        <s v="Cheryl Dunye"/>
        <s v="Ernest R. Dickerson"/>
        <s v="Lionel C. Marti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Lijun Sun"/>
        <s v="Takashi Yamazaki"/>
        <s v="Christopher Smith"/>
        <s v="Timothy Hines"/>
        <s v="David Winters"/>
        <s v="Akira Kurosawa"/>
        <s v="Jamie Thraves"/>
        <s v="Mabel Cheung"/>
        <s v="Dan Mazer"/>
        <s v="R.J. Cutler"/>
        <s v="David S. Ward"/>
        <s v="Rob Pritts"/>
        <s v="John Crowley"/>
        <s v="Brendan Malloy"/>
        <s v="Dustin Hoffman"/>
        <s v="Gregory Poirier"/>
        <s v="Simon Curtis"/>
        <s v="Dewey Nicks"/>
        <s v="Philip Saville"/>
        <s v="Tim Blake Nelson"/>
        <s v="William A. Graham"/>
        <s v="Martin Ritt"/>
        <s v="John Turturro"/>
        <s v="Agnieszka Holland"/>
        <s v="David Hackl"/>
        <s v="Giuliano Montaldo"/>
        <s v="Lisa Azuelos"/>
        <s v="Ray Lawrence"/>
        <s v="Karan Johar"/>
        <s v="Ruairi Robinson"/>
        <s v="Jaume BalaguerÃ³"/>
        <s v="Jon Kasdan"/>
        <s v="LÃ©a Pool"/>
        <s v="Floyd Mutrux"/>
        <s v="Sajid Khan"/>
        <s v="Dean Wright"/>
        <s v="Eric Lartigau"/>
        <s v="Shintaro Shimosawa"/>
        <s v="Darren Lynn Bousman"/>
        <s v="James DeMonaco"/>
        <s v="Ken Annakin"/>
        <s v="Carol Reed"/>
        <s v="Chuck Sheetz"/>
        <s v="Marcus Raboy"/>
        <s v="Leigh Whannell"/>
        <s v="Michael Schultz"/>
        <s v="Peter Sollett"/>
        <s v="Bob Dolman"/>
        <s v="Greg Coolidge"/>
        <s v="David Lowery"/>
        <s v="CiarÃ¡n Foy"/>
        <s v="Salim Akil"/>
        <s v="Olatunde Osunsanmi"/>
        <s v="Leon Ichaso"/>
        <s v="Joseph Zito"/>
        <s v="Patricia Rozema"/>
        <s v="Rob Schmidt"/>
        <s v="Robert Ben Garant"/>
        <s v="Morgan Spurlock"/>
        <s v="Neal Brennan"/>
        <s v="Tuck Tucker"/>
        <s v="Theodore Witcher"/>
        <s v="Joel Edgerton"/>
        <s v="Jim Hanon"/>
        <s v="Michael Patrick Jann"/>
        <s v="Jorma Taccone"/>
        <s v="Jeff Lowell"/>
        <s v="Lorene Scafaria"/>
        <s v="Marcus Dunstan"/>
        <s v="Timothy BjÃ¶rklund"/>
        <s v="FranÃ§ois Girard"/>
        <s v="Scott Kalvert"/>
        <s v="Jason Bateman"/>
        <s v="David Schwimmer"/>
        <s v="Allan Arkush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Noah Baumbach"/>
        <s v="Eric Blakeney"/>
        <s v="Rakesh Roshan"/>
        <s v="Derrick Borte"/>
        <s v="Richard Kwietniowski"/>
        <s v="Bob Odenkirk"/>
        <s v="Joshua Seftel"/>
        <s v="Vincent Gallo"/>
        <s v="Claude Chabrol"/>
        <s v="Jon Stewart"/>
        <s v="Bigas Luna"/>
        <s v="Ralph Fiennes"/>
        <s v="Dan Harris"/>
        <s v="Mel Smith"/>
        <s v="Bobcat Goldthwait"/>
        <s v="Jake Scott"/>
        <s v="Alan Metter"/>
        <s v="Rafa Lara"/>
        <s v="Arthur Hiller"/>
        <s v="Michael Meredith"/>
        <s v="Julio DePietro"/>
        <s v="Katherine Dieckmann"/>
        <s v="Kim Farrant"/>
        <s v="Scott Marshall"/>
        <s v="Ãlex de la Iglesia"/>
        <s v="Andrew Traucki"/>
        <s v="Michael Clancy"/>
        <s v="Robert Adetuyi"/>
        <s v="Kari Skogland"/>
        <s v="Taedong Park"/>
        <s v="Benedikt Erlingsson"/>
        <s v="Gurinder Chadha"/>
        <s v="Jason Connery"/>
        <s v="Vic Sarin"/>
        <s v="Jim Issa"/>
        <s v="William Phillips"/>
        <s v="Andy Garcia"/>
        <s v="Sarik Andreasyan"/>
        <s v="Julian Gilbey"/>
        <s v="Gary Sherman"/>
        <s v="Valeri Milev"/>
        <s v="Stanley Kramer"/>
        <s v="Pedro AlmodÃ³var"/>
        <s v="Gerald Potterton"/>
        <s v="Anurag Basu"/>
        <s v="Kriv Stenders"/>
        <s v="Yash Chopra"/>
        <s v="Floria Sigismondi"/>
        <s v="Ferzan Ozpetek"/>
        <s v="Kris Isacsson"/>
        <s v="Ben Younger"/>
        <s v="Daniel Taplitz"/>
        <s v="Tamara Jenkins"/>
        <s v="Linda Mendoza"/>
        <s v="Hart Bochner"/>
        <s v="Stewart Raffill"/>
        <s v="Hong-jin Na"/>
        <s v="Chatrichalerm Yukol"/>
        <s v="Dario Argento"/>
        <s v="Eric Lavaine"/>
        <s v="Marc Forby"/>
        <s v="Ole Christian Madsen"/>
        <s v="Meiert Avis"/>
        <s v="AndrÃ© TÃ©chinÃ©"/>
        <s v="Emily Young"/>
        <s v="Peter Faiman"/>
        <s v="Martyn Pick"/>
        <s v="Roland Suso Richter"/>
        <s v="Jeremy Sims"/>
        <s v="MaÃ¯wenn"/>
        <s v="Joby Harold"/>
        <s v="Ekachai Uekrongtham"/>
        <s v="Mark Rydell"/>
        <s v="David E. Talbert"/>
        <s v="Roger Vadim"/>
        <s v="Nils Gaup"/>
        <s v="Ari Sandel"/>
        <s v="Vondie Curtis-Hall"/>
        <s v="Tom Elkins"/>
        <s v="Woo-Suk Kang"/>
        <s v="John Sayles"/>
        <s v="Vipul Amrutlal Shah"/>
        <s v="Ken Loach"/>
        <s v="Ayan Mukerji"/>
        <s v="Mervyn LeRoy"/>
        <s v="Serdar Akar"/>
        <s v="James Frawley"/>
        <s v="Dan Gilroy"/>
        <s v="Jonathan Dayton"/>
        <s v="Chris Stokes"/>
        <s v="Don Siegel"/>
        <s v="Martin Lawrence"/>
        <s v="Masayuki Ochiai"/>
        <s v="Tom Gormican"/>
        <s v="Ken Shapiro"/>
        <s v="Justin Tipping"/>
        <s v="Peter R. Hunt"/>
        <s v="Doug Atchison"/>
        <s v="Jonas Elmer"/>
        <s v="Mary Harron"/>
        <s v="Erik Canuel"/>
        <s v="Troy Duffy"/>
        <s v="Nicole Holofcener"/>
        <s v="Matty Rich"/>
        <s v="Fina Torres"/>
        <s v="Duke Johnson"/>
        <s v="FranÃ§ois Ozon"/>
        <s v="Anna Boden"/>
        <s v="Steve James"/>
        <s v="Michael Winner"/>
        <s v="Tomm Moore"/>
        <s v="John Carney"/>
        <s v="David Jacobson"/>
        <s v="Michael Corrente"/>
        <s v="Edward Hall"/>
        <s v="Keith Gordon"/>
        <s v="Andrew Currie"/>
        <s v="Andrew Wilson"/>
        <s v="Marc SchÃ¶lermann"/>
        <s v="Robert Moresco"/>
        <s v="Thomas Vinterberg"/>
        <s v="Claudia Llosa"/>
        <s v="Charles BinamÃ©"/>
        <s v="Keith Parmer"/>
        <s v="Ol Parker"/>
        <s v="James Nunn"/>
        <s v="David Webb Peoples"/>
        <s v="Michael Winnick"/>
        <s v="Stanley Tong"/>
        <s v="David Oelhoffen"/>
        <s v="Eli Roth"/>
        <s v="Tony Richardson"/>
        <s v="Charles Robert Carner"/>
        <s v="Russell Holt"/>
        <s v="Claude Miller"/>
        <s v="Sacha Bennett"/>
        <s v="Rodrigo GarcÃ­a"/>
        <s v="Jeta Amata"/>
        <s v="Siddharth Anand"/>
        <s v="Vincent Paronnaud"/>
        <s v="Dennis Gansel"/>
        <s v="Daniel Barber"/>
        <s v="Robert Marcarelli"/>
        <s v="Ernie Barbarash"/>
        <s v="Guy Hamilton"/>
        <s v="Adam Brooks"/>
        <s v="Michael Anderson"/>
        <s v="Don Kempf"/>
        <s v="Matt Bettinelli-Olpin"/>
        <s v="Sharron Miller"/>
        <s v="Aaron Schneider"/>
        <s v="Tom Ford"/>
        <s v="Tony Maylam"/>
        <s v="Mitch Davis"/>
        <s v="Kevin Brodie"/>
        <s v="Lynne Ramsay"/>
        <s v="John Stephenson"/>
        <s v="Tim Chambers"/>
        <s v="Dick Richards"/>
        <s v="Bob Gosse"/>
        <s v="Alex Zamm"/>
        <s v="Spencer Susser"/>
        <s v="Thaddeus O'Sullivan"/>
        <s v="Shari Springer Berman"/>
        <s v="Aleksey German"/>
        <s v="Stephen Milburn Anderson"/>
        <s v="Richard E. Grant"/>
        <s v="David Lam"/>
        <s v="Vladlen Barbe"/>
        <s v="Richard Rich"/>
        <s v="Robert C. Cooper"/>
        <s v="Kim Nguyen"/>
        <s v="Jackie Earle Haley"/>
        <s v="Max FÃ¤rberbÃ¶ck"/>
        <s v="Arie Posin"/>
        <s v="Damian Nieman"/>
        <s v="Mark Tonderai"/>
        <s v="Ian Fitzgibbon"/>
        <s v="Rachel Perkins"/>
        <s v="Luis Valdez"/>
        <s v="Alan Alda"/>
        <s v="Louis Morneau"/>
        <s v="Caroline Link"/>
        <s v="Sterling Van Wagenen"/>
        <s v="Zal Batmanglij"/>
        <s v="Hans Petter Moland"/>
        <s v="Oren Moverman"/>
        <s v="Ian Sharp"/>
        <s v="Wolfgang Becker"/>
        <s v="Dan O'Bannon"/>
        <s v="George Roy Hill"/>
        <s v="Robert Stevenson"/>
        <s v="Jerome Robbins"/>
        <s v="Gary Hardwick"/>
        <s v="King Vidor"/>
        <s v="Fred Savage"/>
        <s v="Sammo Kam-Bo Hung"/>
        <s v="Rusty Cundieff"/>
        <s v="Dominique Othenin-Girard"/>
        <s v="Jean-Jacques Mantello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Jon Knautz"/>
        <s v="David Atkins"/>
        <s v="Patrick Stettner"/>
        <s v="Sam Peckinpah"/>
        <s v="Michael Crichton"/>
        <s v="Sylvio Tabet"/>
        <s v="Rick Bieber"/>
        <s v="Joey Lauren Adams"/>
        <s v="Fred Zinnemann"/>
        <s v="S.R. Bindler"/>
        <s v="Greg Marcks"/>
        <s v="Perry Lang"/>
        <s v="Jake Goldberger"/>
        <s v="William Kaufman"/>
        <s v="CÃ©dric Klapisch"/>
        <s v="Kate Barker-Froyland"/>
        <s v="Martin Koolhoven"/>
        <s v="Charles Matthau"/>
        <s v="Christopher M. Bessette"/>
        <s v="Prachya Pinkaew"/>
        <s v="Gary Sinyor"/>
        <s v="Ashish R. Mohan"/>
        <s v="Darren Grant"/>
        <s v="Joseph Gordon-Levitt"/>
        <s v="William Sachs"/>
        <s v="Christophe Barratier"/>
        <s v="Ã‰mile Gaudreault"/>
        <s v="James Cox"/>
        <s v="James Toback"/>
        <s v="Aki KaurismÃ¤ki"/>
        <s v="Hitoshi Matsumoto"/>
        <s v="Rakeysh Omprakash Mehra"/>
        <s v="Collin Schiffli"/>
        <s v="George Ratliff"/>
        <s v="Shane Meadows"/>
        <s v="Jon Wright"/>
        <s v="Michael McGowan"/>
        <s v="Liv Ullmann"/>
        <s v="Rohan Sippy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Frank Perry"/>
        <s v="Jesse Peretz"/>
        <s v="Ice Cube"/>
        <s v="Richard Glatzer"/>
        <s v="Michael Curtiz"/>
        <s v="Bruce Malmuth"/>
        <s v="Rob Hedden"/>
        <s v="Harmony Korine"/>
        <s v="Joe Chappelle"/>
        <s v="Mickey Liddell"/>
        <s v="Fred Walton"/>
        <s v="Steve Carver"/>
        <s v="Gonzalo LÃ³pez-Gallego"/>
        <s v="Christine Jeffs"/>
        <s v="Don Coscarelli"/>
        <s v="Michael Tiddes"/>
        <s v="Bill Duke"/>
        <s v="Frank Borzage"/>
        <s v="Mamoru Hosoda"/>
        <s v="Brian Dannelly"/>
        <s v="Denys Arcand"/>
        <s v="J.S. Cardone"/>
        <s v="Jay Levey"/>
        <s v="Nicholaus Goossen"/>
        <s v="Ronan Chapalain"/>
        <s v="Xavier Beauvois"/>
        <s v="Randall Miller"/>
        <s v="Jerry Belson"/>
        <s v="Dan Rush"/>
        <s v="Michael Cuesta"/>
        <s v="Fenton Bailey"/>
        <s v="Jeremy Saulnier"/>
        <s v="Billy Kent"/>
        <s v="James Manera"/>
        <s v="Feroz Abbas Khan"/>
        <s v="Errol Morris"/>
        <s v="Dennis Hopper"/>
        <s v="Eli Craig"/>
        <s v="Nicholas Fackler"/>
        <s v="Richard Wallace"/>
        <s v="Morgan J. Freeman"/>
        <s v="Matthew Hastings"/>
        <s v="Klaus Menzel"/>
        <s v="Oren Peli"/>
        <s v="Paul Andrew Williams"/>
        <s v="Jim Amatulli"/>
        <s v="William H. Macy"/>
        <s v="Barrett Esposito"/>
        <s v="Vicky Jewson"/>
        <s v="Marc Bennett"/>
        <s v="Mike Mayhall"/>
        <s v="Stanton Barrett"/>
        <s v="JirÃ­ Menzel"/>
        <s v="Fatih Akin"/>
        <s v="Nick Murphy"/>
        <s v="Frank LaLoggia"/>
        <s v="Jeremy Brock"/>
        <s v="Scott Foley"/>
        <s v="Christophe Ali"/>
        <s v="Gabriela Tagliavini"/>
        <s v="Shekar"/>
        <s v="Shona Auerbach"/>
        <s v="Leonard Farlinger"/>
        <s v="Michel Leclerc"/>
        <s v="Analeine Cal y Mayor"/>
        <s v="Tom Kalin"/>
        <s v="Robert Sarkies"/>
        <s v="John Huston"/>
        <s v="Walter Lang"/>
        <s v="Carlos Saura"/>
        <s v="Andrew Erwin"/>
        <s v="Beto GÃ³mez"/>
        <s v="Mike van Diem"/>
        <s v="Jonas Ã…kerlund"/>
        <s v="Todd Solondz"/>
        <s v="RenÃ© FÃ©ret"/>
        <s v="Barry Skolnick"/>
        <s v="Johnnie To"/>
        <s v="Mateo Gil"/>
        <s v="Lukas Moodysson"/>
        <s v="Agnieszka Wojtowicz-Vosloo"/>
        <s v="Kabir Sadanand"/>
        <s v="Peter DeLuise"/>
        <s v="Raja Menon"/>
        <s v="Nick Love"/>
        <s v="R. Balki"/>
        <s v="Ivan Engler"/>
        <s v="Cecil B. DeMille"/>
        <s v="Henry Hobson"/>
        <s v="Mike Figgis"/>
        <s v="Duane Journey"/>
        <s v="Billy Wilder"/>
        <s v="Lisa Cholodenko"/>
        <s v="John Sturges"/>
        <s v="William Arntz"/>
        <s v="Ed Gass-Donnelly"/>
        <s v="DJ Pooh"/>
        <s v="James Melkonian"/>
        <s v="Roger Avary"/>
        <s v="Allison Anders"/>
        <s v="Rick de Oliveira"/>
        <s v="Jeff Franklin"/>
        <s v="Mike Mills"/>
        <s v="Dave McKean"/>
        <s v="Ron Fricke"/>
        <s v="Ruggero Deodato"/>
        <s v="Gavin Wiesen"/>
        <s v="Mora Stephens"/>
        <s v="Mars Callahan"/>
        <s v="Leos Carax"/>
        <s v="Stefan Schwartz"/>
        <s v="Robert Lee King"/>
        <s v="Jorge RamÃ­rez SuÃ¡rez"/>
        <s v="Dan Ireland"/>
        <s v="Fernando LeÃ³n de Aranoa"/>
        <s v="Jim Mickle"/>
        <s v="Karim AÃ¯nouz"/>
        <s v="Sam Levinson"/>
        <s v="Aleksandr Veledinskiy"/>
        <s v="Peter H. Hunt"/>
        <s v="Ruba Nadda"/>
        <s v="Howard Hughes"/>
        <s v="Edward Burns"/>
        <s v="Sean Byrne"/>
        <s v="Mark Griffiths"/>
        <s v="Bruce Macdonald"/>
        <s v="Victor Fleming"/>
        <s v="Richard Raymond"/>
        <s v="Alan Jacobs"/>
        <s v="George Sidney"/>
        <s v="Christopher Morris"/>
        <s v="Andrucha Waddington"/>
        <s v="Peter Stebbings"/>
        <s v="Vincente Minnelli"/>
        <s v="Dagur KÃ¡ri"/>
        <s v="Jim Abrahams"/>
        <s v="Kevin Carraway"/>
        <s v="Michael Gornick"/>
        <s v="Richard Brooks"/>
        <s v="Robert Eggers"/>
        <s v="Michael Martin"/>
        <s v="Gideon Raff"/>
        <s v="Louis C.K."/>
        <s v="Anthony C. Ferrante"/>
        <s v="Salvador Carrasco"/>
        <s v="AndrÃ© Ã˜vredal"/>
        <s v="Robert Cary"/>
        <s v="Adam Rapp"/>
        <s v="Warren P. Sonoda"/>
        <s v="Amanda Gusack"/>
        <s v="Avi Nesher"/>
        <s v="Charles Adelman"/>
        <s v="Jay Oliva"/>
        <s v="Charles Ferguson"/>
        <s v="Mark Young"/>
        <s v="Daniel Petrie Jr."/>
        <s v="Antonio Simoncini"/>
        <s v="Luc Jacquet"/>
        <s v="Eldar Rapaport"/>
        <s v="Clark Gregg"/>
        <s v="Damien Chazelle"/>
        <s v="Justin Kerrigan"/>
        <s v="Nathan Frankowski"/>
        <s v="Karen Moncrieff"/>
        <s v="Jennifer Finnigan"/>
        <s v="Eric Styles"/>
        <s v="Laurent Cantet"/>
        <s v="John Ford"/>
        <s v="Max Mayer"/>
        <s v="Joshua Marston"/>
        <s v="John Gulager"/>
        <s v="Brandon Cronenberg"/>
        <s v="Frank Capra"/>
        <s v="Tod Williams"/>
        <s v="Jack Sholder"/>
        <s v="Ted Post"/>
        <s v="Kunihiko Yuyama"/>
        <s v="Tom McLoughlin"/>
        <s v="Adam Marcus"/>
        <s v="John Maclean"/>
        <s v="Benny Boom"/>
        <s v="Howard Hawks"/>
        <s v="Nnegest LikkÃ©"/>
        <s v="Christopher Leitch"/>
        <s v="Patricia Cardoso"/>
        <s v="Damien O'Donnell"/>
        <s v="Peter M. Cohen"/>
        <s v="Mel Stuart"/>
        <s v="Anthony Hickox"/>
        <s v="Tom Schulman"/>
        <s v="Jill Sprecher"/>
        <s v="Darren Stein"/>
        <s v="David Nixon"/>
        <s v="Jason Eisener"/>
        <s v="Enrique Begne"/>
        <s v="Matthew Bright"/>
        <s v="Michael Landon Jr."/>
        <s v="Andrea Arnold"/>
        <s v="Whit Stillman"/>
        <s v="Leslye Headland"/>
        <s v="Bobby Roth"/>
        <s v="Tim Heidecker"/>
        <s v="Kate Connor"/>
        <s v="Deon Taylor"/>
        <s v="Jason Alexander"/>
        <s v="Conor McPherson"/>
        <s v="Will Canon"/>
        <s v="Philip Zlotorynski"/>
        <s v="Lance Kawas"/>
        <s v="Francesca Gregorini"/>
        <s v="Marcio Garcia"/>
        <s v="Craig Moss"/>
        <s v="Michael Jai White"/>
        <s v="Paolo Monico"/>
        <s v="Youssef Delara"/>
        <s v="Darin Scott"/>
        <s v="Christian Sesma"/>
        <s v="Monte Hellman"/>
        <s v="Brian Caunter"/>
        <s v="Chris D'Arienzo"/>
        <s v="Isaac Florentine"/>
        <s v="Susan Seidelman"/>
        <s v="Heidi Ewing"/>
        <s v="Leon Ford"/>
        <s v="Hank Braxtan"/>
        <s v="John Carl Buechler"/>
        <s v="Rajkumar Hirani"/>
        <s v="Victor Nunez"/>
        <s v="Rohit Jugraj"/>
        <s v="ThorbjÃ¸rn Christoffersen"/>
        <s v="Alex van Warmerdam"/>
        <s v="Pawel Pawlikowski"/>
        <s v="Frank Sebastiano"/>
        <s v="Stacy Peralta"/>
        <s v="Nacho Vigalondo"/>
        <s v="Hao Ning"/>
        <s v="Tony Giglio"/>
        <s v="Stanley Donen"/>
        <s v="Joe Cross"/>
        <s v="Dinesh D'Souza"/>
        <s v="Tommy Lee Wallace"/>
        <s v="Don Taylor"/>
        <s v="Leslie Small"/>
        <s v="Ã‰ric Tessier"/>
        <s v="Alison Maclean"/>
        <s v="Alice Wu"/>
        <s v="Sarah Gavron"/>
        <s v="Isabel Coixet"/>
        <s v="James Ponsoldt"/>
        <s v="Joshua Tickell"/>
        <s v="Tim Boxell"/>
        <s v="Michael D. Sellers"/>
        <s v="Reed Cowan"/>
        <s v="James Dodson"/>
        <s v="Alex Rivera"/>
        <s v="John Murlowski"/>
        <s v="Benni Diez"/>
        <s v="Danny Perez"/>
        <s v="Robby Henson"/>
        <s v="Zackary Adler"/>
        <s v="Dominic Burns"/>
        <s v="Carmen Marron"/>
        <s v="Jason Stone"/>
        <s v="Jerry Rees"/>
        <s v="Jaco Booyens"/>
        <s v="Danny Steinmann"/>
        <s v="Jon Gunn"/>
        <s v="Hayley Cloake"/>
        <s v="Tay Garnett"/>
        <s v="Shyam Madiraju"/>
        <s v="Harmage Singh Kalirai"/>
        <s v="Rita Merson"/>
        <s v="William Wyler"/>
        <s v="Larry Clark"/>
        <s v="Petter NÃ¦ss"/>
        <s v="Robert Fontaine"/>
        <s v="Dan Perri"/>
        <s v="Neil Mcenery-West"/>
        <s v="Anthony O'Brien"/>
        <s v="Michael Herz"/>
        <s v="David Robert Mitchell"/>
        <s v="Robert Mulligan"/>
        <s v="Chia-Liang Liu"/>
        <s v="Chris Kentis"/>
        <s v="Alex Kendrick"/>
        <s v="Robert Rossen"/>
        <s v="Jack Conway"/>
        <s v="Sylvain Chomet"/>
        <s v="Chris Eyre"/>
        <s v="Elia Kazan"/>
        <s v="Debra Granik"/>
        <s v="Henry King"/>
        <s v="Miranda July"/>
        <s v="Max Joseph"/>
        <s v="Jim Jarmusch"/>
        <s v="Kevin Tenney"/>
        <s v="Ari Folman"/>
        <s v="Gary Rogers"/>
        <s v="Marielle Heller"/>
        <s v="David Sington"/>
        <s v="Kelly Reichardt"/>
        <s v="Bob Giraldi"/>
        <s v="Huck Botko"/>
        <s v="David Duchovny"/>
        <s v="Mitchell Lichtenstein"/>
        <s v="Lance Mungia"/>
        <s v="Kundan Shah"/>
        <s v="Hue Rhodes"/>
        <s v="Jugal Hansraj"/>
        <s v="Danny Provenzano"/>
        <s v="Bill Muir"/>
        <s v="Noah Buschel"/>
        <s v="Brian Yuzna"/>
        <s v="Hunter Richards"/>
        <s v="Laurie Collyer"/>
        <s v="Aaron Hann"/>
        <s v="Phil Claydon"/>
        <s v="Ralph Ziman"/>
        <s v="John Simpson"/>
        <s v="Colin Minihan"/>
        <s v="Conor McMahon"/>
        <s v="Chris Shadley"/>
        <s v="Simon Napier-Bell"/>
        <s v="Simon Yin"/>
        <s v="Jeff Crook"/>
        <s v="Orson Welles"/>
        <s v="Dave Payne"/>
        <s v="Brad Copeland"/>
        <s v="Paul Bunnell"/>
        <s v="Phil Morrison"/>
        <s v="Harald Reinl"/>
        <s v="Tanner Beard"/>
        <s v="Scott Dow"/>
        <s v="Derick Martini"/>
        <s v="Jerry Dugan"/>
        <s v="Tim Hunter"/>
        <s v="Richard Ayoade"/>
        <s v="Jehane Noujaim"/>
        <s v="Pascal Arnold"/>
        <s v="Remo"/>
        <s v="John Laing"/>
        <s v="Jamal Hill"/>
        <s v="Daniel Stamm"/>
        <s v="Carlos Carrera"/>
        <s v="Benh Zeitlin"/>
        <s v="J. Lee Thompson"/>
        <s v="Maggie Greenwald"/>
        <s v="Vera Farmiga"/>
        <s v="Vijay Chandar"/>
        <s v="Jonathan Wacks"/>
        <s v="Khyentse Norbu"/>
        <s v="Tony Krantz"/>
        <s v="Mitchell Altieri"/>
        <s v="W.D. Hogan"/>
        <s v="Corey Grant"/>
        <s v="Lucky McKee"/>
        <s v="Richard Boddington"/>
        <s v="David Hunt"/>
        <s v="Steven R. Monroe"/>
        <s v="Mark Illsley"/>
        <s v="Ritesh Batra"/>
        <s v="Sally Potter"/>
        <s v="Brad J. Silverman"/>
        <s v="Dave Meyers"/>
        <s v="David M. Matthews"/>
        <s v="Nadine Labaki"/>
        <s v="LluÃ­s QuÃ­lez"/>
        <s v="Eytan Fox"/>
        <s v="Romesh Sharma"/>
        <s v="FranÃ§ois Truffaut"/>
        <s v="Adam Goldberg"/>
        <s v="Travis Zariwny"/>
        <s v="Adrienne Shelly"/>
        <s v="Newt Arnold"/>
        <s v="Alex Cox"/>
        <s v="FabiÃ¡n Bielinsky"/>
        <s v="Dror Moreh"/>
        <s v="Rebecca Miller"/>
        <s v="Maggie Carey"/>
        <s v="Henry Bean"/>
        <s v="Simeon Rice"/>
        <s v="Jeff Garlin"/>
        <s v="Qasim Basir"/>
        <s v="Adam Green"/>
        <s v="Charles Chaplin"/>
        <s v="Pete Jones"/>
        <s v="Bruce Campbell"/>
        <s v="Adam Carolla"/>
        <s v="Bruce McDonald"/>
        <s v="James Mottern"/>
        <s v="Jaime Zevallos"/>
        <s v="Gerard Johnstone"/>
        <s v="Robert Greenwald"/>
        <s v="David Ray"/>
        <s v="Dave Rodriguez"/>
        <s v="Nae Caranfil"/>
        <s v="David Winning"/>
        <s v="Frank Lotito"/>
        <s v="Timothy Woodward Jr."/>
        <s v="Tara Subkoff"/>
        <s v="Russell Friedenberg"/>
        <s v="William Cottrell"/>
        <s v="Lucrecia Martel"/>
        <s v="Edward Dmytryk"/>
        <s v="Zak Penn"/>
        <s v="Alex Ranarivelo"/>
        <s v="Mathieu Amalric"/>
        <s v="David Worth"/>
        <s v="Leslie H. Martinson"/>
        <s v="Robert M. Young"/>
        <s v="Steve Buscemi"/>
        <s v="Ham Tran"/>
        <s v="Rich Cowan"/>
        <s v="Boris Rodriguez"/>
        <s v="Sadyk Sher-Niyaz"/>
        <s v="Paul Donovan"/>
        <s v="Jonathan Kesselman"/>
        <s v="Arjun Sablok"/>
        <s v="Tyler Oliver"/>
        <s v="Douglas Cheek"/>
        <s v="Deryck Broom"/>
        <s v="Henry Hathaway"/>
        <s v="Giovanni Zelko"/>
        <s v="Claudia Sainte-Luce"/>
        <s v="Jamie Babbit"/>
        <s v="David Boyd"/>
        <s v="Anna Muylaert"/>
        <s v="Steve Taylor"/>
        <s v="Kurt Voss"/>
        <s v="James David Pasternak"/>
        <s v="Laurent Bouhnik"/>
        <s v="Tom Sanchez"/>
        <s v="David Caffrey"/>
        <s v="Adam Jay Epstein"/>
        <s v="Justin Thomas Ostensen"/>
        <s v="Brenton Spencer"/>
        <s v="Ossie Davis"/>
        <s v="Jay Alaimo"/>
        <s v="Dylan Bank"/>
        <s v="Rob McKittrick"/>
        <s v="Jeff Burr"/>
        <s v="Harry Gantz"/>
        <s v="Guy Maddin"/>
        <s v="Regardt van den Bergh"/>
        <s v="Panos Cosmatos"/>
        <s v="Gareth Evans"/>
        <s v="Matthew R. Anderson"/>
        <s v="Joe Marino"/>
        <s v="Joel Anderson"/>
        <s v="Shimit Amin"/>
        <s v="Douglas Trumbull"/>
        <s v="Mona Fastvold"/>
        <s v="Levan Gabriadze"/>
        <s v="Bradley Parker"/>
        <s v="Clive Barker"/>
        <s v="Harold Cronk"/>
        <s v="Takao Okawara"/>
        <s v="Duncan Tucker"/>
        <s v="Russ Meyer"/>
        <s v="Robert D. Webb"/>
        <s v="Allan Dwan"/>
        <s v="Andrew Steggall"/>
        <s v="Ben Lewin"/>
        <s v="Robert Kenner"/>
        <s v="Craig Johnson"/>
        <s v="Sean Durkin"/>
        <s v="Gillian Robespierre"/>
        <s v="Courtney Hunt"/>
        <s v="Morgan Neville"/>
        <s v="Chris Paine"/>
        <s v="Greg Berlanti"/>
        <s v="Marc Levin"/>
        <s v="Richard Dutcher"/>
        <s v="Khalid Mohamed"/>
        <s v="Finn Taylor"/>
        <s v="JosÃ© Luis Valenzuela"/>
        <s v="Gia Coppola"/>
        <s v="Scandar Copti"/>
        <s v="Goran Dukic"/>
        <s v="Mike Cahill"/>
        <s v="Efram Potelle"/>
        <s v="Joshua Oppenheimer"/>
        <s v="Alex Gibney"/>
        <s v="Paul Crowder"/>
        <s v="Rohit Jagessar"/>
        <s v="Anthony Powell"/>
        <s v="Kief Davidson"/>
        <s v="Johnny Remo"/>
        <s v="Vivek Agnihotri"/>
        <s v="Ti West"/>
        <s v="Nick Tomnay"/>
        <s v="Nickolas Perry"/>
        <s v="Dan Zukovic"/>
        <s v="Becky Smith"/>
        <s v="Eric Nicholas"/>
        <s v="Benjamin Dickinson"/>
        <s v="Hal Haberman"/>
        <s v="A. Raven Cruz"/>
        <s v="Frank Whaley"/>
        <s v="Amat Escalante"/>
        <s v="Wajahat Rauf"/>
        <s v="Katherine Brooks"/>
        <s v="David Cross"/>
        <s v="Randall Rubin"/>
        <s v="Robert Bennett"/>
        <s v="Mary Pat Kelly"/>
        <s v="Lori Petty"/>
        <s v="Charlie Levi"/>
        <s v="Kevin Hamedani"/>
        <s v="David DeCoteau"/>
        <s v="Mikel Rueda"/>
        <s v="Stefan C. Schaefer"/>
        <s v="Michael Taliferro"/>
        <s v="Katie Aselton"/>
        <s v="Robert Heath"/>
        <s v="D. Stevens"/>
        <s v="Jeffrey St. Jules"/>
        <s v="Robert Hall"/>
        <s v="K. King"/>
        <s v="Jonathan Meyers"/>
        <s v="Ralph Nelson"/>
        <s v="Blair Erickson"/>
        <s v="Allison Burnett"/>
        <s v="Richard Schenkman"/>
        <s v="Sanjay Rawal"/>
        <s v="Kat Coiro"/>
        <s v="Cristian Mungiu"/>
        <s v="Brian Dorton"/>
        <s v="Maryam Keshavarz"/>
        <s v="Ramaa Mosley"/>
        <s v="C. Jay Cox"/>
        <s v="Mariette Monpierre"/>
        <s v="Tommy Oliver"/>
        <s v="Jamie Travis"/>
        <s v="Rich Christiano"/>
        <s v="Natalie Bible'"/>
        <s v="Asghar Farhadi"/>
        <s v="Justin Molotnikov"/>
        <s v="Georg Wilhelm Pabst"/>
        <s v="Daniel Davila"/>
        <s v="Jorge Gaggero"/>
        <s v="Michael Burke"/>
        <s v="Catherine Jelski"/>
        <s v="Shane Dawson"/>
        <s v="Ryan Little"/>
        <s v="Clark Baker"/>
        <s v="Matt Maiellaro"/>
        <s v="Ben Wheatley"/>
        <s v="Oliver Blackburn"/>
        <s v="Christopher Hutson"/>
        <s v="David LaChapelle"/>
        <s v="Caryn Waechter"/>
        <s v="Emily Dell"/>
        <s v="Ryan Fleck"/>
        <s v="Jennifer Wynne Farmer"/>
        <s v="Christopher Scott Cherot"/>
        <s v="H.M. Coakley"/>
        <s v="Randy Moore"/>
        <s v="Chris Atkins"/>
        <s v="Bill Benenson"/>
        <s v="Ryan Smith"/>
        <s v="Travis Romero"/>
        <s v="Anna Mastro"/>
        <s v="Mark Sandrich"/>
        <s v="Daniel Myrick"/>
        <s v="Michael Wadleigh"/>
        <s v="Gene Teigland"/>
        <s v="Scott Ziehl"/>
        <s v="Richard Montoya"/>
        <s v="Johanna Schwartz"/>
        <s v="William Gazecki"/>
        <s v="Lance McDaniel"/>
        <s v="Thomas Lilti"/>
        <s v="Michael Walker"/>
        <s v="U. Roberto Romano"/>
        <s v="Amy Holden Jones"/>
        <s v="Blaz Zavrsnik"/>
        <s v="Pan Nalin"/>
        <s v="Joe Camp"/>
        <s v="Matt Walsh"/>
        <s v="John 'Bud' Cardos"/>
        <s v="Marilyn Agrelo"/>
        <s v="Brian Baugh"/>
        <s v="Patrick Creadon"/>
        <s v="Barry W. Blaustein"/>
        <s v="Kurt Hale"/>
        <s v="Siddiq Barmak"/>
        <s v="Joseph Dorman"/>
        <s v="Greg Harrison"/>
        <s v="Jacob Aaron Estes"/>
        <s v="Eric Schaeffer"/>
        <s v="Neema Barnette"/>
        <s v="Joe Swanberg"/>
        <s v="Molly Bernstein"/>
        <s v="Marius A. Markevicius"/>
        <s v="Tom DiCillo"/>
        <s v="Quentin Dupieux"/>
        <s v="Alex Smith"/>
        <s v="Gareth Edwards"/>
        <s v="Jonathan Parker"/>
        <s v="Sol Tryon"/>
        <s v="Alex Craig Mann"/>
        <s v="Stephen Kijak"/>
        <s v="Daston Kalili"/>
        <s v="Michael Hoffman Jr."/>
        <s v="Patrick Gilles"/>
        <s v="Georgia Hilton"/>
        <s v="Jack Heller"/>
        <s v="Fernando Baez Mella"/>
        <s v="Warren Sheppard"/>
        <s v="Justin Paul Miller"/>
        <s v="Joel Paul Reisig"/>
        <s v="Catherine Gund"/>
        <s v="Luke Dye"/>
        <s v="Alec Asten"/>
        <s v="Hans Canosa"/>
        <s v="Lloyd Kaufman"/>
        <s v="Matthew Watts"/>
        <s v="Lloyd Bacon"/>
        <s v="Joe Kenemore"/>
        <s v="Kay Pollak"/>
        <s v="Eric England"/>
        <s v="Sue Corcoran"/>
        <s v="Jonathan Caouette"/>
        <s v="Ray Griggs"/>
        <s v="Matt Jackson"/>
        <s v="Lucio Fulci"/>
        <s v="Paul Fox"/>
        <s v="Ari Kirschenbaum"/>
        <s v="Cassandra Nicolaou"/>
        <s v="Ingmar Bergman"/>
        <s v="D.W. Griffith"/>
        <s v="Roger Nygard"/>
        <s v="Harry Beaumont"/>
        <s v="Franck Khalfoun"/>
        <s v="Mor Loushy"/>
        <s v="Henry Alex Rubin"/>
        <s v="Sam Firstenberg"/>
        <s v="Doug Block"/>
        <s v="Chad Kapper"/>
        <s v="Paul Fierlinger"/>
        <s v="Yorgos Lanthimos"/>
        <s v="Lauren Lazin"/>
        <s v="Gregory Widen"/>
        <s v="Niall Johnson"/>
        <s v="Eric Mendelsohn"/>
        <s v="Jean-Luc Godard"/>
        <s v="Florence Ayisi"/>
        <s v="Michael Roemer"/>
        <s v="Eddie O'Flaherty"/>
        <s v="Babar Ahmed"/>
        <s v="John D. Hancock"/>
        <s v="Paul Bartel"/>
        <s v="Bruce Dellis"/>
        <s v="Pece Dingo"/>
        <s v="Jerome Elston Scott"/>
        <s v="Ã‰tienne Faure"/>
        <s v="Herb Freed"/>
        <s v="Jack Perez"/>
        <s v="Craig Zobel"/>
        <s v="Ken Del Conte"/>
        <s v="Maria Maggenti"/>
        <s v="Piyush Dinker Pandya"/>
        <s v="Daniel Columbie"/>
        <s v="Emma-Kate Croghan"/>
        <s v="Bill Plympton"/>
        <s v="Drake Doremus"/>
        <s v="Al Franklin"/>
        <s v="Michael Kang"/>
        <s v="Lori Silverbush"/>
        <s v="Stuart Hazeldine"/>
        <s v="Hilary Brougher"/>
        <s v="Rachel Goldenberg"/>
        <s v="Corbin Bernsen"/>
        <s v="Jamin Winans"/>
        <s v="Tom Seidman"/>
        <s v="Jason Naumann"/>
        <s v="Matt Cimber"/>
        <s v="Sam Martin"/>
        <s v="Andrew Hyatt"/>
        <s v="Kristin Rizzo"/>
        <s v="Ward Roberts"/>
        <s v="Zoran Lisinac"/>
        <s v="James O'Brien"/>
        <s v="Tom Putnam"/>
        <s v="Jon Shear"/>
        <s v="Al Silliman Jr."/>
        <s v="EugÃ¨ne LouriÃ©"/>
        <s v="Lowell Sherman"/>
        <s v="Maurizio Benazzo"/>
        <s v="David G. Evans"/>
        <s v="Sherman Alexie"/>
        <s v="Justin Dillon"/>
        <s v="Stevan Mena"/>
        <s v="Livingston Oden"/>
        <s v="Chris Marker"/>
        <s v="Carl Theodor Dreyer"/>
        <s v="Marianna Palka"/>
        <s v="Ricki Stern"/>
        <s v="Nadia Tass"/>
        <s v="James Kerwin"/>
        <s v="C. Fraser Press"/>
        <s v="Rania Attieh"/>
        <s v="Sharon Greytak"/>
        <s v="Majid Majidi"/>
        <s v="Andrew Haigh"/>
        <s v="Cary Bell"/>
        <s v="Nicolae Constantin Tanase"/>
        <s v="Melvin Van Peebles"/>
        <s v="Ken Roht"/>
        <s v="Robinson Devor"/>
        <s v="Michel Orion Scott"/>
        <s v="Pat Holden"/>
        <s v="Eric Bugbee"/>
        <s v="Bill Melendez"/>
        <s v="Dena Seidel"/>
        <s v="Deborah Anderson"/>
        <s v="Sara Newens"/>
        <s v="Sai Varadan"/>
        <s v="Amal Al-Agroobi"/>
        <s v="Andrew Berends"/>
        <s v="Lynn Shelton"/>
        <s v="Valentine"/>
        <s v="David Hewlett"/>
        <s v="Nate Parker"/>
        <s v="Nathan Smith Jones"/>
        <s v="Travis Cluff"/>
        <s v="Harry F. Millarde"/>
        <s v="Robert Townsend"/>
        <s v="Jamaa Fanaka"/>
        <s v="Larry Blamire"/>
        <s v="Stephen Langford"/>
        <s v="E.L. Katz"/>
        <s v="Lisanne Pajot"/>
        <s v="Dan Reed"/>
        <s v="John Reinhardt"/>
        <s v="Patrick Ryan Sims"/>
        <s v="Laslo Benedek"/>
        <s v="Jason Miller"/>
        <s v="Sut Jhally"/>
        <s v="Julie Davis"/>
        <s v="Myles Berkowitz"/>
        <s v="Brett Piper"/>
        <s v="Brandon Trost"/>
        <s v="Joseph Green"/>
        <s v="Wade Gasque"/>
        <s v="Daniel Schechter"/>
        <s v="Matt Johnson"/>
        <s v="Bruno Barreto"/>
        <s v="Lena Dunham"/>
        <s v="Terron R. Parsons"/>
        <s v="Daniel Mellitz"/>
        <s v="Jem Cohen"/>
        <s v="Andrew Leman"/>
        <s v="Dave Carroll"/>
        <s v="William Eubank"/>
        <s v="Patrick Meaney"/>
        <s v="Chad Hartigan"/>
        <s v="Malcolm Goodwin"/>
        <s v="Kevin Jordan"/>
        <s v="Kirk Loudon"/>
        <s v="Travis Legge"/>
        <s v="Collin Joseph Neal"/>
        <s v="Bradley Rust Gray"/>
        <s v="Mike Bruce"/>
        <s v="Andrew Bujalski"/>
        <s v="Damir Catic"/>
        <s v="James Bidgood"/>
        <s v="Eric Eason"/>
        <s v="Joseph Mazzella"/>
        <s v="Marcus Nispel"/>
        <s v="Brandon Landers"/>
        <s v="Jim Chuchu"/>
        <s v="Daryl Wein"/>
        <s v="Jason Trost"/>
        <s v="Jafar Panahi"/>
        <s v="Ivan Kavanagh"/>
        <s v="Kiyoshi Kurosawa"/>
        <s v="Tadeo Garcia"/>
        <s v="Thomas L. Phillips"/>
        <s v="Ash Baron-Cohen"/>
        <s v="Shane Carruth"/>
        <s v="Neill Dela Llana"/>
        <s v="Anthony Vallone"/>
        <s v="Scott Smith"/>
        <s v="Benjamin Roberds"/>
        <s v="Daniel Hsia"/>
      </sharedItems>
    </cacheField>
    <cacheField name="imdb_score" numFmtId="0">
      <sharedItems containsSemiMixedTypes="0" containsString="0" containsNumber="1" minValue="1.6" maxValue="9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INAK" refreshedDate="45461.88357337963" createdVersion="7" refreshedVersion="7" minRefreshableVersion="3" recordCount="5043" xr:uid="{1413C6AE-677B-4EA9-B11C-9DE041F1A3E8}">
  <cacheSource type="worksheet">
    <worksheetSource name="Table5"/>
  </cacheSource>
  <cacheFields count="4">
    <cacheField name="movie_title" numFmtId="0">
      <sharedItems count="4917">
        <s v="AvatarÂ "/>
        <s v="Pirates of the Caribbean: At World's EndÂ "/>
        <s v="SpectreÂ "/>
        <s v="The Dark Knight RisesÂ "/>
        <s v="Star Wars: Episode VII - The Force AwakensÂ             "/>
        <s v="John CarterÂ "/>
        <s v="Spider-Man 3Â "/>
        <s v="TangledÂ "/>
        <s v="Avengers: Age of UltronÂ "/>
        <s v="Harry Potter and the Half-Blood PrinceÂ "/>
        <s v="Batman v Superman: Dawn of JusticeÂ "/>
        <s v="Superman ReturnsÂ "/>
        <s v="Quantum of SolaceÂ "/>
        <s v="Pirates of the Caribbean: Dead Man's ChestÂ "/>
        <s v="The Lone RangerÂ "/>
        <s v="Man of SteelÂ "/>
        <s v="The Chronicles of Narnia: Prince CaspianÂ "/>
        <s v="The AvengersÂ "/>
        <s v="Pirates of the Caribbean: On Stranger TidesÂ "/>
        <s v="Men in Black 3Â "/>
        <s v="The Hobbit: The Battle of the Five ArmiesÂ "/>
        <s v="The Amazing Spider-ManÂ "/>
        <s v="Robin HoodÂ "/>
        <s v="The Hobbit: The Desolation of SmaugÂ "/>
        <s v="The Golden CompassÂ "/>
        <s v="King KongÂ "/>
        <s v="TitanicÂ "/>
        <s v="Captain America: Civil WarÂ "/>
        <s v="BattleshipÂ "/>
        <s v="Jurassic WorldÂ "/>
        <s v="SkyfallÂ "/>
        <s v="Spider-Man 2Â "/>
        <s v="Iron Man 3Â "/>
        <s v="Alice in WonderlandÂ "/>
        <s v="X-Men: The Last StandÂ "/>
        <s v="Monsters UniversityÂ "/>
        <s v="Transformers: Revenge of the FallenÂ "/>
        <s v="Transformers: Age of ExtinctionÂ "/>
        <s v="Oz the Great and PowerfulÂ "/>
        <s v="The Amazing Spider-Man 2Â "/>
        <s v="TRON: LegacyÂ "/>
        <s v="Cars 2Â "/>
        <s v="Green LanternÂ "/>
        <s v="Toy Story 3Â "/>
        <s v="Terminator SalvationÂ "/>
        <s v="Furious 7Â "/>
        <s v="World War ZÂ "/>
        <s v="X-Men: Days of Future PastÂ "/>
        <s v="Star Trek Into DarknessÂ "/>
        <s v="Jack the Giant SlayerÂ "/>
        <s v="The Great GatsbyÂ "/>
        <s v="Prince of Persia: The Sands of TimeÂ "/>
        <s v="Pacific RimÂ "/>
        <s v="Transformers: Dark of the MoonÂ "/>
        <s v="Indiana Jones and the Kingdom of the Crystal SkullÂ "/>
        <s v="The Good DinosaurÂ "/>
        <s v="BraveÂ "/>
        <s v="Star Trek BeyondÂ "/>
        <s v="WALLÂ·EÂ "/>
        <s v="Rush Hour 3Â "/>
        <s v="2012Â "/>
        <s v="A Christmas CarolÂ "/>
        <s v="Jupiter AscendingÂ "/>
        <s v="The Legend of TarzanÂ "/>
        <s v="The Chronicles of Narnia: The Lion, the Witch and the WardrobeÂ "/>
        <s v="X-Men: ApocalypseÂ "/>
        <s v="The Dark KnightÂ "/>
        <s v="UpÂ "/>
        <s v="Monsters vs. AliensÂ "/>
        <s v="Iron ManÂ "/>
        <s v="HugoÂ "/>
        <s v="Wild Wild WestÂ "/>
        <s v="The Mummy: Tomb of the Dragon EmperorÂ "/>
        <s v="Suicide SquadÂ "/>
        <s v="Evan AlmightyÂ "/>
        <s v="Edge of TomorrowÂ "/>
        <s v="WaterworldÂ "/>
        <s v="G.I. Joe: The Rise of CobraÂ "/>
        <s v="Inside OutÂ "/>
        <s v="The Jungle BookÂ "/>
        <s v="Iron Man 2Â "/>
        <s v="Snow White and the HuntsmanÂ "/>
        <s v="MaleficentÂ "/>
        <s v="Dawn of the Planet of the ApesÂ "/>
        <s v="The LoversÂ "/>
        <s v="47 RoninÂ "/>
        <s v="Captain America: The Winter SoldierÂ "/>
        <s v="Shrek Forever AfterÂ "/>
        <s v="TomorrowlandÂ "/>
        <s v="Big Hero 6Â "/>
        <s v="Wreck-It RalphÂ "/>
        <s v="The Polar ExpressÂ "/>
        <s v="Independence Day: ResurgenceÂ "/>
        <s v="How to Train Your DragonÂ "/>
        <s v="Terminator 3: Rise of the MachinesÂ "/>
        <s v="Guardians of the GalaxyÂ "/>
        <s v="InterstellarÂ "/>
        <s v="InceptionÂ "/>
        <s v="Godzilla ResurgenceÂ "/>
        <s v="The Hobbit: An Unexpected JourneyÂ "/>
        <s v="The Fast and the FuriousÂ "/>
        <s v="The Curious Case of Benjamin ButtonÂ "/>
        <s v="X-Men: First ClassÂ "/>
        <s v="The Hunger Games: Mockingjay - Part 2Â "/>
        <s v="The Sorcerer's ApprenticeÂ "/>
        <s v="PoseidonÂ "/>
        <s v="Alice Through the Looking GlassÂ "/>
        <s v="Shrek the ThirdÂ "/>
        <s v="WarcraftÂ "/>
        <s v="Terminator GenisysÂ "/>
        <s v="The Chronicles of Narnia: The Voyage of the Dawn TreaderÂ "/>
        <s v="Pearl HarborÂ "/>
        <s v="TransformersÂ "/>
        <s v="AlexanderÂ "/>
        <s v="Harry Potter and the Order of the PhoenixÂ "/>
        <s v="Harry Potter and the Goblet of FireÂ "/>
        <s v="HancockÂ "/>
        <s v="I Am LegendÂ "/>
        <s v="Charlie and the Chocolate FactoryÂ "/>
        <s v="RatatouilleÂ "/>
        <s v="Batman BeginsÂ "/>
        <s v="Madagascar: Escape 2 AfricaÂ "/>
        <s v="Night at the Museum: Battle of the SmithsonianÂ "/>
        <s v="X-Men Origins: WolverineÂ "/>
        <s v="The Matrix RevolutionsÂ "/>
        <s v="FrozenÂ "/>
        <s v="The Matrix ReloadedÂ "/>
        <s v="Thor: The Dark WorldÂ "/>
        <s v="Mad Max: Fury RoadÂ "/>
        <s v="Angels &amp; DemonsÂ "/>
        <s v="ThorÂ "/>
        <s v="BoltÂ "/>
        <s v="G-ForceÂ "/>
        <s v="Wrath of the TitansÂ "/>
        <s v="Dark ShadowsÂ "/>
        <s v="Mission: Impossible - Rogue NationÂ "/>
        <s v="The WolfmanÂ "/>
        <s v="Bee MovieÂ "/>
        <s v="Kung Fu Panda 2Â "/>
        <s v="The Last AirbenderÂ "/>
        <s v="Mission: Impossible IIIÂ "/>
        <s v="White House DownÂ "/>
        <s v="Mars Needs MomsÂ "/>
        <s v="Flushed AwayÂ "/>
        <s v="PanÂ "/>
        <s v="Mr. Peabody &amp; ShermanÂ "/>
        <s v="TroyÂ "/>
        <s v="Madagascar 3: Europe's Most WantedÂ "/>
        <s v="Die Another DayÂ "/>
        <s v="GhostbustersÂ "/>
        <s v="ArmageddonÂ "/>
        <s v="Men in Black IIÂ "/>
        <s v="BeowulfÂ "/>
        <s v="Kung Fu Panda 3Â "/>
        <s v="Mission: Impossible - Ghost ProtocolÂ "/>
        <s v="Rise of the GuardiansÂ "/>
        <s v="Fun with Dick and JaneÂ "/>
        <s v="The Last SamuraiÂ "/>
        <s v="Exodus: Gods and KingsÂ "/>
        <s v="Star TrekÂ "/>
        <s v="Spider-ManÂ "/>
        <s v="How to Train Your Dragon 2Â "/>
        <s v="Gods of EgyptÂ "/>
        <s v="StealthÂ "/>
        <s v="WatchmenÂ "/>
        <s v="Lethal Weapon 4Â "/>
        <s v="HulkÂ "/>
        <s v="G.I. Joe: RetaliationÂ "/>
        <s v="SaharaÂ "/>
        <s v="Final Fantasy: The Spirits WithinÂ "/>
        <s v="Captain America: The First AvengerÂ "/>
        <s v="The World Is Not EnoughÂ "/>
        <s v="Master and Commander: The Far Side of the WorldÂ "/>
        <s v="The Twilight Saga: Breaking Dawn - Part 2Â "/>
        <s v="Happy Feet 2Â "/>
        <s v="The Incredible HulkÂ "/>
        <s v="Miami ViceÂ             "/>
        <s v="The BFGÂ "/>
        <s v="The RevenantÂ "/>
        <s v="TurboÂ "/>
        <s v="RangoÂ "/>
        <s v="Penguins of MadagascarÂ "/>
        <s v="The Bourne UltimatumÂ "/>
        <s v="Kung Fu PandaÂ "/>
        <s v="Ant-ManÂ "/>
        <s v="The Hunger Games: Catching FireÂ "/>
        <s v="HomeÂ "/>
        <s v="War of the WorldsÂ "/>
        <s v="Bad Boys IIÂ "/>
        <s v="Puss in BootsÂ "/>
        <s v="SaltÂ "/>
        <s v="NoahÂ "/>
        <s v="The Adventures of TintinÂ "/>
        <s v="Harry Potter and the Prisoner of AzkabanÂ "/>
        <s v="AustraliaÂ "/>
        <s v="After EarthÂ "/>
        <s v="DinosaurÂ "/>
        <s v="Harry Potter and the Deathly Hallows: Part IIÂ "/>
        <s v="Night at the Museum: Secret of the TombÂ "/>
        <s v="MegamindÂ "/>
        <s v="Harry Potter and the Sorcerer's StoneÂ "/>
        <s v="R.I.P.D.Â "/>
        <s v="Pirates of the Caribbean: The Curse of the Black PearlÂ "/>
        <s v="Harry Potter and the Deathly Hallows: Part IÂ "/>
        <s v="The Hunger Games: Mockingjay - Part 1Â "/>
        <s v="The Da Vinci CodeÂ "/>
        <s v="Rio 2Â "/>
        <s v="X-Men 2Â "/>
        <s v="Fast FiveÂ "/>
        <s v="Sherlock Holmes: A Game of ShadowsÂ "/>
        <s v="Clash of the TitansÂ "/>
        <s v="Total RecallÂ "/>
        <s v="The 13th WarriorÂ "/>
        <s v="The Bourne LegacyÂ "/>
        <s v="Batman &amp; RobinÂ "/>
        <s v="How the Grinch Stole ChristmasÂ "/>
        <s v="The Day After TomorrowÂ "/>
        <s v="Mission: Impossible IIÂ "/>
        <s v="The Perfect StormÂ "/>
        <s v="Fantastic 4: Rise of the Silver SurferÂ "/>
        <s v="Life of PiÂ "/>
        <s v="Ghost RiderÂ "/>
        <s v="Jason BourneÂ "/>
        <s v="Charlie's Angels: Full ThrottleÂ "/>
        <s v="PrometheusÂ "/>
        <s v="Stuart Little 2Â "/>
        <s v="ElysiumÂ "/>
        <s v="The Chronicles of RiddickÂ "/>
        <s v="RoboCopÂ "/>
        <s v="Speed RacerÂ "/>
        <s v="How Do You KnowÂ "/>
        <s v="Knight and DayÂ "/>
        <s v="OblivionÂ "/>
        <s v="Star Wars: Episode III - Revenge of the SithÂ "/>
        <s v="Star Wars: Episode II - Attack of the ClonesÂ "/>
        <s v="Monsters, Inc.Â "/>
        <s v="The WolverineÂ "/>
        <s v="Star Wars: Episode I - The Phantom MenaceÂ "/>
        <s v="The CroodsÂ "/>
        <s v="Asterix at the Olympic GamesÂ "/>
        <s v="WindtalkersÂ "/>
        <s v="The Huntsman: Winter's WarÂ "/>
        <s v="Teenage Mutant Ninja TurtlesÂ "/>
        <s v="GravityÂ "/>
        <s v="Dante's PeakÂ "/>
        <s v="Teenage Mutant Ninja Turtles: Out of the ShadowsÂ "/>
        <s v="Fantastic FourÂ "/>
        <s v="Night at the MuseumÂ "/>
        <s v="San AndreasÂ "/>
        <s v="Tomorrow Never DiesÂ "/>
        <s v="The PatriotÂ "/>
        <s v="Ocean's TwelveÂ "/>
        <s v="Mr. &amp; Mrs. SmithÂ "/>
        <s v="InsurgentÂ "/>
        <s v="The AviatorÂ "/>
        <s v="Gulliver's TravelsÂ "/>
        <s v="The Green HornetÂ "/>
        <s v="The A-TeamÂ             "/>
        <s v="300: Rise of an EmpireÂ "/>
        <s v="The SmurfsÂ "/>
        <s v="Home on the RangeÂ "/>
        <s v="AllegiantÂ "/>
        <s v="Real SteelÂ "/>
        <s v="The Smurfs 2Â "/>
        <s v="Speed 2: Cruise ControlÂ "/>
        <s v="Ender's GameÂ "/>
        <s v="Live Free or Die HardÂ "/>
        <s v="The Lord of the Rings: The Fellowship of the RingÂ "/>
        <s v="Around the World in 80 DaysÂ "/>
        <s v="AliÂ "/>
        <s v="The Cat in the HatÂ "/>
        <s v="I, RobotÂ "/>
        <s v="Kingdom of HeavenÂ "/>
        <s v="Stuart LittleÂ "/>
        <s v="The Princess and the FrogÂ "/>
        <s v="The MartianÂ "/>
        <s v="10,000 B.C.Â             "/>
        <s v="The IslandÂ "/>
        <s v="Town &amp; CountryÂ "/>
        <s v="Gone in Sixty SecondsÂ "/>
        <s v="GladiatorÂ "/>
        <s v="Minority ReportÂ "/>
        <s v="Harry Potter and the Chamber of SecretsÂ "/>
        <s v="Casino RoyaleÂ "/>
        <s v="Planet of the ApesÂ "/>
        <s v="Terminator 2: Judgment DayÂ "/>
        <s v="Public EnemiesÂ "/>
        <s v="American GangsterÂ "/>
        <s v="True LiesÂ "/>
        <s v="The Taking of Pelham 1 2 3Â "/>
        <s v="Little FockersÂ "/>
        <s v="The Other GuysÂ "/>
        <s v="EraserÂ "/>
        <s v="Django UnchainedÂ "/>
        <s v="The Hunchback of Notre DameÂ "/>
        <s v="The Emperor's New GrooveÂ "/>
        <s v="The Expendables 2Â "/>
        <s v="National TreasureÂ "/>
        <s v="EragonÂ "/>
        <s v="Where the Wild Things AreÂ "/>
        <s v="EpicÂ "/>
        <s v="The TouristÂ "/>
        <s v="End of DaysÂ "/>
        <s v="Blood DiamondÂ "/>
        <s v="The Wolf of Wall StreetÂ "/>
        <s v="Batman ForeverÂ "/>
        <s v="Starship TroopersÂ "/>
        <s v="Cloud AtlasÂ "/>
        <s v="Legend of the Guardians: The Owls of Ga'HooleÂ "/>
        <s v="CatwomanÂ "/>
        <s v="HerculesÂ "/>
        <s v="Treasure PlanetÂ "/>
        <s v="Land of the LostÂ "/>
        <s v="The Expendables 3Â "/>
        <s v="Point BreakÂ "/>
        <s v="Son of the MaskÂ "/>
        <s v="In the Heart of the SeaÂ "/>
        <s v="The Adventures of Pluto NashÂ "/>
        <s v="Green ZoneÂ "/>
        <s v="The Peanuts MovieÂ "/>
        <s v="The Spanish PrisonerÂ "/>
        <s v="The Mummy ReturnsÂ "/>
        <s v="Gangs of New YorkÂ "/>
        <s v="The Flowers of WarÂ "/>
        <s v="Surf's UpÂ "/>
        <s v="The Stepford WivesÂ "/>
        <s v="Black Hawk DownÂ "/>
        <s v="The CampaignÂ "/>
        <s v="The Fifth ElementÂ "/>
        <s v="Sex and the City 2Â "/>
        <s v="The Road to El DoradoÂ "/>
        <s v="Ice Age: Continental DriftÂ "/>
        <s v="CinderellaÂ "/>
        <s v="The Lovely BonesÂ "/>
        <s v="Finding NemoÂ "/>
        <s v="The Lord of the Rings: The Return of the KingÂ "/>
        <s v="The Lord of the Rings: The Two TowersÂ "/>
        <s v="Seventh SonÂ "/>
        <s v="Lara Croft: Tomb RaiderÂ "/>
        <s v="TranscendenceÂ "/>
        <s v="Jurassic Park IIIÂ "/>
        <s v="Rise of the Planet of the ApesÂ "/>
        <s v="The Spiderwick ChroniclesÂ "/>
        <s v="A Good Day to Die HardÂ "/>
        <s v="The AlamoÂ "/>
        <s v="The IncrediblesÂ "/>
        <s v="Cutthroat IslandÂ "/>
        <s v="Percy Jackson &amp; the Olympians: The Lightning ThiefÂ "/>
        <s v="Men in BlackÂ "/>
        <s v="Toy Story 2Â "/>
        <s v="UnstoppableÂ "/>
        <s v="Rush Hour 2Â "/>
        <s v="What Lies BeneathÂ "/>
        <s v="Cloudy with a Chance of MeatballsÂ "/>
        <s v="Ice Age: Dawn of the DinosaursÂ "/>
        <s v="The Secret Life of Walter MittyÂ "/>
        <s v="Charlie's AngelsÂ "/>
        <s v="The DepartedÂ "/>
        <s v="MulanÂ "/>
        <s v="Tropic ThunderÂ "/>
        <s v="The Girl with the Dragon TattooÂ "/>
        <s v="Die Hard with a VengeanceÂ "/>
        <s v="Sherlock HolmesÂ "/>
        <s v="Ben-HurÂ "/>
        <s v="Atlantis: The Lost EmpireÂ "/>
        <s v="Alvin and the Chipmunks: The Road ChipÂ "/>
        <s v="ValkyrieÂ "/>
        <s v="You Don't Mess with the ZohanÂ "/>
        <s v="PixelsÂ "/>
        <s v="A.I. Artificial IntelligenceÂ "/>
        <s v="The Haunted MansionÂ "/>
        <s v="ContactÂ "/>
        <s v="Hollow ManÂ "/>
        <s v="The InterpreterÂ "/>
        <s v="Percy Jackson: Sea of MonstersÂ "/>
        <s v="Lara Croft Tomb Raider: The Cradle of LifeÂ "/>
        <s v="Now You See Me 2Â "/>
        <s v="The SaintÂ "/>
        <s v="Spy GameÂ "/>
        <s v="Mission to MarsÂ "/>
        <s v="RioÂ "/>
        <s v="Bicentennial ManÂ "/>
        <s v="VolcanoÂ "/>
        <s v="The Devil's OwnÂ "/>
        <s v="K-19: The WidowmakerÂ "/>
        <s v="Conan the BarbarianÂ "/>
        <s v="Cinderella ManÂ "/>
        <s v="The Nutcracker in 3DÂ "/>
        <s v="SeabiscuitÂ "/>
        <s v="TwisterÂ "/>
        <s v="Cast AwayÂ "/>
        <s v="Happy FeetÂ "/>
        <s v="The Bourne SupremacyÂ "/>
        <s v="Air Force OneÂ "/>
        <s v="Ocean's ElevenÂ "/>
        <s v="The Three MusketeersÂ "/>
        <s v="Hotel TransylvaniaÂ "/>
        <s v="EnchantedÂ "/>
        <s v="HannibalÂ             "/>
        <s v="Safe HouseÂ "/>
        <s v="102 DalmatiansÂ "/>
        <s v="Tower HeistÂ "/>
        <s v="The HolidayÂ "/>
        <s v="Enemy of the StateÂ "/>
        <s v="It's ComplicatedÂ "/>
        <s v="Ocean's ThirteenÂ "/>
        <s v="Open SeasonÂ "/>
        <s v="DivergentÂ "/>
        <s v="Enemy at the GatesÂ "/>
        <s v="The RundownÂ "/>
        <s v="Last Action HeroÂ "/>
        <s v="Memoirs of a GeishaÂ "/>
        <s v="The Fast and the Furious: Tokyo DriftÂ "/>
        <s v="Arthur ChristmasÂ "/>
        <s v="Meet Joe BlackÂ "/>
        <s v="Collateral DamageÂ "/>
        <s v="All That JazzÂ "/>
        <s v="Mirror MirrorÂ "/>
        <s v="Scott Pilgrim vs. the WorldÂ "/>
        <s v="The CoreÂ "/>
        <s v="Nutty Professor II: The KlumpsÂ "/>
        <s v="Scooby-DooÂ "/>
        <s v="DreddÂ "/>
        <s v="ClickÂ "/>
        <s v="CreepshowÂ "/>
        <s v="Cats &amp; Dogs: The Revenge of Kitty GaloreÂ "/>
        <s v="JumperÂ "/>
        <s v="Hellboy II: The Golden ArmyÂ "/>
        <s v="ZodiacÂ "/>
        <s v="The 6th DayÂ "/>
        <s v="Bruce AlmightyÂ "/>
        <s v="The ExpendablesÂ "/>
        <s v="Mission: ImpossibleÂ "/>
        <s v="The Hunger GamesÂ "/>
        <s v="The Hangover Part IIÂ "/>
        <s v="Batman ReturnsÂ "/>
        <s v="Over the HedgeÂ "/>
        <s v="Lilo &amp; StitchÂ "/>
        <s v="Charlotte's WebÂ "/>
        <s v="Deep ImpactÂ "/>
        <s v="RED 2Â "/>
        <s v="The Longest YardÂ "/>
        <s v="Alvin and the Chipmunks: ChipwreckedÂ "/>
        <s v="Grown Ups 2Â "/>
        <s v="Get SmartÂ "/>
        <s v="Something's Gotta GiveÂ "/>
        <s v="Shutter IslandÂ "/>
        <s v="Four ChristmasesÂ "/>
        <s v="RobotsÂ "/>
        <s v="Face/OffÂ "/>
        <s v="Bedtime StoriesÂ "/>
        <s v="Road to PerditionÂ "/>
        <s v="Just Go with ItÂ "/>
        <s v="DaredevilÂ             "/>
        <s v="Con AirÂ "/>
        <s v="Eagle EyeÂ "/>
        <s v="Cold MountainÂ "/>
        <s v="The Book of EliÂ "/>
        <s v="FlubberÂ "/>
        <s v="The HauntingÂ "/>
        <s v="Space JamÂ "/>
        <s v="The Pink PantherÂ "/>
        <s v="The Day the Earth Stood StillÂ "/>
        <s v="Conspiracy TheoryÂ "/>
        <s v="FuryÂ "/>
        <s v="Six Days Seven NightsÂ "/>
        <s v="Yogi BearÂ "/>
        <s v="Spirit: Stallion of the CimarronÂ "/>
        <s v="ZookeeperÂ "/>
        <s v="Lost in SpaceÂ "/>
        <s v="The Manchurian CandidateÂ "/>
        <s v="DÃ©jÃ  VuÂ "/>
        <s v="Hotel Transylvania 2Â "/>
        <s v="BewitchedÂ             "/>
        <s v="Fantasia 2000Â "/>
        <s v="The Time MachineÂ "/>
        <s v="Mighty Joe YoungÂ "/>
        <s v="SwordfishÂ "/>
        <s v="The Legend of ZorroÂ "/>
        <s v="What Dreams May ComeÂ "/>
        <s v="Little NickyÂ "/>
        <s v="The Brothers GrimmÂ "/>
        <s v="Mars Attacks!Â "/>
        <s v="EvolutionÂ "/>
        <s v="The EdgeÂ "/>
        <s v="SurrogatesÂ "/>
        <s v="Thirteen DaysÂ "/>
        <s v="DaylightÂ "/>
        <s v="Walking with Dinosaurs 3DÂ "/>
        <s v="Battlefield EarthÂ "/>
        <s v="Looney Tunes: Back in ActionÂ "/>
        <s v="NineÂ "/>
        <s v="TimelineÂ "/>
        <s v="The PostmanÂ "/>
        <s v="Babe: Pig in the CityÂ "/>
        <s v="The Last Witch HunterÂ "/>
        <s v="Red PlanetÂ "/>
        <s v="Arthur and the InvisiblesÂ "/>
        <s v="OceansÂ "/>
        <s v="A Sound of ThunderÂ "/>
        <s v="PompeiiÂ "/>
        <s v="Top Cat BeginsÂ "/>
        <s v="A Beautiful MindÂ "/>
        <s v="The Lion KingÂ "/>
        <s v="Journey 2: The Mysterious IslandÂ "/>
        <s v="Cloudy with a Chance of Meatballs 2Â "/>
        <s v="Red DragonÂ "/>
        <s v="HidalgoÂ "/>
        <s v="Jack and JillÂ "/>
        <s v="2 Fast 2 FuriousÂ "/>
        <s v="The Little PrinceÂ "/>
        <s v="The InvasionÂ "/>
        <s v="The Adventures of Rocky &amp; BullwinkleÂ "/>
        <s v="The Secret Life of PetsÂ "/>
        <s v="The League of Extraordinary GentlemenÂ "/>
        <s v="Despicable Me 2Â "/>
        <s v="Independence DayÂ "/>
        <s v="The Lost World: Jurassic ParkÂ "/>
        <s v="MadagascarÂ "/>
        <s v="Children of MenÂ "/>
        <s v="X-MenÂ "/>
        <s v="WantedÂ "/>
        <s v="The RockÂ "/>
        <s v="Ice Age: The MeltdownÂ "/>
        <s v="50 First DatesÂ "/>
        <s v="HairsprayÂ "/>
        <s v="Exorcist: The BeginningÂ "/>
        <s v="Inspector GadgetÂ "/>
        <s v="Now You See MeÂ "/>
        <s v="Grown UpsÂ "/>
        <s v="The TerminalÂ "/>
        <s v="ConstantineÂ             "/>
        <s v="Hotel for DogsÂ "/>
        <s v="Vertical LimitÂ "/>
        <s v="Charlie Wilson's WarÂ "/>
        <s v="Shark TaleÂ "/>
        <s v="DreamgirlsÂ "/>
        <s v="LifeÂ             "/>
        <s v="Be CoolÂ "/>
        <s v="MunichÂ "/>
        <s v="Tears of the SunÂ "/>
        <s v="KillersÂ "/>
        <s v="The Man from U.N.C.L.E.Â "/>
        <s v="SpanglishÂ "/>
        <s v="Monster HouseÂ "/>
        <s v="BanditsÂ "/>
        <s v="First KnightÂ "/>
        <s v="Anna and the KingÂ "/>
        <s v="ImmortalsÂ "/>
        <s v="HostageÂ "/>
        <s v="Titan A.E.Â "/>
        <s v="Hollywood HomicideÂ "/>
        <s v="SoldierÂ "/>
        <s v="CarriersÂ "/>
        <s v="MonkeyboneÂ "/>
        <s v="Flight of the PhoenixÂ "/>
        <s v="UnbreakableÂ "/>
        <s v="MinionsÂ "/>
        <s v="Sucker PunchÂ "/>
        <s v="Snake EyesÂ "/>
        <s v="SphereÂ "/>
        <s v="The Angry Birds MovieÂ "/>
        <s v="Fool's GoldÂ "/>
        <s v="Funny PeopleÂ "/>
        <s v="The KingdomÂ "/>
        <s v="Talladega Nights: The Ballad of Ricky BobbyÂ "/>
        <s v="Dr. Dolittle 2Â "/>
        <s v="BraveheartÂ "/>
        <s v="JarheadÂ "/>
        <s v="The Simpsons MovieÂ "/>
        <s v="The MajesticÂ "/>
        <s v="DrivenÂ "/>
        <s v="Two BrothersÂ "/>
        <s v="The VillageÂ "/>
        <s v="Doctor DolittleÂ "/>
        <s v="SignsÂ "/>
        <s v="Shrek 2Â "/>
        <s v="CarsÂ "/>
        <s v="Runaway BrideÂ "/>
        <s v="xXxÂ "/>
        <s v="The SpongeBob Movie: Sponge Out of WaterÂ "/>
        <s v="RansomÂ "/>
        <s v="Inglourious BasterdsÂ "/>
        <s v="HookÂ "/>
        <s v="Die Hard 2Â "/>
        <s v="S.W.A.T.Â "/>
        <s v="Sleepy HollowÂ             "/>
        <s v="Vanilla SkyÂ "/>
        <s v="Lady in the WaterÂ "/>
        <s v="AVP: Alien vs. PredatorÂ "/>
        <s v="Alvin and the Chipmunks: The SqueakquelÂ "/>
        <s v="We Were SoldiersÂ "/>
        <s v="Olympus Has FallenÂ "/>
        <s v="Star Trek: InsurrectionÂ "/>
        <s v="Battle Los AngelesÂ "/>
        <s v="Big FishÂ "/>
        <s v="WolfÂ "/>
        <s v="War HorseÂ "/>
        <s v="The Monuments MenÂ "/>
        <s v="The AbyssÂ "/>
        <s v="Wall Street: Money Never SleepsÂ "/>
        <s v="Dracula UntoldÂ "/>
        <s v="The SiegeÂ "/>
        <s v="StardustÂ "/>
        <s v="Seven Years in TibetÂ "/>
        <s v="The DilemmaÂ "/>
        <s v="Bad CompanyÂ "/>
        <s v="DoomÂ "/>
        <s v="I SpyÂ "/>
        <s v="Underworld: AwakeningÂ "/>
        <s v="Rock of AgesÂ "/>
        <s v="Hart's WarÂ "/>
        <s v="Killer EliteÂ "/>
        <s v="RollerballÂ "/>
        <s v="Ballistic: Ecks vs. SeverÂ "/>
        <s v="Hard RainÂ "/>
        <s v="Osmosis JonesÂ "/>
        <s v="Legends of Oz: Dorothy's ReturnÂ "/>
        <s v="BlackhatÂ "/>
        <s v="Sky Captain and the World of TomorrowÂ "/>
        <s v="Basic Instinct 2Â "/>
        <s v="Escape PlanÂ "/>
        <s v="The Legend of HerculesÂ "/>
        <s v="The Sum of All FearsÂ "/>
        <s v="The Twilight Saga: EclipseÂ "/>
        <s v="The ScoreÂ "/>
        <s v="Despicable MeÂ "/>
        <s v="Money TrainÂ "/>
        <s v="Ted 2Â "/>
        <s v="AgoraÂ "/>
        <s v="Mystery MenÂ "/>
        <s v="Hall PassÂ "/>
        <s v="The InsiderÂ "/>
        <s v="The Finest HoursÂ "/>
        <s v="Body of LiesÂ "/>
        <s v="Dinner for SchmucksÂ "/>
        <s v="Abraham Lincoln: Vampire HunterÂ "/>
        <s v="EntrapmentÂ "/>
        <s v="Last Man StandingÂ             "/>
        <s v="The X FilesÂ "/>
        <s v="The Last LegionÂ "/>
        <s v="Saving Private RyanÂ "/>
        <s v="Need for SpeedÂ "/>
        <s v="What Women WantÂ "/>
        <s v="Ice AgeÂ "/>
        <s v="DreamcatcherÂ "/>
        <s v="LincolnÂ "/>
        <s v="The MatrixÂ "/>
        <s v="Apollo 13Â "/>
        <s v="The Santa Clause 2Â "/>
        <s v="Les MisÃ©rablesÂ "/>
        <s v="You've Got MailÂ "/>
        <s v="Step BrothersÂ "/>
        <s v="The Mask of ZorroÂ "/>
        <s v="Due DateÂ "/>
        <s v="UnbrokenÂ "/>
        <s v="Space CowboysÂ "/>
        <s v="CliffhangerÂ "/>
        <s v="Broken ArrowÂ "/>
        <s v="The KidÂ "/>
        <s v="World Trade CenterÂ "/>
        <s v="Mona Lisa SmileÂ "/>
        <s v="The DictatorÂ "/>
        <s v="Eyes Wide ShutÂ "/>
        <s v="AnnieÂ "/>
        <s v="FocusÂ "/>
        <s v="This Means WarÂ "/>
        <s v="Blade: TrinityÂ "/>
        <s v="Red DawnÂ "/>
        <s v="Primary ColorsÂ "/>
        <s v="Resident Evil: RetributionÂ "/>
        <s v="Death RaceÂ "/>
        <s v="The Long Kiss GoodnightÂ "/>
        <s v="Proof of LifeÂ "/>
        <s v="Zathura: A Space AdventureÂ "/>
        <s v="Fight ClubÂ "/>
        <s v="We Are MarshallÂ "/>
        <s v="The MissingÂ             "/>
        <s v="Hudson HawkÂ "/>
        <s v="Lucky NumbersÂ "/>
        <s v="I, FrankensteinÂ "/>
        <s v="Oliver TwistÂ "/>
        <s v="ElektraÂ "/>
        <s v="Sin City: A Dame to Kill ForÂ "/>
        <s v="Random HeartsÂ "/>
        <s v="EverestÂ "/>
        <s v="Perfume: The Story of a MurdererÂ "/>
        <s v="Austin Powers in GoldmemberÂ "/>
        <s v="Astro BoyÂ "/>
        <s v="Jurassic ParkÂ "/>
        <s v="Wyatt EarpÂ "/>
        <s v="Clear and Present DangerÂ "/>
        <s v="Dragon BladeÂ "/>
        <s v="LittlemanÂ "/>
        <s v="U-571Â "/>
        <s v="The American PresidentÂ "/>
        <s v="The Love GuruÂ "/>
        <s v="3000 Miles to GracelandÂ "/>
        <s v="The Hateful EightÂ "/>
        <s v="Blades of GloryÂ "/>
        <s v="HopÂ "/>
        <s v="300Â "/>
        <s v="Meet the FockersÂ "/>
        <s v="Marley &amp; MeÂ "/>
        <s v="The Green MileÂ "/>
        <s v="Wild HogsÂ "/>
        <s v="Chicken LittleÂ "/>
        <s v="Gone GirlÂ "/>
        <s v="The Bourne IdentityÂ "/>
        <s v="GoldenEyeÂ "/>
        <s v="The General's DaughterÂ "/>
        <s v="The Truman ShowÂ "/>
        <s v="The Prince of EgyptÂ "/>
        <s v="Daddy Day CareÂ "/>
        <s v="2 GunsÂ "/>
        <s v="Cats &amp; DogsÂ "/>
        <s v="The Italian JobÂ "/>
        <s v="Two Weeks NoticeÂ "/>
        <s v="AntzÂ "/>
        <s v="Couples RetreatÂ "/>
        <s v="Days of ThunderÂ "/>
        <s v="Cheaper by the Dozen 2Â "/>
        <s v="The Scorch TrialsÂ "/>
        <s v="Eat Pray LoveÂ "/>
        <s v="The Family ManÂ "/>
        <s v="REDÂ "/>
        <s v="Any Given SundayÂ "/>
        <s v="The Horse WhispererÂ "/>
        <s v="CollateralÂ "/>
        <s v="The Scorpion KingÂ "/>
        <s v="Ladder 49Â "/>
        <s v="Jack ReacherÂ "/>
        <s v="Deep Blue SeaÂ "/>
        <s v="This Is ItÂ "/>
        <s v="ContagionÂ "/>
        <s v="Kangaroo JackÂ "/>
        <s v="CoralineÂ "/>
        <s v="The HappeningÂ "/>
        <s v="Man on FireÂ "/>
        <s v="The Shaggy DogÂ "/>
        <s v="Starsky &amp; HutchÂ "/>
        <s v="Jingle All the WayÂ "/>
        <s v="HellboyÂ "/>
        <s v="A Civil ActionÂ "/>
        <s v="ParaNormanÂ "/>
        <s v="The JackalÂ "/>
        <s v="PaycheckÂ "/>
        <s v="Up Close &amp; PersonalÂ "/>
        <s v="The Tale of DespereauxÂ "/>
        <s v="Rules of EngagementÂ             "/>
        <s v="The TuxedoÂ "/>
        <s v="Under Siege 2: Dark TerritoryÂ "/>
        <s v="Jack Ryan: Shadow RecruitÂ "/>
        <s v="JoyÂ "/>
        <s v="London Has FallenÂ "/>
        <s v="Alien: ResurrectionÂ "/>
        <s v="ShooterÂ "/>
        <s v="The BoxtrollsÂ "/>
        <s v="Practical MagicÂ "/>
        <s v="The Lego MovieÂ "/>
        <s v="Miss Congeniality 2: Armed and FabulousÂ "/>
        <s v="Reign of FireÂ "/>
        <s v="Gangster SquadÂ "/>
        <s v="Year OneÂ "/>
        <s v="InvictusÂ "/>
        <s v="State of PlayÂ "/>
        <s v="DuplicityÂ "/>
        <s v="My Favorite MartianÂ "/>
        <s v="The SentinelÂ "/>
        <s v="Planet 51Â "/>
        <s v="Star Trek: NemesisÂ "/>
        <s v="Intolerable CrueltyÂ "/>
        <s v="Trouble with the CurveÂ "/>
        <s v="Edge of DarknessÂ "/>
        <s v="The RelicÂ "/>
        <s v="Analyze ThatÂ "/>
        <s v="Righteous KillÂ "/>
        <s v="Mercury RisingÂ "/>
        <s v="The SoloistÂ "/>
        <s v="The Legend of Bagger VanceÂ "/>
        <s v="Almost FamousÂ "/>
        <s v="Garfield 2Â "/>
        <s v="xXx: State of the UnionÂ "/>
        <s v="PriestÂ "/>
        <s v="Sinbad: Legend of the Seven SeasÂ "/>
        <s v="Event HorizonÂ "/>
        <s v="DragonflyÂ "/>
        <s v="The Black DahliaÂ "/>
        <s v="FlyboysÂ "/>
        <s v="The Last CastleÂ "/>
        <s v="SupernovaÂ "/>
        <s v="Winter's TaleÂ "/>
        <s v="The Mortal Instruments: City of BonesÂ "/>
        <s v="Meet DaveÂ "/>
        <s v="Dark WaterÂ "/>
        <s v="EdtvÂ "/>
        <s v="InkheartÂ "/>
        <s v="The SpiritÂ "/>
        <s v="MortdecaiÂ "/>
        <s v="In the Name of the King: A Dungeon Siege TaleÂ "/>
        <s v="Beyond BordersÂ "/>
        <s v="Xi you ji zhi: Sun Wukong san da Baigu JingÂ "/>
        <s v="The Great RaidÂ "/>
        <s v="DeadpoolÂ "/>
        <s v="Holy ManÂ "/>
        <s v="American SniperÂ "/>
        <s v="GoosebumpsÂ "/>
        <s v="Sabrina, the Teenage WitchÂ             "/>
        <s v="Just Like HeavenÂ "/>
        <s v="The Flintstones in Viva Rock VegasÂ "/>
        <s v="Rambo IIIÂ "/>
        <s v="LeatherheadsÂ "/>
        <s v="The Ridiculous 6Â "/>
        <s v="Did You Hear About the Morgans?Â "/>
        <s v="The InternshipÂ "/>
        <s v="Resident Evil: AfterlifeÂ "/>
        <s v="Red TailsÂ "/>
        <s v="Sex and the CityÂ             "/>
        <s v="The Devil's AdvocateÂ "/>
        <s v="That's My BoyÂ "/>
        <s v="DragonHeartÂ "/>
        <s v="After the SunsetÂ "/>
        <s v="Ghost Rider: Spirit of VengeanceÂ "/>
        <s v="Captain Corelli's MandolinÂ "/>
        <s v="Anger ManagementÂ             "/>
        <s v="The PacifierÂ "/>
        <s v="Walking TallÂ "/>
        <s v="Forrest GumpÂ "/>
        <s v="Alvin and the ChipmunksÂ "/>
        <s v="Meet the ParentsÂ "/>
        <s v="PocahontasÂ "/>
        <s v="SupermanÂ "/>
        <s v="The Nutty ProfessorÂ "/>
        <s v="HitchÂ "/>
        <s v="George of the JungleÂ "/>
        <s v="American WeddingÂ "/>
        <s v="Captain PhillipsÂ "/>
        <s v="Date NightÂ "/>
        <s v="CasperÂ "/>
        <s v="The EqualizerÂ "/>
        <s v="Maid in ManhattanÂ "/>
        <s v="Crimson TideÂ "/>
        <s v="The Pursuit of HappynessÂ "/>
        <s v="FlightplanÂ "/>
        <s v="DisclosureÂ "/>
        <s v="City of AngelsÂ "/>
        <s v="Kill Bill: Vol. 1Â "/>
        <s v="BowfingerÂ "/>
        <s v="Stargate SG-1Â             "/>
        <s v="Kill Bill: Vol. 2Â "/>
        <s v="Tango &amp; CashÂ "/>
        <s v="Death Becomes HerÂ "/>
        <s v="Shanghai NoonÂ "/>
        <s v="Executive DecisionÂ "/>
        <s v="Mr. Popper's PenguinsÂ "/>
        <s v="The Forbidden KingdomÂ "/>
        <s v="Free BirdsÂ "/>
        <s v="Alien 3Â "/>
        <s v="EvitaÂ "/>
        <s v="RoninÂ "/>
        <s v="The Ghost and the DarknessÂ "/>
        <s v="PaddingtonÂ "/>
        <s v="The WatchÂ "/>
        <s v="The HuntedÂ "/>
        <s v="InstinctÂ "/>
        <s v="Stuck on YouÂ "/>
        <s v="Semi-ProÂ "/>
        <s v="The Pirates! Band of MisfitsÂ "/>
        <s v="ChangelingÂ "/>
        <s v="Chain ReactionÂ "/>
        <s v="The FanÂ "/>
        <s v="The Phantom of the OperaÂ "/>
        <s v="Elizabeth: The Golden AgeÂ "/>
        <s v="Ã†on FluxÂ "/>
        <s v="Gods and GeneralsÂ "/>
        <s v="TurbulenceÂ "/>
        <s v="Imagine ThatÂ "/>
        <s v="Muppets Most WantedÂ "/>
        <s v="ThunderbirdsÂ "/>
        <s v="BurlesqueÂ "/>
        <s v="A Very Long EngagementÂ "/>
        <s v="LolitaÂ "/>
        <s v="Eye See YouÂ "/>
        <s v="Blade IIÂ "/>
        <s v="Seven PoundsÂ "/>
        <s v="Bullet to the HeadÂ "/>
        <s v="The Godfather: Part IIIÂ "/>
        <s v="ElizabethtownÂ "/>
        <s v="You, Me and DupreeÂ "/>
        <s v="Superman IIÂ "/>
        <s v="GigliÂ "/>
        <s v="All the King's MenÂ "/>
        <s v="ShaftÂ "/>
        <s v="AnastasiaÂ "/>
        <s v="Moulin Rouge!Â "/>
        <s v="Domestic DisturbanceÂ "/>
        <s v="Black MassÂ "/>
        <s v="Flags of Our FathersÂ "/>
        <s v="Law Abiding CitizenÂ "/>
        <s v="GrindhouseÂ "/>
        <s v="BelovedÂ "/>
        <s v="Lucky YouÂ "/>
        <s v="Catch Me If You CanÂ "/>
        <s v="Zero Dark ThirtyÂ "/>
        <s v="The Break-UpÂ "/>
        <s v="Mamma Mia!Â "/>
        <s v="Valentine's DayÂ "/>
        <s v="The Dukes of HazzardÂ "/>
        <s v="The Thin Red LineÂ "/>
        <s v="The Change-UpÂ "/>
        <s v="Man on the MoonÂ "/>
        <s v="CasinoÂ "/>
        <s v="From Paris with LoveÂ "/>
        <s v="Bulletproof MonkÂ "/>
        <s v="Me, Myself &amp; IreneÂ "/>
        <s v="BarnyardÂ "/>
        <s v="Deck the HallsÂ "/>
        <s v="The Twilight Saga: New MoonÂ "/>
        <s v="ShrekÂ "/>
        <s v="The Adjustment BureauÂ "/>
        <s v="Robin Hood: Prince of ThievesÂ "/>
        <s v="Jerry MaguireÂ "/>
        <s v="TedÂ "/>
        <s v="As Good as It GetsÂ "/>
        <s v="Patch AdamsÂ "/>
        <s v="Anchorman 2: The Legend ContinuesÂ "/>
        <s v="Mr. DeedsÂ "/>
        <s v="Super 8Â "/>
        <s v="Erin BrockovichÂ "/>
        <s v="How to Lose a Guy in 10 DaysÂ "/>
        <s v="22 Jump StreetÂ "/>
        <s v="Interview with the Vampire: The Vampire ChroniclesÂ "/>
        <s v="Yes ManÂ "/>
        <s v="Central IntelligenceÂ "/>
        <s v="StepmomÂ "/>
        <s v="Daddy's HomeÂ "/>
        <s v="Into the WoodsÂ "/>
        <s v="Inside ManÂ "/>
        <s v="PaybackÂ "/>
        <s v="CongoÂ "/>
        <s v="We Bought a ZooÂ "/>
        <s v="KnowingÂ "/>
        <s v="Failure to LaunchÂ "/>
        <s v="The Ring TwoÂ "/>
        <s v="Crazy, Stupid, Love.Â "/>
        <s v="GarfieldÂ "/>
        <s v="Christmas with the KranksÂ "/>
        <s v="MoneyballÂ "/>
        <s v="OutbreakÂ "/>
        <s v="Non-StopÂ "/>
        <s v="Race to Witch MountainÂ "/>
        <s v="V for VendettaÂ "/>
        <s v="Shanghai KnightsÂ "/>
        <s v="UnforgottenÂ             "/>
        <s v="Curious GeorgeÂ "/>
        <s v="Herbie Fully LoadedÂ "/>
        <s v="Don't Say a WordÂ "/>
        <s v="Hansel &amp; Gretel: Witch HuntersÂ "/>
        <s v="UnfaithfulÂ "/>
        <s v="I Am Number FourÂ "/>
        <s v="SyrianaÂ "/>
        <s v="13 HoursÂ "/>
        <s v="The Book of LifeÂ "/>
        <s v="FirewallÂ "/>
        <s v="Absolute PowerÂ "/>
        <s v="G.I. JaneÂ "/>
        <s v="The GameÂ "/>
        <s v="Silent HillÂ "/>
        <s v="The ReplacementsÂ "/>
        <s v="American ReunionÂ "/>
        <s v="The NegotiatorÂ "/>
        <s v="Into the StormÂ "/>
        <s v="Beverly Hills Cop IIIÂ "/>
        <s v="Gremlins 2: The New BatchÂ "/>
        <s v="The JudgeÂ "/>
        <s v="The PeacemakerÂ "/>
        <s v="Resident Evil: ApocalypseÂ "/>
        <s v="Bridget Jones: The Edge of ReasonÂ "/>
        <s v="Out of TimeÂ "/>
        <s v="On Deadly GroundÂ "/>
        <s v="The Adventures of Sharkboy and Lavagirl 3-DÂ "/>
        <s v="The BeachÂ "/>
        <s v="Raising HelenÂ "/>
        <s v="Ninja AssassinÂ "/>
        <s v="For Love of the GameÂ "/>
        <s v="A Touch of FrostÂ             "/>
        <s v="StripteaseÂ "/>
        <s v="MarmadukeÂ "/>
        <s v="HereafterÂ "/>
        <s v="Murder by NumbersÂ "/>
        <s v="AssassinsÂ "/>
        <s v="Hannibal RisingÂ "/>
        <s v="The Story of UsÂ "/>
        <s v="The HostÂ "/>
        <s v="BasicÂ "/>
        <s v="Blood WorkÂ "/>
        <s v="The InternationalÂ "/>
        <s v="Escape from L.A.Â "/>
        <s v="TwistedÂ             "/>
        <s v="The Iron GiantÂ "/>
        <s v="The Life Aquatic with Steve ZissouÂ "/>
        <s v="Free State of JonesÂ "/>
        <s v="The Life of David GaleÂ "/>
        <s v="Man of the HouseÂ "/>
        <s v="Run All NightÂ "/>
        <s v="Eastern PromisesÂ "/>
        <s v="Into the BlueÂ "/>
        <s v="The Messenger: The Story of Joan of ArcÂ "/>
        <s v="Your HighnessÂ "/>
        <s v="Dream HouseÂ "/>
        <s v="Mad CityÂ "/>
        <s v="Baby's Day OutÂ "/>
        <s v="The Scarlet LetterÂ "/>
        <s v="Fair GameÂ "/>
        <s v="DefianceÂ             "/>
        <s v="DominoÂ "/>
        <s v="JadeÂ "/>
        <s v="GamerÂ "/>
        <s v="Beautiful CreaturesÂ "/>
        <s v="Death to SmoochyÂ "/>
        <s v="Zoolander 2Â "/>
        <s v="The Big BounceÂ "/>
        <s v="What Planet Are You From?Â "/>
        <s v="Drive AngryÂ "/>
        <s v="Street Fighter: The Legend of Chun-LiÂ "/>
        <s v="The OneÂ "/>
        <s v="OutlanderÂ             "/>
        <s v="The Adventures of Ford FairlaneÂ "/>
        <s v="Pirate RadioÂ "/>
        <s v="TrafficÂ "/>
        <s v="Indiana Jones and the Last CrusadeÂ "/>
        <s v="Anna KareninaÂ "/>
        <s v="ChappieÂ "/>
        <s v="The Bone CollectorÂ "/>
        <s v="Panic RoomÂ "/>
        <s v="The Tooth FairyÂ "/>
        <s v="Three KingsÂ "/>
        <s v="Child 44Â "/>
        <s v="Rat RaceÂ "/>
        <s v="K-PAXÂ "/>
        <s v="Kate &amp; LeopoldÂ "/>
        <s v="BedazzledÂ "/>
        <s v="The Cotton ClubÂ "/>
        <s v="3:10 to YumaÂ "/>
        <s v="Taken 3Â "/>
        <s v="Out of SightÂ "/>
        <s v="The Cable GuyÂ "/>
        <s v="EarthÂ "/>
        <s v="Dick TracyÂ "/>
        <s v="The Thomas Crown AffairÂ "/>
        <s v="Riding in Cars with BoysÂ "/>
        <s v="First BloodÂ "/>
        <s v="SolarisÂ "/>
        <s v="Happily N'Ever AfterÂ "/>
        <s v="Mary ReillyÂ "/>
        <s v="My Best Friend's WeddingÂ "/>
        <s v="America's SweetheartsÂ "/>
        <s v="InsomniaÂ "/>
        <s v="Star Trek: First ContactÂ "/>
        <s v="Jonah HexÂ "/>
        <s v="Courage Under FireÂ "/>
        <s v="Liar LiarÂ "/>
        <s v="The InfiltratorÂ "/>
        <s v="InchonÂ "/>
        <s v="The FlintstonesÂ "/>
        <s v="Taken 2Â "/>
        <s v="Scary Movie 3Â "/>
        <s v="Miss CongenialityÂ "/>
        <s v="Journey to the Center of the EarthÂ "/>
        <s v="The Princess Diaries 2: Royal EngagementÂ "/>
        <s v="The Pelican BriefÂ "/>
        <s v="The ClientÂ "/>
        <s v="The Bucket ListÂ "/>
        <s v="Patriot GamesÂ "/>
        <s v="Monster-in-LawÂ "/>
        <s v="PrisonersÂ "/>
        <s v="Training DayÂ "/>
        <s v="Galaxy QuestÂ "/>
        <s v="Scary Movie 2Â "/>
        <s v="The MuppetsÂ "/>
        <s v="BladeÂ "/>
        <s v="Coach CarterÂ "/>
        <s v="Changing LanesÂ "/>
        <s v="AnacondaÂ "/>
        <s v="Coyote UglyÂ "/>
        <s v="Love ActuallyÂ "/>
        <s v="A Bug's LifeÂ "/>
        <s v="From HellÂ "/>
        <s v="The SpecialistÂ "/>
        <s v="Tin CupÂ "/>
        <s v="Yours, Mine and OursÂ "/>
        <s v="Kicking &amp; ScreamingÂ "/>
        <s v="The Hitchhiker's Guide to the GalaxyÂ "/>
        <s v="Fat AlbertÂ "/>
        <s v="Resident Evil: ExtinctionÂ "/>
        <s v="BlendedÂ "/>
        <s v="Last HolidayÂ "/>
        <s v="The River WildÂ "/>
        <s v="The Indian in the CupboardÂ "/>
        <s v="SavagesÂ "/>
        <s v="CellularÂ "/>
        <s v="Johnny EnglishÂ "/>
        <s v="The Ant BullyÂ "/>
        <s v="DuneÂ "/>
        <s v="Across the UniverseÂ "/>
        <s v="Revolutionary RoadÂ "/>
        <s v="16 BlocksÂ "/>
        <s v="Babylon A.D.Â "/>
        <s v="The Glimmer ManÂ "/>
        <s v="MultiplicityÂ "/>
        <s v="Aliens in the AtticÂ "/>
        <s v="The PledgeÂ "/>
        <s v="The ProducersÂ "/>
        <s v="The PhantomÂ "/>
        <s v="All the Pretty HorsesÂ "/>
        <s v="NixonÂ "/>
        <s v="The Ghost WriterÂ "/>
        <s v="Deep RisingÂ "/>
        <s v="Miracle at St. AnnaÂ "/>
        <s v="Curse of the Golden FlowerÂ "/>
        <s v="Bangkok DangerousÂ "/>
        <s v="Big TroubleÂ "/>
        <s v="Love in the Time of CholeraÂ "/>
        <s v="The ReturnedÂ             "/>
        <s v="Shadow ConspiracyÂ "/>
        <s v="Johnny English RebornÂ "/>
        <s v="Foodfight!Â "/>
        <s v="ArgoÂ "/>
        <s v="The FugitiveÂ "/>
        <s v="The Bounty HunterÂ "/>
        <s v="SleepersÂ "/>
        <s v="Rambo: First Blood Part IIÂ "/>
        <s v="The JurorÂ "/>
        <s v="PinocchioÂ "/>
        <s v="Heaven's GateÂ "/>
        <s v="Underworld: EvolutionÂ "/>
        <s v="Victor FrankensteinÂ "/>
        <s v="Finding ForresterÂ "/>
        <s v="28 DaysÂ "/>
        <s v="UnleashedÂ "/>
        <s v="The Sweetest ThingÂ "/>
        <s v="The FirmÂ "/>
        <s v="Charlie St. CloudÂ "/>
        <s v="The MechanicÂ "/>
        <s v="21 Jump StreetÂ "/>
        <s v="Notting HillÂ "/>
        <s v="Chicken RunÂ "/>
        <s v="Along Came PollyÂ "/>
        <s v="BoomerangÂ "/>
        <s v="The HeatÂ "/>
        <s v="CleopatraÂ "/>
        <s v="Here Comes the BoomÂ "/>
        <s v="High CrimesÂ "/>
        <s v="The Mirror Has Two FacesÂ "/>
        <s v="The Mothman PropheciesÂ "/>
        <s v="BrÃ¼noÂ "/>
        <s v="Licence to KillÂ "/>
        <s v="Red Riding HoodÂ "/>
        <s v="15 MinutesÂ "/>
        <s v="Super Mario Bros.Â "/>
        <s v="Lord of WarÂ "/>
        <s v="HeroÂ "/>
        <s v="One for the MoneyÂ "/>
        <s v="The InterviewÂ "/>
        <s v="The Warrior's WayÂ "/>
        <s v="McHale's NavyÂ             "/>
        <s v="MicmacsÂ "/>
        <s v="8 MileÂ "/>
        <s v="Animal Kingdom: Let's go ApeÂ "/>
        <s v="A Knight's TaleÂ "/>
        <s v="The MedallionÂ "/>
        <s v="The Sixth SenseÂ "/>
        <s v="Man on a LedgeÂ "/>
        <s v="The Big YearÂ "/>
        <s v="The Karate KidÂ "/>
        <s v="American HustleÂ "/>
        <s v="The ProposalÂ "/>
        <s v="Double JeopardyÂ "/>
        <s v="Back to the Future Part IIÂ "/>
        <s v="LucyÂ "/>
        <s v="Fifty Shades of GreyÂ "/>
        <s v="Spy Kids 3-D: Game OverÂ "/>
        <s v="A Time to KillÂ "/>
        <s v="Cheaper by the DozenÂ "/>
        <s v="Lone SurvivorÂ "/>
        <s v="A League of Their OwnÂ "/>
        <s v="The Conjuring 2Â "/>
        <s v="The Social NetworkÂ "/>
        <s v="He's Just Not That Into YouÂ "/>
        <s v="Scary Movie 4Â "/>
        <s v="Scream 3Â "/>
        <s v="Back to the Future Part IIIÂ "/>
        <s v="Get HardÂ "/>
        <s v="Bram Stoker's DraculaÂ "/>
        <s v="Julie &amp; JuliaÂ "/>
        <s v="42Â "/>
        <s v="The Talented Mr. RipleyÂ "/>
        <s v="Dumb and Dumber ToÂ "/>
        <s v="Eight BelowÂ "/>
        <s v="The InternÂ "/>
        <s v="Ride Along 2Â "/>
        <s v="The Last of the MohicansÂ "/>
        <s v="RayÂ "/>
        <s v="Sin CityÂ "/>
        <s v="Vantage PointÂ "/>
        <s v="I Love You, ManÂ "/>
        <s v="Shallow HalÂ "/>
        <s v="JFKÂ "/>
        <s v="Big Momma's House 2Â "/>
        <s v="The MexicanÂ "/>
        <s v="17 AgainÂ "/>
        <s v="The Other WomanÂ "/>
        <s v="The Final DestinationÂ "/>
        <s v="Bridge of SpiesÂ "/>
        <s v="Behind Enemy LinesÂ "/>
        <s v="Get Him to the GreekÂ "/>
        <s v="Shall We DanceÂ "/>
        <s v="Small SoldiersÂ "/>
        <s v="SpawnÂ "/>
        <s v="The Count of Monte CristoÂ "/>
        <s v="The Lincoln LawyerÂ "/>
        <s v="UnknownÂ "/>
        <s v="The PrestigeÂ "/>
        <s v="Horrible Bosses 2Â "/>
        <s v="Escape from Planet EarthÂ "/>
        <s v="ApocalyptoÂ "/>
        <s v="The Living DaylightsÂ "/>
        <s v="PredatorsÂ "/>
        <s v="Legal EaglesÂ "/>
        <s v="Secret WindowÂ "/>
        <s v="The Lake HouseÂ "/>
        <s v="The Skeleton KeyÂ "/>
        <s v="The Odd Life of Timothy GreenÂ "/>
        <s v="Made of HonorÂ "/>
        <s v="Jersey BoysÂ "/>
        <s v="The RainmakerÂ "/>
        <s v="GothikaÂ "/>
        <s v="AmistadÂ "/>
        <s v="Medicine ManÂ "/>
        <s v="Aliens vs. Predator: RequiemÂ "/>
        <s v="RiÂ¢hie RiÂ¢hÂ "/>
        <s v="Autumn in New YorkÂ "/>
        <s v="Music and LyricsÂ "/>
        <s v="PaulÂ "/>
        <s v="The Guilt TripÂ "/>
        <s v="Scream 4Â "/>
        <s v="8MMÂ "/>
        <s v="The DoorsÂ "/>
        <s v="Sex TapeÂ "/>
        <s v="Hanging UpÂ "/>
        <s v="Final Destination 5Â "/>
        <s v="Mickey Blue EyesÂ "/>
        <s v="Pay It ForwardÂ "/>
        <s v="Fever PitchÂ "/>
        <s v="ArthurÂ             "/>
        <s v="Drillbit TaylorÂ "/>
        <s v="A Million Ways to Die in the WestÂ "/>
        <s v="The ShadowÂ "/>
        <s v="Extremely Loud &amp; Incredibly CloseÂ "/>
        <s v="Morning GloryÂ "/>
        <s v="Get Rich or Die Tryin'Â "/>
        <s v="The Art of WarÂ "/>
        <s v="RentÂ "/>
        <s v="Bless the ChildÂ "/>
        <s v="The Out-of-TownersÂ "/>
        <s v="The Island of Dr. MoreauÂ "/>
        <s v="The MusketeerÂ "/>
        <s v="The Other Boleyn GirlÂ "/>
        <s v="Sweet NovemberÂ "/>
        <s v="The ReapingÂ "/>
        <s v="Mean StreetsÂ "/>
        <s v="Renaissance ManÂ "/>
        <s v="ColombianaÂ "/>
        <s v="The Magic Sword: Quest for CamelotÂ "/>
        <s v="City by the SeaÂ "/>
        <s v="At First SightÂ "/>
        <s v="TorqueÂ "/>
        <s v="City HallÂ "/>
        <s v="ShowgirlsÂ "/>
        <s v="Marie AntoinetteÂ "/>
        <s v="Kiss of DeathÂ "/>
        <s v="Get CarterÂ "/>
        <s v="The ImpossibleÂ "/>
        <s v="IshtarÂ "/>
        <s v="Fantastic Mr. FoxÂ "/>
        <s v="Life or Something Like ItÂ "/>
        <s v="Memoirs of an Invisible ManÂ "/>
        <s v="AmÃ©lieÂ "/>
        <s v="New York MinuteÂ "/>
        <s v="AlfieÂ "/>
        <s v="Big MiracleÂ "/>
        <s v="The Deep End of the OceanÂ "/>
        <s v="FeardotcomÂ "/>
        <s v="Cirque du Freak: The Vampire's AssistantÂ "/>
        <s v="DuplexÂ "/>
        <s v="Soul MenÂ "/>
        <s v="Raise the TitanicÂ "/>
        <s v="Universal Soldier: The ReturnÂ "/>
        <s v="PandorumÂ "/>
        <s v="ImpostorÂ "/>
        <s v="Extreme OpsÂ "/>
        <s v="Just VisitingÂ "/>
        <s v="SunshineÂ "/>
        <s v="A Thousand WordsÂ "/>
        <s v="DelgoÂ "/>
        <s v="The GunmanÂ "/>
        <s v="Alex Rider: Operation StormbreakerÂ "/>
        <s v="DisturbiaÂ "/>
        <s v="HackersÂ "/>
        <s v="The Hunting PartyÂ "/>
        <s v="The Hudsucker ProxyÂ "/>
        <s v="The WarlordsÂ "/>
        <s v="Nomad: The WarriorÂ "/>
        <s v="SnowpiercerÂ "/>
        <s v="A Monster in ParisÂ "/>
        <s v="The Last ShotÂ "/>
        <s v="The CrowÂ "/>
        <s v="Baahubali: The BeginningÂ "/>
        <s v="The Time Traveler's WifeÂ "/>
        <s v="Because I Said SoÂ "/>
        <s v="FrankenweenieÂ "/>
        <s v="SerenityÂ "/>
        <s v="Against the RopesÂ "/>
        <s v="Superman IIIÂ "/>
        <s v="Grudge MatchÂ "/>
        <s v="Red CliffÂ "/>
        <s v="Sweet Home AlabamaÂ "/>
        <s v="The Ugly TruthÂ "/>
        <s v="Sgt. BilkoÂ "/>
        <s v="Spy Kids 2: Island of Lost DreamsÂ "/>
        <s v="Star Trek: GenerationsÂ "/>
        <s v="The GrandmasterÂ "/>
        <s v="Water for ElephantsÂ "/>
        <s v="3rd Rock from the SunÂ             "/>
        <s v="Dragon Nest: Warriors' DawnÂ "/>
        <s v="The HurricaneÂ "/>
        <s v="EnoughÂ "/>
        <s v="HeartbreakersÂ "/>
        <s v="Paul Blart: Mall Cop 2Â "/>
        <s v="Angel EyesÂ "/>
        <s v="Joe SomebodyÂ "/>
        <s v="The Ninth GateÂ "/>
        <s v="Extreme MeasuresÂ "/>
        <s v="Rock StarÂ "/>
        <s v="PreciousÂ "/>
        <s v="White SquallÂ "/>
        <s v="The ThingÂ "/>
        <s v="RiddickÂ "/>
        <s v="SwitchbackÂ "/>
        <s v="Texas RangersÂ "/>
        <s v="City of EmberÂ "/>
        <s v="The MasterÂ "/>
        <s v="Virgin TerritoryÂ "/>
        <s v="The ExpressÂ "/>
        <s v="The 5th WaveÂ "/>
        <s v="CreedÂ "/>
        <s v="The TownÂ "/>
        <s v="What to Expect When You're ExpectingÂ "/>
        <s v="Burn After ReadingÂ "/>
        <s v="Nim's IslandÂ "/>
        <s v="RushÂ "/>
        <s v="MagnoliaÂ "/>
        <s v="Cop OutÂ "/>
        <s v="How to Be SingleÂ "/>
        <s v="Dolphin TaleÂ "/>
        <s v="TwilightÂ "/>
        <s v="John QÂ "/>
        <s v="Blue StreakÂ "/>
        <s v="We're the MillersÂ "/>
        <s v="Obitaemyy ostrovÂ "/>
        <s v="BreakdownÂ "/>
        <s v="Never Say Never AgainÂ "/>
        <s v="Hot Tub Time MachineÂ "/>
        <s v="Dolphin Tale 2Â "/>
        <s v="Reindeer GamesÂ "/>
        <s v="A Man ApartÂ "/>
        <s v="AlohaÂ "/>
        <s v="Ghosts of MississippiÂ "/>
        <s v="Snow Falling on CedarsÂ "/>
        <s v="The RiteÂ "/>
        <s v="GattacaÂ "/>
        <s v="Isn't She GreatÂ "/>
        <s v="Space ChimpsÂ "/>
        <s v="Head of StateÂ "/>
        <s v="The HangoverÂ "/>
        <s v="Ip Man 3Â "/>
        <s v="Austin Powers: The Spy Who Shagged MeÂ "/>
        <s v="BatmanÂ "/>
        <s v="There Be DragonsÂ "/>
        <s v="Lethal Weapon 3Â "/>
        <s v="The Blind SideÂ "/>
        <s v="Rush HourÂ             "/>
        <s v="Spy KidsÂ "/>
        <s v="Horrible BossesÂ "/>
        <s v="True GritÂ "/>
        <s v="The Devil Wears PradaÂ "/>
        <s v="Star Trek: The Motion PictureÂ "/>
        <s v="Identity ThiefÂ "/>
        <s v="Cape FearÂ "/>
        <s v="21Â "/>
        <s v="TrainwreckÂ "/>
        <s v="Guess WhoÂ "/>
        <s v="The English PatientÂ "/>
        <s v="L.A. ConfidentialÂ "/>
        <s v="Sky HighÂ "/>
        <s v="In &amp; OutÂ "/>
        <s v="SpeciesÂ "/>
        <s v="A Nightmare on Elm StreetÂ "/>
        <s v="The CellÂ "/>
        <s v="The Man in the Iron MaskÂ "/>
        <s v="SecretariatÂ "/>
        <s v="TMNTÂ "/>
        <s v="RadioÂ "/>
        <s v="Friends with BenefitsÂ "/>
        <s v="Neighbors 2: Sorority RisingÂ "/>
        <s v="Saving Mr. BanksÂ "/>
        <s v="Malcolm XÂ "/>
        <s v="This Is 40Â "/>
        <s v="Old DogsÂ "/>
        <s v="Underworld: Rise of the LycansÂ "/>
        <s v="License to WedÂ "/>
        <s v="The BenchwarmersÂ "/>
        <s v="Must Love DogsÂ "/>
        <s v="Donnie BrascoÂ "/>
        <s v="Resident EvilÂ "/>
        <s v="PoltergeistÂ "/>
        <s v="The LadykillersÂ "/>
        <s v="Max PayneÂ "/>
        <s v="In TimeÂ "/>
        <s v="The Back-up PlanÂ "/>
        <s v="Something BorrowedÂ "/>
        <s v="Hit the FloorÂ             "/>
        <s v="Black KnightÂ "/>
        <s v="The Bad News BearsÂ "/>
        <s v="Street FighterÂ "/>
        <s v="The PianistÂ "/>
        <s v="The Nativity StoryÂ "/>
        <s v="House of WaxÂ "/>
        <s v="CloserÂ "/>
        <s v="J. EdgarÂ "/>
        <s v="MirrorsÂ "/>
        <s v="Queen of the DamnedÂ "/>
        <s v="Predator 2Â "/>
        <s v="UntraceableÂ "/>
        <s v="Blast from the PastÂ "/>
        <s v="Flash GordonÂ "/>
        <s v="Jersey GirlÂ "/>
        <s v="Alex CrossÂ "/>
        <s v="Midnight in the Garden of Good and EvilÂ "/>
        <s v="HeistÂ "/>
        <s v="Nanny McPhee ReturnsÂ "/>
        <s v="HoffaÂ "/>
        <s v="The X Files: I Want to BelieveÂ "/>
        <s v="Ella EnchantedÂ "/>
        <s v="ConcussionÂ "/>
        <s v="AbductionÂ "/>
        <s v="ValiantÂ "/>
        <s v="Wonder BoysÂ "/>
        <s v="Superhero MovieÂ "/>
        <s v="Broken CityÂ "/>
        <s v="CursedÂ "/>
        <s v="Premium RushÂ "/>
        <s v="Hot PursuitÂ "/>
        <s v="The Four FeathersÂ "/>
        <s v="ParkerÂ "/>
        <s v="WimbledonÂ "/>
        <s v="Furry VengeanceÂ "/>
        <s v="BaitÂ "/>
        <s v="KrullÂ "/>
        <s v="Lions for LambsÂ "/>
        <s v="Flight of the IntruderÂ "/>
        <s v="Walk Hard: The Dewey Cox StoryÂ "/>
        <s v="The Shipping NewsÂ "/>
        <s v="American OutlawsÂ "/>
        <s v="The Young VictoriaÂ "/>
        <s v="WhiteoutÂ "/>
        <s v="The Tree of LifeÂ "/>
        <s v="Knock OffÂ "/>
        <s v="SabotageÂ "/>
        <s v="The OrderÂ "/>
        <s v="Punisher: War ZoneÂ "/>
        <s v="ZoomÂ "/>
        <s v="The WalkÂ "/>
        <s v="Warriors of VirtueÂ "/>
        <s v="A Good YearÂ "/>
        <s v="LutherÂ             "/>
        <s v="Radio FlyerÂ "/>
        <s v="Blood In, Blood OutÂ "/>
        <s v="Smilla's Sense of SnowÂ "/>
        <s v="Femme FataleÂ "/>
        <s v="Lion of the DesertÂ "/>
        <s v="The Horseman on the RoofÂ "/>
        <s v="Ride with the DevilÂ "/>
        <s v="BiutifulÂ "/>
        <s v="BandidasÂ "/>
        <s v="Black Water TransitÂ "/>
        <s v="The Maze RunnerÂ "/>
        <s v="Unfinished BusinessÂ "/>
        <s v="The Age of InnocenceÂ "/>
        <s v="The FountainÂ "/>
        <s v="Chill FactorÂ "/>
        <s v="StolenÂ "/>
        <s v="PonyoÂ "/>
        <s v="The Longest RideÂ "/>
        <s v="The Astronaut's WifeÂ "/>
        <s v="I Dreamed of AfricaÂ "/>
        <s v="Playing for KeepsÂ "/>
        <s v="Mandela: Long Walk to FreedomÂ "/>
        <s v="RedsÂ "/>
        <s v="A Few Good MenÂ "/>
        <s v="Exit WoundsÂ "/>
        <s v="Big Momma's HouseÂ "/>
        <s v="Thunder and the House of MagicÂ "/>
        <s v="The Darkest HourÂ "/>
        <s v="Step Up RevolutionÂ "/>
        <s v="Snakes on a PlaneÂ "/>
        <s v="The WatcherÂ "/>
        <s v="The PunisherÂ "/>
        <s v="Goal! The Dream BeginsÂ "/>
        <s v="SafeÂ "/>
        <s v="Pushing TinÂ "/>
        <s v="Star Wars: Episode VI - Return of the JediÂ "/>
        <s v="DoomsdayÂ "/>
        <s v="The ReaderÂ "/>
        <s v="WanderlustÂ "/>
        <s v="ElfÂ "/>
        <s v="PhenomenonÂ "/>
        <s v="Snow DogsÂ "/>
        <s v="ScroogedÂ "/>
        <s v="Nacho LibreÂ "/>
        <s v="BridesmaidsÂ "/>
        <s v="This Is the EndÂ "/>
        <s v="StigmataÂ "/>
        <s v="Men of HonorÂ "/>
        <s v="TakersÂ "/>
        <s v="The Big WeddingÂ "/>
        <s v="Big Mommas: Like Father, Like SonÂ "/>
        <s v="Source CodeÂ "/>
        <s v="AliveÂ "/>
        <s v="The Number 23Â "/>
        <s v="The Young and Prodigious T.S. SpivetÂ "/>
        <s v="1941Â "/>
        <s v="Dreamer: Inspired by a True StoryÂ "/>
        <s v="A History of ViolenceÂ "/>
        <s v="Transporter 2Â "/>
        <s v="The Quick and the DeadÂ "/>
        <s v="Laws of AttractionÂ "/>
        <s v="Bringing Out the DeadÂ "/>
        <s v="Repo MenÂ "/>
        <s v="Dragon Wars: D-WarÂ "/>
        <s v="BogusÂ "/>
        <s v="The Incredible Burt WonderstoneÂ "/>
        <s v="Cats Don't DanceÂ "/>
        <s v="Cradle Will RockÂ "/>
        <s v="The Good GermanÂ "/>
        <s v="George and the DragonÂ "/>
        <s v="Apocalypse NowÂ "/>
        <s v="Going the DistanceÂ "/>
        <s v="Mr. Holland's OpusÂ "/>
        <s v="CriminalÂ "/>
        <s v="Out of AfricaÂ "/>
        <s v="FlightÂ "/>
        <s v="MoonrakerÂ "/>
        <s v="The Grand Budapest HotelÂ "/>
        <s v="Hearts in AtlantisÂ "/>
        <s v="ArachnophobiaÂ "/>
        <s v="FrequencyÂ "/>
        <s v="VacationÂ "/>
        <s v="Get ShortyÂ "/>
        <s v="ChicagoÂ "/>
        <s v="Big DaddyÂ "/>
        <s v="American Pie 2Â "/>
        <s v="Toy StoryÂ "/>
        <s v="SpeedÂ "/>
        <s v="The VowÂ "/>
        <s v="Extraordinary MeasuresÂ "/>
        <s v="Remember the TitansÂ "/>
        <s v="The Hunt for Red OctoberÂ "/>
        <s v="Lee Daniels' The ButlerÂ "/>
        <s v="Dodgeball: A True Underdog StoryÂ "/>
        <s v="The Addams FamilyÂ "/>
        <s v="Ace Ventura: When Nature CallsÂ "/>
        <s v="The Princess DiariesÂ "/>
        <s v="The First Wives ClubÂ "/>
        <s v="Se7enÂ "/>
        <s v="District 9Â "/>
        <s v="The SpongeBob SquarePants MovieÂ "/>
        <s v="Mystic RiverÂ "/>
        <s v="Million Dollar BabyÂ "/>
        <s v="Analyze ThisÂ "/>
        <s v="The NotebookÂ "/>
        <s v="27 DressesÂ "/>
        <s v="Hannah Montana: The MovieÂ "/>
        <s v="Rugrats in Paris: The MovieÂ "/>
        <s v="The Prince of TidesÂ "/>
        <s v="Legends of the FallÂ "/>
        <s v="Up in the AirÂ "/>
        <s v="About SchmidtÂ "/>
        <s v="Warm BodiesÂ "/>
        <s v="LooperÂ "/>
        <s v="Down to EarthÂ "/>
        <s v="BabeÂ "/>
        <s v="Hope SpringsÂ "/>
        <s v="Forgetting Sarah MarshallÂ "/>
        <s v="Friday Night LightsÂ             "/>
        <s v="Four BrothersÂ "/>
        <s v="Baby MamaÂ "/>
        <s v="Hope FloatsÂ "/>
        <s v="Bride WarsÂ "/>
        <s v="Without a PaddleÂ "/>
        <s v="13 Going on 30Â "/>
        <s v="Midnight in ParisÂ "/>
        <s v="The Nut JobÂ "/>
        <s v="BlowÂ "/>
        <s v="Message in a BottleÂ "/>
        <s v="Star Trek V: The Final FrontierÂ "/>
        <s v="Like MikeÂ "/>
        <s v="Naked Gun 33 1/3: The Final InsultÂ "/>
        <s v="A View to a KillÂ "/>
        <s v="The Curse of the Were-RabbitÂ "/>
        <s v="P.S. I Love YouÂ "/>
        <s v="Racing StripesÂ "/>
        <s v="AtonementÂ "/>
        <s v="Letters to JulietÂ "/>
        <s v="Black RainÂ "/>
        <s v="The Three StoogesÂ "/>
        <s v="Corpse BrideÂ "/>
        <s v="Glory RoadÂ "/>
        <s v="SicarioÂ "/>
        <s v="SouthpawÂ "/>
        <s v="Drag Me to HellÂ "/>
        <s v="The Age of AdalineÂ "/>
        <s v="Secondhand LionsÂ "/>
        <s v="Step Up 3DÂ "/>
        <s v="Blue CrushÂ "/>
        <s v="Stranger Than FictionÂ "/>
        <s v="30 Days of NightÂ "/>
        <s v="The Cabin in the WoodsÂ "/>
        <s v="Meet the SpartansÂ "/>
        <s v="Midnight RunÂ "/>
        <s v="The Running ManÂ "/>
        <s v="Little Shop of HorrorsÂ "/>
        <s v="HannaÂ "/>
        <s v="The FamilyÂ             "/>
        <s v="Mortal Kombat: AnnihilationÂ "/>
        <s v="Larry CrowneÂ "/>
        <s v="CarrieÂ "/>
        <s v="Take the LeadÂ "/>
        <s v="EntourageÂ             "/>
        <s v="Gridiron GangÂ "/>
        <s v="What's the Worst That Could Happen?Â "/>
        <s v="9Â "/>
        <s v="Side EffectsÂ "/>
        <s v="The Prince and MeÂ "/>
        <s v="Winnie the PoohÂ "/>
        <s v="Dumb and Dumberer: When Harry Met LloydÂ "/>
        <s v="BulworthÂ "/>
        <s v="Get on UpÂ "/>
        <s v="One True ThingÂ "/>
        <s v="VirtuosityÂ "/>
        <s v="My Super Ex-GirlfriendÂ "/>
        <s v="Deliver Us from EvilÂ "/>
        <s v="SanctumÂ "/>
        <s v="Little Black BookÂ "/>
        <s v="The Five-Year EngagementÂ "/>
        <s v="Mr 3000Â "/>
        <s v="The Next Three DaysÂ "/>
        <s v="UltravioletÂ "/>
        <s v="Assault on Precinct 13Â "/>
        <s v="The Replacement KillersÂ "/>
        <s v="FledÂ "/>
        <s v="Eight Legged FreaksÂ "/>
        <s v="Love &amp; Other DrugsÂ "/>
        <s v="88 MinutesÂ "/>
        <s v="North CountryÂ "/>
        <s v="The Whole Ten YardsÂ "/>
        <s v="SpliceÂ "/>
        <s v="Howard the DuckÂ "/>
        <s v="Pride and GloryÂ "/>
        <s v="The CaveÂ "/>
        <s v="Alex &amp; EmmaÂ "/>
        <s v="Wicker ParkÂ "/>
        <s v="Fright NightÂ "/>
        <s v="The New WorldÂ "/>
        <s v="Wing CommanderÂ "/>
        <s v="In DreamsÂ "/>
        <s v="Dragonball: EvolutionÂ "/>
        <s v="The Last StandÂ "/>
        <s v="GodsendÂ "/>
        <s v="Chasing LibertyÂ "/>
        <s v="Hoodwinked Too! Hood vs. EvilÂ "/>
        <s v="An Unfinished LifeÂ "/>
        <s v="The Imaginarium of Doctor ParnassusÂ "/>
        <s v="Barney's VersionÂ "/>
        <s v="TrappedÂ             "/>
        <s v="Runner RunnerÂ "/>
        <s v="AntitrustÂ "/>
        <s v="GloryÂ "/>
        <s v="Once Upon a Time in AmericaÂ "/>
        <s v="Dead Man DownÂ "/>
        <s v="The Merchant of VeniceÂ "/>
        <s v="The Good ThiefÂ "/>
        <s v="SupercrossÂ "/>
        <s v="Miss PotterÂ "/>
        <s v="The PromiseÂ "/>
        <s v="DOA: Dead or AliveÂ "/>
        <s v="The Assassination of Jesse James by the Coward Robert FordÂ "/>
        <s v="1911Â "/>
        <s v="Little NicholasÂ "/>
        <s v="Wild CardÂ "/>
        <s v="Machine Gun PreacherÂ "/>
        <s v="Animals UnitedÂ "/>
        <s v="The Color of FreedomÂ "/>
        <s v="United PassionsÂ "/>
        <s v="Grace of MonacoÂ "/>
        <s v="A Warrior's TailÂ "/>
        <s v="Ripley's GameÂ "/>
        <s v="Sausage PartyÂ "/>
        <s v="Pitch Perfect 2Â "/>
        <s v="Walk the LineÂ "/>
        <s v="12 MonkeysÂ             "/>
        <s v="Keeping the FaithÂ "/>
        <s v="The BorrowersÂ "/>
        <s v="Frost/NixonÂ "/>
        <s v="Confessions of a Dangerous MindÂ "/>
        <s v="Serving SaraÂ "/>
        <s v="The BossÂ "/>
        <s v="Cry FreedomÂ "/>
        <s v="MumfordÂ "/>
        <s v="Seed of ChuckyÂ "/>
        <s v="The JacketÂ "/>
        <s v="AladdinÂ "/>
        <s v="Straight Outta ComptonÂ "/>
        <s v="Indiana Jones and the Temple of DoomÂ "/>
        <s v="The Rugrats MovieÂ "/>
        <s v="Along Came a SpiderÂ "/>
        <s v="Florence Foster JenkinsÂ "/>
        <s v="Once Upon a Time in MexicoÂ "/>
        <s v="Die HardÂ "/>
        <s v="Role ModelsÂ "/>
        <s v="The Big ShortÂ "/>
        <s v="Taking WoodstockÂ "/>
        <s v="MiracleÂ "/>
        <s v="Dawn of the DeadÂ "/>
        <s v="The Wedding PlannerÂ "/>
        <s v="Harlock: Space PirateÂ "/>
        <s v="The Royal TenenbaumsÂ "/>
        <s v="IdentityÂ "/>
        <s v="Last VegasÂ "/>
        <s v="For Your Eyes OnlyÂ "/>
        <s v="SerendipityÂ "/>
        <s v="TimecopÂ "/>
        <s v="ZoolanderÂ "/>
        <s v="Safe HavenÂ "/>
        <s v="Hocus PocusÂ "/>
        <s v="No ReservationsÂ "/>
        <s v="Kick-AssÂ "/>
        <s v="30 Minutes or LessÂ "/>
        <s v="Dracula 2000Â "/>
        <s v="Alexander and the Terrible, Horrible, No Good, Very Bad DayÂ "/>
        <s v="Pride &amp; PrejudiceÂ "/>
        <s v="Blade RunnerÂ "/>
        <s v="Rob RoyÂ "/>
        <s v="3 Days to KillÂ "/>
        <s v="We Own the NightÂ "/>
        <s v="Lost SoulsÂ "/>
        <s v="Winged MigrationÂ "/>
        <s v="Just My LuckÂ "/>
        <s v="Mystery, AlaskaÂ "/>
        <s v="The Spy Next DoorÂ "/>
        <s v="A Simple WishÂ "/>
        <s v="Ghosts of MarsÂ "/>
        <s v="Our Brand Is CrisisÂ "/>
        <s v="Pride and Prejudice and ZombiesÂ "/>
        <s v="KundunÂ "/>
        <s v="How to Lose Friends &amp; Alienate PeopleÂ "/>
        <s v="Kick-Ass 2Â "/>
        <s v="Captain Alatriste: The Spanish MusketeerÂ "/>
        <s v="Brick MansionsÂ "/>
        <s v="OctopussyÂ "/>
        <s v="Knocked UpÂ "/>
        <s v="My Sister's KeeperÂ "/>
        <s v="Welcome Home, Roscoe JenkinsÂ "/>
        <s v="A Passage to IndiaÂ "/>
        <s v="Notes on a ScandalÂ "/>
        <s v="RenditionÂ "/>
        <s v="LimitlessÂ             "/>
        <s v="Star Trek VI: The Undiscovered CountryÂ "/>
        <s v="Divine Secrets of the Ya-Ya SisterhoodÂ "/>
        <s v="Kiss the GirlsÂ "/>
        <s v="The Blues BrothersÂ "/>
        <s v="The Sisterhood of the Traveling Pants 2Â "/>
        <s v="Joyful NoiseÂ "/>
        <s v="About a BoyÂ "/>
        <s v="Lake PlacidÂ "/>
        <s v="Lucky Number SlevinÂ "/>
        <s v="The Right StuffÂ "/>
        <s v="AnonymousÂ "/>
        <s v="The NeverEnding StoryÂ "/>
        <s v="Dark CityÂ "/>
        <s v="The DuchessÂ "/>
        <s v="The HoneymoonersÂ             "/>
        <s v="Return to OzÂ "/>
        <s v="The Newton BoysÂ "/>
        <s v="Case 39Â "/>
        <s v="Suspect ZeroÂ "/>
        <s v="Martian ChildÂ "/>
        <s v="Spy Kids: All the Time in the World in 4DÂ "/>
        <s v="Money MonsterÂ "/>
        <s v="Formula 51Â "/>
        <s v="FlawlessÂ "/>
        <s v="MindhuntersÂ "/>
        <s v="What Just HappenedÂ "/>
        <s v="The StatementÂ "/>
        <s v="The Magic FluteÂ "/>
        <s v="Paul Blart: Mall CopÂ "/>
        <s v="Freaky FridayÂ "/>
        <s v="The 40-Year-Old VirginÂ "/>
        <s v="Shakespeare in LoveÂ "/>
        <s v="A Walk Among the TombstonesÂ "/>
        <s v="Kindergarten CopÂ "/>
        <s v="Pineapple ExpressÂ "/>
        <s v="Ever After: A Cinderella StoryÂ "/>
        <s v="Open RangeÂ "/>
        <s v="FlatlinersÂ "/>
        <s v="It's Always Sunny in PhiladelphiaÂ             "/>
        <s v="A Bridge Too FarÂ "/>
        <s v="Red EyeÂ "/>
        <s v="Final Destination 2Â "/>
        <s v="O Brother, Where Art Thou?Â "/>
        <s v="LegionÂ "/>
        <s v="Pain &amp; GainÂ "/>
        <s v="In Good CompanyÂ "/>
        <s v="ClockstoppersÂ "/>
        <s v="SilveradoÂ "/>
        <s v="BrothersÂ "/>
        <s v="Agent Cody Banks 2: Destination LondonÂ "/>
        <s v="New Year's EveÂ "/>
        <s v="Original SinÂ "/>
        <s v="The RavenÂ "/>
        <s v="Welcome to MooseportÂ "/>
        <s v="Highlander: The Final DimensionÂ "/>
        <s v="Blood and WineÂ "/>
        <s v="Snow White: A Tale of TerrorÂ "/>
        <s v="The Curse of the Jade ScorpionÂ "/>
        <s v="Accidental LoveÂ "/>
        <s v="FlipperÂ "/>
        <s v="Self/lessÂ "/>
        <s v="The Constant GardenerÂ "/>
        <s v="The Passion of the ChristÂ "/>
        <s v="Mrs. DoubtfireÂ "/>
        <s v="Rain ManÂ "/>
        <s v="Gran TorinoÂ "/>
        <s v="W.Â "/>
        <s v="TakenÂ "/>
        <s v="The Best of MeÂ "/>
        <s v="The BodyguardÂ "/>
        <s v="Schindler's ListÂ "/>
        <s v="The HelpÂ "/>
        <s v="The Fifth EstateÂ "/>
        <s v="Scooby-Doo 2: Monsters UnleashedÂ "/>
        <s v="ViyÂ "/>
        <s v="Freddy vs. JasonÂ "/>
        <s v="The Face of an AngelÂ "/>
        <s v="Jimmy Neutron: Boy GeniusÂ "/>
        <s v="CloverfieldÂ "/>
        <s v="Teenage Mutant Ninja Turtles II: The Secret of the OozeÂ "/>
        <s v="The UntouchablesÂ "/>
        <s v="No Country for Old MenÂ "/>
        <s v="Ride AlongÂ "/>
        <s v="Bridget Jones's DiaryÂ "/>
        <s v="ChocolatÂ "/>
        <s v="Legally Blonde 2: Red, White &amp; BlondeÂ "/>
        <s v="Parental GuidanceÂ "/>
        <s v="No Strings AttachedÂ "/>
        <s v="TombstoneÂ "/>
        <s v="Romeo Must DieÂ "/>
        <s v="The OmenÂ "/>
        <s v="Final Destination 3Â "/>
        <s v="The Lucky OneÂ "/>
        <s v="Bridge to TerabithiaÂ "/>
        <s v="Finding NeverlandÂ "/>
        <s v="A Madea ChristmasÂ "/>
        <s v="The GreyÂ "/>
        <s v="Hide and SeekÂ "/>
        <s v="Anchorman: The Legend of Ron BurgundyÂ "/>
        <s v="GoodfellasÂ "/>
        <s v="Agent Cody BanksÂ "/>
        <s v="Nanny McPheeÂ "/>
        <s v="ScarfaceÂ "/>
        <s v="Nothing to LoseÂ "/>
        <s v="The Last EmperorÂ "/>
        <s v="ContrabandÂ "/>
        <s v="Money TalksÂ "/>
        <s v="There Will Be BloodÂ "/>
        <s v="The Wild Thornberrys MovieÂ "/>
        <s v="Rugrats Go WildÂ "/>
        <s v="Undercover BrotherÂ "/>
        <s v="The Sisterhood of the Traveling PantsÂ "/>
        <s v="Kiss of the DragonÂ "/>
        <s v="The House BunnyÂ "/>
        <s v="Beauty ShopÂ "/>
        <s v="Million Dollar ArmÂ "/>
        <s v="The GiverÂ "/>
        <s v="What a Girl WantsÂ "/>
        <s v="Jeepers Creepers IIÂ "/>
        <s v="Good Luck ChuckÂ "/>
        <s v="Cradle 2 the GraveÂ "/>
        <s v="The HoursÂ "/>
        <s v="She's the ManÂ "/>
        <s v="Mr. Bean's HolidayÂ "/>
        <s v="Anacondas: The Hunt for the Blood OrchidÂ "/>
        <s v="Blood TiesÂ "/>
        <s v="August RushÂ "/>
        <s v="ElizabethÂ "/>
        <s v="Bride of ChuckyÂ "/>
        <s v="Tora! Tora! Tora!Â "/>
        <s v="Spice WorldÂ "/>
        <s v="The SitterÂ "/>
        <s v="Dance FlickÂ "/>
        <s v="The Shawshank RedemptionÂ "/>
        <s v="Crocodile Dundee in Los AngelesÂ "/>
        <s v="KingpinÂ "/>
        <s v="The GamblerÂ "/>
        <s v="August: Osage CountyÂ "/>
        <s v="Ice PrincessÂ "/>
        <s v="A Lot Like LoveÂ "/>
        <s v="Eddie the EagleÂ "/>
        <s v="He Got GameÂ "/>
        <s v="Don Juan DeMarcoÂ "/>
        <s v="Shaun the SheepÂ             "/>
        <s v="Dear JohnÂ "/>
        <s v="The LosersÂ "/>
        <s v="Don't Be Afraid of the DarkÂ "/>
        <s v="WarÂ "/>
        <s v="Punch-Drunk LoveÂ "/>
        <s v="EuroTripÂ "/>
        <s v="Half Past DeadÂ "/>
        <s v="Unaccompanied MinorsÂ "/>
        <s v="Bright Lights, Big CityÂ "/>
        <s v="The Adventures of PinocchioÂ "/>
        <s v="The Greatest Game Ever PlayedÂ "/>
        <s v="The BoxÂ "/>
        <s v="The RuinsÂ "/>
        <s v="The Next Best ThingÂ "/>
        <s v="My Soul to TakeÂ "/>
        <s v="The Girl Next DoorÂ "/>
        <s v="Maximum RiskÂ "/>
        <s v="Stealing HarvardÂ "/>
        <s v="LegendÂ "/>
        <s v="Hot RodÂ "/>
        <s v="Shark Night 3DÂ "/>
        <s v="Angela's AshesÂ "/>
        <s v="Draft DayÂ "/>
        <s v="LifeforceÂ "/>
        <s v="The Powerpuff GirlsÂ             "/>
        <s v="The ConspiratorÂ "/>
        <s v="Lords of DogtownÂ "/>
        <s v="The 33Â "/>
        <s v="Big Trouble in Little ChinaÂ "/>
        <s v="A Perfect PlanÂ "/>
        <s v="WarriorÂ "/>
        <s v="Michael CollinsÂ "/>
        <s v="GettysburgÂ "/>
        <s v="Stop-LossÂ "/>
        <s v="AbandonÂ "/>
        <s v="Brokedown PalaceÂ "/>
        <s v="The PossessionÂ "/>
        <s v="Mrs. WinterbourneÂ "/>
        <s v="Straw DogsÂ "/>
        <s v="The HoaxÂ "/>
        <s v="Stone ColdÂ "/>
        <s v="The RoadÂ "/>
        <s v="SheenaÂ "/>
        <s v="UnderclassmanÂ "/>
        <s v="Say It Isn't SoÂ "/>
        <s v="The World's Fastest IndianÂ "/>
        <s v="Tank GirlÂ "/>
        <s v="King's RansomÂ "/>
        <s v="BlindnessÂ "/>
        <s v="BloodRayneÂ "/>
        <s v="CarnageÂ "/>
        <s v="Where the Truth LiesÂ "/>
        <s v="Cirque du Soleil: Worlds AwayÂ "/>
        <s v="Without LimitsÂ "/>
        <s v="Me and Orson WellesÂ "/>
        <s v="The Best OfferÂ "/>
        <s v="Bad Lieutenant: Port of Call New OrleansÂ "/>
        <s v="A Turtle's Tale: Sammy's AdventuresÂ "/>
        <s v="Little White LiesÂ "/>
        <s v="Love RanchÂ "/>
        <s v="The True Story of Puss'N BootsÂ "/>
        <s v="Space DogsÂ "/>
        <s v="The CounselorÂ "/>
        <s v="IroncladÂ "/>
        <s v="WaterlooÂ "/>
        <s v="Kung Fu KillerÂ "/>
        <s v="Red SkyÂ "/>
        <s v="Dangerous LiaisonsÂ "/>
        <s v="On the RoadÂ "/>
        <s v="Star Trek IV: The Voyage HomeÂ "/>
        <s v="Rocky BalboaÂ "/>
        <s v="Scream 2Â "/>
        <s v="Jane Got a GunÂ "/>
        <s v="Think Like a Man TooÂ "/>
        <s v="The Whole Nine YardsÂ "/>
        <s v="FootlooseÂ "/>
        <s v="Old SchoolÂ "/>
        <s v="The Fisher KingÂ "/>
        <s v="I Still Know What You Did Last SummerÂ "/>
        <s v="Return to MeÂ "/>
        <s v="Zack and Miri Make a PornoÂ "/>
        <s v="Nurse BettyÂ "/>
        <s v="The Men Who Stare at GoatsÂ "/>
        <s v="Double TakeÂ "/>
        <s v="Girl, InterruptedÂ "/>
        <s v="Win a Date with Tad Hamilton!Â "/>
        <s v="Muppets from SpaceÂ "/>
        <s v="The WizÂ "/>
        <s v="Ready to RumbleÂ "/>
        <s v="Play It to the BoneÂ "/>
        <s v="I Don't Know How She Does ItÂ "/>
        <s v="Piranha 3DÂ "/>
        <s v="Beyond the SeaÂ "/>
        <s v="Meet the DeedlesÂ "/>
        <s v="The Princess and the CobblerÂ "/>
        <s v="The Bridge of San Luis ReyÂ "/>
        <s v="FasterÂ "/>
        <s v="Howl's Moving CastleÂ "/>
        <s v="ZombielandÂ "/>
        <s v="The WaterboyÂ "/>
        <s v="Star Wars: Episode V - The Empire Strikes BackÂ "/>
        <s v="Bad BoysÂ "/>
        <s v="The Naked Gun 2Â½: The Smell of FearÂ "/>
        <s v="Final DestinationÂ "/>
        <s v="The Ides of MarchÂ "/>
        <s v="Pitch BlackÂ "/>
        <s v="Someone Like You...Â "/>
        <s v="HerÂ "/>
        <s v="Joy RideÂ "/>
        <s v="The Adventurer: The Curse of the Midas BoxÂ "/>
        <s v="Anywhere But HereÂ "/>
        <s v="The CrewÂ "/>
        <s v="HaywireÂ "/>
        <s v="Jaws: The RevengeÂ "/>
        <s v="Marvin's RoomÂ "/>
        <s v="The LongshotsÂ "/>
        <s v="The End of the AffairÂ "/>
        <s v="Harley Davidson and the Marlboro ManÂ "/>
        <s v="In the Valley of ElahÂ "/>
        <s v="Coco Before ChanelÂ "/>
        <s v="ForsakenÂ "/>
        <s v="ChÃ©riÂ "/>
        <s v="RogueÂ             "/>
        <s v="Vanity FairÂ "/>
        <s v="Bodyguards and AssassinsÂ "/>
        <s v="1408Â "/>
        <s v="SpaceballsÂ "/>
        <s v="The Water DivinerÂ "/>
        <s v="GhostÂ "/>
        <s v="There's Something About MaryÂ "/>
        <s v="The Santa ClauseÂ "/>
        <s v="The RookieÂ "/>
        <s v="The Game PlanÂ "/>
        <s v="The Bridges of Madison CountyÂ "/>
        <s v="The AnimalÂ "/>
        <s v="GandhiÂ "/>
        <s v="The Hundred-Foot JourneyÂ "/>
        <s v="The NetÂ "/>
        <s v="I Am SamÂ "/>
        <s v="Son of GodÂ "/>
        <s v="UnderworldÂ "/>
        <s v="DerailedÂ "/>
        <s v="The Informant!Â "/>
        <s v="ShadowlandsÂ "/>
        <s v="Deuce Bigalow: European GigoloÂ "/>
        <s v="Delivery ManÂ "/>
        <s v="Our Kind of TraitorÂ "/>
        <s v="Saving SilvermanÂ "/>
        <s v="Diary of a Wimpy Kid: Dog DaysÂ "/>
        <s v="Summer of SamÂ "/>
        <s v="Jay and Silent Bob Strike BackÂ "/>
        <s v="The Glass HouseÂ "/>
        <s v="Hail, Caesar!Â "/>
        <s v="Josie and the PussycatsÂ "/>
        <s v="HomefrontÂ "/>
        <s v="The Little VampireÂ "/>
        <s v="I Heart HuckabeesÂ "/>
        <s v="RoboCop 3Â "/>
        <s v="Megiddo: The Omega Code 2Â "/>
        <s v="Darling LiliÂ "/>
        <s v="Dudley Do-RightÂ "/>
        <s v="The Transporter RefueledÂ "/>
        <s v="The LibertineÂ "/>
        <s v="Black BookÂ "/>
        <s v="Joyeux NoelÂ "/>
        <s v="Hit and RunÂ "/>
        <s v="Mad MoneyÂ "/>
        <s v="Before I Go to SleepÂ "/>
        <s v="SorcererÂ "/>
        <s v="StoneÂ "/>
        <s v="MoliÃ¨reÂ "/>
        <s v="Out of the FurnaceÂ "/>
        <s v="Michael ClaytonÂ "/>
        <s v="My Fellow AmericansÂ "/>
        <s v="Arlington RoadÂ "/>
        <s v="UnderdogsÂ "/>
        <s v="To Rome with LoveÂ "/>
        <s v="FirefoxÂ "/>
        <s v="South Park: Bigger Longer &amp; UncutÂ "/>
        <s v="Death at a FuneralÂ "/>
        <s v="Teenage Mutant Ninja Turtles IIIÂ "/>
        <s v="HardballÂ "/>
        <s v="Silver Linings PlaybookÂ "/>
        <s v="Freedom WritersÂ "/>
        <s v="For Colored GirlsÂ "/>
        <s v="The TransporterÂ "/>
        <s v="Never Back DownÂ "/>
        <s v="The Rage: Carrie 2Â "/>
        <s v="The BachelorÂ             "/>
        <s v="Away We GoÂ "/>
        <s v="Swing VoteÂ "/>
        <s v="Moonlight MileÂ "/>
        <s v="Tinker Tailor Soldier SpyÂ "/>
        <s v="MollyÂ "/>
        <s v="The BeaverÂ "/>
        <s v="The Best Little Whorehouse in TexasÂ "/>
        <s v="eXistenZÂ "/>
        <s v="Raiders of the Lost ArkÂ "/>
        <s v="Home Alone 2: Lost in New YorkÂ "/>
        <s v="Close Encounters of the Third KindÂ "/>
        <s v="PulseÂ "/>
        <s v="Beverly Hills Cop IIÂ "/>
        <s v="Bringing Down the HouseÂ "/>
        <s v="The Silence of the LambsÂ "/>
        <s v="Wayne's WorldÂ "/>
        <s v="Jackass 3DÂ "/>
        <s v="Jaws 2Â "/>
        <s v="Beverly Hills ChihuahuaÂ "/>
        <s v="The ConjuringÂ "/>
        <s v="Are We There Yet?Â "/>
        <s v="TammyÂ "/>
        <s v="School of RockÂ "/>
        <s v="Mortal KombatÂ "/>
        <s v="White ChicksÂ "/>
        <s v="The DescendantsÂ "/>
        <s v="HolesÂ "/>
        <s v="The Last SongÂ "/>
        <s v="12 Years a SlaveÂ "/>
        <s v="DrumlineÂ "/>
        <s v="Why Did I Get Married Too?Â "/>
        <s v="Edward ScissorhandsÂ "/>
        <s v="Me Before YouÂ "/>
        <s v="Madea's Witness ProtectionÂ "/>
        <s v="The French ConnectionÂ "/>
        <s v="Bad MomsÂ "/>
        <s v="Date MovieÂ "/>
        <s v="Return to Never LandÂ "/>
        <s v="SelmaÂ "/>
        <s v="The Jungle Book 2Â "/>
        <s v="BoogeymanÂ "/>
        <s v="PremonitionÂ "/>
        <s v="The Tigger MovieÂ "/>
        <s v="OrphanÂ "/>
        <s v="MaxÂ "/>
        <s v="Meet the BrownsÂ             "/>
        <s v="Epic MovieÂ "/>
        <s v="SpotlightÂ "/>
        <s v="Lakeview TerraceÂ "/>
        <s v="The Grudge 2Â "/>
        <s v="How Stella Got Her Groove BackÂ "/>
        <s v="Bill &amp; Ted's Bogus JourneyÂ "/>
        <s v="Man of the YearÂ "/>
        <s v="The Black HoleÂ "/>
        <s v="The AmericanÂ "/>
        <s v="SelenaÂ "/>
        <s v="Vampires SuckÂ "/>
        <s v="BabelÂ "/>
        <s v="This Is Where I Leave YouÂ "/>
        <s v="DoubtÂ "/>
        <s v="Team America: World PoliceÂ "/>
        <s v="Texas Chainsaw 3DÂ "/>
        <s v="CopycatÂ "/>
        <s v="Scary Movie 5Â "/>
        <s v="Paint Your WagonÂ "/>
        <s v="MilkÂ "/>
        <s v="RisenÂ "/>
        <s v="Ghost ShipÂ "/>
        <s v="A Very Harold &amp; Kumar 3D ChristmasÂ "/>
        <s v="Wild ThingsÂ "/>
        <s v="The StepfatherÂ "/>
        <s v="The DebtÂ "/>
        <s v="High FidelityÂ "/>
        <s v="One Missed CallÂ "/>
        <s v="Eye for an EyeÂ "/>
        <s v="The Bank JobÂ "/>
        <s v="Eternal Sunshine of the Spotless MindÂ "/>
        <s v="You AgainÂ "/>
        <s v="Street KingsÂ "/>
        <s v="The World's EndÂ "/>
        <s v="Nancy DrewÂ "/>
        <s v="DaybreakersÂ "/>
        <s v="She's Out of My LeagueÂ "/>
        <s v="Monte CarloÂ "/>
        <s v="Stay AliveÂ "/>
        <s v="Quigley Down UnderÂ "/>
        <s v="Alpha and OmegaÂ "/>
        <s v="The CovenantÂ "/>
        <s v="Stick ItÂ "/>
        <s v="ShortsÂ "/>
        <s v="To Die ForÂ "/>
        <s v="NerveÂ "/>
        <s v="AppaloosaÂ "/>
        <s v="VampiresÂ "/>
        <s v="Yu-Gi-Oh! Duel MonstersÂ             "/>
        <s v="PsychoÂ "/>
        <s v="My Best Friend's GirlÂ "/>
        <s v="Endless LoveÂ "/>
        <s v="Georgia RuleÂ "/>
        <s v="Under the RainbowÂ "/>
        <s v="LadyhawkeÂ "/>
        <s v="Simon BirchÂ "/>
        <s v="Reign Over MeÂ "/>
        <s v="Into the WildÂ "/>
        <s v="School for ScoundrelsÂ "/>
        <s v="Silent Hill: Revelation 3DÂ "/>
        <s v="From Dusk Till DawnÂ "/>
        <s v="Pooh's Heffalump MovieÂ "/>
        <s v="Home for the HolidaysÂ "/>
        <s v="Kung Fu HustleÂ "/>
        <s v="Fired UpÂ             "/>
        <s v="The Country BearsÂ "/>
        <s v="The Kite RunnerÂ "/>
        <s v="21 GramsÂ "/>
        <s v="PaparazziÂ "/>
        <s v="A Guy ThingÂ "/>
        <s v="LoserÂ "/>
        <s v="Capitalism: A Love StoryÂ "/>
        <s v="The Greatest Story Ever ToldÂ "/>
        <s v="Secret in Their EyesÂ "/>
        <s v="Disaster MovieÂ "/>
        <s v="ArmoredÂ "/>
        <s v="The Man Who Knew Too LittleÂ "/>
        <s v="What's Your Number?Â "/>
        <s v="LockoutÂ "/>
        <s v="EnvyÂ "/>
        <s v="Crank: High VoltageÂ "/>
        <s v="Bullets Over BroadwayÂ "/>
        <s v="One Night with the KingÂ "/>
        <s v="The Quiet AmericanÂ "/>
        <s v="The Weather ManÂ "/>
        <s v="UndisputedÂ "/>
        <s v="Ghost TownÂ "/>
        <s v="12 RoundsÂ "/>
        <s v="Let Me InÂ "/>
        <s v="3 Ninjas Kick BackÂ "/>
        <s v="Be Kind RewindÂ "/>
        <s v="Mrs Henderson PresentsÂ "/>
        <s v="Triple 9Â "/>
        <s v="Deconstructing HarryÂ "/>
        <s v="Three to TangoÂ "/>
        <s v="BurntÂ "/>
        <s v="We're No AngelsÂ "/>
        <s v="Everyone Says I Love YouÂ "/>
        <s v="Death SentenceÂ "/>
        <s v="Everybody's FineÂ "/>
        <s v="Superbabies: Baby Geniuses 2Â "/>
        <s v="The ManÂ "/>
        <s v="Code Name: The CleanerÂ "/>
        <s v="Connie and CarlaÂ "/>
        <s v="Sweet CharityÂ "/>
        <s v="Inherent ViceÂ "/>
        <s v="DoogalÂ "/>
        <s v="Battle of the YearÂ "/>
        <s v="PerceptionÂ             "/>
        <s v="An American CarolÂ "/>
        <s v="Machete KillsÂ "/>
        <s v="WillardÂ "/>
        <s v="Strange WildernessÂ "/>
        <s v="Topsy-TurvyÂ "/>
        <s v="Little BoyÂ "/>
        <s v="A Dangerous MethodÂ "/>
        <s v="A Scanner DarklyÂ "/>
        <s v="Chasing MavericksÂ "/>
        <s v="Alone in the DarkÂ "/>
        <s v="BandslamÂ "/>
        <s v="BirthÂ "/>
        <s v="A Most Violent YearÂ "/>
        <s v="PasschendaeleÂ "/>
        <s v="Flash of GeniusÂ "/>
        <s v="I'm Not There.Â "/>
        <s v="The Cold Light of DayÂ "/>
        <s v="The Brothers BloomÂ "/>
        <s v="Synecdoche, New YorkÂ "/>
        <s v="Princess MononokeÂ "/>
        <s v="Bon voyageÂ "/>
        <s v="Can't Stop the MusicÂ "/>
        <s v="The PropositionÂ "/>
        <s v="CourageÂ "/>
        <s v="Marci XÂ "/>
        <s v="EquilibriumÂ "/>
        <s v="The Children of Huang ShiÂ "/>
        <s v="The YardsÂ "/>
        <s v="The Oogieloves in the Big Balloon AdventureÂ "/>
        <s v="By the SeaÂ "/>
        <s v="SteamboyÂ "/>
        <s v="The Game of Their LivesÂ "/>
        <s v="All Good ThingsÂ "/>
        <s v="Rapa NuiÂ "/>
        <s v="CJ7Â "/>
        <s v="Les couloirs du temps: Les visiteurs IIÂ "/>
        <s v="Dylan Dog: Dead of NightÂ "/>
        <s v="People I KnowÂ "/>
        <s v="The Doombolt ChaseÂ             "/>
        <s v="The TempestÂ "/>
        <s v="RegressionÂ "/>
        <s v="The TouchÂ "/>
        <s v="Three Kingdoms: Resurrection of the DragonÂ "/>
        <s v="ShatteredÂ "/>
        <s v="ZambeziaÂ "/>
        <s v="RamanujanÂ "/>
        <s v="Dwegons and LeprechaunsÂ "/>
        <s v="Hands of StoneÂ "/>
        <s v="SurvivorÂ "/>
        <s v="The Frozen GroundÂ "/>
        <s v="The Painted VeilÂ "/>
        <s v="The Baader Meinhof ComplexÂ "/>
        <s v="Dances with WolvesÂ "/>
        <s v="Bad TeacherÂ "/>
        <s v="Sea of LoveÂ "/>
        <s v="A Cinderella StoryÂ "/>
        <s v="ScreamÂ "/>
        <s v="Thir13en GhostsÂ "/>
        <s v="The ShiningÂ "/>
        <s v="Back to the FutureÂ "/>
        <s v="House on Haunted HillÂ "/>
        <s v="I Can Do Bad All by MyselfÂ "/>
        <s v="Fight ValleyÂ "/>
        <s v="The SwitchÂ "/>
        <s v="Just MarriedÂ "/>
        <s v="The Devil's DoubleÂ "/>
        <s v="Gone, Baby, GoneÂ             "/>
        <s v="Thomas and the Magic RailroadÂ "/>
        <s v="The CraziesÂ "/>
        <s v="Spirited AwayÂ "/>
        <s v="FirestormÂ "/>
        <s v="The BountyÂ "/>
        <s v="The Book ThiefÂ "/>
        <s v="Sex DriveÂ "/>
        <s v="Leap YearÂ "/>
        <s v="The Fall of the Roman EmpireÂ "/>
        <s v="Take Me Home TonightÂ "/>
        <s v="Won't Back DownÂ "/>
        <s v="The NutcrackerÂ "/>
        <s v="Kansas CityÂ "/>
        <s v="IndignationÂ "/>
        <s v="The Amityville HorrorÂ "/>
        <s v="Adaptation.Â "/>
        <s v="Land of the DeadÂ "/>
        <s v="Out of InfernoÂ "/>
        <s v="Fear and Loathing in Las VegasÂ "/>
        <s v="The Invention of LyingÂ "/>
        <s v="NeighborsÂ "/>
        <s v="The MaskÂ "/>
        <s v="BigÂ "/>
        <s v="Borat: Cultural Learnings of America for Make Benefit Glorious Nation of KazakhstanÂ "/>
        <s v="Legally BlondeÂ "/>
        <s v="Star Trek III: The Search for SpockÂ "/>
        <s v="The Exorcism of Emily RoseÂ "/>
        <s v="Deuce Bigalow: Male GigoloÂ "/>
        <s v="Left BehindÂ "/>
        <s v="The Family StoneÂ "/>
        <s v="Barbershop 2: Back in BusinessÂ "/>
        <s v="Bad SantaÂ "/>
        <s v="Austin Powers: International Man of MysteryÂ "/>
        <s v="My Big Fat Greek Wedding 2Â "/>
        <s v="Diary of a Wimpy Kid: Rodrick RulesÂ "/>
        <s v="PredatorÂ "/>
        <s v="AmadeusÂ "/>
        <s v="Prom NightÂ "/>
        <s v="Mean GirlsÂ "/>
        <s v="Under the Tuscan SunÂ "/>
        <s v="Gosford ParkÂ "/>
        <s v="The O.C.Â             "/>
        <s v="Peggy Sue Got MarriedÂ "/>
        <s v="Birdman or (The Unexpected Virtue of Ignorance)Â "/>
        <s v="Blue JasmineÂ "/>
        <s v="United 93Â "/>
        <s v="HoneyÂ "/>
        <s v="Spy HardÂ "/>
        <s v="The FogÂ "/>
        <s v="Soul SurferÂ "/>
        <s v="Catch-22Â "/>
        <s v="Observe and ReportÂ "/>
        <s v="Conan the DestroyerÂ "/>
        <s v="Raging BullÂ "/>
        <s v="Love HappensÂ "/>
        <s v="Young Sherlock HolmesÂ "/>
        <s v="FameÂ "/>
        <s v="127 HoursÂ "/>
        <s v="Small Time CrooksÂ "/>
        <s v="Center StageÂ "/>
        <s v="Love the CoopersÂ "/>
        <s v="Catch That KidÂ "/>
        <s v="Life as a HouseÂ "/>
        <s v="Steve JobsÂ "/>
        <s v="I Love You, Beth CooperÂ "/>
        <s v="Youth in RevoltÂ "/>
        <s v="The Legend of the Lone RangerÂ "/>
        <s v="The Tailor of PanamaÂ "/>
        <s v="Blow OutÂ "/>
        <s v="GetawayÂ "/>
        <s v="The Ice StormÂ "/>
        <s v="And So It GoesÂ "/>
        <s v="Troop Beverly HillsÂ "/>
        <s v="Being JuliaÂ "/>
        <s v="9Â½ WeeksÂ "/>
        <s v="DragonslayerÂ "/>
        <s v="The Last StationÂ "/>
        <s v="Ed WoodÂ "/>
        <s v="Labor DayÂ "/>
        <s v="Mongol: The Rise of Genghis KhanÂ "/>
        <s v="RocknRollaÂ "/>
        <s v="MegaforceÂ "/>
        <s v="HamletÂ "/>
        <s v="Mao's Last DancerÂ "/>
        <s v="Midnight SpecialÂ "/>
        <s v="Anything ElseÂ "/>
        <s v="The Railway ManÂ "/>
        <s v="UnforgettableÂ             "/>
        <s v="The White RibbonÂ "/>
        <s v="RestorationÂ "/>
        <s v="The WraithÂ "/>
        <s v="The Salton SeaÂ "/>
        <s v="Metallica Through the NeverÂ "/>
        <s v="The InformersÂ "/>
        <s v="CarlosÂ             "/>
        <s v="I Come with the RainÂ "/>
        <s v="One Man's HeroÂ "/>
        <s v="Day of the DeadÂ "/>
        <s v="I Am WrathÂ "/>
        <s v="RenaissanceÂ "/>
        <s v="Red SonjaÂ "/>
        <s v="Red LightsÂ "/>
        <s v="SuperbadÂ "/>
        <s v="Madea Goes to JailÂ "/>
        <s v="WolvesÂ "/>
        <s v="Step Up 2: The StreetsÂ "/>
        <s v="Hoodwinked!Â "/>
        <s v="Hotel RwandaÂ "/>
        <s v="HitmanÂ "/>
        <s v="Black NativityÂ "/>
        <s v="The PrinceÂ "/>
        <s v="City of GhostsÂ "/>
        <s v="The OthersÂ "/>
        <s v="AliensÂ "/>
        <s v="My Fair LadyÂ "/>
        <s v="I Know What You Did Last SummerÂ "/>
        <s v="Let's Be CopsÂ "/>
        <s v="SidewaysÂ "/>
        <s v="BeerfestÂ "/>
        <s v="HalloweenÂ "/>
        <s v="Good Boy!Â "/>
        <s v="The Best Man HolidayÂ "/>
        <s v="Smokin' AcesÂ "/>
        <s v="Saw 3D: The Final ChapterÂ "/>
        <s v="40 Days and 40 NightsÂ "/>
        <s v="A Night at the RoxburyÂ "/>
        <s v="BeastlyÂ "/>
        <s v="The Hills Have EyesÂ "/>
        <s v="Dickie Roberts: Former Child StarÂ "/>
        <s v="McFarland, USAÂ "/>
        <s v="Lottery TicketÂ "/>
        <s v="ATLÂ "/>
        <s v="Pitch PerfectÂ "/>
        <s v="Summer CatchÂ "/>
        <s v="A Simple PlanÂ "/>
        <s v="TheyÂ "/>
        <s v="Larry the Cable Guy: Health InspectorÂ "/>
        <s v="The Adventures of Elmo in GrouchlandÂ "/>
        <s v="Brooklyn's FinestÂ "/>
        <s v="55 Days at PekingÂ "/>
        <s v="Evil DeadÂ "/>
        <s v="My Life in RuinsÂ "/>
        <s v="American DreamzÂ "/>
        <s v="Superman IV: The Quest for PeaceÂ "/>
        <s v="How She MoveÂ "/>
        <s v="Running ScaredÂ "/>
        <s v="Bobby Jones: Stroke of GeniusÂ "/>
        <s v="Shanghai SurpriseÂ "/>
        <s v="The IllusionistÂ "/>
        <s v="RoarÂ "/>
        <s v="Veronica GuerinÂ "/>
        <s v="Escobar: Paradise LostÂ "/>
        <s v="Southland TalesÂ "/>
        <s v="Dragon HuntersÂ "/>
        <s v="Damnation AlleyÂ "/>
        <s v="The ApparitionÂ "/>
        <s v="My GirlÂ "/>
        <s v="Fur: An Imaginary Portrait of Diane ArbusÂ "/>
        <s v="Wall StreetÂ "/>
        <s v="Sense and SensibilityÂ "/>
        <s v="Becoming JaneÂ "/>
        <s v="Sydney WhiteÂ "/>
        <s v="House of Sand and FogÂ "/>
        <s v="Dead Poets SocietyÂ "/>
        <s v="Dumb &amp; DumberÂ "/>
        <s v="When Harry Met Sally...Â "/>
        <s v="The VerdictÂ "/>
        <s v="Road TripÂ "/>
        <s v="Varsity BluesÂ "/>
        <s v="The ArtistÂ "/>
        <s v="The UnbornÂ "/>
        <s v="Moonrise KingdomÂ "/>
        <s v="The Texas Chainsaw Massacre: The BeginningÂ "/>
        <s v="The Young MessiahÂ "/>
        <s v="The Master of DisguiseÂ "/>
        <s v="Pan's LabyrinthÂ "/>
        <s v="The MessengersÂ             "/>
        <s v="See Spot RunÂ "/>
        <s v="Baby BoyÂ "/>
        <s v="The RoommateÂ "/>
        <s v="Joe DirtÂ "/>
        <s v="Double ImpactÂ "/>
        <s v="Hot FuzzÂ "/>
        <s v="The WomenÂ "/>
        <s v="Vicky Cristina BarcelonaÂ "/>
        <s v="Arn: The Knight TemplarÂ "/>
        <s v="Boys and GirlsÂ "/>
        <s v="White OleanderÂ "/>
        <s v="Jennifer's BodyÂ "/>
        <s v="Drowning MonaÂ "/>
        <s v="Radio DaysÂ "/>
        <s v="Remember MeÂ "/>
        <s v="How to DealÂ "/>
        <s v="My Stepmother Is an AlienÂ "/>
        <s v="PhiladelphiaÂ "/>
        <s v="The Thirteenth FloorÂ "/>
        <s v="The CookoutÂ "/>
        <s v="MeteorÂ "/>
        <s v="DuetsÂ "/>
        <s v="Hollywood EndingÂ "/>
        <s v="Detroit Rock CityÂ "/>
        <s v="HighlanderÂ "/>
        <s v="Things We Lost in the FireÂ "/>
        <s v="SteelÂ "/>
        <s v="The ImmigrantÂ "/>
        <s v="The White CountessÂ "/>
        <s v="TranceÂ "/>
        <s v="Soul PlaneÂ "/>
        <s v="Welcome to the SticksÂ "/>
        <s v="GoodÂ "/>
        <s v="Enter the VoidÂ "/>
        <s v="VampsÂ "/>
        <s v="Hachi: A Dog's TaleÂ "/>
        <s v="ZuluÂ "/>
        <s v="The HomesmanÂ "/>
        <s v="Juwanna MannÂ "/>
        <s v="LilyhammerÂ             "/>
        <s v="AraratÂ "/>
        <s v="MadisonÂ "/>
        <s v="Slow BurnÂ "/>
        <s v="WasabiÂ "/>
        <s v="SlitherÂ "/>
        <s v="Beverly Hills CopÂ "/>
        <s v="Home AloneÂ "/>
        <s v="3 Men and a BabyÂ "/>
        <s v="TootsieÂ "/>
        <s v="Top GunÂ "/>
        <s v="Crouching Tiger, Hidden DragonÂ "/>
        <s v="American BeautyÂ "/>
        <s v="The King's SpeechÂ "/>
        <s v="TwinsÂ "/>
        <s v="Scream: The TV SeriesÂ             "/>
        <s v="The Yellow HandkerchiefÂ "/>
        <s v="The Color PurpleÂ "/>
        <s v="Tidal WaveÂ "/>
        <s v="The Imitation GameÂ "/>
        <s v="Private BenjaminÂ "/>
        <s v="Coal Miner's DaughterÂ "/>
        <s v="Diary of a Wimpy KidÂ "/>
        <s v="MamaÂ "/>
        <s v="National Lampoon's VacationÂ "/>
        <s v="Bad GrandpaÂ "/>
        <s v="The QueenÂ "/>
        <s v="BeetlejuiceÂ "/>
        <s v="Why Did I Get Married?Â "/>
        <s v="Little WomenÂ "/>
        <s v="The Woman in BlackÂ "/>
        <s v="When a Stranger CallsÂ "/>
        <s v="Big Fat LiarÂ "/>
        <s v="The Deer HunterÂ "/>
        <s v="Wag the DogÂ "/>
        <s v="The Lizzie McGuire MovieÂ "/>
        <s v="SnitchÂ "/>
        <s v="KrampusÂ "/>
        <s v="The FacultyÂ "/>
        <s v="What's Love Got to Do with ItÂ "/>
        <s v="Cop LandÂ "/>
        <s v="Not Another Teen MovieÂ "/>
        <s v="End of WatchÂ "/>
        <s v="The SkullsÂ "/>
        <s v="The Theory of EverythingÂ "/>
        <s v="Malibu's Most WantedÂ "/>
        <s v="Where the Heart IsÂ "/>
        <s v="Lawrence of ArabiaÂ "/>
        <s v="Halloween IIÂ "/>
        <s v="WildÂ "/>
        <s v="The Last House on the LeftÂ "/>
        <s v="The Wedding DateÂ "/>
        <s v="Halloween: ResurrectionÂ "/>
        <s v="The Princess BrideÂ "/>
        <s v="The Great DebatersÂ "/>
        <s v="DriveÂ "/>
        <s v="Confessions of a Teenage Drama QueenÂ "/>
        <s v="The Object of My AffectionÂ "/>
        <s v="28 Weeks LaterÂ "/>
        <s v="When the Game Stands TallÂ "/>
        <s v="Because of Winn-DixieÂ "/>
        <s v="Love &amp; BasketballÂ "/>
        <s v="Grosse Pointe BlankÂ "/>
        <s v="All About SteveÂ "/>
        <s v="Book of Shadows: Blair Witch 2Â "/>
        <s v="The CraftÂ "/>
        <s v="Match PointÂ "/>
        <s v="Ramona and BeezusÂ "/>
        <s v="The Remains of the DayÂ "/>
        <s v="Boogie NightsÂ "/>
        <s v="Nowhere to RunÂ "/>
        <s v="FlickaÂ "/>
        <s v="The Hills Have Eyes IIÂ "/>
        <s v="Urban Legends: Final CutÂ "/>
        <s v="Tuck EverlastingÂ "/>
        <s v="The MarineÂ "/>
        <s v="KeanuÂ "/>
        <s v="Country StrongÂ "/>
        <s v="Disturbing BehaviorÂ "/>
        <s v="The Place Beyond the PinesÂ "/>
        <s v="The November ManÂ "/>
        <s v="Eye of the BeholderÂ "/>
        <s v="The Hurt LockerÂ "/>
        <s v="FirestarterÂ "/>
        <s v="Killing Them SoftlyÂ "/>
        <s v="A Most Wanted ManÂ "/>
        <s v="Freddy Got FingeredÂ "/>
        <s v="The Pirates Who Don't Do Anything: A VeggieTales MovieÂ "/>
        <s v="U2 3DÂ "/>
        <s v="Highlander: EndgameÂ "/>
        <s v="IdlewildÂ "/>
        <s v="One DayÂ "/>
        <s v="Whip ItÂ "/>
        <s v="Knockaround GuysÂ "/>
        <s v="ConfidenceÂ "/>
        <s v="The MuseÂ "/>
        <s v="De-LovelyÂ "/>
        <s v="New York StoriesÂ "/>
        <s v="Barney's Great AdventureÂ "/>
        <s v="The Man with the Iron FistsÂ "/>
        <s v="Home FriesÂ "/>
        <s v="Here on EarthÂ "/>
        <s v="BrazilÂ "/>
        <s v="Raise Your VoiceÂ "/>
        <s v="The Dead ZoneÂ             "/>
        <s v="The Big LebowskiÂ "/>
        <s v="Black Snake MoanÂ "/>
        <s v="Dark BlueÂ "/>
        <s v="A Mighty HeartÂ "/>
        <s v="Whatever It TakesÂ "/>
        <s v="Boat TripÂ "/>
        <s v="The Importance of Being EarnestÂ "/>
        <s v="The Love LetterÂ "/>
        <s v="HootÂ "/>
        <s v="In BrugesÂ "/>
        <s v="PeeplesÂ "/>
        <s v="The RockerÂ "/>
        <s v="Post GradÂ "/>
        <s v="Promised LandÂ "/>
        <s v="Whatever WorksÂ "/>
        <s v="The In CrowdÂ "/>
        <s v="Three BurialsÂ "/>
        <s v="Jakob the LiarÂ "/>
        <s v="Kiss Kiss Bang BangÂ "/>
        <s v="Idle HandsÂ "/>
        <s v="Mulholland DriveÂ "/>
        <s v="Blood and ChocolateÂ "/>
        <s v="You Will Meet a Tall Dark StrangerÂ "/>
        <s v="Never Let Me GoÂ "/>
        <s v="The CompanyÂ             "/>
        <s v="TranssiberianÂ "/>
        <s v="The Clan of the Cave BearÂ "/>
        <s v="Crazy in AlabamaÂ "/>
        <s v="Funny GamesÂ "/>
        <s v="ListeningÂ "/>
        <s v="Felicia's JourneyÂ "/>
        <s v="MetropolisÂ "/>
        <s v="District B13Â "/>
        <s v="Things to Do in Denver When You're DeadÂ "/>
        <s v="The AssassinÂ "/>
        <s v="Buffalo SoldiersÂ "/>
        <s v="The ReturnÂ "/>
        <s v="Ong-bak 2Â "/>
        <s v="CenturionÂ "/>
        <s v="Silent TriggerÂ "/>
        <s v="The Midnight Meat TrainÂ "/>
        <s v="Winnie MandelaÂ "/>
        <s v="The Son of No OneÂ "/>
        <s v="All the Queen's MenÂ "/>
        <s v="The Good NightÂ "/>
        <s v="Bathory: Countess of BloodÂ "/>
        <s v="KhumbaÂ "/>
        <s v="AutomataÂ "/>
        <s v="Dungeons &amp; Dragons: Wrath of the Dragon GodÂ "/>
        <s v="Chiamatemi Francesco - Il Papa della genteÂ "/>
        <s v="Shinjuku IncidentÂ "/>
        <s v="PandaemoniumÂ "/>
        <s v="Groundhog DayÂ "/>
        <s v="Magic Mike XXLÂ "/>
        <s v="Romeo + JulietÂ "/>
        <s v="Sarah's KeyÂ "/>
        <s v="FreedomÂ "/>
        <s v="UnforgivenÂ "/>
        <s v="ManderlayÂ "/>
        <s v="Slumdog MillionaireÂ "/>
        <s v="Fatal AttractionÂ "/>
        <s v="Pretty WomanÂ "/>
        <s v="Towering InfernoÂ             "/>
        <s v="Crocodile Dundee IIÂ "/>
        <s v="Broken HorsesÂ "/>
        <s v="Born on the Fourth of JulyÂ "/>
        <s v="Cool RunningsÂ "/>
        <s v="My Bloody ValentineÂ "/>
        <s v="Stomp the YardÂ "/>
        <s v="The Spy Who Loved MeÂ "/>
        <s v="Ghost HuntersÂ             "/>
        <s v="Urban LegendÂ "/>
        <s v="Good DeedsÂ "/>
        <s v="White FangÂ "/>
        <s v="SuperstarÂ "/>
        <s v="The Iron LadyÂ "/>
        <s v="Jonah: A VeggieTales MovieÂ "/>
        <s v="Poetic JusticeÂ "/>
        <s v="All About the BenjaminsÂ "/>
        <s v="Vampire in BrooklynÂ "/>
        <s v="Exorcist II: The HereticÂ "/>
        <s v="An American HauntingÂ "/>
        <s v="My Boss's DaughterÂ "/>
        <s v="A Perfect GetawayÂ "/>
        <s v="Our Family WeddingÂ "/>
        <s v="Dead Man on CampusÂ "/>
        <s v="Tea with MussoliniÂ "/>
        <s v="ThinnerÂ "/>
        <s v="New York, New YorkÂ "/>
        <s v="CrooklynÂ "/>
        <s v="I Think I Love My WifeÂ "/>
        <s v="Jason XÂ "/>
        <s v="BobbyÂ "/>
        <s v="Head Over HeelsÂ "/>
        <s v="Fun SizeÂ "/>
        <s v="The Diving Bell and the ButterflyÂ "/>
        <s v="Little ChildrenÂ "/>
        <s v="GossipÂ "/>
        <s v="A Walk on the MoonÂ "/>
        <s v="Catch a FireÂ "/>
        <s v="Soul SurvivorsÂ "/>
        <s v="Jefferson in ParisÂ "/>
        <s v="Easy VirtueÂ "/>
        <s v="CaravansÂ "/>
        <s v="Mr. TurnerÂ "/>
        <s v="Wild GrassÂ "/>
        <s v="Amen.Â "/>
        <s v="Reign of AssassinsÂ "/>
        <s v="The Lucky OnesÂ "/>
        <s v="MargaretÂ "/>
        <s v="Stan HelsingÂ "/>
        <s v="FlippedÂ "/>
        <s v="Brokeback MountainÂ "/>
        <s v="CluelessÂ "/>
        <s v="Far from HeavenÂ "/>
        <s v="Hot Tub Time Machine 2Â "/>
        <s v="DekalogÂ             "/>
        <s v="QuillsÂ "/>
        <s v="Seven PsychopathsÂ "/>
        <s v="The Caveman's ValentineÂ "/>
        <s v="The BorderÂ             "/>
        <s v="DownfallÂ "/>
        <s v="The Sea InsideÂ "/>
        <s v="Under the SkinÂ "/>
        <s v="Good Morning, VietnamÂ "/>
        <s v="The Last GodfatherÂ "/>
        <s v="Justin Bieber: Never Say NeverÂ "/>
        <s v="Black SwanÂ "/>
        <s v="The Godfather: Part IIÂ "/>
        <s v="Save the Last DanceÂ "/>
        <s v="A Nightmare on Elm Street 4: The Dream MasterÂ "/>
        <s v="Miracles from HeavenÂ "/>
        <s v="Dude, Where's My Car?Â "/>
        <s v="Young GunsÂ "/>
        <s v="St. VincentÂ "/>
        <s v="About Last NightÂ "/>
        <s v="10 Things I Hate About YouÂ "/>
        <s v="The New GuyÂ "/>
        <s v="Loaded Weapon 1Â "/>
        <s v="The ShallowsÂ "/>
        <s v="The Butterfly EffectÂ "/>
        <s v="Snow DayÂ "/>
        <s v="This ChristmasÂ "/>
        <s v="Baby GeniusesÂ "/>
        <s v="The Big HitÂ "/>
        <s v="Harriet the SpyÂ "/>
        <s v="Child's Play 2Â "/>
        <s v="No Good DeedÂ "/>
        <s v="The MistÂ "/>
        <s v="Ex MachinaÂ "/>
        <s v="Being John MalkovichÂ "/>
        <s v="Two Can Play That GameÂ "/>
        <s v="Earth to EchoÂ "/>
        <s v="Crazy/BeautifulÂ "/>
        <s v="Letters from Iwo JimaÂ "/>
        <s v="The Astronaut FarmerÂ "/>
        <s v="WooÂ "/>
        <s v="RoomÂ "/>
        <s v="Dirty WorkÂ "/>
        <s v="Serial MomÂ "/>
        <s v="DickÂ "/>
        <s v="Del 1 - MÃ¤n som hatar kvinnorÂ             "/>
        <s v="Light It UpÂ "/>
        <s v="54Â "/>
        <s v="Bubble BoyÂ "/>
        <s v="Birthday GirlÂ "/>
        <s v="21 &amp; OverÂ "/>
        <s v="Paris, je t'aimeÂ "/>
        <s v="Resurrecting the ChampÂ "/>
        <s v="AdmissionÂ "/>
        <s v="The Widow of Saint-PierreÂ "/>
        <s v="ChloeÂ "/>
        <s v="FaithfulÂ "/>
        <s v="Find Me GuiltyÂ "/>
        <s v="The Perks of Being a WallflowerÂ "/>
        <s v="Excessive ForceÂ "/>
        <s v="InfamousÂ "/>
        <s v="The ClaimÂ "/>
        <s v="The Vatican TapesÂ "/>
        <s v="Attack the BlockÂ "/>
        <s v="In the Land of Blood and HoneyÂ "/>
        <s v="The CallÂ "/>
        <s v="Operation ChromiteÂ "/>
        <s v="The Crocodile Hunter: Collision CourseÂ "/>
        <s v="I Love You Phillip MorrisÂ "/>
        <s v="Quest for FireÂ "/>
        <s v="Antwone FisherÂ "/>
        <s v="The Emperor's ClubÂ "/>
        <s v="True RomanceÂ "/>
        <s v="WombÂ "/>
        <s v="Glengarry Glen RossÂ "/>
        <s v="The Killer Inside MeÂ "/>
        <s v="Cat PeopleÂ "/>
        <s v="Sorority RowÂ "/>
        <s v="The Prisoner of ZendaÂ "/>
        <s v="Lars and the Real GirlÂ "/>
        <s v="The Boy in the Striped PajamasÂ "/>
        <s v="Dancer in the DarkÂ "/>
        <s v="Oscar and LucindaÂ "/>
        <s v="The FuneralÂ "/>
        <s v="Solitary ManÂ "/>
        <s v="MacheteÂ "/>
        <s v="Casino JackÂ "/>
        <s v="The Land Before TimeÂ "/>
        <s v="Tae Guk Gi: The Brotherhood of WarÂ "/>
        <s v="The Perfect GameÂ "/>
        <s v="The ExorcistÂ "/>
        <s v="JawsÂ "/>
        <s v="American PieÂ "/>
        <s v="Ernest &amp; CelestineÂ "/>
        <s v="The Golden ChildÂ "/>
        <s v="Think Like a ManÂ "/>
        <s v="BarbershopÂ "/>
        <s v="Star Trek II: The Wrath of KhanÂ "/>
        <s v="Ace Ventura: Pet DetectiveÂ "/>
        <s v="WarGamesÂ "/>
        <s v="WitnessÂ "/>
        <s v="Act of ValorÂ "/>
        <s v="Step UpÂ "/>
        <s v="Beavis and Butt-Head Do AmericaÂ "/>
        <s v="Jackie BrownÂ "/>
        <s v="Harold &amp; Kumar Escape from Guantanamo BayÂ "/>
        <s v="ChronicleÂ "/>
        <s v="YentlÂ "/>
        <s v="Time BanditsÂ "/>
        <s v="CrossroadsÂ "/>
        <s v="Project XÂ "/>
        <s v="PattonÂ "/>
        <s v="One Hour PhotoÂ "/>
        <s v="QuarantineÂ "/>
        <s v="The EyeÂ "/>
        <s v="Johnson Family VacationÂ "/>
        <s v="How HighÂ "/>
        <s v="The Muppet Christmas CarolÂ "/>
        <s v="FridaÂ "/>
        <s v="Katy Perry: Part of MeÂ "/>
        <s v="The Fault in Our StarsÂ "/>
        <s v="RoundersÂ "/>
        <s v="Top FiveÂ "/>
        <s v="ProphecyÂ "/>
        <s v="Stir of EchoesÂ "/>
        <s v="Spartacus: War of the DamnedÂ             "/>
        <s v="PhilomenaÂ "/>
        <s v="The Upside of AngerÂ "/>
        <s v="The Boys from BrazilÂ "/>
        <s v="AquamarineÂ "/>
        <s v="Paper TownsÂ "/>
        <s v="My Baby's DaddyÂ "/>
        <s v="NebraskaÂ "/>
        <s v="Tales from the Crypt: Demon KnightÂ "/>
        <s v="Max Keeble's Big MoveÂ "/>
        <s v="Young AdultÂ "/>
        <s v="CrankÂ "/>
        <s v="How to Be a PlayerÂ "/>
        <s v="Living Out LoudÂ "/>
        <s v="Just WrightÂ "/>
        <s v="Rachel Getting MarriedÂ "/>
        <s v="The Postman Always Rings TwiceÂ "/>
        <s v="Girl with a Pearl EarringÂ "/>
        <s v="Das BootÂ "/>
        <s v="Sorority BoysÂ "/>
        <s v="About TimeÂ "/>
        <s v="House of Flying DaggersÂ "/>
        <s v="ArbitrageÂ "/>
        <s v="Project AlmanacÂ "/>
        <s v="Cadillac RecordsÂ "/>
        <s v="ScrewedÂ "/>
        <s v="FortressÂ "/>
        <s v="For Your ConsiderationÂ "/>
        <s v="CelebrityÂ "/>
        <s v="Running with ScissorsÂ "/>
        <s v="From Justin to KellyÂ "/>
        <s v="Girl 6Â "/>
        <s v="In the CutÂ "/>
        <s v="Two LoversÂ "/>
        <s v="Last OrdersÂ "/>
        <s v="The Pursuit of D.B. CooperÂ "/>
        <s v="RavenousÂ "/>
        <s v="Charlie BartlettÂ "/>
        <s v="The Great BeautyÂ "/>
        <s v="The Dangerous Lives of Altar BoysÂ "/>
        <s v="StokerÂ "/>
        <s v="2046Â "/>
        <s v="Married LifeÂ "/>
        <s v="DumaÂ "/>
        <s v="OndineÂ "/>
        <s v="BrotherÂ "/>
        <s v="Welcome to CollinwoodÂ "/>
        <s v="Critical CareÂ "/>
        <s v="The Life Before Her EyesÂ "/>
        <s v="Darling CompanionÂ "/>
        <s v="TradeÂ "/>
        <s v="FatelessÂ "/>
        <s v="Breakfast of ChampionsÂ "/>
        <s v="A Woman, a Gun and a Noodle ShopÂ "/>
        <s v="CypherÂ "/>
        <s v="City of Life and DeathÂ "/>
        <s v="Legend of Kung Fu RabbitÂ "/>
        <s v="Space Battleship YamatoÂ "/>
        <s v="5 Days of WarÂ "/>
        <s v="TriangleÂ "/>
        <s v="10 Days in a MadhouseÂ "/>
        <s v="Heaven Is for RealÂ "/>
        <s v="SnatchÂ "/>
        <s v="Dancin' It's OnÂ "/>
        <s v="Pet SemataryÂ "/>
        <s v="MadadayoÂ "/>
        <s v="The Cry of the OwlÂ "/>
        <s v="A Tale of Three CitiesÂ "/>
        <s v="GremlinsÂ "/>
        <s v="Star Wars: Episode IV - A New HopeÂ "/>
        <s v="Dirty GrandpaÂ "/>
        <s v="Doctor ZhivagoÂ "/>
        <s v="TrashÂ "/>
        <s v="High School Musical 3: Senior YearÂ "/>
        <s v="The FighterÂ "/>
        <s v="Jackass Number TwoÂ "/>
        <s v="My Cousin VinnyÂ "/>
        <s v="If I StayÂ "/>
        <s v="Drive HardÂ "/>
        <s v="Major LeagueÂ "/>
        <s v="St. Trinian'sÂ "/>
        <s v="Phone BoothÂ "/>
        <s v="A Walk to RememberÂ "/>
        <s v="Dead Man WalkingÂ "/>
        <s v="Cruel IntentionsÂ "/>
        <s v="Saw VIÂ "/>
        <s v="History of the World: Part IÂ "/>
        <s v="The Secret Life of BeesÂ "/>
        <s v="Corky RomanoÂ "/>
        <s v="Raising CainÂ "/>
        <s v="F.I.S.T.Â "/>
        <s v="Invaders from MarsÂ "/>
        <s v="BrooklynÂ "/>
        <s v="Barry LyndonÂ "/>
        <s v="Out ColdÂ "/>
        <s v="The Ladies ManÂ "/>
        <s v="QuartetÂ "/>
        <s v="TomcatsÂ "/>
        <s v="FrailtyÂ "/>
        <s v="Woman in GoldÂ "/>
        <s v="KinseyÂ "/>
        <s v="Army of DarknessÂ "/>
        <s v="SlackersÂ "/>
        <s v="What's Eating Gilbert GrapeÂ "/>
        <s v="The Visual Bible: The Gospel of JohnÂ "/>
        <s v="Vera DrakeÂ "/>
        <s v="The GuruÂ "/>
        <s v="The Perez FamilyÂ "/>
        <s v="Inside Llewyn DavisÂ "/>
        <s v="OÂ "/>
        <s v="Return to the Blue LagoonÂ "/>
        <s v="The Molly MaguiresÂ "/>
        <s v="Romance &amp; CigarettesÂ "/>
        <s v="Copying BeethovenÂ "/>
        <s v="Brighton RockÂ "/>
        <s v="Saw VÂ "/>
        <s v="Machine Gun McCainÂ "/>
        <s v="LOLÂ "/>
        <s v="JindabyneÂ "/>
        <s v="Kabhi Alvida Naa KehnaÂ "/>
        <s v="An Ideal HusbandÂ "/>
        <s v="The Last Days on MarsÂ "/>
        <s v="DarknessÂ "/>
        <s v="2001: A Space OdysseyÂ "/>
        <s v="E.T. the Extra-TerrestrialÂ "/>
        <s v="In the Land of WomenÂ "/>
        <s v="The Blue ButterflyÂ "/>
        <s v="There Goes My BabyÂ "/>
        <s v="LovesickÂ             "/>
        <s v="HousefullÂ "/>
        <s v="September DawnÂ "/>
        <s v="For Greater Glory: The True Story of CristiadaÂ "/>
        <s v="La Famille BÃ©lierÂ "/>
        <s v="Good Will HuntingÂ "/>
        <s v="MisconductÂ "/>
        <s v="Saw IIIÂ "/>
        <s v="StripesÂ "/>
        <s v="Bring It OnÂ "/>
        <s v="The Purge: Election YearÂ "/>
        <s v="She's All ThatÂ "/>
        <s v="Saw IVÂ "/>
        <s v="White NoiseÂ "/>
        <s v="Madea's Family ReunionÂ "/>
        <s v="The Color of MoneyÂ "/>
        <s v="The Longest DayÂ "/>
        <s v="The Mighty DucksÂ "/>
        <s v="The GrudgeÂ "/>
        <s v="Happy GilmoreÂ "/>
        <s v="Jeepers CreepersÂ "/>
        <s v="Bill &amp; Ted's Excellent AdventureÂ "/>
        <s v="Oliver!Â "/>
        <s v="The Best Exotic Marigold HotelÂ "/>
        <s v="Recess: School's OutÂ "/>
        <s v="Mad Max Beyond ThunderdomeÂ "/>
        <s v="CommandoÂ "/>
        <s v="The BoyÂ "/>
        <s v="DevilÂ "/>
        <s v="Friday After NextÂ "/>
        <s v="Insidious: Chapter 3Â "/>
        <s v="The Last DragonÂ "/>
        <s v="The Lawnmower ManÂ "/>
        <s v="Nick and Norah's Infinite PlaylistÂ "/>
        <s v="DogmaÂ "/>
        <s v="The Banger SistersÂ "/>
        <s v="Twilight Zone: The MovieÂ "/>
        <s v="Road HouseÂ "/>
        <s v="A Low Down Dirty ShameÂ "/>
        <s v="SwimfanÂ "/>
        <s v="Employee of the MonthÂ "/>
        <s v="Can't Hardly WaitÂ "/>
        <s v="The OutsidersÂ "/>
        <s v="Pete's DragonÂ "/>
        <s v="The Dead ZoneÂ "/>
        <s v="Sinister 2Â "/>
        <s v="SparkleÂ "/>
        <s v="ValentineÂ "/>
        <s v="The Fourth KindÂ "/>
        <s v="A Prairie Home CompanionÂ "/>
        <s v="Sugar HillÂ "/>
        <s v="Invasion U.S.A.Â "/>
        <s v="Roll BounceÂ "/>
        <s v="RushmoreÂ "/>
        <s v="SkylineÂ "/>
        <s v="The Second Best Exotic Marigold HotelÂ "/>
        <s v="Kit Kittredge: An American GirlÂ "/>
        <s v="The Perfect ManÂ "/>
        <s v="Mo' Better BluesÂ "/>
        <s v="Kung Pow: Enter the FistÂ "/>
        <s v="TremorsÂ "/>
        <s v="Wrong TurnÂ "/>
        <s v="The Long RidersÂ "/>
        <s v="The CorruptorÂ "/>
        <s v="MudÂ "/>
        <s v="Reno 911!: MiamiÂ "/>
        <s v="One Direction: This Is UsÂ "/>
        <s v="The Goods: Live Hard, Sell HardÂ "/>
        <s v="Hey Arnold! The MovieÂ "/>
        <s v="My Week with MarilynÂ "/>
        <s v="The MatadorÂ "/>
        <s v="Love JonesÂ "/>
        <s v="The GiftÂ "/>
        <s v="End of the SpearÂ "/>
        <s v="Get Over ItÂ "/>
        <s v="Office SpaceÂ "/>
        <s v="Drop Dead GorgeousÂ "/>
        <s v="Big EyesÂ "/>
        <s v="Very Bad ThingsÂ "/>
        <s v="SleepoverÂ "/>
        <s v="Body DoubleÂ "/>
        <s v="MacGruberÂ "/>
        <s v="Dirty Pretty ThingsÂ "/>
        <s v="Movie 43Â "/>
        <s v="Over Her Dead BodyÂ "/>
        <s v="Seeking a Friend for the End of the WorldÂ "/>
        <s v="Cedar RapidsÂ "/>
        <s v="BonesÂ             "/>
        <s v="American History XÂ "/>
        <s v="The CollectionÂ "/>
        <s v="Teacher's PetÂ "/>
        <s v="The Red ViolinÂ "/>
        <s v="The Straight StoryÂ "/>
        <s v="Deuces WildÂ "/>
        <s v="Bad WordsÂ "/>
        <s v="Run, Fatboy, RunÂ "/>
        <s v="HeartbeepsÂ "/>
        <s v="Black or WhiteÂ "/>
        <s v="On the LineÂ "/>
        <s v="Rescue DawnÂ "/>
        <s v="Danny CollinsÂ "/>
        <s v="Jeff, Who Lives at HomeÂ "/>
        <s v="I Am LoveÂ "/>
        <s v="Atlas Shrugged II: The StrikeÂ "/>
        <s v="Romeo Is BleedingÂ "/>
        <s v="The LimeyÂ "/>
        <s v="CrashÂ "/>
        <s v="The House of MirthÂ "/>
        <s v="MaloneÂ "/>
        <s v="Peaceful WarriorÂ "/>
        <s v="Bucky Larson: Born to Be a StarÂ "/>
        <s v="BamboozledÂ "/>
        <s v="The ForestÂ "/>
        <s v="SphinxÂ "/>
        <s v="While We're YoungÂ "/>
        <s v="A Better LifeÂ "/>
        <s v="SpiderÂ "/>
        <s v="Gun ShyÂ "/>
        <s v="Nicholas NicklebyÂ "/>
        <s v="The IcemanÂ "/>
        <s v="KrrishÂ "/>
        <s v="Cecil B. DeMentedÂ "/>
        <s v="Killer JoeÂ "/>
        <s v="The JonesesÂ "/>
        <s v="Owning MahownyÂ "/>
        <s v="The Brothers SolomonÂ "/>
        <s v="My Blueberry NightsÂ "/>
        <s v="IlluminataÂ "/>
        <s v="Swept AwayÂ "/>
        <s v="War, Inc.Â "/>
        <s v="Shaolin SoccerÂ "/>
        <s v="The Brown BunnyÂ "/>
        <s v="The SwindleÂ "/>
        <s v="RosewaterÂ "/>
        <s v="The Chambermaid on the TitanicÂ "/>
        <s v="CoriolanusÂ "/>
        <s v="Imaginary HeroesÂ "/>
        <s v="High Heels and Low LifesÂ "/>
        <s v="World's Greatest DadÂ "/>
        <s v="SeveranceÂ "/>
        <s v="EdmondÂ "/>
        <s v="Welcome to the RileysÂ "/>
        <s v="Police Academy: Mission to MoscowÂ "/>
        <s v="Blood Done Sign My NameÂ "/>
        <s v="Cinco de Mayo, La BatallaÂ "/>
        <s v="Elsa &amp; FredÂ "/>
        <s v="An Alan Smithee Film: Burn Hollywood BurnÂ "/>
        <s v="The Open RoadÂ "/>
        <s v="The Good GuyÂ "/>
        <s v="MotherhoodÂ "/>
        <s v="Free StyleÂ "/>
        <s v="StrangerlandÂ "/>
        <s v="The Janky PromotersÂ "/>
        <s v="Blonde AmbitionÂ "/>
        <s v="The Oxford MurdersÂ "/>
        <s v="The ReefÂ "/>
        <s v="EulogyÂ "/>
        <s v="White Noise 2: The LightÂ "/>
        <s v="You Got Served: Beat the WorldÂ "/>
        <s v="Fifty Dead Men WalkingÂ "/>
        <s v="Jungle ShuffleÂ "/>
        <s v="Adam ResurrectedÂ "/>
        <s v="Of Horses and MenÂ "/>
        <s v="It's a Wonderful AfterlifeÂ "/>
        <s v="The Devil's TombÂ "/>
        <s v="PartitionÂ "/>
        <s v="Good IntentionsÂ "/>
        <s v="The Good, the Bad, the WeirdÂ "/>
        <s v="Nurse 3DÂ "/>
        <s v="GunlessÂ "/>
        <s v="AdventurelandÂ "/>
        <s v="The Lost CityÂ "/>
        <s v="Next FridayÂ "/>
        <s v="American HeistÂ "/>
        <s v="You Only Live TwiceÂ "/>
        <s v="PlasticÂ "/>
        <s v="AmourÂ "/>
        <s v="Poltergeist IIIÂ "/>
        <s v="Re-KillÂ "/>
        <s v="It's a Mad, Mad, Mad, Mad WorldÂ "/>
        <s v="VolverÂ "/>
        <s v="Heavy MetalÂ "/>
        <s v="Gentlemen BroncosÂ "/>
        <s v="Richard IIIÂ "/>
        <s v="Into the Grizzly MazeÂ "/>
        <s v="KitesÂ "/>
        <s v="MelancholiaÂ "/>
        <s v="Red DogÂ "/>
        <s v="Jab Tak Hai JaanÂ "/>
        <s v="AlienÂ "/>
        <s v="The Texas Chain Saw MassacreÂ "/>
        <s v="The RunawaysÂ "/>
        <s v="Fiddler on the RoofÂ "/>
        <s v="ThunderballÂ "/>
        <s v="DetentionÂ "/>
        <s v="Loose CannonsÂ "/>
        <s v="Set It OffÂ "/>
        <s v="The Best ManÂ "/>
        <s v="Child's PlayÂ "/>
        <s v="SickoÂ "/>
        <s v="The Purge: AnarchyÂ "/>
        <s v="Down to YouÂ "/>
        <s v="Harold &amp; Kumar Go to White CastleÂ "/>
        <s v="The ContenderÂ "/>
        <s v="Boiler RoomÂ "/>
        <s v="Trading PlacesÂ "/>
        <s v="Black ChristmasÂ "/>
        <s v="Breakin' All the RulesÂ "/>
        <s v="Henry VÂ "/>
        <s v="The SavagesÂ "/>
        <s v="Chasing PapiÂ "/>
        <s v="The Way of the GunÂ "/>
        <s v="Igby Goes DownÂ "/>
        <s v="PCUÂ "/>
        <s v="The Ultimate GiftÂ "/>
        <s v="The Bold and the BeautifulÂ             "/>
        <s v="The Ice PiratesÂ "/>
        <s v="GracieÂ "/>
        <s v="Trust the ManÂ "/>
        <s v="Hamlet 2Â "/>
        <s v="Velvet GoldmineÂ "/>
        <s v="The WailingÂ "/>
        <s v="Glee: The 3D Concert MovieÂ "/>
        <s v="The Legend of SuriyothaiÂ "/>
        <s v="Two Evil EyesÂ "/>
        <s v="BarbecueÂ "/>
        <s v="All or NothingÂ "/>
        <s v="Princess KaiulaniÂ "/>
        <s v="Opal DreamÂ "/>
        <s v="Flame and CitronÂ "/>
        <s v="UndiscoveredÂ "/>
        <s v="Red Riding: In the Year of Our Lord 1974Â "/>
        <s v="The Girl on the TrainÂ "/>
        <s v="Veronika Decides to DieÂ "/>
        <s v="Crocodile DundeeÂ "/>
        <s v="Ultramarines: A Warhammer 40,000 MovieÂ "/>
        <s v="The I InsideÂ "/>
        <s v="Beneath Hill 60Â "/>
        <s v="PolisseÂ "/>
        <s v="AwakeÂ "/>
        <s v="Star Wars: The Clone WarsÂ             "/>
        <s v="Skin TradeÂ "/>
        <s v="The Lost BoysÂ "/>
        <s v="Crazy HeartÂ "/>
        <s v="The RoseÂ "/>
        <s v="Baggage ClaimÂ "/>
        <s v="BarbarellaÂ "/>
        <s v="ShipwreckedÂ "/>
        <s v="ElectionÂ "/>
        <s v="The NamesakeÂ "/>
        <s v="The DUFFÂ "/>
        <s v="GlitterÂ "/>
        <s v="The Haunting in Connecticut 2: Ghosts of GeorgiaÂ "/>
        <s v="SilmidoÂ "/>
        <s v="Bright StarÂ "/>
        <s v="My Name Is KhanÂ "/>
        <s v="All Is LostÂ "/>
        <s v="LimboÂ "/>
        <s v="Namastey LondonÂ "/>
        <s v="The Wind That Shakes the BarleyÂ "/>
        <s v="Yeh Jawaani Hai DeewaniÂ "/>
        <s v="Quo VadisÂ "/>
        <s v="Repo! The Genetic OperaÂ "/>
        <s v="Valley of the Wolves: IraqÂ "/>
        <s v="Pulp FictionÂ "/>
        <s v="The Muppet MovieÂ "/>
        <s v="NightcrawlerÂ "/>
        <s v="Club DreadÂ "/>
        <s v="The Sound of MusicÂ "/>
        <s v="SplashÂ "/>
        <s v="Little Miss SunshineÂ "/>
        <s v="Stand by MeÂ "/>
        <s v="28 Days Later...Â "/>
        <s v="You Got ServedÂ "/>
        <s v="Escape from AlcatrazÂ "/>
        <s v="Brown SugarÂ "/>
        <s v="A Thin Line Between Love and HateÂ "/>
        <s v="50/50Â "/>
        <s v="ShutterÂ "/>
        <s v="That Awkward MomentÂ "/>
        <s v="Modern ProblemsÂ "/>
        <s v="KicksÂ "/>
        <s v="Much Ado About NothingÂ "/>
        <s v="On Her Majesty's Secret ServiceÂ "/>
        <s v="The PlayerÂ             "/>
        <s v="New NightmareÂ "/>
        <s v="Drive Me CrazyÂ "/>
        <s v="Akeelah and the BeeÂ "/>
        <s v="Half BakedÂ "/>
        <s v="New in TownÂ "/>
        <s v="American PsychoÂ "/>
        <s v="The Good GirlÂ "/>
        <s v="Bon Cop Bad CopÂ "/>
        <s v="The Boondock Saints II: All Saints DayÂ "/>
        <s v="The City of Your Final DestinationÂ "/>
        <s v="Enough SaidÂ "/>
        <s v="Easy AÂ "/>
        <s v="The InkwellÂ "/>
        <s v="Shadow of the VampireÂ "/>
        <s v="PromÂ "/>
        <s v="The PallbearerÂ "/>
        <s v="Held UpÂ "/>
        <s v="Woman on TopÂ "/>
        <s v="Howards EndÂ "/>
        <s v="PreacherÂ             "/>
        <s v="AnomalisaÂ "/>
        <s v="Another YearÂ "/>
        <s v="8 WomenÂ "/>
        <s v="Showdown in Little TokyoÂ "/>
        <s v="Clay PigeonsÂ "/>
        <s v="It's Kind of a Funny StoryÂ "/>
        <s v="Made in DagenhamÂ "/>
        <s v="When Did You Last See Your Father?Â "/>
        <s v="PrefontaineÂ "/>
        <s v="The Wicked LadyÂ "/>
        <s v="The Secret of KellsÂ "/>
        <s v="Begin AgainÂ "/>
        <s v="Down in the ValleyÂ "/>
        <s v="Brooklyn RulesÂ "/>
        <s v="RestlessÂ "/>
        <s v="The Singing DetectiveÂ "/>
        <s v="The Land GirlsÂ "/>
        <s v="FidoÂ "/>
        <s v="The Wendell Baker StoryÂ "/>
        <s v="Wild TargetÂ "/>
        <s v="PathologyÂ "/>
        <s v="Wuthering HeightsÂ             "/>
        <s v="10th &amp; WolfÂ "/>
        <s v="Dear WendyÂ "/>
        <s v="AloftÂ "/>
        <s v="AkiraÂ "/>
        <s v="The Death and Life of Bobby ZÂ "/>
        <s v="The Rocket: The Legend of Rocket RichardÂ "/>
        <s v="SwelterÂ "/>
        <s v="My Lucky StarÂ "/>
        <s v="Imagine Me &amp; YouÂ "/>
        <s v="Mr. ChurchÂ "/>
        <s v="Swimming PoolÂ "/>
        <s v="Green Street 3: Never Back DownÂ "/>
        <s v="The Blood of HeroesÂ "/>
        <s v="Code of HonorÂ "/>
        <s v="Driving Miss DaisyÂ "/>
        <s v="Soul FoodÂ "/>
        <s v="Rumble in the BronxÂ "/>
        <s v="Far from MenÂ "/>
        <s v="Thank You for SmokingÂ "/>
        <s v="Hostel: Part IIÂ "/>
        <s v="An EducationÂ "/>
        <s v="ShopgirlÂ "/>
        <s v="The Hotel New HampshireÂ "/>
        <s v="NarcÂ "/>
        <s v="Men with BroomsÂ "/>
        <s v="Witless ProtectionÂ "/>
        <s v="The Work and the GloryÂ "/>
        <s v="ExtractÂ "/>
        <s v="Masked and AnonymousÂ "/>
        <s v="Alias BettyÂ "/>
        <s v="Code 46Â "/>
        <s v="Outside BetÂ "/>
        <s v="Albert NobbsÂ "/>
        <s v="Black NovemberÂ "/>
        <s v="Ta Ra Rum PumÂ "/>
        <s v="PersepolisÂ "/>
        <s v="The HoleÂ "/>
        <s v="The WaveÂ "/>
        <s v="The Neon DemonÂ "/>
        <s v="Harry BrownÂ "/>
        <s v="The Omega CodeÂ "/>
        <s v="JunoÂ "/>
        <s v="Pound of FleshÂ "/>
        <s v="Diamonds Are ForeverÂ "/>
        <s v="The GodfatherÂ "/>
        <s v="FlashdanceÂ "/>
        <s v="500 Days of SummerÂ "/>
        <s v="The PianoÂ "/>
        <s v="Magic MikeÂ "/>
        <s v="Darkness FallsÂ "/>
        <s v="Live and Let DieÂ "/>
        <s v="My Dog SkipÂ "/>
        <s v="Definitely, MaybeÂ "/>
        <s v="Jumping the BroomÂ "/>
        <s v="Good Night, and Good Luck.Â "/>
        <s v="CapoteÂ "/>
        <s v="DesperadoÂ "/>
        <s v="FargoÂ             "/>
        <s v="Logan's RunÂ "/>
        <s v="The Man with the Golden GunÂ "/>
        <s v="Action JacksonÂ "/>
        <s v="The DescentÂ "/>
        <s v="Michael Jordan to the MaxÂ "/>
        <s v="Devil's DueÂ "/>
        <s v="Flirting with DisasterÂ "/>
        <s v="The Devil's RejectsÂ "/>
        <s v="Buffy the Vampire SlayerÂ             "/>
        <s v="DopeÂ "/>
        <s v="In Too DeepÂ "/>
        <s v="House of 1000 CorpsesÂ "/>
        <s v="Alien ZoneÂ "/>
        <s v="A Serious ManÂ "/>
        <s v="Get LowÂ "/>
        <s v="WarlockÂ "/>
        <s v="Beyond the LightsÂ "/>
        <s v="A Single ManÂ "/>
        <s v="The Last Temptation of ChristÂ "/>
        <s v="Outside ProvidenceÂ "/>
        <s v="Bride &amp; PrejudiceÂ "/>
        <s v="Rabbit-Proof FenceÂ "/>
        <s v="Who's Your Caddy?Â "/>
        <s v="Split SecondÂ "/>
        <s v="NikitaÂ             "/>
        <s v="The Other Side of HeavenÂ "/>
        <s v="Dark AngelÂ             "/>
        <s v="Veer-ZaaraÂ "/>
        <s v="RedbeltÂ "/>
        <s v="CyrusÂ "/>
        <s v="A Dog of FlandersÂ "/>
        <s v="Auto FocusÂ "/>
        <s v="Factory GirlÂ "/>
        <s v="We Need to Talk About KevinÂ "/>
        <s v="The Christmas CandleÂ "/>
        <s v="The Mighty MacsÂ "/>
        <s v="Losin' ItÂ "/>
        <s v="Mother and ChildÂ "/>
        <s v="March or DieÂ "/>
        <s v="Les visiteursÂ "/>
        <s v="SomewhereÂ "/>
        <s v="I Hope They Serve Beer in HellÂ "/>
        <s v="Chairman of the BoardÂ "/>
        <s v="HesherÂ "/>
        <s v="Dom HemingwayÂ "/>
        <s v="GerryÂ "/>
        <s v="The Heart of MeÂ "/>
        <s v="FreeheldÂ "/>
        <s v="The Extra ManÂ "/>
        <s v="Hard to Be a GodÂ "/>
        <s v="Ca$hÂ "/>
        <s v="Wah-WahÂ "/>
        <s v="The Boondock SaintsÂ "/>
        <s v="Z StormÂ "/>
        <s v="TwixtÂ "/>
        <s v="Snow QueenÂ "/>
        <s v="Alpha and Omega 4: The Legend of the Saw Toothed CaveÂ "/>
        <s v="Pale RiderÂ "/>
        <s v="Stargate: The Ark of TruthÂ "/>
        <s v="Dazed and ConfusedÂ "/>
        <s v="High School Musical 2Â "/>
        <s v="Two Lovers and a BearÂ "/>
        <s v="Criminal ActivitiesÂ "/>
        <s v="Aimee &amp; JaguarÂ "/>
        <s v="The ChumscrubberÂ "/>
        <s v="ShadeÂ "/>
        <s v="House at the End of the StreetÂ "/>
        <s v="IncendiesÂ "/>
        <s v="Remember Me, My LoveÂ "/>
        <s v="Perrier's BountyÂ "/>
        <s v="Elite SquadÂ "/>
        <s v="AnnabelleÂ "/>
        <s v="Bran Nue DaeÂ "/>
        <s v="Boyz n the HoodÂ "/>
        <s v="La BambaÂ "/>
        <s v="The Four SeasonsÂ "/>
        <s v="Dressed to KillÂ "/>
        <s v="The Adventures of Huck FinnÂ "/>
        <s v="GoÂ "/>
        <s v="Friends with MoneyÂ "/>
        <s v="The Andromeda StrainÂ "/>
        <s v="BatsÂ "/>
        <s v="Nowhere in AfricaÂ "/>
        <s v="ShameÂ "/>
        <s v="Layer CakeÂ "/>
        <s v="The Work and the Glory II: American ZionÂ "/>
        <s v="The EastÂ "/>
        <s v="A Home at the End of the WorldÂ "/>
        <s v="AberdeenÂ "/>
        <s v="The MessengerÂ "/>
        <s v="TrackerÂ "/>
        <s v="ControlÂ "/>
        <s v="The TerminatorÂ "/>
        <s v="Good Bye Lenin!Â "/>
        <s v="The Damned UnitedÂ "/>
        <s v="The Return of the Living DeadÂ "/>
        <s v="GomorrahÂ             "/>
        <s v="MallratsÂ "/>
        <s v="GreaseÂ "/>
        <s v="PlatoonÂ "/>
        <s v="Fahrenheit 9/11Â "/>
        <s v="Butch Cassidy and the Sundance KidÂ "/>
        <s v="Mary PoppinsÂ "/>
        <s v="Ordinary PeopleÂ "/>
        <s v="West Side StoryÂ "/>
        <s v="CaddyshackÂ "/>
        <s v="The BrothersÂ "/>
        <s v="The WoodÂ "/>
        <s v="The Usual SuspectsÂ "/>
        <s v="A Nightmare on Elm Street 5: The Dream ChildÂ "/>
        <s v="Van Wilder: Party LiaisonÂ "/>
        <s v="The WrestlerÂ "/>
        <s v="Duel in the SunÂ "/>
        <s v="Best in ShowÂ "/>
        <s v="Escape from New YorkÂ "/>
        <s v="School DazeÂ "/>
        <s v="Daddy Day CampÂ "/>
        <s v="Mr. Nice GuyÂ "/>
        <s v="A Mighty WindÂ "/>
        <s v="Mystic PizzaÂ "/>
        <s v="War &amp; PeaceÂ             "/>
        <s v="Sliding DoorsÂ "/>
        <s v="Tales from the HoodÂ "/>
        <s v="The Last King of ScotlandÂ "/>
        <s v="Halloween 5Â "/>
        <s v="BernieÂ "/>
        <s v="Dolphins and Whales 3D: Tribes of the OceanÂ "/>
        <s v="PollockÂ "/>
        <s v="200 CigarettesÂ "/>
        <s v="The WordsÂ "/>
        <s v="Casa de mi PadreÂ "/>
        <s v="City IslandÂ "/>
        <s v="The GuardÂ "/>
        <s v="CollegeÂ "/>
        <s v="The Virgin SuicidesÂ "/>
        <s v="Little VoiceÂ "/>
        <s v="Miss MarchÂ "/>
        <s v="Wish I Was HereÂ "/>
        <s v="Simply IrresistibleÂ "/>
        <s v="Veronica MarsÂ             "/>
        <s v="Hedwig and the Angry InchÂ "/>
        <s v="Only the StrongÂ "/>
        <s v="Goddess of LoveÂ "/>
        <s v="Shattered GlassÂ "/>
        <s v="NovocaineÂ "/>
        <s v="The Business of StrangersÂ "/>
        <s v="The Wild BunchÂ "/>
        <s v="The WacknessÂ "/>
        <s v="The Great Train RobberyÂ "/>
        <s v="Morvern CallarÂ "/>
        <s v="Beastmaster 2: Through the Portal of TimeÂ "/>
        <s v="The 5th QuarterÂ "/>
        <s v="The Flower of EvilÂ "/>
        <s v="The GreatestÂ "/>
        <s v="Snow Flower and the Secret FanÂ "/>
        <s v="Come Early MorningÂ "/>
        <s v="Lucky BreakÂ "/>
        <s v="JuliaÂ "/>
        <s v="Surfer, DudeÂ "/>
        <s v="Lake of FireÂ "/>
        <s v="11:14Â "/>
        <s v="Men of WarÂ "/>
        <s v="Don McKayÂ "/>
        <s v="DeadfallÂ "/>
        <s v="A Shine of RainbowsÂ "/>
        <s v="The Hit ListÂ "/>
        <s v="EmmaÂ             "/>
        <s v="VideodromeÂ "/>
        <s v="L'auberge espagnoleÂ "/>
        <s v="Song OneÂ "/>
        <s v="Winter in WartimeÂ "/>
        <s v="Freaky DeakyÂ "/>
        <s v="The TrainÂ "/>
        <s v="Trade of InnocentsÂ "/>
        <s v="The ProtectorÂ "/>
        <s v="Stiff Upper LipsÂ "/>
        <s v="The InbetweenersÂ             "/>
        <s v="Bend It Like BeckhamÂ "/>
        <s v="Sunshine StateÂ "/>
        <s v="CrossoverÂ "/>
        <s v="Khiladi 786Â "/>
        <s v="[Rec] 2Â "/>
        <s v="Standing OvationÂ "/>
        <s v="The StingÂ "/>
        <s v="Chariots of FireÂ "/>
        <s v="Diary of a Mad Black WomanÂ "/>
        <s v="ShineÂ "/>
        <s v="Don JonÂ "/>
        <s v="High Plains DrifterÂ "/>
        <s v="Ghost WorldÂ "/>
        <s v="IrisÂ "/>
        <s v="GalaxinaÂ "/>
        <s v="The ChorusÂ "/>
        <s v="Mambo ItalianoÂ "/>
        <s v="WonderlandÂ "/>
        <s v="Do the Right ThingÂ "/>
        <s v="Harvard ManÂ "/>
        <s v="Le HavreÂ "/>
        <s v="IrreversibleÂ "/>
        <s v="R100Â "/>
        <s v="Rang De BasantiÂ "/>
        <s v="AnimalsÂ "/>
        <s v="Salvation BoulevardÂ "/>
        <s v="The TenÂ "/>
        <s v="A Room for Romeo BrassÂ "/>
        <s v="HeadhuntersÂ "/>
        <s v="GrabbersÂ "/>
        <s v="Saint RalphÂ "/>
        <s v="Miss JulieÂ "/>
        <s v="Somewhere in TimeÂ "/>
        <s v="Dum Maaro DumÂ "/>
        <s v="Insidious: Chapter 2Â "/>
        <s v="Saw IIÂ "/>
        <s v="10 Cloverfield LaneÂ "/>
        <s v="Jackass: The MovieÂ "/>
        <s v="Lights OutÂ "/>
        <s v="Paranormal Activity 3Â "/>
        <s v="OuijaÂ "/>
        <s v="A Nightmare on Elm Street 3: Dream WarriorsÂ "/>
        <s v="Instructions Not IncludedÂ "/>
        <s v="Paranormal Activity 4Â "/>
        <s v="The RobeÂ "/>
        <s v="The Return of the Pink PantherÂ "/>
        <s v="Freddy's Dead: The Final NightmareÂ "/>
        <s v="MonsterÂ "/>
        <s v="20,000 Leagues Under the SeaÂ "/>
        <s v="Paranormal Activity: The Marked OnesÂ "/>
        <s v="The Elephant ManÂ "/>
        <s v="Dallas Buyers ClubÂ "/>
        <s v="The Lazarus EffectÂ "/>
        <s v="MementoÂ "/>
        <s v="OculusÂ "/>
        <s v="Clerks IIÂ "/>
        <s v="Billy ElliotÂ "/>
        <s v="The Way Way BackÂ "/>
        <s v="House Party 2Â "/>
        <s v="The Man from Snowy RiverÂ "/>
        <s v="Doug's 1st MovieÂ "/>
        <s v="The ApostleÂ "/>
        <s v="Mommie DearestÂ "/>
        <s v="Our Idiot BrotherÂ "/>
        <s v="RaceÂ "/>
        <s v="The Players ClubÂ "/>
        <s v="As Above, So BelowÂ "/>
        <s v="AddictedÂ "/>
        <s v="Eve's BayouÂ "/>
        <s v="Still AliceÂ "/>
        <s v="The EgyptianÂ "/>
        <s v="NighthawksÂ "/>
        <s v="Friday the 13th Part VIII: Jason Takes ManhattanÂ "/>
        <s v="My Big Fat Greek WeddingÂ "/>
        <s v="Spring BreakersÂ "/>
        <s v="Halloween: The Curse of Michael MyersÂ "/>
        <s v="Y Tu MamÃ¡ TambiÃ©nÂ "/>
        <s v="Shaun of the DeadÂ "/>
        <s v="The Haunting of Molly HartleyÂ "/>
        <s v="Lone StarÂ "/>
        <s v="Halloween 4: The Return of Michael MyersÂ "/>
        <s v="April Fool's DayÂ "/>
        <s v="DinerÂ "/>
        <s v="Lone Wolf McQuadeÂ "/>
        <s v="Apollo 18Â "/>
        <s v="Sunshine CleaningÂ "/>
        <s v="No EscapeÂ "/>
        <s v="The BeastmasterÂ "/>
        <s v="Solomon and ShebaÂ "/>
        <s v="Fifty Shades of BlackÂ "/>
        <s v="Not Easily BrokenÂ "/>
        <s v="A Farewell to ArmsÂ "/>
        <s v="The Perfect MatchÂ "/>
        <s v="Digimon: The MovieÂ "/>
        <s v="Saved!Â "/>
        <s v="The Barbarian InvasionsÂ "/>
        <s v="Robin and MarianÂ "/>
        <s v="The ForsakenÂ "/>
        <s v="Force 10 from NavaroneÂ "/>
        <s v="UHFÂ "/>
        <s v="Grandma's BoyÂ "/>
        <s v="Slums of Beverly HillsÂ "/>
        <s v="Once Upon a Time in the WestÂ "/>
        <s v="MadeÂ "/>
        <s v="MoonÂ "/>
        <s v="Keeping Up with the SteinsÂ "/>
        <s v="Sea Rex 3D: Journey to a Prehistoric WorldÂ "/>
        <s v="The Sweet HereafterÂ "/>
        <s v="Of Gods and MenÂ "/>
        <s v="Bottle ShockÂ "/>
        <s v="Jekyll and Hyde... Together AgainÂ "/>
        <s v="Heavenly CreaturesÂ "/>
        <s v="90 Minutes in HeavenÂ "/>
        <s v="Everything Must GoÂ "/>
        <s v="Zero EffectÂ "/>
        <s v="The MachinistÂ "/>
        <s v="Light SleeperÂ "/>
        <s v="Kill the MessengerÂ "/>
        <s v="Rabbit HoleÂ "/>
        <s v="Party MonsterÂ "/>
        <s v="Green RoomÂ "/>
        <s v="The Oh in OhioÂ "/>
        <s v="Atlas Shrugged: Who Is John Galt?Â "/>
        <s v="Bottle RocketÂ "/>
        <s v="Albino AlligatorÂ "/>
        <s v="Gandhi, My FatherÂ "/>
        <s v="Standard Operating ProcedureÂ "/>
        <s v="Out of the BlueÂ "/>
        <s v="Tucker and Dale vs EvilÂ "/>
        <s v="Lovely, StillÂ "/>
        <s v="TycoonÂ "/>
        <s v="Desert BlueÂ "/>
        <s v="DecoysÂ "/>
        <s v="The VisitÂ "/>
        <s v="RedactedÂ "/>
        <s v="FascinationÂ "/>
        <s v="Saving GraceÂ             "/>
        <s v="Area 51Â "/>
        <s v="Sleep TightÂ "/>
        <s v="The CottageÂ "/>
        <s v="Dead Like Me: Life After DeathÂ "/>
        <s v="Farce of the PenguinsÂ "/>
        <s v="Flying ByÂ "/>
        <s v="PsychÂ             "/>
        <s v="RudderlessÂ "/>
        <s v="Henry &amp; MeÂ "/>
        <s v="Christmas EveÂ "/>
        <s v="We Have Your HusbandÂ "/>
        <s v="Dying of the LightÂ "/>
        <s v="Born of WarÂ "/>
        <s v="Capricorn OneÂ "/>
        <s v="Should've Been RomeoÂ "/>
        <s v="Running ForeverÂ "/>
        <s v="Yoga HosersÂ "/>
        <s v="Navy Seals vs. ZombiesÂ "/>
        <s v="I Served the King of EnglandÂ "/>
        <s v="Soul KitchenÂ "/>
        <s v="Sling BladeÂ "/>
        <s v="The AwakeningÂ "/>
        <s v="HostelÂ "/>
        <s v="Tristram Shandy: A Cock and Bull StoryÂ "/>
        <s v="Take ShelterÂ "/>
        <s v="Lady in WhiteÂ "/>
        <s v="Driving LessonsÂ "/>
        <s v="Let's Kill Ward's WifeÂ "/>
        <s v="The Texas Chainsaw Massacre 2Â "/>
        <s v="Pat Garrett &amp; Billy the KidÂ "/>
        <s v="Only God ForgivesÂ "/>
        <s v="Camping sauvageÂ "/>
        <s v="Without MenÂ "/>
        <s v="BarfiÂ "/>
        <s v="Dear FrankieÂ "/>
        <s v="All HatÂ "/>
        <s v="The Names of LoveÂ "/>
        <s v="Treading WaterÂ "/>
        <s v="Savage GraceÂ "/>
        <s v="Police AcademyÂ "/>
        <s v="The Blue LagoonÂ "/>
        <s v="Four Weddings and a FuneralÂ "/>
        <s v="Fast Times at Ridgemont HighÂ "/>
        <s v="Moby DickÂ "/>
        <s v="25th HourÂ "/>
        <s v="Secrets and LiesÂ             "/>
        <s v="BoundÂ "/>
        <s v="Requiem for a DreamÂ "/>
        <s v="State FairÂ "/>
        <s v="TangoÂ "/>
        <s v="SalvadorÂ "/>
        <s v="Moms' Night OutÂ "/>
        <s v="Donnie DarkoÂ "/>
        <s v="Saving Private PerezÂ "/>
        <s v="CharacterÂ "/>
        <s v="SpunÂ "/>
        <s v="Life During WartimeÂ "/>
        <s v="Lady VengeanceÂ "/>
        <s v="Mozart's SisterÂ "/>
        <s v="Mean MachineÂ "/>
        <s v="ExiledÂ "/>
        <s v="BlackthornÂ "/>
        <s v="Lilya 4-EverÂ "/>
        <s v="After.LifeÂ "/>
        <s v="FuglyÂ "/>
        <s v="One Flew Over the Cuckoo's NestÂ "/>
        <s v="R.L. Stine's Monsterville: The Cabinet of SoulsÂ "/>
        <s v="Silent MovieÂ "/>
        <s v="AirliftÂ "/>
        <s v="Anne of Green GablesÂ             "/>
        <s v="Falcon RisingÂ "/>
        <s v="The SweeneyÂ "/>
        <s v="Sexy BeastÂ "/>
        <s v="Easy MoneyÂ "/>
        <s v="Whale RiderÂ "/>
        <s v="PaaÂ "/>
        <s v="CargoÂ "/>
        <s v="High School MusicalÂ "/>
        <s v="Animal KingdomÂ             "/>
        <s v="Love and Death on Long IslandÂ "/>
        <s v="Night WatchÂ "/>
        <s v="The Crying GameÂ "/>
        <s v="Porky'sÂ "/>
        <s v="Survival of the DeadÂ "/>
        <s v="Night of the Living DeadÂ "/>
        <s v="Lost in TranslationÂ "/>
        <s v="Annie HallÂ "/>
        <s v="The Greatest Show on EarthÂ "/>
        <s v="Monster's BallÂ "/>
        <s v="MaggieÂ "/>
        <s v="Leaving Las VegasÂ "/>
        <s v="Hansel &amp; Gretel Get BakedÂ "/>
        <s v="The Front PageÂ "/>
        <s v="The Boy Next DoorÂ "/>
        <s v="TrapezeÂ "/>
        <s v="The Kids Are All RightÂ "/>
        <s v="They LiveÂ "/>
        <s v="The Great EscapeÂ "/>
        <s v="What the #$*! Do We (K)now!?Â "/>
        <s v="The Last Exorcism Part IIÂ "/>
        <s v="BoyhoodÂ "/>
        <s v="ScoopÂ "/>
        <s v="The WashÂ "/>
        <s v="3 StrikesÂ "/>
        <s v="The CoolerÂ "/>
        <s v="The MisfitsÂ "/>
        <s v="The Night ListenerÂ "/>
        <s v="The Jerky BoysÂ "/>
        <s v="The OrphanageÂ "/>
        <s v="A Haunted House 2Â "/>
        <s v="The Rules of AttractionÂ "/>
        <s v="TopazÂ "/>
        <s v="Let's Go to PrisonÂ "/>
        <s v="Four RoomsÂ "/>
        <s v="SecretaryÂ "/>
        <s v="The Real CancunÂ "/>
        <s v="Talk RadioÂ "/>
        <s v="Waiting for GuffmanÂ "/>
        <s v="Love StinksÂ "/>
        <s v="You Kill MeÂ "/>
        <s v="ThumbsuckerÂ "/>
        <s v="Red StateÂ "/>
        <s v="MirrormaskÂ "/>
        <s v="SamsaraÂ "/>
        <s v="The BarbariansÂ "/>
        <s v="The Art of Getting ByÂ "/>
        <s v="ZipperÂ "/>
        <s v="Poolhall JunkiesÂ "/>
        <s v="The Loss of Sexual InnocenceÂ "/>
        <s v="Holy MotorsÂ "/>
        <s v="JoeÂ "/>
        <s v="Shooting FishÂ "/>
        <s v="PrisonÂ "/>
        <s v="Psycho Beach PartyÂ "/>
        <s v="The Big TeaseÂ "/>
        <s v="Buen DÃ­a, RamÃ³nÂ "/>
        <s v="TrustÂ "/>
        <s v="An Everlasting PieceÂ "/>
        <s v="Among GiantsÂ "/>
        <s v="AdoreÂ "/>
        <s v="The Velocity of GaryÂ "/>
        <s v="Mondays in the SunÂ "/>
        <s v="Stake LandÂ "/>
        <s v="Sonny with a ChanceÂ             "/>
        <s v="The Last Time I Committed SuicideÂ "/>
        <s v="Futuro BeachÂ "/>
        <s v="Another Happy DayÂ "/>
        <s v="A Lonely Place to DieÂ "/>
        <s v="NothingÂ "/>
        <s v="The Geographer Drank His Globe AwayÂ "/>
        <s v="1776Â "/>
        <s v="InescapableÂ "/>
        <s v="Hell's AngelsÂ "/>
        <s v="Purple VioletsÂ "/>
        <s v="The VeilÂ "/>
        <s v="The Loved OnesÂ "/>
        <s v="No VacancyÂ "/>
        <s v="How to Fall in LoveÂ "/>
        <s v="The Perfect WaveÂ "/>
        <s v="A Man for All SeasonsÂ "/>
        <s v="NetworkÂ "/>
        <s v="Gone with the WindÂ "/>
        <s v="Desert DancerÂ "/>
        <s v="Major DundeeÂ "/>
        <s v="Down for LifeÂ "/>
        <s v="Annie Get Your GunÂ "/>
        <s v="Four LionsÂ "/>
        <s v="House of SandÂ "/>
        <s v="DefendorÂ "/>
        <s v="The PirateÂ "/>
        <s v="The Good HeartÂ "/>
        <s v="The History BoysÂ "/>
        <s v="M*A*S*HÂ             "/>
        <s v="Midnight CowboyÂ "/>
        <s v="The Full MontyÂ "/>
        <s v="Airplane!Â "/>
        <s v="Chain of CommandÂ "/>
        <s v="FridayÂ "/>
        <s v="Menace II SocietyÂ "/>
        <s v="EmpireÂ             "/>
        <s v="Creepshow 2Â "/>
        <s v="The Ballad of Cable HogueÂ "/>
        <s v="In Cold BloodÂ "/>
        <s v="The Nun's StoryÂ "/>
        <s v="HarperÂ "/>
        <s v="FrenzyÂ "/>
        <s v="The WitchÂ "/>
        <s v="I Got the Hook UpÂ "/>
        <s v="She's the OneÂ "/>
        <s v="Gods and MonstersÂ "/>
        <s v="The Secret in Their EyesÂ "/>
        <s v="TrainÂ "/>
        <s v="Evil Dead IIÂ "/>
        <s v="Pootie TangÂ "/>
        <s v="SharknadoÂ "/>
        <s v="La otra conquistaÂ "/>
        <s v="TrollhunterÂ "/>
        <s v="Ira &amp; AbbyÂ "/>
        <s v="Winter PassingÂ "/>
        <s v="D.E.B.S.Â "/>
        <s v="The Masked SaintÂ "/>
        <s v="The BetrayedÂ "/>
        <s v="TaxmanÂ "/>
        <s v="The SecretÂ             "/>
        <s v="2:13Â "/>
        <s v="Batman: The Dark Knight Returns, Part 2Â "/>
        <s v="Time to ChooseÂ "/>
        <s v="In the Name of the King: The Last JobÂ "/>
        <s v="Wicked BloodÂ "/>
        <s v="Dawn PatrolÂ "/>
        <s v="Lords of LondonÂ "/>
        <s v="High AnxietyÂ "/>
        <s v="March of the PenguinsÂ "/>
        <s v="Margin CallÂ "/>
        <s v="AugustÂ "/>
        <s v="ChokeÂ "/>
        <s v="WhiplashÂ "/>
        <s v="City of GodÂ "/>
        <s v="Human TrafficÂ "/>
        <s v="Day OneÂ "/>
        <s v="The Dead GirlÂ "/>
        <s v="The HuntÂ "/>
        <s v="A Christmas StoryÂ "/>
        <s v="BellaÂ "/>
        <s v="Class of 1984Â "/>
        <s v="The Opposite SexÂ "/>
        <s v="Dreaming of Joseph LeesÂ "/>
        <s v="The ClassÂ "/>
        <s v="Rosemary's BabyÂ "/>
        <s v="The Man Who Shot Liberty ValanceÂ "/>
        <s v="AdamÂ "/>
        <s v="Maria Full of GraceÂ "/>
        <s v="BeginnersÂ "/>
        <s v="FeastÂ "/>
        <s v="Animal HouseÂ "/>
        <s v="GoldfingerÂ "/>
        <s v="AntiviralÂ "/>
        <s v="It's a Wonderful LifeÂ "/>
        <s v="TrainspottingÂ "/>
        <s v="The Original Kings of ComedyÂ "/>
        <s v="Paranormal Activity 2Â "/>
        <s v="Waking Ned DevineÂ "/>
        <s v="Bowling for ColumbineÂ "/>
        <s v="Coming HomeÂ "/>
        <s v="A Nightmare on Elm Street 2: Freddy's RevengeÂ "/>
        <s v="A Room with a ViewÂ "/>
        <s v="The PurgeÂ "/>
        <s v="SinisterÂ "/>
        <s v="Martin Lawrence Live: RunteldatÂ "/>
        <s v="Cat on a Hot Tin RoofÂ "/>
        <s v="Beneath the Planet of the ApesÂ "/>
        <s v="Air BudÂ "/>
        <s v="PokÃ©mon 3: The MovieÂ "/>
        <s v="Jason Lives: Friday the 13th Part VIÂ "/>
        <s v="The Bridge on the River KwaiÂ "/>
        <s v="Spaced InvadersÂ "/>
        <s v="Family PlotÂ "/>
        <s v="The ApartmentÂ "/>
        <s v="Jason Goes to Hell: The Final FridayÂ "/>
        <s v="Torn CurtainÂ "/>
        <s v="Dave Chappelle's Block PartyÂ "/>
        <s v="Slow WestÂ "/>
        <s v="Krush GrooveÂ "/>
        <s v="Next Day AirÂ "/>
        <s v="Elmer GantryÂ "/>
        <s v="Judgment at NurembergÂ "/>
        <s v="Trippin'Â "/>
        <s v="Robot ChickenÂ             "/>
        <s v="Red RiverÂ "/>
        <s v="Phat GirlzÂ "/>
        <s v="Before MidnightÂ "/>
        <s v="Teen Wolf TooÂ "/>
        <s v="Phantasm IIÂ "/>
        <s v="Woman Thou Art LoosedÂ "/>
        <s v="Real Women Have CurvesÂ "/>
        <s v="Deadline GallipoliÂ             "/>
        <s v="WaterÂ "/>
        <s v="East Is EastÂ "/>
        <s v="WhippedÂ "/>
        <s v="Kama Sutra: A Tale of LoveÂ "/>
        <s v="Please GiveÂ "/>
        <s v="Willy Wonka &amp; the Chocolate FactoryÂ "/>
        <s v="Warlock: The ArmageddonÂ "/>
        <s v="8 Heads in a Duffel BagÂ "/>
        <s v="Days of HeavenÂ "/>
        <s v="Thirteen Conversations About One ThingÂ "/>
        <s v="JawbreakerÂ "/>
        <s v="BasquiatÂ "/>
        <s v="Frances HaÂ "/>
        <s v="TsotsiÂ "/>
        <s v="HappinessÂ "/>
        <s v="DysFunktional FamilyÂ "/>
        <s v="TuskÂ "/>
        <s v="OldboyÂ "/>
        <s v="Letters to GodÂ "/>
        <s v="Hobo with a ShotgunÂ "/>
        <s v="CompadresÂ "/>
        <s v="FreewayÂ "/>
        <s v="Love's Abiding JoyÂ "/>
        <s v="Fish TankÂ "/>
        <s v="Damsels in DistressÂ "/>
        <s v="CreatureÂ             "/>
        <s v="BacheloretteÂ "/>
        <s v="BrainDeadÂ             "/>
        <s v="Brave New GirlÂ "/>
        <s v="Tim and Eric's Billion Dollar MovieÂ "/>
        <s v="The GrandÂ             "/>
        <s v="Summer StormÂ "/>
        <s v="Fort McCoyÂ "/>
        <s v="Chain LetterÂ "/>
        <s v="Just LookingÂ "/>
        <s v="The DivideÂ "/>
        <s v="The EclipseÂ "/>
        <s v="DemonicÂ "/>
        <s v="My Big Fat Independent MovieÂ "/>
        <s v="The DeportedÂ "/>
        <s v="Tanner HallÂ "/>
        <s v="Open RoadÂ "/>
        <s v="They Came TogetherÂ "/>
        <s v="30 Nights of Paranormal Activity with the Devil Inside the Girl with the Dragon TattooÂ "/>
        <s v="Never Back Down 2: The BeatdownÂ "/>
        <s v="Point BlankÂ "/>
        <s v="Four Single FathersÂ "/>
        <s v="Enter the Dangerous MindÂ "/>
        <s v="Something WickedÂ "/>
        <s v="AWOL-72Â "/>
        <s v="IguanaÂ "/>
        <s v="Chicago OvercoatÂ "/>
        <s v="Barry MundayÂ "/>
        <s v="Central StationÂ "/>
        <s v="Pocketful of MiraclesÂ "/>
        <s v="Close RangeÂ "/>
        <s v="Boynton Beach ClubÂ "/>
        <s v="AmnesiacÂ "/>
        <s v="FreakonomicsÂ "/>
        <s v="High TensionÂ "/>
        <s v="Griff the InvisibleÂ "/>
        <s v="UnnaturalÂ "/>
        <s v="Hustle &amp; FlowÂ "/>
        <s v="Some Like It HotÂ "/>
        <s v="Friday the 13th Part VII: The New BloodÂ "/>
        <s v="The Wizard of OzÂ "/>
        <s v="Young FrankensteinÂ "/>
        <s v="Diary of the DeadÂ "/>
        <s v="Lage Raho Munna BhaiÂ "/>
        <s v="Ulee's GoldÂ "/>
        <s v="The Black StallionÂ "/>
        <s v="Sardaar JiÂ "/>
        <s v="Journey to SaturnÂ "/>
        <s v="Donovan's ReefÂ "/>
        <s v="The DressÂ "/>
        <s v="A Guy Named JoeÂ "/>
        <s v="Blazing SaddlesÂ "/>
        <s v="Friday the 13th: The Final ChapterÂ "/>
        <s v="IdaÂ "/>
        <s v="MauriceÂ "/>
        <s v="Beer LeagueÂ "/>
        <s v="Riding GiantsÂ "/>
        <s v="TimecrimesÂ "/>
        <s v="Silver MedallistÂ "/>
        <s v="Timber FallsÂ "/>
        <s v="Singin' in the RainÂ "/>
        <s v="Fat, Sick &amp; Nearly DeadÂ "/>
        <s v="A Haunted HouseÂ "/>
        <s v="2016: Obama's AmericaÂ "/>
        <s v="That Thing You Do!Â "/>
        <s v="Halloween III: Season of the WitchÂ "/>
        <s v="Escape from the Planet of the ApesÂ "/>
        <s v="HudÂ "/>
        <s v="Kevin Hart: Let Me ExplainÂ "/>
        <s v="My Own Private IdahoÂ "/>
        <s v="Garden StateÂ "/>
        <s v="Before SunriseÂ "/>
        <s v="Sur le seuilÂ "/>
        <s v="Jesus' SonÂ "/>
        <s v="Saving FaceÂ "/>
        <s v="Brick LaneÂ "/>
        <s v="Robot &amp; FrankÂ "/>
        <s v="My Life Without MeÂ "/>
        <s v="The Spectacular NowÂ "/>
        <s v="Marilyn Hotchkiss' Ballroom Dancing and Charm SchoolÂ "/>
        <s v="ReligulousÂ "/>
        <s v="FuelÂ "/>
        <s v="Valley of the Heart's DelightÂ "/>
        <s v="Eye of the DolphinÂ "/>
        <s v="8: The Mormon PropositionÂ "/>
        <s v="The Other End of the LineÂ "/>
        <s v="AnatomyÂ "/>
        <s v="Sleep DealerÂ "/>
        <s v="SuperÂ "/>
        <s v="Christmas MailÂ "/>
        <s v="StungÂ "/>
        <s v="AntibirthÂ "/>
        <s v="Get on the BusÂ "/>
        <s v="Thr3eÂ "/>
        <s v="IdiocracyÂ "/>
        <s v="The Rise of the KraysÂ "/>
        <s v="This Is EnglandÂ "/>
        <s v="Alien UprisingÂ "/>
        <s v="Bathing BeautyÂ "/>
        <s v="Go for It!Â "/>
        <s v="Dancer, Texas Pop. 81Â "/>
        <s v="Show BoatÂ "/>
        <s v="Redemption RoadÂ "/>
        <s v="The CallingÂ "/>
        <s v="The Brave Little ToasterÂ "/>
        <s v="FantasiaÂ "/>
        <s v="8 DaysÂ "/>
        <s v="Friday the 13th Part IIIÂ "/>
        <s v="Friday the 13th: A New BeginningÂ "/>
        <s v="The Last Sin EaterÂ "/>
        <s v="Do You Believe?Â "/>
        <s v="Impact PointÂ "/>
        <s v="The Valley of DecisionÂ "/>
        <s v="EdenÂ "/>
        <s v="Chicken Tikka MasalaÂ "/>
        <s v="Always WoodstockÂ "/>
        <s v="Jack Brooks: Monster SlayerÂ "/>
        <s v="The Best Years of Our LivesÂ "/>
        <s v="BullyÂ "/>
        <s v="EllingÂ "/>
        <s v="Mi AmericaÂ "/>
        <s v="[Rec]Â "/>
        <s v="Lies in Plain SightÂ "/>
        <s v="SharkskinÂ "/>
        <s v="ContainmentÂ "/>
        <s v="The TimberÂ "/>
        <s v="From Russia with LoveÂ "/>
        <s v="The Toxic Avenger Part IIÂ "/>
        <s v="In the Heat of the NightÂ             "/>
        <s v="SleeperÂ "/>
        <s v="It FollowsÂ "/>
        <s v="Everything You Always Wanted to Know About Sex * But Were Afraid to AskÂ "/>
        <s v="To Kill a MockingbirdÂ "/>
        <s v="Mad Max 2: The Road WarriorÂ "/>
        <s v="The Legend of Drunken MasterÂ "/>
        <s v="Boys Don't CryÂ "/>
        <s v="Silent HouseÂ "/>
        <s v="The Lives of OthersÂ "/>
        <s v="CourageousÂ "/>
        <s v="The HustlerÂ "/>
        <s v="Boom TownÂ "/>
        <s v="The Triplets of BellevilleÂ "/>
        <s v="Smoke SignalsÂ "/>
        <s v="American SplendorÂ "/>
        <s v="Before SunsetÂ "/>
        <s v="Amores PerrosÂ "/>
        <s v="ThirteenÂ "/>
        <s v="Gentleman's AgreementÂ "/>
        <s v="Winter's BoneÂ "/>
        <s v="Touching the VoidÂ "/>
        <s v="Alexander's Ragtime BandÂ "/>
        <s v="Me and You and Everyone We KnowÂ "/>
        <s v="Inside JobÂ "/>
        <s v="We Are Your FriendsÂ "/>
        <s v="Ghost Dog: The Way of the SamuraiÂ "/>
        <s v="Harsh TimesÂ "/>
        <s v="CaptiveÂ "/>
        <s v="Full FrontalÂ "/>
        <s v="WitchboardÂ "/>
        <s v="Strangers with CandyÂ             "/>
        <s v="ShortbusÂ "/>
        <s v="Waltz with BashirÂ "/>
        <s v="The Book of Mormon Movie, Volume 1: The JourneyÂ "/>
        <s v="No End in SightÂ "/>
        <s v="The Diary of a Teenage GirlÂ "/>
        <s v="Get RealÂ             "/>
        <s v="In the Shadow of the MoonÂ "/>
        <s v="Meek's CutoffÂ "/>
        <s v="Inside Deep ThroatÂ "/>
        <s v="Dinner RushÂ "/>
        <s v="ClockwatchersÂ "/>
        <s v="The Virginity HitÂ "/>
        <s v="SubwayÂ "/>
        <s v="House of DÂ "/>
        <s v="TeethÂ "/>
        <s v="Six-String SamuraiÂ "/>
        <s v="Hum To Mohabbat KaregaÂ "/>
        <s v="It's All Gone Pete TongÂ "/>
        <s v="Saint John of Las VegasÂ "/>
        <s v="24 7: Twenty Four SevenÂ "/>
        <s v="StonewallÂ "/>
        <s v="EurekaÂ             "/>
        <s v="Roadside RomeoÂ "/>
        <s v="This Thing of OursÂ "/>
        <s v="The Lost Medallion: The Adventures of Billy StoneÂ "/>
        <s v="The Last Five YearsÂ "/>
        <s v="The Missing PersonÂ "/>
        <s v="Return of the Living Dead IIIÂ "/>
        <s v="LondonÂ "/>
        <s v="SherrybabyÂ "/>
        <s v="CircleÂ "/>
        <s v="Eden LakeÂ "/>
        <s v="PlushÂ "/>
        <s v="Vampire KillersÂ "/>
        <s v="Gangster's Paradise: JerusalemaÂ "/>
        <s v="Freeze FrameÂ "/>
        <s v="Grave EncountersÂ "/>
        <s v="StitchesÂ "/>
        <s v="Nine DeadÂ "/>
        <s v="To Be Frank, Sinatra at 100Â "/>
        <s v="BananasÂ "/>
        <s v="SupercapitalistÂ "/>
        <s v="RockawayÂ "/>
        <s v="WingsÂ             "/>
        <s v="The Lady from ShanghaiÂ "/>
        <s v="No Man's Land: The Rise of ReekerÂ "/>
        <s v="HighwayÂ "/>
        <s v="Small ApartmentsÂ "/>
        <s v="Coffee TownÂ "/>
        <s v="The Ghastly Love of Johnny XÂ "/>
        <s v="All Is BrightÂ "/>
        <s v="The Torture Chamber of Dr. SadismÂ "/>
        <s v="Straight A'sÂ "/>
        <s v="A Funny Thing Happened on the Way to the ForumÂ "/>
        <s v="Slacker UprisingÂ "/>
        <s v="The Legend of Hell's Gate: An American ConspiracyÂ "/>
        <s v="The Walking DeceasedÂ "/>
        <s v="The Curse of Downers GroveÂ "/>
        <s v="Shark LakeÂ "/>
        <s v="River's EdgeÂ "/>
        <s v="NorthforkÂ "/>
        <s v="The Marine 4: Moving TargetÂ "/>
        <s v="BuriedÂ "/>
        <s v="SubmarineÂ "/>
        <s v="The SquareÂ "/>
        <s v="One to AnotherÂ "/>
        <s v="ABCD (Any Body Can Dance)Â "/>
        <s v="Man on WireÂ "/>
        <s v="AbandonedÂ "/>
        <s v="Brotherly LoveÂ "/>
        <s v="The Last ExorcismÂ "/>
        <s v="Nowhere BoyÂ "/>
        <s v="A Streetcar Named DesireÂ "/>
        <s v="Dr. Strangelove or: How I Learned to Stop Worrying and Love the BombÂ "/>
        <s v="El crimen del padre AmaroÂ "/>
        <s v="Beasts of the Southern WildÂ "/>
        <s v="Battle for the Planet of the ApesÂ "/>
        <s v="SongcatcherÂ "/>
        <s v="Higher GroundÂ "/>
        <s v="VaaluÂ "/>
        <s v="The Greatest Movie Ever SoldÂ "/>
        <s v="Ed and His Dead MotherÂ "/>
        <s v="Travelers and MagiciansÂ "/>
        <s v="Hang 'Em HighÂ "/>
        <s v="Deadline - U.S.A.Â "/>
        <s v="SublimeÂ "/>
        <s v="A Beginner's Guide to SnuffÂ "/>
        <s v="Independence DaysasterÂ "/>
        <s v="Dysfunctional FriendsÂ "/>
        <s v="Run Lola RunÂ "/>
        <s v="MayÂ "/>
        <s v="Against the WildÂ "/>
        <s v="Living Dark: The Story of Ted the CaverÂ "/>
        <s v="Under the Same MoonÂ "/>
        <s v="Conquest of the Planet of the ApesÂ "/>
        <s v="In the BedroomÂ "/>
        <s v="I Spit on Your GraveÂ "/>
        <s v="Happy, TexasÂ "/>
        <s v="My Summer of LoveÂ "/>
        <s v="The LunchboxÂ "/>
        <s v="YesÂ "/>
        <s v="You Can't Take It with YouÂ "/>
        <s v="From Here to EternityÂ "/>
        <s v="She Wore a Yellow RibbonÂ "/>
        <s v="Grace UnpluggedÂ "/>
        <s v="FoolishÂ "/>
        <s v="N-SecureÂ "/>
        <s v="CaramelÂ "/>
        <s v="Out of the DarkÂ "/>
        <s v="The BubbleÂ "/>
        <s v="The ConversationÂ "/>
        <s v="Dil Jo Bhi Kahey...Â "/>
        <s v="Mississippi MermaidÂ "/>
        <s v="I Love Your WorkÂ "/>
        <s v="Cabin FeverÂ "/>
        <s v="WaitressÂ "/>
        <s v="BloodsportÂ "/>
        <s v="Mr. Smith Goes to WashingtonÂ "/>
        <s v="KidsÂ "/>
        <s v="The Squid and the WhaleÂ "/>
        <s v="Kissing Jessica SteinÂ "/>
        <s v="Kickboxer: VengeanceÂ "/>
        <s v="SpellboundÂ "/>
        <s v="ExoticaÂ "/>
        <s v="Buffalo '66Â "/>
        <s v="InsidiousÂ "/>
        <s v="Repo ManÂ "/>
        <s v="Nine QueensÂ "/>
        <s v="The GatekeepersÂ "/>
        <s v="The Ballad of Jack and RoseÂ "/>
        <s v="The To Do ListÂ "/>
        <s v="Killing ZoeÂ "/>
        <s v="The BelieverÂ "/>
        <s v="Snow AngelsÂ "/>
        <s v="UnsulliedÂ "/>
        <s v="Session 9Â "/>
        <s v="I Want Someone to Eat Cheese WithÂ "/>
        <s v="Mooz-LumÂ "/>
        <s v="HatchetÂ "/>
        <s v="Modern TimesÂ "/>
        <s v="Stolen SummerÂ "/>
        <s v="My Name Is BruceÂ "/>
        <s v="The SalonÂ "/>
        <s v="Road HardÂ "/>
        <s v="Forty Shades of BlueÂ "/>
        <s v="AmigoÂ "/>
        <s v="PontypoolÂ "/>
        <s v="TruckerÂ "/>
        <s v="Me You and Five BucksÂ "/>
        <s v="The Lords of SalemÂ "/>
        <s v="HouseboundÂ "/>
        <s v="Wal-Mart: The High Cost of Low PriceÂ "/>
        <s v="Fetching CodyÂ "/>
        <s v="Once Upon a Time in QueensÂ "/>
        <s v="Closer to the MoonÂ "/>
        <s v="Mutant WorldÂ "/>
        <s v="Growing Up SmithÂ "/>
        <s v="CheckmateÂ "/>
        <s v="#HorrorÂ "/>
        <s v="Wind WalkersÂ "/>
        <s v="Snow White and the Seven DwarfsÂ "/>
        <s v="The Holy GirlÂ "/>
        <s v="ShalakoÂ "/>
        <s v="Incident at Loch NessÂ "/>
        <s v="The Dog LoverÂ "/>
        <s v="Girl HouseÂ "/>
        <s v="The Blue RoomÂ "/>
        <s v="House at the End of the DriveÂ "/>
        <s v="Batman: The MovieÂ "/>
        <s v="Lock, Stock and Two Smoking BarrelsÂ "/>
        <s v="The Ballad of Gregorio CortezÂ "/>
        <s v="The Streets of San FranciscoÂ             "/>
        <s v="The CelebrationÂ "/>
        <s v="Trees LoungeÂ "/>
        <s v="Journey from the FallÂ "/>
        <s v="The BasketÂ "/>
        <s v="Eddie: The Sleepwalking CannibalÂ "/>
        <s v="Space: Above and BeyondÂ             "/>
        <s v="Queen of the MountainsÂ "/>
        <s v="Def-Con 4Â "/>
        <s v="The Hebrew HammerÂ "/>
        <s v="Neal 'N' NikkiÂ "/>
        <s v="The 41-Year-Old Virgin Who Knocked Up Sarah Marshall and Felt Superbad About ItÂ "/>
        <s v="Forget Me NotÂ "/>
        <s v="RebeccaÂ "/>
        <s v="Friday the 13th Part 2Â "/>
        <s v="The Lost WeekendÂ "/>
        <s v="C.H.U.D.Â "/>
        <s v="Filly BrownÂ "/>
        <s v="The Lion of JudahÂ "/>
        <s v="NiagaraÂ "/>
        <s v="How Green Was My ValleyÂ "/>
        <s v="The Girlfriend ExperienceÂ             "/>
        <s v="Da Sweet Blood of JesusÂ "/>
        <s v="Sex, Lies, and VideotapeÂ "/>
        <s v="SawÂ "/>
        <s v="Super TroopersÂ "/>
        <s v="The AlgerianÂ "/>
        <s v="The Amazing CatfishÂ "/>
        <s v="Monsoon WeddingÂ "/>
        <s v="You Can Count on MeÂ "/>
        <s v="The Trouble with HarryÂ "/>
        <s v="But I'm a CheerleaderÂ "/>
        <s v="Home RunÂ "/>
        <s v="Reservoir DogsÂ "/>
        <s v="The Blue BirdÂ "/>
        <s v="The Good, the Bad and the UglyÂ "/>
        <s v="The Second MotherÂ "/>
        <s v="Blue Like JazzÂ "/>
        <s v="Down and Out with the DollsÂ "/>
        <s v="Pink Ribbons, Inc.Â "/>
        <s v="Certifiably JonathanÂ "/>
        <s v="QÂ "/>
        <s v="The Knife of Don JuanÂ "/>
        <s v="Grand Theft ParsonsÂ "/>
        <s v="Extreme MovieÂ "/>
        <s v="The Charge of the Light BrigadeÂ "/>
        <s v="Below ZeroÂ "/>
        <s v="CrowsnestÂ "/>
        <s v="AirborneÂ "/>
        <s v="Cotton Comes to HarlemÂ "/>
        <s v="The Wicked WithinÂ "/>
        <s v="Bleeding HeartsÂ "/>
        <s v="Waiting...Â "/>
        <s v="Dead Man's ShoesÂ "/>
        <s v="Wolf CreekÂ             "/>
        <s v="From a Whisper to a ScreamÂ "/>
        <s v="Sex with StrangersÂ "/>
        <s v="Dracula: Pages from a Virgin's DiaryÂ "/>
        <s v="Faith Like PotatoesÂ "/>
        <s v="Beyond the Black RainbowÂ "/>
        <s v="The Raid: RedemptionÂ "/>
        <s v="The Dead UndeadÂ "/>
        <s v="The Vatican ExorcismsÂ "/>
        <s v="CasablancaÂ "/>
        <s v="Lake MungoÂ "/>
        <s v="Rocket Singh: Salesman of the YearÂ "/>
        <s v="Silent RunningÂ "/>
        <s v="RockyÂ "/>
        <s v="The SleepwalkerÂ "/>
        <s v="Tom JonesÂ "/>
        <s v="UnfriendedÂ "/>
        <s v="Taxi DriverÂ "/>
        <s v="The HowlingÂ "/>
        <s v="Dr. NoÂ "/>
        <s v="Chernobyl DiariesÂ "/>
        <s v="HellraiserÂ "/>
        <s v="God's Not Dead 2Â "/>
        <s v="Cry_WolfÂ "/>
        <s v="Godzilla 2000Â "/>
        <s v="Blue ValentineÂ "/>
        <s v="TransamericaÂ "/>
        <s v="The Devil InsideÂ "/>
        <s v="Beyond the Valley of the DollsÂ "/>
        <s v="Love Me TenderÂ "/>
        <s v="An Inconvenient TruthÂ "/>
        <s v="Sands of Iwo JimaÂ "/>
        <s v="Shine a LightÂ "/>
        <s v="The Green InfernoÂ "/>
        <s v="DepartureÂ "/>
        <s v="The SessionsÂ "/>
        <s v="Food, Inc.Â "/>
        <s v="October BabyÂ "/>
        <s v="Next Stop WonderlandÂ "/>
        <s v="The Skeleton TwinsÂ "/>
        <s v="Martha Marcy May MarleneÂ "/>
        <s v="Obvious ChildÂ "/>
        <s v="Frozen RiverÂ "/>
        <s v="20 Feet from StardomÂ "/>
        <s v="Two Girls and a GuyÂ "/>
        <s v="Walking and TalkingÂ "/>
        <s v="Who Killed the Electric Car?Â "/>
        <s v="The Broken Hearts Club: A Romantic ComedyÂ "/>
        <s v="Bubba Ho-TepÂ "/>
        <s v="SlamÂ "/>
        <s v="Brigham CityÂ "/>
        <s v="FizaÂ "/>
        <s v="OrgazmoÂ "/>
        <s v="All the Real GirlsÂ "/>
        <s v="Dream with the FishesÂ "/>
        <s v="Blue CarÂ "/>
        <s v="LuminariasÂ "/>
        <s v="Palo AltoÂ "/>
        <s v="AjamiÂ "/>
        <s v="Wristcutters: A Love StoryÂ "/>
        <s v="I OriginsÂ "/>
        <s v="The Battle of Shaker HeightsÂ "/>
        <s v="The Act of KillingÂ "/>
        <s v="Taxi to the Dark SideÂ "/>
        <s v="Once in a Lifetime: The Extraordinary Story of the New York CosmosÂ "/>
        <s v="Guiana 1838Â "/>
        <s v="Lisa Picard Is FamousÂ "/>
        <s v="Antarctica: A Year on IceÂ "/>
        <s v="A Lego BrickumentaryÂ "/>
        <s v="HardflipÂ "/>
        <s v="Chocolate: Deep Dark SecretsÂ "/>
        <s v="The House of the DevilÂ "/>
        <s v="The Perfect HostÂ "/>
        <s v="Safe MenÂ "/>
        <s v="Speedway JunkyÂ "/>
        <s v="The Last Big ThingÂ "/>
        <s v="The SpecialsÂ "/>
        <s v="16 to LifeÂ "/>
        <s v="Alone with HerÂ "/>
        <s v="Creative ControlÂ "/>
        <s v="SpecialÂ "/>
        <s v="SparklerÂ "/>
        <s v="The Helix... LoadedÂ "/>
        <s v="In Her Line of FireÂ "/>
        <s v="The Jimmy ShowÂ "/>
        <s v="HeliÂ "/>
        <s v="Karachi se LahoreÂ "/>
        <s v="Loving AnnabelleÂ "/>
        <s v="HitsÂ "/>
        <s v="Jimmy and JudyÂ "/>
        <s v="Frat PartyÂ "/>
        <s v="The Party's OverÂ "/>
        <s v="ProudÂ "/>
        <s v="The Poker HouseÂ "/>
        <s v="ChildlessÂ "/>
        <s v="ZMD: Zombies of Mass DestructionÂ "/>
        <s v="Snow White: A Deadly SummerÂ "/>
        <s v="Hidden AwayÂ "/>
        <s v="My Last Day Without YouÂ "/>
        <s v="Steppin: The MovieÂ "/>
        <s v="Doc Holliday's RevengeÂ "/>
        <s v="Black RockÂ "/>
        <s v="Truth or DieÂ "/>
        <s v="The PetÂ "/>
        <s v="Bang Bang BabyÂ "/>
        <s v="Fear ClinicÂ "/>
        <s v="Zombie HunterÂ "/>
        <s v="A Fine StepÂ "/>
        <s v="CharlyÂ "/>
        <s v="Banshee ChapterÂ "/>
        <s v="JesseÂ             "/>
        <s v="Ask Me AnythingÂ "/>
        <s v="And Then Came LoveÂ "/>
        <s v="Food ChainsÂ "/>
        <s v="On the WaterfrontÂ "/>
        <s v="L!fe HappensÂ "/>
        <s v="4 Months, 3 Weeks and 2 DaysÂ "/>
        <s v="The Horror Network Vol. 1Â "/>
        <s v="Hard CandyÂ "/>
        <s v="The QuietÂ "/>
        <s v="CircumstanceÂ "/>
        <s v="Fruitvale StationÂ "/>
        <s v="The Brass TeapotÂ "/>
        <s v="BambiÂ "/>
        <s v="The HammerÂ "/>
        <s v="Latter DaysÂ "/>
        <s v="ElzaÂ "/>
        <s v="1982Â "/>
        <s v="For a Good Time, Call...Â "/>
        <s v="Celeste &amp; Jesse ForeverÂ "/>
        <s v="Time ChangerÂ "/>
        <s v="London to BrightonÂ "/>
        <s v="American HeroÂ "/>
        <s v="Windsor DriveÂ "/>
        <s v="A SeparationÂ "/>
        <s v="Crying with LaughterÂ "/>
        <s v="Welcome to the DollhouseÂ "/>
        <s v="Ruby in ParadiseÂ "/>
        <s v="Raising Victor VargasÂ "/>
        <s v="Pandora's BoxÂ "/>
        <s v="Harrison MontgomeryÂ "/>
        <s v="Live-In MaidÂ "/>
        <s v="DeterrenceÂ "/>
        <s v="The Mudge BoyÂ "/>
        <s v="The Young UnknownsÂ "/>
        <s v="Not CoolÂ "/>
        <s v="Dead SnowÂ "/>
        <s v="Saints and SoldiersÂ "/>
        <s v="VesselÂ "/>
        <s v="American GraffitiÂ "/>
        <s v="Iraq for Sale: The War ProfiteersÂ "/>
        <s v="Aqua Teen Hunger Force Colon Movie Film for TheatersÂ "/>
        <s v="Safety Not GuaranteedÂ "/>
        <s v="Kevin Hart: Laugh at My PainÂ "/>
        <s v="Kill ListÂ "/>
        <s v="The InnkeepersÂ "/>
        <s v="The ConformistÂ "/>
        <s v="Interview with the AssassinÂ "/>
        <s v="Donkey PunchÂ "/>
        <s v="All the Boys Love Mandy LaneÂ "/>
        <s v="BledÂ "/>
        <s v="High NoonÂ "/>
        <s v="Hoop DreamsÂ "/>
        <s v="RizeÂ "/>
        <s v="DestinyÂ "/>
        <s v="L.I.E.Â "/>
        <s v="The Sisterhood of NightÂ "/>
        <s v="B-GirlÂ "/>
        <s v="Half NelsonÂ "/>
        <s v="Naturally NativeÂ "/>
        <s v="Hav PlentyÂ "/>
        <s v="AdulterersÂ "/>
        <s v="Escape from TomorrowÂ "/>
        <s v="StarsuckersÂ "/>
        <s v="The Hadza: Last of the FirstÂ "/>
        <s v="AfterÂ "/>
        <s v="TreacheryÂ "/>
        <s v="WalterÂ "/>
        <s v="Top HatÂ "/>
        <s v="The Blair Witch ProjectÂ "/>
        <s v="WoodstockÂ "/>
        <s v="The Kentucky Fried MovieÂ "/>
        <s v="Mercy StreetsÂ "/>
        <s v="Arnolds ParkÂ "/>
        <s v="Broken VesselsÂ "/>
        <s v="Water &amp; PowerÂ "/>
        <s v="They Will Have to Kill Us FirstÂ "/>
        <s v="Crop Circles: Quest for TruthÂ "/>
        <s v="Light from the DarkroomÂ "/>
        <s v="IrreplaceableÂ "/>
        <s v="The Maid's RoomÂ "/>
        <s v="A Hard Day's NightÂ "/>
        <s v="The Harvest/La CosechaÂ "/>
        <s v="Love LettersÂ "/>
        <s v="Julija in alfa RomeoÂ "/>
        <s v="FireproofÂ "/>
        <s v="Faith ConnectionsÂ "/>
        <s v="BenjiÂ "/>
        <s v="Open WaterÂ "/>
        <s v="High RoadÂ "/>
        <s v="Kingdom of the SpidersÂ "/>
        <s v="Mad Hot BallroomÂ "/>
        <s v="The Station AgentÂ "/>
        <s v="To Save a LifeÂ "/>
        <s v="WordplayÂ "/>
        <s v="Beyond the MatÂ "/>
        <s v="The Singles WardÂ "/>
        <s v="OsamaÂ "/>
        <s v="Sholem Aleichem: Laughing in the DarknessÂ "/>
        <s v="GrooveÂ "/>
        <s v="The R.M.Â "/>
        <s v="Twin Falls IdahoÂ "/>
        <s v="Mean CreekÂ "/>
        <s v="Hurricane StreetsÂ "/>
        <s v="Never AgainÂ "/>
        <s v="Civil BrandÂ "/>
        <s v="Lonesome JimÂ "/>
        <s v="Drinking BuddiesÂ "/>
        <s v="Deceptive Practice: The Mysteries and Mentors of Ricky JayÂ "/>
        <s v="Seven SamuraiÂ "/>
        <s v="The Other Dream TeamÂ "/>
        <s v="Johnny SuedeÂ "/>
        <s v="Finishing the Game: The Search for a New Bruce LeeÂ "/>
        <s v="RubberÂ "/>
        <s v="Kiss the BrideÂ "/>
        <s v="The Slaughter RuleÂ "/>
        <s v="MonstersÂ "/>
        <s v="The CaliforniansÂ "/>
        <s v="The Living WakeÂ "/>
        <s v="Detention of the DeadÂ "/>
        <s v="Crazy StoneÂ "/>
        <s v="Scott Walker: 30 Century ManÂ "/>
        <s v="Everything Put TogetherÂ "/>
        <s v="Good KillÂ "/>
        <s v="Insomnia ManicaÂ "/>
        <s v="The Outrageous Sophie TuckerÂ "/>
        <s v="Now Is GoodÂ "/>
        <s v="Girls Gone DeadÂ "/>
        <s v="America Is Still the PlaceÂ "/>
        <s v="SubconsciousÂ "/>
        <s v="Enter NowhereÂ "/>
        <s v="The King of NajayoÂ "/>
        <s v="Fight to the FinishÂ "/>
        <s v="Alleluia! The Devil's CarnivalÂ "/>
        <s v="The Sound and the ShadowÂ "/>
        <s v="Rodeo GirlÂ "/>
        <s v="Born to Fly: Elizabeth Streb vs. GravityÂ "/>
        <s v="The Little Ponderosa ZooÂ "/>
        <s v="The Toxic AvengerÂ "/>
        <s v="Straight Out of BrooklynÂ "/>
        <s v="Bloody SundayÂ "/>
        <s v="Diamond RuffÂ "/>
        <s v="Conversations with Other WomenÂ "/>
        <s v="Poultrygeist: Night of the Chicken DeadÂ "/>
        <s v="Mutual FriendsÂ "/>
        <s v="42nd StreetÂ "/>
        <s v="Rise of the Entrepreneur: The Search for a Better WayÂ "/>
        <s v="MetropolitanÂ "/>
        <s v="As It Is in HeavenÂ "/>
        <s v="RoadsideÂ "/>
        <s v="Napoleon DynamiteÂ "/>
        <s v="Blue RuinÂ "/>
        <s v="Paranormal ActivityÂ "/>
        <s v="Dogtown and Z-BoysÂ "/>
        <s v="Monty Python and the Holy GrailÂ "/>
        <s v="QuinceaÃ±eraÂ "/>
        <s v="Gory Gory HallelujahÂ "/>
        <s v="HeroesÂ             "/>
        <s v="TarnationÂ "/>
        <s v="I Want Your MoneyÂ "/>
        <s v="Love in the Time of MonstersÂ "/>
        <s v="The BeyondÂ "/>
        <s v="Home MoviesÂ             "/>
        <s v="What Happens in VegasÂ "/>
        <s v="The Dark HoursÂ "/>
        <s v="My Beautiful LaundretteÂ "/>
        <s v="FabledÂ "/>
        <s v="Show MeÂ "/>
        <s v="Cries &amp; WhispersÂ "/>
        <s v="Intolerance: Love's Struggle Throughout the AgesÂ "/>
        <s v="TrekkiesÂ "/>
        <s v="The Broadway MelodyÂ "/>
        <s v="The Evil DeadÂ "/>
        <s v="ManiacÂ "/>
        <s v="Censored VoicesÂ "/>
        <s v="MurderballÂ "/>
        <s v="American Ninja 2: The ConfrontationÂ "/>
        <s v="51 Birch StreetÂ "/>
        <s v="RevolutionÂ             "/>
        <s v="Rotor DR1Â "/>
        <s v="12 Angry MenÂ "/>
        <s v="My Dog TulipÂ "/>
        <s v="It Happened One NightÂ "/>
        <s v="DogtoothÂ "/>
        <s v="Tupac: ResurrectionÂ "/>
        <s v="TumbleweedsÂ "/>
        <s v="The ProphecyÂ "/>
        <s v="When the Cat's AwayÂ "/>
        <s v="Pieces of AprilÂ "/>
        <s v="The Big SwapÂ "/>
        <s v="Old JoyÂ "/>
        <s v="Wendy and LucyÂ "/>
        <s v="3 BackyardsÂ "/>
        <s v="Pierrot le FouÂ "/>
        <s v="Sisters in LawÂ "/>
        <s v="Ayurveda: Art of BeingÂ "/>
        <s v="Nothing But a ManÂ "/>
        <s v="First Love, Last RitesÂ "/>
        <s v="Fighting Tommy RileyÂ "/>
        <s v="Royal KillÂ "/>
        <s v="The Looking GlassÂ "/>
        <s v="Death Race 2000Â "/>
        <s v="Locker 13Â "/>
        <s v="Midnight CabaretÂ "/>
        <s v="Anderson's CrossÂ "/>
        <s v="BizarreÂ "/>
        <s v="Graduation DayÂ "/>
        <s v="Some Guy Who Kills PeopleÂ "/>
        <s v="ComplianceÂ "/>
        <s v="Chasing AmyÂ "/>
        <s v="Lovely &amp; AmazingÂ "/>
        <s v="Death CallsÂ "/>
        <s v="Better Luck TomorrowÂ "/>
        <s v="The Incredibly True Adventure of Two Girls in LoveÂ "/>
        <s v="Chuck &amp; BuckÂ "/>
        <s v="American DesiÂ "/>
        <s v="Amidst the Devil's WingsÂ "/>
        <s v="CubeÂ "/>
        <s v="Love and Other CatastrophesÂ "/>
        <s v="I Married a Strange Person!Â "/>
        <s v="NovemberÂ "/>
        <s v="Like CrazyÂ "/>
        <s v="Teeth and BloodÂ "/>
        <s v="Sugar TownÂ "/>
        <s v="The MotelÂ "/>
        <s v="The CanyonsÂ "/>
        <s v="Happy ValleyÂ             "/>
        <s v="On the OutsÂ "/>
        <s v="Shotgun StoriesÂ "/>
        <s v="ExamÂ "/>
        <s v="The Sticky Fingers of TimeÂ "/>
        <s v="Sunday School MusicalÂ "/>
        <s v="RustÂ "/>
        <s v="InkÂ "/>
        <s v="The Christmas BunnyÂ "/>
        <s v="Jesus PeopleÂ "/>
        <s v="ButterflyÂ "/>
        <s v="UnDividedÂ "/>
        <s v="The FrozenÂ "/>
        <s v="Horse CampÂ "/>
        <s v="Give Me ShelterÂ "/>
        <s v="The Big ParadeÂ "/>
        <s v="Little Big TopÂ "/>
        <s v="Along the RoadsideÂ "/>
        <s v="BronsonÂ "/>
        <s v="Western ReligionÂ "/>
        <s v="BurnÂ "/>
        <s v="UrbaniaÂ "/>
        <s v="The StewardessesÂ "/>
        <s v="The Beast from 20,000 FathomsÂ "/>
        <s v="Mad MaxÂ "/>
        <s v="SwingersÂ "/>
        <s v="A Fistful of DollarsÂ "/>
        <s v="She Done Him WrongÂ "/>
        <s v="Short Cut to Nirvana: Kumbh MelaÂ "/>
        <s v="The Grace CardÂ "/>
        <s v="Middle of NowhereÂ "/>
        <s v="3Â "/>
        <s v="The Business of FancydancingÂ "/>
        <s v="Call + ResponseÂ "/>
        <s v="MalevolenceÂ "/>
        <s v="Shooting the WarwicksÂ "/>
        <s v="Super HybridÂ "/>
        <s v="BagheadÂ "/>
        <s v="SolitudeÂ "/>
        <s v="The Case of the Grinning CatÂ "/>
        <s v="OrdetÂ "/>
        <s v="Good DickÂ "/>
        <s v="The Man from EarthÂ "/>
        <s v="The Trials of Darryl HuntÂ "/>
        <s v="An American Girl HolidayÂ "/>
        <s v="Yesterday Was a LieÂ "/>
        <s v="Theresa Is a MotherÂ "/>
        <s v="H.Â "/>
        <s v="Archaeology of a WomanÂ "/>
        <s v="Children of HeavenÂ "/>
        <s v="WeekendÂ "/>
        <s v="She's Gotta Have ItÂ "/>
        <s v="Butterfly GirlÂ "/>
        <s v="The World Is MineÂ "/>
        <s v="Another EarthÂ "/>
        <s v="Sweet Sweetback's Baadasssss SongÂ "/>
        <s v="Perfect CowboyÂ "/>
        <s v="TadpoleÂ "/>
        <s v="OnceÂ "/>
        <s v="The Woman ChaserÂ "/>
        <s v="The Horse BoyÂ "/>
        <s v="When the Lights Went OutÂ "/>
        <s v="Heroes of DirtÂ "/>
        <s v="A Charlie Brown ChristmasÂ "/>
        <s v="Antarctic Edge: 70Â° SouthÂ "/>
        <s v="ArousedÂ "/>
        <s v="Top SpinÂ "/>
        <s v="Roger &amp; MeÂ "/>
        <s v="An American in HollywoodÂ "/>
        <s v="Sound of My VoiceÂ "/>
        <s v="The Brain That SingsÂ "/>
        <s v="The Blood of My BrotherÂ "/>
        <s v="Your Sister's SisterÂ "/>
        <s v="Romantic SchemerÂ "/>
        <s v="A Dog's BreakfastÂ "/>
        <s v="Une Femme MariÃ©eÂ "/>
        <s v="The Birth of a NationÂ "/>
        <s v="The Work and the StoryÂ "/>
        <s v="Facing the GiantsÂ "/>
        <s v="The GallowsÂ "/>
        <s v="EraserheadÂ "/>
        <s v="Over the Hill to the PoorhouseÂ "/>
        <s v="Hollywood ShuffleÂ "/>
        <s v="The MightyÂ "/>
        <s v="PenitentiaryÂ "/>
        <s v="The Lost Skeleton of CadavraÂ "/>
        <s v="Dude, Where's My Dog?!Â "/>
        <s v="Cheap ThrillsÂ "/>
        <s v="Indie Game: The MovieÂ "/>
        <s v="ClosureÂ "/>
        <s v="Open SecretÂ "/>
        <s v="Echo Dr.Â "/>
        <s v="The Night VisitorÂ "/>
        <s v="The Past is a Grotesque AnimalÂ "/>
        <s v="Peace, Propaganda &amp; the Promised LandÂ "/>
        <s v="PiÂ "/>
        <s v="I Love You, Don't Touch Me!Â "/>
        <s v="20 DatesÂ "/>
        <s v="Queen CrabÂ "/>
        <s v="Super Size MeÂ "/>
        <s v="The FPÂ "/>
        <s v="Happy ChristmasÂ "/>
        <s v="The Brain That Wouldn't DieÂ "/>
        <s v="Tiger OrangeÂ "/>
        <s v="Supporting CharactersÂ "/>
        <s v="AbsentiaÂ "/>
        <s v="The Brothers McMullenÂ "/>
        <s v="The DirtiesÂ "/>
        <s v="GabrielaÂ "/>
        <s v="Tiny FurnitureÂ "/>
        <s v="HayrideÂ "/>
        <s v="The Naked ApeÂ "/>
        <s v="CountingÂ "/>
        <s v="The Call of CthulhuÂ "/>
        <s v="Bending SteelÂ "/>
        <s v="The SignalÂ "/>
        <s v="The Image RevolutionÂ "/>
        <s v="This Is Martin BonnerÂ "/>
        <s v="A True StoryÂ "/>
        <s v="George WashingtonÂ "/>
        <s v="Smiling Fish &amp; Goat on FireÂ "/>
        <s v="Dawn of the Crescent MoonÂ "/>
        <s v="Raymond Did ItÂ "/>
        <s v="The Last WaltzÂ "/>
        <s v="Run, Hide, DieÂ "/>
        <s v="The Exploding GirlÂ "/>
        <s v="The Legend of God's GunÂ "/>
        <s v="Mutual AppreciationÂ "/>
        <s v="Her Cry: La Llorona InvestigationÂ "/>
        <s v="Down TerraceÂ "/>
        <s v="ClerksÂ "/>
        <s v="Pink NarcissusÂ "/>
        <s v="Funny Ha HaÂ "/>
        <s v="In the Company of MenÂ "/>
        <s v="ManitoÂ "/>
        <s v="RampageÂ "/>
        <s v="SlackerÂ "/>
        <s v="Dutch KillsÂ "/>
        <s v="Dry SpellÂ "/>
        <s v="FlywheelÂ "/>
        <s v="ExeterÂ "/>
        <s v="The RidgesÂ "/>
        <s v="The Puffy ChairÂ "/>
        <s v="Stories of Our LivesÂ "/>
        <s v="Breaking UpwardsÂ "/>
        <s v="All Superheroes Must DieÂ "/>
        <s v="Pink FlamingosÂ "/>
        <s v="CleanÂ "/>
        <s v="The CircleÂ "/>
        <s v="Tin Can ManÂ "/>
        <s v="The CureÂ "/>
        <s v="On the DownlowÂ "/>
        <s v="Sanctuary; Quite a ConundrumÂ "/>
        <s v="BangÂ "/>
        <s v="PrimerÂ "/>
        <s v="CaviteÂ "/>
        <s v="El MariachiÂ "/>
        <s v="The Mongol KingÂ "/>
        <s v="NewlywedsÂ "/>
        <s v="Signed Sealed DeliveredÂ "/>
        <s v="The FollowingÂ             "/>
        <s v="A Plague So PleasantÂ "/>
        <s v="Shanghai CallingÂ "/>
        <s v="My Date with DrewÂ "/>
      </sharedItems>
    </cacheField>
    <cacheField name="gross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  <cacheField name="Profit_Margin" numFmtId="0">
      <sharedItems containsSemiMixedTypes="0" containsString="0" containsNumber="1" containsInteger="1" minValue="-12213298588" maxValue="523505847" count="4197">
        <n v="523505847"/>
        <n v="9404152"/>
        <n v="-44925825"/>
        <n v="198130642"/>
        <n v="0"/>
        <n v="-190641321"/>
        <n v="78530303"/>
        <n v="-59192738"/>
        <n v="208991599"/>
        <n v="51956980"/>
        <n v="80249062"/>
        <n v="-8930592"/>
        <n v="-31631573"/>
        <n v="198032628"/>
        <n v="-125710090"/>
        <n v="66021565"/>
        <n v="-83385977"/>
        <n v="403279547"/>
        <n v="-8936125"/>
        <n v="-45979146"/>
        <n v="5108370"/>
        <n v="32030663"/>
        <n v="-94780265"/>
        <n v="33355354"/>
        <n v="-109916481"/>
        <n v="11051260"/>
        <n v="458672302"/>
        <n v="157197282"/>
        <n v="-143826840"/>
        <n v="502177271"/>
        <n v="104360277"/>
        <n v="173377893"/>
        <n v="208992272"/>
        <n v="134185206"/>
        <n v="24360014"/>
        <n v="68488329"/>
        <n v="202076689"/>
        <n v="35428137"/>
        <n v="19903076"/>
        <n v="2853933"/>
        <n v="2051787"/>
        <n v="-8549125"/>
        <n v="-83406809"/>
        <n v="214984497"/>
        <n v="-74679997"/>
        <n v="160034110"/>
        <n v="12351611"/>
        <n v="33914986"/>
        <n v="38756232"/>
        <n v="-129828140"/>
        <n v="39812796"/>
        <n v="-109244357"/>
        <n v="-88214518"/>
        <n v="157358779"/>
        <n v="132011114"/>
        <n v="123070338"/>
        <n v="52282182"/>
        <n v="-54531374"/>
        <n v="43806889"/>
        <n v="80850"/>
        <n v="-33887833"/>
        <n v="-62149904"/>
        <n v="-128624673"/>
        <n v="-55948241"/>
        <n v="111709845"/>
        <n v="-23014913"/>
        <n v="348316061"/>
        <n v="117979556"/>
        <n v="23332128"/>
        <n v="178298180"/>
        <n v="-96179906"/>
        <n v="-56254592"/>
        <n v="-42823835"/>
        <n v="-13912817"/>
        <n v="-74710310"/>
        <n v="-77810499"/>
        <n v="-86753780"/>
        <n v="-24832370"/>
        <n v="181454367"/>
        <n v="187645141"/>
        <n v="112057433"/>
        <n v="-14888185"/>
        <n v="61407328"/>
        <n v="38543795"/>
        <n v="-136702695"/>
        <n v="89746958"/>
        <n v="73371987"/>
        <n v="-96582135"/>
        <n v="57487711"/>
        <n v="24412677"/>
        <n v="-164334574"/>
        <n v="-62684455"/>
        <n v="52387997"/>
        <n v="-49649808"/>
        <n v="163130696"/>
        <n v="22991439"/>
        <n v="132568851"/>
        <n v="123001229"/>
        <n v="106512310"/>
        <n v="-22509198"/>
        <n v="-13594629"/>
        <n v="121666058"/>
        <n v="-86856188"/>
        <n v="-99344497"/>
        <n v="-93153376"/>
        <n v="160706665"/>
        <n v="-113021005"/>
        <n v="-65267965"/>
        <n v="-50616376"/>
        <n v="58539855"/>
        <n v="168759914"/>
        <n v="-120706229"/>
        <n v="142000866"/>
        <n v="139994397"/>
        <n v="77946274"/>
        <n v="106386216"/>
        <n v="56456431"/>
        <n v="56435493"/>
        <n v="55343774"/>
        <n v="29982968"/>
        <n v="27243721"/>
        <n v="29883016"/>
        <n v="-10740241"/>
        <n v="250736600"/>
        <n v="131492479"/>
        <n v="36360018"/>
        <n v="3629485"/>
        <n v="-16624154"/>
        <n v="31015141"/>
        <n v="-35946421"/>
        <n v="-30579748"/>
        <n v="-66359574"/>
        <n v="-20288322"/>
        <n v="45000874"/>
        <n v="-88062505"/>
        <n v="-23402879"/>
        <n v="15230261"/>
        <n v="-18435269"/>
        <n v="-16617691"/>
        <n v="-76896216"/>
        <n v="-128620685"/>
        <n v="-84540684"/>
        <n v="-115035182"/>
        <n v="-33494358"/>
        <n v="-41771652"/>
        <n v="71366733"/>
        <n v="18201106"/>
        <n v="-25900341"/>
        <n v="61573391"/>
        <n v="50418803"/>
        <n v="-67838031"/>
        <n v="-1476537"/>
        <n v="64364921"/>
        <n v="-41599308"/>
        <n v="10332737"/>
        <n v="-28889425"/>
        <n v="-74992955"/>
        <n v="107704099"/>
        <n v="264706375"/>
        <n v="31997107"/>
        <n v="-108858926"/>
        <n v="-103295584"/>
        <n v="-22496684"/>
        <n v="-10265197"/>
        <n v="-4877005"/>
        <n v="-7487948"/>
        <n v="-61357548"/>
        <n v="-104868170"/>
        <n v="36636816"/>
        <n v="-8069340"/>
        <n v="-56073614"/>
        <n v="172298923"/>
        <n v="-71007672"/>
        <n v="-15481610"/>
        <n v="-1500000"/>
        <n v="-87207693"/>
        <n v="48635922"/>
        <n v="-51975100"/>
        <n v="-11792806"/>
        <n v="-48651080"/>
        <n v="117137090"/>
        <n v="85395021"/>
        <n v="50191634"/>
        <n v="294645577"/>
        <n v="42343675"/>
        <n v="102277056"/>
        <n v="8396624"/>
        <n v="19234747"/>
        <n v="8311368"/>
        <n v="-23839471"/>
        <n v="-57435963"/>
        <n v="119358727"/>
        <n v="-80448338"/>
        <n v="-69477903"/>
        <n v="10248063"/>
        <n v="-13266274"/>
        <n v="18337537"/>
        <n v="192557891"/>
        <n v="-96407585"/>
        <n v="165388685"/>
        <n v="212103873"/>
        <n v="92536138"/>
        <n v="28536019"/>
        <n v="104948780"/>
        <n v="84805005"/>
        <n v="61830669"/>
        <n v="38192114"/>
        <n v="54412921"/>
        <n v="-52305212"/>
        <n v="-11834365"/>
        <n v="-17714996"/>
        <n v="137031035"/>
        <n v="61739919"/>
        <n v="90397307"/>
        <n v="42618434"/>
        <n v="1920333"/>
        <n v="4976634"/>
        <n v="5802596"/>
        <n v="-11478165"/>
        <n v="-19314120"/>
        <n v="-3535096"/>
        <n v="-55263886"/>
        <n v="-21949883"/>
        <n v="-47362515"/>
        <n v="-41392993"/>
        <n v="-76070659"/>
        <n v="-89787380"/>
        <n v="-40581346"/>
        <n v="-30978265"/>
        <n v="267262555"/>
        <n v="195675583"/>
        <n v="174907418"/>
        <n v="12550960"/>
        <n v="359544677"/>
        <n v="52165546"/>
        <n v="-78000000"/>
        <n v="-74088170"/>
        <n v="-67047980"/>
        <n v="65871240"/>
        <n v="174084951"/>
        <n v="-48844258"/>
        <n v="-53361326"/>
        <n v="-63885779"/>
        <n v="140863268"/>
        <n v="45181732"/>
        <n v="15332007"/>
        <n v="3330342"/>
        <n v="15531634"/>
        <n v="66336103"/>
        <n v="19995817"/>
        <n v="-7391173"/>
        <n v="-69223741"/>
        <n v="-21219958"/>
        <n v="-3630883"/>
        <n v="32614158"/>
        <n v="-59973647"/>
        <n v="-43997807"/>
        <n v="-24536691"/>
        <n v="-33982216"/>
        <n v="-111931604"/>
        <n v="-48343151"/>
        <n v="24520804"/>
        <n v="220837577"/>
        <n v="-85995841"/>
        <n v="-48816034"/>
        <n v="-8553105"/>
        <n v="24795350"/>
        <n v="-82603302"/>
        <n v="7015224"/>
        <n v="-625893"/>
        <n v="120430993"/>
        <n v="-90200974"/>
        <n v="-83287549"/>
        <n v="11643008"/>
        <n v="84670866"/>
        <n v="30014112"/>
        <n v="161970615"/>
        <n v="17007184"/>
        <n v="80011740"/>
        <n v="102843350"/>
        <n v="-2969275"/>
        <n v="30127620"/>
        <n v="31282411"/>
        <n v="-34547688"/>
        <n v="48383780"/>
        <n v="19219978"/>
        <n v="1228120"/>
        <n v="62804648"/>
        <n v="117603"/>
        <n v="-10703427"/>
        <n v="-6982599"/>
        <n v="73005002"/>
        <n v="-24969837"/>
        <n v="-22777816"/>
        <n v="7515297"/>
        <n v="-32368843"/>
        <n v="-16137932"/>
        <n v="-42633738"/>
        <n v="16866727"/>
        <n v="84031112"/>
        <n v="-50299935"/>
        <n v="-74901420"/>
        <n v="-24326667"/>
        <n v="-59801290"/>
        <n v="-27339971"/>
        <n v="-101879446"/>
        <n v="-50607905"/>
        <n v="-50707978"/>
        <n v="-76227778"/>
        <n v="-66989354"/>
        <n v="-75014388"/>
        <n v="-95588898"/>
        <n v="-64975525"/>
        <n v="31174897"/>
        <n v="200000"/>
        <n v="104007640"/>
        <n v="-22320362"/>
        <n v="-93990787"/>
        <n v="-41132306"/>
        <n v="-30524377"/>
        <n v="16638745"/>
        <n v="-8102818"/>
        <n v="-29459980"/>
        <n v="-4671063"/>
        <n v="-44197339"/>
        <n v="66317423"/>
        <n v="106148159"/>
        <n v="-21017158"/>
        <n v="286838870"/>
        <n v="283019252"/>
        <n v="246478898"/>
        <n v="-77823100"/>
        <n v="16144183"/>
        <n v="-76985496"/>
        <n v="88166115"/>
        <n v="83740650"/>
        <n v="-18851301"/>
        <n v="-24655608"/>
        <n v="-84593638"/>
        <n v="169437578"/>
        <n v="-87000000"/>
        <n v="-6238280"/>
        <n v="160147615"/>
        <n v="155823397"/>
        <n v="-18442521"/>
        <n v="136138454"/>
        <n v="55370362"/>
        <n v="24870275"/>
        <n v="106573705"/>
        <n v="-31770880"/>
        <n v="33305545"/>
        <n v="42373442"/>
        <n v="30618403"/>
        <n v="18416702"/>
        <n v="12515793"/>
        <n v="10012500"/>
        <n v="119019489"/>
        <n v="-35962961"/>
        <n v="-4115185"/>
        <n v="8077470"/>
        <n v="10018837"/>
        <n v="-9252415"/>
        <n v="-21383311"/>
        <n v="-14182006"/>
        <n v="10853835"/>
        <n v="-21790660"/>
        <n v="-7484640"/>
        <n v="-21441338"/>
        <n v="-29346242"/>
        <n v="-25314641"/>
        <n v="-6644564"/>
        <n v="-91973129"/>
        <n v="-29125385"/>
        <n v="53618384"/>
        <n v="-41779224"/>
        <n v="-42525888"/>
        <n v="-43122835"/>
        <n v="-64831323"/>
        <n v="17567440"/>
        <n v="-26355679"/>
        <n v="-89809438"/>
        <n v="33147445"/>
        <n v="149688385"/>
        <n v="143630478"/>
        <n v="97992827"/>
        <n v="101049130"/>
        <n v="87620724"/>
        <n v="98405771"/>
        <n v="-54684676"/>
        <n v="63313048"/>
        <n v="42706877"/>
        <n v="41149655"/>
        <n v="-18058441"/>
        <n v="3009155"/>
        <n v="-21775151"/>
        <n v="21544445"/>
        <n v="27703470"/>
        <n v="32144465"/>
        <n v="-696442"/>
        <n v="65832203"/>
        <n v="-16603219"/>
        <n v="-37407175"/>
        <n v="-19983606"/>
        <n v="-27989147"/>
        <n v="-22505025"/>
        <n v="-53559509"/>
        <n v="-45393665"/>
        <n v="-44951668"/>
        <n v="-20066330"/>
        <n v="-28505730"/>
        <n v="-28888740"/>
        <n v="58307945"/>
        <n v="69288182"/>
        <n v="-21598317"/>
        <n v="67340146"/>
        <n v="-8000000"/>
        <n v="-41424284"/>
        <n v="-4829854"/>
        <n v="-9245330"/>
        <n v="-31951647"/>
        <n v="-47456299"/>
        <n v="161589580"/>
        <n v="22981571"/>
        <n v="100965237"/>
        <n v="329999255"/>
        <n v="174455986"/>
        <n v="82831698"/>
        <n v="75019340"/>
        <n v="65771527"/>
        <n v="82506325"/>
        <n v="65459099"/>
        <n v="-30784021"/>
        <n v="76115031"/>
        <n v="58103929"/>
        <n v="53668525"/>
        <n v="50313314"/>
        <n v="44590960"/>
        <n v="47968405"/>
        <n v="40136047"/>
        <n v="53200012"/>
        <n v="32225777"/>
        <n v="29993847"/>
        <n v="24054514"/>
        <n v="23028109"/>
        <n v="26087161"/>
        <n v="21111837"/>
        <n v="16632614"/>
        <n v="14822707"/>
        <n v="12969824"/>
        <n v="11188905"/>
        <n v="10443603"/>
        <n v="17226474"/>
        <n v="-636215"/>
        <n v="1081498"/>
        <n v="17707116"/>
        <n v="4329966"/>
        <n v="20169068"/>
        <n v="-6784690"/>
        <n v="360866"/>
        <n v="-10897090"/>
        <n v="-14051289"/>
        <n v="821997"/>
        <n v="89692572"/>
        <n v="-19492772"/>
        <n v="-23315181"/>
        <n v="-39371991"/>
        <n v="-10227031"/>
        <n v="-29643614"/>
        <n v="-29649103"/>
        <n v="-40557129"/>
        <n v="-50100362"/>
        <n v="-32245792"/>
        <n v="27779888"/>
        <n v="-41457582"/>
        <n v="-45433254"/>
        <n v="-47114435"/>
        <n v="-43926768"/>
        <n v="-22528315"/>
        <n v="-59049180"/>
        <n v="-60326576"/>
        <n v="-60519261"/>
        <n v="-62406609"/>
        <n v="-61682000"/>
        <n v="-62643910"/>
        <n v="-52526755"/>
        <n v="-70868670"/>
        <n v="-20593594"/>
        <n v="-50108179"/>
        <n v="-56780252"/>
        <n v="112708996"/>
        <n v="377783777"/>
        <n v="24812241"/>
        <n v="41793567"/>
        <n v="14930005"/>
        <n v="-32713269"/>
        <n v="-4841843"/>
        <n v="51083765"/>
        <n v="-79860848"/>
        <n v="-64928486"/>
        <n v="-49999390"/>
        <n v="248505540"/>
        <n v="-11537400"/>
        <n v="292049635"/>
        <n v="231124059"/>
        <n v="156074524"/>
        <n v="118136719"/>
        <n v="-40713572"/>
        <n v="82299717"/>
        <n v="59568845"/>
        <n v="59006721"/>
        <n v="115329763"/>
        <n v="45776832"/>
        <n v="43823091"/>
        <n v="-8185137"/>
        <n v="22360069"/>
        <n v="42698894"/>
        <n v="82001186"/>
        <n v="17032279"/>
        <n v="38023275"/>
        <n v="-6526640"/>
        <n v="-8363615"/>
        <n v="85762022"/>
        <n v="33338338"/>
        <n v="2808744"/>
        <n v="-22620910"/>
        <n v="-26573039"/>
        <n v="-27999515"/>
        <n v="-29565557"/>
        <n v="-37955679"/>
        <n v="-1338990"/>
        <n v="-38476729"/>
        <n v="-17399565"/>
        <n v="-35748872"/>
        <n v="8503161"/>
        <n v="-17363557"/>
        <n v="-52248021"/>
        <n v="-44986654"/>
        <n v="-60432117"/>
        <n v="90820"/>
        <n v="-69590483"/>
        <n v="-23990820"/>
        <n v="19999143"/>
        <n v="262029560"/>
        <n v="-45618284"/>
        <n v="-13414611"/>
        <n v="-38023633"/>
        <n v="34225164"/>
        <n v="224196"/>
        <n v="-23185810"/>
        <n v="-22543550"/>
        <n v="75213377"/>
        <n v="40950721"/>
        <n v="3600000"/>
        <n v="-7352460"/>
        <n v="108132370"/>
        <n v="-44203958"/>
        <n v="-39383131"/>
        <n v="-40712370"/>
        <n v="54195633"/>
        <n v="72656464"/>
        <n v="155965690"/>
        <n v="286471036"/>
        <n v="124052771"/>
        <n v="82149590"/>
        <n v="71204016"/>
        <n v="88495848"/>
        <n v="56448821"/>
        <n v="45523073"/>
        <n v="49654900"/>
        <n v="47541000"/>
        <n v="36643346"/>
        <n v="32614858"/>
        <n v="-27727253"/>
        <n v="20281096"/>
        <n v="144613391"/>
        <n v="3120196"/>
        <n v="28895417"/>
        <n v="12117571"/>
        <n v="13552429"/>
        <n v="-3742998"/>
        <n v="-4988000"/>
        <n v="13883359"/>
        <n v="8031620"/>
        <n v="-15278000"/>
        <n v="-17525384"/>
        <n v="-14057170"/>
        <n v="-29067628"/>
        <n v="-31654597"/>
        <n v="-32098491"/>
        <n v="-21569645"/>
        <n v="-39842984"/>
        <n v="-31968750"/>
        <n v="-36894400"/>
        <n v="-7678961"/>
        <n v="-36490658"/>
        <n v="-40923185"/>
        <n v="-9906393"/>
        <n v="-51009458"/>
        <n v="-55705158"/>
        <n v="-50180506"/>
        <n v="-56403089"/>
        <n v="-61539010"/>
        <n v="-62902875"/>
        <n v="-32239920"/>
        <n v="-64148812"/>
        <n v="-24878709"/>
        <n v="-51178721"/>
        <n v="50471320"/>
        <n v="232523113"/>
        <n v="3069884"/>
        <n v="182501645"/>
        <n v="-32675768"/>
        <n v="13257500"/>
        <n v="-69382160"/>
        <n v="-35344410"/>
        <n v="9045037"/>
        <n v="-39034803"/>
        <n v="27550735"/>
        <n v="-30619558"/>
        <n v="72980108"/>
        <n v="-31483987"/>
        <n v="21704396"/>
        <n v="17892374"/>
        <n v="-29067940"/>
        <n v="146119491"/>
        <n v="-22431493"/>
        <n v="112805123"/>
        <n v="117387405"/>
        <n v="-34314732"/>
        <n v="117204440"/>
        <n v="108383253"/>
        <n v="110071312"/>
        <n v="79225854"/>
        <n v="87775460"/>
        <n v="50731542"/>
        <n v="35468793"/>
        <n v="28771072"/>
        <n v="35448498"/>
        <n v="50603980"/>
        <n v="25454043"/>
        <n v="14049211"/>
        <n v="20450000"/>
        <n v="9688384"/>
        <n v="7236496"/>
        <n v="-1304240"/>
        <n v="-5382932"/>
        <n v="-9362320"/>
        <n v="20911262"/>
        <n v="3746915"/>
        <n v="-10241539"/>
        <n v="-12602611"/>
        <n v="-16900000"/>
        <n v="-26033943"/>
        <n v="-22654469"/>
        <n v="-8935090"/>
        <n v="-31671949"/>
        <n v="-32401069"/>
        <n v="-36954460"/>
        <n v="-25976605"/>
        <n v="-21467706"/>
        <n v="-52781920"/>
        <n v="-54985766"/>
        <n v="-45940982"/>
        <n v="-48012713"/>
        <n v="-18592056"/>
        <n v="-51249444"/>
        <n v="-32945076"/>
        <n v="-11752860"/>
        <n v="-47791061"/>
        <n v="150079163"/>
        <n v="-45451936"/>
        <n v="293784000"/>
        <n v="-37948000"/>
        <n v="60012710"/>
        <n v="-64927587"/>
        <n v="-5744713"/>
        <n v="15086030"/>
        <n v="3000000"/>
        <n v="-29821223"/>
        <n v="-26261368"/>
        <n v="10116191"/>
        <n v="57153533"/>
        <n v="45012170"/>
        <n v="145592590"/>
        <n v="199167575"/>
        <n v="83151473"/>
        <n v="76801374"/>
        <n v="168213584"/>
        <n v="-14618493"/>
        <n v="106735396"/>
        <n v="61468960"/>
        <n v="48635996"/>
        <n v="7678089"/>
        <n v="65603360"/>
        <n v="31217900"/>
        <n v="44148781"/>
        <n v="14573300"/>
        <n v="33375151"/>
        <n v="46126012"/>
        <n v="33307796"/>
        <n v="-14353446"/>
        <n v="49176215"/>
        <n v="22670733"/>
        <n v="22569532"/>
        <n v="20687587"/>
        <n v="20574010"/>
        <n v="15764085"/>
        <n v="32356857"/>
        <n v="20530832"/>
        <n v="15370763"/>
        <n v="35003492"/>
        <n v="30341670"/>
        <n v="19540762"/>
        <n v="20033643"/>
        <n v="13648142"/>
        <n v="11844424"/>
        <n v="15638743"/>
        <n v="6734992"/>
        <n v="15280058"/>
        <n v="16505912"/>
        <n v="7862546"/>
        <n v="11112916"/>
        <n v="28200225"/>
        <n v="573641"/>
        <n v="-6964896"/>
        <n v="-3297099"/>
        <n v="-4005443"/>
        <n v="-5089440"/>
        <n v="-6210687"/>
        <n v="-8954199"/>
        <n v="-9181250"/>
        <n v="-9810821"/>
        <n v="-9975917"/>
        <n v="-9450893"/>
        <n v="-3556518"/>
        <n v="2401264"/>
        <n v="-27251390"/>
        <n v="-14024817"/>
        <n v="-9192361"/>
        <n v="-1388796"/>
        <n v="197756197"/>
        <n v="3472213"/>
        <n v="-16939434"/>
        <n v="-14003282"/>
        <n v="-16662721"/>
        <n v="-22520222"/>
        <n v="36965395"/>
        <n v="-19440070"/>
        <n v="-28169943"/>
        <n v="-23720770"/>
        <n v="-27805940"/>
        <n v="-16880121"/>
        <n v="-24903810"/>
        <n v="35754555"/>
        <n v="-36709023"/>
        <n v="-6072524"/>
        <n v="-27877751"/>
        <n v="-19923562"/>
        <n v="-27059493"/>
        <n v="-28329069"/>
        <n v="-29304773"/>
        <n v="-27477648"/>
        <n v="28424210"/>
        <n v="-60917086"/>
        <n v="-30863374"/>
        <n v="-33711680"/>
        <n v="-33383410"/>
        <n v="-29936195"/>
        <n v="-27481675"/>
        <n v="-46917712"/>
        <n v="-41791922"/>
        <n v="-50781132"/>
        <n v="-59977549"/>
        <n v="-28834579"/>
        <n v="-48197944"/>
        <n v="-4527033"/>
        <n v="-32637500"/>
        <n v="-42718168"/>
        <n v="-40218121"/>
        <n v="-52394332"/>
        <n v="-55464883"/>
        <n v="-30573703"/>
        <n v="-68005000"/>
        <n v="-69833498"/>
        <n v="305024263"/>
        <n v="-47934015"/>
        <n v="291323553"/>
        <n v="22021740"/>
        <n v="-3000000"/>
        <n v="-9708376"/>
        <n v="-24768635"/>
        <n v="-9284389"/>
        <n v="-26800785"/>
        <n v="-28419913"/>
        <n v="-13334037"/>
        <n v="128566"/>
        <n v="-8124411"/>
        <n v="3984028"/>
        <n v="-33068911"/>
        <n v="-5682650"/>
        <n v="-29671868"/>
        <n v="-5225998"/>
        <n v="-31471505"/>
        <n v="57006880"/>
        <n v="-10139961"/>
        <n v="274691196"/>
        <n v="157326336"/>
        <n v="111225040"/>
        <n v="86600000"/>
        <n v="79218018"/>
        <n v="74769345"/>
        <n v="107575142"/>
        <n v="50263257"/>
        <n v="49354205"/>
        <n v="52100855"/>
        <n v="43711404"/>
        <n v="50328194"/>
        <n v="46530738"/>
        <n v="38815117"/>
        <n v="38400000"/>
        <n v="107586036"/>
        <n v="34706988"/>
        <n v="28000000"/>
        <n v="23745923"/>
        <n v="40098138"/>
        <n v="11365290"/>
        <n v="-1400000"/>
        <n v="36207920"/>
        <n v="8408614"/>
        <n v="3422650"/>
        <n v="1932305"/>
        <n v="13750000"/>
        <n v="13218041"/>
        <n v="-29959707"/>
        <n v="747724"/>
        <n v="5473600"/>
        <n v="-5005196"/>
        <n v="-13390407"/>
        <n v="-16446167"/>
        <n v="21137505"/>
        <n v="-33649447"/>
        <n v="-20761389"/>
        <n v="-20901437"/>
        <n v="-21171682"/>
        <n v="-21527150"/>
        <n v="-23948874"/>
        <n v="-19292673"/>
        <n v="-29449288"/>
        <n v="-36426209"/>
        <n v="-18774204"/>
        <n v="-38735525"/>
        <n v="-36142013"/>
        <n v="-43129431"/>
        <n v="-59533912"/>
        <n v="-38911390"/>
        <n v="1178893"/>
        <n v="-50231945"/>
        <n v="-15559345"/>
        <n v="-40832183"/>
        <n v="-2000000"/>
        <n v="-55000000"/>
        <n v="27645152"/>
        <n v="14951824"/>
        <n v="-45516179"/>
        <n v="12676062"/>
        <n v="-30161611"/>
        <n v="21604320"/>
        <n v="54200000"/>
        <n v="-48339916"/>
        <n v="-47778542"/>
        <n v="24327868"/>
        <n v="8297830"/>
        <n v="4886369"/>
        <n v="-7792888"/>
        <n v="9563543"/>
        <n v="-56425668"/>
        <n v="23343413"/>
        <n v="-27968963"/>
        <n v="-32156953"/>
        <n v="-49244714"/>
        <n v="112435221"/>
        <n v="55720716"/>
        <n v="66683135"/>
        <n v="91704210"/>
        <n v="58476776"/>
        <n v="30270227"/>
        <n v="-15614237"/>
        <n v="-14964155"/>
        <n v="-17419365"/>
        <n v="-9561700"/>
        <n v="-28675334"/>
        <n v="-28979512"/>
        <n v="39567722"/>
        <n v="21601713"/>
        <n v="35092918"/>
        <n v="246623634"/>
        <n v="207652016"/>
        <n v="12253315"/>
        <n v="117500000"/>
        <n v="103620822"/>
        <n v="168628680"/>
        <n v="97637474"/>
        <n v="85014968"/>
        <n v="-47824688"/>
        <n v="76203320"/>
        <n v="76975169"/>
        <n v="73548685"/>
        <n v="55807520"/>
        <n v="141616238"/>
        <n v="45264608"/>
        <n v="27680195"/>
        <n v="76088877"/>
        <n v="41030827"/>
        <n v="100315155"/>
        <n v="77997349"/>
        <n v="43504640"/>
        <n v="31517441"/>
        <n v="31022333"/>
        <n v="75621915"/>
        <n v="29948113"/>
        <n v="38658172"/>
        <n v="75888270"/>
        <n v="34244877"/>
        <n v="40367693"/>
        <n v="13701902"/>
        <n v="25605492"/>
        <n v="17823573"/>
        <n v="41439400"/>
        <n v="2128202"/>
        <n v="16496802"/>
        <n v="10470220"/>
        <n v="8336565"/>
        <n v="16002004"/>
        <n v="4997476"/>
        <n v="5682070"/>
        <n v="2752475"/>
        <n v="-4907170"/>
        <n v="815288"/>
        <n v="2822418"/>
        <n v="150619"/>
        <n v="-1254850"/>
        <n v="7168"/>
        <n v="-1845268"/>
        <n v="-1734419"/>
        <n v="-3017368"/>
        <n v="-5262941"/>
        <n v="6724080"/>
        <n v="-5515935"/>
        <n v="-2446488"/>
        <n v="-12390000"/>
        <n v="-8517793"/>
        <n v="-2894915"/>
        <n v="-8743723"/>
        <n v="5740078"/>
        <n v="203020"/>
        <n v="-9094723"/>
        <n v="-11409500"/>
        <n v="-10822459"/>
        <n v="-10221401"/>
        <n v="-12513862"/>
        <n v="-1894923"/>
        <n v="-14831605"/>
        <n v="-7200000"/>
        <n v="-16356539"/>
        <n v="-17258404"/>
        <n v="-18125131"/>
        <n v="-19693732"/>
        <n v="-22332053"/>
        <n v="-22932840"/>
        <n v="-13383001"/>
        <n v="-23463880"/>
        <n v="-23800483"/>
        <n v="-24549473"/>
        <n v="-24592750"/>
        <n v="-46840695"/>
        <n v="-25993274"/>
        <n v="-29610033"/>
        <n v="-30406260"/>
        <n v="-20881753"/>
        <n v="-23557749"/>
        <n v="-7885118"/>
        <n v="-31527637"/>
        <n v="-375868702"/>
        <n v="-28342760"/>
        <n v="-33716560"/>
        <n v="-39443804"/>
        <n v="-33328495"/>
        <n v="-39600000"/>
        <n v="-12471908"/>
        <n v="-39862768"/>
        <n v="-40204983"/>
        <n v="-29511421"/>
        <n v="-40554783"/>
        <n v="-46644185"/>
        <n v="-21162885"/>
        <n v="-43528606"/>
        <n v="-43708398"/>
        <n v="-39293214"/>
        <n v="-9257739"/>
        <n v="-5094254"/>
        <n v="-18586498"/>
        <n v="7994115"/>
        <n v="76107476"/>
        <n v="149171806"/>
        <n v="12802907"/>
        <n v="-17430732"/>
        <n v="18488090"/>
        <n v="47308367"/>
        <n v="12652036"/>
        <n v="-48793865"/>
        <n v="8607223"/>
        <n v="2173190"/>
        <n v="-904547"/>
        <n v="-10120004"/>
        <n v="-32100000"/>
        <n v="-1425912"/>
        <n v="41253340"/>
        <n v="-10660475"/>
        <n v="13154431"/>
        <n v="528972"/>
        <n v="3738726"/>
        <n v="21304264"/>
        <n v="-18218547"/>
        <n v="-14000000"/>
        <n v="-1000000"/>
        <n v="-31480159"/>
        <n v="-41400000"/>
        <n v="80805112"/>
        <n v="45607673"/>
        <n v="21263182"/>
        <n v="47001027"/>
        <n v="-36460586"/>
        <n v="12918501"/>
        <n v="136395380"/>
        <n v="-10053771"/>
        <n v="-48000000"/>
        <n v="85512915"/>
        <n v="94852971"/>
        <n v="62000082"/>
        <n v="61807667"/>
        <n v="56702060"/>
        <n v="55149435"/>
        <n v="55768056"/>
        <n v="47115211"/>
        <n v="48452056"/>
        <n v="38287363"/>
        <n v="22931301"/>
        <n v="14962878"/>
        <n v="31261036"/>
        <n v="26423726"/>
        <n v="26277420"/>
        <n v="43625922"/>
        <n v="25001065"/>
        <n v="37253092"/>
        <n v="21790248"/>
        <n v="20557989"/>
        <n v="15786269"/>
        <n v="14365105"/>
        <n v="42792677"/>
        <n v="-3401692"/>
        <n v="12362581"/>
        <n v="8854588"/>
        <n v="-2500000"/>
        <n v="7580895"/>
        <n v="1019112"/>
        <n v="22114556"/>
        <n v="5648679"/>
        <n v="6280507"/>
        <n v="-6639805"/>
        <n v="1815748"/>
        <n v="-9382401"/>
        <n v="2307550"/>
        <n v="7003620"/>
        <n v="-7027590"/>
        <n v="-21866841"/>
        <n v="-12600000"/>
        <n v="-20656327"/>
        <n v="-12122192"/>
        <n v="-15116461"/>
        <n v="-47468302"/>
        <n v="-24599087"/>
        <n v="-24898139"/>
        <n v="-19799588"/>
        <n v="-25280070"/>
        <n v="-25622273"/>
        <n v="-27699111"/>
        <n v="-41472875"/>
        <n v="-36439040"/>
        <n v="-29476832"/>
        <n v="-33853591"/>
        <n v="-37083113"/>
        <n v="-38434505"/>
        <n v="-24720320"/>
        <n v="-32737712"/>
        <n v="-40415114"/>
        <n v="-42845460"/>
        <n v="-36870545"/>
        <n v="-65000000"/>
        <n v="91519448"/>
        <n v="139875760"/>
        <n v="27061228"/>
        <n v="9300852"/>
        <n v="106415432"/>
        <n v="834712"/>
        <n v="81700000"/>
        <n v="-42500000"/>
        <n v="12318875"/>
        <n v="-34226481"/>
        <n v="8768623"/>
        <n v="-5964485"/>
        <n v="-20479108"/>
        <n v="-18569728"/>
        <n v="116348400"/>
        <n v="-12863050"/>
        <n v="-10886412"/>
        <n v="96447667"/>
        <n v="74006080"/>
        <n v="61793915"/>
        <n v="45856565"/>
        <n v="30100000"/>
        <n v="116578352"/>
        <n v="26635000"/>
        <n v="3290318"/>
        <n v="-456793"/>
        <n v="-747572"/>
        <n v="3228696"/>
        <n v="17992760"/>
        <n v="2667015"/>
        <n v="-4347435"/>
        <n v="-17624564"/>
        <n v="-21084535"/>
        <n v="-25872105"/>
        <n v="-30915039"/>
        <n v="-13595247"/>
        <n v="-37894825"/>
        <n v="-39335749"/>
        <n v="-25739083"/>
        <n v="75724075"/>
        <n v="-8916034"/>
        <n v="-18891023"/>
        <n v="253501675"/>
        <n v="-23399089"/>
        <n v="-33795862"/>
        <n v="82800000"/>
        <n v="110117807"/>
        <n v="123947053"/>
        <n v="46735231"/>
        <n v="78500000"/>
        <n v="86546825"/>
        <n v="126147885"/>
        <n v="73760631"/>
        <n v="68706165"/>
        <n v="98614544"/>
        <n v="85069696"/>
        <n v="67458785"/>
        <n v="62310175"/>
        <n v="56917897"/>
        <n v="53952276"/>
        <n v="45703745"/>
        <n v="49138076"/>
        <n v="47666629"/>
        <n v="50353764"/>
        <n v="42522790"/>
        <n v="54125426"/>
        <n v="55001343"/>
        <n v="41292135"/>
        <n v="51208010"/>
        <n v="41593527"/>
        <n v="40274748"/>
        <n v="50835030"/>
        <n v="32455275"/>
        <n v="35305995"/>
        <n v="34098862"/>
        <n v="32266306"/>
        <n v="31347010"/>
        <n v="30836296"/>
        <n v="30405498"/>
        <n v="30163652"/>
        <n v="32808615"/>
        <n v="44149837"/>
        <n v="43906114"/>
        <n v="26466372"/>
        <n v="32306065"/>
        <n v="19068786"/>
        <n v="60923325"/>
        <n v="7887882"/>
        <n v="13955614"/>
        <n v="14967359"/>
        <n v="19228104"/>
        <n v="17981889"/>
        <n v="31094903"/>
        <n v="13082743"/>
        <n v="12414716"/>
        <n v="17011847"/>
        <n v="10859889"/>
        <n v="21185897"/>
        <n v="12000688"/>
        <n v="9851591"/>
        <n v="7781388"/>
        <n v="12320979"/>
        <n v="4806295"/>
        <n v="26853450"/>
        <n v="6012734"/>
        <n v="7034272"/>
        <n v="5856732"/>
        <n v="19588068"/>
        <n v="8175394"/>
        <n v="5500797"/>
        <n v="1797066"/>
        <n v="-1912244"/>
        <n v="-2247069"/>
        <n v="50562555"/>
        <n v="-2628615"/>
        <n v="-2898989"/>
        <n v="-1823108"/>
        <n v="-3716496"/>
        <n v="-2816208"/>
        <n v="-1456527"/>
        <n v="-23962091"/>
        <n v="2575718"/>
        <n v="-6135658"/>
        <n v="-6491078"/>
        <n v="12071069"/>
        <n v="-7146360"/>
        <n v="2615685"/>
        <n v="7055248"/>
        <n v="-8163255"/>
        <n v="-9006456"/>
        <n v="-9018150"/>
        <n v="-9800895"/>
        <n v="-10922453"/>
        <n v="-10625822"/>
        <n v="-11464232"/>
        <n v="-12336018"/>
        <n v="-12946185"/>
        <n v="-8185043"/>
        <n v="-14821835"/>
        <n v="-14882502"/>
        <n v="-467355"/>
        <n v="-15667676"/>
        <n v="-3334146"/>
        <n v="-17282242"/>
        <n v="-37566085"/>
        <n v="-37673753"/>
        <n v="-18823678"/>
        <n v="-19700000"/>
        <n v="-24697039"/>
        <n v="-24037529"/>
        <n v="-25057578"/>
        <n v="-25032818"/>
        <n v="-26003245"/>
        <n v="-36624819"/>
        <n v="-19000897"/>
        <n v="-25551411"/>
        <n v="-25641967"/>
        <n v="-43798339"/>
        <n v="-15981636"/>
        <n v="-46604061"/>
        <n v="-19886035"/>
        <n v="-26623494"/>
        <n v="-28791977"/>
        <n v="-26161870"/>
        <n v="-30348000"/>
        <n v="12081447"/>
        <n v="-29000000"/>
        <n v="-13568780"/>
        <n v="-22673938"/>
        <n v="-33885763"/>
        <n v="-35164032"/>
        <n v="-35222993"/>
        <n v="-22324928"/>
        <n v="-21561851"/>
        <n v="-39488080"/>
        <n v="-29359355"/>
        <n v="-39347474"/>
        <n v="60050171"/>
        <n v="-12436000"/>
        <n v="-24123329"/>
        <n v="-27130631"/>
        <n v="-39871022"/>
        <n v="-24922769"/>
        <n v="-34636971"/>
        <n v="-25000000"/>
        <n v="463730"/>
        <n v="27693162"/>
        <n v="-11528148"/>
        <n v="24411478"/>
        <n v="42640890"/>
        <n v="-3712212"/>
        <n v="-14664065"/>
        <n v="-33118496"/>
        <n v="21000000"/>
        <n v="-10197239"/>
        <n v="-553005191"/>
        <n v="89214072"/>
        <n v="50915214"/>
        <n v="-8600000"/>
        <n v="47570368"/>
        <n v="40668868"/>
        <n v="-32005864"/>
        <n v="20700247"/>
        <n v="-40000000"/>
        <n v="12668906"/>
        <n v="1177215"/>
        <n v="5334024"/>
        <n v="41038190"/>
        <n v="-13955468"/>
        <n v="-15229136"/>
        <n v="-19346254"/>
        <n v="-20694789"/>
        <n v="-40008098"/>
        <n v="37536959"/>
        <n v="-27700000"/>
        <n v="-1217162"/>
        <n v="3997790"/>
        <n v="-30517805"/>
        <n v="-37376626"/>
        <n v="-47128307"/>
        <n v="-15622726"/>
        <n v="-38000000"/>
        <n v="-30410125"/>
        <n v="-3087018"/>
        <n v="74712885"/>
        <n v="55173235"/>
        <n v="1102171"/>
        <n v="23338891"/>
        <n v="11006503"/>
        <n v="-11096291"/>
        <n v="-14549025"/>
        <n v="7867349"/>
        <n v="8813366"/>
        <n v="35279690"/>
        <n v="154449475"/>
        <n v="35026631"/>
        <n v="3208190"/>
        <n v="113368971"/>
        <n v="-29500000"/>
        <n v="14129186"/>
        <n v="19500000"/>
        <n v="14213619"/>
        <n v="6019483"/>
        <n v="-10639221"/>
        <n v="-9816803"/>
        <n v="-16008503"/>
        <n v="-22947259"/>
        <n v="-21621647"/>
        <n v="-3962246"/>
        <n v="-23660367"/>
        <n v="-33045595"/>
        <n v="-6894032"/>
        <n v="2588228"/>
        <n v="242313371"/>
        <n v="-33873489"/>
        <n v="172399422"/>
        <n v="216188924"/>
        <n v="-34931608"/>
        <n v="109731527"/>
        <n v="226950375"/>
        <n v="77692062"/>
        <n v="82528646"/>
        <n v="133031347"/>
        <n v="89732962"/>
        <n v="47300000"/>
        <n v="99455175"/>
        <n v="44100000"/>
        <n v="46159365"/>
        <n v="75008260"/>
        <n v="32962333"/>
        <n v="51651430"/>
        <n v="29604977"/>
        <n v="28939454"/>
        <n v="28826569"/>
        <n v="25054449"/>
        <n v="24705000"/>
        <n v="28280963"/>
        <n v="21876365"/>
        <n v="24699513"/>
        <n v="20132596"/>
        <n v="17277485"/>
        <n v="20802754"/>
        <n v="20291815"/>
        <n v="48299761"/>
        <n v="15169908"/>
        <n v="32523385"/>
        <n v="14474048"/>
        <n v="10802315"/>
        <n v="8792641"/>
        <n v="24651794"/>
        <n v="13894863"/>
        <n v="6954997"/>
        <n v="6532308"/>
        <n v="65900000"/>
        <n v="4692139"/>
        <n v="5687294"/>
        <n v="-2446068"/>
        <n v="2481242"/>
        <n v="4026186"/>
        <n v="-16577194"/>
        <n v="-1576479"/>
        <n v="-2480678"/>
        <n v="7617947"/>
        <n v="2048809"/>
        <n v="6987757"/>
        <n v="2304950"/>
        <n v="-4308561"/>
        <n v="-4692196"/>
        <n v="-4330587"/>
        <n v="-6312165"/>
        <n v="-8505389"/>
        <n v="-20000000"/>
        <n v="-9733871"/>
        <n v="-9136085"/>
        <n v="-4921063"/>
        <n v="-19000000"/>
        <n v="-6004550"/>
        <n v="-10723500"/>
        <n v="-9018367"/>
        <n v="-12086323"/>
        <n v="-468168"/>
        <n v="-6935774"/>
        <n v="-15552522"/>
        <n v="-35610546"/>
        <n v="-9128166"/>
        <n v="-15307392"/>
        <n v="-15705099"/>
        <n v="-14724554"/>
        <n v="-492921"/>
        <n v="-16693834"/>
        <n v="-17390018"/>
        <n v="-14168495"/>
        <n v="-17403744"/>
        <n v="-30000000"/>
        <n v="-27000000"/>
        <n v="-20001930"/>
        <n v="-20412268"/>
        <n v="-16682849"/>
        <n v="-23594175"/>
        <n v="-21735014"/>
        <n v="-24008619"/>
        <n v="-24731154"/>
        <n v="-18696681"/>
        <n v="-24923864"/>
        <n v="-24500032"/>
        <n v="-30340253"/>
        <n v="-27051841"/>
        <n v="-23368755"/>
        <n v="-24862498"/>
        <n v="-28551183"/>
        <n v="-27541731"/>
        <n v="-30348023"/>
        <n v="-30503417"/>
        <n v="-32778006"/>
        <n v="-28407897"/>
        <n v="-35000000"/>
        <n v="1877179"/>
        <n v="-34369221"/>
        <n v="5100937"/>
        <n v="-32000000"/>
        <n v="-23000000"/>
        <n v="68413606"/>
        <n v="-24785987"/>
        <n v="2000000"/>
        <n v="-24860746"/>
        <n v="-22772060"/>
        <n v="-34816875"/>
        <n v="-18918217"/>
        <n v="3432299"/>
        <n v="-23345419"/>
        <n v="-27456806"/>
        <n v="-21898858"/>
        <n v="-26675252"/>
        <n v="101340178"/>
        <n v="18758599"/>
        <n v="87559438"/>
        <n v="-33995909"/>
        <n v="-8573195"/>
        <n v="2057332"/>
        <n v="1014398"/>
        <n v="-4072280"/>
        <n v="682273"/>
        <n v="-5719423"/>
        <n v="-12879981"/>
        <n v="-29593736"/>
        <n v="276625409"/>
        <n v="-19044575"/>
        <n v="2180954"/>
        <n v="17225675"/>
        <n v="140381405"/>
        <n v="72632573"/>
        <n v="46150692"/>
        <n v="28328558"/>
        <n v="48197993"/>
        <n v="136576745"/>
        <n v="69470202"/>
        <n v="21041732"/>
        <n v="16814909"/>
        <n v="37744720"/>
        <n v="-13215568"/>
        <n v="5911876"/>
        <n v="22696902"/>
        <n v="4733909"/>
        <n v="3063732"/>
        <n v="-32900538"/>
        <n v="701088"/>
        <n v="-506218"/>
        <n v="11095600"/>
        <n v="-13363463"/>
        <n v="-10151678"/>
        <n v="-38359790"/>
        <n v="-18236870"/>
        <n v="-24043621"/>
        <n v="-25643000"/>
        <n v="-7474079"/>
        <n v="-28437251"/>
        <n v="-29100030"/>
        <n v="-30695163"/>
        <n v="-14202684"/>
        <n v="76028097"/>
        <n v="-17231467"/>
        <n v="56100000"/>
        <n v="62749203"/>
        <n v="28700000"/>
        <n v="34073773"/>
        <n v="-6814219"/>
        <n v="22133888"/>
        <n v="13983704"/>
        <n v="27879132"/>
        <n v="41827000"/>
        <n v="125684505"/>
        <n v="129279795"/>
        <n v="115096820"/>
        <n v="161796233"/>
        <n v="96248145"/>
        <n v="95014030"/>
        <n v="-19145306"/>
        <n v="85648585"/>
        <n v="92012643"/>
        <n v="86631310"/>
        <n v="94324072"/>
        <n v="75502246"/>
        <n v="78360000"/>
        <n v="71244774"/>
        <n v="79444419"/>
        <n v="67125340"/>
        <n v="85646235"/>
        <n v="55416609"/>
        <n v="65135191"/>
        <n v="70422786"/>
        <n v="76694016"/>
        <n v="-28935714"/>
        <n v="46806312"/>
        <n v="49566871"/>
        <n v="46501438"/>
        <n v="44787599"/>
        <n v="36528842"/>
        <n v="58813460"/>
        <n v="35010106"/>
        <n v="31359959"/>
        <n v="36468315"/>
        <n v="34172251"/>
        <n v="36600000"/>
        <n v="33536011"/>
        <n v="32877175"/>
        <n v="29484168"/>
        <n v="30269340"/>
        <n v="30033780"/>
        <n v="28715510"/>
        <n v="39156435"/>
        <n v="19044241"/>
        <n v="39816662"/>
        <n v="22238770"/>
        <n v="22937130"/>
        <n v="-2200996"/>
        <n v="27410049"/>
        <n v="21432423"/>
        <n v="21109400"/>
        <n v="20300000"/>
        <n v="26068547"/>
        <n v="23680848"/>
        <n v="49186871"/>
        <n v="20921738"/>
        <n v="23021560"/>
        <n v="15645204"/>
        <n v="44328238"/>
        <n v="13337608"/>
        <n v="42643187"/>
        <n v="16875468"/>
        <n v="22418902"/>
        <n v="12057340"/>
        <n v="17478175"/>
        <n v="11407470"/>
        <n v="12385520"/>
        <n v="10118420"/>
        <n v="2137776"/>
        <n v="7568996"/>
        <n v="12043633"/>
        <n v="8232624"/>
        <n v="8413606"/>
        <n v="11122105"/>
        <n v="13747385"/>
        <n v="10247512"/>
        <n v="5927406"/>
        <n v="5565975"/>
        <n v="5266619"/>
        <n v="4703228"/>
        <n v="8432823"/>
        <n v="-12904682"/>
        <n v="1743332"/>
        <n v="2154410"/>
        <n v="28165882"/>
        <n v="-3312828"/>
        <n v="7096584"/>
        <n v="-3474166"/>
        <n v="513940"/>
        <n v="-6790560"/>
        <n v="-5952000"/>
        <n v="-7473856"/>
        <n v="523568"/>
        <n v="-6929955"/>
        <n v="-14577793"/>
        <n v="-1355230"/>
        <n v="-8199698"/>
        <n v="-13870652"/>
        <n v="-11499034"/>
        <n v="-23927"/>
        <n v="-11032429"/>
        <n v="-7900000"/>
        <n v="-12733495"/>
        <n v="2357532"/>
        <n v="-13069116"/>
        <n v="-16675758"/>
        <n v="-23676031"/>
        <n v="-9000954"/>
        <n v="-18704226"/>
        <n v="-14290615"/>
        <n v="-15111972"/>
        <n v="-15791616"/>
        <n v="-17168879"/>
        <n v="-11701351"/>
        <n v="-17287907"/>
        <n v="-18423913"/>
        <n v="-18100000"/>
        <n v="-35646427"/>
        <n v="-32973330"/>
        <n v="-10665355"/>
        <n v="-10810486"/>
        <n v="-19865246"/>
        <n v="-21464425"/>
        <n v="-32310542"/>
        <n v="7501404"/>
        <n v="-10683354"/>
        <n v="-19034791"/>
        <n v="8830000"/>
        <n v="-24700000"/>
        <n v="-19119074"/>
        <n v="-14247275"/>
        <n v="-21482203"/>
        <n v="3101301"/>
        <n v="-27024351"/>
        <n v="-59331829"/>
        <n v="-20519686"/>
        <n v="-26095018"/>
        <n v="-17872563"/>
        <n v="-29462420"/>
        <n v="-24000000"/>
        <n v="154436380"/>
        <n v="91518352"/>
        <n v="7036404"/>
        <n v="-6640707"/>
        <n v="-16406844"/>
        <n v="-12069815"/>
        <n v="34034755"/>
        <n v="-23100203"/>
        <n v="-23445431"/>
        <n v="5016190"/>
        <n v="-22698869"/>
        <n v="189350219"/>
        <n v="133029270"/>
        <n v="151870271"/>
        <n v="76491683"/>
        <n v="14058698"/>
        <n v="26845943"/>
        <n v="53350242"/>
        <n v="39266300"/>
        <n v="42235322"/>
        <n v="-22556993"/>
        <n v="36371181"/>
        <n v="32885635"/>
        <n v="25400856"/>
        <n v="31353636"/>
        <n v="21475962"/>
        <n v="35910583"/>
        <n v="34300000"/>
        <n v="21968653"/>
        <n v="17450000"/>
        <n v="17162741"/>
        <n v="43346930"/>
        <n v="11514713"/>
        <n v="15097652"/>
        <n v="18043505"/>
        <n v="9053924"/>
        <n v="5000377"/>
        <n v="38950483"/>
        <n v="10372662"/>
        <n v="2688364"/>
        <n v="7563179"/>
        <n v="-11220364"/>
        <n v="-149237822"/>
        <n v="-10675256"/>
        <n v="-19111857"/>
        <n v="-3731172"/>
        <n v="-19880795"/>
        <n v="-19565399"/>
        <n v="-21001676"/>
        <n v="-17092709"/>
        <n v="-22467699"/>
        <n v="-24224407"/>
        <n v="751715"/>
        <n v="-7714482"/>
        <n v="40400000"/>
        <n v="118734225"/>
        <n v="19185998"/>
        <n v="7168445"/>
        <n v="10400000"/>
        <n v="2508670"/>
        <n v="-17835684"/>
        <n v="44888996"/>
        <n v="42586544"/>
        <n v="33491560"/>
        <n v="27200000"/>
        <n v="44087387"/>
        <n v="5920167"/>
        <n v="10566655"/>
        <n v="4768374"/>
        <n v="-4505513"/>
        <n v="-5500000"/>
        <n v="-25536708"/>
        <n v="-12662421"/>
        <n v="323741"/>
        <n v="-16702103"/>
        <n v="-13751523"/>
        <n v="-18287436"/>
        <n v="-19513094"/>
        <n v="11536376"/>
        <n v="14008532"/>
        <n v="-22795993"/>
        <n v="-10514515"/>
        <n v="-22523765"/>
        <n v="-23910635"/>
        <n v="-22236956"/>
        <n v="-5180871"/>
        <n v="84222438"/>
        <n v="83243478"/>
        <n v="75241322"/>
        <n v="-2022635"/>
        <n v="65457688"/>
        <n v="60341380"/>
        <n v="39703412"/>
        <n v="36328680"/>
        <n v="35490000"/>
        <n v="24800000"/>
        <n v="31859105"/>
        <n v="20455802"/>
        <n v="19506619"/>
        <n v="14168080"/>
        <n v="23874933"/>
        <n v="19489752"/>
        <n v="10985501"/>
        <n v="7200000"/>
        <n v="2501651"/>
        <n v="-2777139"/>
        <n v="-1459475"/>
        <n v="-25747235"/>
        <n v="-9994022"/>
        <n v="-11530572"/>
        <n v="-12170266"/>
        <n v="-20924712"/>
        <n v="-26000000"/>
        <n v="-18503478"/>
        <n v="-5482285"/>
        <n v="-13723190"/>
        <n v="18565375"/>
        <n v="-29500737"/>
        <n v="194200000"/>
        <n v="147825435"/>
        <n v="115085755"/>
        <n v="417500"/>
        <n v="120000989"/>
        <n v="761283"/>
        <n v="96945720"/>
        <n v="74067179"/>
        <n v="144705587"/>
        <n v="-24745828"/>
        <n v="4185387"/>
        <n v="52163317"/>
        <n v="50920948"/>
        <n v="55034302"/>
        <n v="53656813"/>
        <n v="51270454"/>
        <n v="49273505"/>
        <n v="109141530"/>
        <n v="45500556"/>
        <n v="46309760"/>
        <n v="44808372"/>
        <n v="52264926"/>
        <n v="45625986"/>
        <n v="31505065"/>
        <n v="30973336"/>
        <n v="-2800000"/>
        <n v="29098051"/>
        <n v="35443237"/>
        <n v="65234139"/>
        <n v="26676606"/>
        <n v="27528330"/>
        <n v="26533608"/>
        <n v="21097664"/>
        <n v="58136909"/>
        <n v="21836394"/>
        <n v="21285499"/>
        <n v="22124400"/>
        <n v="19700000"/>
        <n v="19455658"/>
        <n v="20984230"/>
        <n v="41489425"/>
        <n v="16067398"/>
        <n v="15218903"/>
        <n v="14880476"/>
        <n v="14399750"/>
        <n v="13230435"/>
        <n v="14008741"/>
        <n v="11833473"/>
        <n v="23237389"/>
        <n v="36310118"/>
        <n v="11447959"/>
        <n v="20089048"/>
        <n v="15990505"/>
        <n v="18143332"/>
        <n v="10000629"/>
        <n v="4604054"/>
        <n v="16597830"/>
        <n v="13687630"/>
        <n v="7553210"/>
        <n v="6526393"/>
        <n v="-25458771"/>
        <n v="1655091"/>
        <n v="5012990"/>
        <n v="7368960"/>
        <n v="-10500000"/>
        <n v="4247405"/>
        <n v="30538669"/>
        <n v="615792"/>
        <n v="3341469"/>
        <n v="4440119"/>
        <n v="-2055787"/>
        <n v="8631221"/>
        <n v="12738400"/>
        <n v="24381334"/>
        <n v="-8164216"/>
        <n v="-7214368"/>
        <n v="-3445415"/>
        <n v="55014842"/>
        <n v="-1472045"/>
        <n v="-957510"/>
        <n v="-2533006"/>
        <n v="-7208969"/>
        <n v="-7281777"/>
        <n v="2361537"/>
        <n v="-9352616"/>
        <n v="-8881923"/>
        <n v="-9908458"/>
        <n v="15331289"/>
        <n v="-954324"/>
        <n v="9427926"/>
        <n v="-10016428"/>
        <n v="-10362510"/>
        <n v="-10410556"/>
        <n v="-10904697"/>
        <n v="-11026468"/>
        <n v="-28134226"/>
        <n v="13920741"/>
        <n v="-6139597"/>
        <n v="-11961340"/>
        <n v="3831145"/>
        <n v="-13461796"/>
        <n v="-13991568"/>
        <n v="-13811358"/>
        <n v="-13900000"/>
        <n v="-17000000"/>
        <n v="-11348338"/>
        <n v="-16969037"/>
        <n v="-14230040"/>
        <n v="-14088250"/>
        <n v="-14280633"/>
        <n v="-14885685"/>
        <n v="35122319"/>
        <n v="-14930000"/>
        <n v="-14675559"/>
        <n v="-17843067"/>
        <n v="-7713686"/>
        <n v="-24943308"/>
        <n v="-19345223"/>
        <n v="-19483292"/>
        <n v="-19871876"/>
        <n v="-20935667"/>
        <n v="-10993094"/>
        <n v="-21926608"/>
        <n v="-23450000"/>
        <n v="-24128473"/>
        <n v="12495865"/>
        <n v="-24222577"/>
        <n v="-23813043"/>
        <n v="-13414567"/>
        <n v="-18302044"/>
        <n v="-24816338"/>
        <n v="-24865096"/>
        <n v="-8030610"/>
        <n v="-24870885"/>
        <n v="20700000"/>
        <n v="-24282247"/>
        <n v="84713132"/>
        <n v="46269171"/>
        <n v="77334374"/>
        <n v="-23487185"/>
        <n v="41182182"/>
        <n v="33262492"/>
        <n v="71800000"/>
        <n v="50608545"/>
        <n v="17895491"/>
        <n v="15989008"/>
        <n v="8662299"/>
        <n v="7452765"/>
        <n v="1167270"/>
        <n v="7416109"/>
        <n v="-23979782"/>
        <n v="4871190"/>
        <n v="-7035257"/>
        <n v="-7709024"/>
        <n v="-11000000"/>
        <n v="-11627590"/>
        <n v="-15572796"/>
        <n v="-14360758"/>
        <n v="1003072"/>
        <n v="-16855194"/>
        <n v="-19691019"/>
        <n v="-27330724"/>
        <n v="-23957120"/>
        <n v="-774089"/>
        <n v="-19289545"/>
        <n v="51990286"/>
        <n v="141487252"/>
        <n v="272158751"/>
        <n v="46807024"/>
        <n v="63930411"/>
        <n v="30302314"/>
        <n v="28462534"/>
        <n v="16235088"/>
        <n v="4338033"/>
        <n v="2556065"/>
        <n v="-1026818"/>
        <n v="-24995244"/>
        <n v="-4346385"/>
        <n v="-9980747"/>
        <n v="-4065142"/>
        <n v="-2236987"/>
        <n v="-10217492"/>
        <n v="-11491577"/>
        <n v="-12339853"/>
        <n v="-15565274"/>
        <n v="6777589"/>
        <n v="-13320925"/>
        <n v="-20291812"/>
        <n v="-6876149"/>
        <n v="46975611"/>
        <n v="15419483"/>
        <n v="-18309470"/>
        <n v="195631306"/>
        <n v="153483808"/>
        <n v="122833357"/>
        <n v="55597042"/>
        <n v="68636983"/>
        <n v="35960517"/>
        <n v="33762229"/>
        <n v="-22000000"/>
        <n v="32235441"/>
        <n v="28728000"/>
        <n v="18270895"/>
        <n v="37696176"/>
        <n v="29483949"/>
        <n v="14020063"/>
        <n v="12313582"/>
        <n v="3842000"/>
        <n v="264487"/>
        <n v="4659817"/>
        <n v="3108216"/>
        <n v="-2648431"/>
        <n v="27002815"/>
        <n v="-2716218"/>
        <n v="8059386"/>
        <n v="-12048569"/>
        <n v="7997095"/>
        <n v="-7747170"/>
        <n v="-2216223"/>
        <n v="-8444012"/>
        <n v="-9215287"/>
        <n v="-12803790"/>
        <n v="-16025347"/>
        <n v="-12305895"/>
        <n v="-8972134"/>
        <n v="4829497"/>
        <n v="-16601608"/>
        <n v="-20949555"/>
        <n v="11746550"/>
        <n v="-1331157"/>
        <n v="-19036988"/>
        <n v="-12000000"/>
        <n v="-20203976"/>
        <n v="-15365723"/>
        <n v="-10673164"/>
        <n v="24024969"/>
        <n v="794341"/>
        <n v="2862501"/>
        <n v="-315648"/>
        <n v="25700000"/>
        <n v="31008288"/>
        <n v="-420316"/>
        <n v="25660000"/>
        <n v="19219708"/>
        <n v="111088910"/>
        <n v="15581633"/>
        <n v="37721949"/>
        <n v="4296447"/>
        <n v="4848292"/>
        <n v="-3242913"/>
        <n v="-7569012"/>
        <n v="-4715640"/>
        <n v="-14169043"/>
        <n v="4104113"/>
        <n v="-20984407"/>
        <n v="-20041681"/>
        <n v="34700000"/>
        <n v="-28159583"/>
        <n v="224374454"/>
        <n v="155585516"/>
        <n v="108899130"/>
        <n v="259297"/>
        <n v="125665036"/>
        <n v="99541238"/>
        <n v="111727000"/>
        <n v="101697350"/>
        <n v="97224271"/>
        <n v="82922376"/>
        <n v="74497271"/>
        <n v="117387272"/>
        <n v="50301521"/>
        <n v="64518155"/>
        <n v="46257845"/>
        <n v="52360285"/>
        <n v="32148997"/>
        <n v="62624961"/>
        <n v="47325559"/>
        <n v="42933793"/>
        <n v="36667870"/>
        <n v="36398162"/>
        <n v="40072596"/>
        <n v="36362352"/>
        <n v="36154094"/>
        <n v="45623128"/>
        <n v="-1800000"/>
        <n v="35461307"/>
        <n v="28546578"/>
        <n v="28423368"/>
        <n v="32066000"/>
        <n v="27887943"/>
        <n v="26363118"/>
        <n v="27852604"/>
        <n v="15542421"/>
        <n v="41573740"/>
        <n v="22652003"/>
        <n v="19737645"/>
        <n v="24988180"/>
        <n v="17263506"/>
        <n v="19143839"/>
        <n v="17672350"/>
        <n v="18037513"/>
        <n v="17442180"/>
        <n v="15596227"/>
        <n v="15422828"/>
        <n v="16658108"/>
        <n v="9300771"/>
        <n v="14490142"/>
        <n v="13422556"/>
        <n v="2774834"/>
        <n v="23334256"/>
        <n v="12051917"/>
        <n v="12014289"/>
        <n v="11838002"/>
        <n v="16874745"/>
        <n v="-4920684"/>
        <n v="16033759"/>
        <n v="9753944"/>
        <n v="29062561"/>
        <n v="11146570"/>
        <n v="7277055"/>
        <n v="-123471"/>
        <n v="33146000"/>
        <n v="10028592"/>
        <n v="14126138"/>
        <n v="5677801"/>
        <n v="6415649"/>
        <n v="6003149"/>
        <n v="5584685"/>
        <n v="9975979"/>
        <n v="11584722"/>
        <n v="3179303"/>
        <n v="14078294"/>
        <n v="1413105"/>
        <n v="5077977"/>
        <n v="3292105"/>
        <n v="26870825"/>
        <n v="-19083691"/>
        <n v="1200000"/>
        <n v="8876924"/>
        <n v="20207003"/>
        <n v="241395"/>
        <n v="31193053"/>
        <n v="-20848136"/>
        <n v="3393765"/>
        <n v="-1117120"/>
        <n v="-11500000"/>
        <n v="-11747316"/>
        <n v="-338013"/>
        <n v="3352454"/>
        <n v="-2196204"/>
        <n v="-2470843"/>
        <n v="6753840"/>
        <n v="-1918374"/>
        <n v="-2481780"/>
        <n v="-2895331"/>
        <n v="-18011004"/>
        <n v="-4202093"/>
        <n v="-3751299"/>
        <n v="-4287928"/>
        <n v="-4591178"/>
        <n v="-4535974"/>
        <n v="14359793"/>
        <n v="-19500000"/>
        <n v="-10825346"/>
        <n v="-11011124"/>
        <n v="-6198245"/>
        <n v="-6012518"/>
        <n v="-5708430"/>
        <n v="-27818516"/>
        <n v="-6369774"/>
        <n v="-6616263"/>
        <n v="-6608826"/>
        <n v="-17012353"/>
        <n v="-9530189"/>
        <n v="-7601372"/>
        <n v="-6785970"/>
        <n v="-9767063"/>
        <n v="-7865580"/>
        <n v="-8216000"/>
        <n v="-8830469"/>
        <n v="-8965564"/>
        <n v="-7373095"/>
        <n v="-9430929"/>
        <n v="-9455857"/>
        <n v="-6349262"/>
        <n v="-9444652"/>
        <n v="-10285518"/>
        <n v="-10474724"/>
        <n v="-12144354"/>
        <n v="-10890678"/>
        <n v="-24673965"/>
        <n v="-11895931"/>
        <n v="-11945720"/>
        <n v="-11906682"/>
        <n v="-12617007"/>
        <n v="-11111645"/>
        <n v="-4998280"/>
        <n v="-12731341"/>
        <n v="-15147856"/>
        <n v="-13436643"/>
        <n v="-3798243"/>
        <n v="-13579681"/>
        <n v="-9297917"/>
        <n v="-3219004"/>
        <n v="-13997244"/>
        <n v="-14867345"/>
        <n v="-14794657"/>
        <n v="-14994117"/>
        <n v="-14250866"/>
        <n v="-15765960"/>
        <n v="-15998879"/>
        <n v="-16250939"/>
        <n v="-16480373"/>
        <n v="-17918075"/>
        <n v="-2397701809"/>
        <n v="-17646272"/>
        <n v="-18000000"/>
        <n v="-99275"/>
        <n v="-17754000"/>
        <n v="-18353336"/>
        <n v="-18809982"/>
        <n v="-38972251"/>
        <n v="-23117290"/>
        <n v="-18935723"/>
        <n v="-9468991"/>
        <n v="-2127109510"/>
        <n v="-19624526"/>
        <n v="578382"/>
        <n v="-19694930"/>
        <n v="206678"/>
        <n v="-139853928"/>
        <n v="-18816646"/>
        <n v="-21878028"/>
        <n v="-19736635"/>
        <n v="54734"/>
        <n v="-13000"/>
        <n v="-27220000"/>
        <n v="-11352310"/>
        <n v="-19523730"/>
        <n v="162208848"/>
        <n v="80292856"/>
        <n v="39571513"/>
        <n v="31431160"/>
        <n v="88001286"/>
        <n v="21867960"/>
        <n v="191609762"/>
        <n v="21846082"/>
        <n v="38697449"/>
        <n v="8758465"/>
        <n v="38127162"/>
        <n v="-13642958"/>
        <n v="-3088667"/>
        <n v="19103378"/>
        <n v="-8950114"/>
        <n v="-16400000"/>
        <n v="2483154"/>
        <n v="-10603058"/>
        <n v="-18987439"/>
        <n v="-16076109"/>
        <n v="5308553"/>
        <n v="-16880006"/>
        <n v="-17707473"/>
        <n v="560512"/>
        <n v="45255243"/>
        <n v="3245861"/>
        <n v="5433940"/>
        <n v="-7937613"/>
        <n v="-60918"/>
        <n v="132056505"/>
        <n v="101938730"/>
        <n v="96968774"/>
        <n v="110505958"/>
        <n v="77001351"/>
        <n v="59400000"/>
        <n v="55072454"/>
        <n v="48535067"/>
        <n v="-2001718"/>
        <n v="-10938241"/>
        <n v="46955956"/>
        <n v="42057639"/>
        <n v="36868030"/>
        <n v="41573085"/>
        <n v="31691009"/>
        <n v="44735548"/>
        <n v="33600000"/>
        <n v="23818159"/>
        <n v="69049418"/>
        <n v="25601508"/>
        <n v="21500105"/>
        <n v="23382841"/>
        <n v="24335698"/>
        <n v="15404871"/>
        <n v="16471430"/>
        <n v="5222640"/>
        <n v="8906039"/>
        <n v="20378000"/>
        <n v="25853424"/>
        <n v="5993605"/>
        <n v="8400000"/>
        <n v="-17954750"/>
        <n v="4927390"/>
        <n v="-13749680"/>
        <n v="4452209"/>
        <n v="329466"/>
        <n v="-928770"/>
        <n v="-825130"/>
        <n v="9284475"/>
        <n v="-1297136"/>
        <n v="-2438373"/>
        <n v="-12249417"/>
        <n v="-3206096"/>
        <n v="-2718714"/>
        <n v="-10000000"/>
        <n v="-4508347"/>
        <n v="-7505506"/>
        <n v="-10162368"/>
        <n v="-2844228"/>
        <n v="-9491157"/>
        <n v="-10260951"/>
        <n v="-10265156"/>
        <n v="-6384422"/>
        <n v="-12112543"/>
        <n v="-4637692"/>
        <n v="-14298357"/>
        <n v="-12305599"/>
        <n v="-14666342"/>
        <n v="-13585465"/>
        <n v="4806750"/>
        <n v="-14292206"/>
        <n v="-14796956"/>
        <n v="-13564917"/>
        <n v="-9777353"/>
        <n v="800000"/>
        <n v="-17323302"/>
        <n v="3419967"/>
        <n v="145118"/>
        <n v="-11120689"/>
        <n v="-3500000"/>
        <n v="-13936740"/>
        <n v="-17900000"/>
        <n v="101463226"/>
        <n v="90485233"/>
        <n v="35006147"/>
        <n v="33553787"/>
        <n v="5972900"/>
        <n v="15687528"/>
        <n v="-10482822"/>
        <n v="-17174509"/>
        <n v="79471845"/>
        <n v="66700000"/>
        <n v="55000000"/>
        <n v="55219395"/>
        <n v="65389560"/>
        <n v="59502303"/>
        <n v="1679969"/>
        <n v="46700000"/>
        <n v="20566230"/>
        <n v="53492685"/>
        <n v="18635046"/>
        <n v="25670855"/>
        <n v="20939782"/>
        <n v="13324946"/>
        <n v="10854896"/>
        <n v="26777564"/>
        <n v="5734486"/>
        <n v="27469602"/>
        <n v="24708699"/>
        <n v="21160089"/>
        <n v="47998368"/>
        <n v="-14306109"/>
        <n v="-688237"/>
        <n v="-4306379"/>
        <n v="11655665"/>
        <n v="-5365542"/>
        <n v="10154426"/>
        <n v="-9000000"/>
        <n v="37239856"/>
        <n v="-8337682"/>
        <n v="-11843275"/>
        <n v="-1318980"/>
        <n v="7070459"/>
        <n v="-10144863"/>
        <n v="2694071"/>
        <n v="-14684317"/>
        <n v="23825798"/>
        <n v="-15000000"/>
        <n v="-15430082"/>
        <n v="-16893131"/>
        <n v="-16726580"/>
        <n v="-12069202"/>
        <n v="43347242"/>
        <n v="-16579086"/>
        <n v="28848100"/>
        <n v="26200000"/>
        <n v="2163911"/>
        <n v="-4797910"/>
        <n v="-1994515"/>
        <n v="79460116"/>
        <n v="111175354"/>
        <n v="76823600"/>
        <n v="38000000"/>
        <n v="52925609"/>
        <n v="36885587"/>
        <n v="29667095"/>
        <n v="26638165"/>
        <n v="29507053"/>
        <n v="23511038"/>
        <n v="-12037424"/>
        <n v="24363530"/>
        <n v="24123143"/>
        <n v="-1642524"/>
        <n v="12734552"/>
        <n v="21300107"/>
        <n v="9387695"/>
        <n v="15102717"/>
        <n v="15618786"/>
        <n v="10396744"/>
        <n v="7713577"/>
        <n v="4627372"/>
        <n v="346122"/>
        <n v="204793"/>
        <n v="-572808"/>
        <n v="-1207221"/>
        <n v="3057024"/>
        <n v="-1891482"/>
        <n v="-6146000"/>
        <n v="51324422"/>
        <n v="-500000"/>
        <n v="11540112"/>
        <n v="-16000000"/>
        <n v="-10265765"/>
        <n v="-11160617"/>
        <n v="-10806975"/>
        <n v="-10100000"/>
        <n v="-13150858"/>
        <n v="-14313571"/>
        <n v="-14015257"/>
        <n v="-14333738"/>
        <n v="-17680813"/>
        <n v="-2077789"/>
        <n v="-14976909"/>
        <n v="-12663533"/>
        <n v="-15997036"/>
        <n v="-13571117"/>
        <n v="-2028183"/>
        <n v="-34000000"/>
        <n v="1554566"/>
        <n v="508867"/>
        <n v="-14318803"/>
        <n v="-15218475"/>
        <n v="-7725270"/>
        <n v="220760500"/>
        <n v="267761243"/>
        <n v="156780960"/>
        <n v="155200000"/>
        <n v="161781728"/>
        <n v="113067808"/>
        <n v="115058047"/>
        <n v="123795342"/>
        <n v="96936400"/>
        <n v="-15182960"/>
        <n v="79175854"/>
        <n v="-100000000"/>
        <n v="77121452"/>
        <n v="59800000"/>
        <n v="79900000"/>
        <n v="49001297"/>
        <n v="51588220"/>
        <n v="46400000"/>
        <n v="86978840"/>
        <n v="46637947"/>
        <n v="58326666"/>
        <n v="40184721"/>
        <n v="35003300"/>
        <n v="37322273"/>
        <n v="32860214"/>
        <n v="32811275"/>
        <n v="28022524"/>
        <n v="25672630"/>
        <n v="27919096"/>
        <n v="27592530"/>
        <n v="25064955"/>
        <n v="39100956"/>
        <n v="34886089"/>
        <n v="21882551"/>
        <n v="33983001"/>
        <n v="20007180"/>
        <n v="20887263"/>
        <n v="18308901"/>
        <n v="18771174"/>
        <n v="18386128"/>
        <n v="22877959"/>
        <n v="17721635"/>
        <n v="16585300"/>
        <n v="15259652"/>
        <n v="14857814"/>
        <n v="15226144"/>
        <n v="20054909"/>
        <n v="14302097"/>
        <n v="14106737"/>
        <n v="13637507"/>
        <n v="15127963"/>
        <n v="18645546"/>
        <n v="12441122"/>
        <n v="13014536"/>
        <n v="18860010"/>
        <n v="11421314"/>
        <n v="9881000"/>
        <n v="8089926"/>
        <n v="11161406"/>
        <n v="11454968"/>
        <n v="11384919"/>
        <n v="7189039"/>
        <n v="5998709"/>
        <n v="5801344"/>
        <n v="7468807"/>
        <n v="4158074"/>
        <n v="-1156686"/>
        <n v="5566327"/>
        <n v="5218921"/>
        <n v="2411331"/>
        <n v="6383298"/>
        <n v="9984868"/>
        <n v="1459004"/>
        <n v="700000"/>
        <n v="100000"/>
        <n v="-61430"/>
        <n v="2237244"/>
        <n v="-750995"/>
        <n v="-2298120"/>
        <n v="10353690"/>
        <n v="-2198810"/>
        <n v="-2450515"/>
        <n v="-1233986"/>
        <n v="-1965583"/>
        <n v="11632420"/>
        <n v="-2787583"/>
        <n v="-3385764"/>
        <n v="-6662701"/>
        <n v="-4236531"/>
        <n v="-3855482"/>
        <n v="608545"/>
        <n v="-4556684"/>
        <n v="-4505853"/>
        <n v="-5071000"/>
        <n v="-4588020"/>
        <n v="2439163"/>
        <n v="-5603513"/>
        <n v="-5940412"/>
        <n v="-6827190"/>
        <n v="-6264471"/>
        <n v="-11413624"/>
        <n v="-6621859"/>
        <n v="-6919884"/>
        <n v="-7242870"/>
        <n v="-5876166"/>
        <n v="-8590794"/>
        <n v="-8626307"/>
        <n v="-7443292"/>
        <n v="-9693553"/>
        <n v="-9782502"/>
        <n v="-9976725"/>
        <n v="-10043599"/>
        <n v="-10764163"/>
        <n v="-15997045"/>
        <n v="-7780422"/>
        <n v="3525161"/>
        <n v="-18752184"/>
        <n v="-12587955"/>
        <n v="-12796359"/>
        <n v="-13046268"/>
        <n v="-13045798"/>
        <n v="-13705360"/>
        <n v="819852"/>
        <n v="-5973565"/>
        <n v="-10802214"/>
        <n v="-6470234"/>
        <n v="-14386444"/>
        <n v="-14646257"/>
        <n v="502028"/>
        <n v="-299897945"/>
        <n v="122288"/>
        <n v="-14926452"/>
        <n v="-14971130"/>
        <n v="-24977277"/>
        <n v="-14979620"/>
        <n v="-7000000"/>
        <n v="56306973"/>
        <n v="51209973"/>
        <n v="31838728"/>
        <n v="-2308300"/>
        <n v="-14500000"/>
        <n v="86757447"/>
        <n v="-14125795"/>
        <n v="126319195"/>
        <n v="142645693"/>
        <n v="164406268"/>
        <n v="93506210"/>
        <n v="56001698"/>
        <n v="53856263"/>
        <n v="36527787"/>
        <n v="47356221"/>
        <n v="32800000"/>
        <n v="24048637"/>
        <n v="35010192"/>
        <n v="20793160"/>
        <n v="16628981"/>
        <n v="16959436"/>
        <n v="11571351"/>
        <n v="13515786"/>
        <n v="11482931"/>
        <n v="-100000"/>
        <n v="2298046"/>
        <n v="1549702"/>
        <n v="1483540"/>
        <n v="6246959"/>
        <n v="1062898"/>
        <n v="2348123"/>
        <n v="6671475"/>
        <n v="-360000"/>
        <n v="12550242"/>
        <n v="1610731"/>
        <n v="-2795501"/>
        <n v="-3602635"/>
        <n v="-4597590"/>
        <n v="5990075"/>
        <n v="-20540176"/>
        <n v="-18891180"/>
        <n v="-9258013"/>
        <n v="-9708035"/>
        <n v="-10899350"/>
        <n v="-11526000"/>
        <n v="2656324"/>
        <n v="-13000000"/>
        <n v="-4241500"/>
        <n v="403649"/>
        <n v="-102725701"/>
        <n v="-14816912"/>
        <n v="-13953505"/>
        <n v="-12247786"/>
        <n v="69025853"/>
        <n v="44631572"/>
        <n v="2354988"/>
        <n v="-1717323"/>
        <n v="447093"/>
        <n v="-6439124"/>
        <n v="-10239"/>
        <n v="687081"/>
        <n v="-7998060"/>
        <n v="-7913655"/>
        <n v="2605039"/>
        <n v="110922370"/>
        <n v="-13236409"/>
        <n v="60000942"/>
        <n v="93952327"/>
        <n v="44300000"/>
        <n v="78038276"/>
        <n v="42369900"/>
        <n v="48693523"/>
        <n v="33729374"/>
        <n v="31726644"/>
        <n v="31134898"/>
        <n v="36137684"/>
        <n v="22176108"/>
        <n v="15972187"/>
        <n v="19779400"/>
        <n v="37257433"/>
        <n v="-12976053"/>
        <n v="47008303"/>
        <n v="36121934"/>
        <n v="9141959"/>
        <n v="14052167"/>
        <n v="13539321"/>
        <n v="15501605"/>
        <n v="39343632"/>
        <n v="7592632"/>
        <n v="10440971"/>
        <n v="9858926"/>
        <n v="16235901"/>
        <n v="25916903"/>
        <n v="2929123"/>
        <n v="-5246069"/>
        <n v="-2003560"/>
        <n v="-4973029"/>
        <n v="1677654"/>
        <n v="-3024316"/>
        <n v="-5118665"/>
        <n v="-6758303"/>
        <n v="-7128397"/>
        <n v="3574731"/>
        <n v="-7997690"/>
        <n v="-8080104"/>
        <n v="12675765"/>
        <n v="-8142624"/>
        <n v="-9830576"/>
        <n v="5004225"/>
        <n v="-96941620"/>
        <n v="-7925162"/>
        <n v="-10896000"/>
        <n v="-11827231"/>
        <n v="4738570"/>
        <n v="-11849597"/>
        <n v="-19596068"/>
        <n v="-6782889"/>
        <n v="-11975825"/>
        <n v="-12698695"/>
        <n v="38872378"/>
        <n v="-12588338"/>
        <n v="15399192"/>
        <n v="-10964434"/>
        <n v="-12500000"/>
        <n v="8578145"/>
        <n v="1560950"/>
        <n v="-718500"/>
        <n v="-3660000"/>
        <n v="-1774772"/>
        <n v="-12785034"/>
        <n v="-4043793"/>
        <n v="-6050307"/>
        <n v="-3469419"/>
        <n v="-8642509"/>
        <n v="-14491311"/>
        <n v="-11272676"/>
        <n v="-10639452"/>
        <n v="16089953"/>
        <n v="-13960131"/>
        <n v="35592846"/>
        <n v="-11689814"/>
        <n v="-11410555"/>
        <n v="196565000"/>
        <n v="252000000"/>
        <n v="90736215"/>
        <n v="-9528558"/>
        <n v="54817937"/>
        <n v="79547205"/>
        <n v="63074950"/>
        <n v="67900000"/>
        <n v="60217000"/>
        <n v="67568000"/>
        <n v="53500000"/>
        <n v="58011073"/>
        <n v="53269010"/>
        <n v="51071133"/>
        <n v="27647595"/>
        <n v="26087366"/>
        <n v="52572496"/>
        <n v="18400000"/>
        <n v="37365600"/>
        <n v="25188667"/>
        <n v="42724272"/>
        <n v="19597131"/>
        <n v="19691811"/>
        <n v="19397498"/>
        <n v="19179516"/>
        <n v="19155435"/>
        <n v="15281507"/>
        <n v="13776062"/>
        <n v="13240988"/>
        <n v="112868837"/>
        <n v="10905674"/>
        <n v="13277561"/>
        <n v="9133087"/>
        <n v="25707719"/>
        <n v="9761993"/>
        <n v="6595716"/>
        <n v="19990064"/>
        <n v="17321573"/>
        <n v="5613460"/>
        <n v="8088568"/>
        <n v="5292381"/>
        <n v="4300302"/>
        <n v="15829874"/>
        <n v="13960203"/>
        <n v="902790"/>
        <n v="21520719"/>
        <n v="12796277"/>
        <n v="11634362"/>
        <n v="-2566866"/>
        <n v="-1801234"/>
        <n v="3294553"/>
        <n v="-88958772"/>
        <n v="-4081717"/>
        <n v="10331028"/>
        <n v="-3865783"/>
        <n v="-3017320"/>
        <n v="-1260859"/>
        <n v="-6457975"/>
        <n v="-6967504"/>
        <n v="-5245102"/>
        <n v="-7077834"/>
        <n v="-7097000"/>
        <n v="-7282545"/>
        <n v="-8851518"/>
        <n v="-9673593"/>
        <n v="-12213298588"/>
        <n v="-9939047"/>
        <n v="-8049706"/>
        <n v="-6364114"/>
        <n v="-10220716"/>
        <n v="-10297723"/>
        <n v="-11738519"/>
        <n v="-10493002"/>
        <n v="-11139998"/>
        <n v="-11451066"/>
        <n v="-9552250"/>
        <n v="-11666024"/>
        <n v="-11858147"/>
        <n v="-7696561"/>
        <n v="793352"/>
        <n v="-11785798"/>
        <n v="-2499804112"/>
        <n v="-11824630"/>
        <n v="190666"/>
        <n v="-7500000"/>
        <n v="-11880078"/>
        <n v="-19982851"/>
        <n v="-11985384"/>
        <n v="79443253"/>
        <n v="24093107"/>
        <n v="45969179"/>
        <n v="-11851144"/>
        <n v="137170000"/>
        <n v="449935665"/>
        <n v="24037564"/>
        <n v="100722000"/>
        <n v="10230"/>
        <n v="79556401"/>
        <n v="68571803"/>
        <n v="72755517"/>
        <n v="41929168"/>
        <n v="39461335"/>
        <n v="38797148"/>
        <n v="-13500000"/>
        <n v="33563158"/>
        <n v="30227069"/>
        <n v="28025000"/>
        <n v="27701895"/>
        <n v="16669413"/>
        <n v="26766350"/>
        <n v="12978402"/>
        <n v="9370057"/>
        <n v="-7115337"/>
        <n v="27317535"/>
        <n v="2903262"/>
        <n v="2592872"/>
        <n v="7381787"/>
        <n v="2558739"/>
        <n v="2103828"/>
        <n v="22305037"/>
        <n v="-785353"/>
        <n v="-1498907"/>
        <n v="-6185756"/>
        <n v="-1829786"/>
        <n v="-12931913"/>
        <n v="-7246194"/>
        <n v="-7965819"/>
        <n v="-8167174"/>
        <n v="2214255"/>
        <n v="11017403"/>
        <n v="-8192146"/>
        <n v="540085"/>
        <n v="-10647214"/>
        <n v="45929973"/>
        <n v="-14600121"/>
        <n v="-696724557"/>
        <n v="4535191"/>
        <n v="-6976162"/>
        <n v="11560085"/>
        <n v="44715371"/>
        <n v="424449459"/>
        <n v="1043445"/>
        <n v="-10374831"/>
        <n v="1165104"/>
        <n v="-9933445"/>
        <n v="-5149694"/>
        <n v="128339411"/>
        <n v="70150343"/>
        <n v="75300000"/>
        <n v="58353550"/>
        <n v="68845130"/>
        <n v="53319509"/>
        <n v="53270259"/>
        <n v="45865715"/>
        <n v="57231524"/>
        <n v="38493982"/>
        <n v="40752337"/>
        <n v="100175871"/>
        <n v="26624000"/>
        <n v="27470017"/>
        <n v="30485039"/>
        <n v="6800000"/>
        <n v="36377022"/>
        <n v="13696761"/>
        <n v="23894477"/>
        <n v="25794166"/>
        <n v="23583175"/>
        <n v="12983713"/>
        <n v="42200504"/>
        <n v="23000000"/>
        <n v="22101000"/>
        <n v="22487293"/>
        <n v="20651422"/>
        <n v="20306281"/>
        <n v="13050028"/>
        <n v="19392418"/>
        <n v="20063926"/>
        <n v="16435406"/>
        <n v="15339117"/>
        <n v="15600000"/>
        <n v="17736779"/>
        <n v="7397469"/>
        <n v="10384136"/>
        <n v="15464480"/>
        <n v="10338609"/>
        <n v="8272447"/>
        <n v="17378977"/>
        <n v="8096053"/>
        <n v="11371425"/>
        <n v="23071558"/>
        <n v="7655201"/>
        <n v="-8752225"/>
        <n v="6153600"/>
        <n v="6033556"/>
        <n v="5667084"/>
        <n v="2817771"/>
        <n v="-14843800"/>
        <n v="11589307"/>
        <n v="10339754"/>
        <n v="18873374"/>
        <n v="15102127"/>
        <n v="10684949"/>
        <n v="8197405"/>
        <n v="2570442"/>
        <n v="2514138"/>
        <n v="38771291"/>
        <n v="1703287"/>
        <n v="-10439741"/>
        <n v="824921"/>
        <n v="561238"/>
        <n v="4479776"/>
        <n v="-198218"/>
        <n v="-1929689"/>
        <n v="-1539005"/>
        <n v="-1888640"/>
        <n v="2828771"/>
        <n v="-2436330"/>
        <n v="-3380827"/>
        <n v="6857503"/>
        <n v="-787759"/>
        <n v="-3157942"/>
        <n v="-3508650"/>
        <n v="-526618"/>
        <n v="-3802134"/>
        <n v="-3955382"/>
        <n v="-2235973"/>
        <n v="5998971"/>
        <n v="12569041"/>
        <n v="-11643257"/>
        <n v="-4515625"/>
        <n v="-4651683"/>
        <n v="-5755845"/>
        <n v="-4995352"/>
        <n v="-6666177"/>
        <n v="-8224415"/>
        <n v="-5806898"/>
        <n v="48057348"/>
        <n v="-6958197"/>
        <n v="-6939142"/>
        <n v="-8944346"/>
        <n v="-7668682"/>
        <n v="-7814734"/>
        <n v="16583369"/>
        <n v="-13200000"/>
        <n v="-2425934"/>
        <n v="-8245681"/>
        <n v="-6358212"/>
        <n v="-8368161"/>
        <n v="-8690151"/>
        <n v="-8060559"/>
        <n v="-8723016"/>
        <n v="-9012238"/>
        <n v="-3525492"/>
        <n v="-8988946"/>
        <n v="-9099074"/>
        <n v="-9133222"/>
        <n v="836641"/>
        <n v="-9401355"/>
        <n v="-9421473"/>
        <n v="-9511128"/>
        <n v="-9634266"/>
        <n v="-59768583"/>
        <n v="-1906509"/>
        <n v="244465"/>
        <n v="756452"/>
        <n v="-3771476"/>
        <n v="-9773208"/>
        <n v="221210"/>
        <n v="-4863568"/>
        <n v="-9868383"/>
        <n v="152857"/>
        <n v="-6073753"/>
        <n v="82739"/>
        <n v="-9830621"/>
        <n v="-9984553"/>
        <n v="-9980652"/>
        <n v="-7899497"/>
        <n v="-4907100"/>
        <n v="140987"/>
        <n v="-9994439"/>
        <n v="-9996393"/>
        <n v="-6429473"/>
        <n v="-6000000"/>
        <n v="-9988165"/>
        <n v="-9871514"/>
        <n v="16025394"/>
        <n v="-7116045"/>
        <n v="47676582"/>
        <n v="-8674623"/>
        <n v="3614488"/>
        <n v="-9500000"/>
        <n v="36900000"/>
        <n v="12899702"/>
        <n v="-9300000"/>
        <n v="113155"/>
        <n v="-3400000"/>
        <n v="-598397534"/>
        <n v="-4370130"/>
        <n v="-8500000"/>
        <n v="-4170061"/>
        <n v="30775468"/>
        <n v="-6428265"/>
        <n v="41000000"/>
        <n v="54600000"/>
        <n v="27049108"/>
        <n v="25074895"/>
        <n v="24244684"/>
        <n v="15530513"/>
        <n v="62519230"/>
        <n v="11035310"/>
        <n v="9225165"/>
        <n v="-2195727"/>
        <n v="8938179"/>
        <n v="90400000"/>
        <n v="7235293"/>
        <n v="11827301"/>
        <n v="1161099"/>
        <n v="6610326"/>
        <n v="6126237"/>
        <n v="-2452144"/>
        <n v="-4318497"/>
        <n v="-3649226"/>
        <n v="3420871"/>
        <n v="-6044961"/>
        <n v="-7469465"/>
        <n v="-4118133"/>
        <n v="1043487"/>
        <n v="770629"/>
        <n v="2860839"/>
        <n v="-399545745"/>
        <n v="-8650382"/>
        <n v="-8887065"/>
        <n v="-8116113"/>
        <n v="-11386249"/>
        <n v="-44854891"/>
        <n v="-7953834"/>
        <n v="2874"/>
        <n v="165835000"/>
        <n v="-8800000"/>
        <n v="171320"/>
        <n v="5773825"/>
        <n v="-8999838"/>
        <n v="32222567"/>
        <n v="32462438"/>
        <n v="13064616"/>
        <n v="-60000000"/>
        <n v="6879556"/>
        <n v="13569248"/>
        <n v="25517854"/>
        <n v="-17726628"/>
        <n v="-4059945"/>
        <n v="-7981305"/>
        <n v="-2737058"/>
        <n v="-6002193"/>
        <n v="1207007"/>
        <n v="1829142"/>
        <n v="3827466"/>
        <n v="-7623000"/>
        <n v="-8359756"/>
        <n v="-8300000"/>
        <n v="99930000"/>
        <n v="76657000"/>
        <n v="23779955"/>
        <n v="-3557841"/>
        <n v="155014286"/>
        <n v="61800000"/>
        <n v="51889948"/>
        <n v="44287414"/>
        <n v="37063889"/>
        <n v="32066497"/>
        <n v="28500000"/>
        <n v="19362712"/>
        <n v="26746109"/>
        <n v="26963967"/>
        <n v="17926543"/>
        <n v="18049082"/>
        <n v="14551000"/>
        <n v="15800000"/>
        <n v="10090181"/>
        <n v="9843379"/>
        <n v="18811135"/>
        <n v="9278980"/>
        <n v="8699684"/>
        <n v="8047419"/>
        <n v="9015786"/>
        <n v="2269307"/>
        <n v="9536788"/>
        <n v="50401464"/>
        <n v="8880705"/>
        <n v="279017"/>
        <n v="2106233"/>
        <n v="-3307186"/>
        <n v="-2981550"/>
        <n v="25967000"/>
        <n v="-4557180"/>
        <n v="-6794756"/>
        <n v="-4923575"/>
        <n v="-5724443"/>
        <n v="-6210108"/>
        <n v="-1649942"/>
        <n v="-6105202"/>
        <n v="-6928760"/>
        <n v="-7467810"/>
        <n v="-5813617"/>
        <n v="8168741"/>
        <n v="-7431305"/>
        <n v="-7601580"/>
        <n v="-7663544"/>
        <n v="146083"/>
        <n v="-7701890"/>
        <n v="-7872856"/>
        <n v="-7882810"/>
        <n v="-7891338"/>
        <n v="-7946519"/>
        <n v="-49976894"/>
        <n v="-7947039"/>
        <n v="-1099560838"/>
        <n v="50000"/>
        <n v="-7228760"/>
        <n v="10105505"/>
        <n v="-9117710"/>
        <n v="99093296"/>
        <n v="35990057"/>
        <n v="24833860"/>
        <n v="-7700000"/>
        <n v="18292061"/>
        <n v="7544812"/>
        <n v="8074715"/>
        <n v="10281585"/>
        <n v="-2400000"/>
        <n v="2960089"/>
        <n v="-3260233"/>
        <n v="-3368360"/>
        <n v="-4152561"/>
        <n v="2814185"/>
        <n v="533344"/>
        <n v="-49793600"/>
        <n v="-7302852"/>
        <n v="-4985459"/>
        <n v="-5127357"/>
        <n v="-2856597"/>
        <n v="-5000000"/>
        <n v="-5669173"/>
        <n v="-5481319"/>
        <n v="5110552"/>
        <n v="135992840"/>
        <n v="128821952"/>
        <n v="90900000"/>
        <n v="24891374"/>
        <n v="33158000"/>
        <n v="106709992"/>
        <n v="21131483"/>
        <n v="28400000"/>
        <n v="29099640"/>
        <n v="31973840"/>
        <n v="30695394"/>
        <n v="24001218"/>
        <n v="21747570"/>
        <n v="18625110"/>
        <n v="16000000"/>
        <n v="8000000"/>
        <n v="13257000"/>
        <n v="22505908"/>
        <n v="18642318"/>
        <n v="8818967"/>
        <n v="7891000"/>
        <n v="9901126"/>
        <n v="-2300000"/>
        <n v="10474107"/>
        <n v="7003141"/>
        <n v="5583510"/>
        <n v="-350000"/>
        <n v="2190525"/>
        <n v="1676553"/>
        <n v="2094451"/>
        <n v="7612840"/>
        <n v="2166863"/>
        <n v="1373585"/>
        <n v="292175"/>
        <n v="-398921"/>
        <n v="165429"/>
        <n v="-1305692"/>
        <n v="-1569178"/>
        <n v="-2279629"/>
        <n v="-4078262"/>
        <n v="-4655153"/>
        <n v="455447"/>
        <n v="-4851788"/>
        <n v="-4937934"/>
        <n v="-5345633"/>
        <n v="-5261308"/>
        <n v="2209479"/>
        <n v="-5110478"/>
        <n v="-3714714"/>
        <n v="-49300000"/>
        <n v="-5231584"/>
        <n v="1425993"/>
        <n v="-9693285"/>
        <n v="-6617054"/>
        <n v="518134"/>
        <n v="-3263734"/>
        <n v="-6803933"/>
        <n v="-6467012"/>
        <n v="-6546921"/>
        <n v="-6953549"/>
        <n v="-6766897"/>
        <n v="34500000"/>
        <n v="1093039"/>
        <n v="-8700000"/>
        <n v="-14072893"/>
        <n v="-6750474"/>
        <n v="-6789304"/>
        <n v="24707598"/>
        <n v="57096"/>
        <n v="-4776122"/>
        <n v="828"/>
        <n v="-3991940"/>
        <n v="77763837"/>
        <n v="-6389971"/>
        <n v="51504069"/>
        <n v="47715416"/>
        <n v="25399000"/>
        <n v="17603594"/>
        <n v="10342303"/>
        <n v="6867101"/>
        <n v="-6500000"/>
        <n v="3649779"/>
        <n v="-826515"/>
        <n v="-2499696"/>
        <n v="-1661305"/>
        <n v="-4475146"/>
        <n v="-4231704"/>
        <n v="-5470983"/>
        <n v="-6435852"/>
        <n v="-6433363"/>
        <n v="-3628423"/>
        <n v="31900000"/>
        <n v="-736141"/>
        <n v="-9550442"/>
        <n v="-4000000"/>
        <n v="-3877439"/>
        <n v="175360000"/>
        <n v="131963328"/>
        <n v="113078393"/>
        <n v="96308900"/>
        <n v="96300000"/>
        <n v="48800000"/>
        <n v="37650000"/>
        <n v="33800000"/>
        <n v="21457409"/>
        <n v="19047631"/>
        <n v="17272306"/>
        <n v="14168359"/>
        <n v="15005329"/>
        <n v="20236603"/>
        <n v="12400000"/>
        <n v="12621249"/>
        <n v="19244700"/>
        <n v="8045844"/>
        <n v="7235267"/>
        <n v="12674183"/>
        <n v="17508936"/>
        <n v="6793213"/>
        <n v="2883495"/>
        <n v="5797927"/>
        <n v="11605861"/>
        <n v="8642254"/>
        <n v="4203192"/>
        <n v="1518876"/>
        <n v="2596914"/>
        <n v="851636"/>
        <n v="5434867"/>
        <n v="-104762"/>
        <n v="670712"/>
        <n v="-640226"/>
        <n v="-1806081"/>
        <n v="-1140525"/>
        <n v="4595000"/>
        <n v="-1457225"/>
        <n v="-2411568"/>
        <n v="-1605064"/>
        <n v="-2970919"/>
        <n v="-2726412"/>
        <n v="-3792025"/>
        <n v="-3974762"/>
        <n v="1028337"/>
        <n v="-6244087"/>
        <n v="-3922954"/>
        <n v="267194"/>
        <n v="-5130675"/>
        <n v="-5600389"/>
        <n v="181798"/>
        <n v="-5884138"/>
        <n v="-4653497"/>
        <n v="-5882440"/>
        <n v="-5945394"/>
        <n v="-7840000"/>
        <n v="-5963503"/>
        <n v="23807"/>
        <n v="-11934196"/>
        <n v="-1404336"/>
        <n v="-5979800"/>
        <n v="-3457140"/>
        <n v="-6700000"/>
        <n v="15059"/>
        <n v="-188094481"/>
        <n v="69582"/>
        <n v="29041560"/>
        <n v="-2535644"/>
        <n v="1409668"/>
        <n v="352684"/>
        <n v="-5572976"/>
        <n v="531806"/>
        <n v="154100000"/>
        <n v="53300000"/>
        <n v="44882128"/>
        <n v="30311509"/>
        <n v="21475193"/>
        <n v="-799244"/>
        <n v="-4207881"/>
        <n v="-1870242"/>
        <n v="1239558"/>
        <n v="-3943898"/>
        <n v="21045445"/>
        <n v="-5443993"/>
        <n v="-3238291"/>
        <n v="753501"/>
        <n v="-5477230"/>
        <n v="2197331"/>
        <n v="-8972555"/>
        <n v="-4483513"/>
        <n v="18434"/>
        <n v="-29103248"/>
        <n v="-5204874"/>
        <n v="-5100000"/>
        <n v="563699"/>
        <n v="78574831"/>
        <n v="83025093"/>
        <n v="56897215"/>
        <n v="59267897"/>
        <n v="51636016"/>
        <n v="99007828"/>
        <n v="45820940"/>
        <n v="40293200"/>
        <n v="39456509"/>
        <n v="48884821"/>
        <n v="31000000"/>
        <n v="26372293"/>
        <n v="29968224"/>
        <n v="27453345"/>
        <n v="22296514"/>
        <n v="22499043"/>
        <n v="16530884"/>
        <n v="22689474"/>
        <n v="19138847"/>
        <n v="16994911"/>
        <n v="16501098"/>
        <n v="14281235"/>
        <n v="14421271"/>
        <n v="15733485"/>
        <n v="19809547"/>
        <n v="19097994"/>
        <n v="18531390"/>
        <n v="16197315"/>
        <n v="12382982"/>
        <n v="8821531"/>
        <n v="13656400"/>
        <n v="9343976"/>
        <n v="236437427"/>
        <n v="9123773"/>
        <n v="10126948"/>
        <n v="11622333"/>
        <n v="9464388"/>
        <n v="8350177"/>
        <n v="8269963"/>
        <n v="12768000"/>
        <n v="7947763"/>
        <n v="9100000"/>
        <n v="12683670"/>
        <n v="4055108"/>
        <n v="22285953"/>
        <n v="6675178"/>
        <n v="2572742"/>
        <n v="-800000"/>
        <n v="4658370"/>
        <n v="4628751"/>
        <n v="3786715"/>
        <n v="-2567658"/>
        <n v="1755271"/>
        <n v="1157157"/>
        <n v="6088249"/>
        <n v="480318"/>
        <n v="308707"/>
        <n v="9677"/>
        <n v="4328294"/>
        <n v="-925977"/>
        <n v="-693303"/>
        <n v="-49971"/>
        <n v="-959412"/>
        <n v="-1950865"/>
        <n v="-299639"/>
        <n v="-2288790"/>
        <n v="-3019662"/>
        <n v="-3917956"/>
        <n v="-3900000"/>
        <n v="-2554354"/>
        <n v="-2778191"/>
        <n v="-4703335"/>
        <n v="-1780971"/>
        <n v="-4169790"/>
        <n v="-5959121"/>
        <n v="-4673692"/>
        <n v="240425"/>
        <n v="228830"/>
        <n v="-2200000"/>
        <n v="223615"/>
        <n v="-4875280"/>
        <n v="-3209000"/>
        <n v="-1900853"/>
        <n v="60069140"/>
        <n v="-4934913"/>
        <n v="-4983934"/>
        <n v="-4962560"/>
        <n v="-83832772"/>
        <n v="-3725615"/>
        <n v="23585416"/>
        <n v="42477326"/>
        <n v="-1552547"/>
        <n v="-3270031"/>
        <n v="-2994861"/>
        <n v="238774"/>
        <n v="3325872"/>
        <n v="-4638783"/>
        <n v="-4021435"/>
        <n v="-4700000"/>
        <n v="1340891"/>
        <n v="-4086164"/>
        <n v="-4165583"/>
        <n v="728"/>
        <n v="76700000"/>
        <n v="-4500000"/>
        <n v="48200832"/>
        <n v="-1939157"/>
        <n v="-701468"/>
        <n v="-890722"/>
        <n v="-698312689"/>
        <n v="5429707"/>
        <n v="-3772117"/>
        <n v="1391770"/>
        <n v="-3786587"/>
        <n v="-1589759"/>
        <n v="278821"/>
        <n v="-4199788333"/>
        <n v="706622"/>
        <n v="-2407809"/>
        <n v="-34950587"/>
        <n v="199652"/>
        <n v="181655"/>
        <n v="-4391771"/>
        <n v="107600000"/>
        <n v="-4400000"/>
        <n v="-4491309"/>
        <n v="-2973655"/>
        <n v="6940281"/>
        <n v="188870"/>
        <n v="14772796"/>
        <n v="-149800772"/>
        <n v="-4200000"/>
        <n v="2542264"/>
        <n v="-2712523"/>
        <n v="60249000"/>
        <n v="101500000"/>
        <n v="-3898945"/>
        <n v="-114000"/>
        <n v="40566004"/>
        <n v="35200000"/>
        <n v="32000000"/>
        <n v="27252964"/>
        <n v="-8368825"/>
        <n v="28368347"/>
        <n v="31385560"/>
        <n v="17303237"/>
        <n v="9008928"/>
        <n v="10941801"/>
        <n v="10152879"/>
        <n v="21359200"/>
        <n v="6515579"/>
        <n v="6097096"/>
        <n v="3821335"/>
        <n v="5043880"/>
        <n v="3825820"/>
        <n v="7557877"/>
        <n v="3759147"/>
        <n v="13314483"/>
        <n v="2525762"/>
        <n v="4613815"/>
        <n v="301331"/>
        <n v="46737"/>
        <n v="-4286998"/>
        <n v="-531428"/>
        <n v="-1107418"/>
        <n v="-1200000"/>
        <n v="-1573149"/>
        <n v="-2674927"/>
        <n v="-3135041"/>
        <n v="-1398153"/>
        <n v="-3200000"/>
        <n v="1429260"/>
        <n v="-3437941"/>
        <n v="-3600207"/>
        <n v="-3628103"/>
        <n v="-2697796"/>
        <n v="-945296"/>
        <n v="-1234893"/>
        <n v="-3814423"/>
        <n v="-3899588"/>
        <n v="-9441786"/>
        <n v="-13924922"/>
        <n v="-2435641"/>
        <n v="-15682875"/>
        <n v="-3853598"/>
        <n v="-631531"/>
        <n v="-3987164"/>
        <n v="-3979738"/>
        <n v="-3995937"/>
        <n v="-3950000"/>
        <n v="-3800000"/>
        <n v="194678278"/>
        <n v="-3856347"/>
        <n v="-3785127"/>
        <n v="4231215"/>
        <n v="304137"/>
        <n v="-3462394"/>
        <n v="-744000"/>
        <n v="-3780041"/>
        <n v="706659"/>
        <n v="-3600000"/>
        <n v="42357453"/>
        <n v="24400000"/>
        <n v="10500000"/>
        <n v="-3716946"/>
        <n v="21638292"/>
        <n v="6805534"/>
        <n v="5949219"/>
        <n v="2890032"/>
        <n v="18167424"/>
        <n v="2323044"/>
        <n v="293258"/>
        <n v="-2613590"/>
        <n v="-19647348"/>
        <n v="-3279766"/>
        <n v="-3398772"/>
        <n v="-3403207"/>
        <n v="-3376223"/>
        <n v="-3470767"/>
        <n v="-3440000"/>
        <n v="69413017"/>
        <n v="1854039"/>
        <n v="-73435"/>
        <n v="9792000"/>
        <n v="4263397"/>
        <n v="-2095743"/>
        <n v="17311"/>
        <n v="-3189032"/>
        <n v="4808247"/>
        <n v="-4300000"/>
        <n v="-3300000"/>
        <n v="-1992320"/>
        <n v="3766595"/>
        <n v="2277396"/>
        <n v="3517198"/>
        <n v="2576314"/>
        <n v="138600000"/>
        <n v="48100000"/>
        <n v="-3180000"/>
        <n v="13001785"/>
        <n v="35168022"/>
        <n v="81749884"/>
        <n v="21788807"/>
        <n v="17244913"/>
        <n v="377420"/>
        <n v="27800000"/>
        <n v="17966644"/>
        <n v="61423650"/>
        <n v="45056940"/>
        <n v="16184015"/>
        <n v="21629916"/>
        <n v="16472057"/>
        <n v="24200000"/>
        <n v="12369573"/>
        <n v="-4490375"/>
        <n v="13435068"/>
        <n v="8694528"/>
        <n v="229094"/>
        <n v="7017041"/>
        <n v="9016377"/>
        <n v="4059537"/>
        <n v="5114507"/>
        <n v="4888703"/>
        <n v="4282851"/>
        <n v="6879730"/>
        <n v="2844929"/>
        <n v="3222857"/>
        <n v="2270647"/>
        <n v="1142507"/>
        <n v="1109095"/>
        <n v="4033268"/>
        <n v="902679"/>
        <n v="559990"/>
        <n v="-1212565"/>
        <n v="-428053"/>
        <n v="-338009"/>
        <n v="4063238"/>
        <n v="-87637"/>
        <n v="-776010"/>
        <n v="-1178017"/>
        <n v="-818710"/>
        <n v="-651422"/>
        <n v="-2296998"/>
        <n v="105269"/>
        <n v="-2747274"/>
        <n v="373060"/>
        <n v="1007535"/>
        <n v="-2581732"/>
        <n v="-2799197"/>
        <n v="-2604984"/>
        <n v="-2926322"/>
        <n v="-4857000"/>
        <n v="-2960148"/>
        <n v="-2978000"/>
        <n v="128937"/>
        <n v="-2994995"/>
        <n v="2695428"/>
        <n v="-2900000"/>
        <n v="1623749"/>
        <n v="-2899325"/>
        <n v="1445438"/>
        <n v="14201636"/>
        <n v="22116152"/>
        <n v="16370001"/>
        <n v="19402612"/>
        <n v="83500000"/>
        <n v="-1047380"/>
        <n v="-120000000"/>
        <n v="6354736"/>
        <n v="-2700000"/>
        <n v="-2686585"/>
        <n v="-2650000"/>
        <n v="-2627000"/>
        <n v="116900000"/>
        <n v="30800000"/>
        <n v="3826455"/>
        <n v="530592"/>
        <n v="-2325000"/>
        <n v="2276368"/>
        <n v="-2561892"/>
        <n v="-2600000"/>
        <n v="-2540800"/>
        <n v="37541683"/>
        <n v="30849949"/>
        <n v="-190187"/>
        <n v="11900000"/>
        <n v="29730907"/>
        <n v="3901336"/>
        <n v="24281723"/>
        <n v="2900000"/>
        <n v="-1217916"/>
        <n v="1186323"/>
        <n v="1094998"/>
        <n v="825638"/>
        <n v="-1604408"/>
        <n v="4351969"/>
        <n v="299658"/>
        <n v="10495673"/>
        <n v="-2326217"/>
        <n v="-2381334"/>
        <n v="-2428096"/>
        <n v="-2400149"/>
        <n v="-13884496"/>
        <n v="-8394275"/>
        <n v="-2424273"/>
        <n v="-2177843"/>
        <n v="3331103"/>
        <n v="-1421092"/>
        <n v="438653"/>
        <n v="-1172081"/>
        <n v="-2361000"/>
        <n v="-2271261"/>
        <n v="565592"/>
        <n v="-2295429"/>
        <n v="27012"/>
        <n v="74120000"/>
        <n v="32200000"/>
        <n v="19100000"/>
        <n v="-1820357"/>
        <n v="10685267"/>
        <n v="-2160000"/>
        <n v="21550000"/>
        <n v="510092"/>
        <n v="-15186564"/>
        <n v="-2096670"/>
        <n v="-2100000"/>
        <n v="22800000"/>
        <n v="-1507034"/>
        <n v="12673301"/>
        <n v="7003011"/>
        <n v="9546543"/>
        <n v="9533945"/>
        <n v="10555230"/>
        <n v="9284657"/>
        <n v="32522221"/>
        <n v="-1614000"/>
        <n v="-2497745"/>
        <n v="4719300"/>
        <n v="6003587"/>
        <n v="3092822"/>
        <n v="3383834"/>
        <n v="3099680"/>
        <n v="4531491"/>
        <n v="4581222"/>
        <n v="1885134"/>
        <n v="4311834"/>
        <n v="1590010"/>
        <n v="3300230"/>
        <n v="1335839"/>
        <n v="557668"/>
        <n v="506446"/>
        <n v="5369373"/>
        <n v="-15622"/>
        <n v="783276"/>
        <n v="-901776"/>
        <n v="-569815"/>
        <n v="-522998"/>
        <n v="-865951"/>
        <n v="977600"/>
        <n v="-1346379"/>
        <n v="110000"/>
        <n v="444354"/>
        <n v="-2864751"/>
        <n v="-5628919"/>
        <n v="347578"/>
        <n v="-1875506"/>
        <n v="120620"/>
        <n v="-3699331"/>
        <n v="-13313646"/>
        <n v="55202"/>
        <n v="549632"/>
        <n v="137945"/>
        <n v="-1482420"/>
        <n v="-1333"/>
        <n v="-1801593"/>
        <n v="5824"/>
        <n v="2843"/>
        <n v="-1995042"/>
        <n v="13220"/>
        <n v="-2292073"/>
        <n v="-1997564"/>
        <n v="4556"/>
        <n v="-1250000"/>
        <n v="2700000"/>
        <n v="-479422"/>
        <n v="-1950000"/>
        <n v="-1971342"/>
        <n v="466702"/>
        <n v="-1381565"/>
        <n v="95236"/>
        <n v="1957978"/>
        <n v="-1455956"/>
        <n v="39190055"/>
        <n v="1445366"/>
        <n v="3909616"/>
        <n v="10984397"/>
        <n v="1250934"/>
        <n v="841206"/>
        <n v="-150000000"/>
        <n v="-861524"/>
        <n v="-1294705"/>
        <n v="3767324"/>
        <n v="-354460"/>
        <n v="-1750000"/>
        <n v="12589108"/>
        <n v="-1700000"/>
        <n v="34218429"/>
        <n v="-1907599"/>
        <n v="243649"/>
        <n v="-707762"/>
        <n v="3231500"/>
        <n v="-603965"/>
        <n v="-1644736"/>
        <n v="-1650000"/>
        <n v="-1600000"/>
        <n v="2507106"/>
        <n v="4026908"/>
        <n v="2592808"/>
        <n v="-239409"/>
        <n v="-1344028"/>
        <n v="-69870681"/>
        <n v="-1573107"/>
        <n v="-1647420"/>
        <n v="17067631"/>
        <n v="10706119"/>
        <n v="5917210"/>
        <n v="5862100"/>
        <n v="6022940"/>
        <n v="-1696377"/>
        <n v="3132222"/>
        <n v="865931"/>
        <n v="52491137"/>
        <n v="-278739"/>
        <n v="2408553"/>
        <n v="-787706"/>
        <n v="1947339"/>
        <n v="-1081047"/>
        <n v="-1093965"/>
        <n v="402820"/>
        <n v="-1126033"/>
        <n v="-1305432"/>
        <n v="-1336755"/>
        <n v="-1380159"/>
        <n v="-1326934"/>
        <n v="-1407638"/>
        <n v="-1394057"/>
        <n v="-1516510"/>
        <n v="-1496522"/>
        <n v="-1947834"/>
        <n v="-1336492"/>
        <n v="182925485"/>
        <n v="-1095876"/>
        <n v="-1455000"/>
        <n v="-1363170"/>
        <n v="-3150000"/>
        <n v="231186"/>
        <n v="-1377800"/>
        <n v="2690677"/>
        <n v="347780"/>
        <n v="-604771"/>
        <n v="-953049"/>
        <n v="-690958"/>
        <n v="-1498479"/>
        <n v="-980461"/>
        <n v="-1399642"/>
        <n v="-1300000"/>
        <n v="-1288000"/>
        <n v="17850000"/>
        <n v="2406383"/>
        <n v="-1420000"/>
        <n v="23541700"/>
        <n v="53953403"/>
        <n v="17288314"/>
        <n v="-1288722"/>
        <n v="6876974"/>
        <n v="7980275"/>
        <n v="999853"/>
        <n v="1659955"/>
        <n v="1612029"/>
        <n v="4900000"/>
        <n v="-3624277"/>
        <n v="-605096"/>
        <n v="-1141064"/>
        <n v="-1175216"/>
        <n v="-1192174"/>
        <n v="-1196170"/>
        <n v="250263"/>
        <n v="13101109"/>
        <n v="-689380"/>
        <n v="300000"/>
        <n v="247740"/>
        <n v="-1560341"/>
        <n v="-1043871"/>
        <n v="3005123"/>
        <n v="-1100000"/>
        <n v="-950000"/>
        <n v="116275247"/>
        <n v="30537320"/>
        <n v="16986000"/>
        <n v="14967035"/>
        <n v="17112929"/>
        <n v="13564027"/>
        <n v="15773070"/>
        <n v="9042266"/>
        <n v="-989962610"/>
        <n v="6201559"/>
        <n v="8013113"/>
        <n v="52245055"/>
        <n v="8100000"/>
        <n v="23808111"/>
        <n v="5355376"/>
        <n v="1186670"/>
        <n v="4997134"/>
        <n v="4417124"/>
        <n v="5355847"/>
        <n v="2386698"/>
        <n v="5283379"/>
        <n v="2981638"/>
        <n v="3122616"/>
        <n v="1508841"/>
        <n v="3946250"/>
        <n v="950218"/>
        <n v="277257"/>
        <n v="677838"/>
        <n v="744858"/>
        <n v="-17786"/>
        <n v="-201659"/>
        <n v="-389009"/>
        <n v="-417976"/>
        <n v="-1951288"/>
        <n v="-535345"/>
        <n v="-535874"/>
        <n v="-571465"/>
        <n v="750100"/>
        <n v="621240"/>
        <n v="-895923"/>
        <n v="334658"/>
        <n v="-720718"/>
        <n v="-515779"/>
        <n v="-725339"/>
        <n v="-855569"/>
        <n v="227241"/>
        <n v="112521"/>
        <n v="-712239"/>
        <n v="-899760"/>
        <n v="-903266"/>
        <n v="-1451000"/>
        <n v="-799341"/>
        <n v="-451570"/>
        <n v="-978790"/>
        <n v="22434"/>
        <n v="-987004"/>
        <n v="-989982"/>
        <n v="-937520"/>
        <n v="-993613"/>
        <n v="5494"/>
        <n v="-999279"/>
        <n v="-1499297"/>
        <n v="-989000"/>
        <n v="-913000"/>
        <n v="8690000"/>
        <n v="-909814"/>
        <n v="595783"/>
        <n v="57962"/>
        <n v="-518814"/>
        <n v="439958"/>
        <n v="15197842"/>
        <n v="-893357"/>
        <n v="102797150"/>
        <n v="-407362"/>
        <n v="-30061"/>
        <n v="-900000"/>
        <n v="393961"/>
        <n v="3094687"/>
        <n v="-809722"/>
        <n v="-990000"/>
        <n v="6598492"/>
        <n v="3971000"/>
        <n v="201437"/>
        <n v="1273984"/>
        <n v="9950"/>
        <n v="-850000"/>
        <n v="-655417"/>
        <n v="58163"/>
        <n v="-564312"/>
        <n v="-758291"/>
        <n v="530270"/>
        <n v="114223000"/>
        <n v="-750000"/>
        <n v="4768918"/>
        <n v="3257792"/>
        <n v="7705974"/>
        <n v="-473703"/>
        <n v="-672499"/>
        <n v="-702671"/>
        <n v="-881622"/>
        <n v="7130611"/>
        <n v="3278611"/>
        <n v="441829"/>
        <n v="1994973"/>
        <n v="-689492"/>
        <n v="1651777"/>
        <n v="169719"/>
        <n v="-400000"/>
        <n v="-650000"/>
        <n v="-625000"/>
        <n v="-700000"/>
        <n v="2391000"/>
        <n v="140470114"/>
        <n v="12700000"/>
        <n v="-428012"/>
        <n v="-576384"/>
        <n v="-586507"/>
        <n v="79043"/>
        <n v="-600000"/>
        <n v="-44995"/>
        <n v="-557755"/>
        <n v="-550000"/>
        <n v="32951479"/>
        <n v="39052600"/>
        <n v="30000882"/>
        <n v="16500000"/>
        <n v="8044906"/>
        <n v="5239376"/>
        <n v="2773863"/>
        <n v="3117666"/>
        <n v="1547570"/>
        <n v="750798"/>
        <n v="1081331"/>
        <n v="406666"/>
        <n v="614943"/>
        <n v="611615"/>
        <n v="485341"/>
        <n v="103943"/>
        <n v="-165959"/>
        <n v="-204532"/>
        <n v="-256653"/>
        <n v="-345923"/>
        <n v="342936"/>
        <n v="-348611"/>
        <n v="-1730939"/>
        <n v="-366222"/>
        <n v="-447150"/>
        <n v="-401983"/>
        <n v="-468063"/>
        <n v="-486866"/>
        <n v="-262699"/>
        <n v="-487945"/>
        <n v="-498668"/>
        <n v="316842"/>
        <n v="-150000"/>
        <n v="-478801"/>
        <n v="-475000"/>
        <n v="2262293"/>
        <n v="-1231955"/>
        <n v="-70878"/>
        <n v="-477000"/>
        <n v="-450000"/>
        <n v="1861000"/>
        <n v="2713208"/>
        <n v="-24990090"/>
        <n v="44140956"/>
        <n v="-808054"/>
        <n v="107902283"/>
        <n v="1293295"/>
        <n v="999622"/>
        <n v="1289999"/>
        <n v="-88202"/>
        <n v="591796"/>
        <n v="25899"/>
        <n v="-273613"/>
        <n v="45276912"/>
        <n v="25918"/>
        <n v="-385907"/>
        <n v="242172"/>
        <n v="2429000"/>
        <n v="-375000"/>
        <n v="-5987157"/>
        <n v="-415849"/>
        <n v="-226328"/>
        <n v="3650000"/>
        <n v="84689"/>
        <n v="246574"/>
        <n v="-325000"/>
        <n v="110197"/>
        <n v="7707563"/>
        <n v="969176"/>
        <n v="8115878"/>
        <n v="1352472"/>
        <n v="2060184"/>
        <n v="-44648"/>
        <n v="656942"/>
        <n v="-300000"/>
        <n v="32631"/>
        <n v="-283108"/>
        <n v="-147562"/>
        <n v="-259458"/>
        <n v="-194801"/>
        <n v="1711"/>
        <n v="-297532"/>
        <n v="-250000"/>
        <n v="48622"/>
        <n v="11756514"/>
        <n v="3936931"/>
        <n v="-290000"/>
        <n v="3549339"/>
        <n v="1727544"/>
        <n v="800600"/>
        <n v="652835"/>
        <n v="124220"/>
        <n v="-37715"/>
        <n v="-46866"/>
        <n v="41309"/>
        <n v="3138210"/>
        <n v="-72160"/>
        <n v="47111"/>
        <n v="-200506"/>
        <n v="45661"/>
        <n v="-231805"/>
        <n v="-245000"/>
        <n v="-240000"/>
        <n v="104792"/>
        <n v="-113700"/>
        <n v="802119"/>
        <n v="4790000"/>
        <n v="-200000"/>
        <n v="4305922"/>
        <n v="3300000"/>
        <n v="181225"/>
        <n v="2228241"/>
        <n v="-121970"/>
        <n v="59774"/>
        <n v="-25318"/>
        <n v="15185"/>
        <n v="140016"/>
        <n v="15542"/>
        <n v="-198889"/>
        <n v="745402"/>
        <n v="349947"/>
        <n v="6962502"/>
        <n v="-180000"/>
        <n v="-168000"/>
        <n v="1216074"/>
        <n v="14680000"/>
        <n v="2732062"/>
        <n v="9257933"/>
        <n v="-1089280"/>
        <n v="-4016"/>
        <n v="-145086"/>
        <n v="-144142"/>
        <n v="6546368"/>
        <n v="-125000"/>
        <n v="405614"/>
        <n v="-120000"/>
        <n v="1448712"/>
        <n v="-103000"/>
        <n v="10074663"/>
        <n v="22657819"/>
        <n v="-20000"/>
        <n v="5128617"/>
        <n v="2643689"/>
        <n v="70536"/>
        <n v="-140621"/>
        <n v="-70000"/>
        <n v="3156970"/>
        <n v="33598"/>
        <n v="476767"/>
        <n v="-75000"/>
        <n v="11464368"/>
        <n v="-19443"/>
        <n v="-39916"/>
        <n v="-62000"/>
        <n v="10221600"/>
        <n v="324804"/>
        <n v="-60000"/>
        <n v="-50000"/>
        <n v="-42000"/>
        <n v="-45000"/>
        <n v="199816"/>
        <n v="237233"/>
        <n v="-40000"/>
        <n v="321952"/>
        <n v="24705"/>
        <n v="213768"/>
        <n v="9609"/>
        <n v="2921130"/>
        <n v="-18769"/>
        <n v="2831622"/>
        <n v="-24000"/>
        <n v="1204508"/>
        <n v="-25000"/>
        <n v="-22000"/>
        <n v="-17350"/>
        <n v="177467"/>
        <n v="-15000"/>
        <n v="61382"/>
        <n v="170483"/>
        <n v="131507"/>
        <n v="663780"/>
        <n v="-10000"/>
        <n v="-905404"/>
        <n v="417760"/>
        <n v="63071"/>
        <n v="2033920"/>
        <n v="-3250"/>
        <n v="-4416"/>
        <n v="-1400"/>
        <n v="10443"/>
        <n v="8412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x v="0"/>
    <n v="1153"/>
  </r>
  <r>
    <x v="1"/>
    <n v="121"/>
  </r>
  <r>
    <x v="2"/>
    <n v="923"/>
  </r>
  <r>
    <x v="3"/>
    <n v="2594"/>
  </r>
  <r>
    <x v="4"/>
    <n v="242"/>
  </r>
  <r>
    <x v="5"/>
    <n v="1872"/>
  </r>
  <r>
    <x v="6"/>
    <n v="500"/>
  </r>
  <r>
    <x v="7"/>
    <n v="610"/>
  </r>
  <r>
    <x v="8"/>
    <n v="889"/>
  </r>
  <r>
    <x v="9"/>
    <n v="293"/>
  </r>
  <r>
    <x v="10"/>
    <n v="616"/>
  </r>
  <r>
    <x v="11"/>
    <n v="565"/>
  </r>
  <r>
    <x v="12"/>
    <n v="1106"/>
  </r>
  <r>
    <x v="13"/>
    <n v="1408"/>
  </r>
  <r>
    <x v="14"/>
    <n v="1"/>
  </r>
  <r>
    <x v="15"/>
    <n v="546"/>
  </r>
  <r>
    <x v="16"/>
    <n v="214"/>
  </r>
  <r>
    <x v="17"/>
    <n v="97"/>
  </r>
  <r>
    <x v="18"/>
    <n v="132"/>
  </r>
  <r>
    <x v="19"/>
    <n v="6"/>
  </r>
  <r>
    <x v="20"/>
    <n v="207"/>
  </r>
  <r>
    <x v="21"/>
    <n v="213"/>
  </r>
  <r>
    <x v="22"/>
    <n v="182"/>
  </r>
  <r>
    <x v="23"/>
    <n v="2"/>
  </r>
  <r>
    <x v="24"/>
    <n v="5"/>
  </r>
  <r>
    <x v="25"/>
    <n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29">
  <r>
    <x v="0"/>
    <n v="7.9"/>
  </r>
  <r>
    <x v="0"/>
    <n v="7.1"/>
  </r>
  <r>
    <x v="0"/>
    <n v="6.8"/>
  </r>
  <r>
    <x v="0"/>
    <n v="8.5"/>
  </r>
  <r>
    <x v="0"/>
    <n v="6.6"/>
  </r>
  <r>
    <x v="0"/>
    <n v="6.2"/>
  </r>
  <r>
    <x v="0"/>
    <n v="7.8"/>
  </r>
  <r>
    <x v="0"/>
    <n v="7.5"/>
  </r>
  <r>
    <x v="0"/>
    <n v="7.5"/>
  </r>
  <r>
    <x v="0"/>
    <n v="6.9"/>
  </r>
  <r>
    <x v="0"/>
    <n v="6.1"/>
  </r>
  <r>
    <x v="0"/>
    <n v="6.7"/>
  </r>
  <r>
    <x v="0"/>
    <n v="7.3"/>
  </r>
  <r>
    <x v="0"/>
    <n v="6.5"/>
  </r>
  <r>
    <x v="0"/>
    <n v="7.2"/>
  </r>
  <r>
    <x v="0"/>
    <n v="6.6"/>
  </r>
  <r>
    <x v="0"/>
    <n v="8.1"/>
  </r>
  <r>
    <x v="0"/>
    <n v="6.7"/>
  </r>
  <r>
    <x v="0"/>
    <n v="6.8"/>
  </r>
  <r>
    <x v="0"/>
    <n v="7.5"/>
  </r>
  <r>
    <x v="0"/>
    <n v="7"/>
  </r>
  <r>
    <x v="0"/>
    <n v="6.7"/>
  </r>
  <r>
    <x v="0"/>
    <n v="7.9"/>
  </r>
  <r>
    <x v="0"/>
    <n v="6.1"/>
  </r>
  <r>
    <x v="0"/>
    <n v="7.2"/>
  </r>
  <r>
    <x v="0"/>
    <n v="7.7"/>
  </r>
  <r>
    <x v="0"/>
    <n v="8.1999999999999993"/>
  </r>
  <r>
    <x v="0"/>
    <n v="5.9"/>
  </r>
  <r>
    <x v="0"/>
    <n v="7"/>
  </r>
  <r>
    <x v="0"/>
    <n v="7.8"/>
  </r>
  <r>
    <x v="0"/>
    <n v="7.3"/>
  </r>
  <r>
    <x v="0"/>
    <n v="7.2"/>
  </r>
  <r>
    <x v="0"/>
    <n v="6.5"/>
  </r>
  <r>
    <x v="0"/>
    <n v="6.8"/>
  </r>
  <r>
    <x v="0"/>
    <n v="7.3"/>
  </r>
  <r>
    <x v="0"/>
    <n v="6"/>
  </r>
  <r>
    <x v="0"/>
    <n v="5.7"/>
  </r>
  <r>
    <x v="0"/>
    <n v="6.4"/>
  </r>
  <r>
    <x v="0"/>
    <n v="6.7"/>
  </r>
  <r>
    <x v="0"/>
    <n v="6.8"/>
  </r>
  <r>
    <x v="0"/>
    <n v="6.3"/>
  </r>
  <r>
    <x v="0"/>
    <n v="5.6"/>
  </r>
  <r>
    <x v="0"/>
    <n v="8.3000000000000007"/>
  </r>
  <r>
    <x v="0"/>
    <n v="6.6"/>
  </r>
  <r>
    <x v="0"/>
    <n v="7.2"/>
  </r>
  <r>
    <x v="0"/>
    <n v="7"/>
  </r>
  <r>
    <x v="0"/>
    <n v="8"/>
  </r>
  <r>
    <x v="0"/>
    <n v="7.8"/>
  </r>
  <r>
    <x v="0"/>
    <n v="6.3"/>
  </r>
  <r>
    <x v="0"/>
    <n v="7.3"/>
  </r>
  <r>
    <x v="0"/>
    <n v="6.6"/>
  </r>
  <r>
    <x v="0"/>
    <n v="7"/>
  </r>
  <r>
    <x v="0"/>
    <n v="6.3"/>
  </r>
  <r>
    <x v="0"/>
    <n v="6.2"/>
  </r>
  <r>
    <x v="0"/>
    <n v="6.8"/>
  </r>
  <r>
    <x v="0"/>
    <n v="7.2"/>
  </r>
  <r>
    <x v="0"/>
    <n v="7.5"/>
  </r>
  <r>
    <x v="0"/>
    <n v="8.4"/>
  </r>
  <r>
    <x v="0"/>
    <n v="6.2"/>
  </r>
  <r>
    <x v="0"/>
    <n v="5.8"/>
  </r>
  <r>
    <x v="0"/>
    <n v="6.8"/>
  </r>
  <r>
    <x v="0"/>
    <n v="5.4"/>
  </r>
  <r>
    <x v="0"/>
    <n v="6.6"/>
  </r>
  <r>
    <x v="0"/>
    <n v="6.9"/>
  </r>
  <r>
    <x v="0"/>
    <n v="7.3"/>
  </r>
  <r>
    <x v="0"/>
    <n v="9"/>
  </r>
  <r>
    <x v="0"/>
    <n v="8.3000000000000007"/>
  </r>
  <r>
    <x v="0"/>
    <n v="6.5"/>
  </r>
  <r>
    <x v="0"/>
    <n v="7.9"/>
  </r>
  <r>
    <x v="0"/>
    <n v="7.5"/>
  </r>
  <r>
    <x v="0"/>
    <n v="4.8"/>
  </r>
  <r>
    <x v="0"/>
    <n v="5.2"/>
  </r>
  <r>
    <x v="0"/>
    <n v="6.9"/>
  </r>
  <r>
    <x v="0"/>
    <n v="5.4"/>
  </r>
  <r>
    <x v="0"/>
    <n v="7.9"/>
  </r>
  <r>
    <x v="0"/>
    <n v="6.1"/>
  </r>
  <r>
    <x v="0"/>
    <n v="5.8"/>
  </r>
  <r>
    <x v="0"/>
    <n v="8.3000000000000007"/>
  </r>
  <r>
    <x v="0"/>
    <n v="7.8"/>
  </r>
  <r>
    <x v="0"/>
    <n v="7"/>
  </r>
  <r>
    <x v="0"/>
    <n v="6.1"/>
  </r>
  <r>
    <x v="0"/>
    <n v="7"/>
  </r>
  <r>
    <x v="0"/>
    <n v="7.6"/>
  </r>
  <r>
    <x v="0"/>
    <n v="4.5"/>
  </r>
  <r>
    <x v="0"/>
    <n v="6.3"/>
  </r>
  <r>
    <x v="0"/>
    <n v="7.8"/>
  </r>
  <r>
    <x v="0"/>
    <n v="6.4"/>
  </r>
  <r>
    <x v="0"/>
    <n v="6.5"/>
  </r>
  <r>
    <x v="0"/>
    <n v="7.9"/>
  </r>
  <r>
    <x v="0"/>
    <n v="7.8"/>
  </r>
  <r>
    <x v="0"/>
    <n v="6.6"/>
  </r>
  <r>
    <x v="0"/>
    <n v="5.5"/>
  </r>
  <r>
    <x v="0"/>
    <n v="8.1999999999999993"/>
  </r>
  <r>
    <x v="0"/>
    <n v="6.4"/>
  </r>
  <r>
    <x v="0"/>
    <n v="8.1"/>
  </r>
  <r>
    <x v="0"/>
    <n v="8.6"/>
  </r>
  <r>
    <x v="0"/>
    <n v="8.8000000000000007"/>
  </r>
  <r>
    <x v="1"/>
    <n v="8.1999999999999993"/>
  </r>
  <r>
    <x v="0"/>
    <n v="7.9"/>
  </r>
  <r>
    <x v="0"/>
    <n v="6.7"/>
  </r>
  <r>
    <x v="0"/>
    <n v="7.8"/>
  </r>
  <r>
    <x v="0"/>
    <n v="7.8"/>
  </r>
  <r>
    <x v="0"/>
    <n v="6.6"/>
  </r>
  <r>
    <x v="0"/>
    <n v="6.1"/>
  </r>
  <r>
    <x v="0"/>
    <n v="5.6"/>
  </r>
  <r>
    <x v="0"/>
    <n v="6.4"/>
  </r>
  <r>
    <x v="0"/>
    <n v="6.1"/>
  </r>
  <r>
    <x v="0"/>
    <n v="7.3"/>
  </r>
  <r>
    <x v="0"/>
    <n v="6.6"/>
  </r>
  <r>
    <x v="0"/>
    <n v="6.3"/>
  </r>
  <r>
    <x v="0"/>
    <n v="6.1"/>
  </r>
  <r>
    <x v="0"/>
    <n v="7.1"/>
  </r>
  <r>
    <x v="0"/>
    <n v="5.5"/>
  </r>
  <r>
    <x v="0"/>
    <n v="7.5"/>
  </r>
  <r>
    <x v="0"/>
    <n v="7.6"/>
  </r>
  <r>
    <x v="0"/>
    <n v="6.4"/>
  </r>
  <r>
    <x v="0"/>
    <n v="7.2"/>
  </r>
  <r>
    <x v="0"/>
    <n v="6.7"/>
  </r>
  <r>
    <x v="0"/>
    <n v="8"/>
  </r>
  <r>
    <x v="0"/>
    <n v="8.3000000000000007"/>
  </r>
  <r>
    <x v="0"/>
    <n v="6.7"/>
  </r>
  <r>
    <x v="0"/>
    <n v="5.9"/>
  </r>
  <r>
    <x v="0"/>
    <n v="6.7"/>
  </r>
  <r>
    <x v="0"/>
    <n v="6.7"/>
  </r>
  <r>
    <x v="0"/>
    <n v="7.6"/>
  </r>
  <r>
    <x v="0"/>
    <n v="7.2"/>
  </r>
  <r>
    <x v="0"/>
    <n v="7.1"/>
  </r>
  <r>
    <x v="0"/>
    <n v="8.1"/>
  </r>
  <r>
    <x v="0"/>
    <n v="6.7"/>
  </r>
  <r>
    <x v="0"/>
    <n v="7"/>
  </r>
  <r>
    <x v="0"/>
    <n v="6.9"/>
  </r>
  <r>
    <x v="0"/>
    <n v="5.0999999999999996"/>
  </r>
  <r>
    <x v="0"/>
    <n v="5.8"/>
  </r>
  <r>
    <x v="0"/>
    <n v="6.2"/>
  </r>
  <r>
    <x v="0"/>
    <n v="7.4"/>
  </r>
  <r>
    <x v="0"/>
    <n v="5.8"/>
  </r>
  <r>
    <x v="0"/>
    <n v="6.6"/>
  </r>
  <r>
    <x v="0"/>
    <n v="6.2"/>
  </r>
  <r>
    <x v="0"/>
    <n v="7.3"/>
  </r>
  <r>
    <x v="0"/>
    <n v="4.2"/>
  </r>
  <r>
    <x v="0"/>
    <n v="6.9"/>
  </r>
  <r>
    <x v="0"/>
    <n v="6.4"/>
  </r>
  <r>
    <x v="0"/>
    <n v="5.4"/>
  </r>
  <r>
    <x v="0"/>
    <n v="6.7"/>
  </r>
  <r>
    <x v="0"/>
    <n v="5.8"/>
  </r>
  <r>
    <x v="0"/>
    <n v="6.9"/>
  </r>
  <r>
    <x v="0"/>
    <n v="7.2"/>
  </r>
  <r>
    <x v="0"/>
    <n v="6.9"/>
  </r>
  <r>
    <x v="0"/>
    <n v="6.1"/>
  </r>
  <r>
    <x v="0"/>
    <n v="5.5"/>
  </r>
  <r>
    <x v="0"/>
    <n v="6.6"/>
  </r>
  <r>
    <x v="0"/>
    <n v="6.1"/>
  </r>
  <r>
    <x v="0"/>
    <n v="6.3"/>
  </r>
  <r>
    <x v="0"/>
    <n v="7.2"/>
  </r>
  <r>
    <x v="0"/>
    <n v="7.4"/>
  </r>
  <r>
    <x v="0"/>
    <n v="7.3"/>
  </r>
  <r>
    <x v="0"/>
    <n v="6.1"/>
  </r>
  <r>
    <x v="0"/>
    <n v="7.7"/>
  </r>
  <r>
    <x v="0"/>
    <n v="6.1"/>
  </r>
  <r>
    <x v="0"/>
    <n v="8"/>
  </r>
  <r>
    <x v="0"/>
    <n v="7.3"/>
  </r>
  <r>
    <x v="0"/>
    <n v="7.9"/>
  </r>
  <r>
    <x v="0"/>
    <n v="5.5"/>
  </r>
  <r>
    <x v="0"/>
    <n v="5"/>
  </r>
  <r>
    <x v="0"/>
    <n v="7.7"/>
  </r>
  <r>
    <x v="0"/>
    <n v="6.6"/>
  </r>
  <r>
    <x v="0"/>
    <n v="5.7"/>
  </r>
  <r>
    <x v="0"/>
    <n v="5.8"/>
  </r>
  <r>
    <x v="0"/>
    <n v="6"/>
  </r>
  <r>
    <x v="0"/>
    <n v="6.4"/>
  </r>
  <r>
    <x v="0"/>
    <n v="6.9"/>
  </r>
  <r>
    <x v="0"/>
    <n v="6.4"/>
  </r>
  <r>
    <x v="0"/>
    <n v="7.4"/>
  </r>
  <r>
    <x v="0"/>
    <n v="5.5"/>
  </r>
  <r>
    <x v="0"/>
    <n v="5.9"/>
  </r>
  <r>
    <x v="0"/>
    <n v="6.8"/>
  </r>
  <r>
    <x v="0"/>
    <n v="7.5"/>
  </r>
  <r>
    <x v="0"/>
    <n v="6.8"/>
  </r>
  <r>
    <x v="0"/>
    <n v="8.1"/>
  </r>
  <r>
    <x v="0"/>
    <n v="6.5"/>
  </r>
  <r>
    <x v="0"/>
    <n v="7.2"/>
  </r>
  <r>
    <x v="0"/>
    <n v="6.7"/>
  </r>
  <r>
    <x v="0"/>
    <n v="8.1"/>
  </r>
  <r>
    <x v="0"/>
    <n v="7.6"/>
  </r>
  <r>
    <x v="0"/>
    <n v="7.4"/>
  </r>
  <r>
    <x v="0"/>
    <n v="7.6"/>
  </r>
  <r>
    <x v="0"/>
    <n v="5.5"/>
  </r>
  <r>
    <x v="0"/>
    <n v="6.7"/>
  </r>
  <r>
    <x v="0"/>
    <n v="6.5"/>
  </r>
  <r>
    <x v="0"/>
    <n v="6.6"/>
  </r>
  <r>
    <x v="0"/>
    <n v="6.7"/>
  </r>
  <r>
    <x v="0"/>
    <n v="6.4"/>
  </r>
  <r>
    <x v="0"/>
    <n v="5.8"/>
  </r>
  <r>
    <x v="0"/>
    <n v="7.4"/>
  </r>
  <r>
    <x v="0"/>
    <n v="7.8"/>
  </r>
  <r>
    <x v="0"/>
    <n v="6.6"/>
  </r>
  <r>
    <x v="0"/>
    <n v="4.9000000000000004"/>
  </r>
  <r>
    <x v="0"/>
    <n v="6.5"/>
  </r>
  <r>
    <x v="0"/>
    <n v="7.5"/>
  </r>
  <r>
    <x v="0"/>
    <n v="6.2"/>
  </r>
  <r>
    <x v="0"/>
    <n v="7.3"/>
  </r>
  <r>
    <x v="0"/>
    <n v="7.5"/>
  </r>
  <r>
    <x v="0"/>
    <n v="5.6"/>
  </r>
  <r>
    <x v="1"/>
    <n v="8.1999999999999993"/>
  </r>
  <r>
    <x v="0"/>
    <n v="8.1"/>
  </r>
  <r>
    <x v="0"/>
    <n v="6.4"/>
  </r>
  <r>
    <x v="0"/>
    <n v="6.7"/>
  </r>
  <r>
    <x v="0"/>
    <n v="6.6"/>
  </r>
  <r>
    <x v="0"/>
    <n v="6.4"/>
  </r>
  <r>
    <x v="0"/>
    <n v="7.5"/>
  </r>
  <r>
    <x v="0"/>
    <n v="7.3"/>
  </r>
  <r>
    <x v="0"/>
    <n v="7.5"/>
  </r>
  <r>
    <x v="0"/>
    <n v="5.8"/>
  </r>
  <r>
    <x v="0"/>
    <n v="7.5"/>
  </r>
  <r>
    <x v="0"/>
    <n v="6.6"/>
  </r>
  <r>
    <x v="0"/>
    <n v="6.7"/>
  </r>
  <r>
    <x v="0"/>
    <n v="3.7"/>
  </r>
  <r>
    <x v="0"/>
    <n v="6"/>
  </r>
  <r>
    <x v="0"/>
    <n v="6.4"/>
  </r>
  <r>
    <x v="0"/>
    <n v="6.1"/>
  </r>
  <r>
    <x v="0"/>
    <n v="6.4"/>
  </r>
  <r>
    <x v="0"/>
    <n v="5.6"/>
  </r>
  <r>
    <x v="0"/>
    <n v="8"/>
  </r>
  <r>
    <x v="0"/>
    <n v="5.2"/>
  </r>
  <r>
    <x v="0"/>
    <n v="7.1"/>
  </r>
  <r>
    <x v="0"/>
    <n v="4.8"/>
  </r>
  <r>
    <x v="0"/>
    <n v="7"/>
  </r>
  <r>
    <x v="0"/>
    <n v="5.4"/>
  </r>
  <r>
    <x v="0"/>
    <n v="6.6"/>
  </r>
  <r>
    <x v="0"/>
    <n v="6.7"/>
  </r>
  <r>
    <x v="0"/>
    <n v="6.2"/>
  </r>
  <r>
    <x v="0"/>
    <n v="6.1"/>
  </r>
  <r>
    <x v="0"/>
    <n v="5.3"/>
  </r>
  <r>
    <x v="0"/>
    <n v="6.3"/>
  </r>
  <r>
    <x v="0"/>
    <n v="7"/>
  </r>
  <r>
    <x v="0"/>
    <n v="7.6"/>
  </r>
  <r>
    <x v="0"/>
    <n v="6.7"/>
  </r>
  <r>
    <x v="0"/>
    <n v="8.1"/>
  </r>
  <r>
    <x v="0"/>
    <n v="6.7"/>
  </r>
  <r>
    <x v="0"/>
    <n v="6.5"/>
  </r>
  <r>
    <x v="0"/>
    <n v="7.3"/>
  </r>
  <r>
    <x v="2"/>
    <n v="5.0999999999999996"/>
  </r>
  <r>
    <x v="0"/>
    <n v="6"/>
  </r>
  <r>
    <x v="0"/>
    <n v="6.1"/>
  </r>
  <r>
    <x v="0"/>
    <n v="5.9"/>
  </r>
  <r>
    <x v="0"/>
    <n v="7.8"/>
  </r>
  <r>
    <x v="0"/>
    <n v="5.8"/>
  </r>
  <r>
    <x v="0"/>
    <n v="6.3"/>
  </r>
  <r>
    <x v="0"/>
    <n v="4.3"/>
  </r>
  <r>
    <x v="0"/>
    <n v="6.4"/>
  </r>
  <r>
    <x v="0"/>
    <n v="6.1"/>
  </r>
  <r>
    <x v="0"/>
    <n v="6.5"/>
  </r>
  <r>
    <x v="0"/>
    <n v="7.1"/>
  </r>
  <r>
    <x v="0"/>
    <n v="6.4"/>
  </r>
  <r>
    <x v="0"/>
    <n v="6.5"/>
  </r>
  <r>
    <x v="0"/>
    <n v="6.3"/>
  </r>
  <r>
    <x v="0"/>
    <n v="7.5"/>
  </r>
  <r>
    <x v="0"/>
    <n v="4.9000000000000004"/>
  </r>
  <r>
    <x v="0"/>
    <n v="5.8"/>
  </r>
  <r>
    <x v="0"/>
    <n v="7.6"/>
  </r>
  <r>
    <x v="0"/>
    <n v="6.2"/>
  </r>
  <r>
    <x v="0"/>
    <n v="5.5"/>
  </r>
  <r>
    <x v="0"/>
    <n v="5.4"/>
  </r>
  <r>
    <x v="0"/>
    <n v="5.8"/>
  </r>
  <r>
    <x v="0"/>
    <n v="7.1"/>
  </r>
  <r>
    <x v="0"/>
    <n v="5.4"/>
  </r>
  <r>
    <x v="0"/>
    <n v="3.7"/>
  </r>
  <r>
    <x v="0"/>
    <n v="6.7"/>
  </r>
  <r>
    <x v="0"/>
    <n v="7.2"/>
  </r>
  <r>
    <x v="0"/>
    <n v="8.8000000000000007"/>
  </r>
  <r>
    <x v="0"/>
    <n v="5.8"/>
  </r>
  <r>
    <x v="0"/>
    <n v="6.8"/>
  </r>
  <r>
    <x v="0"/>
    <n v="3.8"/>
  </r>
  <r>
    <x v="0"/>
    <n v="7.1"/>
  </r>
  <r>
    <x v="0"/>
    <n v="7.2"/>
  </r>
  <r>
    <x v="0"/>
    <n v="5.9"/>
  </r>
  <r>
    <x v="0"/>
    <n v="7.1"/>
  </r>
  <r>
    <x v="0"/>
    <n v="8.1"/>
  </r>
  <r>
    <x v="0"/>
    <n v="6.9"/>
  </r>
  <r>
    <x v="0"/>
    <n v="4.4000000000000004"/>
  </r>
  <r>
    <x v="0"/>
    <n v="6.5"/>
  </r>
  <r>
    <x v="0"/>
    <n v="8.5"/>
  </r>
  <r>
    <x v="0"/>
    <n v="7.7"/>
  </r>
  <r>
    <x v="0"/>
    <n v="7.4"/>
  </r>
  <r>
    <x v="0"/>
    <n v="8"/>
  </r>
  <r>
    <x v="0"/>
    <n v="5.7"/>
  </r>
  <r>
    <x v="0"/>
    <n v="8.5"/>
  </r>
  <r>
    <x v="0"/>
    <n v="7"/>
  </r>
  <r>
    <x v="0"/>
    <n v="7.8"/>
  </r>
  <r>
    <x v="0"/>
    <n v="7.2"/>
  </r>
  <r>
    <x v="0"/>
    <n v="6.4"/>
  </r>
  <r>
    <x v="0"/>
    <n v="5.5"/>
  </r>
  <r>
    <x v="0"/>
    <n v="6.7"/>
  </r>
  <r>
    <x v="0"/>
    <n v="6.1"/>
  </r>
  <r>
    <x v="0"/>
    <n v="8.5"/>
  </r>
  <r>
    <x v="0"/>
    <n v="6.9"/>
  </r>
  <r>
    <x v="0"/>
    <n v="7.3"/>
  </r>
  <r>
    <x v="0"/>
    <n v="6.7"/>
  </r>
  <r>
    <x v="0"/>
    <n v="6.9"/>
  </r>
  <r>
    <x v="0"/>
    <n v="5.0999999999999996"/>
  </r>
  <r>
    <x v="0"/>
    <n v="6.8"/>
  </r>
  <r>
    <x v="0"/>
    <n v="5.8"/>
  </r>
  <r>
    <x v="0"/>
    <n v="6.7"/>
  </r>
  <r>
    <x v="0"/>
    <n v="6"/>
  </r>
  <r>
    <x v="0"/>
    <n v="5.7"/>
  </r>
  <r>
    <x v="0"/>
    <n v="8"/>
  </r>
  <r>
    <x v="0"/>
    <n v="8.1999999999999993"/>
  </r>
  <r>
    <x v="0"/>
    <n v="5.4"/>
  </r>
  <r>
    <x v="0"/>
    <n v="7.2"/>
  </r>
  <r>
    <x v="0"/>
    <n v="7.5"/>
  </r>
  <r>
    <x v="0"/>
    <n v="7"/>
  </r>
  <r>
    <x v="0"/>
    <n v="3.3"/>
  </r>
  <r>
    <x v="0"/>
    <n v="6"/>
  </r>
  <r>
    <x v="0"/>
    <n v="7.1"/>
  </r>
  <r>
    <x v="0"/>
    <n v="5.4"/>
  </r>
  <r>
    <x v="0"/>
    <n v="6.1"/>
  </r>
  <r>
    <x v="0"/>
    <n v="5.3"/>
  </r>
  <r>
    <x v="0"/>
    <n v="2.2000000000000002"/>
  </r>
  <r>
    <x v="0"/>
    <n v="7"/>
  </r>
  <r>
    <x v="0"/>
    <n v="3.8"/>
  </r>
  <r>
    <x v="0"/>
    <n v="6.9"/>
  </r>
  <r>
    <x v="0"/>
    <n v="7.2"/>
  </r>
  <r>
    <x v="0"/>
    <n v="7.3"/>
  </r>
  <r>
    <x v="0"/>
    <n v="6.3"/>
  </r>
  <r>
    <x v="0"/>
    <n v="7.5"/>
  </r>
  <r>
    <x v="3"/>
    <n v="7.6"/>
  </r>
  <r>
    <x v="0"/>
    <n v="6.8"/>
  </r>
  <r>
    <x v="0"/>
    <n v="5.2"/>
  </r>
  <r>
    <x v="0"/>
    <n v="7.7"/>
  </r>
  <r>
    <x v="0"/>
    <n v="6.2"/>
  </r>
  <r>
    <x v="0"/>
    <n v="7.7"/>
  </r>
  <r>
    <x v="0"/>
    <n v="4.3"/>
  </r>
  <r>
    <x v="0"/>
    <n v="6.9"/>
  </r>
  <r>
    <x v="0"/>
    <n v="6.6"/>
  </r>
  <r>
    <x v="0"/>
    <n v="7"/>
  </r>
  <r>
    <x v="0"/>
    <n v="6.7"/>
  </r>
  <r>
    <x v="0"/>
    <n v="8.1999999999999993"/>
  </r>
  <r>
    <x v="0"/>
    <n v="8.9"/>
  </r>
  <r>
    <x v="0"/>
    <n v="8.6999999999999993"/>
  </r>
  <r>
    <x v="0"/>
    <n v="5.5"/>
  </r>
  <r>
    <x v="0"/>
    <n v="5.7"/>
  </r>
  <r>
    <x v="0"/>
    <n v="6.3"/>
  </r>
  <r>
    <x v="0"/>
    <n v="5.9"/>
  </r>
  <r>
    <x v="0"/>
    <n v="7.6"/>
  </r>
  <r>
    <x v="0"/>
    <n v="6.6"/>
  </r>
  <r>
    <x v="0"/>
    <n v="5.3"/>
  </r>
  <r>
    <x v="0"/>
    <n v="6"/>
  </r>
  <r>
    <x v="0"/>
    <n v="8"/>
  </r>
  <r>
    <x v="0"/>
    <n v="5.6"/>
  </r>
  <r>
    <x v="0"/>
    <n v="5.9"/>
  </r>
  <r>
    <x v="0"/>
    <n v="7.3"/>
  </r>
  <r>
    <x v="0"/>
    <n v="7.9"/>
  </r>
  <r>
    <x v="0"/>
    <n v="6.8"/>
  </r>
  <r>
    <x v="0"/>
    <n v="6.6"/>
  </r>
  <r>
    <x v="0"/>
    <n v="6.6"/>
  </r>
  <r>
    <x v="0"/>
    <n v="7"/>
  </r>
  <r>
    <x v="0"/>
    <n v="7"/>
  </r>
  <r>
    <x v="0"/>
    <n v="7.3"/>
  </r>
  <r>
    <x v="0"/>
    <n v="5.5"/>
  </r>
  <r>
    <x v="0"/>
    <n v="8.5"/>
  </r>
  <r>
    <x v="0"/>
    <n v="7.5"/>
  </r>
  <r>
    <x v="0"/>
    <n v="7"/>
  </r>
  <r>
    <x v="0"/>
    <n v="7.8"/>
  </r>
  <r>
    <x v="0"/>
    <n v="7.6"/>
  </r>
  <r>
    <x v="0"/>
    <n v="7.6"/>
  </r>
  <r>
    <x v="0"/>
    <n v="6.1"/>
  </r>
  <r>
    <x v="0"/>
    <n v="6.8"/>
  </r>
  <r>
    <x v="0"/>
    <n v="5"/>
  </r>
  <r>
    <x v="0"/>
    <n v="7.1"/>
  </r>
  <r>
    <x v="0"/>
    <n v="5.5"/>
  </r>
  <r>
    <x v="0"/>
    <n v="5.6"/>
  </r>
  <r>
    <x v="0"/>
    <n v="7.1"/>
  </r>
  <r>
    <x v="0"/>
    <n v="4.9000000000000004"/>
  </r>
  <r>
    <x v="0"/>
    <n v="7.4"/>
  </r>
  <r>
    <x v="0"/>
    <n v="5.7"/>
  </r>
  <r>
    <x v="4"/>
    <n v="6.4"/>
  </r>
  <r>
    <x v="0"/>
    <n v="5.9"/>
  </r>
  <r>
    <x v="0"/>
    <n v="5.5"/>
  </r>
  <r>
    <x v="0"/>
    <n v="6.9"/>
  </r>
  <r>
    <x v="0"/>
    <n v="6.2"/>
  </r>
  <r>
    <x v="0"/>
    <n v="7"/>
  </r>
  <r>
    <x v="0"/>
    <n v="5.6"/>
  </r>
  <r>
    <x v="0"/>
    <n v="7"/>
  </r>
  <r>
    <x v="0"/>
    <n v="6.8"/>
  </r>
  <r>
    <x v="0"/>
    <n v="5.4"/>
  </r>
  <r>
    <x v="0"/>
    <n v="6.1"/>
  </r>
  <r>
    <x v="0"/>
    <n v="6.7"/>
  </r>
  <r>
    <x v="0"/>
    <n v="4.3"/>
  </r>
  <r>
    <x v="0"/>
    <n v="6.9"/>
  </r>
  <r>
    <x v="0"/>
    <n v="8"/>
  </r>
  <r>
    <x v="0"/>
    <n v="4.4000000000000004"/>
  </r>
  <r>
    <x v="0"/>
    <n v="7.3"/>
  </r>
  <r>
    <x v="0"/>
    <n v="6.3"/>
  </r>
  <r>
    <x v="0"/>
    <n v="6.7"/>
  </r>
  <r>
    <x v="0"/>
    <n v="7.7"/>
  </r>
  <r>
    <x v="0"/>
    <n v="6.5"/>
  </r>
  <r>
    <x v="0"/>
    <n v="7.8"/>
  </r>
  <r>
    <x v="0"/>
    <n v="6.4"/>
  </r>
  <r>
    <x v="0"/>
    <n v="7.8"/>
  </r>
  <r>
    <x v="0"/>
    <n v="5.8"/>
  </r>
  <r>
    <x v="0"/>
    <n v="7.1"/>
  </r>
  <r>
    <x v="0"/>
    <n v="7.1"/>
  </r>
  <r>
    <x v="0"/>
    <n v="8.6"/>
  </r>
  <r>
    <x v="0"/>
    <n v="6.8"/>
  </r>
  <r>
    <x v="0"/>
    <n v="4.8"/>
  </r>
  <r>
    <x v="0"/>
    <n v="6.2"/>
  </r>
  <r>
    <x v="0"/>
    <n v="6.9"/>
  </r>
  <r>
    <x v="0"/>
    <n v="7.3"/>
  </r>
  <r>
    <x v="0"/>
    <n v="6.6"/>
  </r>
  <r>
    <x v="0"/>
    <n v="6.9"/>
  </r>
  <r>
    <x v="0"/>
    <n v="6.2"/>
  </r>
  <r>
    <x v="0"/>
    <n v="6.7"/>
  </r>
  <r>
    <x v="0"/>
    <n v="7.6"/>
  </r>
  <r>
    <x v="0"/>
    <n v="6.7"/>
  </r>
  <r>
    <x v="0"/>
    <n v="6.2"/>
  </r>
  <r>
    <x v="0"/>
    <n v="7.3"/>
  </r>
  <r>
    <x v="0"/>
    <n v="6"/>
  </r>
  <r>
    <x v="0"/>
    <n v="7.1"/>
  </r>
  <r>
    <x v="0"/>
    <n v="7.1"/>
  </r>
  <r>
    <x v="0"/>
    <n v="5.5"/>
  </r>
  <r>
    <x v="0"/>
    <n v="7.8"/>
  </r>
  <r>
    <x v="0"/>
    <n v="5.6"/>
  </r>
  <r>
    <x v="0"/>
    <n v="7.5"/>
  </r>
  <r>
    <x v="0"/>
    <n v="5.4"/>
  </r>
  <r>
    <x v="0"/>
    <n v="4.3"/>
  </r>
  <r>
    <x v="0"/>
    <n v="4.9000000000000004"/>
  </r>
  <r>
    <x v="0"/>
    <n v="7.1"/>
  </r>
  <r>
    <x v="0"/>
    <n v="6.4"/>
  </r>
  <r>
    <x v="0"/>
    <n v="6.9"/>
  </r>
  <r>
    <x v="0"/>
    <n v="4.3"/>
  </r>
  <r>
    <x v="0"/>
    <n v="6.1"/>
  </r>
  <r>
    <x v="0"/>
    <n v="7"/>
  </r>
  <r>
    <x v="0"/>
    <n v="7.7"/>
  </r>
  <r>
    <x v="0"/>
    <n v="5.9"/>
  </r>
  <r>
    <x v="0"/>
    <n v="6.7"/>
  </r>
  <r>
    <x v="0"/>
    <n v="6.5"/>
  </r>
  <r>
    <x v="0"/>
    <n v="7.1"/>
  </r>
  <r>
    <x v="0"/>
    <n v="7.3"/>
  </r>
  <r>
    <x v="0"/>
    <n v="6.5"/>
  </r>
  <r>
    <x v="0"/>
    <n v="7"/>
  </r>
  <r>
    <x v="0"/>
    <n v="6.8"/>
  </r>
  <r>
    <x v="0"/>
    <n v="7.2"/>
  </r>
  <r>
    <x v="0"/>
    <n v="6.4"/>
  </r>
  <r>
    <x v="0"/>
    <n v="6.1"/>
  </r>
  <r>
    <x v="0"/>
    <n v="6.7"/>
  </r>
  <r>
    <x v="0"/>
    <n v="6.4"/>
  </r>
  <r>
    <x v="0"/>
    <n v="4.4000000000000004"/>
  </r>
  <r>
    <x v="0"/>
    <n v="5.4"/>
  </r>
  <r>
    <x v="0"/>
    <n v="6.5"/>
  </r>
  <r>
    <x v="0"/>
    <n v="6.7"/>
  </r>
  <r>
    <x v="0"/>
    <n v="8.1"/>
  </r>
  <r>
    <x v="0"/>
    <n v="5.6"/>
  </r>
  <r>
    <x v="0"/>
    <n v="6.3"/>
  </r>
  <r>
    <x v="0"/>
    <n v="7.3"/>
  </r>
  <r>
    <x v="0"/>
    <n v="6.1"/>
  </r>
  <r>
    <x v="0"/>
    <n v="7.7"/>
  </r>
  <r>
    <x v="0"/>
    <n v="6.4"/>
  </r>
  <r>
    <x v="0"/>
    <n v="8.8000000000000007"/>
  </r>
  <r>
    <x v="0"/>
    <n v="6.8"/>
  </r>
  <r>
    <x v="0"/>
    <n v="6.6"/>
  </r>
  <r>
    <x v="0"/>
    <n v="7.2"/>
  </r>
  <r>
    <x v="0"/>
    <n v="6.9"/>
  </r>
  <r>
    <x v="0"/>
    <n v="5.2"/>
  </r>
  <r>
    <x v="0"/>
    <n v="4.9000000000000004"/>
  </r>
  <r>
    <x v="0"/>
    <n v="6.3"/>
  </r>
  <r>
    <x v="0"/>
    <n v="5.6"/>
  </r>
  <r>
    <x v="0"/>
    <n v="5.5"/>
  </r>
  <r>
    <x v="0"/>
    <n v="6.7"/>
  </r>
  <r>
    <x v="0"/>
    <n v="7.6"/>
  </r>
  <r>
    <x v="0"/>
    <n v="5.7"/>
  </r>
  <r>
    <x v="0"/>
    <n v="4.5999999999999996"/>
  </r>
  <r>
    <x v="0"/>
    <n v="7"/>
  </r>
  <r>
    <x v="0"/>
    <n v="5.2"/>
  </r>
  <r>
    <x v="0"/>
    <n v="5.0999999999999996"/>
  </r>
  <r>
    <x v="0"/>
    <n v="6.6"/>
  </r>
  <r>
    <x v="0"/>
    <n v="7"/>
  </r>
  <r>
    <x v="0"/>
    <n v="6.7"/>
  </r>
  <r>
    <x v="0"/>
    <n v="7.6"/>
  </r>
  <r>
    <x v="0"/>
    <n v="7.3"/>
  </r>
  <r>
    <x v="0"/>
    <n v="5.9"/>
  </r>
  <r>
    <x v="0"/>
    <n v="5.6"/>
  </r>
  <r>
    <x v="0"/>
    <n v="6.5"/>
  </r>
  <r>
    <x v="5"/>
    <n v="5.9"/>
  </r>
  <r>
    <x v="0"/>
    <n v="7"/>
  </r>
  <r>
    <x v="0"/>
    <n v="5.3"/>
  </r>
  <r>
    <x v="0"/>
    <n v="5.9"/>
  </r>
  <r>
    <x v="0"/>
    <n v="6.3"/>
  </r>
  <r>
    <x v="2"/>
    <n v="6.4"/>
  </r>
  <r>
    <x v="0"/>
    <n v="6.9"/>
  </r>
  <r>
    <x v="0"/>
    <n v="6.3"/>
  </r>
  <r>
    <x v="0"/>
    <n v="7.3"/>
  </r>
  <r>
    <x v="0"/>
    <n v="5.8"/>
  </r>
  <r>
    <x v="0"/>
    <n v="5.2"/>
  </r>
  <r>
    <x v="0"/>
    <n v="2.4"/>
  </r>
  <r>
    <x v="0"/>
    <n v="5.7"/>
  </r>
  <r>
    <x v="0"/>
    <n v="5.8"/>
  </r>
  <r>
    <x v="0"/>
    <n v="5.6"/>
  </r>
  <r>
    <x v="0"/>
    <n v="6"/>
  </r>
  <r>
    <x v="0"/>
    <n v="5.8"/>
  </r>
  <r>
    <x v="0"/>
    <n v="6"/>
  </r>
  <r>
    <x v="0"/>
    <n v="5.7"/>
  </r>
  <r>
    <x v="0"/>
    <n v="6"/>
  </r>
  <r>
    <x v="2"/>
    <n v="7.8"/>
  </r>
  <r>
    <x v="0"/>
    <n v="4.2"/>
  </r>
  <r>
    <x v="0"/>
    <n v="5.6"/>
  </r>
  <r>
    <x v="5"/>
    <n v="4.4000000000000004"/>
  </r>
  <r>
    <x v="0"/>
    <n v="8.1999999999999993"/>
  </r>
  <r>
    <x v="0"/>
    <n v="8.5"/>
  </r>
  <r>
    <x v="0"/>
    <n v="5.8"/>
  </r>
  <r>
    <x v="0"/>
    <n v="6.5"/>
  </r>
  <r>
    <x v="0"/>
    <n v="7.2"/>
  </r>
  <r>
    <x v="0"/>
    <n v="6.7"/>
  </r>
  <r>
    <x v="0"/>
    <n v="3.4"/>
  </r>
  <r>
    <x v="0"/>
    <n v="5.9"/>
  </r>
  <r>
    <x v="0"/>
    <n v="7.8"/>
  </r>
  <r>
    <x v="0"/>
    <n v="5.9"/>
  </r>
  <r>
    <x v="0"/>
    <n v="4.0999999999999996"/>
  </r>
  <r>
    <x v="0"/>
    <n v="6.8"/>
  </r>
  <r>
    <x v="0"/>
    <n v="5.8"/>
  </r>
  <r>
    <x v="0"/>
    <n v="7.5"/>
  </r>
  <r>
    <x v="0"/>
    <n v="6.9"/>
  </r>
  <r>
    <x v="0"/>
    <n v="6.5"/>
  </r>
  <r>
    <x v="0"/>
    <n v="6.9"/>
  </r>
  <r>
    <x v="0"/>
    <n v="7.9"/>
  </r>
  <r>
    <x v="0"/>
    <n v="7.4"/>
  </r>
  <r>
    <x v="0"/>
    <n v="6.7"/>
  </r>
  <r>
    <x v="0"/>
    <n v="7.4"/>
  </r>
  <r>
    <x v="0"/>
    <n v="6.9"/>
  </r>
  <r>
    <x v="0"/>
    <n v="6.8"/>
  </r>
  <r>
    <x v="0"/>
    <n v="6.7"/>
  </r>
  <r>
    <x v="0"/>
    <n v="5.0999999999999996"/>
  </r>
  <r>
    <x v="0"/>
    <n v="4.0999999999999996"/>
  </r>
  <r>
    <x v="0"/>
    <n v="7.3"/>
  </r>
  <r>
    <x v="0"/>
    <n v="6"/>
  </r>
  <r>
    <x v="0"/>
    <n v="7.3"/>
  </r>
  <r>
    <x v="0"/>
    <n v="7.5"/>
  </r>
  <r>
    <x v="0"/>
    <n v="5.4"/>
  </r>
  <r>
    <x v="0"/>
    <n v="5.9"/>
  </r>
  <r>
    <x v="0"/>
    <n v="7.1"/>
  </r>
  <r>
    <x v="0"/>
    <n v="6"/>
  </r>
  <r>
    <x v="0"/>
    <n v="6.5"/>
  </r>
  <r>
    <x v="0"/>
    <n v="8.3000000000000007"/>
  </r>
  <r>
    <x v="0"/>
    <n v="5.7"/>
  </r>
  <r>
    <x v="0"/>
    <n v="7.6"/>
  </r>
  <r>
    <x v="0"/>
    <n v="6.6"/>
  </r>
  <r>
    <x v="0"/>
    <n v="5.4"/>
  </r>
  <r>
    <x v="0"/>
    <n v="7.3"/>
  </r>
  <r>
    <x v="0"/>
    <n v="6.5"/>
  </r>
  <r>
    <x v="0"/>
    <n v="6.6"/>
  </r>
  <r>
    <x v="0"/>
    <n v="6.6"/>
  </r>
  <r>
    <x v="0"/>
    <n v="5.9"/>
  </r>
  <r>
    <x v="0"/>
    <n v="6.7"/>
  </r>
  <r>
    <x v="0"/>
    <n v="6.1"/>
  </r>
  <r>
    <x v="0"/>
    <n v="6.6"/>
  </r>
  <r>
    <x v="0"/>
    <n v="6.6"/>
  </r>
  <r>
    <x v="0"/>
    <n v="5.3"/>
  </r>
  <r>
    <x v="0"/>
    <n v="6"/>
  </r>
  <r>
    <x v="0"/>
    <n v="6"/>
  </r>
  <r>
    <x v="0"/>
    <n v="4.7"/>
  </r>
  <r>
    <x v="0"/>
    <n v="6.1"/>
  </r>
  <r>
    <x v="0"/>
    <n v="7.2"/>
  </r>
  <r>
    <x v="0"/>
    <n v="6.4"/>
  </r>
  <r>
    <x v="0"/>
    <n v="6.1"/>
  </r>
  <r>
    <x v="0"/>
    <n v="5.9"/>
  </r>
  <r>
    <x v="0"/>
    <n v="6"/>
  </r>
  <r>
    <x v="0"/>
    <n v="6.3"/>
  </r>
  <r>
    <x v="0"/>
    <n v="5.6"/>
  </r>
  <r>
    <x v="0"/>
    <n v="6.4"/>
  </r>
  <r>
    <x v="0"/>
    <n v="7.1"/>
  </r>
  <r>
    <x v="0"/>
    <n v="6.6"/>
  </r>
  <r>
    <x v="0"/>
    <n v="4.5999999999999996"/>
  </r>
  <r>
    <x v="0"/>
    <n v="8.4"/>
  </r>
  <r>
    <x v="0"/>
    <n v="7.1"/>
  </r>
  <r>
    <x v="0"/>
    <n v="7.4"/>
  </r>
  <r>
    <x v="0"/>
    <n v="6.9"/>
  </r>
  <r>
    <x v="0"/>
    <n v="4.5"/>
  </r>
  <r>
    <x v="0"/>
    <n v="7.1"/>
  </r>
  <r>
    <x v="0"/>
    <n v="6.5"/>
  </r>
  <r>
    <x v="0"/>
    <n v="5.3"/>
  </r>
  <r>
    <x v="0"/>
    <n v="6.7"/>
  </r>
  <r>
    <x v="0"/>
    <n v="7.2"/>
  </r>
  <r>
    <x v="0"/>
    <n v="7.2"/>
  </r>
  <r>
    <x v="0"/>
    <n v="5.5"/>
  </r>
  <r>
    <x v="0"/>
    <n v="5.8"/>
  </r>
  <r>
    <x v="0"/>
    <n v="6"/>
  </r>
  <r>
    <x v="0"/>
    <n v="6.6"/>
  </r>
  <r>
    <x v="0"/>
    <n v="8.3000000000000007"/>
  </r>
  <r>
    <x v="0"/>
    <n v="6.7"/>
  </r>
  <r>
    <x v="0"/>
    <n v="6"/>
  </r>
  <r>
    <x v="0"/>
    <n v="7.1"/>
  </r>
  <r>
    <x v="0"/>
    <n v="6"/>
  </r>
  <r>
    <x v="0"/>
    <n v="7.5"/>
  </r>
  <r>
    <x v="0"/>
    <n v="6.9"/>
  </r>
  <r>
    <x v="0"/>
    <n v="5.6"/>
  </r>
  <r>
    <x v="0"/>
    <n v="5.6"/>
  </r>
  <r>
    <x v="0"/>
    <n v="4.5"/>
  </r>
  <r>
    <x v="0"/>
    <n v="7.1"/>
  </r>
  <r>
    <x v="0"/>
    <n v="6.5"/>
  </r>
  <r>
    <x v="0"/>
    <n v="6.4"/>
  </r>
  <r>
    <x v="0"/>
    <n v="5.8"/>
  </r>
  <r>
    <x v="0"/>
    <n v="8"/>
  </r>
  <r>
    <x v="0"/>
    <n v="6.2"/>
  </r>
  <r>
    <x v="0"/>
    <n v="7.2"/>
  </r>
  <r>
    <x v="0"/>
    <n v="6.1"/>
  </r>
  <r>
    <x v="0"/>
    <n v="7.6"/>
  </r>
  <r>
    <x v="0"/>
    <n v="6.3"/>
  </r>
  <r>
    <x v="0"/>
    <n v="6.3"/>
  </r>
  <r>
    <x v="0"/>
    <n v="6.3"/>
  </r>
  <r>
    <x v="0"/>
    <n v="7.7"/>
  </r>
  <r>
    <x v="0"/>
    <n v="7"/>
  </r>
  <r>
    <x v="0"/>
    <n v="5.3"/>
  </r>
  <r>
    <x v="0"/>
    <n v="5.6"/>
  </r>
  <r>
    <x v="0"/>
    <n v="5.2"/>
  </r>
  <r>
    <x v="0"/>
    <n v="5.4"/>
  </r>
  <r>
    <x v="0"/>
    <n v="6.4"/>
  </r>
  <r>
    <x v="0"/>
    <n v="5.9"/>
  </r>
  <r>
    <x v="0"/>
    <n v="6.3"/>
  </r>
  <r>
    <x v="0"/>
    <n v="6.5"/>
  </r>
  <r>
    <x v="0"/>
    <n v="3"/>
  </r>
  <r>
    <x v="0"/>
    <n v="3.6"/>
  </r>
  <r>
    <x v="0"/>
    <n v="5.8"/>
  </r>
  <r>
    <x v="0"/>
    <n v="6.2"/>
  </r>
  <r>
    <x v="0"/>
    <n v="5.6"/>
  </r>
  <r>
    <x v="0"/>
    <n v="5.4"/>
  </r>
  <r>
    <x v="0"/>
    <n v="6.1"/>
  </r>
  <r>
    <x v="0"/>
    <n v="4.2"/>
  </r>
  <r>
    <x v="0"/>
    <n v="6.7"/>
  </r>
  <r>
    <x v="0"/>
    <n v="4.2"/>
  </r>
  <r>
    <x v="0"/>
    <n v="6.4"/>
  </r>
  <r>
    <x v="0"/>
    <n v="4.9000000000000004"/>
  </r>
  <r>
    <x v="0"/>
    <n v="6.8"/>
  </r>
  <r>
    <x v="0"/>
    <n v="7.7"/>
  </r>
  <r>
    <x v="0"/>
    <n v="5.6"/>
  </r>
  <r>
    <x v="0"/>
    <n v="6.4"/>
  </r>
  <r>
    <x v="0"/>
    <n v="7.2"/>
  </r>
  <r>
    <x v="0"/>
    <n v="6"/>
  </r>
  <r>
    <x v="0"/>
    <n v="5.9"/>
  </r>
  <r>
    <x v="0"/>
    <n v="7.9"/>
  </r>
  <r>
    <x v="0"/>
    <n v="6.8"/>
  </r>
  <r>
    <x v="0"/>
    <n v="7.1"/>
  </r>
  <r>
    <x v="0"/>
    <n v="5.9"/>
  </r>
  <r>
    <x v="0"/>
    <n v="5.9"/>
  </r>
  <r>
    <x v="0"/>
    <n v="6.2"/>
  </r>
  <r>
    <x v="0"/>
    <n v="7.4"/>
  </r>
  <r>
    <x v="0"/>
    <n v="7"/>
  </r>
  <r>
    <x v="0"/>
    <n v="5.4"/>
  </r>
  <r>
    <x v="0"/>
    <n v="8.6"/>
  </r>
  <r>
    <x v="0"/>
    <n v="6.5"/>
  </r>
  <r>
    <x v="0"/>
    <n v="6.4"/>
  </r>
  <r>
    <x v="0"/>
    <n v="7.6"/>
  </r>
  <r>
    <x v="0"/>
    <n v="5.5"/>
  </r>
  <r>
    <x v="0"/>
    <n v="7.4"/>
  </r>
  <r>
    <x v="0"/>
    <n v="8.6999999999999993"/>
  </r>
  <r>
    <x v="0"/>
    <n v="7.6"/>
  </r>
  <r>
    <x v="0"/>
    <n v="7.5"/>
  </r>
  <r>
    <x v="0"/>
    <n v="5.5"/>
  </r>
  <r>
    <x v="0"/>
    <n v="7.6"/>
  </r>
  <r>
    <x v="0"/>
    <n v="6.5"/>
  </r>
  <r>
    <x v="0"/>
    <n v="6.9"/>
  </r>
  <r>
    <x v="0"/>
    <n v="6.7"/>
  </r>
  <r>
    <x v="0"/>
    <n v="6.6"/>
  </r>
  <r>
    <x v="0"/>
    <n v="7.2"/>
  </r>
  <r>
    <x v="0"/>
    <n v="6.4"/>
  </r>
  <r>
    <x v="0"/>
    <n v="6.4"/>
  </r>
  <r>
    <x v="0"/>
    <n v="6"/>
  </r>
  <r>
    <x v="0"/>
    <n v="6.1"/>
  </r>
  <r>
    <x v="0"/>
    <n v="6"/>
  </r>
  <r>
    <x v="0"/>
    <n v="6.4"/>
  </r>
  <r>
    <x v="0"/>
    <n v="6.4"/>
  </r>
  <r>
    <x v="0"/>
    <n v="7.3"/>
  </r>
  <r>
    <x v="0"/>
    <n v="5.2"/>
  </r>
  <r>
    <x v="0"/>
    <n v="6.6"/>
  </r>
  <r>
    <x v="0"/>
    <n v="6.3"/>
  </r>
  <r>
    <x v="0"/>
    <n v="5.9"/>
  </r>
  <r>
    <x v="0"/>
    <n v="6.4"/>
  </r>
  <r>
    <x v="0"/>
    <n v="6.7"/>
  </r>
  <r>
    <x v="0"/>
    <n v="5.4"/>
  </r>
  <r>
    <x v="0"/>
    <n v="6.4"/>
  </r>
  <r>
    <x v="0"/>
    <n v="6.7"/>
  </r>
  <r>
    <x v="0"/>
    <n v="6.2"/>
  </r>
  <r>
    <x v="0"/>
    <n v="6.1"/>
  </r>
  <r>
    <x v="0"/>
    <n v="8.8000000000000007"/>
  </r>
  <r>
    <x v="0"/>
    <n v="7.1"/>
  </r>
  <r>
    <x v="0"/>
    <n v="8.1"/>
  </r>
  <r>
    <x v="0"/>
    <n v="5.7"/>
  </r>
  <r>
    <x v="0"/>
    <n v="5"/>
  </r>
  <r>
    <x v="0"/>
    <n v="5.0999999999999996"/>
  </r>
  <r>
    <x v="0"/>
    <n v="6.9"/>
  </r>
  <r>
    <x v="0"/>
    <n v="4.8"/>
  </r>
  <r>
    <x v="0"/>
    <n v="6.5"/>
  </r>
  <r>
    <x v="0"/>
    <n v="5.0999999999999996"/>
  </r>
  <r>
    <x v="0"/>
    <n v="7.1"/>
  </r>
  <r>
    <x v="0"/>
    <n v="7.5"/>
  </r>
  <r>
    <x v="0"/>
    <n v="6.2"/>
  </r>
  <r>
    <x v="0"/>
    <n v="6.3"/>
  </r>
  <r>
    <x v="0"/>
    <n v="8.1"/>
  </r>
  <r>
    <x v="0"/>
    <n v="6.6"/>
  </r>
  <r>
    <x v="0"/>
    <n v="6.9"/>
  </r>
  <r>
    <x v="3"/>
    <n v="6.1"/>
  </r>
  <r>
    <x v="0"/>
    <n v="4.3"/>
  </r>
  <r>
    <x v="0"/>
    <n v="6.6"/>
  </r>
  <r>
    <x v="0"/>
    <n v="6.8"/>
  </r>
  <r>
    <x v="0"/>
    <n v="3.8"/>
  </r>
  <r>
    <x v="0"/>
    <n v="5.9"/>
  </r>
  <r>
    <x v="0"/>
    <n v="7.9"/>
  </r>
  <r>
    <x v="0"/>
    <n v="6.3"/>
  </r>
  <r>
    <x v="0"/>
    <n v="5.5"/>
  </r>
  <r>
    <x v="0"/>
    <n v="7.7"/>
  </r>
  <r>
    <x v="0"/>
    <n v="6.3"/>
  </r>
  <r>
    <x v="0"/>
    <n v="7.1"/>
  </r>
  <r>
    <x v="0"/>
    <n v="8.5"/>
  </r>
  <r>
    <x v="0"/>
    <n v="5.9"/>
  </r>
  <r>
    <x v="0"/>
    <n v="5.8"/>
  </r>
  <r>
    <x v="0"/>
    <n v="8.1"/>
  </r>
  <r>
    <x v="0"/>
    <n v="7.9"/>
  </r>
  <r>
    <x v="0"/>
    <n v="7.2"/>
  </r>
  <r>
    <x v="0"/>
    <n v="6.3"/>
  </r>
  <r>
    <x v="0"/>
    <n v="8.1"/>
  </r>
  <r>
    <x v="0"/>
    <n v="7"/>
  </r>
  <r>
    <x v="0"/>
    <n v="5.5"/>
  </r>
  <r>
    <x v="0"/>
    <n v="6.7"/>
  </r>
  <r>
    <x v="0"/>
    <n v="5.2"/>
  </r>
  <r>
    <x v="0"/>
    <n v="7"/>
  </r>
  <r>
    <x v="0"/>
    <n v="6.1"/>
  </r>
  <r>
    <x v="0"/>
    <n v="6.6"/>
  </r>
  <r>
    <x v="0"/>
    <n v="5.5"/>
  </r>
  <r>
    <x v="0"/>
    <n v="5.9"/>
  </r>
  <r>
    <x v="0"/>
    <n v="5.4"/>
  </r>
  <r>
    <x v="0"/>
    <n v="6.4"/>
  </r>
  <r>
    <x v="0"/>
    <n v="5.7"/>
  </r>
  <r>
    <x v="0"/>
    <n v="6.7"/>
  </r>
  <r>
    <x v="0"/>
    <n v="7.1"/>
  </r>
  <r>
    <x v="0"/>
    <n v="6.8"/>
  </r>
  <r>
    <x v="0"/>
    <n v="6.5"/>
  </r>
  <r>
    <x v="0"/>
    <n v="7.6"/>
  </r>
  <r>
    <x v="0"/>
    <n v="5.5"/>
  </r>
  <r>
    <x v="0"/>
    <n v="6.5"/>
  </r>
  <r>
    <x v="0"/>
    <n v="7"/>
  </r>
  <r>
    <x v="0"/>
    <n v="5.8"/>
  </r>
  <r>
    <x v="0"/>
    <n v="7.3"/>
  </r>
  <r>
    <x v="0"/>
    <n v="6.6"/>
  </r>
  <r>
    <x v="0"/>
    <n v="4.4000000000000004"/>
  </r>
  <r>
    <x v="0"/>
    <n v="7.7"/>
  </r>
  <r>
    <x v="0"/>
    <n v="5"/>
  </r>
  <r>
    <x v="0"/>
    <n v="7.7"/>
  </r>
  <r>
    <x v="0"/>
    <n v="4.4000000000000004"/>
  </r>
  <r>
    <x v="0"/>
    <n v="6.1"/>
  </r>
  <r>
    <x v="0"/>
    <n v="5.4"/>
  </r>
  <r>
    <x v="0"/>
    <n v="6.8"/>
  </r>
  <r>
    <x v="0"/>
    <n v="6.5"/>
  </r>
  <r>
    <x v="0"/>
    <n v="7"/>
  </r>
  <r>
    <x v="0"/>
    <n v="6.3"/>
  </r>
  <r>
    <x v="0"/>
    <n v="6.3"/>
  </r>
  <r>
    <x v="0"/>
    <n v="6.1"/>
  </r>
  <r>
    <x v="0"/>
    <n v="6.1"/>
  </r>
  <r>
    <x v="0"/>
    <n v="7.3"/>
  </r>
  <r>
    <x v="0"/>
    <n v="5.3"/>
  </r>
  <r>
    <x v="0"/>
    <n v="5.4"/>
  </r>
  <r>
    <x v="0"/>
    <n v="6.2"/>
  </r>
  <r>
    <x v="0"/>
    <n v="6.6"/>
  </r>
  <r>
    <x v="0"/>
    <n v="5.9"/>
  </r>
  <r>
    <x v="0"/>
    <n v="6.3"/>
  </r>
  <r>
    <x v="0"/>
    <n v="7.2"/>
  </r>
  <r>
    <x v="0"/>
    <n v="6.8"/>
  </r>
  <r>
    <x v="0"/>
    <n v="6.1"/>
  </r>
  <r>
    <x v="0"/>
    <n v="7.8"/>
  </r>
  <r>
    <x v="0"/>
    <n v="5"/>
  </r>
  <r>
    <x v="0"/>
    <n v="6.2"/>
  </r>
  <r>
    <x v="0"/>
    <n v="6.7"/>
  </r>
  <r>
    <x v="0"/>
    <n v="4.9000000000000004"/>
  </r>
  <r>
    <x v="0"/>
    <n v="7.4"/>
  </r>
  <r>
    <x v="0"/>
    <n v="7.1"/>
  </r>
  <r>
    <x v="0"/>
    <n v="6.2"/>
  </r>
  <r>
    <x v="0"/>
    <n v="4.9000000000000004"/>
  </r>
  <r>
    <x v="0"/>
    <n v="6.1"/>
  </r>
  <r>
    <x v="0"/>
    <n v="6.1"/>
  </r>
  <r>
    <x v="0"/>
    <n v="6.4"/>
  </r>
  <r>
    <x v="0"/>
    <n v="6.3"/>
  </r>
  <r>
    <x v="0"/>
    <n v="6.8"/>
  </r>
  <r>
    <x v="0"/>
    <n v="6.6"/>
  </r>
  <r>
    <x v="0"/>
    <n v="5.7"/>
  </r>
  <r>
    <x v="0"/>
    <n v="5.9"/>
  </r>
  <r>
    <x v="0"/>
    <n v="6"/>
  </r>
  <r>
    <x v="0"/>
    <n v="6.1"/>
  </r>
  <r>
    <x v="0"/>
    <n v="6.7"/>
  </r>
  <r>
    <x v="0"/>
    <n v="6.7"/>
  </r>
  <r>
    <x v="0"/>
    <n v="7.9"/>
  </r>
  <r>
    <x v="0"/>
    <n v="5"/>
  </r>
  <r>
    <x v="0"/>
    <n v="4.3"/>
  </r>
  <r>
    <x v="0"/>
    <n v="5.7"/>
  </r>
  <r>
    <x v="0"/>
    <n v="6.7"/>
  </r>
  <r>
    <x v="0"/>
    <n v="6.7"/>
  </r>
  <r>
    <x v="0"/>
    <n v="8.1"/>
  </r>
  <r>
    <x v="0"/>
    <n v="6.1"/>
  </r>
  <r>
    <x v="0"/>
    <n v="5.6"/>
  </r>
  <r>
    <x v="0"/>
    <n v="6.6"/>
  </r>
  <r>
    <x v="0"/>
    <n v="6.9"/>
  </r>
  <r>
    <x v="0"/>
    <n v="4.8"/>
  </r>
  <r>
    <x v="0"/>
    <n v="6.2"/>
  </r>
  <r>
    <x v="0"/>
    <n v="6"/>
  </r>
  <r>
    <x v="0"/>
    <n v="4.9000000000000004"/>
  </r>
  <r>
    <x v="0"/>
    <n v="5.6"/>
  </r>
  <r>
    <x v="0"/>
    <n v="6.1"/>
  </r>
  <r>
    <x v="0"/>
    <n v="6.1"/>
  </r>
  <r>
    <x v="0"/>
    <n v="4.8"/>
  </r>
  <r>
    <x v="0"/>
    <n v="5.5"/>
  </r>
  <r>
    <x v="0"/>
    <n v="3.8"/>
  </r>
  <r>
    <x v="0"/>
    <n v="6.5"/>
  </r>
  <r>
    <x v="0"/>
    <n v="6"/>
  </r>
  <r>
    <x v="6"/>
    <n v="6.7"/>
  </r>
  <r>
    <x v="0"/>
    <n v="8.1"/>
  </r>
  <r>
    <x v="0"/>
    <n v="4.9000000000000004"/>
  </r>
  <r>
    <x v="0"/>
    <n v="7.3"/>
  </r>
  <r>
    <x v="0"/>
    <n v="6.4"/>
  </r>
  <r>
    <x v="0"/>
    <n v="6.6"/>
  </r>
  <r>
    <x v="0"/>
    <n v="6.7"/>
  </r>
  <r>
    <x v="0"/>
    <n v="3.6"/>
  </r>
  <r>
    <x v="0"/>
    <n v="5.7"/>
  </r>
  <r>
    <x v="0"/>
    <n v="6"/>
  </r>
  <r>
    <x v="0"/>
    <n v="4.9000000000000004"/>
  </r>
  <r>
    <x v="0"/>
    <n v="4.7"/>
  </r>
  <r>
    <x v="0"/>
    <n v="6.3"/>
  </r>
  <r>
    <x v="0"/>
    <n v="5.9"/>
  </r>
  <r>
    <x v="0"/>
    <n v="5.9"/>
  </r>
  <r>
    <x v="0"/>
    <n v="7"/>
  </r>
  <r>
    <x v="0"/>
    <n v="7.5"/>
  </r>
  <r>
    <x v="0"/>
    <n v="5.6"/>
  </r>
  <r>
    <x v="0"/>
    <n v="6.4"/>
  </r>
  <r>
    <x v="0"/>
    <n v="6.3"/>
  </r>
  <r>
    <x v="0"/>
    <n v="4.3"/>
  </r>
  <r>
    <x v="0"/>
    <n v="5.9"/>
  </r>
  <r>
    <x v="0"/>
    <n v="6.7"/>
  </r>
  <r>
    <x v="0"/>
    <n v="5.5"/>
  </r>
  <r>
    <x v="0"/>
    <n v="6.2"/>
  </r>
  <r>
    <x v="0"/>
    <n v="8.8000000000000007"/>
  </r>
  <r>
    <x v="0"/>
    <n v="5.2"/>
  </r>
  <r>
    <x v="0"/>
    <n v="7"/>
  </r>
  <r>
    <x v="0"/>
    <n v="6.6"/>
  </r>
  <r>
    <x v="0"/>
    <n v="7.3"/>
  </r>
  <r>
    <x v="0"/>
    <n v="5.6"/>
  </r>
  <r>
    <x v="0"/>
    <n v="6.6"/>
  </r>
  <r>
    <x v="0"/>
    <n v="5.4"/>
  </r>
  <r>
    <x v="0"/>
    <n v="6.3"/>
  </r>
  <r>
    <x v="0"/>
    <n v="7.9"/>
  </r>
  <r>
    <x v="0"/>
    <n v="6.3"/>
  </r>
  <r>
    <x v="0"/>
    <n v="6"/>
  </r>
  <r>
    <x v="0"/>
    <n v="7.2"/>
  </r>
  <r>
    <x v="0"/>
    <n v="5.0999999999999996"/>
  </r>
  <r>
    <x v="0"/>
    <n v="7.3"/>
  </r>
  <r>
    <x v="0"/>
    <n v="8"/>
  </r>
  <r>
    <x v="0"/>
    <n v="6.2"/>
  </r>
  <r>
    <x v="0"/>
    <n v="6"/>
  </r>
  <r>
    <x v="0"/>
    <n v="6.7"/>
  </r>
  <r>
    <x v="0"/>
    <n v="8.1"/>
  </r>
  <r>
    <x v="0"/>
    <n v="6.4"/>
  </r>
  <r>
    <x v="0"/>
    <n v="8.4"/>
  </r>
  <r>
    <x v="0"/>
    <n v="8"/>
  </r>
  <r>
    <x v="0"/>
    <n v="6.3"/>
  </r>
  <r>
    <x v="0"/>
    <n v="6.4"/>
  </r>
  <r>
    <x v="0"/>
    <n v="6.6"/>
  </r>
  <r>
    <x v="0"/>
    <n v="6.4"/>
  </r>
  <r>
    <x v="0"/>
    <n v="6"/>
  </r>
  <r>
    <x v="0"/>
    <n v="6.6"/>
  </r>
  <r>
    <x v="0"/>
    <n v="5.9"/>
  </r>
  <r>
    <x v="0"/>
    <n v="6.4"/>
  </r>
  <r>
    <x v="0"/>
    <n v="6.3"/>
  </r>
  <r>
    <x v="0"/>
    <n v="7.3"/>
  </r>
  <r>
    <x v="0"/>
    <n v="6.8"/>
  </r>
  <r>
    <x v="0"/>
    <n v="7.2"/>
  </r>
  <r>
    <x v="0"/>
    <n v="5.7"/>
  </r>
  <r>
    <x v="0"/>
    <n v="6"/>
  </r>
  <r>
    <x v="0"/>
    <n v="6.5"/>
  </r>
  <r>
    <x v="0"/>
    <n v="5.8"/>
  </r>
  <r>
    <x v="0"/>
    <n v="5.8"/>
  </r>
  <r>
    <x v="0"/>
    <n v="6.7"/>
  </r>
  <r>
    <x v="0"/>
    <n v="7.8"/>
  </r>
  <r>
    <x v="0"/>
    <n v="5.6"/>
  </r>
  <r>
    <x v="0"/>
    <n v="5.8"/>
  </r>
  <r>
    <x v="0"/>
    <n v="7.4"/>
  </r>
  <r>
    <x v="0"/>
    <n v="6.9"/>
  </r>
  <r>
    <x v="0"/>
    <n v="5.5"/>
  </r>
  <r>
    <x v="0"/>
    <n v="6.3"/>
  </r>
  <r>
    <x v="0"/>
    <n v="4.7"/>
  </r>
  <r>
    <x v="0"/>
    <n v="5.6"/>
  </r>
  <r>
    <x v="0"/>
    <n v="6.4"/>
  </r>
  <r>
    <x v="0"/>
    <n v="4.2"/>
  </r>
  <r>
    <x v="0"/>
    <n v="6.4"/>
  </r>
  <r>
    <x v="2"/>
    <n v="7.7"/>
  </r>
  <r>
    <x v="0"/>
    <n v="7.7"/>
  </r>
  <r>
    <x v="0"/>
    <n v="5.3"/>
  </r>
  <r>
    <x v="0"/>
    <n v="6.7"/>
  </r>
  <r>
    <x v="0"/>
    <n v="7.7"/>
  </r>
  <r>
    <x v="0"/>
    <n v="5.7"/>
  </r>
  <r>
    <x v="0"/>
    <n v="7.6"/>
  </r>
  <r>
    <x v="0"/>
    <n v="6.4"/>
  </r>
  <r>
    <x v="0"/>
    <n v="5.6"/>
  </r>
  <r>
    <x v="0"/>
    <n v="6.8"/>
  </r>
  <r>
    <x v="0"/>
    <n v="2.4"/>
  </r>
  <r>
    <x v="0"/>
    <n v="6.2"/>
  </r>
  <r>
    <x v="0"/>
    <n v="5.9"/>
  </r>
  <r>
    <x v="0"/>
    <n v="7.1"/>
  </r>
  <r>
    <x v="0"/>
    <n v="7.6"/>
  </r>
  <r>
    <x v="0"/>
    <n v="5.5"/>
  </r>
  <r>
    <x v="0"/>
    <n v="7"/>
  </r>
  <r>
    <x v="0"/>
    <n v="7.1"/>
  </r>
  <r>
    <x v="0"/>
    <n v="7.4"/>
  </r>
  <r>
    <x v="0"/>
    <n v="7.6"/>
  </r>
  <r>
    <x v="0"/>
    <n v="5.9"/>
  </r>
  <r>
    <x v="0"/>
    <n v="5.9"/>
  </r>
  <r>
    <x v="0"/>
    <n v="8"/>
  </r>
  <r>
    <x v="0"/>
    <n v="7.4"/>
  </r>
  <r>
    <x v="0"/>
    <n v="5.8"/>
  </r>
  <r>
    <x v="0"/>
    <n v="6.3"/>
  </r>
  <r>
    <x v="0"/>
    <n v="5.7"/>
  </r>
  <r>
    <x v="0"/>
    <n v="5.0999999999999996"/>
  </r>
  <r>
    <x v="0"/>
    <n v="7.6"/>
  </r>
  <r>
    <x v="0"/>
    <n v="6.4"/>
  </r>
  <r>
    <x v="0"/>
    <n v="7.4"/>
  </r>
  <r>
    <x v="0"/>
    <n v="8.1999999999999993"/>
  </r>
  <r>
    <x v="0"/>
    <n v="6.5"/>
  </r>
  <r>
    <x v="0"/>
    <n v="5.5"/>
  </r>
  <r>
    <x v="0"/>
    <n v="6.5"/>
  </r>
  <r>
    <x v="0"/>
    <n v="5.6"/>
  </r>
  <r>
    <x v="0"/>
    <n v="4.9000000000000004"/>
  </r>
  <r>
    <x v="0"/>
    <n v="4.5999999999999996"/>
  </r>
  <r>
    <x v="0"/>
    <n v="7.9"/>
  </r>
  <r>
    <x v="0"/>
    <n v="7.1"/>
  </r>
  <r>
    <x v="0"/>
    <n v="6.9"/>
  </r>
  <r>
    <x v="0"/>
    <n v="7.3"/>
  </r>
  <r>
    <x v="0"/>
    <n v="7"/>
  </r>
  <r>
    <x v="0"/>
    <n v="7.7"/>
  </r>
  <r>
    <x v="0"/>
    <n v="6.7"/>
  </r>
  <r>
    <x v="0"/>
    <n v="6.3"/>
  </r>
  <r>
    <x v="0"/>
    <n v="5.8"/>
  </r>
  <r>
    <x v="0"/>
    <n v="7.1"/>
  </r>
  <r>
    <x v="0"/>
    <n v="7.3"/>
  </r>
  <r>
    <x v="0"/>
    <n v="6.4"/>
  </r>
  <r>
    <x v="0"/>
    <n v="7.1"/>
  </r>
  <r>
    <x v="0"/>
    <n v="7.6"/>
  </r>
  <r>
    <x v="0"/>
    <n v="6.8"/>
  </r>
  <r>
    <x v="0"/>
    <n v="6.6"/>
  </r>
  <r>
    <x v="0"/>
    <n v="6.7"/>
  </r>
  <r>
    <x v="0"/>
    <n v="6.1"/>
  </r>
  <r>
    <x v="0"/>
    <n v="6"/>
  </r>
  <r>
    <x v="0"/>
    <n v="7.6"/>
  </r>
  <r>
    <x v="0"/>
    <n v="7.1"/>
  </r>
  <r>
    <x v="0"/>
    <n v="5"/>
  </r>
  <r>
    <x v="0"/>
    <n v="7.1"/>
  </r>
  <r>
    <x v="0"/>
    <n v="6.2"/>
  </r>
  <r>
    <x v="0"/>
    <n v="5.6"/>
  </r>
  <r>
    <x v="0"/>
    <n v="5.4"/>
  </r>
  <r>
    <x v="0"/>
    <n v="7.4"/>
  </r>
  <r>
    <x v="0"/>
    <n v="5"/>
  </r>
  <r>
    <x v="0"/>
    <n v="5.2"/>
  </r>
  <r>
    <x v="0"/>
    <n v="7.6"/>
  </r>
  <r>
    <x v="0"/>
    <n v="6.6"/>
  </r>
  <r>
    <x v="0"/>
    <n v="7"/>
  </r>
  <r>
    <x v="0"/>
    <n v="5.7"/>
  </r>
  <r>
    <x v="0"/>
    <n v="8.1999999999999993"/>
  </r>
  <r>
    <x v="0"/>
    <n v="6.2"/>
  </r>
  <r>
    <x v="0"/>
    <n v="7.9"/>
  </r>
  <r>
    <x v="0"/>
    <n v="6.6"/>
  </r>
  <r>
    <x v="0"/>
    <n v="4.7"/>
  </r>
  <r>
    <x v="0"/>
    <n v="6.3"/>
  </r>
  <r>
    <x v="0"/>
    <n v="6.1"/>
  </r>
  <r>
    <x v="0"/>
    <n v="6.7"/>
  </r>
  <r>
    <x v="0"/>
    <n v="6.1"/>
  </r>
  <r>
    <x v="0"/>
    <n v="7"/>
  </r>
  <r>
    <x v="0"/>
    <n v="7.4"/>
  </r>
  <r>
    <x v="0"/>
    <n v="7.3"/>
  </r>
  <r>
    <x v="0"/>
    <n v="5.8"/>
  </r>
  <r>
    <x v="0"/>
    <n v="6.7"/>
  </r>
  <r>
    <x v="0"/>
    <n v="5.8"/>
  </r>
  <r>
    <x v="0"/>
    <n v="7.8"/>
  </r>
  <r>
    <x v="0"/>
    <n v="6.6"/>
  </r>
  <r>
    <x v="0"/>
    <n v="6.5"/>
  </r>
  <r>
    <x v="0"/>
    <n v="6.7"/>
  </r>
  <r>
    <x v="0"/>
    <n v="7.3"/>
  </r>
  <r>
    <x v="0"/>
    <n v="5.8"/>
  </r>
  <r>
    <x v="0"/>
    <n v="5.5"/>
  </r>
  <r>
    <x v="0"/>
    <n v="6.3"/>
  </r>
  <r>
    <x v="0"/>
    <n v="7.4"/>
  </r>
  <r>
    <x v="0"/>
    <n v="5.9"/>
  </r>
  <r>
    <x v="0"/>
    <n v="6.2"/>
  </r>
  <r>
    <x v="0"/>
    <n v="5.9"/>
  </r>
  <r>
    <x v="0"/>
    <n v="6.5"/>
  </r>
  <r>
    <x v="0"/>
    <n v="4.4000000000000004"/>
  </r>
  <r>
    <x v="0"/>
    <n v="3.5"/>
  </r>
  <r>
    <x v="0"/>
    <n v="6.6"/>
  </r>
  <r>
    <x v="0"/>
    <n v="6"/>
  </r>
  <r>
    <x v="0"/>
    <n v="6.4"/>
  </r>
  <r>
    <x v="0"/>
    <n v="6.5"/>
  </r>
  <r>
    <x v="0"/>
    <n v="7.8"/>
  </r>
  <r>
    <x v="0"/>
    <n v="4.3"/>
  </r>
  <r>
    <x v="0"/>
    <n v="4.2"/>
  </r>
  <r>
    <x v="0"/>
    <n v="6.5"/>
  </r>
  <r>
    <x v="0"/>
    <n v="6.1"/>
  </r>
  <r>
    <x v="0"/>
    <n v="6.3"/>
  </r>
  <r>
    <x v="0"/>
    <n v="6.2"/>
  </r>
  <r>
    <x v="0"/>
    <n v="5.9"/>
  </r>
  <r>
    <x v="0"/>
    <n v="5.9"/>
  </r>
  <r>
    <x v="0"/>
    <n v="6.5"/>
  </r>
  <r>
    <x v="0"/>
    <n v="6.4"/>
  </r>
  <r>
    <x v="0"/>
    <n v="6.5"/>
  </r>
  <r>
    <x v="0"/>
    <n v="5.7"/>
  </r>
  <r>
    <x v="0"/>
    <n v="7.5"/>
  </r>
  <r>
    <x v="0"/>
    <n v="8"/>
  </r>
  <r>
    <x v="0"/>
    <n v="7.3"/>
  </r>
  <r>
    <x v="0"/>
    <n v="6.7"/>
  </r>
  <r>
    <x v="0"/>
    <n v="7.5"/>
  </r>
  <r>
    <x v="0"/>
    <n v="5.4"/>
  </r>
  <r>
    <x v="0"/>
    <n v="6.6"/>
  </r>
  <r>
    <x v="0"/>
    <n v="7.7"/>
  </r>
  <r>
    <x v="0"/>
    <n v="5.8"/>
  </r>
  <r>
    <x v="0"/>
    <n v="6.4"/>
  </r>
  <r>
    <x v="0"/>
    <n v="5.6"/>
  </r>
  <r>
    <x v="0"/>
    <n v="6"/>
  </r>
  <r>
    <x v="0"/>
    <n v="6.2"/>
  </r>
  <r>
    <x v="0"/>
    <n v="5.9"/>
  </r>
  <r>
    <x v="0"/>
    <n v="5.0999999999999996"/>
  </r>
  <r>
    <x v="0"/>
    <n v="6.8"/>
  </r>
  <r>
    <x v="0"/>
    <n v="7"/>
  </r>
  <r>
    <x v="0"/>
    <n v="6"/>
  </r>
  <r>
    <x v="0"/>
    <n v="5.0999999999999996"/>
  </r>
  <r>
    <x v="0"/>
    <n v="5.8"/>
  </r>
  <r>
    <x v="0"/>
    <n v="6.2"/>
  </r>
  <r>
    <x v="0"/>
    <n v="6.4"/>
  </r>
  <r>
    <x v="0"/>
    <n v="4.8"/>
  </r>
  <r>
    <x v="0"/>
    <n v="4.9000000000000004"/>
  </r>
  <r>
    <x v="0"/>
    <n v="5.6"/>
  </r>
  <r>
    <x v="0"/>
    <n v="5.5"/>
  </r>
  <r>
    <x v="0"/>
    <n v="3.7"/>
  </r>
  <r>
    <x v="0"/>
    <n v="5.9"/>
  </r>
  <r>
    <x v="0"/>
    <n v="8.5"/>
  </r>
  <r>
    <x v="0"/>
    <n v="6.3"/>
  </r>
  <r>
    <x v="0"/>
    <n v="7.4"/>
  </r>
  <r>
    <x v="0"/>
    <n v="7.6"/>
  </r>
  <r>
    <x v="0"/>
    <n v="8.3000000000000007"/>
  </r>
  <r>
    <x v="0"/>
    <n v="6.6"/>
  </r>
  <r>
    <x v="0"/>
    <n v="6.9"/>
  </r>
  <r>
    <x v="0"/>
    <n v="6.7"/>
  </r>
  <r>
    <x v="0"/>
    <n v="6.8"/>
  </r>
  <r>
    <x v="0"/>
    <n v="4.5999999999999996"/>
  </r>
  <r>
    <x v="0"/>
    <n v="7.1"/>
  </r>
  <r>
    <x v="0"/>
    <n v="6.4"/>
  </r>
  <r>
    <x v="0"/>
    <n v="6.4"/>
  </r>
  <r>
    <x v="0"/>
    <n v="7.4"/>
  </r>
  <r>
    <x v="0"/>
    <n v="6.4"/>
  </r>
  <r>
    <x v="0"/>
    <n v="6"/>
  </r>
  <r>
    <x v="0"/>
    <n v="6.5"/>
  </r>
  <r>
    <x v="0"/>
    <n v="7.8"/>
  </r>
  <r>
    <x v="0"/>
    <n v="6"/>
  </r>
  <r>
    <x v="0"/>
    <n v="7"/>
  </r>
  <r>
    <x v="0"/>
    <n v="6"/>
  </r>
  <r>
    <x v="7"/>
    <n v="7.8"/>
  </r>
  <r>
    <x v="0"/>
    <n v="6.1"/>
  </r>
  <r>
    <x v="0"/>
    <n v="6.8"/>
  </r>
  <r>
    <x v="0"/>
    <n v="6.4"/>
  </r>
  <r>
    <x v="0"/>
    <n v="7.7"/>
  </r>
  <r>
    <x v="8"/>
    <n v="8.1"/>
  </r>
  <r>
    <x v="0"/>
    <n v="4.5"/>
  </r>
  <r>
    <x v="0"/>
    <n v="5.8"/>
  </r>
  <r>
    <x v="0"/>
    <n v="6.3"/>
  </r>
  <r>
    <x v="0"/>
    <n v="5.7"/>
  </r>
  <r>
    <x v="0"/>
    <n v="7.2"/>
  </r>
  <r>
    <x v="0"/>
    <n v="7.6"/>
  </r>
  <r>
    <x v="0"/>
    <n v="4.7"/>
  </r>
  <r>
    <x v="0"/>
    <n v="6.6"/>
  </r>
  <r>
    <x v="0"/>
    <n v="6.8"/>
  </r>
  <r>
    <x v="0"/>
    <n v="7.3"/>
  </r>
  <r>
    <x v="0"/>
    <n v="2.7"/>
  </r>
  <r>
    <x v="0"/>
    <n v="4.8"/>
  </r>
  <r>
    <x v="0"/>
    <n v="6.3"/>
  </r>
  <r>
    <x v="0"/>
    <n v="5.5"/>
  </r>
  <r>
    <x v="0"/>
    <n v="6.2"/>
  </r>
  <r>
    <x v="0"/>
    <n v="5.8"/>
  </r>
  <r>
    <x v="0"/>
    <n v="5.7"/>
  </r>
  <r>
    <x v="0"/>
    <n v="6.5"/>
  </r>
  <r>
    <x v="0"/>
    <n v="6.7"/>
  </r>
  <r>
    <x v="0"/>
    <n v="7.4"/>
  </r>
  <r>
    <x v="0"/>
    <n v="6.9"/>
  </r>
  <r>
    <x v="0"/>
    <n v="5.5"/>
  </r>
  <r>
    <x v="0"/>
    <n v="8.1"/>
  </r>
  <r>
    <x v="0"/>
    <n v="7.7"/>
  </r>
  <r>
    <x v="0"/>
    <n v="7.3"/>
  </r>
  <r>
    <x v="0"/>
    <n v="5.2"/>
  </r>
  <r>
    <x v="0"/>
    <n v="7.1"/>
  </r>
  <r>
    <x v="0"/>
    <n v="7.1"/>
  </r>
  <r>
    <x v="0"/>
    <n v="7.2"/>
  </r>
  <r>
    <x v="0"/>
    <n v="6.5"/>
  </r>
  <r>
    <x v="0"/>
    <n v="4.5999999999999996"/>
  </r>
  <r>
    <x v="0"/>
    <n v="5.6"/>
  </r>
  <r>
    <x v="0"/>
    <n v="7.7"/>
  </r>
  <r>
    <x v="0"/>
    <n v="7.2"/>
  </r>
  <r>
    <x v="0"/>
    <n v="6.8"/>
  </r>
  <r>
    <x v="0"/>
    <n v="5.4"/>
  </r>
  <r>
    <x v="0"/>
    <n v="6.3"/>
  </r>
  <r>
    <x v="0"/>
    <n v="7.2"/>
  </r>
  <r>
    <x v="0"/>
    <n v="5.6"/>
  </r>
  <r>
    <x v="0"/>
    <n v="6.8"/>
  </r>
  <r>
    <x v="0"/>
    <n v="4.3"/>
  </r>
  <r>
    <x v="0"/>
    <n v="6.3"/>
  </r>
  <r>
    <x v="0"/>
    <n v="6.5"/>
  </r>
  <r>
    <x v="0"/>
    <n v="6.4"/>
  </r>
  <r>
    <x v="0"/>
    <n v="6.3"/>
  </r>
  <r>
    <x v="0"/>
    <n v="5.9"/>
  </r>
  <r>
    <x v="0"/>
    <n v="6.5"/>
  </r>
  <r>
    <x v="0"/>
    <n v="6.5"/>
  </r>
  <r>
    <x v="0"/>
    <n v="6.1"/>
  </r>
  <r>
    <x v="0"/>
    <n v="5.9"/>
  </r>
  <r>
    <x v="0"/>
    <n v="6.6"/>
  </r>
  <r>
    <x v="0"/>
    <n v="7.4"/>
  </r>
  <r>
    <x v="0"/>
    <n v="7.3"/>
  </r>
  <r>
    <x v="0"/>
    <n v="6.6"/>
  </r>
  <r>
    <x v="0"/>
    <n v="5.6"/>
  </r>
  <r>
    <x v="0"/>
    <n v="5.3"/>
  </r>
  <r>
    <x v="0"/>
    <n v="6"/>
  </r>
  <r>
    <x v="0"/>
    <n v="5.4"/>
  </r>
  <r>
    <x v="0"/>
    <n v="6.8"/>
  </r>
  <r>
    <x v="0"/>
    <n v="6.4"/>
  </r>
  <r>
    <x v="0"/>
    <n v="7.1"/>
  </r>
  <r>
    <x v="0"/>
    <n v="4.9000000000000004"/>
  </r>
  <r>
    <x v="0"/>
    <n v="5.8"/>
  </r>
  <r>
    <x v="0"/>
    <n v="7.1"/>
  </r>
  <r>
    <x v="0"/>
    <n v="7.2"/>
  </r>
  <r>
    <x v="0"/>
    <n v="6"/>
  </r>
  <r>
    <x v="0"/>
    <n v="6"/>
  </r>
  <r>
    <x v="3"/>
    <n v="7"/>
  </r>
  <r>
    <x v="0"/>
    <n v="5.4"/>
  </r>
  <r>
    <x v="0"/>
    <n v="6.5"/>
  </r>
  <r>
    <x v="0"/>
    <n v="6.4"/>
  </r>
  <r>
    <x v="2"/>
    <n v="8.3000000000000007"/>
  </r>
  <r>
    <x v="0"/>
    <n v="4.9000000000000004"/>
  </r>
  <r>
    <x v="0"/>
    <n v="6.3"/>
  </r>
  <r>
    <x v="0"/>
    <n v="1.7"/>
  </r>
  <r>
    <x v="0"/>
    <n v="7.7"/>
  </r>
  <r>
    <x v="0"/>
    <n v="7.8"/>
  </r>
  <r>
    <x v="0"/>
    <n v="5.5"/>
  </r>
  <r>
    <x v="0"/>
    <n v="7.5"/>
  </r>
  <r>
    <x v="0"/>
    <n v="6.4"/>
  </r>
  <r>
    <x v="0"/>
    <n v="5.6"/>
  </r>
  <r>
    <x v="0"/>
    <n v="7.5"/>
  </r>
  <r>
    <x v="0"/>
    <n v="6.8"/>
  </r>
  <r>
    <x v="0"/>
    <n v="6.8"/>
  </r>
  <r>
    <x v="0"/>
    <n v="6"/>
  </r>
  <r>
    <x v="0"/>
    <n v="7.3"/>
  </r>
  <r>
    <x v="0"/>
    <n v="6"/>
  </r>
  <r>
    <x v="0"/>
    <n v="7"/>
  </r>
  <r>
    <x v="0"/>
    <n v="5.0999999999999996"/>
  </r>
  <r>
    <x v="0"/>
    <n v="6.8"/>
  </r>
  <r>
    <x v="0"/>
    <n v="6.5"/>
  </r>
  <r>
    <x v="0"/>
    <n v="6.6"/>
  </r>
  <r>
    <x v="0"/>
    <n v="7.2"/>
  </r>
  <r>
    <x v="0"/>
    <n v="7"/>
  </r>
  <r>
    <x v="0"/>
    <n v="7"/>
  </r>
  <r>
    <x v="0"/>
    <n v="5.9"/>
  </r>
  <r>
    <x v="0"/>
    <n v="5.4"/>
  </r>
  <r>
    <x v="0"/>
    <n v="6.6"/>
  </r>
  <r>
    <x v="0"/>
    <n v="7"/>
  </r>
  <r>
    <x v="0"/>
    <n v="6.5"/>
  </r>
  <r>
    <x v="0"/>
    <n v="6.3"/>
  </r>
  <r>
    <x v="0"/>
    <n v="6.5"/>
  </r>
  <r>
    <x v="0"/>
    <n v="6.5"/>
  </r>
  <r>
    <x v="0"/>
    <n v="5.8"/>
  </r>
  <r>
    <x v="0"/>
    <n v="6.6"/>
  </r>
  <r>
    <x v="0"/>
    <n v="5.4"/>
  </r>
  <r>
    <x v="0"/>
    <n v="6.1"/>
  </r>
  <r>
    <x v="0"/>
    <n v="4"/>
  </r>
  <r>
    <x v="0"/>
    <n v="7.6"/>
  </r>
  <r>
    <x v="3"/>
    <n v="7.9"/>
  </r>
  <r>
    <x v="0"/>
    <n v="5.3"/>
  </r>
  <r>
    <x v="0"/>
    <n v="6.6"/>
  </r>
  <r>
    <x v="0"/>
    <n v="6.3"/>
  </r>
  <r>
    <x v="0"/>
    <n v="7.5"/>
  </r>
  <r>
    <x v="2"/>
    <n v="7.2"/>
  </r>
  <r>
    <x v="0"/>
    <n v="7"/>
  </r>
  <r>
    <x v="2"/>
    <n v="4.9000000000000004"/>
  </r>
  <r>
    <x v="0"/>
    <n v="6.9"/>
  </r>
  <r>
    <x v="0"/>
    <n v="5.2"/>
  </r>
  <r>
    <x v="0"/>
    <n v="8.1"/>
  </r>
  <r>
    <x v="0"/>
    <n v="6.6"/>
  </r>
  <r>
    <x v="0"/>
    <n v="6.2"/>
  </r>
  <r>
    <x v="0"/>
    <n v="7.2"/>
  </r>
  <r>
    <x v="0"/>
    <n v="7.3"/>
  </r>
  <r>
    <x v="0"/>
    <n v="6.7"/>
  </r>
  <r>
    <x v="0"/>
    <n v="6.4"/>
  </r>
  <r>
    <x v="0"/>
    <n v="7.8"/>
  </r>
  <r>
    <x v="0"/>
    <n v="6.4"/>
  </r>
  <r>
    <x v="0"/>
    <n v="4.0999999999999996"/>
  </r>
  <r>
    <x v="0"/>
    <n v="4.0999999999999996"/>
  </r>
  <r>
    <x v="0"/>
    <n v="7.4"/>
  </r>
  <r>
    <x v="0"/>
    <n v="5.8"/>
  </r>
  <r>
    <x v="0"/>
    <n v="7.6"/>
  </r>
  <r>
    <x v="0"/>
    <n v="7.2"/>
  </r>
  <r>
    <x v="0"/>
    <n v="7.8"/>
  </r>
  <r>
    <x v="0"/>
    <n v="7.7"/>
  </r>
  <r>
    <x v="0"/>
    <n v="6.4"/>
  </r>
  <r>
    <x v="0"/>
    <n v="5.0999999999999996"/>
  </r>
  <r>
    <x v="0"/>
    <n v="5.5"/>
  </r>
  <r>
    <x v="0"/>
    <n v="7.4"/>
  </r>
  <r>
    <x v="0"/>
    <n v="6"/>
  </r>
  <r>
    <x v="0"/>
    <n v="7.5"/>
  </r>
  <r>
    <x v="0"/>
    <n v="7"/>
  </r>
  <r>
    <x v="0"/>
    <n v="7.5"/>
  </r>
  <r>
    <x v="0"/>
    <n v="7.3"/>
  </r>
  <r>
    <x v="0"/>
    <n v="5.7"/>
  </r>
  <r>
    <x v="0"/>
    <n v="7.3"/>
  </r>
  <r>
    <x v="0"/>
    <n v="7.2"/>
  </r>
  <r>
    <x v="0"/>
    <n v="5.9"/>
  </r>
  <r>
    <x v="0"/>
    <n v="7.8"/>
  </r>
  <r>
    <x v="0"/>
    <n v="7.7"/>
  </r>
  <r>
    <x v="0"/>
    <n v="8.1"/>
  </r>
  <r>
    <x v="0"/>
    <n v="6.6"/>
  </r>
  <r>
    <x v="0"/>
    <n v="7.1"/>
  </r>
  <r>
    <x v="0"/>
    <n v="5.9"/>
  </r>
  <r>
    <x v="0"/>
    <n v="8"/>
  </r>
  <r>
    <x v="0"/>
    <n v="4.5999999999999996"/>
  </r>
  <r>
    <x v="0"/>
    <n v="6.1"/>
  </r>
  <r>
    <x v="0"/>
    <n v="7.2"/>
  </r>
  <r>
    <x v="0"/>
    <n v="6.4"/>
  </r>
  <r>
    <x v="0"/>
    <n v="6"/>
  </r>
  <r>
    <x v="0"/>
    <n v="5.2"/>
  </r>
  <r>
    <x v="0"/>
    <n v="7.6"/>
  </r>
  <r>
    <x v="0"/>
    <n v="6.4"/>
  </r>
  <r>
    <x v="0"/>
    <n v="6.4"/>
  </r>
  <r>
    <x v="0"/>
    <n v="6.1"/>
  </r>
  <r>
    <x v="0"/>
    <n v="6.1"/>
  </r>
  <r>
    <x v="0"/>
    <n v="5.2"/>
  </r>
  <r>
    <x v="0"/>
    <n v="7.7"/>
  </r>
  <r>
    <x v="0"/>
    <n v="7.3"/>
  </r>
  <r>
    <x v="0"/>
    <n v="6.9"/>
  </r>
  <r>
    <x v="0"/>
    <n v="8.5"/>
  </r>
  <r>
    <x v="0"/>
    <n v="6.3"/>
  </r>
  <r>
    <x v="0"/>
    <n v="5.9"/>
  </r>
  <r>
    <x v="9"/>
    <n v="7.8"/>
  </r>
  <r>
    <x v="0"/>
    <n v="6.7"/>
  </r>
  <r>
    <x v="0"/>
    <n v="6.4"/>
  </r>
  <r>
    <x v="0"/>
    <n v="5.9"/>
  </r>
  <r>
    <x v="0"/>
    <n v="6.6"/>
  </r>
  <r>
    <x v="0"/>
    <n v="6.8"/>
  </r>
  <r>
    <x v="0"/>
    <n v="6.5"/>
  </r>
  <r>
    <x v="0"/>
    <n v="6.6"/>
  </r>
  <r>
    <x v="0"/>
    <n v="5.8"/>
  </r>
  <r>
    <x v="0"/>
    <n v="6.9"/>
  </r>
  <r>
    <x v="0"/>
    <n v="7.1"/>
  </r>
  <r>
    <x v="0"/>
    <n v="5.8"/>
  </r>
  <r>
    <x v="0"/>
    <n v="7.2"/>
  </r>
  <r>
    <x v="0"/>
    <n v="6"/>
  </r>
  <r>
    <x v="0"/>
    <n v="4.7"/>
  </r>
  <r>
    <x v="0"/>
    <n v="5.2"/>
  </r>
  <r>
    <x v="0"/>
    <n v="5.5"/>
  </r>
  <r>
    <x v="0"/>
    <n v="6.5"/>
  </r>
  <r>
    <x v="0"/>
    <n v="7"/>
  </r>
  <r>
    <x v="0"/>
    <n v="5.8"/>
  </r>
  <r>
    <x v="0"/>
    <n v="6.2"/>
  </r>
  <r>
    <x v="0"/>
    <n v="6.5"/>
  </r>
  <r>
    <x v="0"/>
    <n v="7.2"/>
  </r>
  <r>
    <x v="0"/>
    <n v="5.0999999999999996"/>
  </r>
  <r>
    <x v="0"/>
    <n v="4.7"/>
  </r>
  <r>
    <x v="0"/>
    <n v="5.9"/>
  </r>
  <r>
    <x v="0"/>
    <n v="5.8"/>
  </r>
  <r>
    <x v="0"/>
    <n v="7.2"/>
  </r>
  <r>
    <x v="0"/>
    <n v="6.2"/>
  </r>
  <r>
    <x v="0"/>
    <n v="7.4"/>
  </r>
  <r>
    <x v="0"/>
    <n v="5.7"/>
  </r>
  <r>
    <x v="0"/>
    <n v="6.1"/>
  </r>
  <r>
    <x v="0"/>
    <n v="6"/>
  </r>
  <r>
    <x v="0"/>
    <n v="6.9"/>
  </r>
  <r>
    <x v="0"/>
    <n v="6.5"/>
  </r>
  <r>
    <x v="0"/>
    <n v="5"/>
  </r>
  <r>
    <x v="0"/>
    <n v="5.7"/>
  </r>
  <r>
    <x v="0"/>
    <n v="7"/>
  </r>
  <r>
    <x v="0"/>
    <n v="5.0999999999999996"/>
  </r>
  <r>
    <x v="0"/>
    <n v="5.3"/>
  </r>
  <r>
    <x v="0"/>
    <n v="4.4000000000000004"/>
  </r>
  <r>
    <x v="0"/>
    <n v="4.7"/>
  </r>
  <r>
    <x v="0"/>
    <n v="6.7"/>
  </r>
  <r>
    <x v="0"/>
    <n v="6.7"/>
  </r>
  <r>
    <x v="0"/>
    <n v="5.7"/>
  </r>
  <r>
    <x v="0"/>
    <n v="7.4"/>
  </r>
  <r>
    <x v="0"/>
    <n v="6.1"/>
  </r>
  <r>
    <x v="0"/>
    <n v="6.4"/>
  </r>
  <r>
    <x v="0"/>
    <n v="6.2"/>
  </r>
  <r>
    <x v="0"/>
    <n v="6.2"/>
  </r>
  <r>
    <x v="0"/>
    <n v="5.9"/>
  </r>
  <r>
    <x v="0"/>
    <n v="4"/>
  </r>
  <r>
    <x v="0"/>
    <n v="6.2"/>
  </r>
  <r>
    <x v="0"/>
    <n v="4.5999999999999996"/>
  </r>
  <r>
    <x v="0"/>
    <n v="6.4"/>
  </r>
  <r>
    <x v="0"/>
    <n v="5.9"/>
  </r>
  <r>
    <x v="0"/>
    <n v="5.0999999999999996"/>
  </r>
  <r>
    <x v="0"/>
    <n v="7.6"/>
  </r>
  <r>
    <x v="0"/>
    <n v="4.2"/>
  </r>
  <r>
    <x v="0"/>
    <n v="7.8"/>
  </r>
  <r>
    <x v="0"/>
    <n v="5.8"/>
  </r>
  <r>
    <x v="0"/>
    <n v="5.9"/>
  </r>
  <r>
    <x v="2"/>
    <n v="8.4"/>
  </r>
  <r>
    <x v="0"/>
    <n v="4.8"/>
  </r>
  <r>
    <x v="0"/>
    <n v="6.2"/>
  </r>
  <r>
    <x v="0"/>
    <n v="6.5"/>
  </r>
  <r>
    <x v="0"/>
    <n v="6.3"/>
  </r>
  <r>
    <x v="0"/>
    <n v="3.3"/>
  </r>
  <r>
    <x v="0"/>
    <n v="5.9"/>
  </r>
  <r>
    <x v="0"/>
    <n v="6"/>
  </r>
  <r>
    <x v="0"/>
    <n v="5.8"/>
  </r>
  <r>
    <x v="0"/>
    <n v="6.5"/>
  </r>
  <r>
    <x v="0"/>
    <n v="4.7"/>
  </r>
  <r>
    <x v="0"/>
    <n v="4.0999999999999996"/>
  </r>
  <r>
    <x v="0"/>
    <n v="6.8"/>
  </r>
  <r>
    <x v="0"/>
    <n v="6.2"/>
  </r>
  <r>
    <x v="0"/>
    <n v="4.5"/>
  </r>
  <r>
    <x v="0"/>
    <n v="5.8"/>
  </r>
  <r>
    <x v="0"/>
    <n v="7.3"/>
  </r>
  <r>
    <x v="0"/>
    <n v="5.9"/>
  </r>
  <r>
    <x v="0"/>
    <n v="4.4000000000000004"/>
  </r>
  <r>
    <x v="0"/>
    <n v="5.8"/>
  </r>
  <r>
    <x v="0"/>
    <n v="5.0999999999999996"/>
  </r>
  <r>
    <x v="0"/>
    <n v="6.9"/>
  </r>
  <r>
    <x v="0"/>
    <n v="6.2"/>
  </r>
  <r>
    <x v="0"/>
    <n v="6.9"/>
  </r>
  <r>
    <x v="0"/>
    <n v="7.3"/>
  </r>
  <r>
    <x v="3"/>
    <n v="7.1"/>
  </r>
  <r>
    <x v="10"/>
    <n v="6"/>
  </r>
  <r>
    <x v="0"/>
    <n v="7"/>
  </r>
  <r>
    <x v="2"/>
    <n v="6.8"/>
  </r>
  <r>
    <x v="0"/>
    <n v="5.7"/>
  </r>
  <r>
    <x v="0"/>
    <n v="7.6"/>
  </r>
  <r>
    <x v="11"/>
    <n v="8.4"/>
  </r>
  <r>
    <x v="0"/>
    <n v="7.1"/>
  </r>
  <r>
    <x v="0"/>
    <n v="5.6"/>
  </r>
  <r>
    <x v="0"/>
    <n v="6.7"/>
  </r>
  <r>
    <x v="0"/>
    <n v="7"/>
  </r>
  <r>
    <x v="0"/>
    <n v="8"/>
  </r>
  <r>
    <x v="0"/>
    <n v="5.3"/>
  </r>
  <r>
    <x v="0"/>
    <n v="4.9000000000000004"/>
  </r>
  <r>
    <x v="0"/>
    <n v="6.4"/>
  </r>
  <r>
    <x v="3"/>
    <n v="7.4"/>
  </r>
  <r>
    <x v="0"/>
    <n v="6.1"/>
  </r>
  <r>
    <x v="0"/>
    <n v="6.5"/>
  </r>
  <r>
    <x v="0"/>
    <n v="5.7"/>
  </r>
  <r>
    <x v="0"/>
    <n v="5.0999999999999996"/>
  </r>
  <r>
    <x v="0"/>
    <n v="6.6"/>
  </r>
  <r>
    <x v="3"/>
    <n v="6.5"/>
  </r>
  <r>
    <x v="0"/>
    <n v="6.9"/>
  </r>
  <r>
    <x v="0"/>
    <n v="7.8"/>
  </r>
  <r>
    <x v="0"/>
    <n v="6.4"/>
  </r>
  <r>
    <x v="0"/>
    <n v="7.6"/>
  </r>
  <r>
    <x v="0"/>
    <n v="5.6"/>
  </r>
  <r>
    <x v="0"/>
    <n v="6.2"/>
  </r>
  <r>
    <x v="0"/>
    <n v="4.4000000000000004"/>
  </r>
  <r>
    <x v="0"/>
    <n v="5.6"/>
  </r>
  <r>
    <x v="0"/>
    <n v="5.5"/>
  </r>
  <r>
    <x v="0"/>
    <n v="6.7"/>
  </r>
  <r>
    <x v="0"/>
    <n v="6.1"/>
  </r>
  <r>
    <x v="0"/>
    <n v="6.2"/>
  </r>
  <r>
    <x v="0"/>
    <n v="7.3"/>
  </r>
  <r>
    <x v="0"/>
    <n v="6.6"/>
  </r>
  <r>
    <x v="0"/>
    <n v="8.1999999999999993"/>
  </r>
  <r>
    <x v="0"/>
    <n v="6.4"/>
  </r>
  <r>
    <x v="0"/>
    <n v="6.4"/>
  </r>
  <r>
    <x v="0"/>
    <n v="5.2"/>
  </r>
  <r>
    <x v="0"/>
    <n v="6.5"/>
  </r>
  <r>
    <x v="0"/>
    <n v="7.1"/>
  </r>
  <r>
    <x v="0"/>
    <n v="4.8"/>
  </r>
  <r>
    <x v="0"/>
    <n v="7.3"/>
  </r>
  <r>
    <x v="0"/>
    <n v="5.2"/>
  </r>
  <r>
    <x v="0"/>
    <n v="7.7"/>
  </r>
  <r>
    <x v="0"/>
    <n v="7.6"/>
  </r>
  <r>
    <x v="0"/>
    <n v="5.7"/>
  </r>
  <r>
    <x v="0"/>
    <n v="7"/>
  </r>
  <r>
    <x v="0"/>
    <n v="6"/>
  </r>
  <r>
    <x v="0"/>
    <n v="8.1"/>
  </r>
  <r>
    <x v="0"/>
    <n v="8"/>
  </r>
  <r>
    <x v="0"/>
    <n v="5.6"/>
  </r>
  <r>
    <x v="0"/>
    <n v="6.1"/>
  </r>
  <r>
    <x v="0"/>
    <n v="6.9"/>
  </r>
  <r>
    <x v="0"/>
    <n v="5.2"/>
  </r>
  <r>
    <x v="0"/>
    <n v="7"/>
  </r>
  <r>
    <x v="0"/>
    <n v="6.3"/>
  </r>
  <r>
    <x v="0"/>
    <n v="7"/>
  </r>
  <r>
    <x v="8"/>
    <n v="5.3"/>
  </r>
  <r>
    <x v="0"/>
    <n v="6.9"/>
  </r>
  <r>
    <x v="0"/>
    <n v="6.2"/>
  </r>
  <r>
    <x v="0"/>
    <n v="6.4"/>
  </r>
  <r>
    <x v="0"/>
    <n v="6.4"/>
  </r>
  <r>
    <x v="0"/>
    <n v="5.7"/>
  </r>
  <r>
    <x v="0"/>
    <n v="6.1"/>
  </r>
  <r>
    <x v="0"/>
    <n v="5.4"/>
  </r>
  <r>
    <x v="0"/>
    <n v="6.7"/>
  </r>
  <r>
    <x v="0"/>
    <n v="6.8"/>
  </r>
  <r>
    <x v="0"/>
    <n v="6"/>
  </r>
  <r>
    <x v="0"/>
    <n v="7.8"/>
  </r>
  <r>
    <x v="0"/>
    <n v="5.3"/>
  </r>
  <r>
    <x v="0"/>
    <n v="4.5"/>
  </r>
  <r>
    <x v="0"/>
    <n v="5.4"/>
  </r>
  <r>
    <x v="0"/>
    <n v="7.8"/>
  </r>
  <r>
    <x v="12"/>
    <n v="7.2"/>
  </r>
  <r>
    <x v="0"/>
    <n v="6.6"/>
  </r>
  <r>
    <x v="0"/>
    <n v="7.6"/>
  </r>
  <r>
    <x v="0"/>
    <n v="5.9"/>
  </r>
  <r>
    <x v="0"/>
    <n v="6.7"/>
  </r>
  <r>
    <x v="0"/>
    <n v="7.7"/>
  </r>
  <r>
    <x v="0"/>
    <n v="5.8"/>
  </r>
  <r>
    <x v="0"/>
    <n v="5.4"/>
  </r>
  <r>
    <x v="0"/>
    <n v="6.9"/>
  </r>
  <r>
    <x v="0"/>
    <n v="7.7"/>
  </r>
  <r>
    <x v="0"/>
    <n v="6.8"/>
  </r>
  <r>
    <x v="0"/>
    <n v="6.4"/>
  </r>
  <r>
    <x v="0"/>
    <n v="5.7"/>
  </r>
  <r>
    <x v="0"/>
    <n v="7.3"/>
  </r>
  <r>
    <x v="0"/>
    <n v="6.8"/>
  </r>
  <r>
    <x v="0"/>
    <n v="6.3"/>
  </r>
  <r>
    <x v="0"/>
    <n v="5.9"/>
  </r>
  <r>
    <x v="0"/>
    <n v="7.4"/>
  </r>
  <r>
    <x v="0"/>
    <n v="8.3000000000000007"/>
  </r>
  <r>
    <x v="0"/>
    <n v="6.2"/>
  </r>
  <r>
    <x v="0"/>
    <n v="6.3"/>
  </r>
  <r>
    <x v="0"/>
    <n v="5.8"/>
  </r>
  <r>
    <x v="0"/>
    <n v="7.5"/>
  </r>
  <r>
    <x v="0"/>
    <n v="6.3"/>
  </r>
  <r>
    <x v="0"/>
    <n v="6.4"/>
  </r>
  <r>
    <x v="0"/>
    <n v="7.2"/>
  </r>
  <r>
    <x v="0"/>
    <n v="6.3"/>
  </r>
  <r>
    <x v="0"/>
    <n v="6.9"/>
  </r>
  <r>
    <x v="0"/>
    <n v="6.6"/>
  </r>
  <r>
    <x v="0"/>
    <n v="6"/>
  </r>
  <r>
    <x v="0"/>
    <n v="7.5"/>
  </r>
  <r>
    <x v="0"/>
    <n v="7.7"/>
  </r>
  <r>
    <x v="0"/>
    <n v="6.2"/>
  </r>
  <r>
    <x v="0"/>
    <n v="5.4"/>
  </r>
  <r>
    <x v="0"/>
    <n v="6.6"/>
  </r>
  <r>
    <x v="0"/>
    <n v="5.3"/>
  </r>
  <r>
    <x v="0"/>
    <n v="5.6"/>
  </r>
  <r>
    <x v="0"/>
    <n v="5.9"/>
  </r>
  <r>
    <x v="0"/>
    <n v="7.8"/>
  </r>
  <r>
    <x v="0"/>
    <n v="6.7"/>
  </r>
  <r>
    <x v="0"/>
    <n v="7.4"/>
  </r>
  <r>
    <x v="0"/>
    <n v="6.2"/>
  </r>
  <r>
    <x v="0"/>
    <n v="5.4"/>
  </r>
  <r>
    <x v="0"/>
    <n v="6.7"/>
  </r>
  <r>
    <x v="0"/>
    <n v="5.3"/>
  </r>
  <r>
    <x v="0"/>
    <n v="5.9"/>
  </r>
  <r>
    <x v="0"/>
    <n v="7"/>
  </r>
  <r>
    <x v="0"/>
    <n v="4.8"/>
  </r>
  <r>
    <x v="0"/>
    <n v="7.3"/>
  </r>
  <r>
    <x v="0"/>
    <n v="3.8"/>
  </r>
  <r>
    <x v="0"/>
    <n v="8.5"/>
  </r>
  <r>
    <x v="0"/>
    <n v="6.8"/>
  </r>
  <r>
    <x v="0"/>
    <n v="6.8"/>
  </r>
  <r>
    <x v="0"/>
    <n v="5.3"/>
  </r>
  <r>
    <x v="0"/>
    <n v="7.3"/>
  </r>
  <r>
    <x v="0"/>
    <n v="6.6"/>
  </r>
  <r>
    <x v="0"/>
    <n v="6.2"/>
  </r>
  <r>
    <x v="0"/>
    <n v="5.2"/>
  </r>
  <r>
    <x v="0"/>
    <n v="6.2"/>
  </r>
  <r>
    <x v="0"/>
    <n v="6.2"/>
  </r>
  <r>
    <x v="0"/>
    <n v="6.6"/>
  </r>
  <r>
    <x v="0"/>
    <n v="6.4"/>
  </r>
  <r>
    <x v="0"/>
    <n v="6.2"/>
  </r>
  <r>
    <x v="0"/>
    <n v="5.0999999999999996"/>
  </r>
  <r>
    <x v="0"/>
    <n v="6.6"/>
  </r>
  <r>
    <x v="0"/>
    <n v="6.1"/>
  </r>
  <r>
    <x v="0"/>
    <n v="6.1"/>
  </r>
  <r>
    <x v="0"/>
    <n v="6.6"/>
  </r>
  <r>
    <x v="0"/>
    <n v="5.9"/>
  </r>
  <r>
    <x v="0"/>
    <n v="6.3"/>
  </r>
  <r>
    <x v="0"/>
    <n v="7.1"/>
  </r>
  <r>
    <x v="0"/>
    <n v="5"/>
  </r>
  <r>
    <x v="0"/>
    <n v="5.6"/>
  </r>
  <r>
    <x v="0"/>
    <n v="7.4"/>
  </r>
  <r>
    <x v="0"/>
    <n v="4.5"/>
  </r>
  <r>
    <x v="0"/>
    <n v="6.2"/>
  </r>
  <r>
    <x v="0"/>
    <n v="5"/>
  </r>
  <r>
    <x v="0"/>
    <n v="6.5"/>
  </r>
  <r>
    <x v="0"/>
    <n v="5.0999999999999996"/>
  </r>
  <r>
    <x v="0"/>
    <n v="6.5"/>
  </r>
  <r>
    <x v="0"/>
    <n v="6.2"/>
  </r>
  <r>
    <x v="0"/>
    <n v="6.3"/>
  </r>
  <r>
    <x v="0"/>
    <n v="3.8"/>
  </r>
  <r>
    <x v="0"/>
    <n v="5.2"/>
  </r>
  <r>
    <x v="0"/>
    <n v="6"/>
  </r>
  <r>
    <x v="0"/>
    <n v="6.2"/>
  </r>
  <r>
    <x v="0"/>
    <n v="5.7"/>
  </r>
  <r>
    <x v="0"/>
    <n v="6.7"/>
  </r>
  <r>
    <x v="0"/>
    <n v="6.8"/>
  </r>
  <r>
    <x v="0"/>
    <n v="6"/>
  </r>
  <r>
    <x v="0"/>
    <n v="7.3"/>
  </r>
  <r>
    <x v="0"/>
    <n v="5.5"/>
  </r>
  <r>
    <x v="0"/>
    <n v="6.7"/>
  </r>
  <r>
    <x v="0"/>
    <n v="4.8"/>
  </r>
  <r>
    <x v="0"/>
    <n v="5.7"/>
  </r>
  <r>
    <x v="0"/>
    <n v="5.0999999999999996"/>
  </r>
  <r>
    <x v="0"/>
    <n v="6"/>
  </r>
  <r>
    <x v="0"/>
    <n v="4.2"/>
  </r>
  <r>
    <x v="0"/>
    <n v="7.4"/>
  </r>
  <r>
    <x v="0"/>
    <n v="4.5999999999999996"/>
  </r>
  <r>
    <x v="0"/>
    <n v="6.9"/>
  </r>
  <r>
    <x v="0"/>
    <n v="8.6"/>
  </r>
  <r>
    <x v="0"/>
    <n v="6.9"/>
  </r>
  <r>
    <x v="0"/>
    <n v="8"/>
  </r>
  <r>
    <x v="0"/>
    <n v="6.4"/>
  </r>
  <r>
    <x v="0"/>
    <n v="6.3"/>
  </r>
  <r>
    <x v="0"/>
    <n v="8.4"/>
  </r>
  <r>
    <x v="2"/>
    <n v="7.1"/>
  </r>
  <r>
    <x v="0"/>
    <n v="6.8"/>
  </r>
  <r>
    <x v="5"/>
    <n v="7.5"/>
  </r>
  <r>
    <x v="0"/>
    <n v="4.5"/>
  </r>
  <r>
    <x v="0"/>
    <n v="5.7"/>
  </r>
  <r>
    <x v="0"/>
    <n v="7.2"/>
  </r>
  <r>
    <x v="0"/>
    <n v="6.8"/>
  </r>
  <r>
    <x v="0"/>
    <n v="5.4"/>
  </r>
  <r>
    <x v="0"/>
    <n v="7.2"/>
  </r>
  <r>
    <x v="0"/>
    <n v="7.3"/>
  </r>
  <r>
    <x v="0"/>
    <n v="5.2"/>
  </r>
  <r>
    <x v="0"/>
    <n v="5.5"/>
  </r>
  <r>
    <x v="1"/>
    <n v="7.7"/>
  </r>
  <r>
    <x v="0"/>
    <n v="7.1"/>
  </r>
  <r>
    <x v="0"/>
    <n v="5.3"/>
  </r>
  <r>
    <x v="0"/>
    <n v="5.6"/>
  </r>
  <r>
    <x v="0"/>
    <n v="5.7"/>
  </r>
  <r>
    <x v="0"/>
    <n v="7.1"/>
  </r>
  <r>
    <x v="0"/>
    <n v="7.5"/>
  </r>
  <r>
    <x v="0"/>
    <n v="7.6"/>
  </r>
  <r>
    <x v="0"/>
    <n v="5.5"/>
  </r>
  <r>
    <x v="0"/>
    <n v="5.0999999999999996"/>
  </r>
  <r>
    <x v="0"/>
    <n v="6.3"/>
  </r>
  <r>
    <x v="0"/>
    <n v="4.9000000000000004"/>
  </r>
  <r>
    <x v="0"/>
    <n v="6.5"/>
  </r>
  <r>
    <x v="0"/>
    <n v="5.6"/>
  </r>
  <r>
    <x v="0"/>
    <n v="5.3"/>
  </r>
  <r>
    <x v="0"/>
    <n v="6.5"/>
  </r>
  <r>
    <x v="0"/>
    <n v="6.8"/>
  </r>
  <r>
    <x v="0"/>
    <n v="6.5"/>
  </r>
  <r>
    <x v="0"/>
    <n v="6"/>
  </r>
  <r>
    <x v="0"/>
    <n v="8.4"/>
  </r>
  <r>
    <x v="0"/>
    <n v="6"/>
  </r>
  <r>
    <x v="0"/>
    <n v="7.6"/>
  </r>
  <r>
    <x v="0"/>
    <n v="5.6"/>
  </r>
  <r>
    <x v="0"/>
    <n v="6.9"/>
  </r>
  <r>
    <x v="0"/>
    <n v="6.4"/>
  </r>
  <r>
    <x v="0"/>
    <n v="5.0999999999999996"/>
  </r>
  <r>
    <x v="0"/>
    <n v="7"/>
  </r>
  <r>
    <x v="0"/>
    <n v="5.7"/>
  </r>
  <r>
    <x v="0"/>
    <n v="6.8"/>
  </r>
  <r>
    <x v="0"/>
    <n v="6.7"/>
  </r>
  <r>
    <x v="0"/>
    <n v="6.2"/>
  </r>
  <r>
    <x v="0"/>
    <n v="7.2"/>
  </r>
  <r>
    <x v="0"/>
    <n v="6.2"/>
  </r>
  <r>
    <x v="0"/>
    <n v="5.6"/>
  </r>
  <r>
    <x v="0"/>
    <n v="4.4000000000000004"/>
  </r>
  <r>
    <x v="0"/>
    <n v="7.5"/>
  </r>
  <r>
    <x v="0"/>
    <n v="7.1"/>
  </r>
  <r>
    <x v="0"/>
    <n v="6.4"/>
  </r>
  <r>
    <x v="0"/>
    <n v="7.1"/>
  </r>
  <r>
    <x v="0"/>
    <n v="5.9"/>
  </r>
  <r>
    <x v="0"/>
    <n v="6.9"/>
  </r>
  <r>
    <x v="0"/>
    <n v="7.5"/>
  </r>
  <r>
    <x v="0"/>
    <n v="6.3"/>
  </r>
  <r>
    <x v="0"/>
    <n v="6.4"/>
  </r>
  <r>
    <x v="0"/>
    <n v="5.9"/>
  </r>
  <r>
    <x v="0"/>
    <n v="6.8"/>
  </r>
  <r>
    <x v="0"/>
    <n v="6.3"/>
  </r>
  <r>
    <x v="0"/>
    <n v="3.6"/>
  </r>
  <r>
    <x v="0"/>
    <n v="5.3"/>
  </r>
  <r>
    <x v="0"/>
    <n v="5.9"/>
  </r>
  <r>
    <x v="0"/>
    <n v="6.9"/>
  </r>
  <r>
    <x v="0"/>
    <n v="6.9"/>
  </r>
  <r>
    <x v="0"/>
    <n v="6.1"/>
  </r>
  <r>
    <x v="0"/>
    <n v="5.7"/>
  </r>
  <r>
    <x v="0"/>
    <n v="8.5"/>
  </r>
  <r>
    <x v="0"/>
    <n v="6.3"/>
  </r>
  <r>
    <x v="0"/>
    <n v="7.3"/>
  </r>
  <r>
    <x v="0"/>
    <n v="6.3"/>
  </r>
  <r>
    <x v="0"/>
    <n v="7.2"/>
  </r>
  <r>
    <x v="0"/>
    <n v="7.3"/>
  </r>
  <r>
    <x v="0"/>
    <n v="6.3"/>
  </r>
  <r>
    <x v="0"/>
    <n v="8.1"/>
  </r>
  <r>
    <x v="0"/>
    <n v="6.9"/>
  </r>
  <r>
    <x v="0"/>
    <n v="6.3"/>
  </r>
  <r>
    <x v="0"/>
    <n v="7.3"/>
  </r>
  <r>
    <x v="0"/>
    <n v="5.5"/>
  </r>
  <r>
    <x v="0"/>
    <n v="6.1"/>
  </r>
  <r>
    <x v="0"/>
    <n v="6.9"/>
  </r>
  <r>
    <x v="0"/>
    <n v="7.2"/>
  </r>
  <r>
    <x v="0"/>
    <n v="6.4"/>
  </r>
  <r>
    <x v="0"/>
    <n v="6.4"/>
  </r>
  <r>
    <x v="0"/>
    <n v="8.3000000000000007"/>
  </r>
  <r>
    <x v="0"/>
    <n v="7.2"/>
  </r>
  <r>
    <x v="0"/>
    <n v="6.8"/>
  </r>
  <r>
    <x v="0"/>
    <n v="6.5"/>
  </r>
  <r>
    <x v="0"/>
    <n v="7.8"/>
  </r>
  <r>
    <x v="0"/>
    <n v="7.6"/>
  </r>
  <r>
    <x v="0"/>
    <n v="7.2"/>
  </r>
  <r>
    <x v="0"/>
    <n v="6.7"/>
  </r>
  <r>
    <x v="0"/>
    <n v="6.8"/>
  </r>
  <r>
    <x v="0"/>
    <n v="6.3"/>
  </r>
  <r>
    <x v="0"/>
    <n v="6.2"/>
  </r>
  <r>
    <x v="0"/>
    <n v="6.2"/>
  </r>
  <r>
    <x v="0"/>
    <n v="8.6"/>
  </r>
  <r>
    <x v="0"/>
    <n v="8"/>
  </r>
  <r>
    <x v="0"/>
    <n v="7"/>
  </r>
  <r>
    <x v="0"/>
    <n v="8"/>
  </r>
  <r>
    <x v="0"/>
    <n v="8.1"/>
  </r>
  <r>
    <x v="0"/>
    <n v="6.7"/>
  </r>
  <r>
    <x v="0"/>
    <n v="7.9"/>
  </r>
  <r>
    <x v="0"/>
    <n v="6.1"/>
  </r>
  <r>
    <x v="0"/>
    <n v="4.2"/>
  </r>
  <r>
    <x v="0"/>
    <n v="6.1"/>
  </r>
  <r>
    <x v="0"/>
    <n v="6.6"/>
  </r>
  <r>
    <x v="0"/>
    <n v="7.5"/>
  </r>
  <r>
    <x v="0"/>
    <n v="7.4"/>
  </r>
  <r>
    <x v="0"/>
    <n v="7.2"/>
  </r>
  <r>
    <x v="0"/>
    <n v="6.9"/>
  </r>
  <r>
    <x v="0"/>
    <n v="7.4"/>
  </r>
  <r>
    <x v="0"/>
    <n v="5.4"/>
  </r>
  <r>
    <x v="0"/>
    <n v="6.8"/>
  </r>
  <r>
    <x v="0"/>
    <n v="6.3"/>
  </r>
  <r>
    <x v="0"/>
    <n v="7.2"/>
  </r>
  <r>
    <x v="0"/>
    <n v="8.6999999999999993"/>
  </r>
  <r>
    <x v="0"/>
    <n v="6.9"/>
  </r>
  <r>
    <x v="0"/>
    <n v="6"/>
  </r>
  <r>
    <x v="0"/>
    <n v="5.9"/>
  </r>
  <r>
    <x v="0"/>
    <n v="5.4"/>
  </r>
  <r>
    <x v="0"/>
    <n v="5.9"/>
  </r>
  <r>
    <x v="0"/>
    <n v="6.1"/>
  </r>
  <r>
    <x v="0"/>
    <n v="7.7"/>
  </r>
  <r>
    <x v="0"/>
    <n v="5.8"/>
  </r>
  <r>
    <x v="0"/>
    <n v="7.6"/>
  </r>
  <r>
    <x v="0"/>
    <n v="6.1"/>
  </r>
  <r>
    <x v="0"/>
    <n v="5.4"/>
  </r>
  <r>
    <x v="0"/>
    <n v="5.0999999999999996"/>
  </r>
  <r>
    <x v="0"/>
    <n v="6.4"/>
  </r>
  <r>
    <x v="0"/>
    <n v="6.3"/>
  </r>
  <r>
    <x v="0"/>
    <n v="7.5"/>
  </r>
  <r>
    <x v="0"/>
    <n v="7.1"/>
  </r>
  <r>
    <x v="0"/>
    <n v="5.2"/>
  </r>
  <r>
    <x v="0"/>
    <n v="7.8"/>
  </r>
  <r>
    <x v="0"/>
    <n v="6.5"/>
  </r>
  <r>
    <x v="0"/>
    <n v="6.6"/>
  </r>
  <r>
    <x v="0"/>
    <n v="5.0999999999999996"/>
  </r>
  <r>
    <x v="0"/>
    <n v="7.4"/>
  </r>
  <r>
    <x v="0"/>
    <n v="7.2"/>
  </r>
  <r>
    <x v="0"/>
    <n v="7.6"/>
  </r>
  <r>
    <x v="0"/>
    <n v="7.5"/>
  </r>
  <r>
    <x v="0"/>
    <n v="6.6"/>
  </r>
  <r>
    <x v="0"/>
    <n v="7.2"/>
  </r>
  <r>
    <x v="0"/>
    <n v="7.6"/>
  </r>
  <r>
    <x v="0"/>
    <n v="6.2"/>
  </r>
  <r>
    <x v="0"/>
    <n v="5.6"/>
  </r>
  <r>
    <x v="0"/>
    <n v="7.6"/>
  </r>
  <r>
    <x v="0"/>
    <n v="6.6"/>
  </r>
  <r>
    <x v="0"/>
    <n v="7"/>
  </r>
  <r>
    <x v="0"/>
    <n v="2.7"/>
  </r>
  <r>
    <x v="0"/>
    <n v="7.6"/>
  </r>
  <r>
    <x v="0"/>
    <n v="6.6"/>
  </r>
  <r>
    <x v="0"/>
    <n v="6.9"/>
  </r>
  <r>
    <x v="0"/>
    <n v="6.8"/>
  </r>
  <r>
    <x v="0"/>
    <n v="7.5"/>
  </r>
  <r>
    <x v="0"/>
    <n v="3.7"/>
  </r>
  <r>
    <x v="0"/>
    <n v="6.1"/>
  </r>
  <r>
    <x v="0"/>
    <n v="5.9"/>
  </r>
  <r>
    <x v="0"/>
    <n v="6.7"/>
  </r>
  <r>
    <x v="0"/>
    <n v="8.5"/>
  </r>
  <r>
    <x v="0"/>
    <n v="6.9"/>
  </r>
  <r>
    <x v="0"/>
    <n v="5.5"/>
  </r>
  <r>
    <x v="0"/>
    <n v="7.1"/>
  </r>
  <r>
    <x v="0"/>
    <n v="7.1"/>
  </r>
  <r>
    <x v="0"/>
    <n v="5.9"/>
  </r>
  <r>
    <x v="0"/>
    <n v="7.3"/>
  </r>
  <r>
    <x v="0"/>
    <n v="3.4"/>
  </r>
  <r>
    <x v="0"/>
    <n v="6.8"/>
  </r>
  <r>
    <x v="0"/>
    <n v="6.9"/>
  </r>
  <r>
    <x v="0"/>
    <n v="7"/>
  </r>
  <r>
    <x v="0"/>
    <n v="5.5"/>
  </r>
  <r>
    <x v="0"/>
    <n v="5.0999999999999996"/>
  </r>
  <r>
    <x v="0"/>
    <n v="6.2"/>
  </r>
  <r>
    <x v="0"/>
    <n v="5.9"/>
  </r>
  <r>
    <x v="0"/>
    <n v="5.2"/>
  </r>
  <r>
    <x v="0"/>
    <n v="6.2"/>
  </r>
  <r>
    <x v="0"/>
    <n v="5.5"/>
  </r>
  <r>
    <x v="0"/>
    <n v="7.4"/>
  </r>
  <r>
    <x v="0"/>
    <n v="4.4000000000000004"/>
  </r>
  <r>
    <x v="0"/>
    <n v="6.3"/>
  </r>
  <r>
    <x v="0"/>
    <n v="6.1"/>
  </r>
  <r>
    <x v="0"/>
    <n v="5.3"/>
  </r>
  <r>
    <x v="0"/>
    <n v="5.4"/>
  </r>
  <r>
    <x v="0"/>
    <n v="6.7"/>
  </r>
  <r>
    <x v="0"/>
    <n v="5.9"/>
  </r>
  <r>
    <x v="0"/>
    <n v="7.3"/>
  </r>
  <r>
    <x v="0"/>
    <n v="5.5"/>
  </r>
  <r>
    <x v="0"/>
    <n v="5.8"/>
  </r>
  <r>
    <x v="0"/>
    <n v="4.5999999999999996"/>
  </r>
  <r>
    <x v="0"/>
    <n v="6.7"/>
  </r>
  <r>
    <x v="0"/>
    <n v="5.0999999999999996"/>
  </r>
  <r>
    <x v="0"/>
    <n v="5.6"/>
  </r>
  <r>
    <x v="0"/>
    <n v="7"/>
  </r>
  <r>
    <x v="0"/>
    <n v="6.4"/>
  </r>
  <r>
    <x v="0"/>
    <n v="6.7"/>
  </r>
  <r>
    <x v="0"/>
    <n v="4.0999999999999996"/>
  </r>
  <r>
    <x v="0"/>
    <n v="5.5"/>
  </r>
  <r>
    <x v="0"/>
    <n v="2.7"/>
  </r>
  <r>
    <x v="0"/>
    <n v="6.4"/>
  </r>
  <r>
    <x v="0"/>
    <n v="4.8"/>
  </r>
  <r>
    <x v="0"/>
    <n v="6.1"/>
  </r>
  <r>
    <x v="0"/>
    <n v="4.8"/>
  </r>
  <r>
    <x v="0"/>
    <n v="7"/>
  </r>
  <r>
    <x v="0"/>
    <n v="6.8"/>
  </r>
  <r>
    <x v="0"/>
    <n v="7.3"/>
  </r>
  <r>
    <x v="13"/>
    <n v="8.1999999999999993"/>
  </r>
  <r>
    <x v="0"/>
    <n v="5.6"/>
  </r>
  <r>
    <x v="0"/>
    <n v="6.1"/>
  </r>
  <r>
    <x v="0"/>
    <n v="7.9"/>
  </r>
  <r>
    <x v="0"/>
    <n v="8.4"/>
  </r>
  <r>
    <x v="0"/>
    <n v="6.5"/>
  </r>
  <r>
    <x v="0"/>
    <n v="7.1"/>
  </r>
  <r>
    <x v="0"/>
    <n v="6.6"/>
  </r>
  <r>
    <x v="0"/>
    <n v="4"/>
  </r>
  <r>
    <x v="0"/>
    <n v="7"/>
  </r>
  <r>
    <x v="3"/>
    <n v="5.6"/>
  </r>
  <r>
    <x v="0"/>
    <n v="4.8"/>
  </r>
  <r>
    <x v="0"/>
    <n v="7.5"/>
  </r>
  <r>
    <x v="3"/>
    <n v="6"/>
  </r>
  <r>
    <x v="2"/>
    <n v="7.2"/>
  </r>
  <r>
    <x v="0"/>
    <n v="5.6"/>
  </r>
  <r>
    <x v="0"/>
    <n v="6.8"/>
  </r>
  <r>
    <x v="14"/>
    <n v="4.9000000000000004"/>
  </r>
  <r>
    <x v="0"/>
    <n v="7.1"/>
  </r>
  <r>
    <x v="0"/>
    <n v="2"/>
  </r>
  <r>
    <x v="0"/>
    <n v="5.7"/>
  </r>
  <r>
    <x v="8"/>
    <n v="4.0999999999999996"/>
  </r>
  <r>
    <x v="0"/>
    <n v="6.7"/>
  </r>
  <r>
    <x v="0"/>
    <n v="7.5"/>
  </r>
  <r>
    <x v="0"/>
    <n v="6.5"/>
  </r>
  <r>
    <x v="0"/>
    <n v="7.9"/>
  </r>
  <r>
    <x v="0"/>
    <n v="7.6"/>
  </r>
  <r>
    <x v="0"/>
    <n v="6.4"/>
  </r>
  <r>
    <x v="0"/>
    <n v="5.8"/>
  </r>
  <r>
    <x v="0"/>
    <n v="7.7"/>
  </r>
  <r>
    <x v="0"/>
    <n v="7.1"/>
  </r>
  <r>
    <x v="0"/>
    <n v="5.3"/>
  </r>
  <r>
    <x v="0"/>
    <n v="5.3"/>
  </r>
  <r>
    <x v="0"/>
    <n v="7.5"/>
  </r>
  <r>
    <x v="0"/>
    <n v="6.9"/>
  </r>
  <r>
    <x v="0"/>
    <n v="4.9000000000000004"/>
  </r>
  <r>
    <x v="0"/>
    <n v="7.1"/>
  </r>
  <r>
    <x v="0"/>
    <n v="8"/>
  </r>
  <r>
    <x v="0"/>
    <n v="7.9"/>
  </r>
  <r>
    <x v="0"/>
    <n v="7.6"/>
  </r>
  <r>
    <x v="0"/>
    <n v="5.9"/>
  </r>
  <r>
    <x v="0"/>
    <n v="6.3"/>
  </r>
  <r>
    <x v="0"/>
    <n v="7.1"/>
  </r>
  <r>
    <x v="0"/>
    <n v="6.4"/>
  </r>
  <r>
    <x v="0"/>
    <n v="8.1999999999999993"/>
  </r>
  <r>
    <x v="0"/>
    <n v="6.9"/>
  </r>
  <r>
    <x v="0"/>
    <n v="7.8"/>
  </r>
  <r>
    <x v="0"/>
    <n v="6.7"/>
  </r>
  <r>
    <x v="0"/>
    <n v="7.5"/>
  </r>
  <r>
    <x v="0"/>
    <n v="7.4"/>
  </r>
  <r>
    <x v="0"/>
    <n v="5.2"/>
  </r>
  <r>
    <x v="1"/>
    <n v="6.5"/>
  </r>
  <r>
    <x v="0"/>
    <n v="7.6"/>
  </r>
  <r>
    <x v="0"/>
    <n v="7.3"/>
  </r>
  <r>
    <x v="0"/>
    <n v="6.6"/>
  </r>
  <r>
    <x v="0"/>
    <n v="6.8"/>
  </r>
  <r>
    <x v="0"/>
    <n v="6.9"/>
  </r>
  <r>
    <x v="0"/>
    <n v="5.8"/>
  </r>
  <r>
    <x v="0"/>
    <n v="6.6"/>
  </r>
  <r>
    <x v="0"/>
    <n v="6.7"/>
  </r>
  <r>
    <x v="0"/>
    <n v="6.7"/>
  </r>
  <r>
    <x v="0"/>
    <n v="6.3"/>
  </r>
  <r>
    <x v="0"/>
    <n v="7.7"/>
  </r>
  <r>
    <x v="0"/>
    <n v="6.1"/>
  </r>
  <r>
    <x v="0"/>
    <n v="4.9000000000000004"/>
  </r>
  <r>
    <x v="0"/>
    <n v="6.2"/>
  </r>
  <r>
    <x v="0"/>
    <n v="7.8"/>
  </r>
  <r>
    <x v="0"/>
    <n v="8.1999999999999993"/>
  </r>
  <r>
    <x v="0"/>
    <n v="6.9"/>
  </r>
  <r>
    <x v="0"/>
    <n v="6.2"/>
  </r>
  <r>
    <x v="0"/>
    <n v="6.9"/>
  </r>
  <r>
    <x v="0"/>
    <n v="4.8"/>
  </r>
  <r>
    <x v="0"/>
    <n v="8"/>
  </r>
  <r>
    <x v="0"/>
    <n v="5.3"/>
  </r>
  <r>
    <x v="0"/>
    <n v="6.7"/>
  </r>
  <r>
    <x v="0"/>
    <n v="5.4"/>
  </r>
  <r>
    <x v="0"/>
    <n v="5.4"/>
  </r>
  <r>
    <x v="0"/>
    <n v="4.9000000000000004"/>
  </r>
  <r>
    <x v="0"/>
    <n v="6.1"/>
  </r>
  <r>
    <x v="0"/>
    <n v="5.8"/>
  </r>
  <r>
    <x v="0"/>
    <n v="7"/>
  </r>
  <r>
    <x v="0"/>
    <n v="6.5"/>
  </r>
  <r>
    <x v="0"/>
    <n v="6.6"/>
  </r>
  <r>
    <x v="5"/>
    <n v="6.1"/>
  </r>
  <r>
    <x v="0"/>
    <n v="5.7"/>
  </r>
  <r>
    <x v="0"/>
    <n v="6.6"/>
  </r>
  <r>
    <x v="0"/>
    <n v="7"/>
  </r>
  <r>
    <x v="0"/>
    <n v="7.4"/>
  </r>
  <r>
    <x v="0"/>
    <n v="5.3"/>
  </r>
  <r>
    <x v="0"/>
    <n v="7.4"/>
  </r>
  <r>
    <x v="0"/>
    <n v="7.4"/>
  </r>
  <r>
    <x v="0"/>
    <n v="6.8"/>
  </r>
  <r>
    <x v="0"/>
    <n v="7.9"/>
  </r>
  <r>
    <x v="0"/>
    <n v="7.2"/>
  </r>
  <r>
    <x v="0"/>
    <n v="6"/>
  </r>
  <r>
    <x v="0"/>
    <n v="7.8"/>
  </r>
  <r>
    <x v="0"/>
    <n v="6.6"/>
  </r>
  <r>
    <x v="0"/>
    <n v="7.9"/>
  </r>
  <r>
    <x v="0"/>
    <n v="6.2"/>
  </r>
  <r>
    <x v="0"/>
    <n v="5.7"/>
  </r>
  <r>
    <x v="0"/>
    <n v="7.1"/>
  </r>
  <r>
    <x v="0"/>
    <n v="5.6"/>
  </r>
  <r>
    <x v="0"/>
    <n v="7.8"/>
  </r>
  <r>
    <x v="0"/>
    <n v="7.9"/>
  </r>
  <r>
    <x v="0"/>
    <n v="6.9"/>
  </r>
  <r>
    <x v="0"/>
    <n v="7.4"/>
  </r>
  <r>
    <x v="0"/>
    <n v="7.7"/>
  </r>
  <r>
    <x v="0"/>
    <n v="6.9"/>
  </r>
  <r>
    <x v="0"/>
    <n v="8.6999999999999993"/>
  </r>
  <r>
    <x v="0"/>
    <n v="6.7"/>
  </r>
  <r>
    <x v="0"/>
    <n v="6"/>
  </r>
  <r>
    <x v="0"/>
    <n v="6.2"/>
  </r>
  <r>
    <x v="0"/>
    <n v="5.9"/>
  </r>
  <r>
    <x v="0"/>
    <n v="6.8"/>
  </r>
  <r>
    <x v="0"/>
    <n v="3.6"/>
  </r>
  <r>
    <x v="0"/>
    <n v="6.7"/>
  </r>
  <r>
    <x v="0"/>
    <n v="6.3"/>
  </r>
  <r>
    <x v="0"/>
    <n v="6.4"/>
  </r>
  <r>
    <x v="0"/>
    <n v="6.4"/>
  </r>
  <r>
    <x v="0"/>
    <n v="5.7"/>
  </r>
  <r>
    <x v="0"/>
    <n v="6.2"/>
  </r>
  <r>
    <x v="0"/>
    <n v="6.6"/>
  </r>
  <r>
    <x v="0"/>
    <n v="5.2"/>
  </r>
  <r>
    <x v="0"/>
    <n v="6.1"/>
  </r>
  <r>
    <x v="0"/>
    <n v="7.1"/>
  </r>
  <r>
    <x v="0"/>
    <n v="7.2"/>
  </r>
  <r>
    <x v="0"/>
    <n v="6.5"/>
  </r>
  <r>
    <x v="0"/>
    <n v="6"/>
  </r>
  <r>
    <x v="0"/>
    <n v="7"/>
  </r>
  <r>
    <x v="0"/>
    <n v="7"/>
  </r>
  <r>
    <x v="0"/>
    <n v="7.5"/>
  </r>
  <r>
    <x v="0"/>
    <n v="6.6"/>
  </r>
  <r>
    <x v="0"/>
    <n v="8.8000000000000007"/>
  </r>
  <r>
    <x v="0"/>
    <n v="7.4"/>
  </r>
  <r>
    <x v="0"/>
    <n v="6.5"/>
  </r>
  <r>
    <x v="0"/>
    <n v="6.2"/>
  </r>
  <r>
    <x v="0"/>
    <n v="7.8"/>
  </r>
  <r>
    <x v="0"/>
    <n v="5.2"/>
  </r>
  <r>
    <x v="0"/>
    <n v="6.5"/>
  </r>
  <r>
    <x v="0"/>
    <n v="6.5"/>
  </r>
  <r>
    <x v="0"/>
    <n v="5.2"/>
  </r>
  <r>
    <x v="0"/>
    <n v="7.2"/>
  </r>
  <r>
    <x v="0"/>
    <n v="7.1"/>
  </r>
  <r>
    <x v="0"/>
    <n v="4.5"/>
  </r>
  <r>
    <x v="0"/>
    <n v="5.7"/>
  </r>
  <r>
    <x v="0"/>
    <n v="6"/>
  </r>
  <r>
    <x v="0"/>
    <n v="6.4"/>
  </r>
  <r>
    <x v="0"/>
    <n v="5.2"/>
  </r>
  <r>
    <x v="0"/>
    <n v="4.3"/>
  </r>
  <r>
    <x v="0"/>
    <n v="6.1"/>
  </r>
  <r>
    <x v="0"/>
    <n v="6.3"/>
  </r>
  <r>
    <x v="0"/>
    <n v="6.8"/>
  </r>
  <r>
    <x v="0"/>
    <n v="4"/>
  </r>
  <r>
    <x v="0"/>
    <n v="5.2"/>
  </r>
  <r>
    <x v="0"/>
    <n v="6.5"/>
  </r>
  <r>
    <x v="0"/>
    <n v="7.5"/>
  </r>
  <r>
    <x v="15"/>
    <n v="7.1"/>
  </r>
  <r>
    <x v="0"/>
    <n v="6.9"/>
  </r>
  <r>
    <x v="0"/>
    <n v="8"/>
  </r>
  <r>
    <x v="0"/>
    <n v="8.1999999999999993"/>
  </r>
  <r>
    <x v="0"/>
    <n v="6.4"/>
  </r>
  <r>
    <x v="0"/>
    <n v="7.9"/>
  </r>
  <r>
    <x v="0"/>
    <n v="6.7"/>
  </r>
  <r>
    <x v="0"/>
    <n v="6.1"/>
  </r>
  <r>
    <x v="0"/>
    <n v="8.9"/>
  </r>
  <r>
    <x v="0"/>
    <n v="8.1"/>
  </r>
  <r>
    <x v="0"/>
    <n v="6.2"/>
  </r>
  <r>
    <x v="0"/>
    <n v="4.9000000000000004"/>
  </r>
  <r>
    <x v="8"/>
    <n v="5.4"/>
  </r>
  <r>
    <x v="0"/>
    <n v="5.8"/>
  </r>
  <r>
    <x v="0"/>
    <n v="4.7"/>
  </r>
  <r>
    <x v="0"/>
    <n v="6"/>
  </r>
  <r>
    <x v="0"/>
    <n v="7"/>
  </r>
  <r>
    <x v="0"/>
    <n v="6"/>
  </r>
  <r>
    <x v="0"/>
    <n v="7.9"/>
  </r>
  <r>
    <x v="0"/>
    <n v="8.1"/>
  </r>
  <r>
    <x v="0"/>
    <n v="6.2"/>
  </r>
  <r>
    <x v="0"/>
    <n v="6.7"/>
  </r>
  <r>
    <x v="0"/>
    <n v="7.3"/>
  </r>
  <r>
    <x v="0"/>
    <n v="4.5999999999999996"/>
  </r>
  <r>
    <x v="0"/>
    <n v="6.1"/>
  </r>
  <r>
    <x v="0"/>
    <n v="6.2"/>
  </r>
  <r>
    <x v="0"/>
    <n v="7.8"/>
  </r>
  <r>
    <x v="0"/>
    <n v="6.1"/>
  </r>
  <r>
    <x v="0"/>
    <n v="7.6"/>
  </r>
  <r>
    <x v="0"/>
    <n v="5.8"/>
  </r>
  <r>
    <x v="0"/>
    <n v="6.5"/>
  </r>
  <r>
    <x v="0"/>
    <n v="7.2"/>
  </r>
  <r>
    <x v="0"/>
    <n v="7.8"/>
  </r>
  <r>
    <x v="0"/>
    <n v="4.7"/>
  </r>
  <r>
    <x v="0"/>
    <n v="6.8"/>
  </r>
  <r>
    <x v="0"/>
    <n v="5.9"/>
  </r>
  <r>
    <x v="0"/>
    <n v="7.2"/>
  </r>
  <r>
    <x v="0"/>
    <n v="8.6999999999999993"/>
  </r>
  <r>
    <x v="0"/>
    <n v="5"/>
  </r>
  <r>
    <x v="0"/>
    <n v="6.6"/>
  </r>
  <r>
    <x v="0"/>
    <n v="8.3000000000000007"/>
  </r>
  <r>
    <x v="0"/>
    <n v="6.7"/>
  </r>
  <r>
    <x v="0"/>
    <n v="7.8"/>
  </r>
  <r>
    <x v="0"/>
    <n v="6.5"/>
  </r>
  <r>
    <x v="0"/>
    <n v="6.1"/>
  </r>
  <r>
    <x v="0"/>
    <n v="8.1"/>
  </r>
  <r>
    <x v="0"/>
    <n v="5.2"/>
  </r>
  <r>
    <x v="0"/>
    <n v="5.6"/>
  </r>
  <r>
    <x v="0"/>
    <n v="5.8"/>
  </r>
  <r>
    <x v="0"/>
    <n v="6.6"/>
  </r>
  <r>
    <x v="0"/>
    <n v="6.6"/>
  </r>
  <r>
    <x v="0"/>
    <n v="5.5"/>
  </r>
  <r>
    <x v="0"/>
    <n v="5.5"/>
  </r>
  <r>
    <x v="0"/>
    <n v="7"/>
  </r>
  <r>
    <x v="0"/>
    <n v="6.5"/>
  </r>
  <r>
    <x v="0"/>
    <n v="5.8"/>
  </r>
  <r>
    <x v="0"/>
    <n v="5.6"/>
  </r>
  <r>
    <x v="0"/>
    <n v="5.6"/>
  </r>
  <r>
    <x v="0"/>
    <n v="5.8"/>
  </r>
  <r>
    <x v="0"/>
    <n v="7.6"/>
  </r>
  <r>
    <x v="0"/>
    <n v="6.4"/>
  </r>
  <r>
    <x v="0"/>
    <n v="6.3"/>
  </r>
  <r>
    <x v="0"/>
    <n v="4.5999999999999996"/>
  </r>
  <r>
    <x v="0"/>
    <n v="6.5"/>
  </r>
  <r>
    <x v="0"/>
    <n v="7.5"/>
  </r>
  <r>
    <x v="0"/>
    <n v="7.5"/>
  </r>
  <r>
    <x v="0"/>
    <n v="5.3"/>
  </r>
  <r>
    <x v="0"/>
    <n v="7.5"/>
  </r>
  <r>
    <x v="0"/>
    <n v="3.3"/>
  </r>
  <r>
    <x v="0"/>
    <n v="5.7"/>
  </r>
  <r>
    <x v="0"/>
    <n v="3.5"/>
  </r>
  <r>
    <x v="0"/>
    <n v="9.3000000000000007"/>
  </r>
  <r>
    <x v="0"/>
    <n v="4.8"/>
  </r>
  <r>
    <x v="0"/>
    <n v="6.9"/>
  </r>
  <r>
    <x v="0"/>
    <n v="6"/>
  </r>
  <r>
    <x v="0"/>
    <n v="7.3"/>
  </r>
  <r>
    <x v="0"/>
    <n v="6"/>
  </r>
  <r>
    <x v="0"/>
    <n v="6.6"/>
  </r>
  <r>
    <x v="0"/>
    <n v="7.5"/>
  </r>
  <r>
    <x v="0"/>
    <n v="6.9"/>
  </r>
  <r>
    <x v="0"/>
    <n v="6.8"/>
  </r>
  <r>
    <x v="0"/>
    <n v="8.3000000000000007"/>
  </r>
  <r>
    <x v="0"/>
    <n v="6.3"/>
  </r>
  <r>
    <x v="0"/>
    <n v="6.4"/>
  </r>
  <r>
    <x v="0"/>
    <n v="5.6"/>
  </r>
  <r>
    <x v="0"/>
    <n v="6.3"/>
  </r>
  <r>
    <x v="0"/>
    <n v="7.3"/>
  </r>
  <r>
    <x v="0"/>
    <n v="6.6"/>
  </r>
  <r>
    <x v="0"/>
    <n v="4.5999999999999996"/>
  </r>
  <r>
    <x v="0"/>
    <n v="5.0999999999999996"/>
  </r>
  <r>
    <x v="0"/>
    <n v="5.6"/>
  </r>
  <r>
    <x v="16"/>
    <n v="5.3"/>
  </r>
  <r>
    <x v="0"/>
    <n v="7.5"/>
  </r>
  <r>
    <x v="0"/>
    <n v="5.6"/>
  </r>
  <r>
    <x v="0"/>
    <n v="5.9"/>
  </r>
  <r>
    <x v="0"/>
    <n v="4.7"/>
  </r>
  <r>
    <x v="0"/>
    <n v="4.8"/>
  </r>
  <r>
    <x v="0"/>
    <n v="6.8"/>
  </r>
  <r>
    <x v="0"/>
    <n v="5.4"/>
  </r>
  <r>
    <x v="0"/>
    <n v="5.0999999999999996"/>
  </r>
  <r>
    <x v="0"/>
    <n v="7"/>
  </r>
  <r>
    <x v="0"/>
    <n v="6.7"/>
  </r>
  <r>
    <x v="0"/>
    <n v="4"/>
  </r>
  <r>
    <x v="0"/>
    <n v="7.3"/>
  </r>
  <r>
    <x v="0"/>
    <n v="6.8"/>
  </r>
  <r>
    <x v="0"/>
    <n v="6.1"/>
  </r>
  <r>
    <x v="0"/>
    <n v="7.2"/>
  </r>
  <r>
    <x v="0"/>
    <n v="7"/>
  </r>
  <r>
    <x v="0"/>
    <n v="7.1"/>
  </r>
  <r>
    <x v="0"/>
    <n v="6.9"/>
  </r>
  <r>
    <x v="0"/>
    <n v="7.3"/>
  </r>
  <r>
    <x v="2"/>
    <n v="6.3"/>
  </r>
  <r>
    <x v="0"/>
    <n v="8.1999999999999993"/>
  </r>
  <r>
    <x v="0"/>
    <n v="7.1"/>
  </r>
  <r>
    <x v="0"/>
    <n v="7.7"/>
  </r>
  <r>
    <x v="0"/>
    <n v="6.5"/>
  </r>
  <r>
    <x v="0"/>
    <n v="4.9000000000000004"/>
  </r>
  <r>
    <x v="0"/>
    <n v="6.4"/>
  </r>
  <r>
    <x v="0"/>
    <n v="5.9"/>
  </r>
  <r>
    <x v="0"/>
    <n v="6.2"/>
  </r>
  <r>
    <x v="0"/>
    <n v="5.8"/>
  </r>
  <r>
    <x v="0"/>
    <n v="6.7"/>
  </r>
  <r>
    <x v="0"/>
    <n v="5.9"/>
  </r>
  <r>
    <x v="0"/>
    <n v="7.3"/>
  </r>
  <r>
    <x v="0"/>
    <n v="4.8"/>
  </r>
  <r>
    <x v="0"/>
    <n v="4.0999999999999996"/>
  </r>
  <r>
    <x v="0"/>
    <n v="4.9000000000000004"/>
  </r>
  <r>
    <x v="0"/>
    <n v="7.9"/>
  </r>
  <r>
    <x v="0"/>
    <n v="5.6"/>
  </r>
  <r>
    <x v="0"/>
    <n v="5.2"/>
  </r>
  <r>
    <x v="0"/>
    <n v="4.0999999999999996"/>
  </r>
  <r>
    <x v="0"/>
    <n v="6.6"/>
  </r>
  <r>
    <x v="0"/>
    <n v="2.9"/>
  </r>
  <r>
    <x v="0"/>
    <n v="7.2"/>
  </r>
  <r>
    <x v="0"/>
    <n v="6.5"/>
  </r>
  <r>
    <x v="0"/>
    <n v="6.8"/>
  </r>
  <r>
    <x v="0"/>
    <n v="7.2"/>
  </r>
  <r>
    <x v="0"/>
    <n v="6.8"/>
  </r>
  <r>
    <x v="0"/>
    <n v="7.8"/>
  </r>
  <r>
    <x v="0"/>
    <n v="6.7"/>
  </r>
  <r>
    <x v="0"/>
    <n v="6.1"/>
  </r>
  <r>
    <x v="2"/>
    <n v="7.1"/>
  </r>
  <r>
    <x v="0"/>
    <n v="5.7"/>
  </r>
  <r>
    <x v="0"/>
    <n v="2.9"/>
  </r>
  <r>
    <x v="8"/>
    <n v="5.2"/>
  </r>
  <r>
    <x v="0"/>
    <n v="5.3"/>
  </r>
  <r>
    <x v="0"/>
    <n v="6.2"/>
  </r>
  <r>
    <x v="0"/>
    <n v="7.3"/>
  </r>
  <r>
    <x v="12"/>
    <n v="6.5"/>
  </r>
  <r>
    <x v="0"/>
    <n v="4.0999999999999996"/>
  </r>
  <r>
    <x v="0"/>
    <n v="7.7"/>
  </r>
  <r>
    <x v="0"/>
    <n v="6.1"/>
  </r>
  <r>
    <x v="0"/>
    <n v="7.3"/>
  </r>
  <r>
    <x v="0"/>
    <n v="7.2"/>
  </r>
  <r>
    <x v="0"/>
    <n v="5.3"/>
  </r>
  <r>
    <x v="0"/>
    <n v="6.1"/>
  </r>
  <r>
    <x v="0"/>
    <n v="5.8"/>
  </r>
  <r>
    <x v="0"/>
    <n v="5.7"/>
  </r>
  <r>
    <x v="0"/>
    <n v="6.7"/>
  </r>
  <r>
    <x v="0"/>
    <n v="6.5"/>
  </r>
  <r>
    <x v="0"/>
    <n v="7.2"/>
  </r>
  <r>
    <x v="0"/>
    <n v="7.6"/>
  </r>
  <r>
    <x v="0"/>
    <n v="4.5999999999999996"/>
  </r>
  <r>
    <x v="0"/>
    <n v="6.9"/>
  </r>
  <r>
    <x v="0"/>
    <n v="6.6"/>
  </r>
  <r>
    <x v="0"/>
    <n v="6.3"/>
  </r>
  <r>
    <x v="0"/>
    <n v="6.2"/>
  </r>
  <r>
    <x v="0"/>
    <n v="5.3"/>
  </r>
  <r>
    <x v="0"/>
    <n v="7.3"/>
  </r>
  <r>
    <x v="0"/>
    <n v="5.6"/>
  </r>
  <r>
    <x v="0"/>
    <n v="6.2"/>
  </r>
  <r>
    <x v="0"/>
    <n v="5.2"/>
  </r>
  <r>
    <x v="0"/>
    <n v="5.3"/>
  </r>
  <r>
    <x v="0"/>
    <n v="5.4"/>
  </r>
  <r>
    <x v="0"/>
    <n v="4.9000000000000004"/>
  </r>
  <r>
    <x v="0"/>
    <n v="5.5"/>
  </r>
  <r>
    <x v="0"/>
    <n v="6.7"/>
  </r>
  <r>
    <x v="0"/>
    <n v="3.9"/>
  </r>
  <r>
    <x v="0"/>
    <n v="7.2"/>
  </r>
  <r>
    <x v="0"/>
    <n v="5.0999999999999996"/>
  </r>
  <r>
    <x v="0"/>
    <n v="6.5"/>
  </r>
  <r>
    <x v="1"/>
    <n v="8.1999999999999993"/>
  </r>
  <r>
    <x v="0"/>
    <n v="7.7"/>
  </r>
  <r>
    <x v="0"/>
    <n v="7.2"/>
  </r>
  <r>
    <x v="0"/>
    <n v="6.1"/>
  </r>
  <r>
    <x v="0"/>
    <n v="8.8000000000000007"/>
  </r>
  <r>
    <x v="0"/>
    <n v="6.8"/>
  </r>
  <r>
    <x v="0"/>
    <n v="6.8"/>
  </r>
  <r>
    <x v="0"/>
    <n v="6.7"/>
  </r>
  <r>
    <x v="0"/>
    <n v="7.1"/>
  </r>
  <r>
    <x v="0"/>
    <n v="7.1"/>
  </r>
  <r>
    <x v="0"/>
    <n v="6.1"/>
  </r>
  <r>
    <x v="0"/>
    <n v="8"/>
  </r>
  <r>
    <x v="0"/>
    <n v="7.5"/>
  </r>
  <r>
    <x v="0"/>
    <n v="6.6"/>
  </r>
  <r>
    <x v="0"/>
    <n v="5.4"/>
  </r>
  <r>
    <x v="0"/>
    <n v="6.1"/>
  </r>
  <r>
    <x v="0"/>
    <n v="6.1"/>
  </r>
  <r>
    <x v="0"/>
    <n v="5.6"/>
  </r>
  <r>
    <x v="0"/>
    <n v="5.8"/>
  </r>
  <r>
    <x v="0"/>
    <n v="2.8"/>
  </r>
  <r>
    <x v="0"/>
    <n v="6.7"/>
  </r>
  <r>
    <x v="0"/>
    <n v="5.0999999999999996"/>
  </r>
  <r>
    <x v="0"/>
    <n v="7.2"/>
  </r>
  <r>
    <x v="0"/>
    <n v="6"/>
  </r>
  <r>
    <x v="0"/>
    <n v="7.2"/>
  </r>
  <r>
    <x v="2"/>
    <n v="6.7"/>
  </r>
  <r>
    <x v="0"/>
    <n v="6.3"/>
  </r>
  <r>
    <x v="0"/>
    <n v="6.2"/>
  </r>
  <r>
    <x v="0"/>
    <n v="6.8"/>
  </r>
  <r>
    <x v="0"/>
    <n v="6.2"/>
  </r>
  <r>
    <x v="3"/>
    <n v="6.9"/>
  </r>
  <r>
    <x v="0"/>
    <n v="6.8"/>
  </r>
  <r>
    <x v="0"/>
    <n v="7.1"/>
  </r>
  <r>
    <x v="0"/>
    <n v="7.1"/>
  </r>
  <r>
    <x v="0"/>
    <n v="7"/>
  </r>
  <r>
    <x v="0"/>
    <n v="7.1"/>
  </r>
  <r>
    <x v="0"/>
    <n v="6.4"/>
  </r>
  <r>
    <x v="0"/>
    <n v="7"/>
  </r>
  <r>
    <x v="0"/>
    <n v="6.2"/>
  </r>
  <r>
    <x v="0"/>
    <n v="7.5"/>
  </r>
  <r>
    <x v="0"/>
    <n v="4.8"/>
  </r>
  <r>
    <x v="0"/>
    <n v="8.1"/>
  </r>
  <r>
    <x v="0"/>
    <n v="7.3"/>
  </r>
  <r>
    <x v="0"/>
    <n v="5.8"/>
  </r>
  <r>
    <x v="0"/>
    <n v="7.6"/>
  </r>
  <r>
    <x v="0"/>
    <n v="5.6"/>
  </r>
  <r>
    <x v="0"/>
    <n v="7"/>
  </r>
  <r>
    <x v="0"/>
    <n v="6.6"/>
  </r>
  <r>
    <x v="0"/>
    <n v="6.5"/>
  </r>
  <r>
    <x v="0"/>
    <n v="7.4"/>
  </r>
  <r>
    <x v="0"/>
    <n v="4.5999999999999996"/>
  </r>
  <r>
    <x v="0"/>
    <n v="6.4"/>
  </r>
  <r>
    <x v="0"/>
    <n v="6"/>
  </r>
  <r>
    <x v="0"/>
    <n v="6.4"/>
  </r>
  <r>
    <x v="0"/>
    <n v="5.9"/>
  </r>
  <r>
    <x v="0"/>
    <n v="6.4"/>
  </r>
  <r>
    <x v="0"/>
    <n v="6.6"/>
  </r>
  <r>
    <x v="0"/>
    <n v="6.9"/>
  </r>
  <r>
    <x v="0"/>
    <n v="6.9"/>
  </r>
  <r>
    <x v="0"/>
    <n v="5.8"/>
  </r>
  <r>
    <x v="0"/>
    <n v="6.4"/>
  </r>
  <r>
    <x v="0"/>
    <n v="5.3"/>
  </r>
  <r>
    <x v="0"/>
    <n v="6.5"/>
  </r>
  <r>
    <x v="0"/>
    <n v="5.7"/>
  </r>
  <r>
    <x v="0"/>
    <n v="6.7"/>
  </r>
  <r>
    <x v="0"/>
    <n v="3.9"/>
  </r>
  <r>
    <x v="0"/>
    <n v="4.0999999999999996"/>
  </r>
  <r>
    <x v="0"/>
    <n v="6.2"/>
  </r>
  <r>
    <x v="0"/>
    <n v="3.8"/>
  </r>
  <r>
    <x v="0"/>
    <n v="5.0999999999999996"/>
  </r>
  <r>
    <x v="0"/>
    <n v="6.4"/>
  </r>
  <r>
    <x v="17"/>
    <n v="7.8"/>
  </r>
  <r>
    <x v="2"/>
    <n v="7.8"/>
  </r>
  <r>
    <x v="0"/>
    <n v="6.1"/>
  </r>
  <r>
    <x v="0"/>
    <n v="5.8"/>
  </r>
  <r>
    <x v="0"/>
    <n v="6.3"/>
  </r>
  <r>
    <x v="0"/>
    <n v="7.7"/>
  </r>
  <r>
    <x v="0"/>
    <n v="5.4"/>
  </r>
  <r>
    <x v="2"/>
    <n v="7.3"/>
  </r>
  <r>
    <x v="0"/>
    <n v="6.8"/>
  </r>
  <r>
    <x v="0"/>
    <n v="7.3"/>
  </r>
  <r>
    <x v="0"/>
    <n v="6.5"/>
  </r>
  <r>
    <x v="0"/>
    <n v="7.2"/>
  </r>
  <r>
    <x v="5"/>
    <n v="6.7"/>
  </r>
  <r>
    <x v="0"/>
    <n v="6.3"/>
  </r>
  <r>
    <x v="0"/>
    <n v="5.9"/>
  </r>
  <r>
    <x v="0"/>
    <n v="7.8"/>
  </r>
  <r>
    <x v="0"/>
    <n v="7.4"/>
  </r>
  <r>
    <x v="0"/>
    <n v="4.8"/>
  </r>
  <r>
    <x v="0"/>
    <n v="6.3"/>
  </r>
  <r>
    <x v="0"/>
    <n v="7.8"/>
  </r>
  <r>
    <x v="0"/>
    <n v="7.5"/>
  </r>
  <r>
    <x v="0"/>
    <n v="6"/>
  </r>
  <r>
    <x v="0"/>
    <n v="6.8"/>
  </r>
  <r>
    <x v="0"/>
    <n v="6.6"/>
  </r>
  <r>
    <x v="0"/>
    <n v="4.5999999999999996"/>
  </r>
  <r>
    <x v="0"/>
    <n v="2.9"/>
  </r>
  <r>
    <x v="0"/>
    <n v="7.1"/>
  </r>
  <r>
    <x v="0"/>
    <n v="6.1"/>
  </r>
  <r>
    <x v="0"/>
    <n v="6.7"/>
  </r>
  <r>
    <x v="0"/>
    <n v="7.1"/>
  </r>
  <r>
    <x v="0"/>
    <n v="5.8"/>
  </r>
  <r>
    <x v="0"/>
    <n v="6.7"/>
  </r>
  <r>
    <x v="0"/>
    <n v="5.8"/>
  </r>
  <r>
    <x v="0"/>
    <n v="6.8"/>
  </r>
  <r>
    <x v="0"/>
    <n v="8.5"/>
  </r>
  <r>
    <x v="0"/>
    <n v="6.6"/>
  </r>
  <r>
    <x v="0"/>
    <n v="7.7"/>
  </r>
  <r>
    <x v="0"/>
    <n v="4.7"/>
  </r>
  <r>
    <x v="0"/>
    <n v="6.4"/>
  </r>
  <r>
    <x v="0"/>
    <n v="5.5"/>
  </r>
  <r>
    <x v="0"/>
    <n v="8.6"/>
  </r>
  <r>
    <x v="0"/>
    <n v="7"/>
  </r>
  <r>
    <x v="0"/>
    <n v="7.1"/>
  </r>
  <r>
    <x v="0"/>
    <n v="5.7"/>
  </r>
  <r>
    <x v="0"/>
    <n v="3.7"/>
  </r>
  <r>
    <x v="0"/>
    <n v="7.5"/>
  </r>
  <r>
    <x v="0"/>
    <n v="4.5999999999999996"/>
  </r>
  <r>
    <x v="0"/>
    <n v="4.9000000000000004"/>
  </r>
  <r>
    <x v="0"/>
    <n v="6.9"/>
  </r>
  <r>
    <x v="0"/>
    <n v="7.1"/>
  </r>
  <r>
    <x v="0"/>
    <n v="5.8"/>
  </r>
  <r>
    <x v="0"/>
    <n v="7"/>
  </r>
  <r>
    <x v="0"/>
    <n v="5.4"/>
  </r>
  <r>
    <x v="0"/>
    <n v="7.3"/>
  </r>
  <r>
    <x v="0"/>
    <n v="7.1"/>
  </r>
  <r>
    <x v="0"/>
    <n v="5.8"/>
  </r>
  <r>
    <x v="0"/>
    <n v="8.1"/>
  </r>
  <r>
    <x v="0"/>
    <n v="5.7"/>
  </r>
  <r>
    <x v="0"/>
    <n v="4.4000000000000004"/>
  </r>
  <r>
    <x v="0"/>
    <n v="7.9"/>
  </r>
  <r>
    <x v="0"/>
    <n v="7.6"/>
  </r>
  <r>
    <x v="0"/>
    <n v="4.8"/>
  </r>
  <r>
    <x v="0"/>
    <n v="7.8"/>
  </r>
  <r>
    <x v="0"/>
    <n v="6.7"/>
  </r>
  <r>
    <x v="0"/>
    <n v="2.7"/>
  </r>
  <r>
    <x v="0"/>
    <n v="5.8"/>
  </r>
  <r>
    <x v="0"/>
    <n v="7.5"/>
  </r>
  <r>
    <x v="0"/>
    <n v="5.4"/>
  </r>
  <r>
    <x v="0"/>
    <n v="4.0999999999999996"/>
  </r>
  <r>
    <x v="0"/>
    <n v="5.9"/>
  </r>
  <r>
    <x v="0"/>
    <n v="6.3"/>
  </r>
  <r>
    <x v="0"/>
    <n v="7"/>
  </r>
  <r>
    <x v="0"/>
    <n v="6.8"/>
  </r>
  <r>
    <x v="0"/>
    <n v="3.5"/>
  </r>
  <r>
    <x v="0"/>
    <n v="2.2999999999999998"/>
  </r>
  <r>
    <x v="0"/>
    <n v="6.9"/>
  </r>
  <r>
    <x v="0"/>
    <n v="8.1"/>
  </r>
  <r>
    <x v="0"/>
    <n v="6.1"/>
  </r>
  <r>
    <x v="0"/>
    <n v="5"/>
  </r>
  <r>
    <x v="0"/>
    <n v="5.5"/>
  </r>
  <r>
    <x v="0"/>
    <n v="6.2"/>
  </r>
  <r>
    <x v="0"/>
    <n v="6.2"/>
  </r>
  <r>
    <x v="0"/>
    <n v="5.9"/>
  </r>
  <r>
    <x v="0"/>
    <n v="6.3"/>
  </r>
  <r>
    <x v="0"/>
    <n v="6.7"/>
  </r>
  <r>
    <x v="0"/>
    <n v="3.5"/>
  </r>
  <r>
    <x v="0"/>
    <n v="7.5"/>
  </r>
  <r>
    <x v="0"/>
    <n v="6.6"/>
  </r>
  <r>
    <x v="0"/>
    <n v="7.5"/>
  </r>
  <r>
    <x v="0"/>
    <n v="7.2"/>
  </r>
  <r>
    <x v="0"/>
    <n v="4.8"/>
  </r>
  <r>
    <x v="0"/>
    <n v="6.6"/>
  </r>
  <r>
    <x v="0"/>
    <n v="3.5"/>
  </r>
  <r>
    <x v="0"/>
    <n v="6.7"/>
  </r>
  <r>
    <x v="0"/>
    <n v="7.6"/>
  </r>
  <r>
    <x v="0"/>
    <n v="6.3"/>
  </r>
  <r>
    <x v="0"/>
    <n v="5.5"/>
  </r>
  <r>
    <x v="0"/>
    <n v="6.3"/>
  </r>
  <r>
    <x v="0"/>
    <n v="6.5"/>
  </r>
  <r>
    <x v="0"/>
    <n v="5.6"/>
  </r>
  <r>
    <x v="0"/>
    <n v="6.9"/>
  </r>
  <r>
    <x v="0"/>
    <n v="7.6"/>
  </r>
  <r>
    <x v="0"/>
    <n v="3.9"/>
  </r>
  <r>
    <x v="0"/>
    <n v="6.1"/>
  </r>
  <r>
    <x v="0"/>
    <n v="7.3"/>
  </r>
  <r>
    <x v="0"/>
    <n v="8.3000000000000007"/>
  </r>
  <r>
    <x v="0"/>
    <n v="5.8"/>
  </r>
  <r>
    <x v="0"/>
    <n v="6.8"/>
  </r>
  <r>
    <x v="0"/>
    <n v="7"/>
  </r>
  <r>
    <x v="0"/>
    <n v="5.9"/>
  </r>
  <r>
    <x v="0"/>
    <n v="6.5"/>
  </r>
  <r>
    <x v="0"/>
    <n v="6.4"/>
  </r>
  <r>
    <x v="0"/>
    <n v="5.8"/>
  </r>
  <r>
    <x v="0"/>
    <n v="5.0999999999999996"/>
  </r>
  <r>
    <x v="0"/>
    <n v="6.8"/>
  </r>
  <r>
    <x v="0"/>
    <n v="5.3"/>
  </r>
  <r>
    <x v="0"/>
    <n v="5.3"/>
  </r>
  <r>
    <x v="0"/>
    <n v="6.4"/>
  </r>
  <r>
    <x v="0"/>
    <n v="4.9000000000000004"/>
  </r>
  <r>
    <x v="0"/>
    <n v="6.8"/>
  </r>
  <r>
    <x v="0"/>
    <n v="7.1"/>
  </r>
  <r>
    <x v="0"/>
    <n v="6.8"/>
  </r>
  <r>
    <x v="0"/>
    <n v="6.1"/>
  </r>
  <r>
    <x v="1"/>
    <n v="7"/>
  </r>
  <r>
    <x v="0"/>
    <n v="8.5"/>
  </r>
  <r>
    <x v="0"/>
    <n v="5.9"/>
  </r>
  <r>
    <x v="0"/>
    <n v="6.3"/>
  </r>
  <r>
    <x v="0"/>
    <n v="5.9"/>
  </r>
  <r>
    <x v="0"/>
    <n v="5.4"/>
  </r>
  <r>
    <x v="0"/>
    <n v="7"/>
  </r>
  <r>
    <x v="0"/>
    <n v="6.9"/>
  </r>
  <r>
    <x v="0"/>
    <n v="7.5"/>
  </r>
  <r>
    <x v="0"/>
    <n v="8.1999999999999993"/>
  </r>
  <r>
    <x v="0"/>
    <n v="5.9"/>
  </r>
  <r>
    <x v="0"/>
    <n v="5"/>
  </r>
  <r>
    <x v="0"/>
    <n v="7.3"/>
  </r>
  <r>
    <x v="0"/>
    <n v="6.4"/>
  </r>
  <r>
    <x v="0"/>
    <n v="6.6"/>
  </r>
  <r>
    <x v="12"/>
    <n v="7.8"/>
  </r>
  <r>
    <x v="0"/>
    <n v="6.7"/>
  </r>
  <r>
    <x v="0"/>
    <n v="4"/>
  </r>
  <r>
    <x v="18"/>
    <n v="7.6"/>
  </r>
  <r>
    <x v="0"/>
    <n v="7.7"/>
  </r>
  <r>
    <x v="0"/>
    <n v="5.8"/>
  </r>
  <r>
    <x v="0"/>
    <n v="5.2"/>
  </r>
  <r>
    <x v="0"/>
    <n v="5.6"/>
  </r>
  <r>
    <x v="0"/>
    <n v="5.3"/>
  </r>
  <r>
    <x v="0"/>
    <n v="7.4"/>
  </r>
  <r>
    <x v="0"/>
    <n v="6.6"/>
  </r>
  <r>
    <x v="0"/>
    <n v="6.2"/>
  </r>
  <r>
    <x v="0"/>
    <n v="1.9"/>
  </r>
  <r>
    <x v="0"/>
    <n v="5.7"/>
  </r>
  <r>
    <x v="0"/>
    <n v="6.6"/>
  </r>
  <r>
    <x v="0"/>
    <n v="6"/>
  </r>
  <r>
    <x v="0"/>
    <n v="6.1"/>
  </r>
  <r>
    <x v="0"/>
    <n v="4.8"/>
  </r>
  <r>
    <x v="0"/>
    <n v="6.2"/>
  </r>
  <r>
    <x v="0"/>
    <n v="7.5"/>
  </r>
  <r>
    <x v="0"/>
    <n v="6.3"/>
  </r>
  <r>
    <x v="0"/>
    <n v="7.1"/>
  </r>
  <r>
    <x v="0"/>
    <n v="6.6"/>
  </r>
  <r>
    <x v="0"/>
    <n v="6.1"/>
  </r>
  <r>
    <x v="0"/>
    <n v="6.7"/>
  </r>
  <r>
    <x v="0"/>
    <n v="5.6"/>
  </r>
  <r>
    <x v="0"/>
    <n v="7.2"/>
  </r>
  <r>
    <x v="0"/>
    <n v="4.3"/>
  </r>
  <r>
    <x v="0"/>
    <n v="6.4"/>
  </r>
  <r>
    <x v="0"/>
    <n v="7.1"/>
  </r>
  <r>
    <x v="0"/>
    <n v="6.3"/>
  </r>
  <r>
    <x v="0"/>
    <n v="7.4"/>
  </r>
  <r>
    <x v="0"/>
    <n v="6.1"/>
  </r>
  <r>
    <x v="0"/>
    <n v="6.6"/>
  </r>
  <r>
    <x v="0"/>
    <n v="6"/>
  </r>
  <r>
    <x v="0"/>
    <n v="6.8"/>
  </r>
  <r>
    <x v="0"/>
    <n v="7.4"/>
  </r>
  <r>
    <x v="0"/>
    <n v="6.8"/>
  </r>
  <r>
    <x v="0"/>
    <n v="7.2"/>
  </r>
  <r>
    <x v="0"/>
    <n v="1.9"/>
  </r>
  <r>
    <x v="0"/>
    <n v="5.5"/>
  </r>
  <r>
    <x v="0"/>
    <n v="4.5"/>
  </r>
  <r>
    <x v="0"/>
    <n v="6.3"/>
  </r>
  <r>
    <x v="0"/>
    <n v="7"/>
  </r>
  <r>
    <x v="0"/>
    <n v="6.7"/>
  </r>
  <r>
    <x v="0"/>
    <n v="2.8"/>
  </r>
  <r>
    <x v="0"/>
    <n v="5"/>
  </r>
  <r>
    <x v="0"/>
    <n v="7.5"/>
  </r>
  <r>
    <x v="0"/>
    <n v="4.3"/>
  </r>
  <r>
    <x v="0"/>
    <n v="5.6"/>
  </r>
  <r>
    <x v="0"/>
    <n v="6.2"/>
  </r>
  <r>
    <x v="0"/>
    <n v="5.3"/>
  </r>
  <r>
    <x v="0"/>
    <n v="7.4"/>
  </r>
  <r>
    <x v="0"/>
    <n v="7.4"/>
  </r>
  <r>
    <x v="0"/>
    <n v="6.5"/>
  </r>
  <r>
    <x v="0"/>
    <n v="7.1"/>
  </r>
  <r>
    <x v="0"/>
    <n v="7.2"/>
  </r>
  <r>
    <x v="0"/>
    <n v="2.2999999999999998"/>
  </r>
  <r>
    <x v="0"/>
    <n v="6.4"/>
  </r>
  <r>
    <x v="0"/>
    <n v="6.1"/>
  </r>
  <r>
    <x v="0"/>
    <n v="7"/>
  </r>
  <r>
    <x v="0"/>
    <n v="6.5"/>
  </r>
  <r>
    <x v="0"/>
    <n v="7"/>
  </r>
  <r>
    <x v="0"/>
    <n v="7"/>
  </r>
  <r>
    <x v="0"/>
    <n v="4.9000000000000004"/>
  </r>
  <r>
    <x v="0"/>
    <n v="6.9"/>
  </r>
  <r>
    <x v="0"/>
    <n v="7.5"/>
  </r>
  <r>
    <x v="1"/>
    <n v="8.4"/>
  </r>
  <r>
    <x v="2"/>
    <n v="6.9"/>
  </r>
  <r>
    <x v="0"/>
    <n v="4.5"/>
  </r>
  <r>
    <x v="0"/>
    <n v="7.4"/>
  </r>
  <r>
    <x v="0"/>
    <n v="7"/>
  </r>
  <r>
    <x v="0"/>
    <n v="2.8"/>
  </r>
  <r>
    <x v="0"/>
    <n v="7.5"/>
  </r>
  <r>
    <x v="0"/>
    <n v="7.1"/>
  </r>
  <r>
    <x v="0"/>
    <n v="6.4"/>
  </r>
  <r>
    <x v="0"/>
    <n v="6.7"/>
  </r>
  <r>
    <x v="0"/>
    <n v="5.3"/>
  </r>
  <r>
    <x v="1"/>
    <n v="6.9"/>
  </r>
  <r>
    <x v="0"/>
    <n v="6.2"/>
  </r>
  <r>
    <x v="0"/>
    <n v="6.3"/>
  </r>
  <r>
    <x v="0"/>
    <n v="6.4"/>
  </r>
  <r>
    <x v="12"/>
    <n v="6.5"/>
  </r>
  <r>
    <x v="2"/>
    <n v="6"/>
  </r>
  <r>
    <x v="0"/>
    <n v="5.0999999999999996"/>
  </r>
  <r>
    <x v="0"/>
    <n v="5.5"/>
  </r>
  <r>
    <x v="0"/>
    <n v="7.2"/>
  </r>
  <r>
    <x v="0"/>
    <n v="5.4"/>
  </r>
  <r>
    <x v="0"/>
    <n v="5.7"/>
  </r>
  <r>
    <x v="0"/>
    <n v="5.2"/>
  </r>
  <r>
    <x v="3"/>
    <n v="6.2"/>
  </r>
  <r>
    <x v="0"/>
    <n v="6.7"/>
  </r>
  <r>
    <x v="0"/>
    <n v="5.8"/>
  </r>
  <r>
    <x v="0"/>
    <n v="7"/>
  </r>
  <r>
    <x v="0"/>
    <n v="4.8"/>
  </r>
  <r>
    <x v="0"/>
    <n v="7.2"/>
  </r>
  <r>
    <x v="0"/>
    <n v="5.6"/>
  </r>
  <r>
    <x v="0"/>
    <n v="6.4"/>
  </r>
  <r>
    <x v="3"/>
    <n v="7.5"/>
  </r>
  <r>
    <x v="14"/>
    <n v="7.4"/>
  </r>
  <r>
    <x v="0"/>
    <n v="8"/>
  </r>
  <r>
    <x v="0"/>
    <n v="5.7"/>
  </r>
  <r>
    <x v="0"/>
    <n v="6.8"/>
  </r>
  <r>
    <x v="0"/>
    <n v="5.9"/>
  </r>
  <r>
    <x v="0"/>
    <n v="7.2"/>
  </r>
  <r>
    <x v="0"/>
    <n v="5.5"/>
  </r>
  <r>
    <x v="0"/>
    <n v="8.4"/>
  </r>
  <r>
    <x v="0"/>
    <n v="8.5"/>
  </r>
  <r>
    <x v="0"/>
    <n v="5.6"/>
  </r>
  <r>
    <x v="0"/>
    <n v="4.0999999999999996"/>
  </r>
  <r>
    <x v="0"/>
    <n v="5"/>
  </r>
  <r>
    <x v="0"/>
    <n v="6.1"/>
  </r>
  <r>
    <x v="0"/>
    <n v="5.4"/>
  </r>
  <r>
    <x v="0"/>
    <n v="7.1"/>
  </r>
  <r>
    <x v="0"/>
    <n v="6.6"/>
  </r>
  <r>
    <x v="0"/>
    <n v="3.6"/>
  </r>
  <r>
    <x v="0"/>
    <n v="6.5"/>
  </r>
  <r>
    <x v="1"/>
    <n v="8.6"/>
  </r>
  <r>
    <x v="3"/>
    <n v="6.2"/>
  </r>
  <r>
    <x v="0"/>
    <n v="7"/>
  </r>
  <r>
    <x v="0"/>
    <n v="7.6"/>
  </r>
  <r>
    <x v="0"/>
    <n v="6.5"/>
  </r>
  <r>
    <x v="0"/>
    <n v="6.4"/>
  </r>
  <r>
    <x v="0"/>
    <n v="6.7"/>
  </r>
  <r>
    <x v="0"/>
    <n v="6.3"/>
  </r>
  <r>
    <x v="0"/>
    <n v="6.4"/>
  </r>
  <r>
    <x v="0"/>
    <n v="5.7"/>
  </r>
  <r>
    <x v="0"/>
    <n v="6.3"/>
  </r>
  <r>
    <x v="19"/>
    <n v="7.8"/>
  </r>
  <r>
    <x v="0"/>
    <n v="6"/>
  </r>
  <r>
    <x v="0"/>
    <n v="7.7"/>
  </r>
  <r>
    <x v="0"/>
    <n v="6.2"/>
  </r>
  <r>
    <x v="20"/>
    <n v="5.7"/>
  </r>
  <r>
    <x v="0"/>
    <n v="7.7"/>
  </r>
  <r>
    <x v="0"/>
    <n v="6.4"/>
  </r>
  <r>
    <x v="0"/>
    <n v="6.4"/>
  </r>
  <r>
    <x v="0"/>
    <n v="6.9"/>
  </r>
  <r>
    <x v="0"/>
    <n v="7.3"/>
  </r>
  <r>
    <x v="0"/>
    <n v="7.3"/>
  </r>
  <r>
    <x v="0"/>
    <n v="6.2"/>
  </r>
  <r>
    <x v="0"/>
    <n v="6.6"/>
  </r>
  <r>
    <x v="0"/>
    <n v="6.7"/>
  </r>
  <r>
    <x v="0"/>
    <n v="5.7"/>
  </r>
  <r>
    <x v="0"/>
    <n v="3.1"/>
  </r>
  <r>
    <x v="0"/>
    <n v="6.3"/>
  </r>
  <r>
    <x v="0"/>
    <n v="5.7"/>
  </r>
  <r>
    <x v="0"/>
    <n v="7.1"/>
  </r>
  <r>
    <x v="0"/>
    <n v="7"/>
  </r>
  <r>
    <x v="0"/>
    <n v="6.1"/>
  </r>
  <r>
    <x v="0"/>
    <n v="6.6"/>
  </r>
  <r>
    <x v="0"/>
    <n v="7.8"/>
  </r>
  <r>
    <x v="0"/>
    <n v="8.3000000000000007"/>
  </r>
  <r>
    <x v="0"/>
    <n v="3.9"/>
  </r>
  <r>
    <x v="0"/>
    <n v="7"/>
  </r>
  <r>
    <x v="0"/>
    <n v="6.7"/>
  </r>
  <r>
    <x v="0"/>
    <n v="7.3"/>
  </r>
  <r>
    <x v="0"/>
    <n v="7.5"/>
  </r>
  <r>
    <x v="0"/>
    <n v="6.3"/>
  </r>
  <r>
    <x v="0"/>
    <n v="7.8"/>
  </r>
  <r>
    <x v="0"/>
    <n v="7.3"/>
  </r>
  <r>
    <x v="0"/>
    <n v="7.6"/>
  </r>
  <r>
    <x v="0"/>
    <n v="5.3"/>
  </r>
  <r>
    <x v="0"/>
    <n v="7.9"/>
  </r>
  <r>
    <x v="0"/>
    <n v="5.3"/>
  </r>
  <r>
    <x v="0"/>
    <n v="6.8"/>
  </r>
  <r>
    <x v="0"/>
    <n v="7.1"/>
  </r>
  <r>
    <x v="0"/>
    <n v="7.2"/>
  </r>
  <r>
    <x v="0"/>
    <n v="5.8"/>
  </r>
  <r>
    <x v="0"/>
    <n v="5.8"/>
  </r>
  <r>
    <x v="0"/>
    <n v="8.3000000000000007"/>
  </r>
  <r>
    <x v="0"/>
    <n v="5.6"/>
  </r>
  <r>
    <x v="0"/>
    <n v="6.8"/>
  </r>
  <r>
    <x v="0"/>
    <n v="5"/>
  </r>
  <r>
    <x v="0"/>
    <n v="7.6"/>
  </r>
  <r>
    <x v="0"/>
    <n v="6.7"/>
  </r>
  <r>
    <x v="0"/>
    <n v="6.7"/>
  </r>
  <r>
    <x v="0"/>
    <n v="5.7"/>
  </r>
  <r>
    <x v="0"/>
    <n v="5.2"/>
  </r>
  <r>
    <x v="0"/>
    <n v="7.5"/>
  </r>
  <r>
    <x v="0"/>
    <n v="7.2"/>
  </r>
  <r>
    <x v="0"/>
    <n v="5.3"/>
  </r>
  <r>
    <x v="0"/>
    <n v="6.5"/>
  </r>
  <r>
    <x v="0"/>
    <n v="5"/>
  </r>
  <r>
    <x v="0"/>
    <n v="6.1"/>
  </r>
  <r>
    <x v="0"/>
    <n v="7.4"/>
  </r>
  <r>
    <x v="0"/>
    <n v="4.4000000000000004"/>
  </r>
  <r>
    <x v="0"/>
    <n v="7.5"/>
  </r>
  <r>
    <x v="0"/>
    <n v="5.7"/>
  </r>
  <r>
    <x v="0"/>
    <n v="5.5"/>
  </r>
  <r>
    <x v="0"/>
    <n v="7.1"/>
  </r>
  <r>
    <x v="0"/>
    <n v="5.9"/>
  </r>
  <r>
    <x v="0"/>
    <n v="6.7"/>
  </r>
  <r>
    <x v="0"/>
    <n v="7"/>
  </r>
  <r>
    <x v="0"/>
    <n v="7.9"/>
  </r>
  <r>
    <x v="0"/>
    <n v="6.9"/>
  </r>
  <r>
    <x v="21"/>
    <n v="7.3"/>
  </r>
  <r>
    <x v="0"/>
    <n v="7.3"/>
  </r>
  <r>
    <x v="0"/>
    <n v="3.5"/>
  </r>
  <r>
    <x v="0"/>
    <n v="7.8"/>
  </r>
  <r>
    <x v="0"/>
    <n v="7.4"/>
  </r>
  <r>
    <x v="0"/>
    <n v="6.7"/>
  </r>
  <r>
    <x v="0"/>
    <n v="6.4"/>
  </r>
  <r>
    <x v="0"/>
    <n v="7.1"/>
  </r>
  <r>
    <x v="14"/>
    <n v="7.8"/>
  </r>
  <r>
    <x v="0"/>
    <n v="4"/>
  </r>
  <r>
    <x v="0"/>
    <n v="5.9"/>
  </r>
  <r>
    <x v="0"/>
    <n v="7.2"/>
  </r>
  <r>
    <x v="0"/>
    <n v="7.2"/>
  </r>
  <r>
    <x v="0"/>
    <n v="5.0999999999999996"/>
  </r>
  <r>
    <x v="0"/>
    <n v="7.7"/>
  </r>
  <r>
    <x v="0"/>
    <n v="5.5"/>
  </r>
  <r>
    <x v="0"/>
    <n v="6.2"/>
  </r>
  <r>
    <x v="0"/>
    <n v="7.2"/>
  </r>
  <r>
    <x v="0"/>
    <n v="5.2"/>
  </r>
  <r>
    <x v="0"/>
    <n v="6.7"/>
  </r>
  <r>
    <x v="0"/>
    <n v="6.3"/>
  </r>
  <r>
    <x v="0"/>
    <n v="5"/>
  </r>
  <r>
    <x v="0"/>
    <n v="6.2"/>
  </r>
  <r>
    <x v="0"/>
    <n v="7.6"/>
  </r>
  <r>
    <x v="0"/>
    <n v="4.0999999999999996"/>
  </r>
  <r>
    <x v="0"/>
    <n v="5.3"/>
  </r>
  <r>
    <x v="0"/>
    <n v="6.2"/>
  </r>
  <r>
    <x v="0"/>
    <n v="6.5"/>
  </r>
  <r>
    <x v="0"/>
    <n v="8.1"/>
  </r>
  <r>
    <x v="0"/>
    <n v="6.3"/>
  </r>
  <r>
    <x v="0"/>
    <n v="4.4000000000000004"/>
  </r>
  <r>
    <x v="0"/>
    <n v="4.5999999999999996"/>
  </r>
  <r>
    <x v="0"/>
    <n v="6"/>
  </r>
  <r>
    <x v="0"/>
    <n v="7.6"/>
  </r>
  <r>
    <x v="0"/>
    <n v="8.4"/>
  </r>
  <r>
    <x v="0"/>
    <n v="7.9"/>
  </r>
  <r>
    <x v="0"/>
    <n v="5.6"/>
  </r>
  <r>
    <x v="0"/>
    <n v="6.5"/>
  </r>
  <r>
    <x v="0"/>
    <n v="7.5"/>
  </r>
  <r>
    <x v="0"/>
    <n v="6.3"/>
  </r>
  <r>
    <x v="0"/>
    <n v="7.9"/>
  </r>
  <r>
    <x v="3"/>
    <n v="7.9"/>
  </r>
  <r>
    <x v="0"/>
    <n v="5.0999999999999996"/>
  </r>
  <r>
    <x v="0"/>
    <n v="6.7"/>
  </r>
  <r>
    <x v="0"/>
    <n v="6.7"/>
  </r>
  <r>
    <x v="0"/>
    <n v="5.6"/>
  </r>
  <r>
    <x v="0"/>
    <n v="5.6"/>
  </r>
  <r>
    <x v="0"/>
    <n v="6.8"/>
  </r>
  <r>
    <x v="0"/>
    <n v="6.2"/>
  </r>
  <r>
    <x v="0"/>
    <n v="5.6"/>
  </r>
  <r>
    <x v="0"/>
    <n v="6.4"/>
  </r>
  <r>
    <x v="0"/>
    <n v="5.6"/>
  </r>
  <r>
    <x v="0"/>
    <n v="7.4"/>
  </r>
  <r>
    <x v="0"/>
    <n v="4.9000000000000004"/>
  </r>
  <r>
    <x v="0"/>
    <n v="6"/>
  </r>
  <r>
    <x v="0"/>
    <n v="7.2"/>
  </r>
  <r>
    <x v="0"/>
    <n v="4.9000000000000004"/>
  </r>
  <r>
    <x v="0"/>
    <n v="7.5"/>
  </r>
  <r>
    <x v="0"/>
    <n v="4.8"/>
  </r>
  <r>
    <x v="0"/>
    <n v="3.1"/>
  </r>
  <r>
    <x v="0"/>
    <n v="5.8"/>
  </r>
  <r>
    <x v="0"/>
    <n v="6.7"/>
  </r>
  <r>
    <x v="0"/>
    <n v="6.8"/>
  </r>
  <r>
    <x v="0"/>
    <n v="6.5"/>
  </r>
  <r>
    <x v="0"/>
    <n v="5.9"/>
  </r>
  <r>
    <x v="0"/>
    <n v="5.5"/>
  </r>
  <r>
    <x v="0"/>
    <n v="3.6"/>
  </r>
  <r>
    <x v="0"/>
    <n v="3.3"/>
  </r>
  <r>
    <x v="0"/>
    <n v="7.4"/>
  </r>
  <r>
    <x v="0"/>
    <n v="6.7"/>
  </r>
  <r>
    <x v="0"/>
    <n v="3"/>
  </r>
  <r>
    <x v="0"/>
    <n v="7.6"/>
  </r>
  <r>
    <x v="0"/>
    <n v="6.4"/>
  </r>
  <r>
    <x v="0"/>
    <n v="6.9"/>
  </r>
  <r>
    <x v="0"/>
    <n v="6.6"/>
  </r>
  <r>
    <x v="0"/>
    <n v="5.5"/>
  </r>
  <r>
    <x v="2"/>
    <n v="6.6"/>
  </r>
  <r>
    <x v="0"/>
    <n v="5.2"/>
  </r>
  <r>
    <x v="0"/>
    <n v="4.0999999999999996"/>
  </r>
  <r>
    <x v="0"/>
    <n v="6.8"/>
  </r>
  <r>
    <x v="0"/>
    <n v="6.5"/>
  </r>
  <r>
    <x v="0"/>
    <n v="7.6"/>
  </r>
  <r>
    <x v="0"/>
    <n v="7.4"/>
  </r>
  <r>
    <x v="0"/>
    <n v="7.7"/>
  </r>
  <r>
    <x v="0"/>
    <n v="7.1"/>
  </r>
  <r>
    <x v="0"/>
    <n v="6.3"/>
  </r>
  <r>
    <x v="0"/>
    <n v="7.6"/>
  </r>
  <r>
    <x v="0"/>
    <n v="8"/>
  </r>
  <r>
    <x v="0"/>
    <n v="7.3"/>
  </r>
  <r>
    <x v="0"/>
    <n v="7.6"/>
  </r>
  <r>
    <x v="0"/>
    <n v="7.8"/>
  </r>
  <r>
    <x v="0"/>
    <n v="6.5"/>
  </r>
  <r>
    <x v="0"/>
    <n v="6.4"/>
  </r>
  <r>
    <x v="0"/>
    <n v="8"/>
  </r>
  <r>
    <x v="0"/>
    <n v="4.8"/>
  </r>
  <r>
    <x v="0"/>
    <n v="7.8"/>
  </r>
  <r>
    <x v="0"/>
    <n v="5.9"/>
  </r>
  <r>
    <x v="0"/>
    <n v="5.4"/>
  </r>
  <r>
    <x v="0"/>
    <n v="3.3"/>
  </r>
  <r>
    <x v="5"/>
    <n v="8.1999999999999993"/>
  </r>
  <r>
    <x v="0"/>
    <n v="6.6"/>
  </r>
  <r>
    <x v="0"/>
    <n v="5.4"/>
  </r>
  <r>
    <x v="0"/>
    <n v="6.4"/>
  </r>
  <r>
    <x v="0"/>
    <n v="4.8"/>
  </r>
  <r>
    <x v="0"/>
    <n v="5.9"/>
  </r>
  <r>
    <x v="0"/>
    <n v="5.5"/>
  </r>
  <r>
    <x v="0"/>
    <n v="7.9"/>
  </r>
  <r>
    <x v="0"/>
    <n v="4.9000000000000004"/>
  </r>
  <r>
    <x v="0"/>
    <n v="7.2"/>
  </r>
  <r>
    <x v="22"/>
    <n v="6.6"/>
  </r>
  <r>
    <x v="0"/>
    <n v="6.7"/>
  </r>
  <r>
    <x v="0"/>
    <n v="5.3"/>
  </r>
  <r>
    <x v="0"/>
    <n v="7.2"/>
  </r>
  <r>
    <x v="0"/>
    <n v="5.0999999999999996"/>
  </r>
  <r>
    <x v="0"/>
    <n v="5.6"/>
  </r>
  <r>
    <x v="0"/>
    <n v="7.6"/>
  </r>
  <r>
    <x v="0"/>
    <n v="3.1"/>
  </r>
  <r>
    <x v="0"/>
    <n v="7.2"/>
  </r>
  <r>
    <x v="0"/>
    <n v="5.7"/>
  </r>
  <r>
    <x v="0"/>
    <n v="5.2"/>
  </r>
  <r>
    <x v="0"/>
    <n v="7.7"/>
  </r>
  <r>
    <x v="0"/>
    <n v="7"/>
  </r>
  <r>
    <x v="0"/>
    <n v="3.6"/>
  </r>
  <r>
    <x v="0"/>
    <n v="4.9000000000000004"/>
  </r>
  <r>
    <x v="0"/>
    <n v="6"/>
  </r>
  <r>
    <x v="0"/>
    <n v="6.6"/>
  </r>
  <r>
    <x v="0"/>
    <n v="6.8"/>
  </r>
  <r>
    <x v="0"/>
    <n v="7.2"/>
  </r>
  <r>
    <x v="0"/>
    <n v="7.2"/>
  </r>
  <r>
    <x v="0"/>
    <n v="2.8"/>
  </r>
  <r>
    <x v="0"/>
    <n v="6.6"/>
  </r>
  <r>
    <x v="0"/>
    <n v="6.7"/>
  </r>
  <r>
    <x v="0"/>
    <n v="7"/>
  </r>
  <r>
    <x v="0"/>
    <n v="4.4000000000000004"/>
  </r>
  <r>
    <x v="2"/>
    <n v="7.1"/>
  </r>
  <r>
    <x v="0"/>
    <n v="6.2"/>
  </r>
  <r>
    <x v="0"/>
    <n v="7.3"/>
  </r>
  <r>
    <x v="0"/>
    <n v="5.0999999999999996"/>
  </r>
  <r>
    <x v="0"/>
    <n v="8.1"/>
  </r>
  <r>
    <x v="0"/>
    <n v="6.7"/>
  </r>
  <r>
    <x v="0"/>
    <n v="6.6"/>
  </r>
  <r>
    <x v="0"/>
    <n v="4.5"/>
  </r>
  <r>
    <x v="0"/>
    <n v="8.1"/>
  </r>
  <r>
    <x v="0"/>
    <n v="6.6"/>
  </r>
  <r>
    <x v="0"/>
    <n v="6.5"/>
  </r>
  <r>
    <x v="0"/>
    <n v="5.9"/>
  </r>
  <r>
    <x v="2"/>
    <n v="6.6"/>
  </r>
  <r>
    <x v="0"/>
    <n v="6.5"/>
  </r>
  <r>
    <x v="0"/>
    <n v="7.3"/>
  </r>
  <r>
    <x v="0"/>
    <n v="7.5"/>
  </r>
  <r>
    <x v="0"/>
    <n v="5.9"/>
  </r>
  <r>
    <x v="0"/>
    <n v="7.4"/>
  </r>
  <r>
    <x v="0"/>
    <n v="6.9"/>
  </r>
  <r>
    <x v="3"/>
    <n v="7.9"/>
  </r>
  <r>
    <x v="0"/>
    <n v="8.4"/>
  </r>
  <r>
    <x v="0"/>
    <n v="8"/>
  </r>
  <r>
    <x v="0"/>
    <n v="6"/>
  </r>
  <r>
    <x v="0"/>
    <n v="7.3"/>
  </r>
  <r>
    <x v="0"/>
    <n v="6.8"/>
  </r>
  <r>
    <x v="0"/>
    <n v="7.8"/>
  </r>
  <r>
    <x v="23"/>
    <n v="5.7"/>
  </r>
  <r>
    <x v="0"/>
    <n v="6.1"/>
  </r>
  <r>
    <x v="0"/>
    <n v="8.1"/>
  </r>
  <r>
    <x v="0"/>
    <n v="6.1"/>
  </r>
  <r>
    <x v="0"/>
    <n v="7.5"/>
  </r>
  <r>
    <x v="0"/>
    <n v="6.2"/>
  </r>
  <r>
    <x v="0"/>
    <n v="6.2"/>
  </r>
  <r>
    <x v="0"/>
    <n v="7.9"/>
  </r>
  <r>
    <x v="0"/>
    <n v="7.4"/>
  </r>
  <r>
    <x v="0"/>
    <n v="6.6"/>
  </r>
  <r>
    <x v="0"/>
    <n v="7.3"/>
  </r>
  <r>
    <x v="0"/>
    <n v="7.5"/>
  </r>
  <r>
    <x v="0"/>
    <n v="5.6"/>
  </r>
  <r>
    <x v="0"/>
    <n v="7.3"/>
  </r>
  <r>
    <x v="0"/>
    <n v="6.4"/>
  </r>
  <r>
    <x v="0"/>
    <n v="5"/>
  </r>
  <r>
    <x v="0"/>
    <n v="5.4"/>
  </r>
  <r>
    <x v="0"/>
    <n v="8.1999999999999993"/>
  </r>
  <r>
    <x v="0"/>
    <n v="7.1"/>
  </r>
  <r>
    <x v="0"/>
    <n v="5.3"/>
  </r>
  <r>
    <x v="0"/>
    <n v="6.5"/>
  </r>
  <r>
    <x v="0"/>
    <n v="6.2"/>
  </r>
  <r>
    <x v="0"/>
    <n v="6.4"/>
  </r>
  <r>
    <x v="0"/>
    <n v="7.2"/>
  </r>
  <r>
    <x v="0"/>
    <n v="6.9"/>
  </r>
  <r>
    <x v="0"/>
    <n v="5.7"/>
  </r>
  <r>
    <x v="0"/>
    <n v="7.7"/>
  </r>
  <r>
    <x v="0"/>
    <n v="5.4"/>
  </r>
  <r>
    <x v="0"/>
    <n v="5.6"/>
  </r>
  <r>
    <x v="0"/>
    <n v="7.7"/>
  </r>
  <r>
    <x v="0"/>
    <n v="5.0999999999999996"/>
  </r>
  <r>
    <x v="0"/>
    <n v="6.8"/>
  </r>
  <r>
    <x v="0"/>
    <n v="8.4"/>
  </r>
  <r>
    <x v="0"/>
    <n v="4.9000000000000004"/>
  </r>
  <r>
    <x v="0"/>
    <n v="7.1"/>
  </r>
  <r>
    <x v="0"/>
    <n v="6.6"/>
  </r>
  <r>
    <x v="0"/>
    <n v="6.1"/>
  </r>
  <r>
    <x v="0"/>
    <n v="4.0999999999999996"/>
  </r>
  <r>
    <x v="0"/>
    <n v="5.8"/>
  </r>
  <r>
    <x v="0"/>
    <n v="8.1"/>
  </r>
  <r>
    <x v="0"/>
    <n v="7.6"/>
  </r>
  <r>
    <x v="0"/>
    <n v="7.8"/>
  </r>
  <r>
    <x v="0"/>
    <n v="4.5999999999999996"/>
  </r>
  <r>
    <x v="0"/>
    <n v="6"/>
  </r>
  <r>
    <x v="0"/>
    <n v="7"/>
  </r>
  <r>
    <x v="0"/>
    <n v="6.7"/>
  </r>
  <r>
    <x v="0"/>
    <n v="6.4"/>
  </r>
  <r>
    <x v="0"/>
    <n v="7.2"/>
  </r>
  <r>
    <x v="0"/>
    <n v="7.4"/>
  </r>
  <r>
    <x v="0"/>
    <n v="4.8"/>
  </r>
  <r>
    <x v="0"/>
    <n v="4"/>
  </r>
  <r>
    <x v="0"/>
    <n v="6.2"/>
  </r>
  <r>
    <x v="0"/>
    <n v="7.7"/>
  </r>
  <r>
    <x v="0"/>
    <n v="6.7"/>
  </r>
  <r>
    <x v="0"/>
    <n v="7.9"/>
  </r>
  <r>
    <x v="0"/>
    <n v="7.9"/>
  </r>
  <r>
    <x v="0"/>
    <n v="5.5"/>
  </r>
  <r>
    <x v="0"/>
    <n v="6.2"/>
  </r>
  <r>
    <x v="0"/>
    <n v="5.0999999999999996"/>
  </r>
  <r>
    <x v="0"/>
    <n v="4.0999999999999996"/>
  </r>
  <r>
    <x v="0"/>
    <n v="6.7"/>
  </r>
  <r>
    <x v="0"/>
    <n v="4.7"/>
  </r>
  <r>
    <x v="0"/>
    <n v="6.4"/>
  </r>
  <r>
    <x v="0"/>
    <n v="6.3"/>
  </r>
  <r>
    <x v="0"/>
    <n v="5.5"/>
  </r>
  <r>
    <x v="0"/>
    <n v="7.3"/>
  </r>
  <r>
    <x v="0"/>
    <n v="6.3"/>
  </r>
  <r>
    <x v="0"/>
    <n v="4.9000000000000004"/>
  </r>
  <r>
    <x v="0"/>
    <n v="7.6"/>
  </r>
  <r>
    <x v="0"/>
    <n v="6"/>
  </r>
  <r>
    <x v="0"/>
    <n v="6.2"/>
  </r>
  <r>
    <x v="0"/>
    <n v="6.8"/>
  </r>
  <r>
    <x v="0"/>
    <n v="4.5"/>
  </r>
  <r>
    <x v="0"/>
    <n v="5.7"/>
  </r>
  <r>
    <x v="0"/>
    <n v="8.4"/>
  </r>
  <r>
    <x v="0"/>
    <n v="4.5999999999999996"/>
  </r>
  <r>
    <x v="0"/>
    <n v="6.2"/>
  </r>
  <r>
    <x v="0"/>
    <n v="7"/>
  </r>
  <r>
    <x v="0"/>
    <n v="6.9"/>
  </r>
  <r>
    <x v="0"/>
    <n v="6.1"/>
  </r>
  <r>
    <x v="0"/>
    <n v="6.7"/>
  </r>
  <r>
    <x v="0"/>
    <n v="5.6"/>
  </r>
  <r>
    <x v="0"/>
    <n v="6.6"/>
  </r>
  <r>
    <x v="0"/>
    <n v="6.4"/>
  </r>
  <r>
    <x v="0"/>
    <n v="2.8"/>
  </r>
  <r>
    <x v="0"/>
    <n v="5.4"/>
  </r>
  <r>
    <x v="0"/>
    <n v="5"/>
  </r>
  <r>
    <x v="0"/>
    <n v="5.0999999999999996"/>
  </r>
  <r>
    <x v="0"/>
    <n v="8"/>
  </r>
  <r>
    <x v="0"/>
    <n v="5.9"/>
  </r>
  <r>
    <x v="0"/>
    <n v="7.5"/>
  </r>
  <r>
    <x v="0"/>
    <n v="8.1999999999999993"/>
  </r>
  <r>
    <x v="0"/>
    <n v="7"/>
  </r>
  <r>
    <x v="0"/>
    <n v="6.6"/>
  </r>
  <r>
    <x v="0"/>
    <n v="6.7"/>
  </r>
  <r>
    <x v="0"/>
    <n v="5.5"/>
  </r>
  <r>
    <x v="0"/>
    <n v="4.9000000000000004"/>
  </r>
  <r>
    <x v="0"/>
    <n v="6.9"/>
  </r>
  <r>
    <x v="0"/>
    <n v="7.4"/>
  </r>
  <r>
    <x v="0"/>
    <n v="5.6"/>
  </r>
  <r>
    <x v="0"/>
    <n v="8"/>
  </r>
  <r>
    <x v="0"/>
    <n v="5.3"/>
  </r>
  <r>
    <x v="0"/>
    <n v="6.2"/>
  </r>
  <r>
    <x v="0"/>
    <n v="5.3"/>
  </r>
  <r>
    <x v="0"/>
    <n v="6.6"/>
  </r>
  <r>
    <x v="0"/>
    <n v="7.2"/>
  </r>
  <r>
    <x v="0"/>
    <n v="4.5999999999999996"/>
  </r>
  <r>
    <x v="0"/>
    <n v="7.5"/>
  </r>
  <r>
    <x v="0"/>
    <n v="6.5"/>
  </r>
  <r>
    <x v="0"/>
    <n v="7.6"/>
  </r>
  <r>
    <x v="0"/>
    <n v="6.2"/>
  </r>
  <r>
    <x v="0"/>
    <n v="8"/>
  </r>
  <r>
    <x v="0"/>
    <n v="5.5"/>
  </r>
  <r>
    <x v="0"/>
    <n v="6.3"/>
  </r>
  <r>
    <x v="0"/>
    <n v="7.2"/>
  </r>
  <r>
    <x v="0"/>
    <n v="7.9"/>
  </r>
  <r>
    <x v="0"/>
    <n v="6.7"/>
  </r>
  <r>
    <x v="0"/>
    <n v="5.3"/>
  </r>
  <r>
    <x v="0"/>
    <n v="6.3"/>
  </r>
  <r>
    <x v="0"/>
    <n v="6.5"/>
  </r>
  <r>
    <x v="0"/>
    <n v="5.6"/>
  </r>
  <r>
    <x v="0"/>
    <n v="7"/>
  </r>
  <r>
    <x v="14"/>
    <n v="8.3000000000000007"/>
  </r>
  <r>
    <x v="2"/>
    <n v="7.2"/>
  </r>
  <r>
    <x v="0"/>
    <n v="6.8"/>
  </r>
  <r>
    <x v="3"/>
    <n v="6.4"/>
  </r>
  <r>
    <x v="0"/>
    <n v="6.9"/>
  </r>
  <r>
    <x v="8"/>
    <n v="8"/>
  </r>
  <r>
    <x v="24"/>
    <n v="6.2"/>
  </r>
  <r>
    <x v="0"/>
    <n v="6.4"/>
  </r>
  <r>
    <x v="0"/>
    <n v="5.6"/>
  </r>
  <r>
    <x v="0"/>
    <n v="6.1"/>
  </r>
  <r>
    <x v="0"/>
    <n v="6"/>
  </r>
  <r>
    <x v="0"/>
    <n v="5.0999999999999996"/>
  </r>
  <r>
    <x v="0"/>
    <n v="4.5"/>
  </r>
  <r>
    <x v="0"/>
    <n v="5.9"/>
  </r>
  <r>
    <x v="0"/>
    <n v="6"/>
  </r>
  <r>
    <x v="0"/>
    <n v="5.8"/>
  </r>
  <r>
    <x v="0"/>
    <n v="6.1"/>
  </r>
  <r>
    <x v="0"/>
    <n v="4.9000000000000004"/>
  </r>
  <r>
    <x v="5"/>
    <n v="5.7"/>
  </r>
  <r>
    <x v="3"/>
    <n v="7.1"/>
  </r>
  <r>
    <x v="0"/>
    <n v="6.6"/>
  </r>
  <r>
    <x v="0"/>
    <n v="8.1"/>
  </r>
  <r>
    <x v="0"/>
    <n v="5.7"/>
  </r>
  <r>
    <x v="0"/>
    <n v="6.8"/>
  </r>
  <r>
    <x v="2"/>
    <n v="7.5"/>
  </r>
  <r>
    <x v="0"/>
    <n v="6.2"/>
  </r>
  <r>
    <x v="0"/>
    <n v="8.3000000000000007"/>
  </r>
  <r>
    <x v="0"/>
    <n v="7.4"/>
  </r>
  <r>
    <x v="0"/>
    <n v="8"/>
  </r>
  <r>
    <x v="0"/>
    <n v="6.9"/>
  </r>
  <r>
    <x v="0"/>
    <n v="6.9"/>
  </r>
  <r>
    <x v="0"/>
    <n v="9.5"/>
  </r>
  <r>
    <x v="0"/>
    <n v="5.5"/>
  </r>
  <r>
    <x v="0"/>
    <n v="5.7"/>
  </r>
  <r>
    <x v="0"/>
    <n v="7.2"/>
  </r>
  <r>
    <x v="0"/>
    <n v="6.9"/>
  </r>
  <r>
    <x v="0"/>
    <n v="5.5"/>
  </r>
  <r>
    <x v="0"/>
    <n v="5.9"/>
  </r>
  <r>
    <x v="0"/>
    <n v="7.7"/>
  </r>
  <r>
    <x v="0"/>
    <n v="5.2"/>
  </r>
  <r>
    <x v="0"/>
    <n v="7.1"/>
  </r>
  <r>
    <x v="0"/>
    <n v="6.6"/>
  </r>
  <r>
    <x v="0"/>
    <n v="5.5"/>
  </r>
  <r>
    <x v="0"/>
    <n v="7.7"/>
  </r>
  <r>
    <x v="0"/>
    <n v="5.4"/>
  </r>
  <r>
    <x v="0"/>
    <n v="6.7"/>
  </r>
  <r>
    <x v="0"/>
    <n v="5"/>
  </r>
  <r>
    <x v="0"/>
    <n v="6.4"/>
  </r>
  <r>
    <x v="0"/>
    <n v="6.6"/>
  </r>
  <r>
    <x v="0"/>
    <n v="5.9"/>
  </r>
  <r>
    <x v="0"/>
    <n v="5.7"/>
  </r>
  <r>
    <x v="0"/>
    <n v="4.5"/>
  </r>
  <r>
    <x v="0"/>
    <n v="3.7"/>
  </r>
  <r>
    <x v="0"/>
    <n v="5"/>
  </r>
  <r>
    <x v="0"/>
    <n v="4.5999999999999996"/>
  </r>
  <r>
    <x v="0"/>
    <n v="6.5"/>
  </r>
  <r>
    <x v="0"/>
    <n v="4.9000000000000004"/>
  </r>
  <r>
    <x v="0"/>
    <n v="6"/>
  </r>
  <r>
    <x v="0"/>
    <n v="6.9"/>
  </r>
  <r>
    <x v="0"/>
    <n v="5.7"/>
  </r>
  <r>
    <x v="0"/>
    <n v="6.7"/>
  </r>
  <r>
    <x v="0"/>
    <n v="6.9"/>
  </r>
  <r>
    <x v="0"/>
    <n v="5.5"/>
  </r>
  <r>
    <x v="0"/>
    <n v="4.4000000000000004"/>
  </r>
  <r>
    <x v="0"/>
    <n v="5.4"/>
  </r>
  <r>
    <x v="0"/>
    <n v="7"/>
  </r>
  <r>
    <x v="0"/>
    <n v="5.4"/>
  </r>
  <r>
    <x v="0"/>
    <n v="5.4"/>
  </r>
  <r>
    <x v="2"/>
    <n v="8"/>
  </r>
  <r>
    <x v="0"/>
    <n v="7.6"/>
  </r>
  <r>
    <x v="0"/>
    <n v="5.9"/>
  </r>
  <r>
    <x v="0"/>
    <n v="6.6"/>
  </r>
  <r>
    <x v="0"/>
    <n v="6.7"/>
  </r>
  <r>
    <x v="0"/>
    <n v="3.9"/>
  </r>
  <r>
    <x v="0"/>
    <n v="5.7"/>
  </r>
  <r>
    <x v="0"/>
    <n v="6.7"/>
  </r>
  <r>
    <x v="0"/>
    <n v="6.5"/>
  </r>
  <r>
    <x v="0"/>
    <n v="6.8"/>
  </r>
  <r>
    <x v="2"/>
    <n v="6.3"/>
  </r>
  <r>
    <x v="0"/>
    <n v="7.3"/>
  </r>
  <r>
    <x v="3"/>
    <n v="6.9"/>
  </r>
  <r>
    <x v="0"/>
    <n v="7"/>
  </r>
  <r>
    <x v="0"/>
    <n v="6.5"/>
  </r>
  <r>
    <x v="0"/>
    <n v="3.6"/>
  </r>
  <r>
    <x v="0"/>
    <n v="7.7"/>
  </r>
  <r>
    <x v="0"/>
    <n v="7.7"/>
  </r>
  <r>
    <x v="0"/>
    <n v="5.9"/>
  </r>
  <r>
    <x v="0"/>
    <n v="6.8"/>
  </r>
  <r>
    <x v="0"/>
    <n v="7.4"/>
  </r>
  <r>
    <x v="0"/>
    <n v="5.0999999999999996"/>
  </r>
  <r>
    <x v="25"/>
    <n v="9.1"/>
  </r>
  <r>
    <x v="0"/>
    <n v="7.4"/>
  </r>
  <r>
    <x v="0"/>
    <n v="7.2"/>
  </r>
  <r>
    <x v="0"/>
    <n v="6"/>
  </r>
  <r>
    <x v="25"/>
    <n v="7.4"/>
  </r>
  <r>
    <x v="14"/>
    <n v="8.3000000000000007"/>
  </r>
  <r>
    <x v="5"/>
    <n v="8.1"/>
  </r>
  <r>
    <x v="0"/>
    <n v="6.3"/>
  </r>
  <r>
    <x v="0"/>
    <n v="7.3"/>
  </r>
  <r>
    <x v="0"/>
    <n v="3.6"/>
  </r>
  <r>
    <x v="0"/>
    <n v="1.6"/>
  </r>
  <r>
    <x v="0"/>
    <n v="8"/>
  </r>
  <r>
    <x v="0"/>
    <n v="6.2"/>
  </r>
  <r>
    <x v="0"/>
    <n v="9"/>
  </r>
  <r>
    <x v="0"/>
    <n v="6.1"/>
  </r>
  <r>
    <x v="0"/>
    <n v="5.7"/>
  </r>
  <r>
    <x v="0"/>
    <n v="6.8"/>
  </r>
  <r>
    <x v="0"/>
    <n v="5.5"/>
  </r>
  <r>
    <x v="0"/>
    <n v="6.8"/>
  </r>
  <r>
    <x v="0"/>
    <n v="7.3"/>
  </r>
  <r>
    <x v="0"/>
    <n v="6.1"/>
  </r>
  <r>
    <x v="0"/>
    <n v="7.2"/>
  </r>
  <r>
    <x v="0"/>
    <n v="5.9"/>
  </r>
  <r>
    <x v="0"/>
    <n v="6.1"/>
  </r>
  <r>
    <x v="0"/>
    <n v="6.8"/>
  </r>
  <r>
    <x v="0"/>
    <n v="7.7"/>
  </r>
  <r>
    <x v="0"/>
    <n v="4.9000000000000004"/>
  </r>
  <r>
    <x v="0"/>
    <n v="6.1"/>
  </r>
  <r>
    <x v="0"/>
    <n v="2.5"/>
  </r>
  <r>
    <x v="0"/>
    <n v="6.1"/>
  </r>
  <r>
    <x v="0"/>
    <n v="5.9"/>
  </r>
  <r>
    <x v="0"/>
    <n v="5.7"/>
  </r>
  <r>
    <x v="0"/>
    <n v="5.6"/>
  </r>
  <r>
    <x v="0"/>
    <n v="7.2"/>
  </r>
  <r>
    <x v="0"/>
    <n v="7.7"/>
  </r>
  <r>
    <x v="0"/>
    <n v="7.8"/>
  </r>
  <r>
    <x v="0"/>
    <n v="6.1"/>
  </r>
  <r>
    <x v="0"/>
    <n v="5.8"/>
  </r>
  <r>
    <x v="0"/>
    <n v="6.5"/>
  </r>
  <r>
    <x v="1"/>
    <n v="7.9"/>
  </r>
  <r>
    <x v="0"/>
    <n v="6.3"/>
  </r>
  <r>
    <x v="0"/>
    <n v="3.8"/>
  </r>
  <r>
    <x v="0"/>
    <n v="8.3000000000000007"/>
  </r>
  <r>
    <x v="0"/>
    <n v="6.4"/>
  </r>
  <r>
    <x v="0"/>
    <n v="6.7"/>
  </r>
  <r>
    <x v="0"/>
    <n v="6.1"/>
  </r>
  <r>
    <x v="22"/>
    <n v="8.1"/>
  </r>
  <r>
    <x v="0"/>
    <n v="6"/>
  </r>
  <r>
    <x v="0"/>
    <n v="5.8"/>
  </r>
  <r>
    <x v="0"/>
    <n v="5.6"/>
  </r>
  <r>
    <x v="0"/>
    <n v="6.1"/>
  </r>
  <r>
    <x v="0"/>
    <n v="5.9"/>
  </r>
  <r>
    <x v="2"/>
    <n v="7.3"/>
  </r>
  <r>
    <x v="0"/>
    <n v="6.8"/>
  </r>
  <r>
    <x v="0"/>
    <n v="5.7"/>
  </r>
  <r>
    <x v="2"/>
    <n v="7.3"/>
  </r>
  <r>
    <x v="0"/>
    <n v="6.3"/>
  </r>
  <r>
    <x v="0"/>
    <n v="5.9"/>
  </r>
  <r>
    <x v="0"/>
    <n v="7.1"/>
  </r>
  <r>
    <x v="0"/>
    <n v="7.1"/>
  </r>
  <r>
    <x v="0"/>
    <n v="8"/>
  </r>
  <r>
    <x v="0"/>
    <n v="5.0999999999999996"/>
  </r>
  <r>
    <x v="0"/>
    <n v="7.1"/>
  </r>
  <r>
    <x v="0"/>
    <n v="6.5"/>
  </r>
  <r>
    <x v="0"/>
    <n v="4.5"/>
  </r>
  <r>
    <x v="0"/>
    <n v="6.6"/>
  </r>
  <r>
    <x v="26"/>
    <n v="4.3"/>
  </r>
  <r>
    <x v="0"/>
    <n v="6.7"/>
  </r>
  <r>
    <x v="0"/>
    <n v="6.8"/>
  </r>
  <r>
    <x v="0"/>
    <n v="5.4"/>
  </r>
  <r>
    <x v="0"/>
    <n v="6.6"/>
  </r>
  <r>
    <x v="0"/>
    <n v="7.3"/>
  </r>
  <r>
    <x v="0"/>
    <n v="6.9"/>
  </r>
  <r>
    <x v="0"/>
    <n v="8"/>
  </r>
  <r>
    <x v="0"/>
    <n v="6.4"/>
  </r>
  <r>
    <x v="0"/>
    <n v="7.8"/>
  </r>
  <r>
    <x v="0"/>
    <n v="6.1"/>
  </r>
  <r>
    <x v="0"/>
    <n v="6.1"/>
  </r>
  <r>
    <x v="0"/>
    <n v="5.0999999999999996"/>
  </r>
  <r>
    <x v="0"/>
    <n v="7.8"/>
  </r>
  <r>
    <x v="0"/>
    <n v="7.4"/>
  </r>
  <r>
    <x v="0"/>
    <n v="7.8"/>
  </r>
  <r>
    <x v="0"/>
    <n v="8"/>
  </r>
  <r>
    <x v="0"/>
    <n v="6.7"/>
  </r>
  <r>
    <x v="0"/>
    <n v="6.6"/>
  </r>
  <r>
    <x v="0"/>
    <n v="6.4"/>
  </r>
  <r>
    <x v="0"/>
    <n v="6.7"/>
  </r>
  <r>
    <x v="0"/>
    <n v="6.2"/>
  </r>
  <r>
    <x v="0"/>
    <n v="7.3"/>
  </r>
  <r>
    <x v="23"/>
    <n v="8.1"/>
  </r>
  <r>
    <x v="0"/>
    <n v="7"/>
  </r>
  <r>
    <x v="0"/>
    <n v="8"/>
  </r>
  <r>
    <x v="0"/>
    <n v="8"/>
  </r>
  <r>
    <x v="0"/>
    <n v="7"/>
  </r>
  <r>
    <x v="2"/>
    <n v="7.9"/>
  </r>
  <r>
    <x v="0"/>
    <n v="5.9"/>
  </r>
  <r>
    <x v="0"/>
    <n v="6.6"/>
  </r>
  <r>
    <x v="0"/>
    <n v="6.3"/>
  </r>
  <r>
    <x v="0"/>
    <n v="7.7"/>
  </r>
  <r>
    <x v="0"/>
    <n v="6.9"/>
  </r>
  <r>
    <x v="0"/>
    <n v="7.1"/>
  </r>
  <r>
    <x v="0"/>
    <n v="7.4"/>
  </r>
  <r>
    <x v="0"/>
    <n v="6.5"/>
  </r>
  <r>
    <x v="0"/>
    <n v="6.5"/>
  </r>
  <r>
    <x v="0"/>
    <n v="6.8"/>
  </r>
  <r>
    <x v="0"/>
    <n v="7.5"/>
  </r>
  <r>
    <x v="0"/>
    <n v="6.6"/>
  </r>
  <r>
    <x v="0"/>
    <n v="7.1"/>
  </r>
  <r>
    <x v="0"/>
    <n v="6.6"/>
  </r>
  <r>
    <x v="0"/>
    <n v="7"/>
  </r>
  <r>
    <x v="0"/>
    <n v="3.3"/>
  </r>
  <r>
    <x v="0"/>
    <n v="6.7"/>
  </r>
  <r>
    <x v="0"/>
    <n v="8"/>
  </r>
  <r>
    <x v="0"/>
    <n v="6.8"/>
  </r>
  <r>
    <x v="0"/>
    <n v="6"/>
  </r>
  <r>
    <x v="0"/>
    <n v="5.4"/>
  </r>
  <r>
    <x v="0"/>
    <n v="4.3"/>
  </r>
  <r>
    <x v="0"/>
    <n v="6.2"/>
  </r>
  <r>
    <x v="0"/>
    <n v="7.7"/>
  </r>
  <r>
    <x v="0"/>
    <n v="8"/>
  </r>
  <r>
    <x v="0"/>
    <n v="7.4"/>
  </r>
  <r>
    <x v="0"/>
    <n v="5.9"/>
  </r>
  <r>
    <x v="0"/>
    <n v="7.8"/>
  </r>
  <r>
    <x v="0"/>
    <n v="7.4"/>
  </r>
  <r>
    <x v="0"/>
    <n v="6.5"/>
  </r>
  <r>
    <x v="0"/>
    <n v="5.4"/>
  </r>
  <r>
    <x v="0"/>
    <n v="7"/>
  </r>
  <r>
    <x v="0"/>
    <n v="8.6"/>
  </r>
  <r>
    <x v="0"/>
    <n v="7.6"/>
  </r>
  <r>
    <x v="0"/>
    <n v="6.9"/>
  </r>
  <r>
    <x v="0"/>
    <n v="7"/>
  </r>
  <r>
    <x v="0"/>
    <n v="5.3"/>
  </r>
  <r>
    <x v="0"/>
    <n v="6.4"/>
  </r>
  <r>
    <x v="0"/>
    <n v="4.5"/>
  </r>
  <r>
    <x v="0"/>
    <n v="7.8"/>
  </r>
  <r>
    <x v="0"/>
    <n v="6.7"/>
  </r>
  <r>
    <x v="0"/>
    <n v="5.3"/>
  </r>
  <r>
    <x v="0"/>
    <n v="6.3"/>
  </r>
  <r>
    <x v="0"/>
    <n v="7"/>
  </r>
  <r>
    <x v="0"/>
    <n v="5.3"/>
  </r>
  <r>
    <x v="0"/>
    <n v="6.6"/>
  </r>
  <r>
    <x v="0"/>
    <n v="5.8"/>
  </r>
  <r>
    <x v="0"/>
    <n v="6.7"/>
  </r>
  <r>
    <x v="0"/>
    <n v="6.6"/>
  </r>
  <r>
    <x v="0"/>
    <n v="7"/>
  </r>
  <r>
    <x v="14"/>
    <n v="8.4"/>
  </r>
  <r>
    <x v="0"/>
    <n v="6"/>
  </r>
  <r>
    <x v="0"/>
    <n v="5.4"/>
  </r>
  <r>
    <x v="0"/>
    <n v="7.8"/>
  </r>
  <r>
    <x v="3"/>
    <n v="7.6"/>
  </r>
  <r>
    <x v="0"/>
    <n v="6.6"/>
  </r>
  <r>
    <x v="0"/>
    <n v="6.4"/>
  </r>
  <r>
    <x v="0"/>
    <n v="7"/>
  </r>
  <r>
    <x v="0"/>
    <n v="5.7"/>
  </r>
  <r>
    <x v="0"/>
    <n v="5.9"/>
  </r>
  <r>
    <x v="0"/>
    <n v="6.3"/>
  </r>
  <r>
    <x v="0"/>
    <n v="6.3"/>
  </r>
  <r>
    <x v="0"/>
    <n v="6.2"/>
  </r>
  <r>
    <x v="0"/>
    <n v="2.1"/>
  </r>
  <r>
    <x v="0"/>
    <n v="5"/>
  </r>
  <r>
    <x v="0"/>
    <n v="5.3"/>
  </r>
  <r>
    <x v="0"/>
    <n v="7.1"/>
  </r>
  <r>
    <x v="0"/>
    <n v="7"/>
  </r>
  <r>
    <x v="23"/>
    <n v="7"/>
  </r>
  <r>
    <x v="0"/>
    <n v="5.7"/>
  </r>
  <r>
    <x v="0"/>
    <n v="7.1"/>
  </r>
  <r>
    <x v="0"/>
    <n v="7"/>
  </r>
  <r>
    <x v="16"/>
    <n v="7.7"/>
  </r>
  <r>
    <x v="0"/>
    <n v="7.1"/>
  </r>
  <r>
    <x v="0"/>
    <n v="6.8"/>
  </r>
  <r>
    <x v="12"/>
    <n v="7.5"/>
  </r>
  <r>
    <x v="0"/>
    <n v="6.3"/>
  </r>
  <r>
    <x v="0"/>
    <n v="7.3"/>
  </r>
  <r>
    <x v="0"/>
    <n v="6.8"/>
  </r>
  <r>
    <x v="0"/>
    <n v="7.2"/>
  </r>
  <r>
    <x v="0"/>
    <n v="6.4"/>
  </r>
  <r>
    <x v="0"/>
    <n v="6"/>
  </r>
  <r>
    <x v="0"/>
    <n v="6.4"/>
  </r>
  <r>
    <x v="0"/>
    <n v="5.0999999999999996"/>
  </r>
  <r>
    <x v="0"/>
    <n v="7.5"/>
  </r>
  <r>
    <x v="27"/>
    <n v="7.1"/>
  </r>
  <r>
    <x v="0"/>
    <n v="4.5999999999999996"/>
  </r>
  <r>
    <x v="3"/>
    <n v="5.7"/>
  </r>
  <r>
    <x v="0"/>
    <n v="6.8"/>
  </r>
  <r>
    <x v="3"/>
    <n v="7.7"/>
  </r>
  <r>
    <x v="0"/>
    <n v="6.7"/>
  </r>
  <r>
    <x v="3"/>
    <n v="3.2"/>
  </r>
  <r>
    <x v="1"/>
    <n v="6.1"/>
  </r>
  <r>
    <x v="0"/>
    <n v="5.6"/>
  </r>
  <r>
    <x v="0"/>
    <n v="6.9"/>
  </r>
  <r>
    <x v="0"/>
    <n v="7.5"/>
  </r>
  <r>
    <x v="0"/>
    <n v="5.8"/>
  </r>
  <r>
    <x v="0"/>
    <n v="8.3000000000000007"/>
  </r>
  <r>
    <x v="0"/>
    <n v="2.8"/>
  </r>
  <r>
    <x v="0"/>
    <n v="6.6"/>
  </r>
  <r>
    <x v="1"/>
    <n v="7.5"/>
  </r>
  <r>
    <x v="0"/>
    <n v="6"/>
  </r>
  <r>
    <x v="20"/>
    <n v="6.2"/>
  </r>
  <r>
    <x v="0"/>
    <n v="7.2"/>
  </r>
  <r>
    <x v="0"/>
    <n v="8.6999999999999993"/>
  </r>
  <r>
    <x v="0"/>
    <n v="6"/>
  </r>
  <r>
    <x v="0"/>
    <n v="8"/>
  </r>
  <r>
    <x v="28"/>
    <n v="7.2"/>
  </r>
  <r>
    <x v="0"/>
    <n v="4.5"/>
  </r>
  <r>
    <x v="0"/>
    <n v="7.9"/>
  </r>
  <r>
    <x v="0"/>
    <n v="7.1"/>
  </r>
  <r>
    <x v="0"/>
    <n v="7.5"/>
  </r>
  <r>
    <x v="0"/>
    <n v="6.8"/>
  </r>
  <r>
    <x v="0"/>
    <n v="4.3"/>
  </r>
  <r>
    <x v="0"/>
    <n v="7.2"/>
  </r>
  <r>
    <x v="0"/>
    <n v="5.8"/>
  </r>
  <r>
    <x v="0"/>
    <n v="7.1"/>
  </r>
  <r>
    <x v="0"/>
    <n v="7.4"/>
  </r>
  <r>
    <x v="0"/>
    <n v="7.6"/>
  </r>
  <r>
    <x v="0"/>
    <n v="6.9"/>
  </r>
  <r>
    <x v="0"/>
    <n v="6"/>
  </r>
  <r>
    <x v="0"/>
    <n v="6.9"/>
  </r>
  <r>
    <x v="0"/>
    <n v="7.3"/>
  </r>
  <r>
    <x v="0"/>
    <n v="4.5999999999999996"/>
  </r>
  <r>
    <x v="0"/>
    <n v="6"/>
  </r>
  <r>
    <x v="0"/>
    <n v="6.4"/>
  </r>
  <r>
    <x v="0"/>
    <n v="5.5"/>
  </r>
  <r>
    <x v="0"/>
    <n v="7.5"/>
  </r>
  <r>
    <x v="0"/>
    <n v="8.1"/>
  </r>
  <r>
    <x v="0"/>
    <n v="6.3"/>
  </r>
  <r>
    <x v="0"/>
    <n v="5.0999999999999996"/>
  </r>
  <r>
    <x v="0"/>
    <n v="6.8"/>
  </r>
  <r>
    <x v="0"/>
    <n v="5.3"/>
  </r>
  <r>
    <x v="0"/>
    <n v="7.3"/>
  </r>
  <r>
    <x v="0"/>
    <n v="7.3"/>
  </r>
  <r>
    <x v="0"/>
    <n v="7.1"/>
  </r>
  <r>
    <x v="0"/>
    <n v="7.6"/>
  </r>
  <r>
    <x v="0"/>
    <n v="5.3"/>
  </r>
  <r>
    <x v="0"/>
    <n v="7.8"/>
  </r>
  <r>
    <x v="0"/>
    <n v="7.7"/>
  </r>
  <r>
    <x v="0"/>
    <n v="7.7"/>
  </r>
  <r>
    <x v="0"/>
    <n v="5.4"/>
  </r>
  <r>
    <x v="0"/>
    <n v="6.2"/>
  </r>
  <r>
    <x v="0"/>
    <n v="7.4"/>
  </r>
  <r>
    <x v="0"/>
    <n v="6.2"/>
  </r>
  <r>
    <x v="0"/>
    <n v="5.0999999999999996"/>
  </r>
  <r>
    <x v="0"/>
    <n v="6.9"/>
  </r>
  <r>
    <x v="0"/>
    <n v="6.3"/>
  </r>
  <r>
    <x v="0"/>
    <n v="6.8"/>
  </r>
  <r>
    <x v="0"/>
    <n v="7.4"/>
  </r>
  <r>
    <x v="0"/>
    <n v="5.7"/>
  </r>
  <r>
    <x v="0"/>
    <n v="5.8"/>
  </r>
  <r>
    <x v="0"/>
    <n v="6.2"/>
  </r>
  <r>
    <x v="0"/>
    <n v="4.3"/>
  </r>
  <r>
    <x v="0"/>
    <n v="6.4"/>
  </r>
  <r>
    <x v="7"/>
    <n v="6"/>
  </r>
  <r>
    <x v="0"/>
    <n v="6.9"/>
  </r>
  <r>
    <x v="0"/>
    <n v="5.5"/>
  </r>
  <r>
    <x v="0"/>
    <n v="5.4"/>
  </r>
  <r>
    <x v="0"/>
    <n v="8.3000000000000007"/>
  </r>
  <r>
    <x v="0"/>
    <n v="7.9"/>
  </r>
  <r>
    <x v="0"/>
    <n v="6.5"/>
  </r>
  <r>
    <x v="0"/>
    <n v="6.3"/>
  </r>
  <r>
    <x v="0"/>
    <n v="6.4"/>
  </r>
  <r>
    <x v="0"/>
    <n v="7.9"/>
  </r>
  <r>
    <x v="7"/>
    <n v="5.3"/>
  </r>
  <r>
    <x v="5"/>
    <n v="6.6"/>
  </r>
  <r>
    <x v="2"/>
    <n v="7.4"/>
  </r>
  <r>
    <x v="0"/>
    <n v="8.3000000000000007"/>
  </r>
  <r>
    <x v="0"/>
    <n v="5.3"/>
  </r>
  <r>
    <x v="0"/>
    <n v="6.2"/>
  </r>
  <r>
    <x v="0"/>
    <n v="6.9"/>
  </r>
  <r>
    <x v="0"/>
    <n v="5.9"/>
  </r>
  <r>
    <x v="0"/>
    <n v="6.1"/>
  </r>
  <r>
    <x v="0"/>
    <n v="5.8"/>
  </r>
  <r>
    <x v="0"/>
    <n v="7.3"/>
  </r>
  <r>
    <x v="0"/>
    <n v="5.9"/>
  </r>
  <r>
    <x v="0"/>
    <n v="5.5"/>
  </r>
  <r>
    <x v="0"/>
    <n v="5"/>
  </r>
  <r>
    <x v="0"/>
    <n v="7"/>
  </r>
  <r>
    <x v="0"/>
    <n v="7.8"/>
  </r>
  <r>
    <x v="0"/>
    <n v="6.4"/>
  </r>
  <r>
    <x v="0"/>
    <n v="5.9"/>
  </r>
  <r>
    <x v="0"/>
    <n v="7"/>
  </r>
  <r>
    <x v="0"/>
    <n v="6.1"/>
  </r>
  <r>
    <x v="0"/>
    <n v="6.9"/>
  </r>
  <r>
    <x v="0"/>
    <n v="7.5"/>
  </r>
  <r>
    <x v="0"/>
    <n v="7.3"/>
  </r>
  <r>
    <x v="0"/>
    <n v="6.5"/>
  </r>
  <r>
    <x v="0"/>
    <n v="6.2"/>
  </r>
  <r>
    <x v="0"/>
    <n v="6.7"/>
  </r>
  <r>
    <x v="0"/>
    <n v="6"/>
  </r>
  <r>
    <x v="0"/>
    <n v="6.3"/>
  </r>
  <r>
    <x v="0"/>
    <n v="5.8"/>
  </r>
  <r>
    <x v="0"/>
    <n v="6.1"/>
  </r>
  <r>
    <x v="0"/>
    <n v="6.9"/>
  </r>
  <r>
    <x v="0"/>
    <n v="8.3000000000000007"/>
  </r>
  <r>
    <x v="0"/>
    <n v="5.4"/>
  </r>
  <r>
    <x v="0"/>
    <n v="6.7"/>
  </r>
  <r>
    <x v="0"/>
    <n v="7.4"/>
  </r>
  <r>
    <x v="0"/>
    <n v="5.6"/>
  </r>
  <r>
    <x v="0"/>
    <n v="6.5"/>
  </r>
  <r>
    <x v="0"/>
    <n v="6.5"/>
  </r>
  <r>
    <x v="0"/>
    <n v="5.8"/>
  </r>
  <r>
    <x v="0"/>
    <n v="5"/>
  </r>
  <r>
    <x v="0"/>
    <n v="5.5"/>
  </r>
  <r>
    <x v="0"/>
    <n v="6.5"/>
  </r>
  <r>
    <x v="0"/>
    <n v="7.2"/>
  </r>
  <r>
    <x v="0"/>
    <n v="7.3"/>
  </r>
  <r>
    <x v="0"/>
    <n v="7.2"/>
  </r>
  <r>
    <x v="0"/>
    <n v="5.2"/>
  </r>
  <r>
    <x v="0"/>
    <n v="5.7"/>
  </r>
  <r>
    <x v="0"/>
    <n v="4.7"/>
  </r>
  <r>
    <x v="0"/>
    <n v="5.9"/>
  </r>
  <r>
    <x v="0"/>
    <n v="6.8"/>
  </r>
  <r>
    <x v="0"/>
    <n v="5.9"/>
  </r>
  <r>
    <x v="0"/>
    <n v="5.3"/>
  </r>
  <r>
    <x v="0"/>
    <n v="6"/>
  </r>
  <r>
    <x v="0"/>
    <n v="7.7"/>
  </r>
  <r>
    <x v="0"/>
    <n v="4.4000000000000004"/>
  </r>
  <r>
    <x v="0"/>
    <n v="6.6"/>
  </r>
  <r>
    <x v="0"/>
    <n v="6.7"/>
  </r>
  <r>
    <x v="0"/>
    <n v="5.5"/>
  </r>
  <r>
    <x v="0"/>
    <n v="6.5"/>
  </r>
  <r>
    <x v="0"/>
    <n v="6.2"/>
  </r>
  <r>
    <x v="0"/>
    <n v="7.1"/>
  </r>
  <r>
    <x v="0"/>
    <n v="6.1"/>
  </r>
  <r>
    <x v="0"/>
    <n v="7.1"/>
  </r>
  <r>
    <x v="0"/>
    <n v="6"/>
  </r>
  <r>
    <x v="0"/>
    <n v="7.4"/>
  </r>
  <r>
    <x v="0"/>
    <n v="5.9"/>
  </r>
  <r>
    <x v="0"/>
    <n v="4.0999999999999996"/>
  </r>
  <r>
    <x v="0"/>
    <n v="5.8"/>
  </r>
  <r>
    <x v="0"/>
    <n v="5.9"/>
  </r>
  <r>
    <x v="0"/>
    <n v="7"/>
  </r>
  <r>
    <x v="0"/>
    <n v="6.8"/>
  </r>
  <r>
    <x v="0"/>
    <n v="7.4"/>
  </r>
  <r>
    <x v="0"/>
    <n v="7.1"/>
  </r>
  <r>
    <x v="0"/>
    <n v="7"/>
  </r>
  <r>
    <x v="0"/>
    <n v="5.8"/>
  </r>
  <r>
    <x v="0"/>
    <n v="7.8"/>
  </r>
  <r>
    <x v="0"/>
    <n v="6.5"/>
  </r>
  <r>
    <x v="0"/>
    <n v="7"/>
  </r>
  <r>
    <x v="0"/>
    <n v="6.3"/>
  </r>
  <r>
    <x v="0"/>
    <n v="5.3"/>
  </r>
  <r>
    <x v="0"/>
    <n v="6.8"/>
  </r>
  <r>
    <x v="0"/>
    <n v="5.5"/>
  </r>
  <r>
    <x v="0"/>
    <n v="7.4"/>
  </r>
  <r>
    <x v="0"/>
    <n v="4.3"/>
  </r>
  <r>
    <x v="0"/>
    <n v="6"/>
  </r>
  <r>
    <x v="0"/>
    <n v="5.2"/>
  </r>
  <r>
    <x v="0"/>
    <n v="6.7"/>
  </r>
  <r>
    <x v="0"/>
    <n v="6.3"/>
  </r>
  <r>
    <x v="0"/>
    <n v="7.9"/>
  </r>
  <r>
    <x v="0"/>
    <n v="8.6"/>
  </r>
  <r>
    <x v="0"/>
    <n v="6.1"/>
  </r>
  <r>
    <x v="0"/>
    <n v="5.8"/>
  </r>
  <r>
    <x v="2"/>
    <n v="7.7"/>
  </r>
  <r>
    <x v="0"/>
    <n v="8"/>
  </r>
  <r>
    <x v="0"/>
    <n v="5.6"/>
  </r>
  <r>
    <x v="0"/>
    <n v="6.7"/>
  </r>
  <r>
    <x v="0"/>
    <n v="6.6"/>
  </r>
  <r>
    <x v="0"/>
    <n v="4.2"/>
  </r>
  <r>
    <x v="0"/>
    <n v="6.6"/>
  </r>
  <r>
    <x v="0"/>
    <n v="4.0999999999999996"/>
  </r>
  <r>
    <x v="0"/>
    <n v="7.3"/>
  </r>
  <r>
    <x v="0"/>
    <n v="7.1"/>
  </r>
  <r>
    <x v="0"/>
    <n v="6.5"/>
  </r>
  <r>
    <x v="16"/>
    <n v="7"/>
  </r>
  <r>
    <x v="0"/>
    <n v="5.5"/>
  </r>
  <r>
    <x v="0"/>
    <n v="6.6"/>
  </r>
  <r>
    <x v="0"/>
    <n v="7.1"/>
  </r>
  <r>
    <x v="0"/>
    <n v="7.9"/>
  </r>
  <r>
    <x v="0"/>
    <n v="7.1"/>
  </r>
  <r>
    <x v="0"/>
    <n v="5.6"/>
  </r>
  <r>
    <x v="0"/>
    <n v="7.3"/>
  </r>
  <r>
    <x v="0"/>
    <n v="3.3"/>
  </r>
  <r>
    <x v="0"/>
    <n v="6.5"/>
  </r>
  <r>
    <x v="0"/>
    <n v="4.8"/>
  </r>
  <r>
    <x v="0"/>
    <n v="5.2"/>
  </r>
  <r>
    <x v="0"/>
    <n v="6.3"/>
  </r>
  <r>
    <x v="0"/>
    <n v="7.2"/>
  </r>
  <r>
    <x v="0"/>
    <n v="6.8"/>
  </r>
  <r>
    <x v="0"/>
    <n v="5.7"/>
  </r>
  <r>
    <x v="0"/>
    <n v="7.2"/>
  </r>
  <r>
    <x v="0"/>
    <n v="6.9"/>
  </r>
  <r>
    <x v="25"/>
    <n v="9.1"/>
  </r>
  <r>
    <x v="7"/>
    <n v="6.3"/>
  </r>
  <r>
    <x v="0"/>
    <n v="6.2"/>
  </r>
  <r>
    <x v="0"/>
    <n v="6.7"/>
  </r>
  <r>
    <x v="0"/>
    <n v="6.5"/>
  </r>
  <r>
    <x v="0"/>
    <n v="7.2"/>
  </r>
  <r>
    <x v="0"/>
    <n v="5.3"/>
  </r>
  <r>
    <x v="0"/>
    <n v="6.7"/>
  </r>
  <r>
    <x v="0"/>
    <n v="6.2"/>
  </r>
  <r>
    <x v="0"/>
    <n v="3.6"/>
  </r>
  <r>
    <x v="0"/>
    <n v="5.7"/>
  </r>
  <r>
    <x v="12"/>
    <n v="7.3"/>
  </r>
  <r>
    <x v="0"/>
    <n v="5"/>
  </r>
  <r>
    <x v="2"/>
    <n v="6.6"/>
  </r>
  <r>
    <x v="0"/>
    <n v="6.6"/>
  </r>
  <r>
    <x v="2"/>
    <n v="6.8"/>
  </r>
  <r>
    <x v="0"/>
    <n v="6.2"/>
  </r>
  <r>
    <x v="0"/>
    <n v="7.3"/>
  </r>
  <r>
    <x v="0"/>
    <n v="6.2"/>
  </r>
  <r>
    <x v="0"/>
    <n v="6.9"/>
  </r>
  <r>
    <x v="0"/>
    <n v="6.6"/>
  </r>
  <r>
    <x v="0"/>
    <n v="6.3"/>
  </r>
  <r>
    <x v="0"/>
    <n v="7"/>
  </r>
  <r>
    <x v="0"/>
    <n v="3.3"/>
  </r>
  <r>
    <x v="0"/>
    <n v="6.7"/>
  </r>
  <r>
    <x v="5"/>
    <n v="6.2"/>
  </r>
  <r>
    <x v="0"/>
    <n v="6.5"/>
  </r>
  <r>
    <x v="0"/>
    <n v="3.5"/>
  </r>
  <r>
    <x v="0"/>
    <n v="5.5"/>
  </r>
  <r>
    <x v="0"/>
    <n v="5.9"/>
  </r>
  <r>
    <x v="0"/>
    <n v="4.7"/>
  </r>
  <r>
    <x v="0"/>
    <n v="4.2"/>
  </r>
  <r>
    <x v="0"/>
    <n v="5.2"/>
  </r>
  <r>
    <x v="0"/>
    <n v="5.2"/>
  </r>
  <r>
    <x v="0"/>
    <n v="3.9"/>
  </r>
  <r>
    <x v="0"/>
    <n v="6.1"/>
  </r>
  <r>
    <x v="0"/>
    <n v="5.8"/>
  </r>
  <r>
    <x v="0"/>
    <n v="6.7"/>
  </r>
  <r>
    <x v="0"/>
    <n v="5.7"/>
  </r>
  <r>
    <x v="0"/>
    <n v="4.5"/>
  </r>
  <r>
    <x v="0"/>
    <n v="6.9"/>
  </r>
  <r>
    <x v="0"/>
    <n v="4.8"/>
  </r>
  <r>
    <x v="0"/>
    <n v="6.3"/>
  </r>
  <r>
    <x v="13"/>
    <n v="6.9"/>
  </r>
  <r>
    <x v="0"/>
    <n v="5.4"/>
  </r>
  <r>
    <x v="0"/>
    <n v="3.8"/>
  </r>
  <r>
    <x v="0"/>
    <n v="7"/>
  </r>
  <r>
    <x v="0"/>
    <n v="5.2"/>
  </r>
  <r>
    <x v="23"/>
    <n v="7.3"/>
  </r>
  <r>
    <x v="0"/>
    <n v="4.5999999999999996"/>
  </r>
  <r>
    <x v="0"/>
    <n v="6.5"/>
  </r>
  <r>
    <x v="0"/>
    <n v="6.8"/>
  </r>
  <r>
    <x v="0"/>
    <n v="6.7"/>
  </r>
  <r>
    <x v="0"/>
    <n v="6.1"/>
  </r>
  <r>
    <x v="0"/>
    <n v="5.2"/>
  </r>
  <r>
    <x v="0"/>
    <n v="6.9"/>
  </r>
  <r>
    <x v="0"/>
    <n v="6"/>
  </r>
  <r>
    <x v="2"/>
    <n v="7.9"/>
  </r>
  <r>
    <x v="0"/>
    <n v="4.5"/>
  </r>
  <r>
    <x v="0"/>
    <n v="5.0999999999999996"/>
  </r>
  <r>
    <x v="0"/>
    <n v="7.6"/>
  </r>
  <r>
    <x v="5"/>
    <n v="7.6"/>
  </r>
  <r>
    <x v="0"/>
    <n v="6.7"/>
  </r>
  <r>
    <x v="0"/>
    <n v="6.1"/>
  </r>
  <r>
    <x v="0"/>
    <n v="7.5"/>
  </r>
  <r>
    <x v="0"/>
    <n v="5.3"/>
  </r>
  <r>
    <x v="0"/>
    <n v="6"/>
  </r>
  <r>
    <x v="0"/>
    <n v="7.1"/>
  </r>
  <r>
    <x v="0"/>
    <n v="7.5"/>
  </r>
  <r>
    <x v="7"/>
    <n v="6.9"/>
  </r>
  <r>
    <x v="0"/>
    <n v="8.5"/>
  </r>
  <r>
    <x v="0"/>
    <n v="7.5"/>
  </r>
  <r>
    <x v="0"/>
    <n v="6.6"/>
  </r>
  <r>
    <x v="0"/>
    <n v="8"/>
  </r>
  <r>
    <x v="0"/>
    <n v="7"/>
  </r>
  <r>
    <x v="0"/>
    <n v="5.8"/>
  </r>
  <r>
    <x v="16"/>
    <n v="7.3"/>
  </r>
  <r>
    <x v="0"/>
    <n v="6.8"/>
  </r>
  <r>
    <x v="0"/>
    <n v="6.7"/>
  </r>
  <r>
    <x v="0"/>
    <n v="6.5"/>
  </r>
  <r>
    <x v="0"/>
    <n v="8"/>
  </r>
  <r>
    <x v="0"/>
    <n v="6.5"/>
  </r>
  <r>
    <x v="0"/>
    <n v="4.9000000000000004"/>
  </r>
  <r>
    <x v="0"/>
    <n v="7.1"/>
  </r>
  <r>
    <x v="0"/>
    <n v="7"/>
  </r>
  <r>
    <x v="0"/>
    <n v="7"/>
  </r>
  <r>
    <x v="0"/>
    <n v="7.5"/>
  </r>
  <r>
    <x v="0"/>
    <n v="4.5"/>
  </r>
  <r>
    <x v="0"/>
    <n v="5.5"/>
  </r>
  <r>
    <x v="0"/>
    <n v="7.7"/>
  </r>
  <r>
    <x v="0"/>
    <n v="7.2"/>
  </r>
  <r>
    <x v="0"/>
    <n v="4.8"/>
  </r>
  <r>
    <x v="0"/>
    <n v="6.7"/>
  </r>
  <r>
    <x v="0"/>
    <n v="7"/>
  </r>
  <r>
    <x v="0"/>
    <n v="6.5"/>
  </r>
  <r>
    <x v="0"/>
    <n v="7.4"/>
  </r>
  <r>
    <x v="0"/>
    <n v="3.5"/>
  </r>
  <r>
    <x v="0"/>
    <n v="5.7"/>
  </r>
  <r>
    <x v="0"/>
    <n v="6.2"/>
  </r>
  <r>
    <x v="0"/>
    <n v="5.7"/>
  </r>
  <r>
    <x v="0"/>
    <n v="6.4"/>
  </r>
  <r>
    <x v="0"/>
    <n v="7"/>
  </r>
  <r>
    <x v="23"/>
    <n v="7.7"/>
  </r>
  <r>
    <x v="0"/>
    <n v="5.4"/>
  </r>
  <r>
    <x v="24"/>
    <n v="6.6"/>
  </r>
  <r>
    <x v="0"/>
    <n v="6.1"/>
  </r>
  <r>
    <x v="2"/>
    <n v="6.1"/>
  </r>
  <r>
    <x v="0"/>
    <n v="7.6"/>
  </r>
  <r>
    <x v="0"/>
    <n v="6.2"/>
  </r>
  <r>
    <x v="0"/>
    <n v="6.6"/>
  </r>
  <r>
    <x v="0"/>
    <n v="6.1"/>
  </r>
  <r>
    <x v="29"/>
    <n v="7.3"/>
  </r>
  <r>
    <x v="0"/>
    <n v="4.2"/>
  </r>
  <r>
    <x v="0"/>
    <n v="7.1"/>
  </r>
  <r>
    <x v="2"/>
    <n v="6"/>
  </r>
  <r>
    <x v="0"/>
    <n v="6.5"/>
  </r>
  <r>
    <x v="0"/>
    <n v="6.5"/>
  </r>
  <r>
    <x v="0"/>
    <n v="5.7"/>
  </r>
  <r>
    <x v="0"/>
    <n v="6.1"/>
  </r>
  <r>
    <x v="0"/>
    <n v="7.1"/>
  </r>
  <r>
    <x v="2"/>
    <n v="7.3"/>
  </r>
  <r>
    <x v="0"/>
    <n v="6.5"/>
  </r>
  <r>
    <x v="0"/>
    <n v="7.9"/>
  </r>
  <r>
    <x v="0"/>
    <n v="5.7"/>
  </r>
  <r>
    <x v="0"/>
    <n v="7.2"/>
  </r>
  <r>
    <x v="0"/>
    <n v="7.3"/>
  </r>
  <r>
    <x v="0"/>
    <n v="6.9"/>
  </r>
  <r>
    <x v="0"/>
    <n v="5"/>
  </r>
  <r>
    <x v="0"/>
    <n v="5.9"/>
  </r>
  <r>
    <x v="0"/>
    <n v="6.7"/>
  </r>
  <r>
    <x v="0"/>
    <n v="7.3"/>
  </r>
  <r>
    <x v="0"/>
    <n v="7.6"/>
  </r>
  <r>
    <x v="0"/>
    <n v="6.5"/>
  </r>
  <r>
    <x v="0"/>
    <n v="2.1"/>
  </r>
  <r>
    <x v="0"/>
    <n v="5.3"/>
  </r>
  <r>
    <x v="23"/>
    <n v="7.2"/>
  </r>
  <r>
    <x v="0"/>
    <n v="7"/>
  </r>
  <r>
    <x v="7"/>
    <n v="8"/>
  </r>
  <r>
    <x v="0"/>
    <n v="6.5"/>
  </r>
  <r>
    <x v="0"/>
    <n v="6.9"/>
  </r>
  <r>
    <x v="0"/>
    <n v="7.1"/>
  </r>
  <r>
    <x v="7"/>
    <n v="7.3"/>
  </r>
  <r>
    <x v="0"/>
    <n v="7.5"/>
  </r>
  <r>
    <x v="7"/>
    <n v="6.9"/>
  </r>
  <r>
    <x v="0"/>
    <n v="7.2"/>
  </r>
  <r>
    <x v="0"/>
    <n v="7.2"/>
  </r>
  <r>
    <x v="0"/>
    <n v="6.7"/>
  </r>
  <r>
    <x v="30"/>
    <n v="6"/>
  </r>
  <r>
    <x v="0"/>
    <n v="8.9"/>
  </r>
  <r>
    <x v="0"/>
    <n v="7.7"/>
  </r>
  <r>
    <x v="0"/>
    <n v="7.9"/>
  </r>
  <r>
    <x v="0"/>
    <n v="5.6"/>
  </r>
  <r>
    <x v="0"/>
    <n v="8"/>
  </r>
  <r>
    <x v="0"/>
    <n v="6.2"/>
  </r>
  <r>
    <x v="0"/>
    <n v="7.9"/>
  </r>
  <r>
    <x v="0"/>
    <n v="8.1"/>
  </r>
  <r>
    <x v="0"/>
    <n v="7.6"/>
  </r>
  <r>
    <x v="0"/>
    <n v="3.5"/>
  </r>
  <r>
    <x v="0"/>
    <n v="7.6"/>
  </r>
  <r>
    <x v="0"/>
    <n v="6.5"/>
  </r>
  <r>
    <x v="0"/>
    <n v="5.6"/>
  </r>
  <r>
    <x v="0"/>
    <n v="7.7"/>
  </r>
  <r>
    <x v="0"/>
    <n v="5.2"/>
  </r>
  <r>
    <x v="0"/>
    <n v="6.9"/>
  </r>
  <r>
    <x v="0"/>
    <n v="6.1"/>
  </r>
  <r>
    <x v="0"/>
    <n v="5"/>
  </r>
  <r>
    <x v="0"/>
    <n v="7.8"/>
  </r>
  <r>
    <x v="0"/>
    <n v="7.4"/>
  </r>
  <r>
    <x v="0"/>
    <n v="6.8"/>
  </r>
  <r>
    <x v="0"/>
    <n v="7.1"/>
  </r>
  <r>
    <x v="0"/>
    <n v="6.4"/>
  </r>
  <r>
    <x v="0"/>
    <n v="5.7"/>
  </r>
  <r>
    <x v="0"/>
    <n v="7.5"/>
  </r>
  <r>
    <x v="0"/>
    <n v="6.7"/>
  </r>
  <r>
    <x v="0"/>
    <n v="5.6"/>
  </r>
  <r>
    <x v="0"/>
    <n v="7"/>
  </r>
  <r>
    <x v="0"/>
    <n v="7.6"/>
  </r>
  <r>
    <x v="0"/>
    <n v="6.5"/>
  </r>
  <r>
    <x v="0"/>
    <n v="7"/>
  </r>
  <r>
    <x v="0"/>
    <n v="6.3"/>
  </r>
  <r>
    <x v="0"/>
    <n v="6.4"/>
  </r>
  <r>
    <x v="0"/>
    <n v="7.1"/>
  </r>
  <r>
    <x v="0"/>
    <n v="7.1"/>
  </r>
  <r>
    <x v="0"/>
    <n v="6.5"/>
  </r>
  <r>
    <x v="0"/>
    <n v="6.9"/>
  </r>
  <r>
    <x v="0"/>
    <n v="5.4"/>
  </r>
  <r>
    <x v="0"/>
    <n v="4.9000000000000004"/>
  </r>
  <r>
    <x v="0"/>
    <n v="5.0999999999999996"/>
  </r>
  <r>
    <x v="0"/>
    <n v="5.3"/>
  </r>
  <r>
    <x v="0"/>
    <n v="7.5"/>
  </r>
  <r>
    <x v="0"/>
    <n v="8.3000000000000007"/>
  </r>
  <r>
    <x v="0"/>
    <n v="7.3"/>
  </r>
  <r>
    <x v="0"/>
    <n v="7.3"/>
  </r>
  <r>
    <x v="2"/>
    <n v="7.1"/>
  </r>
  <r>
    <x v="0"/>
    <n v="6"/>
  </r>
  <r>
    <x v="0"/>
    <n v="6.6"/>
  </r>
  <r>
    <x v="0"/>
    <n v="7.2"/>
  </r>
  <r>
    <x v="0"/>
    <n v="7.2"/>
  </r>
  <r>
    <x v="0"/>
    <n v="6.9"/>
  </r>
  <r>
    <x v="0"/>
    <n v="6.8"/>
  </r>
  <r>
    <x v="0"/>
    <n v="4"/>
  </r>
  <r>
    <x v="0"/>
    <n v="7.7"/>
  </r>
  <r>
    <x v="0"/>
    <n v="7.4"/>
  </r>
  <r>
    <x v="0"/>
    <n v="6.5"/>
  </r>
  <r>
    <x v="0"/>
    <n v="6.4"/>
  </r>
  <r>
    <x v="0"/>
    <n v="7.2"/>
  </r>
  <r>
    <x v="0"/>
    <n v="5.6"/>
  </r>
  <r>
    <x v="0"/>
    <n v="6.3"/>
  </r>
  <r>
    <x v="0"/>
    <n v="6.8"/>
  </r>
  <r>
    <x v="0"/>
    <n v="5.5"/>
  </r>
  <r>
    <x v="0"/>
    <n v="6.9"/>
  </r>
  <r>
    <x v="0"/>
    <n v="6"/>
  </r>
  <r>
    <x v="0"/>
    <n v="7.7"/>
  </r>
  <r>
    <x v="0"/>
    <n v="6.4"/>
  </r>
  <r>
    <x v="0"/>
    <n v="6.6"/>
  </r>
  <r>
    <x v="0"/>
    <n v="5.3"/>
  </r>
  <r>
    <x v="1"/>
    <n v="8.1"/>
  </r>
  <r>
    <x v="0"/>
    <n v="5.9"/>
  </r>
  <r>
    <x v="2"/>
    <n v="7.7"/>
  </r>
  <r>
    <x v="0"/>
    <n v="4.5999999999999996"/>
  </r>
  <r>
    <x v="20"/>
    <n v="5.0999999999999996"/>
  </r>
  <r>
    <x v="0"/>
    <n v="6.9"/>
  </r>
  <r>
    <x v="0"/>
    <n v="8"/>
  </r>
  <r>
    <x v="0"/>
    <n v="6.8"/>
  </r>
  <r>
    <x v="0"/>
    <n v="5.4"/>
  </r>
  <r>
    <x v="0"/>
    <n v="6.5"/>
  </r>
  <r>
    <x v="0"/>
    <n v="4.2"/>
  </r>
  <r>
    <x v="0"/>
    <n v="7.4"/>
  </r>
  <r>
    <x v="0"/>
    <n v="6.9"/>
  </r>
  <r>
    <x v="12"/>
    <n v="6.7"/>
  </r>
  <r>
    <x v="2"/>
    <n v="7.3"/>
  </r>
  <r>
    <x v="0"/>
    <n v="7.6"/>
  </r>
  <r>
    <x v="0"/>
    <n v="5.4"/>
  </r>
  <r>
    <x v="0"/>
    <n v="7.3"/>
  </r>
  <r>
    <x v="0"/>
    <n v="6.4"/>
  </r>
  <r>
    <x v="0"/>
    <n v="6"/>
  </r>
  <r>
    <x v="0"/>
    <n v="7.2"/>
  </r>
  <r>
    <x v="0"/>
    <n v="6"/>
  </r>
  <r>
    <x v="0"/>
    <n v="3.1"/>
  </r>
  <r>
    <x v="0"/>
    <n v="6.9"/>
  </r>
  <r>
    <x v="0"/>
    <n v="6.2"/>
  </r>
  <r>
    <x v="0"/>
    <n v="5.5"/>
  </r>
  <r>
    <x v="2"/>
    <n v="6.9"/>
  </r>
  <r>
    <x v="0"/>
    <n v="6.3"/>
  </r>
  <r>
    <x v="0"/>
    <n v="4.8"/>
  </r>
  <r>
    <x v="0"/>
    <n v="7.9"/>
  </r>
  <r>
    <x v="0"/>
    <n v="6.7"/>
  </r>
  <r>
    <x v="0"/>
    <n v="5.6"/>
  </r>
  <r>
    <x v="7"/>
    <n v="5.4"/>
  </r>
  <r>
    <x v="2"/>
    <n v="8"/>
  </r>
  <r>
    <x v="0"/>
    <n v="5.7"/>
  </r>
  <r>
    <x v="14"/>
    <n v="7.6"/>
  </r>
  <r>
    <x v="0"/>
    <n v="7"/>
  </r>
  <r>
    <x v="0"/>
    <n v="7.2"/>
  </r>
  <r>
    <x v="0"/>
    <n v="6.2"/>
  </r>
  <r>
    <x v="0"/>
    <n v="3.5"/>
  </r>
  <r>
    <x v="0"/>
    <n v="7.5"/>
  </r>
  <r>
    <x v="0"/>
    <n v="5.0999999999999996"/>
  </r>
  <r>
    <x v="0"/>
    <n v="6.7"/>
  </r>
  <r>
    <x v="0"/>
    <n v="9.1999999999999993"/>
  </r>
  <r>
    <x v="0"/>
    <n v="6.1"/>
  </r>
  <r>
    <x v="0"/>
    <n v="7.7"/>
  </r>
  <r>
    <x v="0"/>
    <n v="7.6"/>
  </r>
  <r>
    <x v="0"/>
    <n v="6.1"/>
  </r>
  <r>
    <x v="0"/>
    <n v="4.9000000000000004"/>
  </r>
  <r>
    <x v="0"/>
    <n v="6.8"/>
  </r>
  <r>
    <x v="0"/>
    <n v="7"/>
  </r>
  <r>
    <x v="0"/>
    <n v="7.2"/>
  </r>
  <r>
    <x v="0"/>
    <n v="5.7"/>
  </r>
  <r>
    <x v="0"/>
    <n v="7.3"/>
  </r>
  <r>
    <x v="0"/>
    <n v="7.5"/>
  </r>
  <r>
    <x v="0"/>
    <n v="7.4"/>
  </r>
  <r>
    <x v="0"/>
    <n v="7.2"/>
  </r>
  <r>
    <x v="0"/>
    <n v="6.5"/>
  </r>
  <r>
    <x v="0"/>
    <n v="9"/>
  </r>
  <r>
    <x v="0"/>
    <n v="6.8"/>
  </r>
  <r>
    <x v="0"/>
    <n v="6.8"/>
  </r>
  <r>
    <x v="0"/>
    <n v="5.2"/>
  </r>
  <r>
    <x v="0"/>
    <n v="7.2"/>
  </r>
  <r>
    <x v="0"/>
    <n v="7.5"/>
  </r>
  <r>
    <x v="0"/>
    <n v="4"/>
  </r>
  <r>
    <x v="0"/>
    <n v="6.8"/>
  </r>
  <r>
    <x v="0"/>
    <n v="6.9"/>
  </r>
  <r>
    <x v="0"/>
    <n v="8.1999999999999993"/>
  </r>
  <r>
    <x v="0"/>
    <n v="7.3"/>
  </r>
  <r>
    <x v="0"/>
    <n v="6.1"/>
  </r>
  <r>
    <x v="0"/>
    <n v="7.8"/>
  </r>
  <r>
    <x v="0"/>
    <n v="6"/>
  </r>
  <r>
    <x v="0"/>
    <n v="4.0999999999999996"/>
  </r>
  <r>
    <x v="0"/>
    <n v="7"/>
  </r>
  <r>
    <x v="0"/>
    <n v="7.1"/>
  </r>
  <r>
    <x v="0"/>
    <n v="6.2"/>
  </r>
  <r>
    <x v="0"/>
    <n v="6.9"/>
  </r>
  <r>
    <x v="0"/>
    <n v="7.6"/>
  </r>
  <r>
    <x v="0"/>
    <n v="7.6"/>
  </r>
  <r>
    <x v="0"/>
    <n v="6.4"/>
  </r>
  <r>
    <x v="0"/>
    <n v="6.2"/>
  </r>
  <r>
    <x v="4"/>
    <n v="7.5"/>
  </r>
  <r>
    <x v="0"/>
    <n v="2"/>
  </r>
  <r>
    <x v="0"/>
    <n v="6.2"/>
  </r>
  <r>
    <x v="0"/>
    <n v="7.7"/>
  </r>
  <r>
    <x v="0"/>
    <n v="6.5"/>
  </r>
  <r>
    <x v="0"/>
    <n v="7.4"/>
  </r>
  <r>
    <x v="7"/>
    <n v="7.9"/>
  </r>
  <r>
    <x v="0"/>
    <n v="6.8"/>
  </r>
  <r>
    <x v="0"/>
    <n v="6.3"/>
  </r>
  <r>
    <x v="0"/>
    <n v="6.3"/>
  </r>
  <r>
    <x v="0"/>
    <n v="6.6"/>
  </r>
  <r>
    <x v="0"/>
    <n v="6.4"/>
  </r>
  <r>
    <x v="0"/>
    <n v="7.5"/>
  </r>
  <r>
    <x v="0"/>
    <n v="5.8"/>
  </r>
  <r>
    <x v="0"/>
    <n v="6.5"/>
  </r>
  <r>
    <x v="0"/>
    <n v="4.8"/>
  </r>
  <r>
    <x v="0"/>
    <n v="7.2"/>
  </r>
  <r>
    <x v="0"/>
    <n v="6.3"/>
  </r>
  <r>
    <x v="2"/>
    <n v="7"/>
  </r>
  <r>
    <x v="0"/>
    <n v="6.3"/>
  </r>
  <r>
    <x v="0"/>
    <n v="5.3"/>
  </r>
  <r>
    <x v="0"/>
    <n v="2.2999999999999998"/>
  </r>
  <r>
    <x v="0"/>
    <n v="7.1"/>
  </r>
  <r>
    <x v="0"/>
    <n v="6.2"/>
  </r>
  <r>
    <x v="0"/>
    <n v="6.2"/>
  </r>
  <r>
    <x v="0"/>
    <n v="6.7"/>
  </r>
  <r>
    <x v="0"/>
    <n v="6.5"/>
  </r>
  <r>
    <x v="0"/>
    <n v="5.9"/>
  </r>
  <r>
    <x v="8"/>
    <n v="6.7"/>
  </r>
  <r>
    <x v="0"/>
    <n v="6"/>
  </r>
  <r>
    <x v="0"/>
    <n v="6.9"/>
  </r>
  <r>
    <x v="0"/>
    <n v="7.9"/>
  </r>
  <r>
    <x v="12"/>
    <n v="5.3"/>
  </r>
  <r>
    <x v="0"/>
    <n v="4.8"/>
  </r>
  <r>
    <x v="8"/>
    <n v="5.3"/>
  </r>
  <r>
    <x v="0"/>
    <n v="7.3"/>
  </r>
  <r>
    <x v="0"/>
    <n v="7.4"/>
  </r>
  <r>
    <x v="0"/>
    <n v="7.7"/>
  </r>
  <r>
    <x v="0"/>
    <n v="4.8"/>
  </r>
  <r>
    <x v="0"/>
    <n v="7.2"/>
  </r>
  <r>
    <x v="0"/>
    <n v="5.8"/>
  </r>
  <r>
    <x v="14"/>
    <n v="7.3"/>
  </r>
  <r>
    <x v="0"/>
    <n v="7"/>
  </r>
  <r>
    <x v="0"/>
    <n v="6.4"/>
  </r>
  <r>
    <x v="0"/>
    <n v="5.6"/>
  </r>
  <r>
    <x v="2"/>
    <n v="8.1999999999999993"/>
  </r>
  <r>
    <x v="16"/>
    <n v="6.5"/>
  </r>
  <r>
    <x v="0"/>
    <n v="6.4"/>
  </r>
  <r>
    <x v="28"/>
    <n v="8.1"/>
  </r>
  <r>
    <x v="0"/>
    <n v="5.4"/>
  </r>
  <r>
    <x v="0"/>
    <n v="6.3"/>
  </r>
  <r>
    <x v="0"/>
    <n v="7.8"/>
  </r>
  <r>
    <x v="0"/>
    <n v="6.8"/>
  </r>
  <r>
    <x v="0"/>
    <n v="7.2"/>
  </r>
  <r>
    <x v="0"/>
    <n v="7.1"/>
  </r>
  <r>
    <x v="0"/>
    <n v="6.2"/>
  </r>
  <r>
    <x v="0"/>
    <n v="7.3"/>
  </r>
  <r>
    <x v="0"/>
    <n v="5.9"/>
  </r>
  <r>
    <x v="0"/>
    <n v="7.2"/>
  </r>
  <r>
    <x v="0"/>
    <n v="3.6"/>
  </r>
  <r>
    <x v="0"/>
    <n v="7.7"/>
  </r>
  <r>
    <x v="0"/>
    <n v="7.3"/>
  </r>
  <r>
    <x v="0"/>
    <n v="7.4"/>
  </r>
  <r>
    <x v="0"/>
    <n v="6.6"/>
  </r>
  <r>
    <x v="0"/>
    <n v="6.9"/>
  </r>
  <r>
    <x v="0"/>
    <n v="6.8"/>
  </r>
  <r>
    <x v="0"/>
    <n v="7.3"/>
  </r>
  <r>
    <x v="0"/>
    <n v="7.2"/>
  </r>
  <r>
    <x v="0"/>
    <n v="6.5"/>
  </r>
  <r>
    <x v="0"/>
    <n v="7.7"/>
  </r>
  <r>
    <x v="0"/>
    <n v="8.1"/>
  </r>
  <r>
    <x v="14"/>
    <n v="7.7"/>
  </r>
  <r>
    <x v="0"/>
    <n v="7.6"/>
  </r>
  <r>
    <x v="0"/>
    <n v="7.3"/>
  </r>
  <r>
    <x v="16"/>
    <n v="8.6999999999999993"/>
  </r>
  <r>
    <x v="0"/>
    <n v="7.2"/>
  </r>
  <r>
    <x v="0"/>
    <n v="7.2"/>
  </r>
  <r>
    <x v="0"/>
    <n v="8.1"/>
  </r>
  <r>
    <x v="0"/>
    <n v="7.5"/>
  </r>
  <r>
    <x v="0"/>
    <n v="8.1"/>
  </r>
  <r>
    <x v="0"/>
    <n v="7.8"/>
  </r>
  <r>
    <x v="0"/>
    <n v="7.8"/>
  </r>
  <r>
    <x v="0"/>
    <n v="5.8"/>
  </r>
  <r>
    <x v="0"/>
    <n v="7.6"/>
  </r>
  <r>
    <x v="0"/>
    <n v="7.4"/>
  </r>
  <r>
    <x v="0"/>
    <n v="6.3"/>
  </r>
  <r>
    <x v="0"/>
    <n v="6.9"/>
  </r>
  <r>
    <x v="0"/>
    <n v="8.6"/>
  </r>
  <r>
    <x v="0"/>
    <n v="5.0999999999999996"/>
  </r>
  <r>
    <x v="0"/>
    <n v="6.4"/>
  </r>
  <r>
    <x v="0"/>
    <n v="7.9"/>
  </r>
  <r>
    <x v="0"/>
    <n v="6.9"/>
  </r>
  <r>
    <x v="0"/>
    <n v="7.5"/>
  </r>
  <r>
    <x v="0"/>
    <n v="7.2"/>
  </r>
  <r>
    <x v="0"/>
    <n v="5.8"/>
  </r>
  <r>
    <x v="0"/>
    <n v="2.9"/>
  </r>
  <r>
    <x v="0"/>
    <n v="6.2"/>
  </r>
  <r>
    <x v="0"/>
    <n v="7.3"/>
  </r>
  <r>
    <x v="0"/>
    <n v="6.2"/>
  </r>
  <r>
    <x v="0"/>
    <n v="8.1999999999999993"/>
  </r>
  <r>
    <x v="0"/>
    <n v="6.8"/>
  </r>
  <r>
    <x v="0"/>
    <n v="6.1"/>
  </r>
  <r>
    <x v="0"/>
    <n v="7.7"/>
  </r>
  <r>
    <x v="0"/>
    <n v="5.2"/>
  </r>
  <r>
    <x v="0"/>
    <n v="6.8"/>
  </r>
  <r>
    <x v="0"/>
    <n v="6.5"/>
  </r>
  <r>
    <x v="0"/>
    <n v="7"/>
  </r>
  <r>
    <x v="0"/>
    <n v="5.9"/>
  </r>
  <r>
    <x v="0"/>
    <n v="7.1"/>
  </r>
  <r>
    <x v="5"/>
    <n v="5.5"/>
  </r>
  <r>
    <x v="0"/>
    <n v="7.4"/>
  </r>
  <r>
    <x v="0"/>
    <n v="7.3"/>
  </r>
  <r>
    <x v="0"/>
    <n v="4.5999999999999996"/>
  </r>
  <r>
    <x v="0"/>
    <n v="7.2"/>
  </r>
  <r>
    <x v="0"/>
    <n v="7"/>
  </r>
  <r>
    <x v="0"/>
    <n v="5.0999999999999996"/>
  </r>
  <r>
    <x v="0"/>
    <n v="6.7"/>
  </r>
  <r>
    <x v="0"/>
    <n v="5.3"/>
  </r>
  <r>
    <x v="0"/>
    <n v="8.4"/>
  </r>
  <r>
    <x v="0"/>
    <n v="7.8"/>
  </r>
  <r>
    <x v="0"/>
    <n v="6.7"/>
  </r>
  <r>
    <x v="0"/>
    <n v="5.4"/>
  </r>
  <r>
    <x v="0"/>
    <n v="7.2"/>
  </r>
  <r>
    <x v="0"/>
    <n v="5.8"/>
  </r>
  <r>
    <x v="0"/>
    <n v="6.4"/>
  </r>
  <r>
    <x v="0"/>
    <n v="8"/>
  </r>
  <r>
    <x v="0"/>
    <n v="7"/>
  </r>
  <r>
    <x v="0"/>
    <n v="7"/>
  </r>
  <r>
    <x v="0"/>
    <n v="6.7"/>
  </r>
  <r>
    <x v="0"/>
    <n v="3.8"/>
  </r>
  <r>
    <x v="0"/>
    <n v="5.7"/>
  </r>
  <r>
    <x v="2"/>
    <n v="6.6"/>
  </r>
  <r>
    <x v="0"/>
    <n v="6.7"/>
  </r>
  <r>
    <x v="0"/>
    <n v="6.1"/>
  </r>
  <r>
    <x v="0"/>
    <n v="6.2"/>
  </r>
  <r>
    <x v="0"/>
    <n v="6.2"/>
  </r>
  <r>
    <x v="0"/>
    <n v="7.4"/>
  </r>
  <r>
    <x v="0"/>
    <n v="4.7"/>
  </r>
  <r>
    <x v="0"/>
    <n v="8.3000000000000007"/>
  </r>
  <r>
    <x v="0"/>
    <n v="7.2"/>
  </r>
  <r>
    <x v="0"/>
    <n v="5.8"/>
  </r>
  <r>
    <x v="0"/>
    <n v="5.9"/>
  </r>
  <r>
    <x v="0"/>
    <n v="6.3"/>
  </r>
  <r>
    <x v="0"/>
    <n v="7.2"/>
  </r>
  <r>
    <x v="0"/>
    <n v="5.4"/>
  </r>
  <r>
    <x v="0"/>
    <n v="8.1999999999999993"/>
  </r>
  <r>
    <x v="0"/>
    <n v="7.3"/>
  </r>
  <r>
    <x v="2"/>
    <n v="7.3"/>
  </r>
  <r>
    <x v="0"/>
    <n v="5.8"/>
  </r>
  <r>
    <x v="0"/>
    <n v="6.1"/>
  </r>
  <r>
    <x v="17"/>
    <n v="7.1"/>
  </r>
  <r>
    <x v="0"/>
    <n v="6.5"/>
  </r>
  <r>
    <x v="0"/>
    <n v="7.9"/>
  </r>
  <r>
    <x v="0"/>
    <n v="5.4"/>
  </r>
  <r>
    <x v="24"/>
    <n v="7.1"/>
  </r>
  <r>
    <x v="0"/>
    <n v="6.4"/>
  </r>
  <r>
    <x v="0"/>
    <n v="8.4"/>
  </r>
  <r>
    <x v="0"/>
    <n v="6.7"/>
  </r>
  <r>
    <x v="0"/>
    <n v="6.9"/>
  </r>
  <r>
    <x v="0"/>
    <n v="2.1"/>
  </r>
  <r>
    <x v="7"/>
    <n v="4.3"/>
  </r>
  <r>
    <x v="5"/>
    <n v="6.6"/>
  </r>
  <r>
    <x v="0"/>
    <n v="3.4"/>
  </r>
  <r>
    <x v="0"/>
    <n v="8.3000000000000007"/>
  </r>
  <r>
    <x v="0"/>
    <n v="7.2"/>
  </r>
  <r>
    <x v="0"/>
    <n v="5.6"/>
  </r>
  <r>
    <x v="0"/>
    <n v="7.7"/>
  </r>
  <r>
    <x v="0"/>
    <n v="6.6"/>
  </r>
  <r>
    <x v="0"/>
    <n v="7.6"/>
  </r>
  <r>
    <x v="0"/>
    <n v="7.4"/>
  </r>
  <r>
    <x v="0"/>
    <n v="7.1"/>
  </r>
  <r>
    <x v="0"/>
    <n v="3.4"/>
  </r>
  <r>
    <x v="2"/>
    <n v="7.9"/>
  </r>
  <r>
    <x v="0"/>
    <n v="6.7"/>
  </r>
  <r>
    <x v="0"/>
    <n v="6.6"/>
  </r>
  <r>
    <x v="0"/>
    <n v="7.9"/>
  </r>
  <r>
    <x v="0"/>
    <n v="4.9000000000000004"/>
  </r>
  <r>
    <x v="2"/>
    <n v="7.2"/>
  </r>
  <r>
    <x v="2"/>
    <n v="7.4"/>
  </r>
  <r>
    <x v="1"/>
    <n v="6.1"/>
  </r>
  <r>
    <x v="7"/>
    <n v="8.4"/>
  </r>
  <r>
    <x v="0"/>
    <n v="6.2"/>
  </r>
  <r>
    <x v="0"/>
    <n v="5.3"/>
  </r>
  <r>
    <x v="0"/>
    <n v="5"/>
  </r>
  <r>
    <x v="0"/>
    <n v="7.7"/>
  </r>
  <r>
    <x v="31"/>
    <n v="7.6"/>
  </r>
  <r>
    <x v="0"/>
    <n v="6.3"/>
  </r>
  <r>
    <x v="0"/>
    <n v="7.6"/>
  </r>
  <r>
    <x v="0"/>
    <n v="5.6"/>
  </r>
  <r>
    <x v="0"/>
    <n v="7.3"/>
  </r>
  <r>
    <x v="7"/>
    <n v="6.2"/>
  </r>
  <r>
    <x v="0"/>
    <n v="6.6"/>
  </r>
  <r>
    <x v="0"/>
    <n v="6.6"/>
  </r>
  <r>
    <x v="0"/>
    <n v="7.3"/>
  </r>
  <r>
    <x v="0"/>
    <n v="6.6"/>
  </r>
  <r>
    <x v="0"/>
    <n v="6.9"/>
  </r>
  <r>
    <x v="0"/>
    <n v="5.8"/>
  </r>
  <r>
    <x v="0"/>
    <n v="4.4000000000000004"/>
  </r>
  <r>
    <x v="0"/>
    <n v="6.6"/>
  </r>
  <r>
    <x v="0"/>
    <n v="7.1"/>
  </r>
  <r>
    <x v="5"/>
    <n v="7.6"/>
  </r>
  <r>
    <x v="0"/>
    <n v="4.5999999999999996"/>
  </r>
  <r>
    <x v="0"/>
    <n v="6.8"/>
  </r>
  <r>
    <x v="0"/>
    <n v="7.1"/>
  </r>
  <r>
    <x v="0"/>
    <n v="4.9000000000000004"/>
  </r>
  <r>
    <x v="0"/>
    <n v="7.3"/>
  </r>
  <r>
    <x v="0"/>
    <n v="7.2"/>
  </r>
  <r>
    <x v="0"/>
    <n v="5"/>
  </r>
  <r>
    <x v="0"/>
    <n v="8.1999999999999993"/>
  </r>
  <r>
    <x v="0"/>
    <n v="8"/>
  </r>
  <r>
    <x v="0"/>
    <n v="5.2"/>
  </r>
  <r>
    <x v="0"/>
    <n v="8.5"/>
  </r>
  <r>
    <x v="0"/>
    <n v="6.5"/>
  </r>
  <r>
    <x v="0"/>
    <n v="7.4"/>
  </r>
  <r>
    <x v="0"/>
    <n v="7.7"/>
  </r>
  <r>
    <x v="0"/>
    <n v="7.4"/>
  </r>
  <r>
    <x v="0"/>
    <n v="5.0999999999999996"/>
  </r>
  <r>
    <x v="0"/>
    <n v="7.3"/>
  </r>
  <r>
    <x v="0"/>
    <n v="5"/>
  </r>
  <r>
    <x v="0"/>
    <n v="7.2"/>
  </r>
  <r>
    <x v="0"/>
    <n v="6.7"/>
  </r>
  <r>
    <x v="0"/>
    <n v="6.4"/>
  </r>
  <r>
    <x v="0"/>
    <n v="7.1"/>
  </r>
  <r>
    <x v="0"/>
    <n v="5.6"/>
  </r>
  <r>
    <x v="0"/>
    <n v="6.2"/>
  </r>
  <r>
    <x v="0"/>
    <n v="6.1"/>
  </r>
  <r>
    <x v="5"/>
    <n v="5.2"/>
  </r>
  <r>
    <x v="0"/>
    <n v="7.3"/>
  </r>
  <r>
    <x v="0"/>
    <n v="7.5"/>
  </r>
  <r>
    <x v="0"/>
    <n v="6.6"/>
  </r>
  <r>
    <x v="0"/>
    <n v="6.4"/>
  </r>
  <r>
    <x v="0"/>
    <n v="4.5"/>
  </r>
  <r>
    <x v="0"/>
    <n v="6.6"/>
  </r>
  <r>
    <x v="0"/>
    <n v="5.3"/>
  </r>
  <r>
    <x v="0"/>
    <n v="4.9000000000000004"/>
  </r>
  <r>
    <x v="5"/>
    <n v="7.7"/>
  </r>
  <r>
    <x v="0"/>
    <n v="8"/>
  </r>
  <r>
    <x v="0"/>
    <n v="3.8"/>
  </r>
  <r>
    <x v="0"/>
    <n v="7.6"/>
  </r>
  <r>
    <x v="0"/>
    <n v="5.9"/>
  </r>
  <r>
    <x v="0"/>
    <n v="6.2"/>
  </r>
  <r>
    <x v="0"/>
    <n v="7.2"/>
  </r>
  <r>
    <x v="0"/>
    <n v="6.3"/>
  </r>
  <r>
    <x v="0"/>
    <n v="5.2"/>
  </r>
  <r>
    <x v="0"/>
    <n v="6.9"/>
  </r>
  <r>
    <x v="0"/>
    <n v="6.8"/>
  </r>
  <r>
    <x v="0"/>
    <n v="6.2"/>
  </r>
  <r>
    <x v="0"/>
    <n v="6.2"/>
  </r>
  <r>
    <x v="0"/>
    <n v="3.5"/>
  </r>
  <r>
    <x v="0"/>
    <n v="6.1"/>
  </r>
  <r>
    <x v="0"/>
    <n v="6.6"/>
  </r>
  <r>
    <x v="0"/>
    <n v="4.5"/>
  </r>
  <r>
    <x v="0"/>
    <n v="5.9"/>
  </r>
  <r>
    <x v="0"/>
    <n v="6.9"/>
  </r>
  <r>
    <x v="2"/>
    <n v="7.7"/>
  </r>
  <r>
    <x v="0"/>
    <n v="6.6"/>
  </r>
  <r>
    <x v="0"/>
    <n v="5.3"/>
  </r>
  <r>
    <x v="0"/>
    <n v="6.3"/>
  </r>
  <r>
    <x v="0"/>
    <n v="7"/>
  </r>
  <r>
    <x v="0"/>
    <n v="7"/>
  </r>
  <r>
    <x v="0"/>
    <n v="6.6"/>
  </r>
  <r>
    <x v="0"/>
    <n v="8.6"/>
  </r>
  <r>
    <x v="0"/>
    <n v="6.4"/>
  </r>
  <r>
    <x v="0"/>
    <n v="7.9"/>
  </r>
  <r>
    <x v="0"/>
    <n v="5.4"/>
  </r>
  <r>
    <x v="0"/>
    <n v="6.9"/>
  </r>
  <r>
    <x v="0"/>
    <n v="7.7"/>
  </r>
  <r>
    <x v="2"/>
    <n v="7.2"/>
  </r>
  <r>
    <x v="0"/>
    <n v="6.8"/>
  </r>
  <r>
    <x v="0"/>
    <n v="6.2"/>
  </r>
  <r>
    <x v="0"/>
    <n v="7.4"/>
  </r>
  <r>
    <x v="0"/>
    <n v="4.5999999999999996"/>
  </r>
  <r>
    <x v="0"/>
    <n v="6.4"/>
  </r>
  <r>
    <x v="0"/>
    <n v="7"/>
  </r>
  <r>
    <x v="0"/>
    <n v="7.7"/>
  </r>
  <r>
    <x v="0"/>
    <n v="6.8"/>
  </r>
  <r>
    <x v="0"/>
    <n v="7"/>
  </r>
  <r>
    <x v="0"/>
    <n v="7"/>
  </r>
  <r>
    <x v="0"/>
    <n v="6.3"/>
  </r>
  <r>
    <x v="0"/>
    <n v="7.1"/>
  </r>
  <r>
    <x v="0"/>
    <n v="5.6"/>
  </r>
  <r>
    <x v="0"/>
    <n v="4.4000000000000004"/>
  </r>
  <r>
    <x v="0"/>
    <n v="7.1"/>
  </r>
  <r>
    <x v="0"/>
    <n v="6.1"/>
  </r>
  <r>
    <x v="7"/>
    <n v="7.4"/>
  </r>
  <r>
    <x v="0"/>
    <n v="7.5"/>
  </r>
  <r>
    <x v="0"/>
    <n v="7.2"/>
  </r>
  <r>
    <x v="0"/>
    <n v="7.6"/>
  </r>
  <r>
    <x v="0"/>
    <n v="7.3"/>
  </r>
  <r>
    <x v="0"/>
    <n v="6.2"/>
  </r>
  <r>
    <x v="0"/>
    <n v="6.2"/>
  </r>
  <r>
    <x v="0"/>
    <n v="4.5999999999999996"/>
  </r>
  <r>
    <x v="0"/>
    <n v="6.2"/>
  </r>
  <r>
    <x v="0"/>
    <n v="6.2"/>
  </r>
  <r>
    <x v="0"/>
    <n v="3.3"/>
  </r>
  <r>
    <x v="0"/>
    <n v="7.5"/>
  </r>
  <r>
    <x v="0"/>
    <n v="4.2"/>
  </r>
  <r>
    <x v="5"/>
    <n v="7.2"/>
  </r>
  <r>
    <x v="0"/>
    <n v="6.2"/>
  </r>
  <r>
    <x v="0"/>
    <n v="6.1"/>
  </r>
  <r>
    <x v="0"/>
    <n v="4.2"/>
  </r>
  <r>
    <x v="0"/>
    <n v="4.5"/>
  </r>
  <r>
    <x v="0"/>
    <n v="8.4"/>
  </r>
  <r>
    <x v="0"/>
    <n v="7.5"/>
  </r>
  <r>
    <x v="0"/>
    <n v="6.7"/>
  </r>
  <r>
    <x v="0"/>
    <n v="5.0999999999999996"/>
  </r>
  <r>
    <x v="0"/>
    <n v="5.5"/>
  </r>
  <r>
    <x v="0"/>
    <n v="4.4000000000000004"/>
  </r>
  <r>
    <x v="0"/>
    <n v="4.4000000000000004"/>
  </r>
  <r>
    <x v="0"/>
    <n v="6.8"/>
  </r>
  <r>
    <x v="0"/>
    <n v="6.7"/>
  </r>
  <r>
    <x v="0"/>
    <n v="8.6"/>
  </r>
  <r>
    <x v="0"/>
    <n v="4.8"/>
  </r>
  <r>
    <x v="0"/>
    <n v="3.4"/>
  </r>
  <r>
    <x v="32"/>
    <n v="7.4"/>
  </r>
  <r>
    <x v="14"/>
    <n v="7.3"/>
  </r>
  <r>
    <x v="0"/>
    <n v="8"/>
  </r>
  <r>
    <x v="0"/>
    <n v="6.5"/>
  </r>
  <r>
    <x v="0"/>
    <n v="5.9"/>
  </r>
  <r>
    <x v="0"/>
    <n v="6.8"/>
  </r>
  <r>
    <x v="0"/>
    <n v="7.4"/>
  </r>
  <r>
    <x v="0"/>
    <n v="6.7"/>
  </r>
  <r>
    <x v="0"/>
    <n v="6.8"/>
  </r>
  <r>
    <x v="0"/>
    <n v="5.4"/>
  </r>
  <r>
    <x v="0"/>
    <n v="5.5"/>
  </r>
  <r>
    <x v="0"/>
    <n v="7.4"/>
  </r>
  <r>
    <x v="0"/>
    <n v="5.7"/>
  </r>
  <r>
    <x v="2"/>
    <n v="5.4"/>
  </r>
  <r>
    <x v="0"/>
    <n v="3.2"/>
  </r>
  <r>
    <x v="33"/>
    <n v="7.1"/>
  </r>
  <r>
    <x v="0"/>
    <n v="7.8"/>
  </r>
  <r>
    <x v="0"/>
    <n v="5.3"/>
  </r>
  <r>
    <x v="2"/>
    <n v="7.2"/>
  </r>
  <r>
    <x v="0"/>
    <n v="6.2"/>
  </r>
  <r>
    <x v="0"/>
    <n v="5.9"/>
  </r>
  <r>
    <x v="0"/>
    <n v="7.3"/>
  </r>
  <r>
    <x v="0"/>
    <n v="6.7"/>
  </r>
  <r>
    <x v="0"/>
    <n v="5.7"/>
  </r>
  <r>
    <x v="0"/>
    <n v="7.1"/>
  </r>
  <r>
    <x v="0"/>
    <n v="7.2"/>
  </r>
  <r>
    <x v="0"/>
    <n v="7.4"/>
  </r>
  <r>
    <x v="0"/>
    <n v="7.7"/>
  </r>
  <r>
    <x v="0"/>
    <n v="7.7"/>
  </r>
  <r>
    <x v="0"/>
    <n v="7.4"/>
  </r>
  <r>
    <x v="0"/>
    <n v="8.4"/>
  </r>
  <r>
    <x v="0"/>
    <n v="7.1"/>
  </r>
  <r>
    <x v="5"/>
    <n v="7.2"/>
  </r>
  <r>
    <x v="0"/>
    <n v="7.5"/>
  </r>
  <r>
    <x v="0"/>
    <n v="5.4"/>
  </r>
  <r>
    <x v="0"/>
    <n v="8.1"/>
  </r>
  <r>
    <x v="5"/>
    <n v="6"/>
  </r>
  <r>
    <x v="17"/>
    <n v="7.8"/>
  </r>
  <r>
    <x v="0"/>
    <n v="6.8"/>
  </r>
  <r>
    <x v="0"/>
    <n v="6.5"/>
  </r>
  <r>
    <x v="23"/>
    <n v="7.7"/>
  </r>
  <r>
    <x v="2"/>
    <n v="6.4"/>
  </r>
  <r>
    <x v="0"/>
    <n v="6.5"/>
  </r>
  <r>
    <x v="12"/>
    <n v="7.3"/>
  </r>
  <r>
    <x v="0"/>
    <n v="6.6"/>
  </r>
  <r>
    <x v="8"/>
    <n v="7.9"/>
  </r>
  <r>
    <x v="0"/>
    <n v="5.9"/>
  </r>
  <r>
    <x v="7"/>
    <n v="4.7"/>
  </r>
  <r>
    <x v="0"/>
    <n v="8.6999999999999993"/>
  </r>
  <r>
    <x v="0"/>
    <n v="5.9"/>
  </r>
  <r>
    <x v="7"/>
    <n v="8.5"/>
  </r>
  <r>
    <x v="0"/>
    <n v="8.4"/>
  </r>
  <r>
    <x v="0"/>
    <n v="5.8"/>
  </r>
  <r>
    <x v="0"/>
    <n v="6.1"/>
  </r>
  <r>
    <x v="0"/>
    <n v="7.3"/>
  </r>
  <r>
    <x v="22"/>
    <n v="6.7"/>
  </r>
  <r>
    <x v="0"/>
    <n v="7.6"/>
  </r>
  <r>
    <x v="7"/>
    <n v="7.2"/>
  </r>
  <r>
    <x v="14"/>
    <n v="6.2"/>
  </r>
  <r>
    <x v="0"/>
    <n v="5.8"/>
  </r>
  <r>
    <x v="0"/>
    <n v="5.2"/>
  </r>
  <r>
    <x v="0"/>
    <n v="8.1"/>
  </r>
  <r>
    <x v="0"/>
    <n v="7.1"/>
  </r>
  <r>
    <x v="8"/>
    <n v="6.5"/>
  </r>
  <r>
    <x v="0"/>
    <n v="7.3"/>
  </r>
  <r>
    <x v="0"/>
    <n v="6.2"/>
  </r>
  <r>
    <x v="0"/>
    <n v="5"/>
  </r>
  <r>
    <x v="0"/>
    <n v="8"/>
  </r>
  <r>
    <x v="0"/>
    <n v="7.8"/>
  </r>
  <r>
    <x v="0"/>
    <n v="8.1"/>
  </r>
  <r>
    <x v="0"/>
    <n v="6.7"/>
  </r>
  <r>
    <x v="0"/>
    <n v="6.1"/>
  </r>
  <r>
    <x v="0"/>
    <n v="7.1"/>
  </r>
  <r>
    <x v="0"/>
    <n v="5.6"/>
  </r>
  <r>
    <x v="0"/>
    <n v="7.6"/>
  </r>
  <r>
    <x v="0"/>
    <n v="4.3"/>
  </r>
  <r>
    <x v="0"/>
    <n v="7.3"/>
  </r>
  <r>
    <x v="0"/>
    <n v="7.3"/>
  </r>
  <r>
    <x v="0"/>
    <n v="4.5999999999999996"/>
  </r>
  <r>
    <x v="0"/>
    <n v="6.8"/>
  </r>
  <r>
    <x v="0"/>
    <n v="7.5"/>
  </r>
  <r>
    <x v="0"/>
    <n v="7.1"/>
  </r>
  <r>
    <x v="0"/>
    <n v="7.3"/>
  </r>
  <r>
    <x v="0"/>
    <n v="8.3000000000000007"/>
  </r>
  <r>
    <x v="0"/>
    <n v="5.4"/>
  </r>
  <r>
    <x v="0"/>
    <n v="4"/>
  </r>
  <r>
    <x v="0"/>
    <n v="8"/>
  </r>
  <r>
    <x v="0"/>
    <n v="6.7"/>
  </r>
  <r>
    <x v="0"/>
    <n v="5.7"/>
  </r>
  <r>
    <x v="0"/>
    <n v="4.5999999999999996"/>
  </r>
  <r>
    <x v="0"/>
    <n v="4"/>
  </r>
  <r>
    <x v="0"/>
    <n v="7"/>
  </r>
  <r>
    <x v="0"/>
    <n v="7.4"/>
  </r>
  <r>
    <x v="0"/>
    <n v="5.9"/>
  </r>
  <r>
    <x v="0"/>
    <n v="4.5999999999999996"/>
  </r>
  <r>
    <x v="0"/>
    <n v="4.8"/>
  </r>
  <r>
    <x v="5"/>
    <n v="7.5"/>
  </r>
  <r>
    <x v="0"/>
    <n v="4.7"/>
  </r>
  <r>
    <x v="0"/>
    <n v="6.7"/>
  </r>
  <r>
    <x v="0"/>
    <n v="6.3"/>
  </r>
  <r>
    <x v="0"/>
    <n v="6"/>
  </r>
  <r>
    <x v="0"/>
    <n v="6.7"/>
  </r>
  <r>
    <x v="0"/>
    <n v="7.1"/>
  </r>
  <r>
    <x v="0"/>
    <n v="2.7"/>
  </r>
  <r>
    <x v="0"/>
    <n v="7.3"/>
  </r>
  <r>
    <x v="0"/>
    <n v="7.6"/>
  </r>
  <r>
    <x v="0"/>
    <n v="5.8"/>
  </r>
  <r>
    <x v="0"/>
    <n v="6.5"/>
  </r>
  <r>
    <x v="0"/>
    <n v="6.6"/>
  </r>
  <r>
    <x v="0"/>
    <n v="6.2"/>
  </r>
  <r>
    <x v="0"/>
    <n v="6.9"/>
  </r>
  <r>
    <x v="0"/>
    <n v="4.8"/>
  </r>
  <r>
    <x v="0"/>
    <n v="6.6"/>
  </r>
  <r>
    <x v="0"/>
    <n v="5.7"/>
  </r>
  <r>
    <x v="0"/>
    <n v="7"/>
  </r>
  <r>
    <x v="0"/>
    <n v="5.4"/>
  </r>
  <r>
    <x v="2"/>
    <n v="7.1"/>
  </r>
  <r>
    <x v="0"/>
    <n v="6.9"/>
  </r>
  <r>
    <x v="0"/>
    <n v="6.6"/>
  </r>
  <r>
    <x v="0"/>
    <n v="5.9"/>
  </r>
  <r>
    <x v="0"/>
    <n v="6.3"/>
  </r>
  <r>
    <x v="0"/>
    <n v="6.3"/>
  </r>
  <r>
    <x v="14"/>
    <n v="7.7"/>
  </r>
  <r>
    <x v="0"/>
    <n v="7"/>
  </r>
  <r>
    <x v="0"/>
    <n v="6.3"/>
  </r>
  <r>
    <x v="0"/>
    <n v="5.9"/>
  </r>
  <r>
    <x v="0"/>
    <n v="6.2"/>
  </r>
  <r>
    <x v="0"/>
    <n v="5"/>
  </r>
  <r>
    <x v="5"/>
    <n v="7.7"/>
  </r>
  <r>
    <x v="0"/>
    <n v="6.5"/>
  </r>
  <r>
    <x v="0"/>
    <n v="6.1"/>
  </r>
  <r>
    <x v="0"/>
    <n v="5.8"/>
  </r>
  <r>
    <x v="28"/>
    <n v="6.1"/>
  </r>
  <r>
    <x v="0"/>
    <n v="6"/>
  </r>
  <r>
    <x v="0"/>
    <n v="6.3"/>
  </r>
  <r>
    <x v="0"/>
    <n v="6.3"/>
  </r>
  <r>
    <x v="8"/>
    <n v="7.5"/>
  </r>
  <r>
    <x v="0"/>
    <n v="7.6"/>
  </r>
  <r>
    <x v="0"/>
    <n v="5.2"/>
  </r>
  <r>
    <x v="0"/>
    <n v="7.8"/>
  </r>
  <r>
    <x v="0"/>
    <n v="6.6"/>
  </r>
  <r>
    <x v="0"/>
    <n v="4.7"/>
  </r>
  <r>
    <x v="0"/>
    <n v="6.7"/>
  </r>
  <r>
    <x v="0"/>
    <n v="4.2"/>
  </r>
  <r>
    <x v="0"/>
    <n v="6.3"/>
  </r>
  <r>
    <x v="0"/>
    <n v="4.7"/>
  </r>
  <r>
    <x v="0"/>
    <n v="6"/>
  </r>
  <r>
    <x v="0"/>
    <n v="7.9"/>
  </r>
  <r>
    <x v="0"/>
    <n v="8.1"/>
  </r>
  <r>
    <x v="0"/>
    <n v="8.1999999999999993"/>
  </r>
  <r>
    <x v="0"/>
    <n v="6"/>
  </r>
  <r>
    <x v="0"/>
    <n v="6.8"/>
  </r>
  <r>
    <x v="0"/>
    <n v="7.3"/>
  </r>
  <r>
    <x v="0"/>
    <n v="7"/>
  </r>
  <r>
    <x v="0"/>
    <n v="7.3"/>
  </r>
  <r>
    <x v="28"/>
    <n v="7.5"/>
  </r>
  <r>
    <x v="0"/>
    <n v="6.8"/>
  </r>
  <r>
    <x v="0"/>
    <n v="7.1"/>
  </r>
  <r>
    <x v="0"/>
    <n v="6.9"/>
  </r>
  <r>
    <x v="0"/>
    <n v="6.9"/>
  </r>
  <r>
    <x v="0"/>
    <n v="6.9"/>
  </r>
  <r>
    <x v="0"/>
    <n v="8.4"/>
  </r>
  <r>
    <x v="0"/>
    <n v="7.9"/>
  </r>
  <r>
    <x v="0"/>
    <n v="7.2"/>
  </r>
  <r>
    <x v="0"/>
    <n v="7.8"/>
  </r>
  <r>
    <x v="0"/>
    <n v="3.5"/>
  </r>
  <r>
    <x v="0"/>
    <n v="7.3"/>
  </r>
  <r>
    <x v="0"/>
    <n v="7.5"/>
  </r>
  <r>
    <x v="0"/>
    <n v="7.8"/>
  </r>
  <r>
    <x v="0"/>
    <n v="6"/>
  </r>
  <r>
    <x v="0"/>
    <n v="7.3"/>
  </r>
  <r>
    <x v="0"/>
    <n v="8"/>
  </r>
  <r>
    <x v="0"/>
    <n v="7.6"/>
  </r>
  <r>
    <x v="0"/>
    <n v="7"/>
  </r>
  <r>
    <x v="0"/>
    <n v="7.5"/>
  </r>
  <r>
    <x v="0"/>
    <n v="6.8"/>
  </r>
  <r>
    <x v="0"/>
    <n v="3.9"/>
  </r>
  <r>
    <x v="0"/>
    <n v="6.1"/>
  </r>
  <r>
    <x v="0"/>
    <n v="7.5"/>
  </r>
  <r>
    <x v="5"/>
    <n v="8.1999999999999993"/>
  </r>
  <r>
    <x v="0"/>
    <n v="7.2"/>
  </r>
  <r>
    <x v="0"/>
    <n v="4.8"/>
  </r>
  <r>
    <x v="0"/>
    <n v="7.8"/>
  </r>
  <r>
    <x v="0"/>
    <n v="5.2"/>
  </r>
  <r>
    <x v="0"/>
    <n v="3.3"/>
  </r>
  <r>
    <x v="5"/>
    <n v="6.8"/>
  </r>
  <r>
    <x v="31"/>
    <n v="7"/>
  </r>
  <r>
    <x v="0"/>
    <n v="6.5"/>
  </r>
  <r>
    <x v="0"/>
    <n v="5.7"/>
  </r>
  <r>
    <x v="0"/>
    <n v="6.4"/>
  </r>
  <r>
    <x v="0"/>
    <n v="5.3"/>
  </r>
  <r>
    <x v="0"/>
    <n v="4.7"/>
  </r>
  <r>
    <x v="0"/>
    <n v="6.1"/>
  </r>
  <r>
    <x v="0"/>
    <n v="5.5"/>
  </r>
  <r>
    <x v="0"/>
    <n v="7.3"/>
  </r>
  <r>
    <x v="0"/>
    <n v="4.8"/>
  </r>
  <r>
    <x v="0"/>
    <n v="8.4"/>
  </r>
  <r>
    <x v="0"/>
    <n v="7"/>
  </r>
  <r>
    <x v="0"/>
    <n v="3.3"/>
  </r>
  <r>
    <x v="0"/>
    <n v="5.4"/>
  </r>
  <r>
    <x v="0"/>
    <n v="4.8"/>
  </r>
  <r>
    <x v="0"/>
    <n v="3.1"/>
  </r>
  <r>
    <x v="0"/>
    <n v="6.7"/>
  </r>
  <r>
    <x v="2"/>
    <n v="7.6"/>
  </r>
  <r>
    <x v="0"/>
    <n v="7.1"/>
  </r>
  <r>
    <x v="0"/>
    <n v="6.1"/>
  </r>
  <r>
    <x v="0"/>
    <n v="6.5"/>
  </r>
  <r>
    <x v="0"/>
    <n v="8.5"/>
  </r>
  <r>
    <x v="28"/>
    <n v="8.6999999999999993"/>
  </r>
  <r>
    <x v="0"/>
    <n v="7.1"/>
  </r>
  <r>
    <x v="0"/>
    <n v="6.6"/>
  </r>
  <r>
    <x v="0"/>
    <n v="6.7"/>
  </r>
  <r>
    <x v="29"/>
    <n v="8.3000000000000007"/>
  </r>
  <r>
    <x v="0"/>
    <n v="8.1"/>
  </r>
  <r>
    <x v="0"/>
    <n v="7.4"/>
  </r>
  <r>
    <x v="0"/>
    <n v="6.6"/>
  </r>
  <r>
    <x v="0"/>
    <n v="4.5"/>
  </r>
  <r>
    <x v="0"/>
    <n v="6.4"/>
  </r>
  <r>
    <x v="2"/>
    <n v="7.5"/>
  </r>
  <r>
    <x v="0"/>
    <n v="8"/>
  </r>
  <r>
    <x v="0"/>
    <n v="8.1"/>
  </r>
  <r>
    <x v="0"/>
    <n v="7.2"/>
  </r>
  <r>
    <x v="5"/>
    <n v="7.5"/>
  </r>
  <r>
    <x v="0"/>
    <n v="7.2"/>
  </r>
  <r>
    <x v="0"/>
    <n v="6.4"/>
  </r>
  <r>
    <x v="0"/>
    <n v="7.6"/>
  </r>
  <r>
    <x v="0"/>
    <n v="7.8"/>
  </r>
  <r>
    <x v="0"/>
    <n v="5.7"/>
  </r>
  <r>
    <x v="0"/>
    <n v="8.6"/>
  </r>
  <r>
    <x v="0"/>
    <n v="8.1999999999999993"/>
  </r>
  <r>
    <x v="0"/>
    <n v="6.6"/>
  </r>
  <r>
    <x v="0"/>
    <n v="5.7"/>
  </r>
  <r>
    <x v="0"/>
    <n v="7.4"/>
  </r>
  <r>
    <x v="0"/>
    <n v="8"/>
  </r>
  <r>
    <x v="3"/>
    <n v="7.3"/>
  </r>
  <r>
    <x v="0"/>
    <n v="5.4"/>
  </r>
  <r>
    <x v="0"/>
    <n v="7.4"/>
  </r>
  <r>
    <x v="0"/>
    <n v="5.7"/>
  </r>
  <r>
    <x v="0"/>
    <n v="6.8"/>
  </r>
  <r>
    <x v="0"/>
    <n v="5.4"/>
  </r>
  <r>
    <x v="0"/>
    <n v="8.1"/>
  </r>
  <r>
    <x v="0"/>
    <n v="6.1"/>
  </r>
  <r>
    <x v="0"/>
    <n v="5.0999999999999996"/>
  </r>
  <r>
    <x v="1"/>
    <n v="5.6"/>
  </r>
  <r>
    <x v="0"/>
    <n v="5.9"/>
  </r>
  <r>
    <x v="0"/>
    <n v="8.1999999999999993"/>
  </r>
  <r>
    <x v="0"/>
    <n v="5.3"/>
  </r>
  <r>
    <x v="0"/>
    <n v="6.8"/>
  </r>
  <r>
    <x v="0"/>
    <n v="8.3000000000000007"/>
  </r>
  <r>
    <x v="0"/>
    <n v="4.3"/>
  </r>
  <r>
    <x v="0"/>
    <n v="6.7"/>
  </r>
  <r>
    <x v="0"/>
    <n v="7.2"/>
  </r>
  <r>
    <x v="0"/>
    <n v="6.9"/>
  </r>
  <r>
    <x v="0"/>
    <n v="6.6"/>
  </r>
  <r>
    <x v="0"/>
    <n v="5.9"/>
  </r>
  <r>
    <x v="0"/>
    <n v="7.9"/>
  </r>
  <r>
    <x v="0"/>
    <n v="8.3000000000000007"/>
  </r>
  <r>
    <x v="0"/>
    <n v="5.2"/>
  </r>
  <r>
    <x v="0"/>
    <n v="7.8"/>
  </r>
  <r>
    <x v="0"/>
    <n v="7.8"/>
  </r>
  <r>
    <x v="0"/>
    <n v="3"/>
  </r>
  <r>
    <x v="0"/>
    <n v="7.9"/>
  </r>
  <r>
    <x v="0"/>
    <n v="3.2"/>
  </r>
  <r>
    <x v="0"/>
    <n v="6.5"/>
  </r>
  <r>
    <x v="0"/>
    <n v="6.9"/>
  </r>
  <r>
    <x v="0"/>
    <n v="7"/>
  </r>
  <r>
    <x v="0"/>
    <n v="7.4"/>
  </r>
  <r>
    <x v="7"/>
    <n v="7.8"/>
  </r>
  <r>
    <x v="0"/>
    <n v="6.9"/>
  </r>
  <r>
    <x v="0"/>
    <n v="4.4000000000000004"/>
  </r>
  <r>
    <x v="0"/>
    <n v="6"/>
  </r>
  <r>
    <x v="0"/>
    <n v="6.6"/>
  </r>
  <r>
    <x v="0"/>
    <n v="7.8"/>
  </r>
  <r>
    <x v="0"/>
    <n v="5.3"/>
  </r>
  <r>
    <x v="0"/>
    <n v="5.3"/>
  </r>
  <r>
    <x v="0"/>
    <n v="8"/>
  </r>
  <r>
    <x v="0"/>
    <n v="7.1"/>
  </r>
  <r>
    <x v="0"/>
    <n v="5.4"/>
  </r>
  <r>
    <x v="0"/>
    <n v="6.9"/>
  </r>
  <r>
    <x v="0"/>
    <n v="7.4"/>
  </r>
  <r>
    <x v="34"/>
    <n v="7.3"/>
  </r>
  <r>
    <x v="0"/>
    <n v="7.8"/>
  </r>
  <r>
    <x v="0"/>
    <n v="6.6"/>
  </r>
  <r>
    <x v="0"/>
    <n v="5.4"/>
  </r>
  <r>
    <x v="23"/>
    <n v="8.4"/>
  </r>
  <r>
    <x v="0"/>
    <n v="6.3"/>
  </r>
  <r>
    <x v="0"/>
    <n v="6.1"/>
  </r>
  <r>
    <x v="0"/>
    <n v="5"/>
  </r>
  <r>
    <x v="0"/>
    <n v="6.9"/>
  </r>
  <r>
    <x v="0"/>
    <n v="7.3"/>
  </r>
  <r>
    <x v="0"/>
    <n v="5.7"/>
  </r>
  <r>
    <x v="0"/>
    <n v="5"/>
  </r>
  <r>
    <x v="0"/>
    <n v="5.3"/>
  </r>
  <r>
    <x v="0"/>
    <n v="7.9"/>
  </r>
  <r>
    <x v="0"/>
    <n v="5"/>
  </r>
  <r>
    <x v="0"/>
    <n v="5.3"/>
  </r>
  <r>
    <x v="0"/>
    <n v="6"/>
  </r>
  <r>
    <x v="0"/>
    <n v="7.6"/>
  </r>
  <r>
    <x v="14"/>
    <n v="7.4"/>
  </r>
  <r>
    <x v="0"/>
    <n v="5.9"/>
  </r>
  <r>
    <x v="0"/>
    <n v="4.0999999999999996"/>
  </r>
  <r>
    <x v="0"/>
    <n v="6.7"/>
  </r>
  <r>
    <x v="0"/>
    <n v="5.8"/>
  </r>
  <r>
    <x v="0"/>
    <n v="6.2"/>
  </r>
  <r>
    <x v="0"/>
    <n v="5.3"/>
  </r>
  <r>
    <x v="0"/>
    <n v="3.3"/>
  </r>
  <r>
    <x v="0"/>
    <n v="6.5"/>
  </r>
  <r>
    <x v="0"/>
    <n v="6.2"/>
  </r>
  <r>
    <x v="0"/>
    <n v="5.9"/>
  </r>
  <r>
    <x v="0"/>
    <n v="5.5"/>
  </r>
  <r>
    <x v="0"/>
    <n v="5.5"/>
  </r>
  <r>
    <x v="0"/>
    <n v="2.6"/>
  </r>
  <r>
    <x v="0"/>
    <n v="5.8"/>
  </r>
  <r>
    <x v="0"/>
    <n v="7.4"/>
  </r>
  <r>
    <x v="16"/>
    <n v="5.0999999999999996"/>
  </r>
  <r>
    <x v="0"/>
    <n v="5.2"/>
  </r>
  <r>
    <x v="0"/>
    <n v="4.8"/>
  </r>
  <r>
    <x v="0"/>
    <n v="3.9"/>
  </r>
  <r>
    <x v="0"/>
    <n v="6.2"/>
  </r>
  <r>
    <x v="0"/>
    <n v="7"/>
  </r>
  <r>
    <x v="0"/>
    <n v="6.2"/>
  </r>
  <r>
    <x v="0"/>
    <n v="5.9"/>
  </r>
  <r>
    <x v="28"/>
    <n v="8"/>
  </r>
  <r>
    <x v="0"/>
    <n v="7.3"/>
  </r>
  <r>
    <x v="0"/>
    <n v="4.9000000000000004"/>
  </r>
  <r>
    <x v="0"/>
    <n v="6.5"/>
  </r>
  <r>
    <x v="0"/>
    <n v="4.3"/>
  </r>
  <r>
    <x v="0"/>
    <n v="6.4"/>
  </r>
  <r>
    <x v="0"/>
    <n v="7.6"/>
  </r>
  <r>
    <x v="2"/>
    <n v="6.8"/>
  </r>
  <r>
    <x v="0"/>
    <n v="6.1"/>
  </r>
  <r>
    <x v="0"/>
    <n v="4"/>
  </r>
  <r>
    <x v="0"/>
    <n v="7.4"/>
  </r>
  <r>
    <x v="0"/>
    <n v="8.3000000000000007"/>
  </r>
  <r>
    <x v="0"/>
    <n v="5.3"/>
  </r>
  <r>
    <x v="0"/>
    <n v="8.1"/>
  </r>
  <r>
    <x v="0"/>
    <n v="8"/>
  </r>
  <r>
    <x v="0"/>
    <n v="5.7"/>
  </r>
  <r>
    <x v="7"/>
    <n v="8.1999999999999993"/>
  </r>
  <r>
    <x v="0"/>
    <n v="7.1"/>
  </r>
  <r>
    <x v="0"/>
    <n v="7.4"/>
  </r>
  <r>
    <x v="35"/>
    <n v="6.6"/>
  </r>
  <r>
    <x v="29"/>
    <n v="5.7"/>
  </r>
  <r>
    <x v="0"/>
    <n v="6.9"/>
  </r>
  <r>
    <x v="17"/>
    <n v="7"/>
  </r>
  <r>
    <x v="0"/>
    <n v="7"/>
  </r>
  <r>
    <x v="0"/>
    <n v="7.8"/>
  </r>
  <r>
    <x v="0"/>
    <n v="5.9"/>
  </r>
  <r>
    <x v="25"/>
    <n v="7.4"/>
  </r>
  <r>
    <x v="0"/>
    <n v="7.8"/>
  </r>
  <r>
    <x v="0"/>
    <n v="6"/>
  </r>
  <r>
    <x v="0"/>
    <n v="5.3"/>
  </r>
  <r>
    <x v="0"/>
    <n v="7.9"/>
  </r>
  <r>
    <x v="5"/>
    <n v="7.2"/>
  </r>
  <r>
    <x v="3"/>
    <n v="7.4"/>
  </r>
  <r>
    <x v="0"/>
    <n v="5.3"/>
  </r>
  <r>
    <x v="0"/>
    <n v="8.3000000000000007"/>
  </r>
  <r>
    <x v="0"/>
    <n v="7.6"/>
  </r>
  <r>
    <x v="0"/>
    <n v="5.0999999999999996"/>
  </r>
  <r>
    <x v="0"/>
    <n v="5.0999999999999996"/>
  </r>
  <r>
    <x v="0"/>
    <n v="4.9000000000000004"/>
  </r>
  <r>
    <x v="0"/>
    <n v="6.9"/>
  </r>
  <r>
    <x v="0"/>
    <n v="4.5999999999999996"/>
  </r>
  <r>
    <x v="0"/>
    <n v="6.3"/>
  </r>
  <r>
    <x v="0"/>
    <n v="7.9"/>
  </r>
  <r>
    <x v="0"/>
    <n v="6.7"/>
  </r>
  <r>
    <x v="0"/>
    <n v="7.1"/>
  </r>
  <r>
    <x v="0"/>
    <n v="7.6"/>
  </r>
  <r>
    <x v="0"/>
    <n v="8.1"/>
  </r>
  <r>
    <x v="2"/>
    <n v="6.6"/>
  </r>
  <r>
    <x v="0"/>
    <n v="7"/>
  </r>
  <r>
    <x v="0"/>
    <n v="7.6"/>
  </r>
  <r>
    <x v="0"/>
    <n v="6.7"/>
  </r>
  <r>
    <x v="0"/>
    <n v="7.1"/>
  </r>
  <r>
    <x v="0"/>
    <n v="7.6"/>
  </r>
  <r>
    <x v="0"/>
    <n v="7.1"/>
  </r>
  <r>
    <x v="0"/>
    <n v="7.1"/>
  </r>
  <r>
    <x v="0"/>
    <n v="7.7"/>
  </r>
  <r>
    <x v="0"/>
    <n v="7.6"/>
  </r>
  <r>
    <x v="0"/>
    <n v="6.6"/>
  </r>
  <r>
    <x v="0"/>
    <n v="6.7"/>
  </r>
  <r>
    <x v="0"/>
    <n v="5.7"/>
  </r>
  <r>
    <x v="0"/>
    <n v="7.1"/>
  </r>
  <r>
    <x v="0"/>
    <n v="6.2"/>
  </r>
  <r>
    <x v="14"/>
    <n v="6.1"/>
  </r>
  <r>
    <x v="5"/>
    <n v="5.9"/>
  </r>
  <r>
    <x v="0"/>
    <n v="6.8"/>
  </r>
  <r>
    <x v="0"/>
    <n v="5.8"/>
  </r>
  <r>
    <x v="0"/>
    <n v="5"/>
  </r>
  <r>
    <x v="0"/>
    <n v="6.3"/>
  </r>
  <r>
    <x v="0"/>
    <n v="6.8"/>
  </r>
  <r>
    <x v="0"/>
    <n v="5.0999999999999996"/>
  </r>
  <r>
    <x v="0"/>
    <n v="6.6"/>
  </r>
  <r>
    <x v="0"/>
    <n v="5"/>
  </r>
  <r>
    <x v="0"/>
    <n v="7.7"/>
  </r>
  <r>
    <x v="0"/>
    <n v="3.1"/>
  </r>
  <r>
    <x v="0"/>
    <n v="6.5"/>
  </r>
  <r>
    <x v="0"/>
    <n v="3.9"/>
  </r>
  <r>
    <x v="0"/>
    <n v="6.8"/>
  </r>
  <r>
    <x v="0"/>
    <n v="7"/>
  </r>
  <r>
    <x v="0"/>
    <n v="5.9"/>
  </r>
  <r>
    <x v="0"/>
    <n v="5.8"/>
  </r>
  <r>
    <x v="0"/>
    <n v="7.3"/>
  </r>
  <r>
    <x v="0"/>
    <n v="7.8"/>
  </r>
  <r>
    <x v="0"/>
    <n v="7.8"/>
  </r>
  <r>
    <x v="0"/>
    <n v="6.9"/>
  </r>
  <r>
    <x v="0"/>
    <n v="5.7"/>
  </r>
  <r>
    <x v="0"/>
    <n v="4.7"/>
  </r>
  <r>
    <x v="0"/>
    <n v="5.9"/>
  </r>
  <r>
    <x v="0"/>
    <n v="5.9"/>
  </r>
  <r>
    <x v="0"/>
    <n v="4.3"/>
  </r>
  <r>
    <x v="0"/>
    <n v="7.5"/>
  </r>
  <r>
    <x v="0"/>
    <n v="4.8"/>
  </r>
  <r>
    <x v="0"/>
    <n v="5.8"/>
  </r>
  <r>
    <x v="0"/>
    <n v="5.3"/>
  </r>
  <r>
    <x v="0"/>
    <n v="6"/>
  </r>
  <r>
    <x v="0"/>
    <n v="8.1"/>
  </r>
  <r>
    <x v="0"/>
    <n v="7"/>
  </r>
  <r>
    <x v="31"/>
    <n v="7.6"/>
  </r>
  <r>
    <x v="0"/>
    <n v="7.2"/>
  </r>
  <r>
    <x v="5"/>
    <n v="7.5"/>
  </r>
  <r>
    <x v="0"/>
    <n v="6.3"/>
  </r>
  <r>
    <x v="0"/>
    <n v="6.7"/>
  </r>
  <r>
    <x v="0"/>
    <n v="4.8"/>
  </r>
  <r>
    <x v="0"/>
    <n v="5.5"/>
  </r>
  <r>
    <x v="0"/>
    <n v="7.5"/>
  </r>
  <r>
    <x v="0"/>
    <n v="5.0999999999999996"/>
  </r>
  <r>
    <x v="0"/>
    <n v="7.4"/>
  </r>
  <r>
    <x v="0"/>
    <n v="7.3"/>
  </r>
  <r>
    <x v="0"/>
    <n v="6.9"/>
  </r>
  <r>
    <x v="0"/>
    <n v="6.8"/>
  </r>
  <r>
    <x v="0"/>
    <n v="8.4"/>
  </r>
  <r>
    <x v="0"/>
    <n v="7.6"/>
  </r>
  <r>
    <x v="12"/>
    <n v="7.6"/>
  </r>
  <r>
    <x v="0"/>
    <n v="7.7"/>
  </r>
  <r>
    <x v="0"/>
    <n v="7.6"/>
  </r>
  <r>
    <x v="0"/>
    <n v="5.3"/>
  </r>
  <r>
    <x v="14"/>
    <n v="8.5"/>
  </r>
  <r>
    <x v="0"/>
    <n v="7"/>
  </r>
  <r>
    <x v="0"/>
    <n v="8"/>
  </r>
  <r>
    <x v="0"/>
    <n v="7.1"/>
  </r>
  <r>
    <x v="2"/>
    <n v="7.8"/>
  </r>
  <r>
    <x v="0"/>
    <n v="7.2"/>
  </r>
  <r>
    <x v="0"/>
    <n v="7.5"/>
  </r>
  <r>
    <x v="0"/>
    <n v="8"/>
  </r>
  <r>
    <x v="5"/>
    <n v="8.1"/>
  </r>
  <r>
    <x v="0"/>
    <n v="6.8"/>
  </r>
  <r>
    <x v="0"/>
    <n v="7.4"/>
  </r>
  <r>
    <x v="0"/>
    <n v="7.2"/>
  </r>
  <r>
    <x v="0"/>
    <n v="8.1"/>
  </r>
  <r>
    <x v="0"/>
    <n v="7"/>
  </r>
  <r>
    <x v="0"/>
    <n v="7.4"/>
  </r>
  <r>
    <x v="0"/>
    <n v="8.3000000000000007"/>
  </r>
  <r>
    <x v="0"/>
    <n v="6.1"/>
  </r>
  <r>
    <x v="0"/>
    <n v="7.5"/>
  </r>
  <r>
    <x v="0"/>
    <n v="7"/>
  </r>
  <r>
    <x v="0"/>
    <n v="5.3"/>
  </r>
  <r>
    <x v="0"/>
    <n v="4.7"/>
  </r>
  <r>
    <x v="0"/>
    <n v="5.7"/>
  </r>
  <r>
    <x v="0"/>
    <n v="8.1"/>
  </r>
  <r>
    <x v="0"/>
    <n v="7.8"/>
  </r>
  <r>
    <x v="0"/>
    <n v="6.5"/>
  </r>
  <r>
    <x v="19"/>
    <n v="8"/>
  </r>
  <r>
    <x v="0"/>
    <n v="3.3"/>
  </r>
  <r>
    <x v="0"/>
    <n v="8.3000000000000007"/>
  </r>
  <r>
    <x v="0"/>
    <n v="6.9"/>
  </r>
  <r>
    <x v="0"/>
    <n v="7.3"/>
  </r>
  <r>
    <x v="0"/>
    <n v="8.1"/>
  </r>
  <r>
    <x v="0"/>
    <n v="6.5"/>
  </r>
  <r>
    <x v="0"/>
    <n v="6.8"/>
  </r>
  <r>
    <x v="0"/>
    <n v="7.3"/>
  </r>
  <r>
    <x v="0"/>
    <n v="6.4"/>
  </r>
  <r>
    <x v="0"/>
    <n v="4.5999999999999996"/>
  </r>
  <r>
    <x v="2"/>
    <n v="6.5"/>
  </r>
  <r>
    <x v="0"/>
    <n v="7"/>
  </r>
  <r>
    <x v="0"/>
    <n v="5.4"/>
  </r>
  <r>
    <x v="0"/>
    <n v="6.7"/>
  </r>
  <r>
    <x v="7"/>
    <n v="2.8"/>
  </r>
  <r>
    <x v="0"/>
    <n v="7.4"/>
  </r>
  <r>
    <x v="0"/>
    <n v="5.8"/>
  </r>
  <r>
    <x v="0"/>
    <n v="7.1"/>
  </r>
  <r>
    <x v="0"/>
    <n v="4.5"/>
  </r>
  <r>
    <x v="0"/>
    <n v="7.9"/>
  </r>
  <r>
    <x v="7"/>
    <n v="5.3"/>
  </r>
  <r>
    <x v="0"/>
    <n v="5.4"/>
  </r>
  <r>
    <x v="0"/>
    <n v="4.8"/>
  </r>
  <r>
    <x v="0"/>
    <n v="5.9"/>
  </r>
  <r>
    <x v="0"/>
    <n v="6.2"/>
  </r>
  <r>
    <x v="0"/>
    <n v="5.9"/>
  </r>
  <r>
    <x v="0"/>
    <n v="6.6"/>
  </r>
  <r>
    <x v="0"/>
    <n v="6.6"/>
  </r>
  <r>
    <x v="0"/>
    <n v="5.0999999999999996"/>
  </r>
  <r>
    <x v="0"/>
    <n v="6"/>
  </r>
  <r>
    <x v="0"/>
    <n v="6.8"/>
  </r>
  <r>
    <x v="0"/>
    <n v="5.4"/>
  </r>
  <r>
    <x v="0"/>
    <n v="5.2"/>
  </r>
  <r>
    <x v="0"/>
    <n v="7.8"/>
  </r>
  <r>
    <x v="0"/>
    <n v="6.4"/>
  </r>
  <r>
    <x v="0"/>
    <n v="6.1"/>
  </r>
  <r>
    <x v="0"/>
    <n v="5.7"/>
  </r>
  <r>
    <x v="0"/>
    <n v="5.5"/>
  </r>
  <r>
    <x v="0"/>
    <n v="7.4"/>
  </r>
  <r>
    <x v="0"/>
    <n v="7.1"/>
  </r>
  <r>
    <x v="0"/>
    <n v="3.9"/>
  </r>
  <r>
    <x v="0"/>
    <n v="4.5999999999999996"/>
  </r>
  <r>
    <x v="0"/>
    <n v="7.3"/>
  </r>
  <r>
    <x v="0"/>
    <n v="7.7"/>
  </r>
  <r>
    <x v="0"/>
    <n v="4.9000000000000004"/>
  </r>
  <r>
    <x v="0"/>
    <n v="6.3"/>
  </r>
  <r>
    <x v="0"/>
    <n v="6.1"/>
  </r>
  <r>
    <x v="0"/>
    <n v="6.6"/>
  </r>
  <r>
    <x v="0"/>
    <n v="5.7"/>
  </r>
  <r>
    <x v="0"/>
    <n v="5.6"/>
  </r>
  <r>
    <x v="14"/>
    <n v="6"/>
  </r>
  <r>
    <x v="0"/>
    <n v="5.7"/>
  </r>
  <r>
    <x v="0"/>
    <n v="7"/>
  </r>
  <r>
    <x v="0"/>
    <n v="5.3"/>
  </r>
  <r>
    <x v="0"/>
    <n v="4.4000000000000004"/>
  </r>
  <r>
    <x v="0"/>
    <n v="3.4"/>
  </r>
  <r>
    <x v="0"/>
    <n v="4.5"/>
  </r>
  <r>
    <x v="0"/>
    <n v="3.4"/>
  </r>
  <r>
    <x v="0"/>
    <n v="7.1"/>
  </r>
  <r>
    <x v="0"/>
    <n v="6.4"/>
  </r>
  <r>
    <x v="0"/>
    <n v="5.2"/>
  </r>
  <r>
    <x v="0"/>
    <n v="7"/>
  </r>
  <r>
    <x v="0"/>
    <n v="7.3"/>
  </r>
  <r>
    <x v="30"/>
    <n v="8.1"/>
  </r>
  <r>
    <x v="2"/>
    <n v="5.8"/>
  </r>
  <r>
    <x v="0"/>
    <n v="5.9"/>
  </r>
  <r>
    <x v="7"/>
    <n v="6.4"/>
  </r>
  <r>
    <x v="0"/>
    <n v="7.5"/>
  </r>
  <r>
    <x v="0"/>
    <n v="7.8"/>
  </r>
  <r>
    <x v="0"/>
    <n v="6.3"/>
  </r>
  <r>
    <x v="0"/>
    <n v="7.2"/>
  </r>
  <r>
    <x v="0"/>
    <n v="5.6"/>
  </r>
  <r>
    <x v="0"/>
    <n v="7.2"/>
  </r>
  <r>
    <x v="0"/>
    <n v="8"/>
  </r>
  <r>
    <x v="0"/>
    <n v="8.5"/>
  </r>
  <r>
    <x v="5"/>
    <n v="6.8"/>
  </r>
  <r>
    <x v="0"/>
    <n v="7.3"/>
  </r>
  <r>
    <x v="0"/>
    <n v="5.5"/>
  </r>
  <r>
    <x v="0"/>
    <n v="7.3"/>
  </r>
  <r>
    <x v="0"/>
    <n v="6.3"/>
  </r>
  <r>
    <x v="36"/>
    <n v="5.0999999999999996"/>
  </r>
  <r>
    <x v="0"/>
    <n v="6.6"/>
  </r>
  <r>
    <x v="0"/>
    <n v="6.1"/>
  </r>
  <r>
    <x v="37"/>
    <n v="7.5"/>
  </r>
  <r>
    <x v="0"/>
    <n v="7"/>
  </r>
  <r>
    <x v="0"/>
    <n v="7.2"/>
  </r>
  <r>
    <x v="0"/>
    <n v="5.3"/>
  </r>
  <r>
    <x v="0"/>
    <n v="8.6999999999999993"/>
  </r>
  <r>
    <x v="0"/>
    <n v="3.4"/>
  </r>
  <r>
    <x v="0"/>
    <n v="5.4"/>
  </r>
  <r>
    <x v="14"/>
    <n v="7.8"/>
  </r>
  <r>
    <x v="0"/>
    <n v="6.7"/>
  </r>
  <r>
    <x v="0"/>
    <n v="4.7"/>
  </r>
  <r>
    <x v="0"/>
    <n v="6.3"/>
  </r>
  <r>
    <x v="5"/>
    <n v="7.4"/>
  </r>
  <r>
    <x v="0"/>
    <n v="6.1"/>
  </r>
  <r>
    <x v="0"/>
    <n v="7.5"/>
  </r>
  <r>
    <x v="0"/>
    <n v="6.3"/>
  </r>
  <r>
    <x v="0"/>
    <n v="6.3"/>
  </r>
  <r>
    <x v="0"/>
    <n v="6.8"/>
  </r>
  <r>
    <x v="7"/>
    <n v="7.8"/>
  </r>
  <r>
    <x v="0"/>
    <n v="6.9"/>
  </r>
  <r>
    <x v="0"/>
    <n v="8"/>
  </r>
  <r>
    <x v="0"/>
    <n v="7.8"/>
  </r>
  <r>
    <x v="0"/>
    <n v="7.4"/>
  </r>
  <r>
    <x v="0"/>
    <n v="6.1"/>
  </r>
  <r>
    <x v="0"/>
    <n v="4.3"/>
  </r>
  <r>
    <x v="0"/>
    <n v="3.5"/>
  </r>
  <r>
    <x v="30"/>
    <n v="7.2"/>
  </r>
  <r>
    <x v="0"/>
    <n v="4.7"/>
  </r>
  <r>
    <x v="19"/>
    <n v="7.3"/>
  </r>
  <r>
    <x v="0"/>
    <n v="7.9"/>
  </r>
  <r>
    <x v="0"/>
    <n v="5.0999999999999996"/>
  </r>
  <r>
    <x v="2"/>
    <n v="7.2"/>
  </r>
  <r>
    <x v="0"/>
    <n v="5.4"/>
  </r>
  <r>
    <x v="0"/>
    <n v="3.7"/>
  </r>
  <r>
    <x v="0"/>
    <n v="7.4"/>
  </r>
  <r>
    <x v="0"/>
    <n v="7.1"/>
  </r>
  <r>
    <x v="0"/>
    <n v="6.8"/>
  </r>
  <r>
    <x v="0"/>
    <n v="8.1999999999999993"/>
  </r>
  <r>
    <x v="0"/>
    <n v="7"/>
  </r>
  <r>
    <x v="0"/>
    <n v="7.4"/>
  </r>
  <r>
    <x v="0"/>
    <n v="6.7"/>
  </r>
  <r>
    <x v="3"/>
    <n v="5.7"/>
  </r>
  <r>
    <x v="0"/>
    <n v="7.6"/>
  </r>
  <r>
    <x v="0"/>
    <n v="7.2"/>
  </r>
  <r>
    <x v="0"/>
    <n v="7.5"/>
  </r>
  <r>
    <x v="0"/>
    <n v="6.8"/>
  </r>
  <r>
    <x v="0"/>
    <n v="6.9"/>
  </r>
  <r>
    <x v="5"/>
    <n v="7.9"/>
  </r>
  <r>
    <x v="19"/>
    <n v="7.6"/>
  </r>
  <r>
    <x v="0"/>
    <n v="6.7"/>
  </r>
  <r>
    <x v="0"/>
    <n v="5.8"/>
  </r>
  <r>
    <x v="0"/>
    <n v="6.5"/>
  </r>
  <r>
    <x v="0"/>
    <n v="7.2"/>
  </r>
  <r>
    <x v="0"/>
    <n v="6.9"/>
  </r>
  <r>
    <x v="0"/>
    <n v="5.5"/>
  </r>
  <r>
    <x v="0"/>
    <n v="6.5"/>
  </r>
  <r>
    <x v="0"/>
    <n v="6.2"/>
  </r>
  <r>
    <x v="0"/>
    <n v="6.7"/>
  </r>
  <r>
    <x v="0"/>
    <n v="5.7"/>
  </r>
  <r>
    <x v="0"/>
    <n v="8.6"/>
  </r>
  <r>
    <x v="0"/>
    <n v="6.5"/>
  </r>
  <r>
    <x v="0"/>
    <n v="6.3"/>
  </r>
  <r>
    <x v="0"/>
    <n v="4.3"/>
  </r>
  <r>
    <x v="0"/>
    <n v="6.1"/>
  </r>
  <r>
    <x v="0"/>
    <n v="6"/>
  </r>
  <r>
    <x v="0"/>
    <n v="5.8"/>
  </r>
  <r>
    <x v="0"/>
    <n v="6.7"/>
  </r>
  <r>
    <x v="0"/>
    <n v="6.7"/>
  </r>
  <r>
    <x v="0"/>
    <n v="7.6"/>
  </r>
  <r>
    <x v="0"/>
    <n v="5.0999999999999996"/>
  </r>
  <r>
    <x v="0"/>
    <n v="6.8"/>
  </r>
  <r>
    <x v="0"/>
    <n v="6.8"/>
  </r>
  <r>
    <x v="0"/>
    <n v="6.8"/>
  </r>
  <r>
    <x v="0"/>
    <n v="6.3"/>
  </r>
  <r>
    <x v="0"/>
    <n v="7.1"/>
  </r>
  <r>
    <x v="0"/>
    <n v="2.8"/>
  </r>
  <r>
    <x v="0"/>
    <n v="8.1999999999999993"/>
  </r>
  <r>
    <x v="0"/>
    <n v="3.1"/>
  </r>
  <r>
    <x v="0"/>
    <n v="7"/>
  </r>
  <r>
    <x v="0"/>
    <n v="3.3"/>
  </r>
  <r>
    <x v="0"/>
    <n v="3.6"/>
  </r>
  <r>
    <x v="0"/>
    <n v="7.7"/>
  </r>
  <r>
    <x v="5"/>
    <n v="6.7"/>
  </r>
  <r>
    <x v="0"/>
    <n v="5.5"/>
  </r>
  <r>
    <x v="0"/>
    <n v="6.6"/>
  </r>
  <r>
    <x v="0"/>
    <n v="4.8"/>
  </r>
  <r>
    <x v="0"/>
    <n v="5.5"/>
  </r>
  <r>
    <x v="2"/>
    <n v="6.3"/>
  </r>
  <r>
    <x v="0"/>
    <n v="6.9"/>
  </r>
  <r>
    <x v="0"/>
    <n v="6.5"/>
  </r>
  <r>
    <x v="0"/>
    <n v="8.1999999999999993"/>
  </r>
  <r>
    <x v="0"/>
    <n v="7.1"/>
  </r>
  <r>
    <x v="0"/>
    <n v="7.3"/>
  </r>
  <r>
    <x v="29"/>
    <n v="8.1"/>
  </r>
  <r>
    <x v="0"/>
    <n v="7.2"/>
  </r>
  <r>
    <x v="38"/>
    <n v="7.4"/>
  </r>
  <r>
    <x v="0"/>
    <n v="6.5"/>
  </r>
  <r>
    <x v="0"/>
    <n v="5.7"/>
  </r>
  <r>
    <x v="0"/>
    <n v="6.1"/>
  </r>
  <r>
    <x v="0"/>
    <n v="7.7"/>
  </r>
  <r>
    <x v="0"/>
    <n v="8.6999999999999993"/>
  </r>
  <r>
    <x v="0"/>
    <n v="4.3"/>
  </r>
  <r>
    <x v="0"/>
    <n v="6.2"/>
  </r>
  <r>
    <x v="0"/>
    <n v="3.3"/>
  </r>
  <r>
    <x v="0"/>
    <n v="2.7"/>
  </r>
  <r>
    <x v="0"/>
    <n v="5.2"/>
  </r>
  <r>
    <x v="0"/>
    <n v="8.1999999999999993"/>
  </r>
  <r>
    <x v="0"/>
    <n v="6.1"/>
  </r>
  <r>
    <x v="0"/>
    <n v="8"/>
  </r>
  <r>
    <x v="0"/>
    <n v="5.5"/>
  </r>
  <r>
    <x v="0"/>
    <n v="5.7"/>
  </r>
  <r>
    <x v="0"/>
    <n v="3.7"/>
  </r>
  <r>
    <x v="0"/>
    <n v="7.1"/>
  </r>
  <r>
    <x v="0"/>
    <n v="7.8"/>
  </r>
  <r>
    <x v="0"/>
    <n v="7.3"/>
  </r>
  <r>
    <x v="0"/>
    <n v="4.0999999999999996"/>
  </r>
  <r>
    <x v="0"/>
    <n v="7.2"/>
  </r>
  <r>
    <x v="0"/>
    <n v="7.7"/>
  </r>
  <r>
    <x v="0"/>
    <n v="7.1"/>
  </r>
  <r>
    <x v="0"/>
    <n v="7.6"/>
  </r>
  <r>
    <x v="5"/>
    <n v="7"/>
  </r>
  <r>
    <x v="0"/>
    <n v="5.5"/>
  </r>
  <r>
    <x v="7"/>
    <n v="7.4"/>
  </r>
  <r>
    <x v="0"/>
    <n v="7.7"/>
  </r>
  <r>
    <x v="0"/>
    <n v="7.2"/>
  </r>
  <r>
    <x v="0"/>
    <n v="7.8"/>
  </r>
  <r>
    <x v="0"/>
    <n v="6.6"/>
  </r>
  <r>
    <x v="0"/>
    <n v="6"/>
  </r>
  <r>
    <x v="0"/>
    <n v="8.4"/>
  </r>
  <r>
    <x v="0"/>
    <n v="6.5"/>
  </r>
  <r>
    <x v="16"/>
    <n v="8.9"/>
  </r>
  <r>
    <x v="28"/>
    <n v="7.9"/>
  </r>
  <r>
    <x v="0"/>
    <n v="6"/>
  </r>
  <r>
    <x v="0"/>
    <n v="6.1"/>
  </r>
  <r>
    <x v="0"/>
    <n v="7.4"/>
  </r>
  <r>
    <x v="0"/>
    <n v="6.2"/>
  </r>
  <r>
    <x v="2"/>
    <n v="5.6"/>
  </r>
  <r>
    <x v="5"/>
    <n v="7.2"/>
  </r>
  <r>
    <x v="0"/>
    <n v="6.1"/>
  </r>
  <r>
    <x v="0"/>
    <n v="3.8"/>
  </r>
  <r>
    <x v="0"/>
    <n v="7.1"/>
  </r>
  <r>
    <x v="0"/>
    <n v="4.5"/>
  </r>
  <r>
    <x v="0"/>
    <n v="3.8"/>
  </r>
  <r>
    <x v="0"/>
    <n v="6.2"/>
  </r>
  <r>
    <x v="0"/>
    <n v="6.6"/>
  </r>
  <r>
    <x v="0"/>
    <n v="4.5999999999999996"/>
  </r>
  <r>
    <x v="0"/>
    <n v="4.2"/>
  </r>
  <r>
    <x v="0"/>
    <n v="6.8"/>
  </r>
  <r>
    <x v="0"/>
    <n v="7.7"/>
  </r>
  <r>
    <x v="0"/>
    <n v="7.1"/>
  </r>
  <r>
    <x v="0"/>
    <n v="5.9"/>
  </r>
  <r>
    <x v="0"/>
    <n v="4.7"/>
  </r>
  <r>
    <x v="0"/>
    <n v="7"/>
  </r>
  <r>
    <x v="34"/>
    <n v="6.9"/>
  </r>
  <r>
    <x v="0"/>
    <n v="6.1"/>
  </r>
  <r>
    <x v="39"/>
    <n v="7.6"/>
  </r>
  <r>
    <x v="0"/>
    <n v="3"/>
  </r>
  <r>
    <x v="0"/>
    <n v="2.6"/>
  </r>
  <r>
    <x v="0"/>
    <n v="8.6"/>
  </r>
  <r>
    <x v="0"/>
    <n v="6.1"/>
  </r>
  <r>
    <x v="7"/>
    <n v="7.5"/>
  </r>
  <r>
    <x v="0"/>
    <n v="6.7"/>
  </r>
  <r>
    <x v="0"/>
    <n v="8.1"/>
  </r>
  <r>
    <x v="0"/>
    <n v="4.9000000000000004"/>
  </r>
  <r>
    <x v="0"/>
    <n v="6.8"/>
  </r>
  <r>
    <x v="0"/>
    <n v="6.8"/>
  </r>
  <r>
    <x v="0"/>
    <n v="5.7"/>
  </r>
  <r>
    <x v="0"/>
    <n v="8.3000000000000007"/>
  </r>
  <r>
    <x v="0"/>
    <n v="6.6"/>
  </r>
  <r>
    <x v="0"/>
    <n v="7.3"/>
  </r>
  <r>
    <x v="0"/>
    <n v="5"/>
  </r>
  <r>
    <x v="0"/>
    <n v="7"/>
  </r>
  <r>
    <x v="0"/>
    <n v="3.4"/>
  </r>
  <r>
    <x v="0"/>
    <n v="5.9"/>
  </r>
  <r>
    <x v="1"/>
    <n v="6"/>
  </r>
  <r>
    <x v="0"/>
    <n v="7.4"/>
  </r>
  <r>
    <x v="0"/>
    <n v="7.4"/>
  </r>
  <r>
    <x v="0"/>
    <n v="4.2"/>
  </r>
  <r>
    <x v="0"/>
    <n v="6.2"/>
  </r>
  <r>
    <x v="0"/>
    <n v="6.2"/>
  </r>
  <r>
    <x v="0"/>
    <n v="7.5"/>
  </r>
  <r>
    <x v="0"/>
    <n v="7.2"/>
  </r>
  <r>
    <x v="0"/>
    <n v="7.2"/>
  </r>
  <r>
    <x v="0"/>
    <n v="5.4"/>
  </r>
  <r>
    <x v="0"/>
    <n v="7"/>
  </r>
  <r>
    <x v="0"/>
    <n v="7.2"/>
  </r>
  <r>
    <x v="0"/>
    <n v="7.9"/>
  </r>
  <r>
    <x v="0"/>
    <n v="6.8"/>
  </r>
  <r>
    <x v="0"/>
    <n v="6.7"/>
  </r>
  <r>
    <x v="0"/>
    <n v="7.5"/>
  </r>
  <r>
    <x v="0"/>
    <n v="6.8"/>
  </r>
  <r>
    <x v="0"/>
    <n v="6.9"/>
  </r>
  <r>
    <x v="0"/>
    <n v="6.8"/>
  </r>
  <r>
    <x v="0"/>
    <n v="7.2"/>
  </r>
  <r>
    <x v="0"/>
    <n v="7.4"/>
  </r>
  <r>
    <x v="0"/>
    <n v="5.6"/>
  </r>
  <r>
    <x v="0"/>
    <n v="6.8"/>
  </r>
  <r>
    <x v="0"/>
    <n v="7.2"/>
  </r>
  <r>
    <x v="0"/>
    <n v="7.7"/>
  </r>
  <r>
    <x v="0"/>
    <n v="7"/>
  </r>
  <r>
    <x v="0"/>
    <n v="7.2"/>
  </r>
  <r>
    <x v="0"/>
    <n v="6.4"/>
  </r>
  <r>
    <x v="0"/>
    <n v="7.2"/>
  </r>
  <r>
    <x v="0"/>
    <n v="7.2"/>
  </r>
  <r>
    <x v="7"/>
    <n v="6.2"/>
  </r>
  <r>
    <x v="0"/>
    <n v="6.9"/>
  </r>
  <r>
    <x v="0"/>
    <n v="6.2"/>
  </r>
  <r>
    <x v="0"/>
    <n v="6.9"/>
  </r>
  <r>
    <x v="0"/>
    <n v="7"/>
  </r>
  <r>
    <x v="0"/>
    <n v="6.7"/>
  </r>
  <r>
    <x v="0"/>
    <n v="3.6"/>
  </r>
  <r>
    <x v="0"/>
    <n v="6.3"/>
  </r>
  <r>
    <x v="30"/>
    <n v="7.4"/>
  </r>
  <r>
    <x v="0"/>
    <n v="7.4"/>
  </r>
  <r>
    <x v="0"/>
    <n v="7.3"/>
  </r>
  <r>
    <x v="0"/>
    <n v="6.1"/>
  </r>
  <r>
    <x v="0"/>
    <n v="6.7"/>
  </r>
  <r>
    <x v="39"/>
    <n v="8.1999999999999993"/>
  </r>
  <r>
    <x v="0"/>
    <n v="7.7"/>
  </r>
  <r>
    <x v="0"/>
    <n v="7.3"/>
  </r>
  <r>
    <x v="0"/>
    <n v="7.4"/>
  </r>
  <r>
    <x v="0"/>
    <n v="5.7"/>
  </r>
  <r>
    <x v="0"/>
    <n v="7.6"/>
  </r>
  <r>
    <x v="0"/>
    <n v="6.8"/>
  </r>
  <r>
    <x v="0"/>
    <n v="5.6"/>
  </r>
  <r>
    <x v="7"/>
    <n v="4.8"/>
  </r>
  <r>
    <x v="0"/>
    <n v="6.4"/>
  </r>
  <r>
    <x v="0"/>
    <n v="6.8"/>
  </r>
  <r>
    <x v="0"/>
    <n v="6.1"/>
  </r>
  <r>
    <x v="0"/>
    <n v="5.2"/>
  </r>
  <r>
    <x v="0"/>
    <n v="6.9"/>
  </r>
  <r>
    <x v="0"/>
    <n v="6"/>
  </r>
  <r>
    <x v="0"/>
    <n v="6.3"/>
  </r>
  <r>
    <x v="0"/>
    <n v="6.1"/>
  </r>
  <r>
    <x v="0"/>
    <n v="5.5"/>
  </r>
  <r>
    <x v="0"/>
    <n v="6.9"/>
  </r>
  <r>
    <x v="0"/>
    <n v="5.6"/>
  </r>
  <r>
    <x v="0"/>
    <n v="1.9"/>
  </r>
  <r>
    <x v="0"/>
    <n v="4.0999999999999996"/>
  </r>
  <r>
    <x v="0"/>
    <n v="5.4"/>
  </r>
  <r>
    <x v="5"/>
    <n v="6.8"/>
  </r>
  <r>
    <x v="40"/>
    <n v="7"/>
  </r>
  <r>
    <x v="0"/>
    <n v="6.7"/>
  </r>
  <r>
    <x v="0"/>
    <n v="5.8"/>
  </r>
  <r>
    <x v="0"/>
    <n v="6.2"/>
  </r>
  <r>
    <x v="0"/>
    <n v="2.8"/>
  </r>
  <r>
    <x v="0"/>
    <n v="7.3"/>
  </r>
  <r>
    <x v="0"/>
    <n v="5.8"/>
  </r>
  <r>
    <x v="0"/>
    <n v="6.5"/>
  </r>
  <r>
    <x v="0"/>
    <n v="6.1"/>
  </r>
  <r>
    <x v="0"/>
    <n v="5.0999999999999996"/>
  </r>
  <r>
    <x v="0"/>
    <n v="2.2000000000000002"/>
  </r>
  <r>
    <x v="5"/>
    <n v="7.2"/>
  </r>
  <r>
    <x v="0"/>
    <n v="5.7"/>
  </r>
  <r>
    <x v="0"/>
    <n v="3.4"/>
  </r>
  <r>
    <x v="0"/>
    <n v="3.8"/>
  </r>
  <r>
    <x v="0"/>
    <n v="4.7"/>
  </r>
  <r>
    <x v="0"/>
    <n v="5.6"/>
  </r>
  <r>
    <x v="0"/>
    <n v="3.9"/>
  </r>
  <r>
    <x v="0"/>
    <n v="5.4"/>
  </r>
  <r>
    <x v="0"/>
    <n v="5.2"/>
  </r>
  <r>
    <x v="0"/>
    <n v="3.5"/>
  </r>
  <r>
    <x v="0"/>
    <n v="7"/>
  </r>
  <r>
    <x v="0"/>
    <n v="7.1"/>
  </r>
  <r>
    <x v="0"/>
    <n v="5.5"/>
  </r>
  <r>
    <x v="0"/>
    <n v="5.9"/>
  </r>
  <r>
    <x v="0"/>
    <n v="6"/>
  </r>
  <r>
    <x v="0"/>
    <n v="4.8"/>
  </r>
  <r>
    <x v="0"/>
    <n v="7.1"/>
  </r>
  <r>
    <x v="0"/>
    <n v="8.1999999999999993"/>
  </r>
  <r>
    <x v="0"/>
    <n v="5.7"/>
  </r>
  <r>
    <x v="41"/>
    <n v="7.9"/>
  </r>
  <r>
    <x v="0"/>
    <n v="7.3"/>
  </r>
  <r>
    <x v="0"/>
    <n v="7.1"/>
  </r>
  <r>
    <x v="0"/>
    <n v="6.4"/>
  </r>
  <r>
    <x v="42"/>
    <n v="5.9"/>
  </r>
  <r>
    <x v="0"/>
    <n v="7.5"/>
  </r>
  <r>
    <x v="0"/>
    <n v="6.4"/>
  </r>
  <r>
    <x v="0"/>
    <n v="7.4"/>
  </r>
  <r>
    <x v="0"/>
    <n v="7.3"/>
  </r>
  <r>
    <x v="0"/>
    <n v="6.5"/>
  </r>
  <r>
    <x v="0"/>
    <n v="7.2"/>
  </r>
  <r>
    <x v="2"/>
    <n v="6.7"/>
  </r>
  <r>
    <x v="0"/>
    <n v="7.1"/>
  </r>
  <r>
    <x v="0"/>
    <n v="6"/>
  </r>
  <r>
    <x v="0"/>
    <n v="6.7"/>
  </r>
  <r>
    <x v="0"/>
    <n v="5.6"/>
  </r>
  <r>
    <x v="0"/>
    <n v="7"/>
  </r>
  <r>
    <x v="0"/>
    <n v="4.9000000000000004"/>
  </r>
  <r>
    <x v="0"/>
    <n v="3.2"/>
  </r>
  <r>
    <x v="42"/>
    <n v="8.4"/>
  </r>
  <r>
    <x v="0"/>
    <n v="6.9"/>
  </r>
  <r>
    <x v="0"/>
    <n v="7.5"/>
  </r>
  <r>
    <x v="0"/>
    <n v="7.2"/>
  </r>
  <r>
    <x v="0"/>
    <n v="7.2"/>
  </r>
  <r>
    <x v="14"/>
    <n v="8"/>
  </r>
  <r>
    <x v="0"/>
    <n v="7.4"/>
  </r>
  <r>
    <x v="5"/>
    <n v="7.2"/>
  </r>
  <r>
    <x v="0"/>
    <n v="6.5"/>
  </r>
  <r>
    <x v="0"/>
    <n v="7.2"/>
  </r>
  <r>
    <x v="0"/>
    <n v="4.2"/>
  </r>
  <r>
    <x v="0"/>
    <n v="5.0999999999999996"/>
  </r>
  <r>
    <x v="31"/>
    <n v="6.4"/>
  </r>
  <r>
    <x v="0"/>
    <n v="6.8"/>
  </r>
  <r>
    <x v="0"/>
    <n v="6.2"/>
  </r>
  <r>
    <x v="0"/>
    <n v="7.5"/>
  </r>
  <r>
    <x v="0"/>
    <n v="7.7"/>
  </r>
  <r>
    <x v="0"/>
    <n v="6.9"/>
  </r>
  <r>
    <x v="0"/>
    <n v="7"/>
  </r>
  <r>
    <x v="0"/>
    <n v="7.5"/>
  </r>
  <r>
    <x v="0"/>
    <n v="6.3"/>
  </r>
  <r>
    <x v="0"/>
    <n v="5.5"/>
  </r>
  <r>
    <x v="0"/>
    <n v="4.8"/>
  </r>
  <r>
    <x v="16"/>
    <n v="8.1"/>
  </r>
  <r>
    <x v="0"/>
    <n v="6.6"/>
  </r>
  <r>
    <x v="0"/>
    <n v="5.2"/>
  </r>
  <r>
    <x v="0"/>
    <n v="5.6"/>
  </r>
  <r>
    <x v="0"/>
    <n v="3.1"/>
  </r>
  <r>
    <x v="0"/>
    <n v="8.1"/>
  </r>
  <r>
    <x v="0"/>
    <n v="8.3000000000000007"/>
  </r>
  <r>
    <x v="0"/>
    <n v="7.1"/>
  </r>
  <r>
    <x v="0"/>
    <n v="8.1"/>
  </r>
  <r>
    <x v="0"/>
    <n v="7.2"/>
  </r>
  <r>
    <x v="0"/>
    <n v="6.3"/>
  </r>
  <r>
    <x v="0"/>
    <n v="4"/>
  </r>
  <r>
    <x v="0"/>
    <n v="7.2"/>
  </r>
  <r>
    <x v="0"/>
    <n v="5.3"/>
  </r>
  <r>
    <x v="0"/>
    <n v="7.2"/>
  </r>
  <r>
    <x v="0"/>
    <n v="6.5"/>
  </r>
  <r>
    <x v="0"/>
    <n v="6.5"/>
  </r>
  <r>
    <x v="0"/>
    <n v="4.9000000000000004"/>
  </r>
  <r>
    <x v="0"/>
    <n v="5.2"/>
  </r>
  <r>
    <x v="0"/>
    <n v="7.4"/>
  </r>
  <r>
    <x v="0"/>
    <n v="7.4"/>
  </r>
  <r>
    <x v="0"/>
    <n v="5.4"/>
  </r>
  <r>
    <x v="0"/>
    <n v="3.9"/>
  </r>
  <r>
    <x v="0"/>
    <n v="5.3"/>
  </r>
  <r>
    <x v="0"/>
    <n v="7.8"/>
  </r>
  <r>
    <x v="0"/>
    <n v="6.4"/>
  </r>
  <r>
    <x v="0"/>
    <n v="8.1"/>
  </r>
  <r>
    <x v="0"/>
    <n v="6.5"/>
  </r>
  <r>
    <x v="0"/>
    <n v="5.6"/>
  </r>
  <r>
    <x v="0"/>
    <n v="5.6"/>
  </r>
  <r>
    <x v="0"/>
    <n v="6.6"/>
  </r>
  <r>
    <x v="0"/>
    <n v="6.3"/>
  </r>
  <r>
    <x v="2"/>
    <n v="7.7"/>
  </r>
  <r>
    <x v="0"/>
    <n v="7"/>
  </r>
  <r>
    <x v="0"/>
    <n v="8"/>
  </r>
  <r>
    <x v="2"/>
    <n v="7.2"/>
  </r>
  <r>
    <x v="0"/>
    <n v="4.5"/>
  </r>
  <r>
    <x v="0"/>
    <n v="7.7"/>
  </r>
  <r>
    <x v="0"/>
    <n v="7.2"/>
  </r>
  <r>
    <x v="0"/>
    <n v="6.1"/>
  </r>
  <r>
    <x v="43"/>
    <n v="6.4"/>
  </r>
  <r>
    <x v="0"/>
    <n v="6.5"/>
  </r>
  <r>
    <x v="7"/>
    <n v="7"/>
  </r>
  <r>
    <x v="0"/>
    <n v="6.1"/>
  </r>
  <r>
    <x v="0"/>
    <n v="5.7"/>
  </r>
  <r>
    <x v="0"/>
    <n v="5.4"/>
  </r>
  <r>
    <x v="0"/>
    <n v="5.9"/>
  </r>
  <r>
    <x v="0"/>
    <n v="7.5"/>
  </r>
  <r>
    <x v="0"/>
    <n v="7.7"/>
  </r>
  <r>
    <x v="0"/>
    <n v="7.1"/>
  </r>
  <r>
    <x v="0"/>
    <n v="7.4"/>
  </r>
  <r>
    <x v="0"/>
    <n v="7.6"/>
  </r>
  <r>
    <x v="0"/>
    <n v="6.4"/>
  </r>
  <r>
    <x v="18"/>
    <n v="7.4"/>
  </r>
  <r>
    <x v="0"/>
    <n v="6.8"/>
  </r>
  <r>
    <x v="0"/>
    <n v="6.5"/>
  </r>
  <r>
    <x v="0"/>
    <n v="6"/>
  </r>
  <r>
    <x v="0"/>
    <n v="7.3"/>
  </r>
  <r>
    <x v="0"/>
    <n v="7.3"/>
  </r>
  <r>
    <x v="0"/>
    <n v="6.5"/>
  </r>
  <r>
    <x v="0"/>
    <n v="6"/>
  </r>
  <r>
    <x v="0"/>
    <n v="5.3"/>
  </r>
  <r>
    <x v="0"/>
    <n v="6.6"/>
  </r>
  <r>
    <x v="0"/>
    <n v="6.1"/>
  </r>
  <r>
    <x v="0"/>
    <n v="7.1"/>
  </r>
  <r>
    <x v="1"/>
    <n v="8.6999999999999993"/>
  </r>
  <r>
    <x v="0"/>
    <n v="8.4"/>
  </r>
  <r>
    <x v="0"/>
    <n v="5.8"/>
  </r>
  <r>
    <x v="0"/>
    <n v="6.2"/>
  </r>
  <r>
    <x v="0"/>
    <n v="5.8"/>
  </r>
  <r>
    <x v="0"/>
    <n v="6.7"/>
  </r>
  <r>
    <x v="0"/>
    <n v="5.7"/>
  </r>
  <r>
    <x v="0"/>
    <n v="6.1"/>
  </r>
  <r>
    <x v="0"/>
    <n v="6.4"/>
  </r>
  <r>
    <x v="0"/>
    <n v="5"/>
  </r>
  <r>
    <x v="0"/>
    <n v="6.5"/>
  </r>
  <r>
    <x v="0"/>
    <n v="4.5999999999999996"/>
  </r>
  <r>
    <x v="3"/>
    <n v="7.7"/>
  </r>
  <r>
    <x v="0"/>
    <n v="7.3"/>
  </r>
  <r>
    <x v="0"/>
    <n v="6.6"/>
  </r>
  <r>
    <x v="0"/>
    <n v="6.4"/>
  </r>
  <r>
    <x v="0"/>
    <n v="5.8"/>
  </r>
  <r>
    <x v="0"/>
    <n v="7.2"/>
  </r>
  <r>
    <x v="0"/>
    <n v="7.2"/>
  </r>
  <r>
    <x v="0"/>
    <n v="3.5"/>
  </r>
  <r>
    <x v="0"/>
    <n v="7.5"/>
  </r>
  <r>
    <x v="0"/>
    <n v="2.2000000000000002"/>
  </r>
  <r>
    <x v="0"/>
    <n v="3.3"/>
  </r>
  <r>
    <x v="0"/>
    <n v="6.6"/>
  </r>
  <r>
    <x v="5"/>
    <n v="6.9"/>
  </r>
  <r>
    <x v="0"/>
    <n v="4"/>
  </r>
  <r>
    <x v="0"/>
    <n v="7.4"/>
  </r>
  <r>
    <x v="0"/>
    <n v="8.3000000000000007"/>
  </r>
  <r>
    <x v="0"/>
    <n v="5.7"/>
  </r>
  <r>
    <x v="0"/>
    <n v="6.8"/>
  </r>
  <r>
    <x v="0"/>
    <n v="5.2"/>
  </r>
  <r>
    <x v="0"/>
    <n v="6.4"/>
  </r>
  <r>
    <x v="0"/>
    <n v="6.2"/>
  </r>
  <r>
    <x v="0"/>
    <n v="5.9"/>
  </r>
  <r>
    <x v="0"/>
    <n v="7.7"/>
  </r>
  <r>
    <x v="0"/>
    <n v="4.3"/>
  </r>
  <r>
    <x v="0"/>
    <n v="7.1"/>
  </r>
  <r>
    <x v="0"/>
    <n v="6.2"/>
  </r>
  <r>
    <x v="0"/>
    <n v="6.8"/>
  </r>
  <r>
    <x v="0"/>
    <n v="7.7"/>
  </r>
  <r>
    <x v="0"/>
    <n v="8.1999999999999993"/>
  </r>
  <r>
    <x v="0"/>
    <n v="7.5"/>
  </r>
  <r>
    <x v="22"/>
    <n v="7.6"/>
  </r>
  <r>
    <x v="0"/>
    <n v="4.0999999999999996"/>
  </r>
  <r>
    <x v="0"/>
    <n v="6.9"/>
  </r>
  <r>
    <x v="0"/>
    <n v="7.1"/>
  </r>
  <r>
    <x v="0"/>
    <n v="6.3"/>
  </r>
  <r>
    <x v="0"/>
    <n v="7.7"/>
  </r>
  <r>
    <x v="0"/>
    <n v="8.3000000000000007"/>
  </r>
  <r>
    <x v="5"/>
    <n v="7.1"/>
  </r>
  <r>
    <x v="0"/>
    <n v="4.7"/>
  </r>
  <r>
    <x v="0"/>
    <n v="7.7"/>
  </r>
  <r>
    <x v="0"/>
    <n v="7.2"/>
  </r>
  <r>
    <x v="0"/>
    <n v="5.0999999999999996"/>
  </r>
  <r>
    <x v="0"/>
    <n v="5.4"/>
  </r>
  <r>
    <x v="16"/>
    <n v="6.9"/>
  </r>
  <r>
    <x v="0"/>
    <n v="8.1999999999999993"/>
  </r>
  <r>
    <x v="0"/>
    <n v="6.1"/>
  </r>
  <r>
    <x v="0"/>
    <n v="6.1"/>
  </r>
  <r>
    <x v="0"/>
    <n v="6.9"/>
  </r>
  <r>
    <x v="0"/>
    <n v="5.8"/>
  </r>
  <r>
    <x v="2"/>
    <n v="6"/>
  </r>
  <r>
    <x v="22"/>
    <n v="8.1999999999999993"/>
  </r>
  <r>
    <x v="0"/>
    <n v="7"/>
  </r>
  <r>
    <x v="0"/>
    <n v="6.3"/>
  </r>
  <r>
    <x v="0"/>
    <n v="7.6"/>
  </r>
  <r>
    <x v="0"/>
    <n v="6.1"/>
  </r>
  <r>
    <x v="19"/>
    <n v="7.2"/>
  </r>
  <r>
    <x v="0"/>
    <n v="7.8"/>
  </r>
  <r>
    <x v="0"/>
    <n v="4.7"/>
  </r>
  <r>
    <x v="0"/>
    <n v="7.5"/>
  </r>
  <r>
    <x v="0"/>
    <n v="6.7"/>
  </r>
  <r>
    <x v="0"/>
    <n v="3.4"/>
  </r>
  <r>
    <x v="0"/>
    <n v="7.9"/>
  </r>
  <r>
    <x v="0"/>
    <n v="8.9"/>
  </r>
  <r>
    <x v="0"/>
    <n v="6.9"/>
  </r>
  <r>
    <x v="0"/>
    <n v="8.1999999999999993"/>
  </r>
  <r>
    <x v="44"/>
    <n v="7.3"/>
  </r>
  <r>
    <x v="0"/>
    <n v="8"/>
  </r>
  <r>
    <x v="0"/>
    <n v="6.7"/>
  </r>
  <r>
    <x v="0"/>
    <n v="6.6"/>
  </r>
  <r>
    <x v="2"/>
    <n v="6.9"/>
  </r>
  <r>
    <x v="0"/>
    <n v="7.1"/>
  </r>
  <r>
    <x v="0"/>
    <n v="5.6"/>
  </r>
  <r>
    <x v="0"/>
    <n v="6.7"/>
  </r>
  <r>
    <x v="0"/>
    <n v="7.1"/>
  </r>
  <r>
    <x v="0"/>
    <n v="5.2"/>
  </r>
  <r>
    <x v="2"/>
    <n v="7.7"/>
  </r>
  <r>
    <x v="0"/>
    <n v="7.5"/>
  </r>
  <r>
    <x v="0"/>
    <n v="7.6"/>
  </r>
  <r>
    <x v="0"/>
    <n v="8.1"/>
  </r>
  <r>
    <x v="0"/>
    <n v="5.5"/>
  </r>
  <r>
    <x v="0"/>
    <n v="6.6"/>
  </r>
  <r>
    <x v="0"/>
    <n v="3.2"/>
  </r>
  <r>
    <x v="0"/>
    <n v="7.4"/>
  </r>
  <r>
    <x v="0"/>
    <n v="6.6"/>
  </r>
  <r>
    <x v="0"/>
    <n v="6.2"/>
  </r>
  <r>
    <x v="0"/>
    <n v="4.8"/>
  </r>
  <r>
    <x v="0"/>
    <n v="4.5"/>
  </r>
  <r>
    <x v="0"/>
    <n v="7.2"/>
  </r>
  <r>
    <x v="0"/>
    <n v="4.3"/>
  </r>
  <r>
    <x v="0"/>
    <n v="4.5"/>
  </r>
  <r>
    <x v="0"/>
    <n v="6.4"/>
  </r>
  <r>
    <x v="0"/>
    <n v="6.4"/>
  </r>
  <r>
    <x v="0"/>
    <n v="7.3"/>
  </r>
  <r>
    <x v="0"/>
    <n v="6.9"/>
  </r>
  <r>
    <x v="0"/>
    <n v="4.3"/>
  </r>
  <r>
    <x v="0"/>
    <n v="7.2"/>
  </r>
  <r>
    <x v="0"/>
    <n v="6.5"/>
  </r>
  <r>
    <x v="0"/>
    <n v="6.6"/>
  </r>
  <r>
    <x v="0"/>
    <n v="6.7"/>
  </r>
  <r>
    <x v="0"/>
    <n v="4.3"/>
  </r>
  <r>
    <x v="0"/>
    <n v="7.3"/>
  </r>
  <r>
    <x v="0"/>
    <n v="6.4"/>
  </r>
  <r>
    <x v="0"/>
    <n v="7"/>
  </r>
  <r>
    <x v="0"/>
    <n v="5.5"/>
  </r>
  <r>
    <x v="0"/>
    <n v="6.7"/>
  </r>
  <r>
    <x v="0"/>
    <n v="4.3"/>
  </r>
  <r>
    <x v="0"/>
    <n v="6.1"/>
  </r>
  <r>
    <x v="12"/>
    <n v="6.8"/>
  </r>
  <r>
    <x v="0"/>
    <n v="3.9"/>
  </r>
  <r>
    <x v="0"/>
    <n v="8.5"/>
  </r>
  <r>
    <x v="0"/>
    <n v="6.9"/>
  </r>
  <r>
    <x v="0"/>
    <n v="7.3"/>
  </r>
  <r>
    <x v="0"/>
    <n v="6.9"/>
  </r>
  <r>
    <x v="0"/>
    <n v="6.3"/>
  </r>
  <r>
    <x v="0"/>
    <n v="2.5"/>
  </r>
  <r>
    <x v="0"/>
    <n v="5.7"/>
  </r>
  <r>
    <x v="0"/>
    <n v="7"/>
  </r>
  <r>
    <x v="0"/>
    <n v="6.2"/>
  </r>
  <r>
    <x v="0"/>
    <n v="6.9"/>
  </r>
  <r>
    <x v="0"/>
    <n v="4.5"/>
  </r>
  <r>
    <x v="0"/>
    <n v="7.8"/>
  </r>
  <r>
    <x v="0"/>
    <n v="4.4000000000000004"/>
  </r>
  <r>
    <x v="0"/>
    <n v="7.4"/>
  </r>
  <r>
    <x v="0"/>
    <n v="6.6"/>
  </r>
  <r>
    <x v="0"/>
    <n v="8"/>
  </r>
  <r>
    <x v="0"/>
    <n v="6.5"/>
  </r>
  <r>
    <x v="0"/>
    <n v="7.1"/>
  </r>
  <r>
    <x v="0"/>
    <n v="7.1"/>
  </r>
  <r>
    <x v="0"/>
    <n v="4"/>
  </r>
  <r>
    <x v="0"/>
    <n v="7.5"/>
  </r>
  <r>
    <x v="0"/>
    <n v="7"/>
  </r>
  <r>
    <x v="0"/>
    <n v="4"/>
  </r>
  <r>
    <x v="0"/>
    <n v="6.7"/>
  </r>
  <r>
    <x v="0"/>
    <n v="7.2"/>
  </r>
  <r>
    <x v="0"/>
    <n v="7"/>
  </r>
  <r>
    <x v="0"/>
    <n v="7.4"/>
  </r>
  <r>
    <x v="16"/>
    <n v="8"/>
  </r>
  <r>
    <x v="0"/>
    <n v="6.5"/>
  </r>
  <r>
    <x v="0"/>
    <n v="7.2"/>
  </r>
  <r>
    <x v="0"/>
    <n v="6.4"/>
  </r>
  <r>
    <x v="0"/>
    <n v="6.5"/>
  </r>
  <r>
    <x v="14"/>
    <n v="6.8"/>
  </r>
  <r>
    <x v="0"/>
    <n v="6.9"/>
  </r>
  <r>
    <x v="0"/>
    <n v="7.5"/>
  </r>
  <r>
    <x v="0"/>
    <n v="7.1"/>
  </r>
  <r>
    <x v="0"/>
    <n v="5.0999999999999996"/>
  </r>
  <r>
    <x v="0"/>
    <n v="6.2"/>
  </r>
  <r>
    <x v="0"/>
    <n v="3.9"/>
  </r>
  <r>
    <x v="0"/>
    <n v="6"/>
  </r>
  <r>
    <x v="0"/>
    <n v="6.8"/>
  </r>
  <r>
    <x v="2"/>
    <n v="7.4"/>
  </r>
  <r>
    <x v="29"/>
    <n v="8.1"/>
  </r>
  <r>
    <x v="0"/>
    <n v="6.5"/>
  </r>
  <r>
    <x v="0"/>
    <n v="8"/>
  </r>
  <r>
    <x v="0"/>
    <n v="7.7"/>
  </r>
  <r>
    <x v="0"/>
    <n v="7.2"/>
  </r>
  <r>
    <x v="0"/>
    <n v="5.4"/>
  </r>
  <r>
    <x v="0"/>
    <n v="6.7"/>
  </r>
  <r>
    <x v="0"/>
    <n v="6.3"/>
  </r>
  <r>
    <x v="0"/>
    <n v="8.1"/>
  </r>
  <r>
    <x v="42"/>
    <n v="8.5"/>
  </r>
  <r>
    <x v="0"/>
    <n v="7.7"/>
  </r>
  <r>
    <x v="0"/>
    <n v="6.5"/>
  </r>
  <r>
    <x v="0"/>
    <n v="8.6999999999999993"/>
  </r>
  <r>
    <x v="41"/>
    <n v="6.5"/>
  </r>
  <r>
    <x v="0"/>
    <n v="7"/>
  </r>
  <r>
    <x v="0"/>
    <n v="5.8"/>
  </r>
  <r>
    <x v="0"/>
    <n v="5.5"/>
  </r>
  <r>
    <x v="0"/>
    <n v="7"/>
  </r>
  <r>
    <x v="0"/>
    <n v="6.3"/>
  </r>
  <r>
    <x v="0"/>
    <n v="7.9"/>
  </r>
  <r>
    <x v="0"/>
    <n v="7.3"/>
  </r>
  <r>
    <x v="0"/>
    <n v="7.4"/>
  </r>
  <r>
    <x v="0"/>
    <n v="5.4"/>
  </r>
  <r>
    <x v="0"/>
    <n v="7.1"/>
  </r>
  <r>
    <x v="0"/>
    <n v="7.5"/>
  </r>
  <r>
    <x v="0"/>
    <n v="8.4"/>
  </r>
  <r>
    <x v="0"/>
    <n v="7"/>
  </r>
  <r>
    <x v="0"/>
    <n v="5.3"/>
  </r>
  <r>
    <x v="0"/>
    <n v="7.1"/>
  </r>
  <r>
    <x v="0"/>
    <n v="7.5"/>
  </r>
  <r>
    <x v="0"/>
    <n v="6.1"/>
  </r>
  <r>
    <x v="0"/>
    <n v="7.2"/>
  </r>
  <r>
    <x v="0"/>
    <n v="6.7"/>
  </r>
  <r>
    <x v="30"/>
    <n v="8.1999999999999993"/>
  </r>
  <r>
    <x v="0"/>
    <n v="6.6"/>
  </r>
  <r>
    <x v="0"/>
    <n v="6.7"/>
  </r>
  <r>
    <x v="0"/>
    <n v="5.0999999999999996"/>
  </r>
  <r>
    <x v="0"/>
    <n v="7"/>
  </r>
  <r>
    <x v="0"/>
    <n v="7"/>
  </r>
  <r>
    <x v="0"/>
    <n v="8"/>
  </r>
  <r>
    <x v="2"/>
    <n v="7.4"/>
  </r>
  <r>
    <x v="0"/>
    <n v="5.4"/>
  </r>
  <r>
    <x v="0"/>
    <n v="5.7"/>
  </r>
  <r>
    <x v="0"/>
    <n v="6.7"/>
  </r>
  <r>
    <x v="0"/>
    <n v="4.2"/>
  </r>
  <r>
    <x v="0"/>
    <n v="7.4"/>
  </r>
  <r>
    <x v="0"/>
    <n v="7"/>
  </r>
  <r>
    <x v="0"/>
    <n v="7.3"/>
  </r>
  <r>
    <x v="0"/>
    <n v="5.8"/>
  </r>
  <r>
    <x v="0"/>
    <n v="7"/>
  </r>
  <r>
    <x v="0"/>
    <n v="3.2"/>
  </r>
  <r>
    <x v="0"/>
    <n v="6.8"/>
  </r>
  <r>
    <x v="0"/>
    <n v="7.7"/>
  </r>
  <r>
    <x v="0"/>
    <n v="5.6"/>
  </r>
  <r>
    <x v="0"/>
    <n v="7.1"/>
  </r>
  <r>
    <x v="0"/>
    <n v="3.6"/>
  </r>
  <r>
    <x v="0"/>
    <n v="6.8"/>
  </r>
  <r>
    <x v="0"/>
    <n v="7.6"/>
  </r>
  <r>
    <x v="0"/>
    <n v="6.6"/>
  </r>
  <r>
    <x v="0"/>
    <n v="8.3000000000000007"/>
  </r>
  <r>
    <x v="0"/>
    <n v="7.5"/>
  </r>
  <r>
    <x v="0"/>
    <n v="5.4"/>
  </r>
  <r>
    <x v="0"/>
    <n v="5.3"/>
  </r>
  <r>
    <x v="0"/>
    <n v="4.5"/>
  </r>
  <r>
    <x v="0"/>
    <n v="7.3"/>
  </r>
  <r>
    <x v="0"/>
    <n v="5.6"/>
  </r>
  <r>
    <x v="0"/>
    <n v="5.6"/>
  </r>
  <r>
    <x v="0"/>
    <n v="4.0999999999999996"/>
  </r>
  <r>
    <x v="0"/>
    <n v="6.8"/>
  </r>
  <r>
    <x v="0"/>
    <n v="6.3"/>
  </r>
  <r>
    <x v="0"/>
    <n v="5.8"/>
  </r>
  <r>
    <x v="0"/>
    <n v="6.6"/>
  </r>
  <r>
    <x v="0"/>
    <n v="6.7"/>
  </r>
  <r>
    <x v="28"/>
    <n v="6.4"/>
  </r>
  <r>
    <x v="0"/>
    <n v="6.3"/>
  </r>
  <r>
    <x v="0"/>
    <n v="3.4"/>
  </r>
  <r>
    <x v="0"/>
    <n v="4.7"/>
  </r>
  <r>
    <x v="0"/>
    <n v="6"/>
  </r>
  <r>
    <x v="0"/>
    <n v="7.3"/>
  </r>
  <r>
    <x v="0"/>
    <n v="7.9"/>
  </r>
  <r>
    <x v="0"/>
    <n v="6.1"/>
  </r>
  <r>
    <x v="0"/>
    <n v="7.4"/>
  </r>
  <r>
    <x v="0"/>
    <n v="6.6"/>
  </r>
  <r>
    <x v="0"/>
    <n v="5.5"/>
  </r>
  <r>
    <x v="0"/>
    <n v="7.5"/>
  </r>
  <r>
    <x v="0"/>
    <n v="7.6"/>
  </r>
  <r>
    <x v="0"/>
    <n v="5"/>
  </r>
  <r>
    <x v="0"/>
    <n v="3.2"/>
  </r>
  <r>
    <x v="0"/>
    <n v="8.1999999999999993"/>
  </r>
  <r>
    <x v="0"/>
    <n v="3.7"/>
  </r>
  <r>
    <x v="0"/>
    <n v="6.3"/>
  </r>
  <r>
    <x v="0"/>
    <n v="4.0999999999999996"/>
  </r>
  <r>
    <x v="0"/>
    <n v="6.9"/>
  </r>
  <r>
    <x v="0"/>
    <n v="5.4"/>
  </r>
  <r>
    <x v="0"/>
    <n v="6.5"/>
  </r>
  <r>
    <x v="0"/>
    <n v="7.8"/>
  </r>
  <r>
    <x v="0"/>
    <n v="6.7"/>
  </r>
  <r>
    <x v="0"/>
    <n v="6.4"/>
  </r>
  <r>
    <x v="0"/>
    <n v="7.3"/>
  </r>
  <r>
    <x v="0"/>
    <n v="5.7"/>
  </r>
  <r>
    <x v="0"/>
    <n v="7"/>
  </r>
  <r>
    <x v="0"/>
    <n v="6.3"/>
  </r>
  <r>
    <x v="0"/>
    <n v="7.1"/>
  </r>
  <r>
    <x v="0"/>
    <n v="4.8"/>
  </r>
  <r>
    <x v="0"/>
    <n v="3.3"/>
  </r>
  <r>
    <x v="0"/>
    <n v="6.9"/>
  </r>
  <r>
    <x v="0"/>
    <n v="4.5999999999999996"/>
  </r>
  <r>
    <x v="0"/>
    <n v="3"/>
  </r>
  <r>
    <x v="0"/>
    <n v="6.6"/>
  </r>
  <r>
    <x v="45"/>
    <n v="7.4"/>
  </r>
  <r>
    <x v="0"/>
    <n v="6.2"/>
  </r>
  <r>
    <x v="0"/>
    <n v="4"/>
  </r>
  <r>
    <x v="0"/>
    <n v="6.1"/>
  </r>
  <r>
    <x v="2"/>
    <n v="6.9"/>
  </r>
  <r>
    <x v="42"/>
    <n v="7.5"/>
  </r>
  <r>
    <x v="0"/>
    <n v="6.7"/>
  </r>
  <r>
    <x v="1"/>
    <n v="7.4"/>
  </r>
  <r>
    <x v="0"/>
    <n v="6.1"/>
  </r>
  <r>
    <x v="0"/>
    <n v="5.4"/>
  </r>
  <r>
    <x v="0"/>
    <n v="6.4"/>
  </r>
  <r>
    <x v="0"/>
    <n v="7"/>
  </r>
  <r>
    <x v="0"/>
    <n v="6.3"/>
  </r>
  <r>
    <x v="5"/>
    <n v="6.9"/>
  </r>
  <r>
    <x v="0"/>
    <n v="7.8"/>
  </r>
  <r>
    <x v="0"/>
    <n v="6.4"/>
  </r>
  <r>
    <x v="0"/>
    <n v="7.7"/>
  </r>
  <r>
    <x v="0"/>
    <n v="7.5"/>
  </r>
  <r>
    <x v="0"/>
    <n v="6.3"/>
  </r>
  <r>
    <x v="0"/>
    <n v="6.3"/>
  </r>
  <r>
    <x v="0"/>
    <n v="6.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3">
  <r>
    <x v="0"/>
    <n v="7.9"/>
  </r>
  <r>
    <x v="1"/>
    <n v="7.1"/>
  </r>
  <r>
    <x v="2"/>
    <n v="6.8"/>
  </r>
  <r>
    <x v="3"/>
    <n v="8.5"/>
  </r>
  <r>
    <x v="4"/>
    <n v="7.1"/>
  </r>
  <r>
    <x v="5"/>
    <n v="6.6"/>
  </r>
  <r>
    <x v="6"/>
    <n v="6.2"/>
  </r>
  <r>
    <x v="7"/>
    <n v="7.8"/>
  </r>
  <r>
    <x v="8"/>
    <n v="7.5"/>
  </r>
  <r>
    <x v="9"/>
    <n v="7.5"/>
  </r>
  <r>
    <x v="10"/>
    <n v="6.9"/>
  </r>
  <r>
    <x v="11"/>
    <n v="6.1"/>
  </r>
  <r>
    <x v="12"/>
    <n v="6.7"/>
  </r>
  <r>
    <x v="1"/>
    <n v="7.3"/>
  </r>
  <r>
    <x v="1"/>
    <n v="6.5"/>
  </r>
  <r>
    <x v="10"/>
    <n v="7.2"/>
  </r>
  <r>
    <x v="13"/>
    <n v="6.6"/>
  </r>
  <r>
    <x v="8"/>
    <n v="8.1"/>
  </r>
  <r>
    <x v="14"/>
    <n v="6.7"/>
  </r>
  <r>
    <x v="15"/>
    <n v="6.8"/>
  </r>
  <r>
    <x v="16"/>
    <n v="7.5"/>
  </r>
  <r>
    <x v="17"/>
    <n v="7"/>
  </r>
  <r>
    <x v="18"/>
    <n v="6.7"/>
  </r>
  <r>
    <x v="16"/>
    <n v="7.9"/>
  </r>
  <r>
    <x v="19"/>
    <n v="6.1"/>
  </r>
  <r>
    <x v="16"/>
    <n v="7.2"/>
  </r>
  <r>
    <x v="0"/>
    <n v="7.7"/>
  </r>
  <r>
    <x v="20"/>
    <n v="8.1999999999999993"/>
  </r>
  <r>
    <x v="21"/>
    <n v="5.9"/>
  </r>
  <r>
    <x v="22"/>
    <n v="7"/>
  </r>
  <r>
    <x v="2"/>
    <n v="7.8"/>
  </r>
  <r>
    <x v="6"/>
    <n v="7.3"/>
  </r>
  <r>
    <x v="23"/>
    <n v="7.2"/>
  </r>
  <r>
    <x v="24"/>
    <n v="6.5"/>
  </r>
  <r>
    <x v="25"/>
    <n v="6.8"/>
  </r>
  <r>
    <x v="26"/>
    <n v="7.3"/>
  </r>
  <r>
    <x v="27"/>
    <n v="6"/>
  </r>
  <r>
    <x v="27"/>
    <n v="5.7"/>
  </r>
  <r>
    <x v="6"/>
    <n v="6.4"/>
  </r>
  <r>
    <x v="17"/>
    <n v="6.7"/>
  </r>
  <r>
    <x v="28"/>
    <n v="6.8"/>
  </r>
  <r>
    <x v="29"/>
    <n v="6.3"/>
  </r>
  <r>
    <x v="30"/>
    <n v="5.6"/>
  </r>
  <r>
    <x v="31"/>
    <n v="8.3000000000000007"/>
  </r>
  <r>
    <x v="32"/>
    <n v="6.6"/>
  </r>
  <r>
    <x v="33"/>
    <n v="7.2"/>
  </r>
  <r>
    <x v="12"/>
    <n v="7"/>
  </r>
  <r>
    <x v="11"/>
    <n v="8"/>
  </r>
  <r>
    <x v="34"/>
    <n v="7.8"/>
  </r>
  <r>
    <x v="11"/>
    <n v="6.3"/>
  </r>
  <r>
    <x v="35"/>
    <n v="7.3"/>
  </r>
  <r>
    <x v="36"/>
    <n v="6.6"/>
  </r>
  <r>
    <x v="37"/>
    <n v="7"/>
  </r>
  <r>
    <x v="27"/>
    <n v="6.3"/>
  </r>
  <r>
    <x v="38"/>
    <n v="6.2"/>
  </r>
  <r>
    <x v="39"/>
    <n v="6.8"/>
  </r>
  <r>
    <x v="40"/>
    <n v="7.2"/>
  </r>
  <r>
    <x v="41"/>
    <n v="7.5"/>
  </r>
  <r>
    <x v="5"/>
    <n v="8.4"/>
  </r>
  <r>
    <x v="25"/>
    <n v="6.2"/>
  </r>
  <r>
    <x v="42"/>
    <n v="5.8"/>
  </r>
  <r>
    <x v="43"/>
    <n v="6.8"/>
  </r>
  <r>
    <x v="44"/>
    <n v="5.4"/>
  </r>
  <r>
    <x v="9"/>
    <n v="6.6"/>
  </r>
  <r>
    <x v="13"/>
    <n v="6.9"/>
  </r>
  <r>
    <x v="11"/>
    <n v="7.3"/>
  </r>
  <r>
    <x v="3"/>
    <n v="9"/>
  </r>
  <r>
    <x v="45"/>
    <n v="8.3000000000000007"/>
  </r>
  <r>
    <x v="46"/>
    <n v="6.5"/>
  </r>
  <r>
    <x v="47"/>
    <n v="7.9"/>
  </r>
  <r>
    <x v="48"/>
    <n v="7.5"/>
  </r>
  <r>
    <x v="15"/>
    <n v="4.8"/>
  </r>
  <r>
    <x v="49"/>
    <n v="5.2"/>
  </r>
  <r>
    <x v="50"/>
    <n v="6.9"/>
  </r>
  <r>
    <x v="51"/>
    <n v="5.4"/>
  </r>
  <r>
    <x v="52"/>
    <n v="7.9"/>
  </r>
  <r>
    <x v="53"/>
    <n v="6.1"/>
  </r>
  <r>
    <x v="54"/>
    <n v="5.8"/>
  </r>
  <r>
    <x v="45"/>
    <n v="8.3000000000000007"/>
  </r>
  <r>
    <x v="47"/>
    <n v="7.8"/>
  </r>
  <r>
    <x v="47"/>
    <n v="7"/>
  </r>
  <r>
    <x v="55"/>
    <n v="6.1"/>
  </r>
  <r>
    <x v="56"/>
    <n v="7"/>
  </r>
  <r>
    <x v="57"/>
    <n v="7.6"/>
  </r>
  <r>
    <x v="58"/>
    <n v="4.5"/>
  </r>
  <r>
    <x v="59"/>
    <n v="6.3"/>
  </r>
  <r>
    <x v="20"/>
    <n v="7.8"/>
  </r>
  <r>
    <x v="60"/>
    <n v="6.4"/>
  </r>
  <r>
    <x v="61"/>
    <n v="6.5"/>
  </r>
  <r>
    <x v="62"/>
    <n v="7.9"/>
  </r>
  <r>
    <x v="63"/>
    <n v="7.8"/>
  </r>
  <r>
    <x v="43"/>
    <n v="6.6"/>
  </r>
  <r>
    <x v="42"/>
    <n v="5.5"/>
  </r>
  <r>
    <x v="64"/>
    <n v="8.1999999999999993"/>
  </r>
  <r>
    <x v="65"/>
    <n v="6.4"/>
  </r>
  <r>
    <x v="66"/>
    <n v="8.1"/>
  </r>
  <r>
    <x v="3"/>
    <n v="8.6"/>
  </r>
  <r>
    <x v="3"/>
    <n v="8.8000000000000007"/>
  </r>
  <r>
    <x v="67"/>
    <n v="8.1999999999999993"/>
  </r>
  <r>
    <x v="16"/>
    <n v="7.9"/>
  </r>
  <r>
    <x v="49"/>
    <n v="6.7"/>
  </r>
  <r>
    <x v="68"/>
    <n v="7.8"/>
  </r>
  <r>
    <x v="69"/>
    <n v="7.8"/>
  </r>
  <r>
    <x v="70"/>
    <n v="6.6"/>
  </r>
  <r>
    <x v="71"/>
    <n v="6.1"/>
  </r>
  <r>
    <x v="72"/>
    <n v="5.6"/>
  </r>
  <r>
    <x v="73"/>
    <n v="6.4"/>
  </r>
  <r>
    <x v="74"/>
    <n v="6.1"/>
  </r>
  <r>
    <x v="75"/>
    <n v="7.3"/>
  </r>
  <r>
    <x v="76"/>
    <n v="6.6"/>
  </r>
  <r>
    <x v="77"/>
    <n v="6.3"/>
  </r>
  <r>
    <x v="27"/>
    <n v="6.1"/>
  </r>
  <r>
    <x v="27"/>
    <n v="7.1"/>
  </r>
  <r>
    <x v="78"/>
    <n v="5.5"/>
  </r>
  <r>
    <x v="9"/>
    <n v="7.5"/>
  </r>
  <r>
    <x v="36"/>
    <n v="7.6"/>
  </r>
  <r>
    <x v="21"/>
    <n v="6.4"/>
  </r>
  <r>
    <x v="70"/>
    <n v="7.2"/>
  </r>
  <r>
    <x v="24"/>
    <n v="6.7"/>
  </r>
  <r>
    <x v="61"/>
    <n v="8"/>
  </r>
  <r>
    <x v="3"/>
    <n v="8.3000000000000007"/>
  </r>
  <r>
    <x v="79"/>
    <n v="6.7"/>
  </r>
  <r>
    <x v="80"/>
    <n v="5.9"/>
  </r>
  <r>
    <x v="81"/>
    <n v="6.7"/>
  </r>
  <r>
    <x v="44"/>
    <n v="6.7"/>
  </r>
  <r>
    <x v="82"/>
    <n v="7.6"/>
  </r>
  <r>
    <x v="44"/>
    <n v="7.2"/>
  </r>
  <r>
    <x v="76"/>
    <n v="7.1"/>
  </r>
  <r>
    <x v="83"/>
    <n v="8.1"/>
  </r>
  <r>
    <x v="84"/>
    <n v="6.7"/>
  </r>
  <r>
    <x v="85"/>
    <n v="7"/>
  </r>
  <r>
    <x v="86"/>
    <n v="6.9"/>
  </r>
  <r>
    <x v="87"/>
    <n v="5.0999999999999996"/>
  </r>
  <r>
    <x v="88"/>
    <n v="5.8"/>
  </r>
  <r>
    <x v="24"/>
    <n v="6.2"/>
  </r>
  <r>
    <x v="89"/>
    <n v="7.4"/>
  </r>
  <r>
    <x v="90"/>
    <n v="5.8"/>
  </r>
  <r>
    <x v="9"/>
    <n v="6.6"/>
  </r>
  <r>
    <x v="91"/>
    <n v="6.2"/>
  </r>
  <r>
    <x v="92"/>
    <n v="7.3"/>
  </r>
  <r>
    <x v="93"/>
    <n v="4.2"/>
  </r>
  <r>
    <x v="34"/>
    <n v="6.9"/>
  </r>
  <r>
    <x v="42"/>
    <n v="6.4"/>
  </r>
  <r>
    <x v="94"/>
    <n v="5.4"/>
  </r>
  <r>
    <x v="95"/>
    <n v="6.7"/>
  </r>
  <r>
    <x v="96"/>
    <n v="5.8"/>
  </r>
  <r>
    <x v="97"/>
    <n v="6.9"/>
  </r>
  <r>
    <x v="72"/>
    <n v="7.2"/>
  </r>
  <r>
    <x v="79"/>
    <n v="6.9"/>
  </r>
  <r>
    <x v="98"/>
    <n v="6.1"/>
  </r>
  <r>
    <x v="99"/>
    <n v="5.5"/>
  </r>
  <r>
    <x v="27"/>
    <n v="6.6"/>
  </r>
  <r>
    <x v="15"/>
    <n v="6.1"/>
  </r>
  <r>
    <x v="43"/>
    <n v="6.3"/>
  </r>
  <r>
    <x v="100"/>
    <n v="7.2"/>
  </r>
  <r>
    <x v="61"/>
    <n v="7.4"/>
  </r>
  <r>
    <x v="101"/>
    <n v="7.3"/>
  </r>
  <r>
    <x v="102"/>
    <n v="6.1"/>
  </r>
  <r>
    <x v="103"/>
    <n v="7.7"/>
  </r>
  <r>
    <x v="18"/>
    <n v="6.1"/>
  </r>
  <r>
    <x v="34"/>
    <n v="8"/>
  </r>
  <r>
    <x v="6"/>
    <n v="7.3"/>
  </r>
  <r>
    <x v="64"/>
    <n v="7.9"/>
  </r>
  <r>
    <x v="104"/>
    <n v="5.5"/>
  </r>
  <r>
    <x v="49"/>
    <n v="5"/>
  </r>
  <r>
    <x v="10"/>
    <n v="7.7"/>
  </r>
  <r>
    <x v="105"/>
    <n v="6.6"/>
  </r>
  <r>
    <x v="106"/>
    <n v="5.7"/>
  </r>
  <r>
    <x v="107"/>
    <n v="5.8"/>
  </r>
  <r>
    <x v="108"/>
    <n v="6"/>
  </r>
  <r>
    <x v="109"/>
    <n v="6.4"/>
  </r>
  <r>
    <x v="90"/>
    <n v="6.9"/>
  </r>
  <r>
    <x v="77"/>
    <n v="6.4"/>
  </r>
  <r>
    <x v="110"/>
    <n v="7.4"/>
  </r>
  <r>
    <x v="111"/>
    <n v="5.5"/>
  </r>
  <r>
    <x v="83"/>
    <n v="5.9"/>
  </r>
  <r>
    <x v="112"/>
    <n v="6.8"/>
  </r>
  <r>
    <x v="113"/>
    <n v="7.5"/>
  </r>
  <r>
    <x v="38"/>
    <n v="6.8"/>
  </r>
  <r>
    <x v="114"/>
    <n v="8.1"/>
  </r>
  <r>
    <x v="115"/>
    <n v="6.5"/>
  </r>
  <r>
    <x v="1"/>
    <n v="7.2"/>
  </r>
  <r>
    <x v="79"/>
    <n v="6.7"/>
  </r>
  <r>
    <x v="116"/>
    <n v="8.1"/>
  </r>
  <r>
    <x v="117"/>
    <n v="7.6"/>
  </r>
  <r>
    <x v="118"/>
    <n v="7.4"/>
  </r>
  <r>
    <x v="70"/>
    <n v="7.6"/>
  </r>
  <r>
    <x v="111"/>
    <n v="5.5"/>
  </r>
  <r>
    <x v="119"/>
    <n v="6.7"/>
  </r>
  <r>
    <x v="38"/>
    <n v="6.5"/>
  </r>
  <r>
    <x v="27"/>
    <n v="6.6"/>
  </r>
  <r>
    <x v="74"/>
    <n v="6.7"/>
  </r>
  <r>
    <x v="120"/>
    <n v="6.4"/>
  </r>
  <r>
    <x v="121"/>
    <n v="5.8"/>
  </r>
  <r>
    <x v="38"/>
    <n v="7.4"/>
  </r>
  <r>
    <x v="122"/>
    <n v="7.8"/>
  </r>
  <r>
    <x v="35"/>
    <n v="6.6"/>
  </r>
  <r>
    <x v="93"/>
    <n v="4.9000000000000004"/>
  </r>
  <r>
    <x v="123"/>
    <n v="6.5"/>
  </r>
  <r>
    <x v="124"/>
    <n v="7.5"/>
  </r>
  <r>
    <x v="80"/>
    <n v="6.2"/>
  </r>
  <r>
    <x v="125"/>
    <n v="7.3"/>
  </r>
  <r>
    <x v="126"/>
    <n v="7.5"/>
  </r>
  <r>
    <x v="127"/>
    <n v="5.6"/>
  </r>
  <r>
    <x v="67"/>
    <n v="8.1999999999999993"/>
  </r>
  <r>
    <x v="1"/>
    <n v="8.1"/>
  </r>
  <r>
    <x v="124"/>
    <n v="6.4"/>
  </r>
  <r>
    <x v="70"/>
    <n v="6.7"/>
  </r>
  <r>
    <x v="84"/>
    <n v="6.6"/>
  </r>
  <r>
    <x v="128"/>
    <n v="6.4"/>
  </r>
  <r>
    <x v="11"/>
    <n v="7.5"/>
  </r>
  <r>
    <x v="41"/>
    <n v="7.3"/>
  </r>
  <r>
    <x v="129"/>
    <n v="7.5"/>
  </r>
  <r>
    <x v="112"/>
    <n v="5.8"/>
  </r>
  <r>
    <x v="130"/>
    <n v="7.5"/>
  </r>
  <r>
    <x v="131"/>
    <n v="6.6"/>
  </r>
  <r>
    <x v="132"/>
    <n v="6.7"/>
  </r>
  <r>
    <x v="133"/>
    <n v="3.7"/>
  </r>
  <r>
    <x v="84"/>
    <n v="6"/>
  </r>
  <r>
    <x v="42"/>
    <n v="6.4"/>
  </r>
  <r>
    <x v="134"/>
    <n v="6.1"/>
  </r>
  <r>
    <x v="72"/>
    <n v="6.4"/>
  </r>
  <r>
    <x v="135"/>
    <n v="5.6"/>
  </r>
  <r>
    <x v="106"/>
    <n v="8"/>
  </r>
  <r>
    <x v="136"/>
    <n v="5.2"/>
  </r>
  <r>
    <x v="116"/>
    <n v="7.1"/>
  </r>
  <r>
    <x v="32"/>
    <n v="4.8"/>
  </r>
  <r>
    <x v="18"/>
    <n v="7"/>
  </r>
  <r>
    <x v="97"/>
    <n v="5.4"/>
  </r>
  <r>
    <x v="137"/>
    <n v="6.6"/>
  </r>
  <r>
    <x v="138"/>
    <n v="6.7"/>
  </r>
  <r>
    <x v="139"/>
    <n v="6.2"/>
  </r>
  <r>
    <x v="44"/>
    <n v="6.1"/>
  </r>
  <r>
    <x v="140"/>
    <n v="5.3"/>
  </r>
  <r>
    <x v="141"/>
    <n v="6.3"/>
  </r>
  <r>
    <x v="28"/>
    <n v="7"/>
  </r>
  <r>
    <x v="142"/>
    <n v="7.6"/>
  </r>
  <r>
    <x v="142"/>
    <n v="6.7"/>
  </r>
  <r>
    <x v="45"/>
    <n v="8.1"/>
  </r>
  <r>
    <x v="141"/>
    <n v="6.7"/>
  </r>
  <r>
    <x v="142"/>
    <n v="6.5"/>
  </r>
  <r>
    <x v="143"/>
    <n v="7.3"/>
  </r>
  <r>
    <x v="144"/>
    <n v="5.0999999999999996"/>
  </r>
  <r>
    <x v="134"/>
    <n v="6"/>
  </r>
  <r>
    <x v="145"/>
    <n v="6.1"/>
  </r>
  <r>
    <x v="88"/>
    <n v="5.9"/>
  </r>
  <r>
    <x v="122"/>
    <n v="7.8"/>
  </r>
  <r>
    <x v="146"/>
    <n v="5.8"/>
  </r>
  <r>
    <x v="147"/>
    <n v="6.3"/>
  </r>
  <r>
    <x v="148"/>
    <n v="4.3"/>
  </r>
  <r>
    <x v="80"/>
    <n v="6.4"/>
  </r>
  <r>
    <x v="149"/>
    <n v="6.1"/>
  </r>
  <r>
    <x v="150"/>
    <n v="6.5"/>
  </r>
  <r>
    <x v="42"/>
    <n v="7.1"/>
  </r>
  <r>
    <x v="151"/>
    <n v="6.4"/>
  </r>
  <r>
    <x v="52"/>
    <n v="6.5"/>
  </r>
  <r>
    <x v="127"/>
    <n v="6.3"/>
  </r>
  <r>
    <x v="48"/>
    <n v="7.5"/>
  </r>
  <r>
    <x v="46"/>
    <n v="4.9000000000000004"/>
  </r>
  <r>
    <x v="152"/>
    <n v="5.8"/>
  </r>
  <r>
    <x v="113"/>
    <n v="7.6"/>
  </r>
  <r>
    <x v="153"/>
    <n v="6.2"/>
  </r>
  <r>
    <x v="154"/>
    <n v="5.5"/>
  </r>
  <r>
    <x v="155"/>
    <n v="5.4"/>
  </r>
  <r>
    <x v="127"/>
    <n v="5.8"/>
  </r>
  <r>
    <x v="80"/>
    <n v="7.1"/>
  </r>
  <r>
    <x v="154"/>
    <n v="5.4"/>
  </r>
  <r>
    <x v="156"/>
    <n v="3.7"/>
  </r>
  <r>
    <x v="81"/>
    <n v="6.7"/>
  </r>
  <r>
    <x v="157"/>
    <n v="7.2"/>
  </r>
  <r>
    <x v="16"/>
    <n v="8.8000000000000007"/>
  </r>
  <r>
    <x v="158"/>
    <n v="5.8"/>
  </r>
  <r>
    <x v="159"/>
    <n v="6.8"/>
  </r>
  <r>
    <x v="160"/>
    <n v="3.8"/>
  </r>
  <r>
    <x v="104"/>
    <n v="7.1"/>
  </r>
  <r>
    <x v="18"/>
    <n v="7.2"/>
  </r>
  <r>
    <x v="97"/>
    <n v="5.9"/>
  </r>
  <r>
    <x v="161"/>
    <n v="7.1"/>
  </r>
  <r>
    <x v="18"/>
    <n v="8.1"/>
  </r>
  <r>
    <x v="162"/>
    <n v="7.2"/>
  </r>
  <r>
    <x v="27"/>
    <n v="6.9"/>
  </r>
  <r>
    <x v="163"/>
    <n v="4.4000000000000004"/>
  </r>
  <r>
    <x v="164"/>
    <n v="6.5"/>
  </r>
  <r>
    <x v="18"/>
    <n v="8.5"/>
  </r>
  <r>
    <x v="38"/>
    <n v="7.7"/>
  </r>
  <r>
    <x v="126"/>
    <n v="7.4"/>
  </r>
  <r>
    <x v="30"/>
    <n v="8"/>
  </r>
  <r>
    <x v="24"/>
    <n v="5.7"/>
  </r>
  <r>
    <x v="0"/>
    <n v="8.5"/>
  </r>
  <r>
    <x v="159"/>
    <n v="7"/>
  </r>
  <r>
    <x v="18"/>
    <n v="7.8"/>
  </r>
  <r>
    <x v="0"/>
    <n v="7.2"/>
  </r>
  <r>
    <x v="165"/>
    <n v="6.4"/>
  </r>
  <r>
    <x v="166"/>
    <n v="5.5"/>
  </r>
  <r>
    <x v="167"/>
    <n v="6.7"/>
  </r>
  <r>
    <x v="168"/>
    <n v="6.1"/>
  </r>
  <r>
    <x v="169"/>
    <n v="8.5"/>
  </r>
  <r>
    <x v="170"/>
    <n v="6.9"/>
  </r>
  <r>
    <x v="171"/>
    <n v="7.3"/>
  </r>
  <r>
    <x v="172"/>
    <n v="6.7"/>
  </r>
  <r>
    <x v="71"/>
    <n v="6.9"/>
  </r>
  <r>
    <x v="173"/>
    <n v="5.0999999999999996"/>
  </r>
  <r>
    <x v="174"/>
    <n v="6.8"/>
  </r>
  <r>
    <x v="96"/>
    <n v="5.8"/>
  </r>
  <r>
    <x v="175"/>
    <n v="6.7"/>
  </r>
  <r>
    <x v="176"/>
    <n v="6"/>
  </r>
  <r>
    <x v="177"/>
    <n v="5.7"/>
  </r>
  <r>
    <x v="103"/>
    <n v="8"/>
  </r>
  <r>
    <x v="48"/>
    <n v="8.1999999999999993"/>
  </r>
  <r>
    <x v="133"/>
    <n v="5.4"/>
  </r>
  <r>
    <x v="130"/>
    <n v="7.2"/>
  </r>
  <r>
    <x v="178"/>
    <n v="7.5"/>
  </r>
  <r>
    <x v="10"/>
    <n v="7"/>
  </r>
  <r>
    <x v="179"/>
    <n v="3.3"/>
  </r>
  <r>
    <x v="25"/>
    <n v="6"/>
  </r>
  <r>
    <x v="161"/>
    <n v="7.1"/>
  </r>
  <r>
    <x v="180"/>
    <n v="5.4"/>
  </r>
  <r>
    <x v="181"/>
    <n v="6.1"/>
  </r>
  <r>
    <x v="182"/>
    <n v="5.3"/>
  </r>
  <r>
    <x v="183"/>
    <n v="2.2000000000000002"/>
  </r>
  <r>
    <x v="84"/>
    <n v="7"/>
  </r>
  <r>
    <x v="184"/>
    <n v="3.8"/>
  </r>
  <r>
    <x v="116"/>
    <n v="6.9"/>
  </r>
  <r>
    <x v="185"/>
    <n v="7.2"/>
  </r>
  <r>
    <x v="186"/>
    <n v="7.3"/>
  </r>
  <r>
    <x v="54"/>
    <n v="6.3"/>
  </r>
  <r>
    <x v="48"/>
    <n v="7.5"/>
  </r>
  <r>
    <x v="187"/>
    <n v="7.6"/>
  </r>
  <r>
    <x v="188"/>
    <n v="6.8"/>
  </r>
  <r>
    <x v="189"/>
    <n v="5.2"/>
  </r>
  <r>
    <x v="18"/>
    <n v="7.7"/>
  </r>
  <r>
    <x v="190"/>
    <n v="6.2"/>
  </r>
  <r>
    <x v="191"/>
    <n v="7.7"/>
  </r>
  <r>
    <x v="192"/>
    <n v="4.3"/>
  </r>
  <r>
    <x v="193"/>
    <n v="6.9"/>
  </r>
  <r>
    <x v="185"/>
    <n v="6.6"/>
  </r>
  <r>
    <x v="85"/>
    <n v="7"/>
  </r>
  <r>
    <x v="16"/>
    <n v="6.7"/>
  </r>
  <r>
    <x v="5"/>
    <n v="8.1999999999999993"/>
  </r>
  <r>
    <x v="16"/>
    <n v="8.9"/>
  </r>
  <r>
    <x v="16"/>
    <n v="8.6999999999999993"/>
  </r>
  <r>
    <x v="194"/>
    <n v="5.5"/>
  </r>
  <r>
    <x v="172"/>
    <n v="5.7"/>
  </r>
  <r>
    <x v="195"/>
    <n v="6.3"/>
  </r>
  <r>
    <x v="90"/>
    <n v="5.9"/>
  </r>
  <r>
    <x v="196"/>
    <n v="7.6"/>
  </r>
  <r>
    <x v="197"/>
    <n v="6.6"/>
  </r>
  <r>
    <x v="198"/>
    <n v="5.3"/>
  </r>
  <r>
    <x v="199"/>
    <n v="6"/>
  </r>
  <r>
    <x v="61"/>
    <n v="8"/>
  </r>
  <r>
    <x v="200"/>
    <n v="5.6"/>
  </r>
  <r>
    <x v="126"/>
    <n v="5.9"/>
  </r>
  <r>
    <x v="15"/>
    <n v="7.3"/>
  </r>
  <r>
    <x v="29"/>
    <n v="7.9"/>
  </r>
  <r>
    <x v="165"/>
    <n v="6.8"/>
  </r>
  <r>
    <x v="25"/>
    <n v="6.6"/>
  </r>
  <r>
    <x v="43"/>
    <n v="6.6"/>
  </r>
  <r>
    <x v="201"/>
    <n v="7"/>
  </r>
  <r>
    <x v="128"/>
    <n v="7"/>
  </r>
  <r>
    <x v="202"/>
    <n v="7.3"/>
  </r>
  <r>
    <x v="32"/>
    <n v="5.5"/>
  </r>
  <r>
    <x v="48"/>
    <n v="8.5"/>
  </r>
  <r>
    <x v="203"/>
    <n v="7.5"/>
  </r>
  <r>
    <x v="202"/>
    <n v="7"/>
  </r>
  <r>
    <x v="68"/>
    <n v="7.8"/>
  </r>
  <r>
    <x v="131"/>
    <n v="7.6"/>
  </r>
  <r>
    <x v="129"/>
    <n v="7.6"/>
  </r>
  <r>
    <x v="204"/>
    <n v="6.1"/>
  </r>
  <r>
    <x v="170"/>
    <n v="6.8"/>
  </r>
  <r>
    <x v="205"/>
    <n v="5"/>
  </r>
  <r>
    <x v="11"/>
    <n v="7.1"/>
  </r>
  <r>
    <x v="206"/>
    <n v="5.5"/>
  </r>
  <r>
    <x v="126"/>
    <n v="5.6"/>
  </r>
  <r>
    <x v="38"/>
    <n v="7.1"/>
  </r>
  <r>
    <x v="97"/>
    <n v="4.9000000000000004"/>
  </r>
  <r>
    <x v="43"/>
    <n v="7.4"/>
  </r>
  <r>
    <x v="130"/>
    <n v="5.7"/>
  </r>
  <r>
    <x v="207"/>
    <n v="6.4"/>
  </r>
  <r>
    <x v="208"/>
    <n v="5.9"/>
  </r>
  <r>
    <x v="156"/>
    <n v="5.5"/>
  </r>
  <r>
    <x v="107"/>
    <n v="6.9"/>
  </r>
  <r>
    <x v="120"/>
    <n v="6.2"/>
  </r>
  <r>
    <x v="165"/>
    <n v="7"/>
  </r>
  <r>
    <x v="209"/>
    <n v="5.6"/>
  </r>
  <r>
    <x v="128"/>
    <n v="7"/>
  </r>
  <r>
    <x v="126"/>
    <n v="6.8"/>
  </r>
  <r>
    <x v="210"/>
    <n v="5.4"/>
  </r>
  <r>
    <x v="211"/>
    <n v="6.1"/>
  </r>
  <r>
    <x v="212"/>
    <n v="6.7"/>
  </r>
  <r>
    <x v="148"/>
    <n v="4.3"/>
  </r>
  <r>
    <x v="213"/>
    <n v="6.9"/>
  </r>
  <r>
    <x v="84"/>
    <n v="8"/>
  </r>
  <r>
    <x v="214"/>
    <n v="4.4000000000000004"/>
  </r>
  <r>
    <x v="215"/>
    <n v="7.3"/>
  </r>
  <r>
    <x v="156"/>
    <n v="6.3"/>
  </r>
  <r>
    <x v="49"/>
    <n v="6.7"/>
  </r>
  <r>
    <x v="43"/>
    <n v="7.7"/>
  </r>
  <r>
    <x v="83"/>
    <n v="6.5"/>
  </r>
  <r>
    <x v="116"/>
    <n v="7.8"/>
  </r>
  <r>
    <x v="72"/>
    <n v="6.4"/>
  </r>
  <r>
    <x v="151"/>
    <n v="7.8"/>
  </r>
  <r>
    <x v="216"/>
    <n v="5.8"/>
  </r>
  <r>
    <x v="217"/>
    <n v="7.1"/>
  </r>
  <r>
    <x v="218"/>
    <n v="7.1"/>
  </r>
  <r>
    <x v="113"/>
    <n v="8.6"/>
  </r>
  <r>
    <x v="219"/>
    <n v="6.8"/>
  </r>
  <r>
    <x v="218"/>
    <n v="4.8"/>
  </r>
  <r>
    <x v="25"/>
    <n v="6.2"/>
  </r>
  <r>
    <x v="220"/>
    <n v="6.9"/>
  </r>
  <r>
    <x v="165"/>
    <n v="7.3"/>
  </r>
  <r>
    <x v="220"/>
    <n v="6.6"/>
  </r>
  <r>
    <x v="151"/>
    <n v="6.9"/>
  </r>
  <r>
    <x v="221"/>
    <n v="6.2"/>
  </r>
  <r>
    <x v="222"/>
    <n v="6.7"/>
  </r>
  <r>
    <x v="223"/>
    <n v="7.6"/>
  </r>
  <r>
    <x v="21"/>
    <n v="6.7"/>
  </r>
  <r>
    <x v="131"/>
    <n v="6.2"/>
  </r>
  <r>
    <x v="14"/>
    <n v="7.3"/>
  </r>
  <r>
    <x v="41"/>
    <n v="6"/>
  </r>
  <r>
    <x v="224"/>
    <n v="7.1"/>
  </r>
  <r>
    <x v="225"/>
    <n v="7.1"/>
  </r>
  <r>
    <x v="226"/>
    <n v="5.5"/>
  </r>
  <r>
    <x v="227"/>
    <n v="7.8"/>
  </r>
  <r>
    <x v="228"/>
    <n v="5.6"/>
  </r>
  <r>
    <x v="229"/>
    <n v="7.5"/>
  </r>
  <r>
    <x v="230"/>
    <n v="5.4"/>
  </r>
  <r>
    <x v="231"/>
    <n v="4.3"/>
  </r>
  <r>
    <x v="154"/>
    <n v="4.9000000000000004"/>
  </r>
  <r>
    <x v="232"/>
    <n v="7.1"/>
  </r>
  <r>
    <x v="158"/>
    <n v="6.4"/>
  </r>
  <r>
    <x v="233"/>
    <n v="6.9"/>
  </r>
  <r>
    <x v="149"/>
    <n v="4.3"/>
  </r>
  <r>
    <x v="52"/>
    <n v="6.1"/>
  </r>
  <r>
    <x v="37"/>
    <n v="7"/>
  </r>
  <r>
    <x v="68"/>
    <n v="7.7"/>
  </r>
  <r>
    <x v="150"/>
    <n v="5.9"/>
  </r>
  <r>
    <x v="51"/>
    <n v="6.7"/>
  </r>
  <r>
    <x v="234"/>
    <n v="6.5"/>
  </r>
  <r>
    <x v="209"/>
    <n v="7.1"/>
  </r>
  <r>
    <x v="215"/>
    <n v="7.3"/>
  </r>
  <r>
    <x v="235"/>
    <n v="6.5"/>
  </r>
  <r>
    <x v="24"/>
    <n v="7"/>
  </r>
  <r>
    <x v="119"/>
    <n v="6.8"/>
  </r>
  <r>
    <x v="64"/>
    <n v="7.2"/>
  </r>
  <r>
    <x v="236"/>
    <n v="6.4"/>
  </r>
  <r>
    <x v="237"/>
    <n v="6.1"/>
  </r>
  <r>
    <x v="102"/>
    <n v="6.7"/>
  </r>
  <r>
    <x v="231"/>
    <n v="6.4"/>
  </r>
  <r>
    <x v="60"/>
    <n v="4.4000000000000004"/>
  </r>
  <r>
    <x v="206"/>
    <n v="5.4"/>
  </r>
  <r>
    <x v="231"/>
    <n v="6.5"/>
  </r>
  <r>
    <x v="220"/>
    <n v="6.7"/>
  </r>
  <r>
    <x v="48"/>
    <n v="8.1"/>
  </r>
  <r>
    <x v="238"/>
    <n v="5.6"/>
  </r>
  <r>
    <x v="175"/>
    <n v="6.3"/>
  </r>
  <r>
    <x v="134"/>
    <n v="7.3"/>
  </r>
  <r>
    <x v="239"/>
    <n v="6.1"/>
  </r>
  <r>
    <x v="2"/>
    <n v="7.7"/>
  </r>
  <r>
    <x v="206"/>
    <n v="6.4"/>
  </r>
  <r>
    <x v="113"/>
    <n v="8.8000000000000007"/>
  </r>
  <r>
    <x v="172"/>
    <n v="6.8"/>
  </r>
  <r>
    <x v="240"/>
    <n v="6.6"/>
  </r>
  <r>
    <x v="241"/>
    <n v="7.2"/>
  </r>
  <r>
    <x v="242"/>
    <n v="6.9"/>
  </r>
  <r>
    <x v="243"/>
    <n v="5.2"/>
  </r>
  <r>
    <x v="156"/>
    <n v="4.9000000000000004"/>
  </r>
  <r>
    <x v="244"/>
    <n v="6.3"/>
  </r>
  <r>
    <x v="80"/>
    <n v="5.6"/>
  </r>
  <r>
    <x v="245"/>
    <n v="5.5"/>
  </r>
  <r>
    <x v="105"/>
    <n v="6.7"/>
  </r>
  <r>
    <x v="50"/>
    <n v="7.6"/>
  </r>
  <r>
    <x v="246"/>
    <n v="5.7"/>
  </r>
  <r>
    <x v="247"/>
    <n v="4.5999999999999996"/>
  </r>
  <r>
    <x v="248"/>
    <n v="7"/>
  </r>
  <r>
    <x v="158"/>
    <n v="5.2"/>
  </r>
  <r>
    <x v="249"/>
    <n v="5.0999999999999996"/>
  </r>
  <r>
    <x v="250"/>
    <n v="6.6"/>
  </r>
  <r>
    <x v="251"/>
    <n v="7"/>
  </r>
  <r>
    <x v="217"/>
    <n v="6.7"/>
  </r>
  <r>
    <x v="113"/>
    <n v="7.6"/>
  </r>
  <r>
    <x v="252"/>
    <n v="7.3"/>
  </r>
  <r>
    <x v="94"/>
    <n v="5.9"/>
  </r>
  <r>
    <x v="184"/>
    <n v="5.6"/>
  </r>
  <r>
    <x v="164"/>
    <n v="6.5"/>
  </r>
  <r>
    <x v="30"/>
    <n v="5.9"/>
  </r>
  <r>
    <x v="253"/>
    <n v="7"/>
  </r>
  <r>
    <x v="254"/>
    <n v="5.3"/>
  </r>
  <r>
    <x v="255"/>
    <n v="5.9"/>
  </r>
  <r>
    <x v="24"/>
    <n v="6.3"/>
  </r>
  <r>
    <x v="256"/>
    <n v="6.4"/>
  </r>
  <r>
    <x v="98"/>
    <n v="6.9"/>
  </r>
  <r>
    <x v="65"/>
    <n v="6.3"/>
  </r>
  <r>
    <x v="146"/>
    <n v="7.3"/>
  </r>
  <r>
    <x v="49"/>
    <n v="5.8"/>
  </r>
  <r>
    <x v="257"/>
    <n v="5.2"/>
  </r>
  <r>
    <x v="258"/>
    <n v="2.4"/>
  </r>
  <r>
    <x v="259"/>
    <n v="5.7"/>
  </r>
  <r>
    <x v="14"/>
    <n v="5.8"/>
  </r>
  <r>
    <x v="105"/>
    <n v="5.6"/>
  </r>
  <r>
    <x v="260"/>
    <n v="6"/>
  </r>
  <r>
    <x v="83"/>
    <n v="5.8"/>
  </r>
  <r>
    <x v="108"/>
    <n v="6"/>
  </r>
  <r>
    <x v="261"/>
    <n v="5.7"/>
  </r>
  <r>
    <x v="191"/>
    <n v="6"/>
  </r>
  <r>
    <x v="262"/>
    <n v="7.8"/>
  </r>
  <r>
    <x v="177"/>
    <n v="4.2"/>
  </r>
  <r>
    <x v="216"/>
    <n v="5.6"/>
  </r>
  <r>
    <x v="263"/>
    <n v="4.4000000000000004"/>
  </r>
  <r>
    <x v="84"/>
    <n v="8.1999999999999993"/>
  </r>
  <r>
    <x v="221"/>
    <n v="8.5"/>
  </r>
  <r>
    <x v="149"/>
    <n v="5.8"/>
  </r>
  <r>
    <x v="264"/>
    <n v="6.5"/>
  </r>
  <r>
    <x v="25"/>
    <n v="7.2"/>
  </r>
  <r>
    <x v="90"/>
    <n v="6.7"/>
  </r>
  <r>
    <x v="206"/>
    <n v="3.4"/>
  </r>
  <r>
    <x v="265"/>
    <n v="5.9"/>
  </r>
  <r>
    <x v="117"/>
    <n v="7.8"/>
  </r>
  <r>
    <x v="266"/>
    <n v="5.9"/>
  </r>
  <r>
    <x v="267"/>
    <n v="4.0999999999999996"/>
  </r>
  <r>
    <x v="268"/>
    <n v="6.8"/>
  </r>
  <r>
    <x v="269"/>
    <n v="5.8"/>
  </r>
  <r>
    <x v="270"/>
    <n v="7.5"/>
  </r>
  <r>
    <x v="42"/>
    <n v="6.9"/>
  </r>
  <r>
    <x v="38"/>
    <n v="6.5"/>
  </r>
  <r>
    <x v="79"/>
    <n v="6.9"/>
  </r>
  <r>
    <x v="122"/>
    <n v="7.9"/>
  </r>
  <r>
    <x v="11"/>
    <n v="7.4"/>
  </r>
  <r>
    <x v="204"/>
    <n v="6.7"/>
  </r>
  <r>
    <x v="27"/>
    <n v="7.4"/>
  </r>
  <r>
    <x v="128"/>
    <n v="6.9"/>
  </r>
  <r>
    <x v="231"/>
    <n v="6.8"/>
  </r>
  <r>
    <x v="239"/>
    <n v="6.7"/>
  </r>
  <r>
    <x v="200"/>
    <n v="5.0999999999999996"/>
  </r>
  <r>
    <x v="271"/>
    <n v="4.0999999999999996"/>
  </r>
  <r>
    <x v="112"/>
    <n v="7.3"/>
  </r>
  <r>
    <x v="206"/>
    <n v="6"/>
  </r>
  <r>
    <x v="38"/>
    <n v="7.3"/>
  </r>
  <r>
    <x v="113"/>
    <n v="7.5"/>
  </r>
  <r>
    <x v="208"/>
    <n v="5.4"/>
  </r>
  <r>
    <x v="30"/>
    <n v="5.9"/>
  </r>
  <r>
    <x v="272"/>
    <n v="7.1"/>
  </r>
  <r>
    <x v="193"/>
    <n v="6"/>
  </r>
  <r>
    <x v="111"/>
    <n v="6.5"/>
  </r>
  <r>
    <x v="113"/>
    <n v="8.3000000000000007"/>
  </r>
  <r>
    <x v="273"/>
    <n v="5.7"/>
  </r>
  <r>
    <x v="38"/>
    <n v="7.6"/>
  </r>
  <r>
    <x v="274"/>
    <n v="6.6"/>
  </r>
  <r>
    <x v="275"/>
    <n v="5.4"/>
  </r>
  <r>
    <x v="129"/>
    <n v="7.3"/>
  </r>
  <r>
    <x v="140"/>
    <n v="6.5"/>
  </r>
  <r>
    <x v="276"/>
    <n v="6.6"/>
  </r>
  <r>
    <x v="277"/>
    <n v="6.6"/>
  </r>
  <r>
    <x v="278"/>
    <n v="5.9"/>
  </r>
  <r>
    <x v="279"/>
    <n v="6.7"/>
  </r>
  <r>
    <x v="228"/>
    <n v="6.1"/>
  </r>
  <r>
    <x v="280"/>
    <n v="6.6"/>
  </r>
  <r>
    <x v="281"/>
    <n v="6.6"/>
  </r>
  <r>
    <x v="282"/>
    <n v="5.3"/>
  </r>
  <r>
    <x v="216"/>
    <n v="6"/>
  </r>
  <r>
    <x v="283"/>
    <n v="6"/>
  </r>
  <r>
    <x v="284"/>
    <n v="4.7"/>
  </r>
  <r>
    <x v="198"/>
    <n v="6.1"/>
  </r>
  <r>
    <x v="93"/>
    <n v="7.2"/>
  </r>
  <r>
    <x v="285"/>
    <n v="6.4"/>
  </r>
  <r>
    <x v="10"/>
    <n v="6.1"/>
  </r>
  <r>
    <x v="209"/>
    <n v="5.9"/>
  </r>
  <r>
    <x v="277"/>
    <n v="6"/>
  </r>
  <r>
    <x v="286"/>
    <n v="6.3"/>
  </r>
  <r>
    <x v="279"/>
    <n v="5.6"/>
  </r>
  <r>
    <x v="287"/>
    <n v="6.4"/>
  </r>
  <r>
    <x v="21"/>
    <n v="7.1"/>
  </r>
  <r>
    <x v="167"/>
    <n v="6.6"/>
  </r>
  <r>
    <x v="288"/>
    <n v="4.5999999999999996"/>
  </r>
  <r>
    <x v="289"/>
    <n v="8.4"/>
  </r>
  <r>
    <x v="2"/>
    <n v="7.1"/>
  </r>
  <r>
    <x v="290"/>
    <n v="7.4"/>
  </r>
  <r>
    <x v="291"/>
    <n v="6.9"/>
  </r>
  <r>
    <x v="200"/>
    <n v="4.5"/>
  </r>
  <r>
    <x v="223"/>
    <n v="7.1"/>
  </r>
  <r>
    <x v="93"/>
    <n v="6.5"/>
  </r>
  <r>
    <x v="292"/>
    <n v="5.3"/>
  </r>
  <r>
    <x v="93"/>
    <n v="6.7"/>
  </r>
  <r>
    <x v="13"/>
    <n v="7.2"/>
  </r>
  <r>
    <x v="29"/>
    <n v="7.2"/>
  </r>
  <r>
    <x v="293"/>
    <n v="5.5"/>
  </r>
  <r>
    <x v="49"/>
    <n v="5.8"/>
  </r>
  <r>
    <x v="294"/>
    <n v="6"/>
  </r>
  <r>
    <x v="84"/>
    <n v="6.6"/>
  </r>
  <r>
    <x v="169"/>
    <n v="8.3000000000000007"/>
  </r>
  <r>
    <x v="38"/>
    <n v="6.7"/>
  </r>
  <r>
    <x v="25"/>
    <n v="6"/>
  </r>
  <r>
    <x v="200"/>
    <n v="7.1"/>
  </r>
  <r>
    <x v="295"/>
    <n v="6"/>
  </r>
  <r>
    <x v="113"/>
    <n v="7.5"/>
  </r>
  <r>
    <x v="296"/>
    <n v="6.9"/>
  </r>
  <r>
    <x v="93"/>
    <n v="5.6"/>
  </r>
  <r>
    <x v="216"/>
    <n v="5.6"/>
  </r>
  <r>
    <x v="292"/>
    <n v="4.5"/>
  </r>
  <r>
    <x v="297"/>
    <n v="7.1"/>
  </r>
  <r>
    <x v="274"/>
    <n v="6.5"/>
  </r>
  <r>
    <x v="298"/>
    <n v="6.4"/>
  </r>
  <r>
    <x v="88"/>
    <n v="5.8"/>
  </r>
  <r>
    <x v="24"/>
    <n v="8"/>
  </r>
  <r>
    <x v="272"/>
    <n v="6.2"/>
  </r>
  <r>
    <x v="38"/>
    <n v="7.2"/>
  </r>
  <r>
    <x v="299"/>
    <n v="6.1"/>
  </r>
  <r>
    <x v="0"/>
    <n v="7.6"/>
  </r>
  <r>
    <x v="78"/>
    <n v="6.3"/>
  </r>
  <r>
    <x v="300"/>
    <n v="6.3"/>
  </r>
  <r>
    <x v="103"/>
    <n v="6.3"/>
  </r>
  <r>
    <x v="69"/>
    <n v="7.7"/>
  </r>
  <r>
    <x v="223"/>
    <n v="7"/>
  </r>
  <r>
    <x v="84"/>
    <n v="5.3"/>
  </r>
  <r>
    <x v="133"/>
    <n v="5.6"/>
  </r>
  <r>
    <x v="301"/>
    <n v="5.2"/>
  </r>
  <r>
    <x v="292"/>
    <n v="5.4"/>
  </r>
  <r>
    <x v="302"/>
    <n v="6.4"/>
  </r>
  <r>
    <x v="239"/>
    <n v="5.9"/>
  </r>
  <r>
    <x v="303"/>
    <n v="6.3"/>
  </r>
  <r>
    <x v="304"/>
    <n v="6.5"/>
  </r>
  <r>
    <x v="131"/>
    <n v="3"/>
  </r>
  <r>
    <x v="305"/>
    <n v="3.6"/>
  </r>
  <r>
    <x v="306"/>
    <n v="5.8"/>
  </r>
  <r>
    <x v="307"/>
    <n v="6.2"/>
  </r>
  <r>
    <x v="155"/>
    <n v="5.6"/>
  </r>
  <r>
    <x v="159"/>
    <n v="5.4"/>
  </r>
  <r>
    <x v="308"/>
    <n v="6.1"/>
  </r>
  <r>
    <x v="309"/>
    <n v="4.2"/>
  </r>
  <r>
    <x v="310"/>
    <n v="6.7"/>
  </r>
  <r>
    <x v="200"/>
    <n v="4.2"/>
  </r>
  <r>
    <x v="311"/>
    <n v="6.4"/>
  </r>
  <r>
    <x v="312"/>
    <n v="4.9000000000000004"/>
  </r>
  <r>
    <x v="189"/>
    <n v="6.8"/>
  </r>
  <r>
    <x v="270"/>
    <n v="7.7"/>
  </r>
  <r>
    <x v="313"/>
    <n v="5.6"/>
  </r>
  <r>
    <x v="314"/>
    <n v="6.4"/>
  </r>
  <r>
    <x v="315"/>
    <n v="7.2"/>
  </r>
  <r>
    <x v="316"/>
    <n v="6"/>
  </r>
  <r>
    <x v="307"/>
    <n v="5.9"/>
  </r>
  <r>
    <x v="159"/>
    <n v="7.9"/>
  </r>
  <r>
    <x v="317"/>
    <n v="6.8"/>
  </r>
  <r>
    <x v="18"/>
    <n v="7.1"/>
  </r>
  <r>
    <x v="190"/>
    <n v="5.9"/>
  </r>
  <r>
    <x v="204"/>
    <n v="5.9"/>
  </r>
  <r>
    <x v="230"/>
    <n v="6.2"/>
  </r>
  <r>
    <x v="113"/>
    <n v="7.4"/>
  </r>
  <r>
    <x v="318"/>
    <n v="7"/>
  </r>
  <r>
    <x v="319"/>
    <n v="5.4"/>
  </r>
  <r>
    <x v="38"/>
    <n v="8.6"/>
  </r>
  <r>
    <x v="320"/>
    <n v="6.5"/>
  </r>
  <r>
    <x v="220"/>
    <n v="6.4"/>
  </r>
  <r>
    <x v="175"/>
    <n v="7.6"/>
  </r>
  <r>
    <x v="321"/>
    <n v="5.5"/>
  </r>
  <r>
    <x v="38"/>
    <n v="7.4"/>
  </r>
  <r>
    <x v="44"/>
    <n v="8.6999999999999993"/>
  </r>
  <r>
    <x v="84"/>
    <n v="7.6"/>
  </r>
  <r>
    <x v="130"/>
    <n v="7.5"/>
  </r>
  <r>
    <x v="322"/>
    <n v="5.5"/>
  </r>
  <r>
    <x v="323"/>
    <n v="7.6"/>
  </r>
  <r>
    <x v="324"/>
    <n v="6.5"/>
  </r>
  <r>
    <x v="167"/>
    <n v="6.9"/>
  </r>
  <r>
    <x v="30"/>
    <n v="6.7"/>
  </r>
  <r>
    <x v="235"/>
    <n v="6.6"/>
  </r>
  <r>
    <x v="325"/>
    <n v="7.2"/>
  </r>
  <r>
    <x v="326"/>
    <n v="6.4"/>
  </r>
  <r>
    <x v="200"/>
    <n v="6.4"/>
  </r>
  <r>
    <x v="134"/>
    <n v="6"/>
  </r>
  <r>
    <x v="71"/>
    <n v="6.1"/>
  </r>
  <r>
    <x v="78"/>
    <n v="6"/>
  </r>
  <r>
    <x v="36"/>
    <n v="6.4"/>
  </r>
  <r>
    <x v="327"/>
    <n v="6.4"/>
  </r>
  <r>
    <x v="328"/>
    <n v="7.3"/>
  </r>
  <r>
    <x v="329"/>
    <n v="5.2"/>
  </r>
  <r>
    <x v="330"/>
    <n v="6.6"/>
  </r>
  <r>
    <x v="32"/>
    <n v="6.3"/>
  </r>
  <r>
    <x v="331"/>
    <n v="5.9"/>
  </r>
  <r>
    <x v="213"/>
    <n v="6.4"/>
  </r>
  <r>
    <x v="272"/>
    <n v="6.7"/>
  </r>
  <r>
    <x v="216"/>
    <n v="5.4"/>
  </r>
  <r>
    <x v="216"/>
    <n v="6.4"/>
  </r>
  <r>
    <x v="200"/>
    <n v="6.7"/>
  </r>
  <r>
    <x v="332"/>
    <n v="6.2"/>
  </r>
  <r>
    <x v="47"/>
    <n v="6.1"/>
  </r>
  <r>
    <x v="68"/>
    <n v="8.8000000000000007"/>
  </r>
  <r>
    <x v="32"/>
    <n v="7.1"/>
  </r>
  <r>
    <x v="113"/>
    <n v="8.1"/>
  </r>
  <r>
    <x v="333"/>
    <n v="5.7"/>
  </r>
  <r>
    <x v="324"/>
    <n v="5"/>
  </r>
  <r>
    <x v="334"/>
    <n v="5.0999999999999996"/>
  </r>
  <r>
    <x v="335"/>
    <n v="6.9"/>
  </r>
  <r>
    <x v="318"/>
    <n v="4.8"/>
  </r>
  <r>
    <x v="336"/>
    <n v="6.5"/>
  </r>
  <r>
    <x v="207"/>
    <n v="5.0999999999999996"/>
  </r>
  <r>
    <x v="337"/>
    <n v="7.1"/>
  </r>
  <r>
    <x v="178"/>
    <n v="7.5"/>
  </r>
  <r>
    <x v="190"/>
    <n v="6.2"/>
  </r>
  <r>
    <x v="95"/>
    <n v="6.3"/>
  </r>
  <r>
    <x v="38"/>
    <n v="8.1"/>
  </r>
  <r>
    <x v="321"/>
    <n v="6.6"/>
  </r>
  <r>
    <x v="120"/>
    <n v="6.9"/>
  </r>
  <r>
    <x v="338"/>
    <n v="6.1"/>
  </r>
  <r>
    <x v="339"/>
    <n v="4.3"/>
  </r>
  <r>
    <x v="65"/>
    <n v="6.6"/>
  </r>
  <r>
    <x v="340"/>
    <n v="6.8"/>
  </r>
  <r>
    <x v="341"/>
    <n v="3.8"/>
  </r>
  <r>
    <x v="342"/>
    <n v="5.9"/>
  </r>
  <r>
    <x v="169"/>
    <n v="7.9"/>
  </r>
  <r>
    <x v="343"/>
    <n v="6.3"/>
  </r>
  <r>
    <x v="344"/>
    <n v="5.5"/>
  </r>
  <r>
    <x v="10"/>
    <n v="7.7"/>
  </r>
  <r>
    <x v="190"/>
    <n v="6.3"/>
  </r>
  <r>
    <x v="345"/>
    <n v="7.1"/>
  </r>
  <r>
    <x v="291"/>
    <n v="8.5"/>
  </r>
  <r>
    <x v="205"/>
    <n v="5.9"/>
  </r>
  <r>
    <x v="171"/>
    <n v="5.8"/>
  </r>
  <r>
    <x v="68"/>
    <n v="8.1"/>
  </r>
  <r>
    <x v="52"/>
    <n v="7.9"/>
  </r>
  <r>
    <x v="30"/>
    <n v="7.2"/>
  </r>
  <r>
    <x v="172"/>
    <n v="6.3"/>
  </r>
  <r>
    <x v="110"/>
    <n v="8.1"/>
  </r>
  <r>
    <x v="346"/>
    <n v="7"/>
  </r>
  <r>
    <x v="288"/>
    <n v="5.5"/>
  </r>
  <r>
    <x v="337"/>
    <n v="6.7"/>
  </r>
  <r>
    <x v="183"/>
    <n v="5.2"/>
  </r>
  <r>
    <x v="273"/>
    <n v="7"/>
  </r>
  <r>
    <x v="347"/>
    <n v="6.1"/>
  </r>
  <r>
    <x v="79"/>
    <n v="6.6"/>
  </r>
  <r>
    <x v="348"/>
    <n v="5.5"/>
  </r>
  <r>
    <x v="165"/>
    <n v="5.9"/>
  </r>
  <r>
    <x v="239"/>
    <n v="5.4"/>
  </r>
  <r>
    <x v="349"/>
    <n v="6.4"/>
  </r>
  <r>
    <x v="350"/>
    <n v="5.7"/>
  </r>
  <r>
    <x v="25"/>
    <n v="6.7"/>
  </r>
  <r>
    <x v="127"/>
    <n v="7.1"/>
  </r>
  <r>
    <x v="78"/>
    <n v="6.8"/>
  </r>
  <r>
    <x v="351"/>
    <n v="6.5"/>
  </r>
  <r>
    <x v="159"/>
    <n v="7.6"/>
  </r>
  <r>
    <x v="168"/>
    <n v="5.5"/>
  </r>
  <r>
    <x v="352"/>
    <n v="6.5"/>
  </r>
  <r>
    <x v="89"/>
    <n v="7"/>
  </r>
  <r>
    <x v="200"/>
    <n v="5.8"/>
  </r>
  <r>
    <x v="353"/>
    <n v="7.3"/>
  </r>
  <r>
    <x v="151"/>
    <n v="6.6"/>
  </r>
  <r>
    <x v="354"/>
    <n v="4.4000000000000004"/>
  </r>
  <r>
    <x v="284"/>
    <n v="7.7"/>
  </r>
  <r>
    <x v="93"/>
    <n v="5"/>
  </r>
  <r>
    <x v="165"/>
    <n v="7.7"/>
  </r>
  <r>
    <x v="355"/>
    <n v="4.4000000000000004"/>
  </r>
  <r>
    <x v="235"/>
    <n v="6.1"/>
  </r>
  <r>
    <x v="356"/>
    <n v="5.4"/>
  </r>
  <r>
    <x v="37"/>
    <n v="6.8"/>
  </r>
  <r>
    <x v="357"/>
    <n v="6.5"/>
  </r>
  <r>
    <x v="358"/>
    <n v="7"/>
  </r>
  <r>
    <x v="309"/>
    <n v="6.3"/>
  </r>
  <r>
    <x v="134"/>
    <n v="6.3"/>
  </r>
  <r>
    <x v="359"/>
    <n v="6.1"/>
  </r>
  <r>
    <x v="360"/>
    <n v="6.1"/>
  </r>
  <r>
    <x v="113"/>
    <n v="7.3"/>
  </r>
  <r>
    <x v="361"/>
    <n v="5.3"/>
  </r>
  <r>
    <x v="362"/>
    <n v="5.4"/>
  </r>
  <r>
    <x v="85"/>
    <n v="6.2"/>
  </r>
  <r>
    <x v="363"/>
    <n v="6.6"/>
  </r>
  <r>
    <x v="364"/>
    <n v="5.9"/>
  </r>
  <r>
    <x v="365"/>
    <n v="6.3"/>
  </r>
  <r>
    <x v="274"/>
    <n v="7.2"/>
  </r>
  <r>
    <x v="366"/>
    <n v="6.8"/>
  </r>
  <r>
    <x v="367"/>
    <n v="6.1"/>
  </r>
  <r>
    <x v="201"/>
    <n v="7.8"/>
  </r>
  <r>
    <x v="368"/>
    <n v="5"/>
  </r>
  <r>
    <x v="318"/>
    <n v="6.2"/>
  </r>
  <r>
    <x v="369"/>
    <n v="6.7"/>
  </r>
  <r>
    <x v="370"/>
    <n v="4.9000000000000004"/>
  </r>
  <r>
    <x v="326"/>
    <n v="7.4"/>
  </r>
  <r>
    <x v="371"/>
    <n v="7.1"/>
  </r>
  <r>
    <x v="132"/>
    <n v="6.2"/>
  </r>
  <r>
    <x v="372"/>
    <n v="4.9000000000000004"/>
  </r>
  <r>
    <x v="295"/>
    <n v="6.1"/>
  </r>
  <r>
    <x v="373"/>
    <n v="6.1"/>
  </r>
  <r>
    <x v="374"/>
    <n v="6.4"/>
  </r>
  <r>
    <x v="375"/>
    <n v="6.3"/>
  </r>
  <r>
    <x v="376"/>
    <n v="6.8"/>
  </r>
  <r>
    <x v="30"/>
    <n v="6.6"/>
  </r>
  <r>
    <x v="177"/>
    <n v="5.7"/>
  </r>
  <r>
    <x v="370"/>
    <n v="5.9"/>
  </r>
  <r>
    <x v="359"/>
    <n v="6"/>
  </r>
  <r>
    <x v="377"/>
    <n v="6.1"/>
  </r>
  <r>
    <x v="96"/>
    <n v="6.7"/>
  </r>
  <r>
    <x v="351"/>
    <n v="6.7"/>
  </r>
  <r>
    <x v="296"/>
    <n v="7.9"/>
  </r>
  <r>
    <x v="344"/>
    <n v="5"/>
  </r>
  <r>
    <x v="98"/>
    <n v="4.3"/>
  </r>
  <r>
    <x v="378"/>
    <n v="5.7"/>
  </r>
  <r>
    <x v="379"/>
    <n v="6.7"/>
  </r>
  <r>
    <x v="216"/>
    <n v="6.7"/>
  </r>
  <r>
    <x v="8"/>
    <n v="8.1"/>
  </r>
  <r>
    <x v="51"/>
    <n v="6.1"/>
  </r>
  <r>
    <x v="209"/>
    <n v="5.6"/>
  </r>
  <r>
    <x v="380"/>
    <n v="6.6"/>
  </r>
  <r>
    <x v="381"/>
    <n v="6.9"/>
  </r>
  <r>
    <x v="382"/>
    <n v="4.8"/>
  </r>
  <r>
    <x v="383"/>
    <n v="6.2"/>
  </r>
  <r>
    <x v="384"/>
    <n v="6"/>
  </r>
  <r>
    <x v="355"/>
    <n v="4.9000000000000004"/>
  </r>
  <r>
    <x v="385"/>
    <n v="5.6"/>
  </r>
  <r>
    <x v="84"/>
    <n v="6.1"/>
  </r>
  <r>
    <x v="386"/>
    <n v="6.1"/>
  </r>
  <r>
    <x v="336"/>
    <n v="4.8"/>
  </r>
  <r>
    <x v="387"/>
    <n v="5.5"/>
  </r>
  <r>
    <x v="388"/>
    <n v="3.8"/>
  </r>
  <r>
    <x v="30"/>
    <n v="6.5"/>
  </r>
  <r>
    <x v="389"/>
    <n v="6"/>
  </r>
  <r>
    <x v="390"/>
    <n v="6.7"/>
  </r>
  <r>
    <x v="391"/>
    <n v="8.1"/>
  </r>
  <r>
    <x v="392"/>
    <n v="4.9000000000000004"/>
  </r>
  <r>
    <x v="326"/>
    <n v="7.3"/>
  </r>
  <r>
    <x v="46"/>
    <n v="6.4"/>
  </r>
  <r>
    <x v="113"/>
    <n v="6.6"/>
  </r>
  <r>
    <x v="197"/>
    <n v="6.7"/>
  </r>
  <r>
    <x v="356"/>
    <n v="3.6"/>
  </r>
  <r>
    <x v="393"/>
    <n v="5.7"/>
  </r>
  <r>
    <x v="299"/>
    <n v="6"/>
  </r>
  <r>
    <x v="158"/>
    <n v="4.9000000000000004"/>
  </r>
  <r>
    <x v="347"/>
    <n v="4.7"/>
  </r>
  <r>
    <x v="80"/>
    <n v="6.3"/>
  </r>
  <r>
    <x v="216"/>
    <n v="5.9"/>
  </r>
  <r>
    <x v="394"/>
    <n v="5.9"/>
  </r>
  <r>
    <x v="113"/>
    <n v="7"/>
  </r>
  <r>
    <x v="332"/>
    <n v="7.5"/>
  </r>
  <r>
    <x v="395"/>
    <n v="5.6"/>
  </r>
  <r>
    <x v="49"/>
    <n v="6.4"/>
  </r>
  <r>
    <x v="25"/>
    <n v="6.3"/>
  </r>
  <r>
    <x v="396"/>
    <n v="4.3"/>
  </r>
  <r>
    <x v="397"/>
    <n v="5.9"/>
  </r>
  <r>
    <x v="113"/>
    <n v="6.7"/>
  </r>
  <r>
    <x v="239"/>
    <n v="5.5"/>
  </r>
  <r>
    <x v="398"/>
    <n v="6.2"/>
  </r>
  <r>
    <x v="43"/>
    <n v="8.8000000000000007"/>
  </r>
  <r>
    <x v="344"/>
    <n v="5.2"/>
  </r>
  <r>
    <x v="190"/>
    <n v="7"/>
  </r>
  <r>
    <x v="399"/>
    <n v="6.6"/>
  </r>
  <r>
    <x v="105"/>
    <n v="7.3"/>
  </r>
  <r>
    <x v="51"/>
    <n v="5.6"/>
  </r>
  <r>
    <x v="279"/>
    <n v="6.6"/>
  </r>
  <r>
    <x v="400"/>
    <n v="5.4"/>
  </r>
  <r>
    <x v="401"/>
    <n v="6.3"/>
  </r>
  <r>
    <x v="116"/>
    <n v="7.9"/>
  </r>
  <r>
    <x v="80"/>
    <n v="6.3"/>
  </r>
  <r>
    <x v="180"/>
    <n v="6"/>
  </r>
  <r>
    <x v="274"/>
    <n v="7.2"/>
  </r>
  <r>
    <x v="402"/>
    <n v="5.0999999999999996"/>
  </r>
  <r>
    <x v="165"/>
    <n v="7.3"/>
  </r>
  <r>
    <x v="403"/>
    <n v="8"/>
  </r>
  <r>
    <x v="127"/>
    <n v="6.2"/>
  </r>
  <r>
    <x v="277"/>
    <n v="6"/>
  </r>
  <r>
    <x v="180"/>
    <n v="6.7"/>
  </r>
  <r>
    <x v="169"/>
    <n v="8.1"/>
  </r>
  <r>
    <x v="189"/>
    <n v="6.4"/>
  </r>
  <r>
    <x v="113"/>
    <n v="8.4"/>
  </r>
  <r>
    <x v="169"/>
    <n v="8"/>
  </r>
  <r>
    <x v="214"/>
    <n v="6.3"/>
  </r>
  <r>
    <x v="43"/>
    <n v="6.4"/>
  </r>
  <r>
    <x v="404"/>
    <n v="6.6"/>
  </r>
  <r>
    <x v="374"/>
    <n v="6.4"/>
  </r>
  <r>
    <x v="197"/>
    <n v="6"/>
  </r>
  <r>
    <x v="97"/>
    <n v="6.6"/>
  </r>
  <r>
    <x v="405"/>
    <n v="5.9"/>
  </r>
  <r>
    <x v="68"/>
    <n v="6.4"/>
  </r>
  <r>
    <x v="406"/>
    <n v="6.3"/>
  </r>
  <r>
    <x v="407"/>
    <n v="7.3"/>
  </r>
  <r>
    <x v="249"/>
    <n v="6.8"/>
  </r>
  <r>
    <x v="408"/>
    <n v="7.2"/>
  </r>
  <r>
    <x v="409"/>
    <n v="5.7"/>
  </r>
  <r>
    <x v="410"/>
    <n v="6"/>
  </r>
  <r>
    <x v="71"/>
    <n v="6.5"/>
  </r>
  <r>
    <x v="307"/>
    <n v="5.8"/>
  </r>
  <r>
    <x v="411"/>
    <n v="5.8"/>
  </r>
  <r>
    <x v="412"/>
    <n v="6.7"/>
  </r>
  <r>
    <x v="326"/>
    <n v="7.8"/>
  </r>
  <r>
    <x v="226"/>
    <n v="5.6"/>
  </r>
  <r>
    <x v="165"/>
    <n v="5.8"/>
  </r>
  <r>
    <x v="133"/>
    <n v="7.4"/>
  </r>
  <r>
    <x v="413"/>
    <n v="6.9"/>
  </r>
  <r>
    <x v="414"/>
    <n v="5.5"/>
  </r>
  <r>
    <x v="415"/>
    <n v="6.3"/>
  </r>
  <r>
    <x v="416"/>
    <n v="4.7"/>
  </r>
  <r>
    <x v="417"/>
    <n v="5.6"/>
  </r>
  <r>
    <x v="73"/>
    <n v="6.4"/>
  </r>
  <r>
    <x v="298"/>
    <n v="4.2"/>
  </r>
  <r>
    <x v="418"/>
    <n v="6.4"/>
  </r>
  <r>
    <x v="365"/>
    <n v="7.7"/>
  </r>
  <r>
    <x v="328"/>
    <n v="7.7"/>
  </r>
  <r>
    <x v="419"/>
    <n v="5.3"/>
  </r>
  <r>
    <x v="37"/>
    <n v="6.7"/>
  </r>
  <r>
    <x v="403"/>
    <n v="7.7"/>
  </r>
  <r>
    <x v="382"/>
    <n v="5.7"/>
  </r>
  <r>
    <x v="420"/>
    <n v="7.6"/>
  </r>
  <r>
    <x v="296"/>
    <n v="6.4"/>
  </r>
  <r>
    <x v="20"/>
    <n v="5.6"/>
  </r>
  <r>
    <x v="421"/>
    <n v="6.8"/>
  </r>
  <r>
    <x v="225"/>
    <n v="2.4"/>
  </r>
  <r>
    <x v="357"/>
    <n v="6.2"/>
  </r>
  <r>
    <x v="265"/>
    <n v="5.9"/>
  </r>
  <r>
    <x v="281"/>
    <n v="7.1"/>
  </r>
  <r>
    <x v="35"/>
    <n v="7.6"/>
  </r>
  <r>
    <x v="377"/>
    <n v="5.5"/>
  </r>
  <r>
    <x v="422"/>
    <n v="7"/>
  </r>
  <r>
    <x v="326"/>
    <n v="7.1"/>
  </r>
  <r>
    <x v="273"/>
    <n v="7.4"/>
  </r>
  <r>
    <x v="423"/>
    <n v="7.6"/>
  </r>
  <r>
    <x v="250"/>
    <n v="5.9"/>
  </r>
  <r>
    <x v="424"/>
    <n v="5.9"/>
  </r>
  <r>
    <x v="38"/>
    <n v="8"/>
  </r>
  <r>
    <x v="212"/>
    <n v="7.4"/>
  </r>
  <r>
    <x v="118"/>
    <n v="5.8"/>
  </r>
  <r>
    <x v="425"/>
    <n v="6.3"/>
  </r>
  <r>
    <x v="293"/>
    <n v="5.7"/>
  </r>
  <r>
    <x v="426"/>
    <n v="5.0999999999999996"/>
  </r>
  <r>
    <x v="427"/>
    <n v="7.6"/>
  </r>
  <r>
    <x v="428"/>
    <n v="6.4"/>
  </r>
  <r>
    <x v="429"/>
    <n v="7.4"/>
  </r>
  <r>
    <x v="48"/>
    <n v="8.1999999999999993"/>
  </r>
  <r>
    <x v="430"/>
    <n v="6.5"/>
  </r>
  <r>
    <x v="431"/>
    <n v="5.5"/>
  </r>
  <r>
    <x v="307"/>
    <n v="6.5"/>
  </r>
  <r>
    <x v="432"/>
    <n v="5.6"/>
  </r>
  <r>
    <x v="433"/>
    <n v="4.9000000000000004"/>
  </r>
  <r>
    <x v="19"/>
    <n v="4.5999999999999996"/>
  </r>
  <r>
    <x v="13"/>
    <n v="7.9"/>
  </r>
  <r>
    <x v="434"/>
    <n v="7.1"/>
  </r>
  <r>
    <x v="53"/>
    <n v="6.9"/>
  </r>
  <r>
    <x v="296"/>
    <n v="7.3"/>
  </r>
  <r>
    <x v="314"/>
    <n v="7"/>
  </r>
  <r>
    <x v="140"/>
    <n v="7.7"/>
  </r>
  <r>
    <x v="51"/>
    <n v="6.7"/>
  </r>
  <r>
    <x v="167"/>
    <n v="6.3"/>
  </r>
  <r>
    <x v="254"/>
    <n v="5.8"/>
  </r>
  <r>
    <x v="34"/>
    <n v="7.1"/>
  </r>
  <r>
    <x v="151"/>
    <n v="7.3"/>
  </r>
  <r>
    <x v="372"/>
    <n v="6.4"/>
  </r>
  <r>
    <x v="201"/>
    <n v="7.1"/>
  </r>
  <r>
    <x v="435"/>
    <n v="7.6"/>
  </r>
  <r>
    <x v="118"/>
    <n v="6.8"/>
  </r>
  <r>
    <x v="436"/>
    <n v="6.6"/>
  </r>
  <r>
    <x v="126"/>
    <n v="6.7"/>
  </r>
  <r>
    <x v="395"/>
    <n v="6.1"/>
  </r>
  <r>
    <x v="14"/>
    <n v="6"/>
  </r>
  <r>
    <x v="437"/>
    <n v="7.6"/>
  </r>
  <r>
    <x v="438"/>
    <n v="7.1"/>
  </r>
  <r>
    <x v="439"/>
    <n v="5"/>
  </r>
  <r>
    <x v="296"/>
    <n v="7.1"/>
  </r>
  <r>
    <x v="104"/>
    <n v="6.2"/>
  </r>
  <r>
    <x v="404"/>
    <n v="5.6"/>
  </r>
  <r>
    <x v="440"/>
    <n v="5.4"/>
  </r>
  <r>
    <x v="330"/>
    <n v="7.4"/>
  </r>
  <r>
    <x v="441"/>
    <n v="5"/>
  </r>
  <r>
    <x v="442"/>
    <n v="5.2"/>
  </r>
  <r>
    <x v="443"/>
    <n v="7.6"/>
  </r>
  <r>
    <x v="72"/>
    <n v="6.6"/>
  </r>
  <r>
    <x v="444"/>
    <n v="7"/>
  </r>
  <r>
    <x v="445"/>
    <n v="5.7"/>
  </r>
  <r>
    <x v="446"/>
    <n v="8.1999999999999993"/>
  </r>
  <r>
    <x v="428"/>
    <n v="6.2"/>
  </r>
  <r>
    <x v="113"/>
    <n v="7.9"/>
  </r>
  <r>
    <x v="447"/>
    <n v="6.6"/>
  </r>
  <r>
    <x v="448"/>
    <n v="4.7"/>
  </r>
  <r>
    <x v="449"/>
    <n v="6.3"/>
  </r>
  <r>
    <x v="450"/>
    <n v="6.1"/>
  </r>
  <r>
    <x v="451"/>
    <n v="6.7"/>
  </r>
  <r>
    <x v="240"/>
    <n v="6.1"/>
  </r>
  <r>
    <x v="452"/>
    <n v="7"/>
  </r>
  <r>
    <x v="27"/>
    <n v="7.4"/>
  </r>
  <r>
    <x v="453"/>
    <n v="7.3"/>
  </r>
  <r>
    <x v="454"/>
    <n v="5.8"/>
  </r>
  <r>
    <x v="326"/>
    <n v="6.7"/>
  </r>
  <r>
    <x v="18"/>
    <n v="5.8"/>
  </r>
  <r>
    <x v="68"/>
    <n v="7.8"/>
  </r>
  <r>
    <x v="455"/>
    <n v="6.6"/>
  </r>
  <r>
    <x v="456"/>
    <n v="6.5"/>
  </r>
  <r>
    <x v="457"/>
    <n v="6.7"/>
  </r>
  <r>
    <x v="273"/>
    <n v="7.3"/>
  </r>
  <r>
    <x v="458"/>
    <n v="5.8"/>
  </r>
  <r>
    <x v="459"/>
    <n v="5.5"/>
  </r>
  <r>
    <x v="259"/>
    <n v="6.3"/>
  </r>
  <r>
    <x v="428"/>
    <n v="7.4"/>
  </r>
  <r>
    <x v="237"/>
    <n v="5.9"/>
  </r>
  <r>
    <x v="460"/>
    <n v="6.2"/>
  </r>
  <r>
    <x v="461"/>
    <n v="5.9"/>
  </r>
  <r>
    <x v="462"/>
    <n v="6.5"/>
  </r>
  <r>
    <x v="463"/>
    <n v="4.4000000000000004"/>
  </r>
  <r>
    <x v="423"/>
    <n v="3.5"/>
  </r>
  <r>
    <x v="464"/>
    <n v="6.6"/>
  </r>
  <r>
    <x v="293"/>
    <n v="6"/>
  </r>
  <r>
    <x v="446"/>
    <n v="6.4"/>
  </r>
  <r>
    <x v="6"/>
    <n v="6.5"/>
  </r>
  <r>
    <x v="113"/>
    <n v="7.8"/>
  </r>
  <r>
    <x v="465"/>
    <n v="4.3"/>
  </r>
  <r>
    <x v="404"/>
    <n v="4.2"/>
  </r>
  <r>
    <x v="326"/>
    <n v="6.5"/>
  </r>
  <r>
    <x v="466"/>
    <n v="6.1"/>
  </r>
  <r>
    <x v="105"/>
    <n v="6.3"/>
  </r>
  <r>
    <x v="467"/>
    <n v="6.2"/>
  </r>
  <r>
    <x v="340"/>
    <n v="5.9"/>
  </r>
  <r>
    <x v="468"/>
    <n v="5.9"/>
  </r>
  <r>
    <x v="131"/>
    <n v="6.5"/>
  </r>
  <r>
    <x v="326"/>
    <n v="6.4"/>
  </r>
  <r>
    <x v="178"/>
    <n v="6.5"/>
  </r>
  <r>
    <x v="469"/>
    <n v="5.7"/>
  </r>
  <r>
    <x v="113"/>
    <n v="7.5"/>
  </r>
  <r>
    <x v="61"/>
    <n v="8"/>
  </r>
  <r>
    <x v="470"/>
    <n v="7.3"/>
  </r>
  <r>
    <x v="215"/>
    <n v="6.7"/>
  </r>
  <r>
    <x v="406"/>
    <n v="7.5"/>
  </r>
  <r>
    <x v="392"/>
    <n v="5.4"/>
  </r>
  <r>
    <x v="444"/>
    <n v="6.6"/>
  </r>
  <r>
    <x v="471"/>
    <n v="7.7"/>
  </r>
  <r>
    <x v="472"/>
    <n v="5.8"/>
  </r>
  <r>
    <x v="191"/>
    <n v="6.4"/>
  </r>
  <r>
    <x v="473"/>
    <n v="5.6"/>
  </r>
  <r>
    <x v="474"/>
    <n v="6"/>
  </r>
  <r>
    <x v="475"/>
    <n v="6.2"/>
  </r>
  <r>
    <x v="476"/>
    <n v="5.9"/>
  </r>
  <r>
    <x v="58"/>
    <n v="5.0999999999999996"/>
  </r>
  <r>
    <x v="52"/>
    <n v="6.8"/>
  </r>
  <r>
    <x v="113"/>
    <n v="7"/>
  </r>
  <r>
    <x v="165"/>
    <n v="6"/>
  </r>
  <r>
    <x v="410"/>
    <n v="5.0999999999999996"/>
  </r>
  <r>
    <x v="396"/>
    <n v="5.8"/>
  </r>
  <r>
    <x v="477"/>
    <n v="6.2"/>
  </r>
  <r>
    <x v="478"/>
    <n v="6.4"/>
  </r>
  <r>
    <x v="202"/>
    <n v="4.8"/>
  </r>
  <r>
    <x v="479"/>
    <n v="4.9000000000000004"/>
  </r>
  <r>
    <x v="272"/>
    <n v="5.6"/>
  </r>
  <r>
    <x v="480"/>
    <n v="5.5"/>
  </r>
  <r>
    <x v="301"/>
    <n v="3.7"/>
  </r>
  <r>
    <x v="481"/>
    <n v="5.9"/>
  </r>
  <r>
    <x v="113"/>
    <n v="8.5"/>
  </r>
  <r>
    <x v="200"/>
    <n v="6.3"/>
  </r>
  <r>
    <x v="482"/>
    <n v="7.4"/>
  </r>
  <r>
    <x v="151"/>
    <n v="7.6"/>
  </r>
  <r>
    <x v="38"/>
    <n v="8.3000000000000007"/>
  </r>
  <r>
    <x v="96"/>
    <n v="6.6"/>
  </r>
  <r>
    <x v="137"/>
    <n v="6.9"/>
  </r>
  <r>
    <x v="120"/>
    <n v="6.7"/>
  </r>
  <r>
    <x v="68"/>
    <n v="6.8"/>
  </r>
  <r>
    <x v="483"/>
    <n v="4.5999999999999996"/>
  </r>
  <r>
    <x v="363"/>
    <n v="7.1"/>
  </r>
  <r>
    <x v="219"/>
    <n v="6.4"/>
  </r>
  <r>
    <x v="278"/>
    <n v="6.4"/>
  </r>
  <r>
    <x v="386"/>
    <n v="7.4"/>
  </r>
  <r>
    <x v="141"/>
    <n v="6.4"/>
  </r>
  <r>
    <x v="370"/>
    <n v="6"/>
  </r>
  <r>
    <x v="420"/>
    <n v="6.5"/>
  </r>
  <r>
    <x v="141"/>
    <n v="7.8"/>
  </r>
  <r>
    <x v="484"/>
    <n v="6"/>
  </r>
  <r>
    <x v="151"/>
    <n v="7"/>
  </r>
  <r>
    <x v="202"/>
    <n v="6"/>
  </r>
  <r>
    <x v="485"/>
    <n v="7.8"/>
  </r>
  <r>
    <x v="486"/>
    <n v="6.1"/>
  </r>
  <r>
    <x v="131"/>
    <n v="6.8"/>
  </r>
  <r>
    <x v="487"/>
    <n v="6.4"/>
  </r>
  <r>
    <x v="488"/>
    <n v="7.7"/>
  </r>
  <r>
    <x v="489"/>
    <n v="8.1"/>
  </r>
  <r>
    <x v="490"/>
    <n v="4.5"/>
  </r>
  <r>
    <x v="491"/>
    <n v="5.8"/>
  </r>
  <r>
    <x v="492"/>
    <n v="6.3"/>
  </r>
  <r>
    <x v="442"/>
    <n v="5.7"/>
  </r>
  <r>
    <x v="3"/>
    <n v="7.2"/>
  </r>
  <r>
    <x v="298"/>
    <n v="7.6"/>
  </r>
  <r>
    <x v="405"/>
    <n v="4.7"/>
  </r>
  <r>
    <x v="103"/>
    <n v="6.6"/>
  </r>
  <r>
    <x v="51"/>
    <n v="6.8"/>
  </r>
  <r>
    <x v="493"/>
    <n v="7.3"/>
  </r>
  <r>
    <x v="494"/>
    <n v="2.7"/>
  </r>
  <r>
    <x v="356"/>
    <n v="4.8"/>
  </r>
  <r>
    <x v="484"/>
    <n v="6.3"/>
  </r>
  <r>
    <x v="495"/>
    <n v="5.5"/>
  </r>
  <r>
    <x v="372"/>
    <n v="6.2"/>
  </r>
  <r>
    <x v="247"/>
    <n v="5.8"/>
  </r>
  <r>
    <x v="293"/>
    <n v="5.7"/>
  </r>
  <r>
    <x v="211"/>
    <n v="6.5"/>
  </r>
  <r>
    <x v="133"/>
    <n v="6.7"/>
  </r>
  <r>
    <x v="340"/>
    <n v="7.4"/>
  </r>
  <r>
    <x v="120"/>
    <n v="6.9"/>
  </r>
  <r>
    <x v="275"/>
    <n v="5.5"/>
  </r>
  <r>
    <x v="496"/>
    <n v="8.1"/>
  </r>
  <r>
    <x v="274"/>
    <n v="7.7"/>
  </r>
  <r>
    <x v="102"/>
    <n v="7.3"/>
  </r>
  <r>
    <x v="339"/>
    <n v="5.2"/>
  </r>
  <r>
    <x v="73"/>
    <n v="7.1"/>
  </r>
  <r>
    <x v="269"/>
    <n v="7.1"/>
  </r>
  <r>
    <x v="497"/>
    <n v="7.2"/>
  </r>
  <r>
    <x v="498"/>
    <n v="6.5"/>
  </r>
  <r>
    <x v="499"/>
    <n v="4.5999999999999996"/>
  </r>
  <r>
    <x v="354"/>
    <n v="5.6"/>
  </r>
  <r>
    <x v="482"/>
    <n v="7.7"/>
  </r>
  <r>
    <x v="29"/>
    <n v="7.2"/>
  </r>
  <r>
    <x v="242"/>
    <n v="6.8"/>
  </r>
  <r>
    <x v="499"/>
    <n v="5.4"/>
  </r>
  <r>
    <x v="282"/>
    <n v="6.3"/>
  </r>
  <r>
    <x v="500"/>
    <n v="7.2"/>
  </r>
  <r>
    <x v="401"/>
    <n v="5.6"/>
  </r>
  <r>
    <x v="501"/>
    <n v="6.8"/>
  </r>
  <r>
    <x v="502"/>
    <n v="4.3"/>
  </r>
  <r>
    <x v="503"/>
    <n v="6.3"/>
  </r>
  <r>
    <x v="158"/>
    <n v="6.5"/>
  </r>
  <r>
    <x v="402"/>
    <n v="6.4"/>
  </r>
  <r>
    <x v="424"/>
    <n v="6.3"/>
  </r>
  <r>
    <x v="189"/>
    <n v="5.9"/>
  </r>
  <r>
    <x v="78"/>
    <n v="6.5"/>
  </r>
  <r>
    <x v="504"/>
    <n v="6.5"/>
  </r>
  <r>
    <x v="505"/>
    <n v="6.1"/>
  </r>
  <r>
    <x v="506"/>
    <n v="5.9"/>
  </r>
  <r>
    <x v="507"/>
    <n v="6.6"/>
  </r>
  <r>
    <x v="508"/>
    <n v="7.4"/>
  </r>
  <r>
    <x v="2"/>
    <n v="7.3"/>
  </r>
  <r>
    <x v="105"/>
    <n v="6.6"/>
  </r>
  <r>
    <x v="509"/>
    <n v="5.6"/>
  </r>
  <r>
    <x v="510"/>
    <n v="5.3"/>
  </r>
  <r>
    <x v="370"/>
    <n v="6"/>
  </r>
  <r>
    <x v="511"/>
    <n v="5.4"/>
  </r>
  <r>
    <x v="512"/>
    <n v="6.8"/>
  </r>
  <r>
    <x v="513"/>
    <n v="6.4"/>
  </r>
  <r>
    <x v="232"/>
    <n v="7.1"/>
  </r>
  <r>
    <x v="514"/>
    <n v="4.9000000000000004"/>
  </r>
  <r>
    <x v="515"/>
    <n v="5.8"/>
  </r>
  <r>
    <x v="78"/>
    <n v="7.1"/>
  </r>
  <r>
    <x v="335"/>
    <n v="7.2"/>
  </r>
  <r>
    <x v="54"/>
    <n v="6"/>
  </r>
  <r>
    <x v="437"/>
    <n v="6"/>
  </r>
  <r>
    <x v="187"/>
    <n v="7"/>
  </r>
  <r>
    <x v="516"/>
    <n v="5.4"/>
  </r>
  <r>
    <x v="15"/>
    <n v="6.5"/>
  </r>
  <r>
    <x v="36"/>
    <n v="6.4"/>
  </r>
  <r>
    <x v="113"/>
    <n v="8.3000000000000007"/>
  </r>
  <r>
    <x v="517"/>
    <n v="4.9000000000000004"/>
  </r>
  <r>
    <x v="518"/>
    <n v="6.3"/>
  </r>
  <r>
    <x v="519"/>
    <n v="1.7"/>
  </r>
  <r>
    <x v="520"/>
    <n v="7.7"/>
  </r>
  <r>
    <x v="226"/>
    <n v="7.8"/>
  </r>
  <r>
    <x v="279"/>
    <n v="5.5"/>
  </r>
  <r>
    <x v="277"/>
    <n v="7.5"/>
  </r>
  <r>
    <x v="517"/>
    <n v="6.4"/>
  </r>
  <r>
    <x v="521"/>
    <n v="5.6"/>
  </r>
  <r>
    <x v="522"/>
    <n v="7.5"/>
  </r>
  <r>
    <x v="523"/>
    <n v="6.8"/>
  </r>
  <r>
    <x v="157"/>
    <n v="6.8"/>
  </r>
  <r>
    <x v="524"/>
    <n v="6"/>
  </r>
  <r>
    <x v="525"/>
    <n v="7.3"/>
  </r>
  <r>
    <x v="292"/>
    <n v="6"/>
  </r>
  <r>
    <x v="112"/>
    <n v="7"/>
  </r>
  <r>
    <x v="526"/>
    <n v="5.0999999999999996"/>
  </r>
  <r>
    <x v="207"/>
    <n v="6.8"/>
  </r>
  <r>
    <x v="527"/>
    <n v="6.5"/>
  </r>
  <r>
    <x v="172"/>
    <n v="6.6"/>
  </r>
  <r>
    <x v="201"/>
    <n v="7.2"/>
  </r>
  <r>
    <x v="498"/>
    <n v="7"/>
  </r>
  <r>
    <x v="412"/>
    <n v="7"/>
  </r>
  <r>
    <x v="528"/>
    <n v="5.9"/>
  </r>
  <r>
    <x v="529"/>
    <n v="5.4"/>
  </r>
  <r>
    <x v="99"/>
    <n v="6.6"/>
  </r>
  <r>
    <x v="530"/>
    <n v="7"/>
  </r>
  <r>
    <x v="158"/>
    <n v="6.5"/>
  </r>
  <r>
    <x v="462"/>
    <n v="6.3"/>
  </r>
  <r>
    <x v="531"/>
    <n v="6.5"/>
  </r>
  <r>
    <x v="532"/>
    <n v="6.5"/>
  </r>
  <r>
    <x v="327"/>
    <n v="5.8"/>
  </r>
  <r>
    <x v="533"/>
    <n v="6.6"/>
  </r>
  <r>
    <x v="534"/>
    <n v="5.4"/>
  </r>
  <r>
    <x v="535"/>
    <n v="6.1"/>
  </r>
  <r>
    <x v="536"/>
    <n v="4"/>
  </r>
  <r>
    <x v="468"/>
    <n v="7.6"/>
  </r>
  <r>
    <x v="187"/>
    <n v="7.9"/>
  </r>
  <r>
    <x v="537"/>
    <n v="5.3"/>
  </r>
  <r>
    <x v="538"/>
    <n v="6.6"/>
  </r>
  <r>
    <x v="539"/>
    <n v="6.3"/>
  </r>
  <r>
    <x v="113"/>
    <n v="7.5"/>
  </r>
  <r>
    <x v="365"/>
    <n v="7.2"/>
  </r>
  <r>
    <x v="424"/>
    <n v="7"/>
  </r>
  <r>
    <x v="540"/>
    <n v="4.9000000000000004"/>
  </r>
  <r>
    <x v="438"/>
    <n v="6.9"/>
  </r>
  <r>
    <x v="541"/>
    <n v="5.2"/>
  </r>
  <r>
    <x v="93"/>
    <n v="8.1"/>
  </r>
  <r>
    <x v="542"/>
    <n v="6.6"/>
  </r>
  <r>
    <x v="345"/>
    <n v="6.2"/>
  </r>
  <r>
    <x v="543"/>
    <n v="7.2"/>
  </r>
  <r>
    <x v="363"/>
    <n v="7.3"/>
  </r>
  <r>
    <x v="544"/>
    <n v="6.7"/>
  </r>
  <r>
    <x v="545"/>
    <n v="6.4"/>
  </r>
  <r>
    <x v="43"/>
    <n v="7.8"/>
  </r>
  <r>
    <x v="191"/>
    <n v="6.4"/>
  </r>
  <r>
    <x v="546"/>
    <n v="4.0999999999999996"/>
  </r>
  <r>
    <x v="423"/>
    <n v="4.0999999999999996"/>
  </r>
  <r>
    <x v="133"/>
    <n v="7.4"/>
  </r>
  <r>
    <x v="80"/>
    <n v="5.8"/>
  </r>
  <r>
    <x v="21"/>
    <n v="7.6"/>
  </r>
  <r>
    <x v="487"/>
    <n v="7.2"/>
  </r>
  <r>
    <x v="33"/>
    <n v="7.8"/>
  </r>
  <r>
    <x v="68"/>
    <n v="7.7"/>
  </r>
  <r>
    <x v="547"/>
    <n v="6.4"/>
  </r>
  <r>
    <x v="495"/>
    <n v="5.0999999999999996"/>
  </r>
  <r>
    <x v="548"/>
    <n v="5.5"/>
  </r>
  <r>
    <x v="43"/>
    <n v="7.4"/>
  </r>
  <r>
    <x v="549"/>
    <n v="6"/>
  </r>
  <r>
    <x v="420"/>
    <n v="7.5"/>
  </r>
  <r>
    <x v="324"/>
    <n v="7"/>
  </r>
  <r>
    <x v="438"/>
    <n v="7.5"/>
  </r>
  <r>
    <x v="241"/>
    <n v="7.3"/>
  </r>
  <r>
    <x v="307"/>
    <n v="5.7"/>
  </r>
  <r>
    <x v="439"/>
    <n v="7.3"/>
  </r>
  <r>
    <x v="220"/>
    <n v="7.2"/>
  </r>
  <r>
    <x v="135"/>
    <n v="5.9"/>
  </r>
  <r>
    <x v="159"/>
    <n v="7.8"/>
  </r>
  <r>
    <x v="332"/>
    <n v="7.7"/>
  </r>
  <r>
    <x v="336"/>
    <n v="8.1"/>
  </r>
  <r>
    <x v="232"/>
    <n v="6.6"/>
  </r>
  <r>
    <x v="528"/>
    <n v="7.1"/>
  </r>
  <r>
    <x v="307"/>
    <n v="5.9"/>
  </r>
  <r>
    <x v="78"/>
    <n v="8"/>
  </r>
  <r>
    <x v="433"/>
    <n v="4.5999999999999996"/>
  </r>
  <r>
    <x v="1"/>
    <n v="6.1"/>
  </r>
  <r>
    <x v="325"/>
    <n v="7.2"/>
  </r>
  <r>
    <x v="527"/>
    <n v="6.4"/>
  </r>
  <r>
    <x v="550"/>
    <n v="6"/>
  </r>
  <r>
    <x v="504"/>
    <n v="5.2"/>
  </r>
  <r>
    <x v="38"/>
    <n v="7.6"/>
  </r>
  <r>
    <x v="198"/>
    <n v="6.4"/>
  </r>
  <r>
    <x v="551"/>
    <n v="6.4"/>
  </r>
  <r>
    <x v="163"/>
    <n v="6.1"/>
  </r>
  <r>
    <x v="259"/>
    <n v="6.1"/>
  </r>
  <r>
    <x v="552"/>
    <n v="5.2"/>
  </r>
  <r>
    <x v="53"/>
    <n v="7.7"/>
  </r>
  <r>
    <x v="493"/>
    <n v="7.3"/>
  </r>
  <r>
    <x v="444"/>
    <n v="6.9"/>
  </r>
  <r>
    <x v="3"/>
    <n v="8.5"/>
  </r>
  <r>
    <x v="395"/>
    <n v="6.3"/>
  </r>
  <r>
    <x v="553"/>
    <n v="5.9"/>
  </r>
  <r>
    <x v="289"/>
    <n v="7.8"/>
  </r>
  <r>
    <x v="533"/>
    <n v="6.7"/>
  </r>
  <r>
    <x v="554"/>
    <n v="6.4"/>
  </r>
  <r>
    <x v="246"/>
    <n v="5.9"/>
  </r>
  <r>
    <x v="387"/>
    <n v="6.6"/>
  </r>
  <r>
    <x v="555"/>
    <n v="6.8"/>
  </r>
  <r>
    <x v="386"/>
    <n v="6.5"/>
  </r>
  <r>
    <x v="556"/>
    <n v="6.6"/>
  </r>
  <r>
    <x v="557"/>
    <n v="5.8"/>
  </r>
  <r>
    <x v="326"/>
    <n v="6.9"/>
  </r>
  <r>
    <x v="420"/>
    <n v="7.1"/>
  </r>
  <r>
    <x v="509"/>
    <n v="5.8"/>
  </r>
  <r>
    <x v="38"/>
    <n v="7.2"/>
  </r>
  <r>
    <x v="131"/>
    <n v="6"/>
  </r>
  <r>
    <x v="558"/>
    <n v="4.7"/>
  </r>
  <r>
    <x v="372"/>
    <n v="5.2"/>
  </r>
  <r>
    <x v="559"/>
    <n v="5.5"/>
  </r>
  <r>
    <x v="347"/>
    <n v="6.5"/>
  </r>
  <r>
    <x v="560"/>
    <n v="7"/>
  </r>
  <r>
    <x v="544"/>
    <n v="5.8"/>
  </r>
  <r>
    <x v="548"/>
    <n v="6.2"/>
  </r>
  <r>
    <x v="133"/>
    <n v="6.5"/>
  </r>
  <r>
    <x v="78"/>
    <n v="7.2"/>
  </r>
  <r>
    <x v="561"/>
    <n v="5.0999999999999996"/>
  </r>
  <r>
    <x v="562"/>
    <n v="4.7"/>
  </r>
  <r>
    <x v="458"/>
    <n v="5.9"/>
  </r>
  <r>
    <x v="563"/>
    <n v="5.8"/>
  </r>
  <r>
    <x v="237"/>
    <n v="7.2"/>
  </r>
  <r>
    <x v="307"/>
    <n v="6.2"/>
  </r>
  <r>
    <x v="113"/>
    <n v="7.4"/>
  </r>
  <r>
    <x v="254"/>
    <n v="5.7"/>
  </r>
  <r>
    <x v="314"/>
    <n v="6.1"/>
  </r>
  <r>
    <x v="503"/>
    <n v="6"/>
  </r>
  <r>
    <x v="564"/>
    <n v="6.9"/>
  </r>
  <r>
    <x v="498"/>
    <n v="6.5"/>
  </r>
  <r>
    <x v="474"/>
    <n v="5"/>
  </r>
  <r>
    <x v="565"/>
    <n v="5.7"/>
  </r>
  <r>
    <x v="126"/>
    <n v="7"/>
  </r>
  <r>
    <x v="168"/>
    <n v="5.0999999999999996"/>
  </r>
  <r>
    <x v="400"/>
    <n v="5.3"/>
  </r>
  <r>
    <x v="407"/>
    <n v="4.4000000000000004"/>
  </r>
  <r>
    <x v="177"/>
    <n v="4.7"/>
  </r>
  <r>
    <x v="566"/>
    <n v="6.7"/>
  </r>
  <r>
    <x v="567"/>
    <n v="6.7"/>
  </r>
  <r>
    <x v="249"/>
    <n v="5.7"/>
  </r>
  <r>
    <x v="48"/>
    <n v="7.4"/>
  </r>
  <r>
    <x v="487"/>
    <n v="6.1"/>
  </r>
  <r>
    <x v="484"/>
    <n v="6.4"/>
  </r>
  <r>
    <x v="568"/>
    <n v="6.2"/>
  </r>
  <r>
    <x v="309"/>
    <n v="6.2"/>
  </r>
  <r>
    <x v="569"/>
    <n v="5.9"/>
  </r>
  <r>
    <x v="570"/>
    <n v="4"/>
  </r>
  <r>
    <x v="377"/>
    <n v="6.2"/>
  </r>
  <r>
    <x v="130"/>
    <n v="4.5999999999999996"/>
  </r>
  <r>
    <x v="571"/>
    <n v="6.4"/>
  </r>
  <r>
    <x v="466"/>
    <n v="5.9"/>
  </r>
  <r>
    <x v="572"/>
    <n v="5.0999999999999996"/>
  </r>
  <r>
    <x v="573"/>
    <n v="7.6"/>
  </r>
  <r>
    <x v="574"/>
    <n v="4.2"/>
  </r>
  <r>
    <x v="470"/>
    <n v="7.8"/>
  </r>
  <r>
    <x v="392"/>
    <n v="5.8"/>
  </r>
  <r>
    <x v="469"/>
    <n v="5.9"/>
  </r>
  <r>
    <x v="365"/>
    <n v="8.4"/>
  </r>
  <r>
    <x v="575"/>
    <n v="4.8"/>
  </r>
  <r>
    <x v="576"/>
    <n v="6.2"/>
  </r>
  <r>
    <x v="547"/>
    <n v="6.5"/>
  </r>
  <r>
    <x v="577"/>
    <n v="6.3"/>
  </r>
  <r>
    <x v="578"/>
    <n v="3.3"/>
  </r>
  <r>
    <x v="166"/>
    <n v="5.9"/>
  </r>
  <r>
    <x v="524"/>
    <n v="6"/>
  </r>
  <r>
    <x v="478"/>
    <n v="5.8"/>
  </r>
  <r>
    <x v="579"/>
    <n v="6.5"/>
  </r>
  <r>
    <x v="580"/>
    <n v="4.7"/>
  </r>
  <r>
    <x v="581"/>
    <n v="4.0999999999999996"/>
  </r>
  <r>
    <x v="582"/>
    <n v="6.8"/>
  </r>
  <r>
    <x v="449"/>
    <n v="6.2"/>
  </r>
  <r>
    <x v="565"/>
    <n v="4.5"/>
  </r>
  <r>
    <x v="583"/>
    <n v="5.8"/>
  </r>
  <r>
    <x v="464"/>
    <n v="7.3"/>
  </r>
  <r>
    <x v="355"/>
    <n v="5.9"/>
  </r>
  <r>
    <x v="584"/>
    <n v="4.4000000000000004"/>
  </r>
  <r>
    <x v="430"/>
    <n v="5.8"/>
  </r>
  <r>
    <x v="585"/>
    <n v="5.0999999999999996"/>
  </r>
  <r>
    <x v="240"/>
    <n v="6.9"/>
  </r>
  <r>
    <x v="386"/>
    <n v="6.2"/>
  </r>
  <r>
    <x v="586"/>
    <n v="6.9"/>
  </r>
  <r>
    <x v="375"/>
    <n v="7.3"/>
  </r>
  <r>
    <x v="587"/>
    <n v="7.1"/>
  </r>
  <r>
    <x v="194"/>
    <n v="6"/>
  </r>
  <r>
    <x v="588"/>
    <n v="7"/>
  </r>
  <r>
    <x v="193"/>
    <n v="6.8"/>
  </r>
  <r>
    <x v="589"/>
    <n v="5.7"/>
  </r>
  <r>
    <x v="104"/>
    <n v="7.6"/>
  </r>
  <r>
    <x v="590"/>
    <n v="8.4"/>
  </r>
  <r>
    <x v="127"/>
    <n v="7.1"/>
  </r>
  <r>
    <x v="333"/>
    <n v="5.6"/>
  </r>
  <r>
    <x v="49"/>
    <n v="6.7"/>
  </r>
  <r>
    <x v="24"/>
    <n v="7"/>
  </r>
  <r>
    <x v="8"/>
    <n v="8"/>
  </r>
  <r>
    <x v="591"/>
    <n v="5.3"/>
  </r>
  <r>
    <x v="421"/>
    <n v="4.9000000000000004"/>
  </r>
  <r>
    <x v="231"/>
    <n v="6.4"/>
  </r>
  <r>
    <x v="134"/>
    <n v="7.4"/>
  </r>
  <r>
    <x v="279"/>
    <n v="6.1"/>
  </r>
  <r>
    <x v="275"/>
    <n v="6.5"/>
  </r>
  <r>
    <x v="592"/>
    <n v="5.7"/>
  </r>
  <r>
    <x v="423"/>
    <n v="5.0999999999999996"/>
  </r>
  <r>
    <x v="593"/>
    <n v="6.6"/>
  </r>
  <r>
    <x v="594"/>
    <n v="6.5"/>
  </r>
  <r>
    <x v="70"/>
    <n v="6.9"/>
  </r>
  <r>
    <x v="113"/>
    <n v="7.8"/>
  </r>
  <r>
    <x v="595"/>
    <n v="6.4"/>
  </r>
  <r>
    <x v="596"/>
    <n v="7.6"/>
  </r>
  <r>
    <x v="77"/>
    <n v="5.6"/>
  </r>
  <r>
    <x v="597"/>
    <n v="6.2"/>
  </r>
  <r>
    <x v="445"/>
    <n v="4.4000000000000004"/>
  </r>
  <r>
    <x v="598"/>
    <n v="5.6"/>
  </r>
  <r>
    <x v="368"/>
    <n v="5.5"/>
  </r>
  <r>
    <x v="335"/>
    <n v="6.7"/>
  </r>
  <r>
    <x v="77"/>
    <n v="6.1"/>
  </r>
  <r>
    <x v="392"/>
    <n v="6.2"/>
  </r>
  <r>
    <x v="599"/>
    <n v="7.3"/>
  </r>
  <r>
    <x v="18"/>
    <n v="6.6"/>
  </r>
  <r>
    <x v="469"/>
    <n v="8.1999999999999993"/>
  </r>
  <r>
    <x v="138"/>
    <n v="6.4"/>
  </r>
  <r>
    <x v="600"/>
    <n v="6.4"/>
  </r>
  <r>
    <x v="601"/>
    <n v="5.2"/>
  </r>
  <r>
    <x v="276"/>
    <n v="6.5"/>
  </r>
  <r>
    <x v="602"/>
    <n v="7.1"/>
  </r>
  <r>
    <x v="603"/>
    <n v="4.8"/>
  </r>
  <r>
    <x v="449"/>
    <n v="7.3"/>
  </r>
  <r>
    <x v="604"/>
    <n v="5.2"/>
  </r>
  <r>
    <x v="605"/>
    <n v="7.7"/>
  </r>
  <r>
    <x v="520"/>
    <n v="7.6"/>
  </r>
  <r>
    <x v="606"/>
    <n v="5.7"/>
  </r>
  <r>
    <x v="607"/>
    <n v="7"/>
  </r>
  <r>
    <x v="608"/>
    <n v="6"/>
  </r>
  <r>
    <x v="84"/>
    <n v="8.1"/>
  </r>
  <r>
    <x v="602"/>
    <n v="8"/>
  </r>
  <r>
    <x v="609"/>
    <n v="5.6"/>
  </r>
  <r>
    <x v="610"/>
    <n v="6.1"/>
  </r>
  <r>
    <x v="611"/>
    <n v="6.9"/>
  </r>
  <r>
    <x v="534"/>
    <n v="5.2"/>
  </r>
  <r>
    <x v="550"/>
    <n v="7"/>
  </r>
  <r>
    <x v="243"/>
    <n v="6.3"/>
  </r>
  <r>
    <x v="436"/>
    <n v="7"/>
  </r>
  <r>
    <x v="612"/>
    <n v="5.3"/>
  </r>
  <r>
    <x v="65"/>
    <n v="6.9"/>
  </r>
  <r>
    <x v="613"/>
    <n v="6.2"/>
  </r>
  <r>
    <x v="614"/>
    <n v="6.4"/>
  </r>
  <r>
    <x v="611"/>
    <n v="6.4"/>
  </r>
  <r>
    <x v="407"/>
    <n v="5.7"/>
  </r>
  <r>
    <x v="273"/>
    <n v="6.1"/>
  </r>
  <r>
    <x v="296"/>
    <n v="5.4"/>
  </r>
  <r>
    <x v="340"/>
    <n v="6.7"/>
  </r>
  <r>
    <x v="615"/>
    <n v="6.8"/>
  </r>
  <r>
    <x v="310"/>
    <n v="6"/>
  </r>
  <r>
    <x v="468"/>
    <n v="7.8"/>
  </r>
  <r>
    <x v="465"/>
    <n v="5.3"/>
  </r>
  <r>
    <x v="143"/>
    <n v="4.5"/>
  </r>
  <r>
    <x v="616"/>
    <n v="5.4"/>
  </r>
  <r>
    <x v="235"/>
    <n v="7.8"/>
  </r>
  <r>
    <x v="617"/>
    <n v="7.2"/>
  </r>
  <r>
    <x v="190"/>
    <n v="6.6"/>
  </r>
  <r>
    <x v="24"/>
    <n v="7.6"/>
  </r>
  <r>
    <x v="58"/>
    <n v="5.9"/>
  </r>
  <r>
    <x v="105"/>
    <n v="6.7"/>
  </r>
  <r>
    <x v="199"/>
    <n v="7.7"/>
  </r>
  <r>
    <x v="113"/>
    <n v="5.8"/>
  </r>
  <r>
    <x v="423"/>
    <n v="5.4"/>
  </r>
  <r>
    <x v="238"/>
    <n v="6.9"/>
  </r>
  <r>
    <x v="607"/>
    <n v="7.7"/>
  </r>
  <r>
    <x v="345"/>
    <n v="6.8"/>
  </r>
  <r>
    <x v="618"/>
    <n v="6.4"/>
  </r>
  <r>
    <x v="238"/>
    <n v="5.7"/>
  </r>
  <r>
    <x v="48"/>
    <n v="7.3"/>
  </r>
  <r>
    <x v="275"/>
    <n v="6.8"/>
  </r>
  <r>
    <x v="287"/>
    <n v="6.3"/>
  </r>
  <r>
    <x v="619"/>
    <n v="5.9"/>
  </r>
  <r>
    <x v="241"/>
    <n v="7.4"/>
  </r>
  <r>
    <x v="424"/>
    <n v="8.3000000000000007"/>
  </r>
  <r>
    <x v="60"/>
    <n v="6.2"/>
  </r>
  <r>
    <x v="189"/>
    <n v="6.3"/>
  </r>
  <r>
    <x v="146"/>
    <n v="5.8"/>
  </r>
  <r>
    <x v="548"/>
    <n v="7.5"/>
  </r>
  <r>
    <x v="228"/>
    <n v="6.3"/>
  </r>
  <r>
    <x v="297"/>
    <n v="6.4"/>
  </r>
  <r>
    <x v="297"/>
    <n v="7.2"/>
  </r>
  <r>
    <x v="620"/>
    <n v="6.3"/>
  </r>
  <r>
    <x v="621"/>
    <n v="6.9"/>
  </r>
  <r>
    <x v="329"/>
    <n v="6.6"/>
  </r>
  <r>
    <x v="551"/>
    <n v="6"/>
  </r>
  <r>
    <x v="199"/>
    <n v="7.5"/>
  </r>
  <r>
    <x v="437"/>
    <n v="7.7"/>
  </r>
  <r>
    <x v="287"/>
    <n v="6.2"/>
  </r>
  <r>
    <x v="205"/>
    <n v="5.4"/>
  </r>
  <r>
    <x v="622"/>
    <n v="6.6"/>
  </r>
  <r>
    <x v="547"/>
    <n v="5.3"/>
  </r>
  <r>
    <x v="206"/>
    <n v="5.6"/>
  </r>
  <r>
    <x v="623"/>
    <n v="5.9"/>
  </r>
  <r>
    <x v="36"/>
    <n v="7.8"/>
  </r>
  <r>
    <x v="216"/>
    <n v="6.7"/>
  </r>
  <r>
    <x v="624"/>
    <n v="7.4"/>
  </r>
  <r>
    <x v="607"/>
    <n v="6.2"/>
  </r>
  <r>
    <x v="198"/>
    <n v="5.4"/>
  </r>
  <r>
    <x v="468"/>
    <n v="6.7"/>
  </r>
  <r>
    <x v="625"/>
    <n v="5.3"/>
  </r>
  <r>
    <x v="626"/>
    <n v="5.9"/>
  </r>
  <r>
    <x v="113"/>
    <n v="7"/>
  </r>
  <r>
    <x v="627"/>
    <n v="4.8"/>
  </r>
  <r>
    <x v="628"/>
    <n v="7.3"/>
  </r>
  <r>
    <x v="629"/>
    <n v="3.8"/>
  </r>
  <r>
    <x v="335"/>
    <n v="8.5"/>
  </r>
  <r>
    <x v="242"/>
    <n v="6.8"/>
  </r>
  <r>
    <x v="534"/>
    <n v="6.8"/>
  </r>
  <r>
    <x v="444"/>
    <n v="5.3"/>
  </r>
  <r>
    <x v="272"/>
    <n v="7.3"/>
  </r>
  <r>
    <x v="326"/>
    <n v="6.6"/>
  </r>
  <r>
    <x v="630"/>
    <n v="6.2"/>
  </r>
  <r>
    <x v="631"/>
    <n v="5.2"/>
  </r>
  <r>
    <x v="249"/>
    <n v="6.2"/>
  </r>
  <r>
    <x v="303"/>
    <n v="6.2"/>
  </r>
  <r>
    <x v="632"/>
    <n v="6.6"/>
  </r>
  <r>
    <x v="633"/>
    <n v="6.4"/>
  </r>
  <r>
    <x v="609"/>
    <n v="6.2"/>
  </r>
  <r>
    <x v="49"/>
    <n v="5.0999999999999996"/>
  </r>
  <r>
    <x v="326"/>
    <n v="6.6"/>
  </r>
  <r>
    <x v="634"/>
    <n v="6.1"/>
  </r>
  <r>
    <x v="635"/>
    <n v="6.1"/>
  </r>
  <r>
    <x v="478"/>
    <n v="6.6"/>
  </r>
  <r>
    <x v="636"/>
    <n v="5.9"/>
  </r>
  <r>
    <x v="637"/>
    <n v="6.3"/>
  </r>
  <r>
    <x v="638"/>
    <n v="7.1"/>
  </r>
  <r>
    <x v="265"/>
    <n v="5"/>
  </r>
  <r>
    <x v="639"/>
    <n v="5.6"/>
  </r>
  <r>
    <x v="424"/>
    <n v="7.4"/>
  </r>
  <r>
    <x v="640"/>
    <n v="4.5"/>
  </r>
  <r>
    <x v="641"/>
    <n v="6.2"/>
  </r>
  <r>
    <x v="548"/>
    <n v="5"/>
  </r>
  <r>
    <x v="387"/>
    <n v="6.5"/>
  </r>
  <r>
    <x v="544"/>
    <n v="5.0999999999999996"/>
  </r>
  <r>
    <x v="413"/>
    <n v="6.5"/>
  </r>
  <r>
    <x v="332"/>
    <n v="6.2"/>
  </r>
  <r>
    <x v="454"/>
    <n v="6.3"/>
  </r>
  <r>
    <x v="526"/>
    <n v="3.8"/>
  </r>
  <r>
    <x v="642"/>
    <n v="5.2"/>
  </r>
  <r>
    <x v="643"/>
    <n v="6"/>
  </r>
  <r>
    <x v="351"/>
    <n v="6.2"/>
  </r>
  <r>
    <x v="213"/>
    <n v="5.7"/>
  </r>
  <r>
    <x v="561"/>
    <n v="6.7"/>
  </r>
  <r>
    <x v="644"/>
    <n v="6.8"/>
  </r>
  <r>
    <x v="243"/>
    <n v="6"/>
  </r>
  <r>
    <x v="645"/>
    <n v="7.3"/>
  </r>
  <r>
    <x v="164"/>
    <n v="5.5"/>
  </r>
  <r>
    <x v="427"/>
    <n v="6.7"/>
  </r>
  <r>
    <x v="646"/>
    <n v="4.8"/>
  </r>
  <r>
    <x v="50"/>
    <n v="5.7"/>
  </r>
  <r>
    <x v="438"/>
    <n v="5.0999999999999996"/>
  </r>
  <r>
    <x v="647"/>
    <n v="6"/>
  </r>
  <r>
    <x v="441"/>
    <n v="4.2"/>
  </r>
  <r>
    <x v="43"/>
    <n v="7.4"/>
  </r>
  <r>
    <x v="648"/>
    <n v="4.5999999999999996"/>
  </r>
  <r>
    <x v="18"/>
    <n v="6.9"/>
  </r>
  <r>
    <x v="113"/>
    <n v="8.6"/>
  </r>
  <r>
    <x v="105"/>
    <n v="6.9"/>
  </r>
  <r>
    <x v="332"/>
    <n v="8"/>
  </r>
  <r>
    <x v="649"/>
    <n v="6.4"/>
  </r>
  <r>
    <x v="209"/>
    <n v="6.3"/>
  </r>
  <r>
    <x v="650"/>
    <n v="8.4"/>
  </r>
  <r>
    <x v="651"/>
    <n v="7.1"/>
  </r>
  <r>
    <x v="106"/>
    <n v="6.8"/>
  </r>
  <r>
    <x v="114"/>
    <n v="7.5"/>
  </r>
  <r>
    <x v="58"/>
    <n v="4.5"/>
  </r>
  <r>
    <x v="652"/>
    <n v="5.7"/>
  </r>
  <r>
    <x v="653"/>
    <n v="7.2"/>
  </r>
  <r>
    <x v="349"/>
    <n v="6.8"/>
  </r>
  <r>
    <x v="654"/>
    <n v="5.4"/>
  </r>
  <r>
    <x v="48"/>
    <n v="7.2"/>
  </r>
  <r>
    <x v="121"/>
    <n v="7.3"/>
  </r>
  <r>
    <x v="655"/>
    <n v="5.2"/>
  </r>
  <r>
    <x v="172"/>
    <n v="5.5"/>
  </r>
  <r>
    <x v="656"/>
    <n v="7.7"/>
  </r>
  <r>
    <x v="657"/>
    <n v="7.1"/>
  </r>
  <r>
    <x v="658"/>
    <n v="5.3"/>
  </r>
  <r>
    <x v="659"/>
    <n v="5.6"/>
  </r>
  <r>
    <x v="403"/>
    <n v="5.7"/>
  </r>
  <r>
    <x v="566"/>
    <n v="7.1"/>
  </r>
  <r>
    <x v="486"/>
    <n v="7.5"/>
  </r>
  <r>
    <x v="340"/>
    <n v="7.6"/>
  </r>
  <r>
    <x v="301"/>
    <n v="5.5"/>
  </r>
  <r>
    <x v="154"/>
    <n v="5.0999999999999996"/>
  </r>
  <r>
    <x v="660"/>
    <n v="6.3"/>
  </r>
  <r>
    <x v="661"/>
    <n v="4.9000000000000004"/>
  </r>
  <r>
    <x v="662"/>
    <n v="6.5"/>
  </r>
  <r>
    <x v="504"/>
    <n v="5.6"/>
  </r>
  <r>
    <x v="663"/>
    <n v="5.3"/>
  </r>
  <r>
    <x v="664"/>
    <n v="6.5"/>
  </r>
  <r>
    <x v="665"/>
    <n v="6.8"/>
  </r>
  <r>
    <x v="666"/>
    <n v="6.5"/>
  </r>
  <r>
    <x v="36"/>
    <n v="6"/>
  </r>
  <r>
    <x v="667"/>
    <n v="8.4"/>
  </r>
  <r>
    <x v="668"/>
    <n v="6"/>
  </r>
  <r>
    <x v="564"/>
    <n v="7.6"/>
  </r>
  <r>
    <x v="669"/>
    <n v="5.6"/>
  </r>
  <r>
    <x v="47"/>
    <n v="6.9"/>
  </r>
  <r>
    <x v="71"/>
    <n v="6.4"/>
  </r>
  <r>
    <x v="356"/>
    <n v="5.0999999999999996"/>
  </r>
  <r>
    <x v="105"/>
    <n v="7"/>
  </r>
  <r>
    <x v="670"/>
    <n v="5.7"/>
  </r>
  <r>
    <x v="99"/>
    <n v="6.8"/>
  </r>
  <r>
    <x v="538"/>
    <n v="6.7"/>
  </r>
  <r>
    <x v="671"/>
    <n v="6.2"/>
  </r>
  <r>
    <x v="657"/>
    <n v="7.2"/>
  </r>
  <r>
    <x v="672"/>
    <n v="6.2"/>
  </r>
  <r>
    <x v="673"/>
    <n v="5.6"/>
  </r>
  <r>
    <x v="433"/>
    <n v="4.4000000000000004"/>
  </r>
  <r>
    <x v="75"/>
    <n v="7.5"/>
  </r>
  <r>
    <x v="439"/>
    <n v="7.1"/>
  </r>
  <r>
    <x v="133"/>
    <n v="6.4"/>
  </r>
  <r>
    <x v="365"/>
    <n v="7.1"/>
  </r>
  <r>
    <x v="38"/>
    <n v="5.9"/>
  </r>
  <r>
    <x v="674"/>
    <n v="6.9"/>
  </r>
  <r>
    <x v="471"/>
    <n v="7.5"/>
  </r>
  <r>
    <x v="112"/>
    <n v="6.3"/>
  </r>
  <r>
    <x v="6"/>
    <n v="6.4"/>
  </r>
  <r>
    <x v="505"/>
    <n v="5.9"/>
  </r>
  <r>
    <x v="48"/>
    <n v="6.8"/>
  </r>
  <r>
    <x v="675"/>
    <n v="6.3"/>
  </r>
  <r>
    <x v="676"/>
    <n v="3.6"/>
  </r>
  <r>
    <x v="596"/>
    <n v="5.3"/>
  </r>
  <r>
    <x v="677"/>
    <n v="5.9"/>
  </r>
  <r>
    <x v="171"/>
    <n v="6.9"/>
  </r>
  <r>
    <x v="678"/>
    <n v="6.9"/>
  </r>
  <r>
    <x v="151"/>
    <n v="6.1"/>
  </r>
  <r>
    <x v="679"/>
    <n v="5.7"/>
  </r>
  <r>
    <x v="420"/>
    <n v="8.5"/>
  </r>
  <r>
    <x v="680"/>
    <n v="6.3"/>
  </r>
  <r>
    <x v="392"/>
    <n v="7.3"/>
  </r>
  <r>
    <x v="681"/>
    <n v="6.3"/>
  </r>
  <r>
    <x v="207"/>
    <n v="7.2"/>
  </r>
  <r>
    <x v="43"/>
    <n v="7.3"/>
  </r>
  <r>
    <x v="682"/>
    <n v="6.3"/>
  </r>
  <r>
    <x v="470"/>
    <n v="8.1"/>
  </r>
  <r>
    <x v="615"/>
    <n v="6.9"/>
  </r>
  <r>
    <x v="439"/>
    <n v="6.3"/>
  </r>
  <r>
    <x v="303"/>
    <n v="7.3"/>
  </r>
  <r>
    <x v="99"/>
    <n v="5.5"/>
  </r>
  <r>
    <x v="683"/>
    <n v="6.1"/>
  </r>
  <r>
    <x v="15"/>
    <n v="6.9"/>
  </r>
  <r>
    <x v="14"/>
    <n v="7.2"/>
  </r>
  <r>
    <x v="206"/>
    <n v="6.4"/>
  </r>
  <r>
    <x v="684"/>
    <n v="6.4"/>
  </r>
  <r>
    <x v="29"/>
    <n v="8.3000000000000007"/>
  </r>
  <r>
    <x v="156"/>
    <n v="7.2"/>
  </r>
  <r>
    <x v="685"/>
    <n v="6.8"/>
  </r>
  <r>
    <x v="686"/>
    <n v="6.5"/>
  </r>
  <r>
    <x v="666"/>
    <n v="7.8"/>
  </r>
  <r>
    <x v="131"/>
    <n v="7.6"/>
  </r>
  <r>
    <x v="599"/>
    <n v="7.2"/>
  </r>
  <r>
    <x v="436"/>
    <n v="6.7"/>
  </r>
  <r>
    <x v="15"/>
    <n v="6.8"/>
  </r>
  <r>
    <x v="432"/>
    <n v="6.3"/>
  </r>
  <r>
    <x v="293"/>
    <n v="6.2"/>
  </r>
  <r>
    <x v="632"/>
    <n v="6.2"/>
  </r>
  <r>
    <x v="68"/>
    <n v="8.6"/>
  </r>
  <r>
    <x v="137"/>
    <n v="8"/>
  </r>
  <r>
    <x v="687"/>
    <n v="7"/>
  </r>
  <r>
    <x v="326"/>
    <n v="8"/>
  </r>
  <r>
    <x v="326"/>
    <n v="8.1"/>
  </r>
  <r>
    <x v="370"/>
    <n v="6.7"/>
  </r>
  <r>
    <x v="550"/>
    <n v="7.9"/>
  </r>
  <r>
    <x v="544"/>
    <n v="6.1"/>
  </r>
  <r>
    <x v="163"/>
    <n v="4.2"/>
  </r>
  <r>
    <x v="688"/>
    <n v="6.1"/>
  </r>
  <r>
    <x v="531"/>
    <n v="6.6"/>
  </r>
  <r>
    <x v="103"/>
    <n v="7.5"/>
  </r>
  <r>
    <x v="689"/>
    <n v="7.4"/>
  </r>
  <r>
    <x v="690"/>
    <n v="7.2"/>
  </r>
  <r>
    <x v="691"/>
    <n v="6.9"/>
  </r>
  <r>
    <x v="692"/>
    <n v="7.4"/>
  </r>
  <r>
    <x v="19"/>
    <n v="5.4"/>
  </r>
  <r>
    <x v="693"/>
    <n v="6.8"/>
  </r>
  <r>
    <x v="345"/>
    <n v="6.3"/>
  </r>
  <r>
    <x v="551"/>
    <n v="7.2"/>
  </r>
  <r>
    <x v="113"/>
    <n v="8.6999999999999993"/>
  </r>
  <r>
    <x v="265"/>
    <n v="6.9"/>
  </r>
  <r>
    <x v="694"/>
    <n v="6"/>
  </r>
  <r>
    <x v="695"/>
    <n v="5.9"/>
  </r>
  <r>
    <x v="236"/>
    <n v="5.4"/>
  </r>
  <r>
    <x v="254"/>
    <n v="5.9"/>
  </r>
  <r>
    <x v="236"/>
    <n v="6.1"/>
  </r>
  <r>
    <x v="696"/>
    <n v="7.7"/>
  </r>
  <r>
    <x v="697"/>
    <n v="5.8"/>
  </r>
  <r>
    <x v="698"/>
    <n v="7.6"/>
  </r>
  <r>
    <x v="598"/>
    <n v="6.1"/>
  </r>
  <r>
    <x v="699"/>
    <n v="5.4"/>
  </r>
  <r>
    <x v="511"/>
    <n v="5.0999999999999996"/>
  </r>
  <r>
    <x v="231"/>
    <n v="6.4"/>
  </r>
  <r>
    <x v="533"/>
    <n v="6.3"/>
  </r>
  <r>
    <x v="700"/>
    <n v="7.5"/>
  </r>
  <r>
    <x v="477"/>
    <n v="7.1"/>
  </r>
  <r>
    <x v="568"/>
    <n v="5.2"/>
  </r>
  <r>
    <x v="96"/>
    <n v="7.8"/>
  </r>
  <r>
    <x v="236"/>
    <n v="6.5"/>
  </r>
  <r>
    <x v="18"/>
    <n v="6.6"/>
  </r>
  <r>
    <x v="307"/>
    <n v="5.0999999999999996"/>
  </r>
  <r>
    <x v="24"/>
    <n v="7.4"/>
  </r>
  <r>
    <x v="701"/>
    <n v="7.2"/>
  </r>
  <r>
    <x v="496"/>
    <n v="7.6"/>
  </r>
  <r>
    <x v="274"/>
    <n v="7.5"/>
  </r>
  <r>
    <x v="6"/>
    <n v="6.6"/>
  </r>
  <r>
    <x v="702"/>
    <n v="7.2"/>
  </r>
  <r>
    <x v="703"/>
    <n v="7.6"/>
  </r>
  <r>
    <x v="107"/>
    <n v="6.2"/>
  </r>
  <r>
    <x v="472"/>
    <n v="5.6"/>
  </r>
  <r>
    <x v="12"/>
    <n v="7.6"/>
  </r>
  <r>
    <x v="312"/>
    <n v="6.6"/>
  </r>
  <r>
    <x v="704"/>
    <n v="7"/>
  </r>
  <r>
    <x v="705"/>
    <n v="2.7"/>
  </r>
  <r>
    <x v="225"/>
    <n v="7.6"/>
  </r>
  <r>
    <x v="706"/>
    <n v="6.6"/>
  </r>
  <r>
    <x v="189"/>
    <n v="6.9"/>
  </r>
  <r>
    <x v="96"/>
    <n v="6.8"/>
  </r>
  <r>
    <x v="113"/>
    <n v="7.5"/>
  </r>
  <r>
    <x v="707"/>
    <n v="3.7"/>
  </r>
  <r>
    <x v="708"/>
    <n v="6.1"/>
  </r>
  <r>
    <x v="709"/>
    <n v="5.9"/>
  </r>
  <r>
    <x v="710"/>
    <n v="6.7"/>
  </r>
  <r>
    <x v="113"/>
    <n v="8.5"/>
  </r>
  <r>
    <x v="711"/>
    <n v="6.9"/>
  </r>
  <r>
    <x v="400"/>
    <n v="5.5"/>
  </r>
  <r>
    <x v="712"/>
    <n v="7.1"/>
  </r>
  <r>
    <x v="151"/>
    <n v="7.1"/>
  </r>
  <r>
    <x v="713"/>
    <n v="5.9"/>
  </r>
  <r>
    <x v="714"/>
    <n v="7.3"/>
  </r>
  <r>
    <x v="715"/>
    <n v="3.4"/>
  </r>
  <r>
    <x v="486"/>
    <n v="6.8"/>
  </r>
  <r>
    <x v="716"/>
    <n v="6.9"/>
  </r>
  <r>
    <x v="462"/>
    <n v="7"/>
  </r>
  <r>
    <x v="717"/>
    <n v="5.5"/>
  </r>
  <r>
    <x v="246"/>
    <n v="5.0999999999999996"/>
  </r>
  <r>
    <x v="245"/>
    <n v="6.2"/>
  </r>
  <r>
    <x v="718"/>
    <n v="5.9"/>
  </r>
  <r>
    <x v="719"/>
    <n v="5.2"/>
  </r>
  <r>
    <x v="551"/>
    <n v="6.2"/>
  </r>
  <r>
    <x v="720"/>
    <n v="5.5"/>
  </r>
  <r>
    <x v="721"/>
    <n v="7.4"/>
  </r>
  <r>
    <x v="722"/>
    <n v="4.4000000000000004"/>
  </r>
  <r>
    <x v="723"/>
    <n v="6.3"/>
  </r>
  <r>
    <x v="274"/>
    <n v="6.1"/>
  </r>
  <r>
    <x v="724"/>
    <n v="5.3"/>
  </r>
  <r>
    <x v="725"/>
    <n v="5.4"/>
  </r>
  <r>
    <x v="103"/>
    <n v="6.7"/>
  </r>
  <r>
    <x v="359"/>
    <n v="5.9"/>
  </r>
  <r>
    <x v="726"/>
    <n v="7.3"/>
  </r>
  <r>
    <x v="456"/>
    <n v="5.5"/>
  </r>
  <r>
    <x v="727"/>
    <n v="5.8"/>
  </r>
  <r>
    <x v="728"/>
    <n v="4.5999999999999996"/>
  </r>
  <r>
    <x v="729"/>
    <n v="6.7"/>
  </r>
  <r>
    <x v="730"/>
    <n v="5.0999999999999996"/>
  </r>
  <r>
    <x v="340"/>
    <n v="5.6"/>
  </r>
  <r>
    <x v="524"/>
    <n v="7"/>
  </r>
  <r>
    <x v="317"/>
    <n v="6.4"/>
  </r>
  <r>
    <x v="427"/>
    <n v="6.7"/>
  </r>
  <r>
    <x v="731"/>
    <n v="4.0999999999999996"/>
  </r>
  <r>
    <x v="435"/>
    <n v="5.5"/>
  </r>
  <r>
    <x v="481"/>
    <n v="2.7"/>
  </r>
  <r>
    <x v="732"/>
    <n v="6.4"/>
  </r>
  <r>
    <x v="733"/>
    <n v="4.8"/>
  </r>
  <r>
    <x v="734"/>
    <n v="6.1"/>
  </r>
  <r>
    <x v="735"/>
    <n v="4.8"/>
  </r>
  <r>
    <x v="644"/>
    <n v="7"/>
  </r>
  <r>
    <x v="255"/>
    <n v="6.8"/>
  </r>
  <r>
    <x v="736"/>
    <n v="7.3"/>
  </r>
  <r>
    <x v="113"/>
    <n v="8.1999999999999993"/>
  </r>
  <r>
    <x v="493"/>
    <n v="5.6"/>
  </r>
  <r>
    <x v="505"/>
    <n v="6.1"/>
  </r>
  <r>
    <x v="103"/>
    <n v="7.9"/>
  </r>
  <r>
    <x v="737"/>
    <n v="8.4"/>
  </r>
  <r>
    <x v="738"/>
    <n v="6.5"/>
  </r>
  <r>
    <x v="739"/>
    <n v="7.1"/>
  </r>
  <r>
    <x v="435"/>
    <n v="6.6"/>
  </r>
  <r>
    <x v="740"/>
    <n v="4"/>
  </r>
  <r>
    <x v="693"/>
    <n v="7"/>
  </r>
  <r>
    <x v="741"/>
    <n v="5.6"/>
  </r>
  <r>
    <x v="742"/>
    <n v="4.8"/>
  </r>
  <r>
    <x v="743"/>
    <n v="7.5"/>
  </r>
  <r>
    <x v="744"/>
    <n v="6"/>
  </r>
  <r>
    <x v="745"/>
    <n v="7.2"/>
  </r>
  <r>
    <x v="172"/>
    <n v="5.6"/>
  </r>
  <r>
    <x v="12"/>
    <n v="6.8"/>
  </r>
  <r>
    <x v="746"/>
    <n v="4.9000000000000004"/>
  </r>
  <r>
    <x v="649"/>
    <n v="7.1"/>
  </r>
  <r>
    <x v="747"/>
    <n v="2"/>
  </r>
  <r>
    <x v="748"/>
    <n v="5.7"/>
  </r>
  <r>
    <x v="749"/>
    <n v="4.0999999999999996"/>
  </r>
  <r>
    <x v="750"/>
    <n v="6.7"/>
  </r>
  <r>
    <x v="751"/>
    <n v="7.5"/>
  </r>
  <r>
    <x v="752"/>
    <n v="6.5"/>
  </r>
  <r>
    <x v="141"/>
    <n v="7.9"/>
  </r>
  <r>
    <x v="113"/>
    <n v="7.6"/>
  </r>
  <r>
    <x v="753"/>
    <n v="6.4"/>
  </r>
  <r>
    <x v="441"/>
    <n v="5.8"/>
  </r>
  <r>
    <x v="84"/>
    <n v="7.7"/>
  </r>
  <r>
    <x v="299"/>
    <n v="7.1"/>
  </r>
  <r>
    <x v="529"/>
    <n v="5.3"/>
  </r>
  <r>
    <x v="754"/>
    <n v="5.3"/>
  </r>
  <r>
    <x v="755"/>
    <n v="7.5"/>
  </r>
  <r>
    <x v="321"/>
    <n v="6.9"/>
  </r>
  <r>
    <x v="756"/>
    <n v="4.9000000000000004"/>
  </r>
  <r>
    <x v="757"/>
    <n v="7.1"/>
  </r>
  <r>
    <x v="161"/>
    <n v="8"/>
  </r>
  <r>
    <x v="273"/>
    <n v="7.9"/>
  </r>
  <r>
    <x v="38"/>
    <n v="7.6"/>
  </r>
  <r>
    <x v="758"/>
    <n v="5.9"/>
  </r>
  <r>
    <x v="98"/>
    <n v="6.3"/>
  </r>
  <r>
    <x v="491"/>
    <n v="7.1"/>
  </r>
  <r>
    <x v="423"/>
    <n v="6.4"/>
  </r>
  <r>
    <x v="131"/>
    <n v="8.1999999999999993"/>
  </r>
  <r>
    <x v="669"/>
    <n v="6.9"/>
  </r>
  <r>
    <x v="167"/>
    <n v="7.8"/>
  </r>
  <r>
    <x v="106"/>
    <n v="6.7"/>
  </r>
  <r>
    <x v="729"/>
    <n v="7.5"/>
  </r>
  <r>
    <x v="10"/>
    <n v="7.4"/>
  </r>
  <r>
    <x v="239"/>
    <n v="5.2"/>
  </r>
  <r>
    <x v="759"/>
    <n v="6.5"/>
  </r>
  <r>
    <x v="470"/>
    <n v="7.6"/>
  </r>
  <r>
    <x v="141"/>
    <n v="7.3"/>
  </r>
  <r>
    <x v="71"/>
    <n v="6.6"/>
  </r>
  <r>
    <x v="533"/>
    <n v="6.8"/>
  </r>
  <r>
    <x v="163"/>
    <n v="6.9"/>
  </r>
  <r>
    <x v="177"/>
    <n v="5.8"/>
  </r>
  <r>
    <x v="202"/>
    <n v="6.6"/>
  </r>
  <r>
    <x v="644"/>
    <n v="6.7"/>
  </r>
  <r>
    <x v="353"/>
    <n v="6.7"/>
  </r>
  <r>
    <x v="615"/>
    <n v="6.3"/>
  </r>
  <r>
    <x v="69"/>
    <n v="7.7"/>
  </r>
  <r>
    <x v="369"/>
    <n v="6.1"/>
  </r>
  <r>
    <x v="480"/>
    <n v="4.9000000000000004"/>
  </r>
  <r>
    <x v="760"/>
    <n v="6.2"/>
  </r>
  <r>
    <x v="96"/>
    <n v="7.8"/>
  </r>
  <r>
    <x v="18"/>
    <n v="8.1999999999999993"/>
  </r>
  <r>
    <x v="309"/>
    <n v="6.9"/>
  </r>
  <r>
    <x v="32"/>
    <n v="6.2"/>
  </r>
  <r>
    <x v="761"/>
    <n v="6.9"/>
  </r>
  <r>
    <x v="762"/>
    <n v="4.8"/>
  </r>
  <r>
    <x v="262"/>
    <n v="8"/>
  </r>
  <r>
    <x v="372"/>
    <n v="5.3"/>
  </r>
  <r>
    <x v="190"/>
    <n v="6.7"/>
  </r>
  <r>
    <x v="356"/>
    <n v="5.4"/>
  </r>
  <r>
    <x v="628"/>
    <n v="5.4"/>
  </r>
  <r>
    <x v="469"/>
    <n v="4.9000000000000004"/>
  </r>
  <r>
    <x v="473"/>
    <n v="6.1"/>
  </r>
  <r>
    <x v="527"/>
    <n v="5.8"/>
  </r>
  <r>
    <x v="48"/>
    <n v="7"/>
  </r>
  <r>
    <x v="763"/>
    <n v="6.5"/>
  </r>
  <r>
    <x v="764"/>
    <n v="6.6"/>
  </r>
  <r>
    <x v="765"/>
    <n v="6.1"/>
  </r>
  <r>
    <x v="766"/>
    <n v="5.7"/>
  </r>
  <r>
    <x v="533"/>
    <n v="6.6"/>
  </r>
  <r>
    <x v="287"/>
    <n v="7"/>
  </r>
  <r>
    <x v="550"/>
    <n v="7.4"/>
  </r>
  <r>
    <x v="579"/>
    <n v="5.3"/>
  </r>
  <r>
    <x v="767"/>
    <n v="7.4"/>
  </r>
  <r>
    <x v="768"/>
    <n v="7.4"/>
  </r>
  <r>
    <x v="81"/>
    <n v="6.8"/>
  </r>
  <r>
    <x v="113"/>
    <n v="7.9"/>
  </r>
  <r>
    <x v="769"/>
    <n v="7.2"/>
  </r>
  <r>
    <x v="770"/>
    <n v="6"/>
  </r>
  <r>
    <x v="47"/>
    <n v="7.8"/>
  </r>
  <r>
    <x v="449"/>
    <n v="6.6"/>
  </r>
  <r>
    <x v="459"/>
    <n v="7.9"/>
  </r>
  <r>
    <x v="771"/>
    <n v="6.2"/>
  </r>
  <r>
    <x v="772"/>
    <n v="5.7"/>
  </r>
  <r>
    <x v="19"/>
    <n v="7.1"/>
  </r>
  <r>
    <x v="601"/>
    <n v="5.6"/>
  </r>
  <r>
    <x v="524"/>
    <n v="7.8"/>
  </r>
  <r>
    <x v="773"/>
    <n v="7.9"/>
  </r>
  <r>
    <x v="42"/>
    <n v="6.9"/>
  </r>
  <r>
    <x v="72"/>
    <n v="7.4"/>
  </r>
  <r>
    <x v="104"/>
    <n v="7.7"/>
  </r>
  <r>
    <x v="774"/>
    <n v="6.9"/>
  </r>
  <r>
    <x v="113"/>
    <n v="8.6999999999999993"/>
  </r>
  <r>
    <x v="775"/>
    <n v="6.7"/>
  </r>
  <r>
    <x v="776"/>
    <n v="6"/>
  </r>
  <r>
    <x v="582"/>
    <n v="6.2"/>
  </r>
  <r>
    <x v="777"/>
    <n v="5.9"/>
  </r>
  <r>
    <x v="778"/>
    <n v="6.8"/>
  </r>
  <r>
    <x v="423"/>
    <n v="3.6"/>
  </r>
  <r>
    <x v="779"/>
    <n v="6.7"/>
  </r>
  <r>
    <x v="648"/>
    <n v="6.3"/>
  </r>
  <r>
    <x v="133"/>
    <n v="6.4"/>
  </r>
  <r>
    <x v="200"/>
    <n v="6.4"/>
  </r>
  <r>
    <x v="277"/>
    <n v="5.7"/>
  </r>
  <r>
    <x v="596"/>
    <n v="6.2"/>
  </r>
  <r>
    <x v="85"/>
    <n v="6.6"/>
  </r>
  <r>
    <x v="288"/>
    <n v="5.2"/>
  </r>
  <r>
    <x v="197"/>
    <n v="6.1"/>
  </r>
  <r>
    <x v="287"/>
    <n v="7.1"/>
  </r>
  <r>
    <x v="397"/>
    <n v="7.2"/>
  </r>
  <r>
    <x v="780"/>
    <n v="6.5"/>
  </r>
  <r>
    <x v="246"/>
    <n v="6"/>
  </r>
  <r>
    <x v="473"/>
    <n v="7"/>
  </r>
  <r>
    <x v="279"/>
    <n v="7"/>
  </r>
  <r>
    <x v="260"/>
    <n v="7.5"/>
  </r>
  <r>
    <x v="133"/>
    <n v="6.6"/>
  </r>
  <r>
    <x v="113"/>
    <n v="8.8000000000000007"/>
  </r>
  <r>
    <x v="755"/>
    <n v="7.4"/>
  </r>
  <r>
    <x v="548"/>
    <n v="6.5"/>
  </r>
  <r>
    <x v="504"/>
    <n v="6.2"/>
  </r>
  <r>
    <x v="375"/>
    <n v="7.8"/>
  </r>
  <r>
    <x v="378"/>
    <n v="5.2"/>
  </r>
  <r>
    <x v="27"/>
    <n v="6.5"/>
  </r>
  <r>
    <x v="166"/>
    <n v="6.5"/>
  </r>
  <r>
    <x v="298"/>
    <n v="5.2"/>
  </r>
  <r>
    <x v="321"/>
    <n v="7.2"/>
  </r>
  <r>
    <x v="474"/>
    <n v="7.1"/>
  </r>
  <r>
    <x v="781"/>
    <n v="4.5"/>
  </r>
  <r>
    <x v="293"/>
    <n v="5.7"/>
  </r>
  <r>
    <x v="782"/>
    <n v="6"/>
  </r>
  <r>
    <x v="446"/>
    <n v="6.4"/>
  </r>
  <r>
    <x v="372"/>
    <n v="5.2"/>
  </r>
  <r>
    <x v="783"/>
    <n v="4.3"/>
  </r>
  <r>
    <x v="784"/>
    <n v="6.1"/>
  </r>
  <r>
    <x v="785"/>
    <n v="6.3"/>
  </r>
  <r>
    <x v="696"/>
    <n v="6.8"/>
  </r>
  <r>
    <x v="363"/>
    <n v="4"/>
  </r>
  <r>
    <x v="786"/>
    <n v="5.2"/>
  </r>
  <r>
    <x v="228"/>
    <n v="6.5"/>
  </r>
  <r>
    <x v="787"/>
    <n v="7.5"/>
  </r>
  <r>
    <x v="289"/>
    <n v="7.1"/>
  </r>
  <r>
    <x v="126"/>
    <n v="6.9"/>
  </r>
  <r>
    <x v="277"/>
    <n v="8"/>
  </r>
  <r>
    <x v="326"/>
    <n v="8.1999999999999993"/>
  </r>
  <r>
    <x v="78"/>
    <n v="6.4"/>
  </r>
  <r>
    <x v="430"/>
    <n v="7.9"/>
  </r>
  <r>
    <x v="788"/>
    <n v="6.7"/>
  </r>
  <r>
    <x v="210"/>
    <n v="6.1"/>
  </r>
  <r>
    <x v="38"/>
    <n v="8.9"/>
  </r>
  <r>
    <x v="716"/>
    <n v="8.1"/>
  </r>
  <r>
    <x v="111"/>
    <n v="6.2"/>
  </r>
  <r>
    <x v="154"/>
    <n v="4.9000000000000004"/>
  </r>
  <r>
    <x v="789"/>
    <n v="5.4"/>
  </r>
  <r>
    <x v="648"/>
    <n v="5.8"/>
  </r>
  <r>
    <x v="790"/>
    <n v="4.7"/>
  </r>
  <r>
    <x v="506"/>
    <n v="6"/>
  </r>
  <r>
    <x v="57"/>
    <n v="7"/>
  </r>
  <r>
    <x v="791"/>
    <n v="6"/>
  </r>
  <r>
    <x v="209"/>
    <n v="7.9"/>
  </r>
  <r>
    <x v="607"/>
    <n v="8.1"/>
  </r>
  <r>
    <x v="135"/>
    <n v="6.2"/>
  </r>
  <r>
    <x v="792"/>
    <n v="6.7"/>
  </r>
  <r>
    <x v="644"/>
    <n v="7.3"/>
  </r>
  <r>
    <x v="793"/>
    <n v="4.5999999999999996"/>
  </r>
  <r>
    <x v="445"/>
    <n v="6.1"/>
  </r>
  <r>
    <x v="246"/>
    <n v="6.2"/>
  </r>
  <r>
    <x v="517"/>
    <n v="7.8"/>
  </r>
  <r>
    <x v="301"/>
    <n v="6.1"/>
  </r>
  <r>
    <x v="105"/>
    <n v="7.6"/>
  </r>
  <r>
    <x v="481"/>
    <n v="5.8"/>
  </r>
  <r>
    <x v="615"/>
    <n v="6.5"/>
  </r>
  <r>
    <x v="794"/>
    <n v="7.2"/>
  </r>
  <r>
    <x v="12"/>
    <n v="7.8"/>
  </r>
  <r>
    <x v="795"/>
    <n v="4.7"/>
  </r>
  <r>
    <x v="796"/>
    <n v="6.8"/>
  </r>
  <r>
    <x v="797"/>
    <n v="5.9"/>
  </r>
  <r>
    <x v="167"/>
    <n v="7.2"/>
  </r>
  <r>
    <x v="48"/>
    <n v="8.6999999999999993"/>
  </r>
  <r>
    <x v="384"/>
    <n v="5"/>
  </r>
  <r>
    <x v="606"/>
    <n v="6.6"/>
  </r>
  <r>
    <x v="209"/>
    <n v="8.3000000000000007"/>
  </r>
  <r>
    <x v="432"/>
    <n v="6.7"/>
  </r>
  <r>
    <x v="798"/>
    <n v="7.8"/>
  </r>
  <r>
    <x v="337"/>
    <n v="6.5"/>
  </r>
  <r>
    <x v="25"/>
    <n v="6.1"/>
  </r>
  <r>
    <x v="602"/>
    <n v="8.1"/>
  </r>
  <r>
    <x v="799"/>
    <n v="5.2"/>
  </r>
  <r>
    <x v="800"/>
    <n v="5.6"/>
  </r>
  <r>
    <x v="579"/>
    <n v="5.8"/>
  </r>
  <r>
    <x v="547"/>
    <n v="6.6"/>
  </r>
  <r>
    <x v="801"/>
    <n v="6.6"/>
  </r>
  <r>
    <x v="802"/>
    <n v="5.5"/>
  </r>
  <r>
    <x v="803"/>
    <n v="5.5"/>
  </r>
  <r>
    <x v="317"/>
    <n v="7"/>
  </r>
  <r>
    <x v="120"/>
    <n v="6.5"/>
  </r>
  <r>
    <x v="575"/>
    <n v="5.8"/>
  </r>
  <r>
    <x v="804"/>
    <n v="5.6"/>
  </r>
  <r>
    <x v="805"/>
    <n v="5.6"/>
  </r>
  <r>
    <x v="301"/>
    <n v="5.8"/>
  </r>
  <r>
    <x v="564"/>
    <n v="7.6"/>
  </r>
  <r>
    <x v="445"/>
    <n v="6.4"/>
  </r>
  <r>
    <x v="806"/>
    <n v="6.3"/>
  </r>
  <r>
    <x v="807"/>
    <n v="4.5999999999999996"/>
  </r>
  <r>
    <x v="808"/>
    <n v="6.5"/>
  </r>
  <r>
    <x v="809"/>
    <n v="7.5"/>
  </r>
  <r>
    <x v="413"/>
    <n v="7.5"/>
  </r>
  <r>
    <x v="648"/>
    <n v="5.3"/>
  </r>
  <r>
    <x v="810"/>
    <n v="7.5"/>
  </r>
  <r>
    <x v="811"/>
    <n v="3.3"/>
  </r>
  <r>
    <x v="473"/>
    <n v="5.7"/>
  </r>
  <r>
    <x v="812"/>
    <n v="3.5"/>
  </r>
  <r>
    <x v="291"/>
    <n v="9.3000000000000007"/>
  </r>
  <r>
    <x v="514"/>
    <n v="4.8"/>
  </r>
  <r>
    <x v="307"/>
    <n v="6.9"/>
  </r>
  <r>
    <x v="196"/>
    <n v="6"/>
  </r>
  <r>
    <x v="813"/>
    <n v="7.3"/>
  </r>
  <r>
    <x v="814"/>
    <n v="6"/>
  </r>
  <r>
    <x v="815"/>
    <n v="6.6"/>
  </r>
  <r>
    <x v="816"/>
    <n v="7.5"/>
  </r>
  <r>
    <x v="437"/>
    <n v="6.9"/>
  </r>
  <r>
    <x v="817"/>
    <n v="6.8"/>
  </r>
  <r>
    <x v="113"/>
    <n v="8.3000000000000007"/>
  </r>
  <r>
    <x v="644"/>
    <n v="6.3"/>
  </r>
  <r>
    <x v="818"/>
    <n v="6.4"/>
  </r>
  <r>
    <x v="819"/>
    <n v="5.6"/>
  </r>
  <r>
    <x v="820"/>
    <n v="6.3"/>
  </r>
  <r>
    <x v="602"/>
    <n v="7.3"/>
  </r>
  <r>
    <x v="821"/>
    <n v="6.6"/>
  </r>
  <r>
    <x v="822"/>
    <n v="4.5999999999999996"/>
  </r>
  <r>
    <x v="99"/>
    <n v="5.0999999999999996"/>
  </r>
  <r>
    <x v="823"/>
    <n v="5.6"/>
  </r>
  <r>
    <x v="824"/>
    <n v="5.3"/>
  </r>
  <r>
    <x v="825"/>
    <n v="7.5"/>
  </r>
  <r>
    <x v="826"/>
    <n v="5.6"/>
  </r>
  <r>
    <x v="827"/>
    <n v="5.9"/>
  </r>
  <r>
    <x v="828"/>
    <n v="4.7"/>
  </r>
  <r>
    <x v="548"/>
    <n v="4.8"/>
  </r>
  <r>
    <x v="626"/>
    <n v="6.8"/>
  </r>
  <r>
    <x v="829"/>
    <n v="5.4"/>
  </r>
  <r>
    <x v="830"/>
    <n v="5.0999999999999996"/>
  </r>
  <r>
    <x v="438"/>
    <n v="7"/>
  </r>
  <r>
    <x v="409"/>
    <n v="6.7"/>
  </r>
  <r>
    <x v="504"/>
    <n v="4"/>
  </r>
  <r>
    <x v="406"/>
    <n v="7.3"/>
  </r>
  <r>
    <x v="246"/>
    <n v="6.8"/>
  </r>
  <r>
    <x v="624"/>
    <n v="6.1"/>
  </r>
  <r>
    <x v="113"/>
    <n v="7.2"/>
  </r>
  <r>
    <x v="351"/>
    <n v="7"/>
  </r>
  <r>
    <x v="534"/>
    <n v="7.1"/>
  </r>
  <r>
    <x v="831"/>
    <n v="6.9"/>
  </r>
  <r>
    <x v="469"/>
    <n v="7.3"/>
  </r>
  <r>
    <x v="832"/>
    <n v="6.3"/>
  </r>
  <r>
    <x v="729"/>
    <n v="8.1999999999999993"/>
  </r>
  <r>
    <x v="435"/>
    <n v="7.1"/>
  </r>
  <r>
    <x v="415"/>
    <n v="7.7"/>
  </r>
  <r>
    <x v="709"/>
    <n v="6.5"/>
  </r>
  <r>
    <x v="452"/>
    <n v="4.9000000000000004"/>
  </r>
  <r>
    <x v="833"/>
    <n v="6.4"/>
  </r>
  <r>
    <x v="834"/>
    <n v="5.9"/>
  </r>
  <r>
    <x v="835"/>
    <n v="6.2"/>
  </r>
  <r>
    <x v="381"/>
    <n v="5.8"/>
  </r>
  <r>
    <x v="644"/>
    <n v="6.7"/>
  </r>
  <r>
    <x v="836"/>
    <n v="5.9"/>
  </r>
  <r>
    <x v="837"/>
    <n v="7.3"/>
  </r>
  <r>
    <x v="838"/>
    <n v="4.8"/>
  </r>
  <r>
    <x v="839"/>
    <n v="4.0999999999999996"/>
  </r>
  <r>
    <x v="684"/>
    <n v="4.9000000000000004"/>
  </r>
  <r>
    <x v="146"/>
    <n v="7.9"/>
  </r>
  <r>
    <x v="504"/>
    <n v="5.6"/>
  </r>
  <r>
    <x v="840"/>
    <n v="5.2"/>
  </r>
  <r>
    <x v="841"/>
    <n v="4.0999999999999996"/>
  </r>
  <r>
    <x v="787"/>
    <n v="6.6"/>
  </r>
  <r>
    <x v="388"/>
    <n v="2.9"/>
  </r>
  <r>
    <x v="335"/>
    <n v="7.2"/>
  </r>
  <r>
    <x v="842"/>
    <n v="6.5"/>
  </r>
  <r>
    <x v="13"/>
    <n v="6.8"/>
  </r>
  <r>
    <x v="843"/>
    <n v="7.2"/>
  </r>
  <r>
    <x v="776"/>
    <n v="6.8"/>
  </r>
  <r>
    <x v="844"/>
    <n v="7.8"/>
  </r>
  <r>
    <x v="845"/>
    <n v="6.7"/>
  </r>
  <r>
    <x v="846"/>
    <n v="6.1"/>
  </r>
  <r>
    <x v="808"/>
    <n v="7.1"/>
  </r>
  <r>
    <x v="332"/>
    <n v="5.7"/>
  </r>
  <r>
    <x v="847"/>
    <n v="2.9"/>
  </r>
  <r>
    <x v="848"/>
    <n v="5.2"/>
  </r>
  <r>
    <x v="18"/>
    <n v="5.3"/>
  </r>
  <r>
    <x v="849"/>
    <n v="6.2"/>
  </r>
  <r>
    <x v="850"/>
    <n v="7.3"/>
  </r>
  <r>
    <x v="851"/>
    <n v="6.5"/>
  </r>
  <r>
    <x v="852"/>
    <n v="4.0999999999999996"/>
  </r>
  <r>
    <x v="491"/>
    <n v="7.7"/>
  </r>
  <r>
    <x v="385"/>
    <n v="6.1"/>
  </r>
  <r>
    <x v="853"/>
    <n v="7.3"/>
  </r>
  <r>
    <x v="234"/>
    <n v="7.2"/>
  </r>
  <r>
    <x v="182"/>
    <n v="5.3"/>
  </r>
  <r>
    <x v="548"/>
    <n v="6.1"/>
  </r>
  <r>
    <x v="729"/>
    <n v="5.8"/>
  </r>
  <r>
    <x v="135"/>
    <n v="5.7"/>
  </r>
  <r>
    <x v="592"/>
    <n v="6.7"/>
  </r>
  <r>
    <x v="854"/>
    <n v="6.5"/>
  </r>
  <r>
    <x v="235"/>
    <n v="7.2"/>
  </r>
  <r>
    <x v="255"/>
    <n v="7.6"/>
  </r>
  <r>
    <x v="665"/>
    <n v="4.5999999999999996"/>
  </r>
  <r>
    <x v="855"/>
    <n v="6.9"/>
  </r>
  <r>
    <x v="609"/>
    <n v="6.6"/>
  </r>
  <r>
    <x v="856"/>
    <n v="6.3"/>
  </r>
  <r>
    <x v="857"/>
    <n v="6.2"/>
  </r>
  <r>
    <x v="858"/>
    <n v="5.3"/>
  </r>
  <r>
    <x v="141"/>
    <n v="7.3"/>
  </r>
  <r>
    <x v="275"/>
    <n v="5.6"/>
  </r>
  <r>
    <x v="344"/>
    <n v="6.2"/>
  </r>
  <r>
    <x v="859"/>
    <n v="5.2"/>
  </r>
  <r>
    <x v="355"/>
    <n v="5.3"/>
  </r>
  <r>
    <x v="282"/>
    <n v="5.4"/>
  </r>
  <r>
    <x v="860"/>
    <n v="4.9000000000000004"/>
  </r>
  <r>
    <x v="630"/>
    <n v="5.5"/>
  </r>
  <r>
    <x v="861"/>
    <n v="6.7"/>
  </r>
  <r>
    <x v="740"/>
    <n v="3.9"/>
  </r>
  <r>
    <x v="862"/>
    <n v="7.2"/>
  </r>
  <r>
    <x v="863"/>
    <n v="5.0999999999999996"/>
  </r>
  <r>
    <x v="657"/>
    <n v="6.5"/>
  </r>
  <r>
    <x v="656"/>
    <n v="8.1999999999999993"/>
  </r>
  <r>
    <x v="369"/>
    <n v="7.7"/>
  </r>
  <r>
    <x v="16"/>
    <n v="7.2"/>
  </r>
  <r>
    <x v="158"/>
    <n v="6.1"/>
  </r>
  <r>
    <x v="613"/>
    <n v="8.8000000000000007"/>
  </r>
  <r>
    <x v="27"/>
    <n v="6.8"/>
  </r>
  <r>
    <x v="495"/>
    <n v="6.8"/>
  </r>
  <r>
    <x v="481"/>
    <n v="6.7"/>
  </r>
  <r>
    <x v="299"/>
    <n v="7.1"/>
  </r>
  <r>
    <x v="138"/>
    <n v="7.1"/>
  </r>
  <r>
    <x v="864"/>
    <n v="6.1"/>
  </r>
  <r>
    <x v="174"/>
    <n v="8"/>
  </r>
  <r>
    <x v="816"/>
    <n v="7.5"/>
  </r>
  <r>
    <x v="390"/>
    <n v="6.6"/>
  </r>
  <r>
    <x v="865"/>
    <n v="5.4"/>
  </r>
  <r>
    <x v="402"/>
    <n v="6.1"/>
  </r>
  <r>
    <x v="734"/>
    <n v="6.1"/>
  </r>
  <r>
    <x v="866"/>
    <n v="5.6"/>
  </r>
  <r>
    <x v="151"/>
    <n v="5.8"/>
  </r>
  <r>
    <x v="867"/>
    <n v="2.8"/>
  </r>
  <r>
    <x v="868"/>
    <n v="6.7"/>
  </r>
  <r>
    <x v="869"/>
    <n v="5.0999999999999996"/>
  </r>
  <r>
    <x v="435"/>
    <n v="7.2"/>
  </r>
  <r>
    <x v="514"/>
    <n v="6"/>
  </r>
  <r>
    <x v="721"/>
    <n v="7.2"/>
  </r>
  <r>
    <x v="870"/>
    <n v="6.7"/>
  </r>
  <r>
    <x v="871"/>
    <n v="6.3"/>
  </r>
  <r>
    <x v="491"/>
    <n v="6.2"/>
  </r>
  <r>
    <x v="113"/>
    <n v="6.8"/>
  </r>
  <r>
    <x v="872"/>
    <n v="6.2"/>
  </r>
  <r>
    <x v="851"/>
    <n v="6.9"/>
  </r>
  <r>
    <x v="310"/>
    <n v="6.8"/>
  </r>
  <r>
    <x v="873"/>
    <n v="7.1"/>
  </r>
  <r>
    <x v="874"/>
    <n v="7.1"/>
  </r>
  <r>
    <x v="278"/>
    <n v="7"/>
  </r>
  <r>
    <x v="307"/>
    <n v="7.1"/>
  </r>
  <r>
    <x v="368"/>
    <n v="6.4"/>
  </r>
  <r>
    <x v="199"/>
    <n v="7"/>
  </r>
  <r>
    <x v="445"/>
    <n v="6.2"/>
  </r>
  <r>
    <x v="326"/>
    <n v="7.5"/>
  </r>
  <r>
    <x v="626"/>
    <n v="4.8"/>
  </r>
  <r>
    <x v="755"/>
    <n v="8.1"/>
  </r>
  <r>
    <x v="644"/>
    <n v="7.3"/>
  </r>
  <r>
    <x v="569"/>
    <n v="5.8"/>
  </r>
  <r>
    <x v="875"/>
    <n v="7.6"/>
  </r>
  <r>
    <x v="876"/>
    <n v="5.6"/>
  </r>
  <r>
    <x v="157"/>
    <n v="7"/>
  </r>
  <r>
    <x v="310"/>
    <n v="6.6"/>
  </r>
  <r>
    <x v="151"/>
    <n v="6.5"/>
  </r>
  <r>
    <x v="755"/>
    <n v="7.4"/>
  </r>
  <r>
    <x v="877"/>
    <n v="4.5999999999999996"/>
  </r>
  <r>
    <x v="654"/>
    <n v="6.4"/>
  </r>
  <r>
    <x v="524"/>
    <n v="6"/>
  </r>
  <r>
    <x v="635"/>
    <n v="6.4"/>
  </r>
  <r>
    <x v="206"/>
    <n v="5.9"/>
  </r>
  <r>
    <x v="95"/>
    <n v="6.4"/>
  </r>
  <r>
    <x v="437"/>
    <n v="6.6"/>
  </r>
  <r>
    <x v="609"/>
    <n v="6.9"/>
  </r>
  <r>
    <x v="27"/>
    <n v="6.9"/>
  </r>
  <r>
    <x v="878"/>
    <n v="5.8"/>
  </r>
  <r>
    <x v="607"/>
    <n v="6.4"/>
  </r>
  <r>
    <x v="879"/>
    <n v="5.3"/>
  </r>
  <r>
    <x v="449"/>
    <n v="6.5"/>
  </r>
  <r>
    <x v="880"/>
    <n v="5.7"/>
  </r>
  <r>
    <x v="363"/>
    <n v="6.7"/>
  </r>
  <r>
    <x v="881"/>
    <n v="3.9"/>
  </r>
  <r>
    <x v="882"/>
    <n v="4.0999999999999996"/>
  </r>
  <r>
    <x v="883"/>
    <n v="6.2"/>
  </r>
  <r>
    <x v="632"/>
    <n v="3.8"/>
  </r>
  <r>
    <x v="766"/>
    <n v="5.0999999999999996"/>
  </r>
  <r>
    <x v="884"/>
    <n v="6.4"/>
  </r>
  <r>
    <x v="130"/>
    <n v="7.8"/>
  </r>
  <r>
    <x v="885"/>
    <n v="7.8"/>
  </r>
  <r>
    <x v="886"/>
    <n v="6.1"/>
  </r>
  <r>
    <x v="770"/>
    <n v="5.8"/>
  </r>
  <r>
    <x v="887"/>
    <n v="6.3"/>
  </r>
  <r>
    <x v="410"/>
    <n v="7.7"/>
  </r>
  <r>
    <x v="888"/>
    <n v="5.4"/>
  </r>
  <r>
    <x v="745"/>
    <n v="7.3"/>
  </r>
  <r>
    <x v="422"/>
    <n v="6.8"/>
  </r>
  <r>
    <x v="132"/>
    <n v="7.3"/>
  </r>
  <r>
    <x v="231"/>
    <n v="6.5"/>
  </r>
  <r>
    <x v="532"/>
    <n v="7.2"/>
  </r>
  <r>
    <x v="889"/>
    <n v="6.7"/>
  </r>
  <r>
    <x v="696"/>
    <n v="6.3"/>
  </r>
  <r>
    <x v="326"/>
    <n v="5.9"/>
  </r>
  <r>
    <x v="890"/>
    <n v="7.8"/>
  </r>
  <r>
    <x v="189"/>
    <n v="7.4"/>
  </r>
  <r>
    <x v="891"/>
    <n v="4.8"/>
  </r>
  <r>
    <x v="355"/>
    <n v="6.3"/>
  </r>
  <r>
    <x v="363"/>
    <n v="7.8"/>
  </r>
  <r>
    <x v="477"/>
    <n v="7.5"/>
  </r>
  <r>
    <x v="795"/>
    <n v="6"/>
  </r>
  <r>
    <x v="112"/>
    <n v="6.8"/>
  </r>
  <r>
    <x v="764"/>
    <n v="6.6"/>
  </r>
  <r>
    <x v="892"/>
    <n v="4.5999999999999996"/>
  </r>
  <r>
    <x v="113"/>
    <n v="2.9"/>
  </r>
  <r>
    <x v="2"/>
    <n v="7.1"/>
  </r>
  <r>
    <x v="893"/>
    <n v="6.1"/>
  </r>
  <r>
    <x v="180"/>
    <n v="6.7"/>
  </r>
  <r>
    <x v="894"/>
    <n v="7.1"/>
  </r>
  <r>
    <x v="895"/>
    <n v="5.8"/>
  </r>
  <r>
    <x v="779"/>
    <n v="6.7"/>
  </r>
  <r>
    <x v="896"/>
    <n v="5.8"/>
  </r>
  <r>
    <x v="471"/>
    <n v="6.8"/>
  </r>
  <r>
    <x v="38"/>
    <n v="8.5"/>
  </r>
  <r>
    <x v="126"/>
    <n v="6.6"/>
  </r>
  <r>
    <x v="38"/>
    <n v="7.7"/>
  </r>
  <r>
    <x v="897"/>
    <n v="4.7"/>
  </r>
  <r>
    <x v="165"/>
    <n v="6.4"/>
  </r>
  <r>
    <x v="239"/>
    <n v="5.5"/>
  </r>
  <r>
    <x v="250"/>
    <n v="8.6"/>
  </r>
  <r>
    <x v="898"/>
    <n v="7"/>
  </r>
  <r>
    <x v="899"/>
    <n v="7.1"/>
  </r>
  <r>
    <x v="900"/>
    <n v="5.7"/>
  </r>
  <r>
    <x v="154"/>
    <n v="3.7"/>
  </r>
  <r>
    <x v="33"/>
    <n v="7.5"/>
  </r>
  <r>
    <x v="356"/>
    <n v="4.5999999999999996"/>
  </r>
  <r>
    <x v="754"/>
    <n v="4.9000000000000004"/>
  </r>
  <r>
    <x v="240"/>
    <n v="6.9"/>
  </r>
  <r>
    <x v="776"/>
    <n v="7.1"/>
  </r>
  <r>
    <x v="216"/>
    <n v="5.8"/>
  </r>
  <r>
    <x v="524"/>
    <n v="7"/>
  </r>
  <r>
    <x v="339"/>
    <n v="5.4"/>
  </r>
  <r>
    <x v="690"/>
    <n v="7.3"/>
  </r>
  <r>
    <x v="226"/>
    <n v="7.1"/>
  </r>
  <r>
    <x v="537"/>
    <n v="5.8"/>
  </r>
  <r>
    <x v="901"/>
    <n v="8.1"/>
  </r>
  <r>
    <x v="720"/>
    <n v="5.7"/>
  </r>
  <r>
    <x v="795"/>
    <n v="4.4000000000000004"/>
  </r>
  <r>
    <x v="24"/>
    <n v="7.9"/>
  </r>
  <r>
    <x v="902"/>
    <n v="7.6"/>
  </r>
  <r>
    <x v="795"/>
    <n v="4.8"/>
  </r>
  <r>
    <x v="410"/>
    <n v="7.8"/>
  </r>
  <r>
    <x v="903"/>
    <n v="6.7"/>
  </r>
  <r>
    <x v="904"/>
    <n v="2.7"/>
  </r>
  <r>
    <x v="905"/>
    <n v="5.8"/>
  </r>
  <r>
    <x v="906"/>
    <n v="7.5"/>
  </r>
  <r>
    <x v="907"/>
    <n v="5.4"/>
  </r>
  <r>
    <x v="572"/>
    <n v="4.0999999999999996"/>
  </r>
  <r>
    <x v="908"/>
    <n v="5.9"/>
  </r>
  <r>
    <x v="909"/>
    <n v="6.3"/>
  </r>
  <r>
    <x v="444"/>
    <n v="7"/>
  </r>
  <r>
    <x v="666"/>
    <n v="6.8"/>
  </r>
  <r>
    <x v="113"/>
    <n v="3.5"/>
  </r>
  <r>
    <x v="705"/>
    <n v="2.2999999999999998"/>
  </r>
  <r>
    <x v="213"/>
    <n v="6.9"/>
  </r>
  <r>
    <x v="910"/>
    <n v="8.1"/>
  </r>
  <r>
    <x v="856"/>
    <n v="6.1"/>
  </r>
  <r>
    <x v="911"/>
    <n v="5"/>
  </r>
  <r>
    <x v="619"/>
    <n v="5.5"/>
  </r>
  <r>
    <x v="441"/>
    <n v="6.2"/>
  </r>
  <r>
    <x v="277"/>
    <n v="6.2"/>
  </r>
  <r>
    <x v="912"/>
    <n v="5.9"/>
  </r>
  <r>
    <x v="913"/>
    <n v="6.3"/>
  </r>
  <r>
    <x v="914"/>
    <n v="6.7"/>
  </r>
  <r>
    <x v="705"/>
    <n v="3.5"/>
  </r>
  <r>
    <x v="114"/>
    <n v="7.5"/>
  </r>
  <r>
    <x v="80"/>
    <n v="6.6"/>
  </r>
  <r>
    <x v="915"/>
    <n v="7.5"/>
  </r>
  <r>
    <x v="890"/>
    <n v="7.2"/>
  </r>
  <r>
    <x v="672"/>
    <n v="4.8"/>
  </r>
  <r>
    <x v="230"/>
    <n v="6.6"/>
  </r>
  <r>
    <x v="579"/>
    <n v="3.5"/>
  </r>
  <r>
    <x v="916"/>
    <n v="6.7"/>
  </r>
  <r>
    <x v="525"/>
    <n v="7.6"/>
  </r>
  <r>
    <x v="53"/>
    <n v="6.3"/>
  </r>
  <r>
    <x v="917"/>
    <n v="5.5"/>
  </r>
  <r>
    <x v="918"/>
    <n v="6.3"/>
  </r>
  <r>
    <x v="919"/>
    <n v="6.5"/>
  </r>
  <r>
    <x v="920"/>
    <n v="5.6"/>
  </r>
  <r>
    <x v="397"/>
    <n v="6.9"/>
  </r>
  <r>
    <x v="491"/>
    <n v="7.6"/>
  </r>
  <r>
    <x v="921"/>
    <n v="3.9"/>
  </r>
  <r>
    <x v="828"/>
    <n v="6.1"/>
  </r>
  <r>
    <x v="146"/>
    <n v="7.3"/>
  </r>
  <r>
    <x v="152"/>
    <n v="8.3000000000000007"/>
  </r>
  <r>
    <x v="445"/>
    <n v="5.8"/>
  </r>
  <r>
    <x v="50"/>
    <n v="6.8"/>
  </r>
  <r>
    <x v="229"/>
    <n v="7"/>
  </r>
  <r>
    <x v="922"/>
    <n v="5.9"/>
  </r>
  <r>
    <x v="923"/>
    <n v="6.5"/>
  </r>
  <r>
    <x v="924"/>
    <n v="6.4"/>
  </r>
  <r>
    <x v="925"/>
    <n v="5.8"/>
  </r>
  <r>
    <x v="926"/>
    <n v="5.0999999999999996"/>
  </r>
  <r>
    <x v="514"/>
    <n v="6.8"/>
  </r>
  <r>
    <x v="927"/>
    <n v="5.3"/>
  </r>
  <r>
    <x v="200"/>
    <n v="5.3"/>
  </r>
  <r>
    <x v="928"/>
    <n v="6.4"/>
  </r>
  <r>
    <x v="423"/>
    <n v="4.9000000000000004"/>
  </r>
  <r>
    <x v="525"/>
    <n v="6.8"/>
  </r>
  <r>
    <x v="929"/>
    <n v="7.1"/>
  </r>
  <r>
    <x v="930"/>
    <n v="6.8"/>
  </r>
  <r>
    <x v="469"/>
    <n v="6.1"/>
  </r>
  <r>
    <x v="113"/>
    <n v="7"/>
  </r>
  <r>
    <x v="931"/>
    <n v="8.5"/>
  </r>
  <r>
    <x v="456"/>
    <n v="5.9"/>
  </r>
  <r>
    <x v="932"/>
    <n v="6.3"/>
  </r>
  <r>
    <x v="293"/>
    <n v="5.9"/>
  </r>
  <r>
    <x v="933"/>
    <n v="5.4"/>
  </r>
  <r>
    <x v="105"/>
    <n v="7"/>
  </r>
  <r>
    <x v="136"/>
    <n v="6.9"/>
  </r>
  <r>
    <x v="934"/>
    <n v="7.5"/>
  </r>
  <r>
    <x v="512"/>
    <n v="8.1999999999999993"/>
  </r>
  <r>
    <x v="235"/>
    <n v="5.9"/>
  </r>
  <r>
    <x v="935"/>
    <n v="5"/>
  </r>
  <r>
    <x v="423"/>
    <n v="7.3"/>
  </r>
  <r>
    <x v="936"/>
    <n v="6.4"/>
  </r>
  <r>
    <x v="779"/>
    <n v="6.6"/>
  </r>
  <r>
    <x v="937"/>
    <n v="7.8"/>
  </r>
  <r>
    <x v="113"/>
    <n v="6.7"/>
  </r>
  <r>
    <x v="938"/>
    <n v="4"/>
  </r>
  <r>
    <x v="12"/>
    <n v="7.6"/>
  </r>
  <r>
    <x v="114"/>
    <n v="7.7"/>
  </r>
  <r>
    <x v="939"/>
    <n v="5.8"/>
  </r>
  <r>
    <x v="534"/>
    <n v="5.2"/>
  </r>
  <r>
    <x v="940"/>
    <n v="5.6"/>
  </r>
  <r>
    <x v="941"/>
    <n v="5.3"/>
  </r>
  <r>
    <x v="942"/>
    <n v="7.4"/>
  </r>
  <r>
    <x v="943"/>
    <n v="6.6"/>
  </r>
  <r>
    <x v="944"/>
    <n v="6.2"/>
  </r>
  <r>
    <x v="705"/>
    <n v="1.9"/>
  </r>
  <r>
    <x v="554"/>
    <n v="5.7"/>
  </r>
  <r>
    <x v="230"/>
    <n v="6.6"/>
  </r>
  <r>
    <x v="945"/>
    <n v="6"/>
  </r>
  <r>
    <x v="946"/>
    <n v="6.1"/>
  </r>
  <r>
    <x v="277"/>
    <n v="4.8"/>
  </r>
  <r>
    <x v="396"/>
    <n v="6.2"/>
  </r>
  <r>
    <x v="696"/>
    <n v="7.5"/>
  </r>
  <r>
    <x v="947"/>
    <n v="6.3"/>
  </r>
  <r>
    <x v="120"/>
    <n v="7.1"/>
  </r>
  <r>
    <x v="1"/>
    <n v="6.6"/>
  </r>
  <r>
    <x v="382"/>
    <n v="6.1"/>
  </r>
  <r>
    <x v="387"/>
    <n v="6.7"/>
  </r>
  <r>
    <x v="200"/>
    <n v="5.6"/>
  </r>
  <r>
    <x v="57"/>
    <n v="7.2"/>
  </r>
  <r>
    <x v="948"/>
    <n v="4.3"/>
  </r>
  <r>
    <x v="152"/>
    <n v="6.4"/>
  </r>
  <r>
    <x v="491"/>
    <n v="7.1"/>
  </r>
  <r>
    <x v="837"/>
    <n v="6.3"/>
  </r>
  <r>
    <x v="696"/>
    <n v="7.4"/>
  </r>
  <r>
    <x v="949"/>
    <n v="6.1"/>
  </r>
  <r>
    <x v="813"/>
    <n v="6.6"/>
  </r>
  <r>
    <x v="435"/>
    <n v="6"/>
  </r>
  <r>
    <x v="696"/>
    <n v="6.8"/>
  </r>
  <r>
    <x v="189"/>
    <n v="7.4"/>
  </r>
  <r>
    <x v="33"/>
    <n v="6.8"/>
  </r>
  <r>
    <x v="606"/>
    <n v="7.2"/>
  </r>
  <r>
    <x v="950"/>
    <n v="1.9"/>
  </r>
  <r>
    <x v="243"/>
    <n v="5.5"/>
  </r>
  <r>
    <x v="243"/>
    <n v="4.5"/>
  </r>
  <r>
    <x v="322"/>
    <n v="6.3"/>
  </r>
  <r>
    <x v="227"/>
    <n v="7"/>
  </r>
  <r>
    <x v="602"/>
    <n v="6.7"/>
  </r>
  <r>
    <x v="951"/>
    <n v="2.8"/>
  </r>
  <r>
    <x v="952"/>
    <n v="5"/>
  </r>
  <r>
    <x v="113"/>
    <n v="7.5"/>
  </r>
  <r>
    <x v="495"/>
    <n v="4.3"/>
  </r>
  <r>
    <x v="423"/>
    <n v="5.6"/>
  </r>
  <r>
    <x v="953"/>
    <n v="6.2"/>
  </r>
  <r>
    <x v="802"/>
    <n v="5.3"/>
  </r>
  <r>
    <x v="954"/>
    <n v="7.4"/>
  </r>
  <r>
    <x v="955"/>
    <n v="7.4"/>
  </r>
  <r>
    <x v="471"/>
    <n v="6.5"/>
  </r>
  <r>
    <x v="776"/>
    <n v="7.1"/>
  </r>
  <r>
    <x v="77"/>
    <n v="7.2"/>
  </r>
  <r>
    <x v="388"/>
    <n v="2.2999999999999998"/>
  </r>
  <r>
    <x v="772"/>
    <n v="6.4"/>
  </r>
  <r>
    <x v="956"/>
    <n v="6.1"/>
  </r>
  <r>
    <x v="957"/>
    <n v="7"/>
  </r>
  <r>
    <x v="958"/>
    <n v="6.5"/>
  </r>
  <r>
    <x v="959"/>
    <n v="7"/>
  </r>
  <r>
    <x v="960"/>
    <n v="7"/>
  </r>
  <r>
    <x v="961"/>
    <n v="4.9000000000000004"/>
  </r>
  <r>
    <x v="692"/>
    <n v="6.9"/>
  </r>
  <r>
    <x v="962"/>
    <n v="7.5"/>
  </r>
  <r>
    <x v="656"/>
    <n v="8.4"/>
  </r>
  <r>
    <x v="651"/>
    <n v="6.9"/>
  </r>
  <r>
    <x v="963"/>
    <n v="4.5"/>
  </r>
  <r>
    <x v="837"/>
    <n v="7.4"/>
  </r>
  <r>
    <x v="964"/>
    <n v="7"/>
  </r>
  <r>
    <x v="835"/>
    <n v="2.8"/>
  </r>
  <r>
    <x v="722"/>
    <n v="7.5"/>
  </r>
  <r>
    <x v="150"/>
    <n v="7.1"/>
  </r>
  <r>
    <x v="761"/>
    <n v="6.4"/>
  </r>
  <r>
    <x v="965"/>
    <n v="6.7"/>
  </r>
  <r>
    <x v="325"/>
    <n v="5.3"/>
  </r>
  <r>
    <x v="966"/>
    <n v="6.9"/>
  </r>
  <r>
    <x v="967"/>
    <n v="6.2"/>
  </r>
  <r>
    <x v="968"/>
    <n v="6.3"/>
  </r>
  <r>
    <x v="53"/>
    <n v="6.4"/>
  </r>
  <r>
    <x v="937"/>
    <n v="6.5"/>
  </r>
  <r>
    <x v="583"/>
    <n v="6"/>
  </r>
  <r>
    <x v="620"/>
    <n v="5.0999999999999996"/>
  </r>
  <r>
    <x v="969"/>
    <n v="5.5"/>
  </r>
  <r>
    <x v="113"/>
    <n v="7.2"/>
  </r>
  <r>
    <x v="508"/>
    <n v="5.4"/>
  </r>
  <r>
    <x v="315"/>
    <n v="5.7"/>
  </r>
  <r>
    <x v="970"/>
    <n v="5.2"/>
  </r>
  <r>
    <x v="338"/>
    <n v="6.2"/>
  </r>
  <r>
    <x v="971"/>
    <n v="6.7"/>
  </r>
  <r>
    <x v="972"/>
    <n v="5.8"/>
  </r>
  <r>
    <x v="973"/>
    <n v="7"/>
  </r>
  <r>
    <x v="974"/>
    <n v="4.8"/>
  </r>
  <r>
    <x v="975"/>
    <n v="7.2"/>
  </r>
  <r>
    <x v="446"/>
    <n v="5.6"/>
  </r>
  <r>
    <x v="976"/>
    <n v="6.4"/>
  </r>
  <r>
    <x v="888"/>
    <n v="7.5"/>
  </r>
  <r>
    <x v="880"/>
    <n v="7.4"/>
  </r>
  <r>
    <x v="260"/>
    <n v="8"/>
  </r>
  <r>
    <x v="561"/>
    <n v="5.7"/>
  </r>
  <r>
    <x v="377"/>
    <n v="6.8"/>
  </r>
  <r>
    <x v="977"/>
    <n v="5.9"/>
  </r>
  <r>
    <x v="548"/>
    <n v="7.2"/>
  </r>
  <r>
    <x v="917"/>
    <n v="5.5"/>
  </r>
  <r>
    <x v="328"/>
    <n v="8.4"/>
  </r>
  <r>
    <x v="43"/>
    <n v="8.5"/>
  </r>
  <r>
    <x v="578"/>
    <n v="5.6"/>
  </r>
  <r>
    <x v="795"/>
    <n v="4.0999999999999996"/>
  </r>
  <r>
    <x v="978"/>
    <n v="5"/>
  </r>
  <r>
    <x v="343"/>
    <n v="6.1"/>
  </r>
  <r>
    <x v="80"/>
    <n v="5.4"/>
  </r>
  <r>
    <x v="98"/>
    <n v="7.1"/>
  </r>
  <r>
    <x v="113"/>
    <n v="6.6"/>
  </r>
  <r>
    <x v="979"/>
    <n v="3.6"/>
  </r>
  <r>
    <x v="108"/>
    <n v="6.5"/>
  </r>
  <r>
    <x v="656"/>
    <n v="8.6"/>
  </r>
  <r>
    <x v="980"/>
    <n v="6.2"/>
  </r>
  <r>
    <x v="146"/>
    <n v="7"/>
  </r>
  <r>
    <x v="981"/>
    <n v="7.6"/>
  </r>
  <r>
    <x v="395"/>
    <n v="6.5"/>
  </r>
  <r>
    <x v="982"/>
    <n v="6.4"/>
  </r>
  <r>
    <x v="983"/>
    <n v="6.7"/>
  </r>
  <r>
    <x v="984"/>
    <n v="6.3"/>
  </r>
  <r>
    <x v="985"/>
    <n v="6.4"/>
  </r>
  <r>
    <x v="986"/>
    <n v="5.7"/>
  </r>
  <r>
    <x v="987"/>
    <n v="6.3"/>
  </r>
  <r>
    <x v="988"/>
    <n v="7.8"/>
  </r>
  <r>
    <x v="989"/>
    <n v="6"/>
  </r>
  <r>
    <x v="174"/>
    <n v="7.7"/>
  </r>
  <r>
    <x v="233"/>
    <n v="6.2"/>
  </r>
  <r>
    <x v="516"/>
    <n v="5.7"/>
  </r>
  <r>
    <x v="255"/>
    <n v="7.7"/>
  </r>
  <r>
    <x v="990"/>
    <n v="6.4"/>
  </r>
  <r>
    <x v="551"/>
    <n v="6.4"/>
  </r>
  <r>
    <x v="168"/>
    <n v="6.9"/>
  </r>
  <r>
    <x v="487"/>
    <n v="7.3"/>
  </r>
  <r>
    <x v="327"/>
    <n v="7.3"/>
  </r>
  <r>
    <x v="275"/>
    <n v="6.2"/>
  </r>
  <r>
    <x v="853"/>
    <n v="6.6"/>
  </r>
  <r>
    <x v="245"/>
    <n v="6.7"/>
  </r>
  <r>
    <x v="60"/>
    <n v="5.7"/>
  </r>
  <r>
    <x v="991"/>
    <n v="3.1"/>
  </r>
  <r>
    <x v="925"/>
    <n v="6.3"/>
  </r>
  <r>
    <x v="619"/>
    <n v="5.7"/>
  </r>
  <r>
    <x v="992"/>
    <n v="7.1"/>
  </r>
  <r>
    <x v="190"/>
    <n v="7"/>
  </r>
  <r>
    <x v="606"/>
    <n v="6.1"/>
  </r>
  <r>
    <x v="95"/>
    <n v="6.6"/>
  </r>
  <r>
    <x v="131"/>
    <n v="7.8"/>
  </r>
  <r>
    <x v="429"/>
    <n v="8.3000000000000007"/>
  </r>
  <r>
    <x v="920"/>
    <n v="3.9"/>
  </r>
  <r>
    <x v="197"/>
    <n v="7"/>
  </r>
  <r>
    <x v="993"/>
    <n v="6.7"/>
  </r>
  <r>
    <x v="987"/>
    <n v="7.3"/>
  </r>
  <r>
    <x v="113"/>
    <n v="7.5"/>
  </r>
  <r>
    <x v="420"/>
    <n v="6.3"/>
  </r>
  <r>
    <x v="114"/>
    <n v="7.8"/>
  </r>
  <r>
    <x v="696"/>
    <n v="7.3"/>
  </r>
  <r>
    <x v="116"/>
    <n v="7.6"/>
  </r>
  <r>
    <x v="803"/>
    <n v="5.3"/>
  </r>
  <r>
    <x v="103"/>
    <n v="7.9"/>
  </r>
  <r>
    <x v="994"/>
    <n v="5.3"/>
  </r>
  <r>
    <x v="469"/>
    <n v="6.8"/>
  </r>
  <r>
    <x v="995"/>
    <n v="7.1"/>
  </r>
  <r>
    <x v="272"/>
    <n v="7.2"/>
  </r>
  <r>
    <x v="996"/>
    <n v="5.8"/>
  </r>
  <r>
    <x v="810"/>
    <n v="5.8"/>
  </r>
  <r>
    <x v="48"/>
    <n v="8.3000000000000007"/>
  </r>
  <r>
    <x v="997"/>
    <n v="5.6"/>
  </r>
  <r>
    <x v="277"/>
    <n v="6.8"/>
  </r>
  <r>
    <x v="998"/>
    <n v="5"/>
  </r>
  <r>
    <x v="464"/>
    <n v="7.6"/>
  </r>
  <r>
    <x v="696"/>
    <n v="6.7"/>
  </r>
  <r>
    <x v="999"/>
    <n v="6.7"/>
  </r>
  <r>
    <x v="875"/>
    <n v="5.7"/>
  </r>
  <r>
    <x v="1000"/>
    <n v="5.2"/>
  </r>
  <r>
    <x v="569"/>
    <n v="7.5"/>
  </r>
  <r>
    <x v="464"/>
    <n v="7.2"/>
  </r>
  <r>
    <x v="126"/>
    <n v="5.3"/>
  </r>
  <r>
    <x v="760"/>
    <n v="6.5"/>
  </r>
  <r>
    <x v="1001"/>
    <n v="5"/>
  </r>
  <r>
    <x v="1002"/>
    <n v="6.1"/>
  </r>
  <r>
    <x v="209"/>
    <n v="7.4"/>
  </r>
  <r>
    <x v="1003"/>
    <n v="4.4000000000000004"/>
  </r>
  <r>
    <x v="106"/>
    <n v="7.5"/>
  </r>
  <r>
    <x v="340"/>
    <n v="5.7"/>
  </r>
  <r>
    <x v="1004"/>
    <n v="5.5"/>
  </r>
  <r>
    <x v="1005"/>
    <n v="7.1"/>
  </r>
  <r>
    <x v="451"/>
    <n v="5.9"/>
  </r>
  <r>
    <x v="1006"/>
    <n v="6.7"/>
  </r>
  <r>
    <x v="788"/>
    <n v="7"/>
  </r>
  <r>
    <x v="24"/>
    <n v="7.9"/>
  </r>
  <r>
    <x v="689"/>
    <n v="6.9"/>
  </r>
  <r>
    <x v="194"/>
    <n v="7.3"/>
  </r>
  <r>
    <x v="129"/>
    <n v="7.3"/>
  </r>
  <r>
    <x v="1007"/>
    <n v="3.5"/>
  </r>
  <r>
    <x v="85"/>
    <n v="7.8"/>
  </r>
  <r>
    <x v="545"/>
    <n v="7.4"/>
  </r>
  <r>
    <x v="1008"/>
    <n v="6.7"/>
  </r>
  <r>
    <x v="696"/>
    <n v="6.4"/>
  </r>
  <r>
    <x v="1009"/>
    <n v="7.1"/>
  </r>
  <r>
    <x v="113"/>
    <n v="6.7"/>
  </r>
  <r>
    <x v="1010"/>
    <n v="7.8"/>
  </r>
  <r>
    <x v="1011"/>
    <n v="4"/>
  </r>
  <r>
    <x v="1012"/>
    <n v="5.9"/>
  </r>
  <r>
    <x v="240"/>
    <n v="7.2"/>
  </r>
  <r>
    <x v="554"/>
    <n v="7.2"/>
  </r>
  <r>
    <x v="1013"/>
    <n v="5.0999999999999996"/>
  </r>
  <r>
    <x v="113"/>
    <n v="7.7"/>
  </r>
  <r>
    <x v="1014"/>
    <n v="5.5"/>
  </r>
  <r>
    <x v="1015"/>
    <n v="6.2"/>
  </r>
  <r>
    <x v="233"/>
    <n v="7.2"/>
  </r>
  <r>
    <x v="168"/>
    <n v="5.2"/>
  </r>
  <r>
    <x v="1016"/>
    <n v="6.7"/>
  </r>
  <r>
    <x v="871"/>
    <n v="6.3"/>
  </r>
  <r>
    <x v="810"/>
    <n v="5"/>
  </r>
  <r>
    <x v="1017"/>
    <n v="6.2"/>
  </r>
  <r>
    <x v="560"/>
    <n v="7.6"/>
  </r>
  <r>
    <x v="795"/>
    <n v="4.0999999999999996"/>
  </r>
  <r>
    <x v="1018"/>
    <n v="5.3"/>
  </r>
  <r>
    <x v="107"/>
    <n v="6.2"/>
  </r>
  <r>
    <x v="1019"/>
    <n v="6.5"/>
  </r>
  <r>
    <x v="1020"/>
    <n v="8.1"/>
  </r>
  <r>
    <x v="1021"/>
    <n v="6.3"/>
  </r>
  <r>
    <x v="1022"/>
    <n v="4.4000000000000004"/>
  </r>
  <r>
    <x v="1023"/>
    <n v="4.5999999999999996"/>
  </r>
  <r>
    <x v="1024"/>
    <n v="6"/>
  </r>
  <r>
    <x v="315"/>
    <n v="7.6"/>
  </r>
  <r>
    <x v="0"/>
    <n v="8.4"/>
  </r>
  <r>
    <x v="1025"/>
    <n v="7.9"/>
  </r>
  <r>
    <x v="419"/>
    <n v="5.6"/>
  </r>
  <r>
    <x v="626"/>
    <n v="6.5"/>
  </r>
  <r>
    <x v="690"/>
    <n v="7.5"/>
  </r>
  <r>
    <x v="426"/>
    <n v="6.3"/>
  </r>
  <r>
    <x v="469"/>
    <n v="7.9"/>
  </r>
  <r>
    <x v="187"/>
    <n v="7.9"/>
  </r>
  <r>
    <x v="1026"/>
    <n v="5.0999999999999996"/>
  </r>
  <r>
    <x v="579"/>
    <n v="6.7"/>
  </r>
  <r>
    <x v="796"/>
    <n v="6.7"/>
  </r>
  <r>
    <x v="1027"/>
    <n v="5.6"/>
  </r>
  <r>
    <x v="333"/>
    <n v="5.6"/>
  </r>
  <r>
    <x v="28"/>
    <n v="6.8"/>
  </r>
  <r>
    <x v="1028"/>
    <n v="6.2"/>
  </r>
  <r>
    <x v="985"/>
    <n v="5.6"/>
  </r>
  <r>
    <x v="630"/>
    <n v="6.4"/>
  </r>
  <r>
    <x v="400"/>
    <n v="5.6"/>
  </r>
  <r>
    <x v="726"/>
    <n v="7.4"/>
  </r>
  <r>
    <x v="1029"/>
    <n v="4.9000000000000004"/>
  </r>
  <r>
    <x v="1030"/>
    <n v="6"/>
  </r>
  <r>
    <x v="1031"/>
    <n v="7.2"/>
  </r>
  <r>
    <x v="621"/>
    <n v="4.9000000000000004"/>
  </r>
  <r>
    <x v="6"/>
    <n v="7.5"/>
  </r>
  <r>
    <x v="1032"/>
    <n v="4.8"/>
  </r>
  <r>
    <x v="1033"/>
    <n v="3.1"/>
  </r>
  <r>
    <x v="1034"/>
    <n v="5.8"/>
  </r>
  <r>
    <x v="274"/>
    <n v="6.7"/>
  </r>
  <r>
    <x v="1035"/>
    <n v="6.8"/>
  </r>
  <r>
    <x v="1036"/>
    <n v="6.5"/>
  </r>
  <r>
    <x v="372"/>
    <n v="5.9"/>
  </r>
  <r>
    <x v="166"/>
    <n v="5.5"/>
  </r>
  <r>
    <x v="1037"/>
    <n v="3.6"/>
  </r>
  <r>
    <x v="1038"/>
    <n v="3.3"/>
  </r>
  <r>
    <x v="1039"/>
    <n v="7.4"/>
  </r>
  <r>
    <x v="1040"/>
    <n v="6.7"/>
  </r>
  <r>
    <x v="1041"/>
    <n v="3"/>
  </r>
  <r>
    <x v="222"/>
    <n v="7.6"/>
  </r>
  <r>
    <x v="1042"/>
    <n v="6.4"/>
  </r>
  <r>
    <x v="133"/>
    <n v="6.9"/>
  </r>
  <r>
    <x v="1043"/>
    <n v="6.6"/>
  </r>
  <r>
    <x v="826"/>
    <n v="5.5"/>
  </r>
  <r>
    <x v="1044"/>
    <n v="6.6"/>
  </r>
  <r>
    <x v="1045"/>
    <n v="5.2"/>
  </r>
  <r>
    <x v="1046"/>
    <n v="4.0999999999999996"/>
  </r>
  <r>
    <x v="1047"/>
    <n v="6.8"/>
  </r>
  <r>
    <x v="1048"/>
    <n v="6.5"/>
  </r>
  <r>
    <x v="222"/>
    <n v="7.6"/>
  </r>
  <r>
    <x v="78"/>
    <n v="7.4"/>
  </r>
  <r>
    <x v="106"/>
    <n v="7.7"/>
  </r>
  <r>
    <x v="1049"/>
    <n v="7.1"/>
  </r>
  <r>
    <x v="1050"/>
    <n v="6.3"/>
  </r>
  <r>
    <x v="1051"/>
    <n v="7.6"/>
  </r>
  <r>
    <x v="110"/>
    <n v="8"/>
  </r>
  <r>
    <x v="1052"/>
    <n v="7.3"/>
  </r>
  <r>
    <x v="340"/>
    <n v="7.6"/>
  </r>
  <r>
    <x v="859"/>
    <n v="7.8"/>
  </r>
  <r>
    <x v="235"/>
    <n v="6.5"/>
  </r>
  <r>
    <x v="355"/>
    <n v="6.4"/>
  </r>
  <r>
    <x v="1053"/>
    <n v="8"/>
  </r>
  <r>
    <x v="331"/>
    <n v="4.8"/>
  </r>
  <r>
    <x v="470"/>
    <n v="7.8"/>
  </r>
  <r>
    <x v="88"/>
    <n v="5.9"/>
  </r>
  <r>
    <x v="1054"/>
    <n v="5.4"/>
  </r>
  <r>
    <x v="1055"/>
    <n v="3.3"/>
  </r>
  <r>
    <x v="37"/>
    <n v="8.1999999999999993"/>
  </r>
  <r>
    <x v="113"/>
    <n v="6.6"/>
  </r>
  <r>
    <x v="433"/>
    <n v="5.4"/>
  </r>
  <r>
    <x v="265"/>
    <n v="6.4"/>
  </r>
  <r>
    <x v="1056"/>
    <n v="4.8"/>
  </r>
  <r>
    <x v="575"/>
    <n v="5.9"/>
  </r>
  <r>
    <x v="1057"/>
    <n v="5.5"/>
  </r>
  <r>
    <x v="229"/>
    <n v="7.9"/>
  </r>
  <r>
    <x v="1058"/>
    <n v="4.9000000000000004"/>
  </r>
  <r>
    <x v="696"/>
    <n v="7.2"/>
  </r>
  <r>
    <x v="1059"/>
    <n v="6.6"/>
  </r>
  <r>
    <x v="903"/>
    <n v="6.7"/>
  </r>
  <r>
    <x v="1060"/>
    <n v="5.3"/>
  </r>
  <r>
    <x v="1061"/>
    <n v="7.2"/>
  </r>
  <r>
    <x v="414"/>
    <n v="5.0999999999999996"/>
  </r>
  <r>
    <x v="1062"/>
    <n v="5.6"/>
  </r>
  <r>
    <x v="696"/>
    <n v="7.6"/>
  </r>
  <r>
    <x v="991"/>
    <n v="3.1"/>
  </r>
  <r>
    <x v="1063"/>
    <n v="7.2"/>
  </r>
  <r>
    <x v="1064"/>
    <n v="5.7"/>
  </r>
  <r>
    <x v="835"/>
    <n v="5.2"/>
  </r>
  <r>
    <x v="250"/>
    <n v="7.7"/>
  </r>
  <r>
    <x v="1065"/>
    <n v="7"/>
  </r>
  <r>
    <x v="1066"/>
    <n v="3.6"/>
  </r>
  <r>
    <x v="1067"/>
    <n v="4.9000000000000004"/>
  </r>
  <r>
    <x v="1068"/>
    <n v="6"/>
  </r>
  <r>
    <x v="696"/>
    <n v="6.6"/>
  </r>
  <r>
    <x v="1069"/>
    <n v="6.8"/>
  </r>
  <r>
    <x v="503"/>
    <n v="7.2"/>
  </r>
  <r>
    <x v="1070"/>
    <n v="7.2"/>
  </r>
  <r>
    <x v="1071"/>
    <n v="2.8"/>
  </r>
  <r>
    <x v="761"/>
    <n v="6.6"/>
  </r>
  <r>
    <x v="1072"/>
    <n v="6.7"/>
  </r>
  <r>
    <x v="464"/>
    <n v="7"/>
  </r>
  <r>
    <x v="1073"/>
    <n v="4.4000000000000004"/>
  </r>
  <r>
    <x v="1074"/>
    <n v="7.1"/>
  </r>
  <r>
    <x v="1075"/>
    <n v="6.2"/>
  </r>
  <r>
    <x v="1076"/>
    <n v="7.3"/>
  </r>
  <r>
    <x v="941"/>
    <n v="5.0999999999999996"/>
  </r>
  <r>
    <x v="644"/>
    <n v="8.1"/>
  </r>
  <r>
    <x v="1077"/>
    <n v="6.7"/>
  </r>
  <r>
    <x v="1078"/>
    <n v="6.6"/>
  </r>
  <r>
    <x v="1079"/>
    <n v="4.5"/>
  </r>
  <r>
    <x v="113"/>
    <n v="8.1"/>
  </r>
  <r>
    <x v="842"/>
    <n v="6.6"/>
  </r>
  <r>
    <x v="1080"/>
    <n v="6.5"/>
  </r>
  <r>
    <x v="1081"/>
    <n v="5.9"/>
  </r>
  <r>
    <x v="1082"/>
    <n v="6.6"/>
  </r>
  <r>
    <x v="66"/>
    <n v="6.5"/>
  </r>
  <r>
    <x v="225"/>
    <n v="7.3"/>
  </r>
  <r>
    <x v="126"/>
    <n v="7.5"/>
  </r>
  <r>
    <x v="853"/>
    <n v="5.9"/>
  </r>
  <r>
    <x v="207"/>
    <n v="7.4"/>
  </r>
  <r>
    <x v="165"/>
    <n v="6.9"/>
  </r>
  <r>
    <x v="106"/>
    <n v="7.9"/>
  </r>
  <r>
    <x v="2"/>
    <n v="8.4"/>
  </r>
  <r>
    <x v="323"/>
    <n v="8"/>
  </r>
  <r>
    <x v="246"/>
    <n v="6"/>
  </r>
  <r>
    <x v="113"/>
    <n v="7.3"/>
  </r>
  <r>
    <x v="1083"/>
    <n v="6.8"/>
  </r>
  <r>
    <x v="38"/>
    <n v="7.8"/>
  </r>
  <r>
    <x v="1084"/>
    <n v="5.7"/>
  </r>
  <r>
    <x v="204"/>
    <n v="6.1"/>
  </r>
  <r>
    <x v="1085"/>
    <n v="8.1"/>
  </r>
  <r>
    <x v="1047"/>
    <n v="6.1"/>
  </r>
  <r>
    <x v="77"/>
    <n v="7.5"/>
  </r>
  <r>
    <x v="208"/>
    <n v="6.2"/>
  </r>
  <r>
    <x v="1086"/>
    <n v="6.2"/>
  </r>
  <r>
    <x v="469"/>
    <n v="7.9"/>
  </r>
  <r>
    <x v="370"/>
    <n v="7.4"/>
  </r>
  <r>
    <x v="899"/>
    <n v="6.6"/>
  </r>
  <r>
    <x v="491"/>
    <n v="7.3"/>
  </r>
  <r>
    <x v="24"/>
    <n v="7.5"/>
  </r>
  <r>
    <x v="795"/>
    <n v="5.6"/>
  </r>
  <r>
    <x v="1087"/>
    <n v="7.3"/>
  </r>
  <r>
    <x v="1088"/>
    <n v="6.4"/>
  </r>
  <r>
    <x v="172"/>
    <n v="5"/>
  </r>
  <r>
    <x v="80"/>
    <n v="5.4"/>
  </r>
  <r>
    <x v="523"/>
    <n v="8.1999999999999993"/>
  </r>
  <r>
    <x v="277"/>
    <n v="7.1"/>
  </r>
  <r>
    <x v="1089"/>
    <n v="5.3"/>
  </r>
  <r>
    <x v="1090"/>
    <n v="6.5"/>
  </r>
  <r>
    <x v="1091"/>
    <n v="6.2"/>
  </r>
  <r>
    <x v="423"/>
    <n v="6.4"/>
  </r>
  <r>
    <x v="521"/>
    <n v="7.2"/>
  </r>
  <r>
    <x v="141"/>
    <n v="6.9"/>
  </r>
  <r>
    <x v="1092"/>
    <n v="5.7"/>
  </r>
  <r>
    <x v="50"/>
    <n v="7.7"/>
  </r>
  <r>
    <x v="296"/>
    <n v="5.4"/>
  </r>
  <r>
    <x v="49"/>
    <n v="5.6"/>
  </r>
  <r>
    <x v="1093"/>
    <n v="7.7"/>
  </r>
  <r>
    <x v="433"/>
    <n v="5.0999999999999996"/>
  </r>
  <r>
    <x v="1094"/>
    <n v="6.8"/>
  </r>
  <r>
    <x v="767"/>
    <n v="8.4"/>
  </r>
  <r>
    <x v="1095"/>
    <n v="4.9000000000000004"/>
  </r>
  <r>
    <x v="645"/>
    <n v="7.1"/>
  </r>
  <r>
    <x v="1096"/>
    <n v="6.6"/>
  </r>
  <r>
    <x v="1064"/>
    <n v="6.1"/>
  </r>
  <r>
    <x v="1097"/>
    <n v="4.0999999999999996"/>
  </r>
  <r>
    <x v="112"/>
    <n v="5.8"/>
  </r>
  <r>
    <x v="340"/>
    <n v="8.1"/>
  </r>
  <r>
    <x v="1098"/>
    <n v="7.6"/>
  </r>
  <r>
    <x v="1099"/>
    <n v="7.8"/>
  </r>
  <r>
    <x v="1100"/>
    <n v="4.5999999999999996"/>
  </r>
  <r>
    <x v="999"/>
    <n v="6"/>
  </r>
  <r>
    <x v="1101"/>
    <n v="7"/>
  </r>
  <r>
    <x v="497"/>
    <n v="6.7"/>
  </r>
  <r>
    <x v="402"/>
    <n v="6.4"/>
  </r>
  <r>
    <x v="1102"/>
    <n v="7.2"/>
  </r>
  <r>
    <x v="479"/>
    <n v="7.4"/>
  </r>
  <r>
    <x v="1103"/>
    <n v="4.8"/>
  </r>
  <r>
    <x v="1104"/>
    <n v="4"/>
  </r>
  <r>
    <x v="922"/>
    <n v="6.2"/>
  </r>
  <r>
    <x v="696"/>
    <n v="7.7"/>
  </r>
  <r>
    <x v="1105"/>
    <n v="6.7"/>
  </r>
  <r>
    <x v="1072"/>
    <n v="7.9"/>
  </r>
  <r>
    <x v="602"/>
    <n v="7.9"/>
  </r>
  <r>
    <x v="1032"/>
    <n v="5.5"/>
  </r>
  <r>
    <x v="1106"/>
    <n v="6.2"/>
  </r>
  <r>
    <x v="1107"/>
    <n v="5.0999999999999996"/>
  </r>
  <r>
    <x v="1108"/>
    <n v="4.0999999999999996"/>
  </r>
  <r>
    <x v="352"/>
    <n v="6.7"/>
  </r>
  <r>
    <x v="1109"/>
    <n v="4.7"/>
  </r>
  <r>
    <x v="1110"/>
    <n v="6.4"/>
  </r>
  <r>
    <x v="932"/>
    <n v="6.3"/>
  </r>
  <r>
    <x v="1111"/>
    <n v="5.5"/>
  </r>
  <r>
    <x v="1112"/>
    <n v="7.3"/>
  </r>
  <r>
    <x v="146"/>
    <n v="6.3"/>
  </r>
  <r>
    <x v="1113"/>
    <n v="4.9000000000000004"/>
  </r>
  <r>
    <x v="212"/>
    <n v="7.6"/>
  </r>
  <r>
    <x v="1114"/>
    <n v="6"/>
  </r>
  <r>
    <x v="743"/>
    <n v="6.2"/>
  </r>
  <r>
    <x v="913"/>
    <n v="6.8"/>
  </r>
  <r>
    <x v="1115"/>
    <n v="4.5"/>
  </r>
  <r>
    <x v="1116"/>
    <n v="5.7"/>
  </r>
  <r>
    <x v="1117"/>
    <n v="8.4"/>
  </r>
  <r>
    <x v="1118"/>
    <n v="4.5999999999999996"/>
  </r>
  <r>
    <x v="1119"/>
    <n v="6.2"/>
  </r>
  <r>
    <x v="1120"/>
    <n v="7"/>
  </r>
  <r>
    <x v="1121"/>
    <n v="6.9"/>
  </r>
  <r>
    <x v="1122"/>
    <n v="6.1"/>
  </r>
  <r>
    <x v="1123"/>
    <n v="6.7"/>
  </r>
  <r>
    <x v="1124"/>
    <n v="5.6"/>
  </r>
  <r>
    <x v="569"/>
    <n v="6.6"/>
  </r>
  <r>
    <x v="696"/>
    <n v="6.4"/>
  </r>
  <r>
    <x v="1125"/>
    <n v="2.8"/>
  </r>
  <r>
    <x v="1126"/>
    <n v="5.4"/>
  </r>
  <r>
    <x v="102"/>
    <n v="5"/>
  </r>
  <r>
    <x v="1127"/>
    <n v="5.0999999999999996"/>
  </r>
  <r>
    <x v="255"/>
    <n v="8"/>
  </r>
  <r>
    <x v="995"/>
    <n v="5.9"/>
  </r>
  <r>
    <x v="113"/>
    <n v="7.5"/>
  </r>
  <r>
    <x v="375"/>
    <n v="8.1999999999999993"/>
  </r>
  <r>
    <x v="1128"/>
    <n v="7"/>
  </r>
  <r>
    <x v="282"/>
    <n v="6.6"/>
  </r>
  <r>
    <x v="790"/>
    <n v="6.7"/>
  </r>
  <r>
    <x v="1129"/>
    <n v="5.5"/>
  </r>
  <r>
    <x v="1130"/>
    <n v="4.9000000000000004"/>
  </r>
  <r>
    <x v="518"/>
    <n v="6.9"/>
  </r>
  <r>
    <x v="1131"/>
    <n v="7.4"/>
  </r>
  <r>
    <x v="1132"/>
    <n v="5.6"/>
  </r>
  <r>
    <x v="1133"/>
    <n v="8"/>
  </r>
  <r>
    <x v="1134"/>
    <n v="5.3"/>
  </r>
  <r>
    <x v="1135"/>
    <n v="6.2"/>
  </r>
  <r>
    <x v="1136"/>
    <n v="5.3"/>
  </r>
  <r>
    <x v="525"/>
    <n v="6.6"/>
  </r>
  <r>
    <x v="696"/>
    <n v="7.2"/>
  </r>
  <r>
    <x v="1137"/>
    <n v="4.5999999999999996"/>
  </r>
  <r>
    <x v="1078"/>
    <n v="7.5"/>
  </r>
  <r>
    <x v="1138"/>
    <n v="6.5"/>
  </r>
  <r>
    <x v="23"/>
    <n v="7.6"/>
  </r>
  <r>
    <x v="1139"/>
    <n v="6.2"/>
  </r>
  <r>
    <x v="507"/>
    <n v="8"/>
  </r>
  <r>
    <x v="1140"/>
    <n v="5.5"/>
  </r>
  <r>
    <x v="696"/>
    <n v="6.3"/>
  </r>
  <r>
    <x v="1141"/>
    <n v="7.2"/>
  </r>
  <r>
    <x v="113"/>
    <n v="7.9"/>
  </r>
  <r>
    <x v="1142"/>
    <n v="6.7"/>
  </r>
  <r>
    <x v="1143"/>
    <n v="5.3"/>
  </r>
  <r>
    <x v="1144"/>
    <n v="6.3"/>
  </r>
  <r>
    <x v="1010"/>
    <n v="6.5"/>
  </r>
  <r>
    <x v="1145"/>
    <n v="5.6"/>
  </r>
  <r>
    <x v="842"/>
    <n v="7"/>
  </r>
  <r>
    <x v="1146"/>
    <n v="8.3000000000000007"/>
  </r>
  <r>
    <x v="430"/>
    <n v="7.2"/>
  </r>
  <r>
    <x v="449"/>
    <n v="6.8"/>
  </r>
  <r>
    <x v="1147"/>
    <n v="6.4"/>
  </r>
  <r>
    <x v="1013"/>
    <n v="6.9"/>
  </r>
  <r>
    <x v="1148"/>
    <n v="8"/>
  </r>
  <r>
    <x v="1149"/>
    <n v="6.2"/>
  </r>
  <r>
    <x v="668"/>
    <n v="6.4"/>
  </r>
  <r>
    <x v="503"/>
    <n v="5.6"/>
  </r>
  <r>
    <x v="1150"/>
    <n v="6.1"/>
  </r>
  <r>
    <x v="1151"/>
    <n v="6"/>
  </r>
  <r>
    <x v="1152"/>
    <n v="5.0999999999999996"/>
  </r>
  <r>
    <x v="1153"/>
    <n v="4.5"/>
  </r>
  <r>
    <x v="1154"/>
    <n v="5.9"/>
  </r>
  <r>
    <x v="1155"/>
    <n v="6"/>
  </r>
  <r>
    <x v="1156"/>
    <n v="5.8"/>
  </r>
  <r>
    <x v="1157"/>
    <n v="6.1"/>
  </r>
  <r>
    <x v="1158"/>
    <n v="4.9000000000000004"/>
  </r>
  <r>
    <x v="1159"/>
    <n v="5.7"/>
  </r>
  <r>
    <x v="1160"/>
    <n v="7.1"/>
  </r>
  <r>
    <x v="1161"/>
    <n v="6.6"/>
  </r>
  <r>
    <x v="370"/>
    <n v="8.1"/>
  </r>
  <r>
    <x v="1162"/>
    <n v="5.7"/>
  </r>
  <r>
    <x v="35"/>
    <n v="6.8"/>
  </r>
  <r>
    <x v="1163"/>
    <n v="7.5"/>
  </r>
  <r>
    <x v="1164"/>
    <n v="6.2"/>
  </r>
  <r>
    <x v="326"/>
    <n v="8.3000000000000007"/>
  </r>
  <r>
    <x v="1165"/>
    <n v="7.4"/>
  </r>
  <r>
    <x v="464"/>
    <n v="8"/>
  </r>
  <r>
    <x v="451"/>
    <n v="6.9"/>
  </r>
  <r>
    <x v="293"/>
    <n v="6.9"/>
  </r>
  <r>
    <x v="1166"/>
    <n v="9.5"/>
  </r>
  <r>
    <x v="1167"/>
    <n v="5.5"/>
  </r>
  <r>
    <x v="1168"/>
    <n v="5.7"/>
  </r>
  <r>
    <x v="78"/>
    <n v="7.2"/>
  </r>
  <r>
    <x v="71"/>
    <n v="6.9"/>
  </r>
  <r>
    <x v="480"/>
    <n v="5.5"/>
  </r>
  <r>
    <x v="834"/>
    <n v="5.9"/>
  </r>
  <r>
    <x v="488"/>
    <n v="7.7"/>
  </r>
  <r>
    <x v="818"/>
    <n v="5.2"/>
  </r>
  <r>
    <x v="682"/>
    <n v="7.1"/>
  </r>
  <r>
    <x v="113"/>
    <n v="6.6"/>
  </r>
  <r>
    <x v="1169"/>
    <n v="5.5"/>
  </r>
  <r>
    <x v="491"/>
    <n v="7.7"/>
  </r>
  <r>
    <x v="795"/>
    <n v="5.4"/>
  </r>
  <r>
    <x v="1170"/>
    <n v="6.7"/>
  </r>
  <r>
    <x v="830"/>
    <n v="5"/>
  </r>
  <r>
    <x v="425"/>
    <n v="6.4"/>
  </r>
  <r>
    <x v="1116"/>
    <n v="6.6"/>
  </r>
  <r>
    <x v="265"/>
    <n v="5.9"/>
  </r>
  <r>
    <x v="398"/>
    <n v="5.7"/>
  </r>
  <r>
    <x v="548"/>
    <n v="4.5"/>
  </r>
  <r>
    <x v="1002"/>
    <n v="3.7"/>
  </r>
  <r>
    <x v="1003"/>
    <n v="5"/>
  </r>
  <r>
    <x v="495"/>
    <n v="4.5999999999999996"/>
  </r>
  <r>
    <x v="138"/>
    <n v="6.5"/>
  </r>
  <r>
    <x v="1171"/>
    <n v="4.9000000000000004"/>
  </r>
  <r>
    <x v="1172"/>
    <n v="6"/>
  </r>
  <r>
    <x v="1173"/>
    <n v="6.9"/>
  </r>
  <r>
    <x v="1174"/>
    <n v="5.7"/>
  </r>
  <r>
    <x v="48"/>
    <n v="6.7"/>
  </r>
  <r>
    <x v="437"/>
    <n v="6.9"/>
  </r>
  <r>
    <x v="616"/>
    <n v="5.5"/>
  </r>
  <r>
    <x v="1175"/>
    <n v="4.4000000000000004"/>
  </r>
  <r>
    <x v="80"/>
    <n v="5.4"/>
  </r>
  <r>
    <x v="1176"/>
    <n v="7"/>
  </r>
  <r>
    <x v="197"/>
    <n v="5.4"/>
  </r>
  <r>
    <x v="1177"/>
    <n v="5.4"/>
  </r>
  <r>
    <x v="1178"/>
    <n v="8"/>
  </r>
  <r>
    <x v="1179"/>
    <n v="7.6"/>
  </r>
  <r>
    <x v="1180"/>
    <n v="5.9"/>
  </r>
  <r>
    <x v="864"/>
    <n v="6.6"/>
  </r>
  <r>
    <x v="120"/>
    <n v="6.7"/>
  </r>
  <r>
    <x v="1181"/>
    <n v="3.9"/>
  </r>
  <r>
    <x v="1072"/>
    <n v="5.7"/>
  </r>
  <r>
    <x v="1113"/>
    <n v="6.7"/>
  </r>
  <r>
    <x v="1182"/>
    <n v="6.5"/>
  </r>
  <r>
    <x v="954"/>
    <n v="6.8"/>
  </r>
  <r>
    <x v="1183"/>
    <n v="6.3"/>
  </r>
  <r>
    <x v="475"/>
    <n v="7.3"/>
  </r>
  <r>
    <x v="1184"/>
    <n v="6.9"/>
  </r>
  <r>
    <x v="222"/>
    <n v="7"/>
  </r>
  <r>
    <x v="1185"/>
    <n v="6.5"/>
  </r>
  <r>
    <x v="1186"/>
    <n v="3.6"/>
  </r>
  <r>
    <x v="340"/>
    <n v="7.7"/>
  </r>
  <r>
    <x v="106"/>
    <n v="7.7"/>
  </r>
  <r>
    <x v="88"/>
    <n v="5.9"/>
  </r>
  <r>
    <x v="941"/>
    <n v="6.8"/>
  </r>
  <r>
    <x v="960"/>
    <n v="7.4"/>
  </r>
  <r>
    <x v="614"/>
    <n v="5.0999999999999996"/>
  </r>
  <r>
    <x v="113"/>
    <n v="9.1"/>
  </r>
  <r>
    <x v="773"/>
    <n v="7.4"/>
  </r>
  <r>
    <x v="1133"/>
    <n v="7.2"/>
  </r>
  <r>
    <x v="1022"/>
    <n v="6"/>
  </r>
  <r>
    <x v="113"/>
    <n v="7.4"/>
  </r>
  <r>
    <x v="266"/>
    <n v="8.3000000000000007"/>
  </r>
  <r>
    <x v="315"/>
    <n v="8.1"/>
  </r>
  <r>
    <x v="956"/>
    <n v="6.3"/>
  </r>
  <r>
    <x v="277"/>
    <n v="7.3"/>
  </r>
  <r>
    <x v="676"/>
    <n v="3.6"/>
  </r>
  <r>
    <x v="107"/>
    <n v="1.6"/>
  </r>
  <r>
    <x v="121"/>
    <n v="8"/>
  </r>
  <r>
    <x v="139"/>
    <n v="6.2"/>
  </r>
  <r>
    <x v="420"/>
    <n v="9"/>
  </r>
  <r>
    <x v="497"/>
    <n v="6.1"/>
  </r>
  <r>
    <x v="200"/>
    <n v="5.7"/>
  </r>
  <r>
    <x v="831"/>
    <n v="6.8"/>
  </r>
  <r>
    <x v="1187"/>
    <n v="5.5"/>
  </r>
  <r>
    <x v="1188"/>
    <n v="6.8"/>
  </r>
  <r>
    <x v="1189"/>
    <n v="7.3"/>
  </r>
  <r>
    <x v="614"/>
    <n v="6.1"/>
  </r>
  <r>
    <x v="627"/>
    <n v="7.2"/>
  </r>
  <r>
    <x v="1190"/>
    <n v="5.9"/>
  </r>
  <r>
    <x v="1191"/>
    <n v="6.1"/>
  </r>
  <r>
    <x v="444"/>
    <n v="6.8"/>
  </r>
  <r>
    <x v="1192"/>
    <n v="7.7"/>
  </r>
  <r>
    <x v="940"/>
    <n v="4.9000000000000004"/>
  </r>
  <r>
    <x v="1193"/>
    <n v="6.1"/>
  </r>
  <r>
    <x v="950"/>
    <n v="2.5"/>
  </r>
  <r>
    <x v="1194"/>
    <n v="6.1"/>
  </r>
  <r>
    <x v="1195"/>
    <n v="5.9"/>
  </r>
  <r>
    <x v="1196"/>
    <n v="5.7"/>
  </r>
  <r>
    <x v="1197"/>
    <n v="5.6"/>
  </r>
  <r>
    <x v="291"/>
    <n v="7.2"/>
  </r>
  <r>
    <x v="1198"/>
    <n v="7.7"/>
  </r>
  <r>
    <x v="174"/>
    <n v="7.8"/>
  </r>
  <r>
    <x v="1199"/>
    <n v="6.1"/>
  </r>
  <r>
    <x v="147"/>
    <n v="5.8"/>
  </r>
  <r>
    <x v="472"/>
    <n v="6.5"/>
  </r>
  <r>
    <x v="326"/>
    <n v="7.9"/>
  </r>
  <r>
    <x v="1200"/>
    <n v="6.3"/>
  </r>
  <r>
    <x v="1201"/>
    <n v="3.8"/>
  </r>
  <r>
    <x v="1202"/>
    <n v="8.3000000000000007"/>
  </r>
  <r>
    <x v="1203"/>
    <n v="6.4"/>
  </r>
  <r>
    <x v="1204"/>
    <n v="6.7"/>
  </r>
  <r>
    <x v="922"/>
    <n v="6.1"/>
  </r>
  <r>
    <x v="738"/>
    <n v="8.1"/>
  </r>
  <r>
    <x v="1205"/>
    <n v="6"/>
  </r>
  <r>
    <x v="1206"/>
    <n v="5.8"/>
  </r>
  <r>
    <x v="1207"/>
    <n v="5.6"/>
  </r>
  <r>
    <x v="1208"/>
    <n v="6.1"/>
  </r>
  <r>
    <x v="903"/>
    <n v="5.9"/>
  </r>
  <r>
    <x v="1209"/>
    <n v="7.3"/>
  </r>
  <r>
    <x v="381"/>
    <n v="6.8"/>
  </r>
  <r>
    <x v="166"/>
    <n v="5.7"/>
  </r>
  <r>
    <x v="1210"/>
    <n v="7.3"/>
  </r>
  <r>
    <x v="842"/>
    <n v="6.3"/>
  </r>
  <r>
    <x v="1211"/>
    <n v="5.9"/>
  </r>
  <r>
    <x v="474"/>
    <n v="7.1"/>
  </r>
  <r>
    <x v="859"/>
    <n v="7.1"/>
  </r>
  <r>
    <x v="1212"/>
    <n v="8"/>
  </r>
  <r>
    <x v="1213"/>
    <n v="5.0999999999999996"/>
  </r>
  <r>
    <x v="860"/>
    <n v="7.1"/>
  </r>
  <r>
    <x v="790"/>
    <n v="6.5"/>
  </r>
  <r>
    <x v="396"/>
    <n v="4.5"/>
  </r>
  <r>
    <x v="1214"/>
    <n v="6.6"/>
  </r>
  <r>
    <x v="325"/>
    <n v="4.3"/>
  </r>
  <r>
    <x v="1142"/>
    <n v="6.7"/>
  </r>
  <r>
    <x v="1215"/>
    <n v="6.8"/>
  </r>
  <r>
    <x v="1216"/>
    <n v="5.4"/>
  </r>
  <r>
    <x v="330"/>
    <n v="6.6"/>
  </r>
  <r>
    <x v="223"/>
    <n v="7.4"/>
  </r>
  <r>
    <x v="1098"/>
    <n v="7.3"/>
  </r>
  <r>
    <x v="788"/>
    <n v="6.9"/>
  </r>
  <r>
    <x v="165"/>
    <n v="8"/>
  </r>
  <r>
    <x v="1217"/>
    <n v="6.4"/>
  </r>
  <r>
    <x v="1123"/>
    <n v="7.8"/>
  </r>
  <r>
    <x v="790"/>
    <n v="6.1"/>
  </r>
  <r>
    <x v="1218"/>
    <n v="6.1"/>
  </r>
  <r>
    <x v="1219"/>
    <n v="5.0999999999999996"/>
  </r>
  <r>
    <x v="1220"/>
    <n v="7.8"/>
  </r>
  <r>
    <x v="317"/>
    <n v="7.4"/>
  </r>
  <r>
    <x v="1221"/>
    <n v="7.8"/>
  </r>
  <r>
    <x v="1165"/>
    <n v="8"/>
  </r>
  <r>
    <x v="1087"/>
    <n v="6.7"/>
  </r>
  <r>
    <x v="1222"/>
    <n v="6.6"/>
  </r>
  <r>
    <x v="1122"/>
    <n v="6.4"/>
  </r>
  <r>
    <x v="1223"/>
    <n v="6.7"/>
  </r>
  <r>
    <x v="1224"/>
    <n v="6.2"/>
  </r>
  <r>
    <x v="281"/>
    <n v="7.3"/>
  </r>
  <r>
    <x v="1225"/>
    <n v="8.1"/>
  </r>
  <r>
    <x v="1226"/>
    <n v="7"/>
  </r>
  <r>
    <x v="410"/>
    <n v="8"/>
  </r>
  <r>
    <x v="38"/>
    <n v="8"/>
  </r>
  <r>
    <x v="166"/>
    <n v="7"/>
  </r>
  <r>
    <x v="1227"/>
    <n v="7.9"/>
  </r>
  <r>
    <x v="628"/>
    <n v="5.9"/>
  </r>
  <r>
    <x v="135"/>
    <n v="6.6"/>
  </r>
  <r>
    <x v="135"/>
    <n v="6.3"/>
  </r>
  <r>
    <x v="769"/>
    <n v="7.7"/>
  </r>
  <r>
    <x v="51"/>
    <n v="6.9"/>
  </r>
  <r>
    <x v="1228"/>
    <n v="7.1"/>
  </r>
  <r>
    <x v="110"/>
    <n v="7.4"/>
  </r>
  <r>
    <x v="1229"/>
    <n v="6.5"/>
  </r>
  <r>
    <x v="544"/>
    <n v="6.5"/>
  </r>
  <r>
    <x v="1230"/>
    <n v="6.8"/>
  </r>
  <r>
    <x v="169"/>
    <n v="7.5"/>
  </r>
  <r>
    <x v="457"/>
    <n v="6.6"/>
  </r>
  <r>
    <x v="148"/>
    <n v="7.1"/>
  </r>
  <r>
    <x v="531"/>
    <n v="6.6"/>
  </r>
  <r>
    <x v="255"/>
    <n v="7"/>
  </r>
  <r>
    <x v="1231"/>
    <n v="3.3"/>
  </r>
  <r>
    <x v="1232"/>
    <n v="6.7"/>
  </r>
  <r>
    <x v="1233"/>
    <n v="8"/>
  </r>
  <r>
    <x v="1141"/>
    <n v="6.8"/>
  </r>
  <r>
    <x v="1234"/>
    <n v="6"/>
  </r>
  <r>
    <x v="1235"/>
    <n v="5.4"/>
  </r>
  <r>
    <x v="1236"/>
    <n v="4.3"/>
  </r>
  <r>
    <x v="401"/>
    <n v="6.2"/>
  </r>
  <r>
    <x v="1237"/>
    <n v="7.7"/>
  </r>
  <r>
    <x v="30"/>
    <n v="8"/>
  </r>
  <r>
    <x v="508"/>
    <n v="7.4"/>
  </r>
  <r>
    <x v="1238"/>
    <n v="5.9"/>
  </r>
  <r>
    <x v="1239"/>
    <n v="7.8"/>
  </r>
  <r>
    <x v="390"/>
    <n v="7.4"/>
  </r>
  <r>
    <x v="616"/>
    <n v="6.5"/>
  </r>
  <r>
    <x v="407"/>
    <n v="5.4"/>
  </r>
  <r>
    <x v="387"/>
    <n v="7"/>
  </r>
  <r>
    <x v="113"/>
    <n v="8.6"/>
  </r>
  <r>
    <x v="491"/>
    <n v="7.6"/>
  </r>
  <r>
    <x v="934"/>
    <n v="6.9"/>
  </r>
  <r>
    <x v="1233"/>
    <n v="7"/>
  </r>
  <r>
    <x v="1105"/>
    <n v="5.3"/>
  </r>
  <r>
    <x v="1240"/>
    <n v="6.4"/>
  </r>
  <r>
    <x v="1241"/>
    <n v="4.5"/>
  </r>
  <r>
    <x v="690"/>
    <n v="7.8"/>
  </r>
  <r>
    <x v="1242"/>
    <n v="6.7"/>
  </r>
  <r>
    <x v="344"/>
    <n v="5.3"/>
  </r>
  <r>
    <x v="689"/>
    <n v="6.3"/>
  </r>
  <r>
    <x v="396"/>
    <n v="7"/>
  </r>
  <r>
    <x v="1243"/>
    <n v="5.3"/>
  </r>
  <r>
    <x v="477"/>
    <n v="6.6"/>
  </r>
  <r>
    <x v="771"/>
    <n v="5.8"/>
  </r>
  <r>
    <x v="250"/>
    <n v="6.7"/>
  </r>
  <r>
    <x v="784"/>
    <n v="6.6"/>
  </r>
  <r>
    <x v="467"/>
    <n v="7"/>
  </r>
  <r>
    <x v="72"/>
    <n v="8.4"/>
  </r>
  <r>
    <x v="199"/>
    <n v="6"/>
  </r>
  <r>
    <x v="1244"/>
    <n v="5.4"/>
  </r>
  <r>
    <x v="482"/>
    <n v="7.8"/>
  </r>
  <r>
    <x v="187"/>
    <n v="7.6"/>
  </r>
  <r>
    <x v="1245"/>
    <n v="6.6"/>
  </r>
  <r>
    <x v="1246"/>
    <n v="6.4"/>
  </r>
  <r>
    <x v="1247"/>
    <n v="7"/>
  </r>
  <r>
    <x v="1248"/>
    <n v="5.7"/>
  </r>
  <r>
    <x v="1249"/>
    <n v="5.9"/>
  </r>
  <r>
    <x v="1250"/>
    <n v="6.3"/>
  </r>
  <r>
    <x v="696"/>
    <n v="6.3"/>
  </r>
  <r>
    <x v="350"/>
    <n v="6.2"/>
  </r>
  <r>
    <x v="1060"/>
    <n v="2.1"/>
  </r>
  <r>
    <x v="437"/>
    <n v="5"/>
  </r>
  <r>
    <x v="1251"/>
    <n v="5.3"/>
  </r>
  <r>
    <x v="761"/>
    <n v="7.1"/>
  </r>
  <r>
    <x v="1252"/>
    <n v="7"/>
  </r>
  <r>
    <x v="588"/>
    <n v="7"/>
  </r>
  <r>
    <x v="150"/>
    <n v="5.7"/>
  </r>
  <r>
    <x v="1253"/>
    <n v="7.1"/>
  </r>
  <r>
    <x v="1254"/>
    <n v="7"/>
  </r>
  <r>
    <x v="1255"/>
    <n v="7.7"/>
  </r>
  <r>
    <x v="1256"/>
    <n v="7.1"/>
  </r>
  <r>
    <x v="1257"/>
    <n v="6.8"/>
  </r>
  <r>
    <x v="594"/>
    <n v="7.5"/>
  </r>
  <r>
    <x v="1258"/>
    <n v="6.3"/>
  </r>
  <r>
    <x v="1259"/>
    <n v="7.3"/>
  </r>
  <r>
    <x v="435"/>
    <n v="6.8"/>
  </r>
  <r>
    <x v="1260"/>
    <n v="7.2"/>
  </r>
  <r>
    <x v="20"/>
    <n v="6.4"/>
  </r>
  <r>
    <x v="859"/>
    <n v="6"/>
  </r>
  <r>
    <x v="1051"/>
    <n v="6.4"/>
  </r>
  <r>
    <x v="321"/>
    <n v="5.0999999999999996"/>
  </r>
  <r>
    <x v="1261"/>
    <n v="7.5"/>
  </r>
  <r>
    <x v="1262"/>
    <n v="7.1"/>
  </r>
  <r>
    <x v="1263"/>
    <n v="4.5999999999999996"/>
  </r>
  <r>
    <x v="187"/>
    <n v="5.7"/>
  </r>
  <r>
    <x v="727"/>
    <n v="6.8"/>
  </r>
  <r>
    <x v="1264"/>
    <n v="7.7"/>
  </r>
  <r>
    <x v="119"/>
    <n v="6.7"/>
  </r>
  <r>
    <x v="1265"/>
    <n v="3.2"/>
  </r>
  <r>
    <x v="1266"/>
    <n v="6.1"/>
  </r>
  <r>
    <x v="200"/>
    <n v="5.6"/>
  </r>
  <r>
    <x v="1267"/>
    <n v="6.9"/>
  </r>
  <r>
    <x v="1268"/>
    <n v="7.5"/>
  </r>
  <r>
    <x v="297"/>
    <n v="5.8"/>
  </r>
  <r>
    <x v="129"/>
    <n v="8.3000000000000007"/>
  </r>
  <r>
    <x v="1269"/>
    <n v="2.8"/>
  </r>
  <r>
    <x v="1137"/>
    <n v="6.6"/>
  </r>
  <r>
    <x v="1270"/>
    <n v="7.5"/>
  </r>
  <r>
    <x v="1271"/>
    <n v="6"/>
  </r>
  <r>
    <x v="1272"/>
    <n v="6.2"/>
  </r>
  <r>
    <x v="259"/>
    <n v="7.2"/>
  </r>
  <r>
    <x v="142"/>
    <n v="8.6999999999999993"/>
  </r>
  <r>
    <x v="1273"/>
    <n v="6"/>
  </r>
  <r>
    <x v="767"/>
    <n v="8"/>
  </r>
  <r>
    <x v="564"/>
    <n v="7.2"/>
  </r>
  <r>
    <x v="353"/>
    <n v="4.5"/>
  </r>
  <r>
    <x v="363"/>
    <n v="7.9"/>
  </r>
  <r>
    <x v="899"/>
    <n v="7.1"/>
  </r>
  <r>
    <x v="592"/>
    <n v="7.5"/>
  </r>
  <r>
    <x v="1274"/>
    <n v="6.8"/>
  </r>
  <r>
    <x v="882"/>
    <n v="4.3"/>
  </r>
  <r>
    <x v="1275"/>
    <n v="7.2"/>
  </r>
  <r>
    <x v="518"/>
    <n v="5.8"/>
  </r>
  <r>
    <x v="133"/>
    <n v="7.1"/>
  </r>
  <r>
    <x v="239"/>
    <n v="7.4"/>
  </r>
  <r>
    <x v="678"/>
    <n v="7.6"/>
  </r>
  <r>
    <x v="526"/>
    <n v="6.9"/>
  </r>
  <r>
    <x v="1027"/>
    <n v="6"/>
  </r>
  <r>
    <x v="873"/>
    <n v="6.9"/>
  </r>
  <r>
    <x v="1102"/>
    <n v="7.3"/>
  </r>
  <r>
    <x v="1276"/>
    <n v="4.5999999999999996"/>
  </r>
  <r>
    <x v="209"/>
    <n v="6"/>
  </r>
  <r>
    <x v="596"/>
    <n v="6.4"/>
  </r>
  <r>
    <x v="624"/>
    <n v="5.5"/>
  </r>
  <r>
    <x v="1277"/>
    <n v="7.5"/>
  </r>
  <r>
    <x v="328"/>
    <n v="8.1"/>
  </r>
  <r>
    <x v="1278"/>
    <n v="6.3"/>
  </r>
  <r>
    <x v="529"/>
    <n v="5.0999999999999996"/>
  </r>
  <r>
    <x v="1279"/>
    <n v="6.8"/>
  </r>
  <r>
    <x v="1280"/>
    <n v="5.3"/>
  </r>
  <r>
    <x v="825"/>
    <n v="7.3"/>
  </r>
  <r>
    <x v="1281"/>
    <n v="7.3"/>
  </r>
  <r>
    <x v="111"/>
    <n v="7.1"/>
  </r>
  <r>
    <x v="6"/>
    <n v="7.6"/>
  </r>
  <r>
    <x v="1282"/>
    <n v="5.3"/>
  </r>
  <r>
    <x v="644"/>
    <n v="7.8"/>
  </r>
  <r>
    <x v="1283"/>
    <n v="7.7"/>
  </r>
  <r>
    <x v="954"/>
    <n v="7.7"/>
  </r>
  <r>
    <x v="1201"/>
    <n v="5.4"/>
  </r>
  <r>
    <x v="872"/>
    <n v="6.2"/>
  </r>
  <r>
    <x v="607"/>
    <n v="7.4"/>
  </r>
  <r>
    <x v="1284"/>
    <n v="6.2"/>
  </r>
  <r>
    <x v="1285"/>
    <n v="5.0999999999999996"/>
  </r>
  <r>
    <x v="1286"/>
    <n v="6.9"/>
  </r>
  <r>
    <x v="1287"/>
    <n v="6.3"/>
  </r>
  <r>
    <x v="1288"/>
    <n v="6.8"/>
  </r>
  <r>
    <x v="624"/>
    <n v="7.4"/>
  </r>
  <r>
    <x v="887"/>
    <n v="5.7"/>
  </r>
  <r>
    <x v="1289"/>
    <n v="5.8"/>
  </r>
  <r>
    <x v="1290"/>
    <n v="6.2"/>
  </r>
  <r>
    <x v="1291"/>
    <n v="4.3"/>
  </r>
  <r>
    <x v="1292"/>
    <n v="6.4"/>
  </r>
  <r>
    <x v="1293"/>
    <n v="6"/>
  </r>
  <r>
    <x v="518"/>
    <n v="6.9"/>
  </r>
  <r>
    <x v="1294"/>
    <n v="5.5"/>
  </r>
  <r>
    <x v="1295"/>
    <n v="5.4"/>
  </r>
  <r>
    <x v="328"/>
    <n v="8.3000000000000007"/>
  </r>
  <r>
    <x v="38"/>
    <n v="7.9"/>
  </r>
  <r>
    <x v="1296"/>
    <n v="6.5"/>
  </r>
  <r>
    <x v="1297"/>
    <n v="6.3"/>
  </r>
  <r>
    <x v="1298"/>
    <n v="6.4"/>
  </r>
  <r>
    <x v="113"/>
    <n v="7.9"/>
  </r>
  <r>
    <x v="1299"/>
    <n v="5.3"/>
  </r>
  <r>
    <x v="1188"/>
    <n v="5.8"/>
  </r>
  <r>
    <x v="1300"/>
    <n v="6.6"/>
  </r>
  <r>
    <x v="1301"/>
    <n v="7.4"/>
  </r>
  <r>
    <x v="525"/>
    <n v="8.3000000000000007"/>
  </r>
  <r>
    <x v="1302"/>
    <n v="5.3"/>
  </r>
  <r>
    <x v="1303"/>
    <n v="6.2"/>
  </r>
  <r>
    <x v="246"/>
    <n v="6.9"/>
  </r>
  <r>
    <x v="118"/>
    <n v="5.9"/>
  </r>
  <r>
    <x v="1304"/>
    <n v="6.1"/>
  </r>
  <r>
    <x v="1060"/>
    <n v="5.8"/>
  </r>
  <r>
    <x v="599"/>
    <n v="7.3"/>
  </r>
  <r>
    <x v="1303"/>
    <n v="5.9"/>
  </r>
  <r>
    <x v="585"/>
    <n v="5.5"/>
  </r>
  <r>
    <x v="795"/>
    <n v="5"/>
  </r>
  <r>
    <x v="48"/>
    <n v="7"/>
  </r>
  <r>
    <x v="1305"/>
    <n v="7.8"/>
  </r>
  <r>
    <x v="392"/>
    <n v="6.4"/>
  </r>
  <r>
    <x v="911"/>
    <n v="5.9"/>
  </r>
  <r>
    <x v="206"/>
    <n v="7"/>
  </r>
  <r>
    <x v="804"/>
    <n v="6.1"/>
  </r>
  <r>
    <x v="392"/>
    <n v="6.9"/>
  </r>
  <r>
    <x v="1306"/>
    <n v="7.5"/>
  </r>
  <r>
    <x v="397"/>
    <n v="7.3"/>
  </r>
  <r>
    <x v="1307"/>
    <n v="6.5"/>
  </r>
  <r>
    <x v="83"/>
    <n v="6.2"/>
  </r>
  <r>
    <x v="1114"/>
    <n v="6.7"/>
  </r>
  <r>
    <x v="926"/>
    <n v="6"/>
  </r>
  <r>
    <x v="1234"/>
    <n v="6.3"/>
  </r>
  <r>
    <x v="1308"/>
    <n v="5.8"/>
  </r>
  <r>
    <x v="1309"/>
    <n v="6.1"/>
  </r>
  <r>
    <x v="1310"/>
    <n v="6.9"/>
  </r>
  <r>
    <x v="129"/>
    <n v="8.3000000000000007"/>
  </r>
  <r>
    <x v="717"/>
    <n v="5.4"/>
  </r>
  <r>
    <x v="1311"/>
    <n v="6.7"/>
  </r>
  <r>
    <x v="609"/>
    <n v="7.4"/>
  </r>
  <r>
    <x v="1312"/>
    <n v="5.6"/>
  </r>
  <r>
    <x v="259"/>
    <n v="6.5"/>
  </r>
  <r>
    <x v="1040"/>
    <n v="6.5"/>
  </r>
  <r>
    <x v="339"/>
    <n v="5.8"/>
  </r>
  <r>
    <x v="797"/>
    <n v="5"/>
  </r>
  <r>
    <x v="1313"/>
    <n v="5.5"/>
  </r>
  <r>
    <x v="879"/>
    <n v="6.5"/>
  </r>
  <r>
    <x v="420"/>
    <n v="7.2"/>
  </r>
  <r>
    <x v="1314"/>
    <n v="7.3"/>
  </r>
  <r>
    <x v="471"/>
    <n v="7.2"/>
  </r>
  <r>
    <x v="1315"/>
    <n v="5.2"/>
  </r>
  <r>
    <x v="1316"/>
    <n v="5.7"/>
  </r>
  <r>
    <x v="1169"/>
    <n v="4.7"/>
  </r>
  <r>
    <x v="1317"/>
    <n v="5.9"/>
  </r>
  <r>
    <x v="987"/>
    <n v="6.8"/>
  </r>
  <r>
    <x v="1318"/>
    <n v="5.9"/>
  </r>
  <r>
    <x v="1319"/>
    <n v="5.3"/>
  </r>
  <r>
    <x v="579"/>
    <n v="6"/>
  </r>
  <r>
    <x v="470"/>
    <n v="7.7"/>
  </r>
  <r>
    <x v="558"/>
    <n v="4.4000000000000004"/>
  </r>
  <r>
    <x v="397"/>
    <n v="6.6"/>
  </r>
  <r>
    <x v="1320"/>
    <n v="6.7"/>
  </r>
  <r>
    <x v="977"/>
    <n v="5.5"/>
  </r>
  <r>
    <x v="437"/>
    <n v="6.5"/>
  </r>
  <r>
    <x v="432"/>
    <n v="6.2"/>
  </r>
  <r>
    <x v="184"/>
    <n v="7.1"/>
  </r>
  <r>
    <x v="1321"/>
    <n v="6.1"/>
  </r>
  <r>
    <x v="382"/>
    <n v="7.1"/>
  </r>
  <r>
    <x v="1123"/>
    <n v="6"/>
  </r>
  <r>
    <x v="1008"/>
    <n v="7.4"/>
  </r>
  <r>
    <x v="1322"/>
    <n v="5.9"/>
  </r>
  <r>
    <x v="1323"/>
    <n v="4.0999999999999996"/>
  </r>
  <r>
    <x v="1324"/>
    <n v="5.8"/>
  </r>
  <r>
    <x v="1325"/>
    <n v="5.9"/>
  </r>
  <r>
    <x v="1281"/>
    <n v="7"/>
  </r>
  <r>
    <x v="586"/>
    <n v="6.8"/>
  </r>
  <r>
    <x v="1326"/>
    <n v="7.4"/>
  </r>
  <r>
    <x v="1327"/>
    <n v="7.1"/>
  </r>
  <r>
    <x v="1328"/>
    <n v="7"/>
  </r>
  <r>
    <x v="637"/>
    <n v="5.8"/>
  </r>
  <r>
    <x v="1230"/>
    <n v="7.8"/>
  </r>
  <r>
    <x v="1329"/>
    <n v="6.5"/>
  </r>
  <r>
    <x v="24"/>
    <n v="7"/>
  </r>
  <r>
    <x v="21"/>
    <n v="6.3"/>
  </r>
  <r>
    <x v="1050"/>
    <n v="5.3"/>
  </r>
  <r>
    <x v="209"/>
    <n v="6.8"/>
  </r>
  <r>
    <x v="1330"/>
    <n v="5.5"/>
  </r>
  <r>
    <x v="491"/>
    <n v="7.4"/>
  </r>
  <r>
    <x v="752"/>
    <n v="4.3"/>
  </r>
  <r>
    <x v="176"/>
    <n v="6"/>
  </r>
  <r>
    <x v="1331"/>
    <n v="5.2"/>
  </r>
  <r>
    <x v="1332"/>
    <n v="6.7"/>
  </r>
  <r>
    <x v="760"/>
    <n v="6.3"/>
  </r>
  <r>
    <x v="113"/>
    <n v="7.9"/>
  </r>
  <r>
    <x v="653"/>
    <n v="8.6"/>
  </r>
  <r>
    <x v="1333"/>
    <n v="6.1"/>
  </r>
  <r>
    <x v="1334"/>
    <n v="5.8"/>
  </r>
  <r>
    <x v="1335"/>
    <n v="7.7"/>
  </r>
  <r>
    <x v="507"/>
    <n v="8"/>
  </r>
  <r>
    <x v="1336"/>
    <n v="5.6"/>
  </r>
  <r>
    <x v="1337"/>
    <n v="6.7"/>
  </r>
  <r>
    <x v="1338"/>
    <n v="6.6"/>
  </r>
  <r>
    <x v="1339"/>
    <n v="4.2"/>
  </r>
  <r>
    <x v="934"/>
    <n v="6.6"/>
  </r>
  <r>
    <x v="1340"/>
    <n v="4.0999999999999996"/>
  </r>
  <r>
    <x v="845"/>
    <n v="7.3"/>
  </r>
  <r>
    <x v="1341"/>
    <n v="7.1"/>
  </r>
  <r>
    <x v="1342"/>
    <n v="6.5"/>
  </r>
  <r>
    <x v="1343"/>
    <n v="7"/>
  </r>
  <r>
    <x v="1344"/>
    <n v="5.5"/>
  </r>
  <r>
    <x v="1345"/>
    <n v="6.6"/>
  </r>
  <r>
    <x v="151"/>
    <n v="7.1"/>
  </r>
  <r>
    <x v="721"/>
    <n v="7.9"/>
  </r>
  <r>
    <x v="1346"/>
    <n v="7.1"/>
  </r>
  <r>
    <x v="1347"/>
    <n v="5.6"/>
  </r>
  <r>
    <x v="804"/>
    <n v="7.3"/>
  </r>
  <r>
    <x v="1348"/>
    <n v="3.3"/>
  </r>
  <r>
    <x v="437"/>
    <n v="6.5"/>
  </r>
  <r>
    <x v="1349"/>
    <n v="4.8"/>
  </r>
  <r>
    <x v="1233"/>
    <n v="5.2"/>
  </r>
  <r>
    <x v="1350"/>
    <n v="6.3"/>
  </r>
  <r>
    <x v="19"/>
    <n v="7.2"/>
  </r>
  <r>
    <x v="471"/>
    <n v="6.8"/>
  </r>
  <r>
    <x v="1351"/>
    <n v="5.7"/>
  </r>
  <r>
    <x v="860"/>
    <n v="7.2"/>
  </r>
  <r>
    <x v="681"/>
    <n v="6.9"/>
  </r>
  <r>
    <x v="113"/>
    <n v="9.1"/>
  </r>
  <r>
    <x v="1352"/>
    <n v="6.3"/>
  </r>
  <r>
    <x v="1204"/>
    <n v="6.2"/>
  </r>
  <r>
    <x v="410"/>
    <n v="6.7"/>
  </r>
  <r>
    <x v="1353"/>
    <n v="6.5"/>
  </r>
  <r>
    <x v="1354"/>
    <n v="7.2"/>
  </r>
  <r>
    <x v="1355"/>
    <n v="5.3"/>
  </r>
  <r>
    <x v="594"/>
    <n v="6.7"/>
  </r>
  <r>
    <x v="1287"/>
    <n v="6.2"/>
  </r>
  <r>
    <x v="129"/>
    <n v="3.6"/>
  </r>
  <r>
    <x v="1356"/>
    <n v="5.7"/>
  </r>
  <r>
    <x v="937"/>
    <n v="7.3"/>
  </r>
  <r>
    <x v="1357"/>
    <n v="5"/>
  </r>
  <r>
    <x v="1358"/>
    <n v="6.6"/>
  </r>
  <r>
    <x v="1359"/>
    <n v="6.6"/>
  </r>
  <r>
    <x v="1360"/>
    <n v="6.8"/>
  </r>
  <r>
    <x v="1361"/>
    <n v="6.2"/>
  </r>
  <r>
    <x v="1362"/>
    <n v="7.3"/>
  </r>
  <r>
    <x v="1363"/>
    <n v="6.2"/>
  </r>
  <r>
    <x v="1364"/>
    <n v="6.9"/>
  </r>
  <r>
    <x v="1267"/>
    <n v="6.6"/>
  </r>
  <r>
    <x v="1249"/>
    <n v="6.3"/>
  </r>
  <r>
    <x v="1365"/>
    <n v="7"/>
  </r>
  <r>
    <x v="1366"/>
    <n v="3.3"/>
  </r>
  <r>
    <x v="600"/>
    <n v="6.7"/>
  </r>
  <r>
    <x v="1367"/>
    <n v="6.2"/>
  </r>
  <r>
    <x v="739"/>
    <n v="6.5"/>
  </r>
  <r>
    <x v="1368"/>
    <n v="3.5"/>
  </r>
  <r>
    <x v="1369"/>
    <n v="5.5"/>
  </r>
  <r>
    <x v="1370"/>
    <n v="5.9"/>
  </r>
  <r>
    <x v="1371"/>
    <n v="4.7"/>
  </r>
  <r>
    <x v="1226"/>
    <n v="4.2"/>
  </r>
  <r>
    <x v="1372"/>
    <n v="5.2"/>
  </r>
  <r>
    <x v="1308"/>
    <n v="5.2"/>
  </r>
  <r>
    <x v="1373"/>
    <n v="3.9"/>
  </r>
  <r>
    <x v="1374"/>
    <n v="6.1"/>
  </r>
  <r>
    <x v="1375"/>
    <n v="5.8"/>
  </r>
  <r>
    <x v="1376"/>
    <n v="6.7"/>
  </r>
  <r>
    <x v="480"/>
    <n v="5.7"/>
  </r>
  <r>
    <x v="1377"/>
    <n v="4.5"/>
  </r>
  <r>
    <x v="1378"/>
    <n v="6.9"/>
  </r>
  <r>
    <x v="1379"/>
    <n v="4.8"/>
  </r>
  <r>
    <x v="1218"/>
    <n v="6.3"/>
  </r>
  <r>
    <x v="1380"/>
    <n v="6.9"/>
  </r>
  <r>
    <x v="1381"/>
    <n v="5.4"/>
  </r>
  <r>
    <x v="1382"/>
    <n v="3.8"/>
  </r>
  <r>
    <x v="1383"/>
    <n v="7"/>
  </r>
  <r>
    <x v="1384"/>
    <n v="5.2"/>
  </r>
  <r>
    <x v="732"/>
    <n v="7.3"/>
  </r>
  <r>
    <x v="1118"/>
    <n v="4.5999999999999996"/>
  </r>
  <r>
    <x v="1385"/>
    <n v="6.5"/>
  </r>
  <r>
    <x v="560"/>
    <n v="6.8"/>
  </r>
  <r>
    <x v="1386"/>
    <n v="6.7"/>
  </r>
  <r>
    <x v="288"/>
    <n v="6.1"/>
  </r>
  <r>
    <x v="1387"/>
    <n v="5.2"/>
  </r>
  <r>
    <x v="682"/>
    <n v="6.9"/>
  </r>
  <r>
    <x v="1388"/>
    <n v="6"/>
  </r>
  <r>
    <x v="1010"/>
    <n v="7.9"/>
  </r>
  <r>
    <x v="1389"/>
    <n v="4.5"/>
  </r>
  <r>
    <x v="1390"/>
    <n v="5.0999999999999996"/>
  </r>
  <r>
    <x v="1391"/>
    <n v="7.6"/>
  </r>
  <r>
    <x v="1392"/>
    <n v="7.6"/>
  </r>
  <r>
    <x v="1393"/>
    <n v="6.7"/>
  </r>
  <r>
    <x v="670"/>
    <n v="6.1"/>
  </r>
  <r>
    <x v="454"/>
    <n v="7.5"/>
  </r>
  <r>
    <x v="1289"/>
    <n v="5.3"/>
  </r>
  <r>
    <x v="1394"/>
    <n v="6"/>
  </r>
  <r>
    <x v="1165"/>
    <n v="7.1"/>
  </r>
  <r>
    <x v="1395"/>
    <n v="7.5"/>
  </r>
  <r>
    <x v="1396"/>
    <n v="6.9"/>
  </r>
  <r>
    <x v="18"/>
    <n v="8.5"/>
  </r>
  <r>
    <x v="624"/>
    <n v="7.5"/>
  </r>
  <r>
    <x v="1397"/>
    <n v="6.6"/>
  </r>
  <r>
    <x v="596"/>
    <n v="8"/>
  </r>
  <r>
    <x v="494"/>
    <n v="7"/>
  </r>
  <r>
    <x v="570"/>
    <n v="5.8"/>
  </r>
  <r>
    <x v="1398"/>
    <n v="7.3"/>
  </r>
  <r>
    <x v="273"/>
    <n v="6.8"/>
  </r>
  <r>
    <x v="579"/>
    <n v="6.7"/>
  </r>
  <r>
    <x v="1174"/>
    <n v="6.5"/>
  </r>
  <r>
    <x v="942"/>
    <n v="8"/>
  </r>
  <r>
    <x v="1304"/>
    <n v="6.5"/>
  </r>
  <r>
    <x v="1399"/>
    <n v="4.9000000000000004"/>
  </r>
  <r>
    <x v="1187"/>
    <n v="7.1"/>
  </r>
  <r>
    <x v="381"/>
    <n v="7"/>
  </r>
  <r>
    <x v="1400"/>
    <n v="7"/>
  </r>
  <r>
    <x v="459"/>
    <n v="7.5"/>
  </r>
  <r>
    <x v="953"/>
    <n v="4.5"/>
  </r>
  <r>
    <x v="1401"/>
    <n v="5.5"/>
  </r>
  <r>
    <x v="85"/>
    <n v="7.7"/>
  </r>
  <r>
    <x v="1402"/>
    <n v="7.2"/>
  </r>
  <r>
    <x v="1403"/>
    <n v="4.8"/>
  </r>
  <r>
    <x v="89"/>
    <n v="6.7"/>
  </r>
  <r>
    <x v="527"/>
    <n v="7"/>
  </r>
  <r>
    <x v="1404"/>
    <n v="6.5"/>
  </r>
  <r>
    <x v="947"/>
    <n v="7.4"/>
  </r>
  <r>
    <x v="113"/>
    <n v="3.5"/>
  </r>
  <r>
    <x v="1405"/>
    <n v="5.7"/>
  </r>
  <r>
    <x v="1180"/>
    <n v="6.2"/>
  </r>
  <r>
    <x v="1000"/>
    <n v="5.7"/>
  </r>
  <r>
    <x v="922"/>
    <n v="6.4"/>
  </r>
  <r>
    <x v="960"/>
    <n v="7"/>
  </r>
  <r>
    <x v="1406"/>
    <n v="7.7"/>
  </r>
  <r>
    <x v="998"/>
    <n v="5.4"/>
  </r>
  <r>
    <x v="1407"/>
    <n v="6.6"/>
  </r>
  <r>
    <x v="1408"/>
    <n v="6.1"/>
  </r>
  <r>
    <x v="1409"/>
    <n v="6.1"/>
  </r>
  <r>
    <x v="954"/>
    <n v="7.6"/>
  </r>
  <r>
    <x v="1410"/>
    <n v="6.2"/>
  </r>
  <r>
    <x v="1135"/>
    <n v="6.6"/>
  </r>
  <r>
    <x v="634"/>
    <n v="6.1"/>
  </r>
  <r>
    <x v="1411"/>
    <n v="7.3"/>
  </r>
  <r>
    <x v="1412"/>
    <n v="4.2"/>
  </r>
  <r>
    <x v="1049"/>
    <n v="7.1"/>
  </r>
  <r>
    <x v="1413"/>
    <n v="6"/>
  </r>
  <r>
    <x v="1414"/>
    <n v="6.5"/>
  </r>
  <r>
    <x v="1415"/>
    <n v="6.5"/>
  </r>
  <r>
    <x v="1416"/>
    <n v="5.7"/>
  </r>
  <r>
    <x v="1417"/>
    <n v="6.1"/>
  </r>
  <r>
    <x v="1418"/>
    <n v="7.1"/>
  </r>
  <r>
    <x v="1419"/>
    <n v="7.3"/>
  </r>
  <r>
    <x v="1420"/>
    <n v="6.5"/>
  </r>
  <r>
    <x v="113"/>
    <n v="7.9"/>
  </r>
  <r>
    <x v="1421"/>
    <n v="5.7"/>
  </r>
  <r>
    <x v="133"/>
    <n v="7.2"/>
  </r>
  <r>
    <x v="422"/>
    <n v="7.3"/>
  </r>
  <r>
    <x v="1422"/>
    <n v="6.9"/>
  </r>
  <r>
    <x v="1423"/>
    <n v="5"/>
  </r>
  <r>
    <x v="1424"/>
    <n v="5.9"/>
  </r>
  <r>
    <x v="1425"/>
    <n v="6.7"/>
  </r>
  <r>
    <x v="690"/>
    <n v="7.3"/>
  </r>
  <r>
    <x v="872"/>
    <n v="7.6"/>
  </r>
  <r>
    <x v="1426"/>
    <n v="6.5"/>
  </r>
  <r>
    <x v="1427"/>
    <n v="2.1"/>
  </r>
  <r>
    <x v="1428"/>
    <n v="5.3"/>
  </r>
  <r>
    <x v="1429"/>
    <n v="7.2"/>
  </r>
  <r>
    <x v="1251"/>
    <n v="7"/>
  </r>
  <r>
    <x v="1293"/>
    <n v="8"/>
  </r>
  <r>
    <x v="854"/>
    <n v="6.5"/>
  </r>
  <r>
    <x v="957"/>
    <n v="6.9"/>
  </r>
  <r>
    <x v="1430"/>
    <n v="7.1"/>
  </r>
  <r>
    <x v="1431"/>
    <n v="7.3"/>
  </r>
  <r>
    <x v="1432"/>
    <n v="7.5"/>
  </r>
  <r>
    <x v="1433"/>
    <n v="6.9"/>
  </r>
  <r>
    <x v="543"/>
    <n v="7.2"/>
  </r>
  <r>
    <x v="1434"/>
    <n v="7.2"/>
  </r>
  <r>
    <x v="1303"/>
    <n v="6.7"/>
  </r>
  <r>
    <x v="1435"/>
    <n v="6"/>
  </r>
  <r>
    <x v="169"/>
    <n v="8.9"/>
  </r>
  <r>
    <x v="1436"/>
    <n v="7.7"/>
  </r>
  <r>
    <x v="1437"/>
    <n v="7.9"/>
  </r>
  <r>
    <x v="426"/>
    <n v="5.6"/>
  </r>
  <r>
    <x v="618"/>
    <n v="8"/>
  </r>
  <r>
    <x v="84"/>
    <n v="6.2"/>
  </r>
  <r>
    <x v="1438"/>
    <n v="7.9"/>
  </r>
  <r>
    <x v="340"/>
    <n v="8.1"/>
  </r>
  <r>
    <x v="464"/>
    <n v="7.6"/>
  </r>
  <r>
    <x v="1439"/>
    <n v="3.5"/>
  </r>
  <r>
    <x v="1440"/>
    <n v="7.6"/>
  </r>
  <r>
    <x v="1171"/>
    <n v="6.5"/>
  </r>
  <r>
    <x v="1441"/>
    <n v="5.6"/>
  </r>
  <r>
    <x v="691"/>
    <n v="7.7"/>
  </r>
  <r>
    <x v="1442"/>
    <n v="5.2"/>
  </r>
  <r>
    <x v="233"/>
    <n v="6.9"/>
  </r>
  <r>
    <x v="1443"/>
    <n v="6.1"/>
  </r>
  <r>
    <x v="1444"/>
    <n v="5"/>
  </r>
  <r>
    <x v="1445"/>
    <n v="7.8"/>
  </r>
  <r>
    <x v="85"/>
    <n v="7.4"/>
  </r>
  <r>
    <x v="1446"/>
    <n v="6.8"/>
  </r>
  <r>
    <x v="113"/>
    <n v="7.1"/>
  </r>
  <r>
    <x v="548"/>
    <n v="6.4"/>
  </r>
  <r>
    <x v="511"/>
    <n v="5.7"/>
  </r>
  <r>
    <x v="1447"/>
    <n v="7.5"/>
  </r>
  <r>
    <x v="1231"/>
    <n v="6.7"/>
  </r>
  <r>
    <x v="1448"/>
    <n v="5.6"/>
  </r>
  <r>
    <x v="452"/>
    <n v="7"/>
  </r>
  <r>
    <x v="1449"/>
    <n v="7.6"/>
  </r>
  <r>
    <x v="760"/>
    <n v="6.5"/>
  </r>
  <r>
    <x v="1450"/>
    <n v="7"/>
  </r>
  <r>
    <x v="1451"/>
    <n v="6.3"/>
  </r>
  <r>
    <x v="1072"/>
    <n v="6.4"/>
  </r>
  <r>
    <x v="1452"/>
    <n v="7.1"/>
  </r>
  <r>
    <x v="329"/>
    <n v="7.1"/>
  </r>
  <r>
    <x v="1453"/>
    <n v="6.5"/>
  </r>
  <r>
    <x v="777"/>
    <n v="6.9"/>
  </r>
  <r>
    <x v="1050"/>
    <n v="5.4"/>
  </r>
  <r>
    <x v="57"/>
    <n v="4.9000000000000004"/>
  </r>
  <r>
    <x v="933"/>
    <n v="5.0999999999999996"/>
  </r>
  <r>
    <x v="1454"/>
    <n v="5.3"/>
  </r>
  <r>
    <x v="1072"/>
    <n v="7.5"/>
  </r>
  <r>
    <x v="113"/>
    <n v="8.3000000000000007"/>
  </r>
  <r>
    <x v="1455"/>
    <n v="7.3"/>
  </r>
  <r>
    <x v="954"/>
    <n v="7.3"/>
  </r>
  <r>
    <x v="1456"/>
    <n v="7.1"/>
  </r>
  <r>
    <x v="1114"/>
    <n v="6"/>
  </r>
  <r>
    <x v="428"/>
    <n v="6.6"/>
  </r>
  <r>
    <x v="1457"/>
    <n v="7.2"/>
  </r>
  <r>
    <x v="815"/>
    <n v="7.2"/>
  </r>
  <r>
    <x v="982"/>
    <n v="6.9"/>
  </r>
  <r>
    <x v="1458"/>
    <n v="6.8"/>
  </r>
  <r>
    <x v="1459"/>
    <n v="4"/>
  </r>
  <r>
    <x v="1460"/>
    <n v="7.7"/>
  </r>
  <r>
    <x v="1461"/>
    <n v="7.4"/>
  </r>
  <r>
    <x v="1462"/>
    <n v="6.5"/>
  </r>
  <r>
    <x v="1463"/>
    <n v="6.4"/>
  </r>
  <r>
    <x v="1464"/>
    <n v="7.2"/>
  </r>
  <r>
    <x v="1465"/>
    <n v="5.6"/>
  </r>
  <r>
    <x v="603"/>
    <n v="6.3"/>
  </r>
  <r>
    <x v="1466"/>
    <n v="6.8"/>
  </r>
  <r>
    <x v="1467"/>
    <n v="5.5"/>
  </r>
  <r>
    <x v="592"/>
    <n v="6.9"/>
  </r>
  <r>
    <x v="1468"/>
    <n v="6"/>
  </r>
  <r>
    <x v="113"/>
    <n v="7.7"/>
  </r>
  <r>
    <x v="1469"/>
    <n v="6.4"/>
  </r>
  <r>
    <x v="1470"/>
    <n v="6.6"/>
  </r>
  <r>
    <x v="1471"/>
    <n v="5.3"/>
  </r>
  <r>
    <x v="966"/>
    <n v="8.1"/>
  </r>
  <r>
    <x v="535"/>
    <n v="5.9"/>
  </r>
  <r>
    <x v="1472"/>
    <n v="7.7"/>
  </r>
  <r>
    <x v="1473"/>
    <n v="4.5999999999999996"/>
  </r>
  <r>
    <x v="575"/>
    <n v="5.0999999999999996"/>
  </r>
  <r>
    <x v="1474"/>
    <n v="6.9"/>
  </r>
  <r>
    <x v="545"/>
    <n v="8"/>
  </r>
  <r>
    <x v="1456"/>
    <n v="6.8"/>
  </r>
  <r>
    <x v="1475"/>
    <n v="5.4"/>
  </r>
  <r>
    <x v="1476"/>
    <n v="6.5"/>
  </r>
  <r>
    <x v="1477"/>
    <n v="4.2"/>
  </r>
  <r>
    <x v="545"/>
    <n v="7.4"/>
  </r>
  <r>
    <x v="657"/>
    <n v="6.9"/>
  </r>
  <r>
    <x v="1478"/>
    <n v="6.7"/>
  </r>
  <r>
    <x v="1479"/>
    <n v="7.3"/>
  </r>
  <r>
    <x v="689"/>
    <n v="7.6"/>
  </r>
  <r>
    <x v="1480"/>
    <n v="5.4"/>
  </r>
  <r>
    <x v="1120"/>
    <n v="7.3"/>
  </r>
  <r>
    <x v="982"/>
    <n v="6.4"/>
  </r>
  <r>
    <x v="1481"/>
    <n v="6"/>
  </r>
  <r>
    <x v="796"/>
    <n v="7.2"/>
  </r>
  <r>
    <x v="958"/>
    <n v="6"/>
  </r>
  <r>
    <x v="1482"/>
    <n v="3.1"/>
  </r>
  <r>
    <x v="1483"/>
    <n v="6.9"/>
  </r>
  <r>
    <x v="1230"/>
    <n v="6.2"/>
  </r>
  <r>
    <x v="327"/>
    <n v="5.5"/>
  </r>
  <r>
    <x v="1484"/>
    <n v="6.9"/>
  </r>
  <r>
    <x v="790"/>
    <n v="6.3"/>
  </r>
  <r>
    <x v="1485"/>
    <n v="4.8"/>
  </r>
  <r>
    <x v="721"/>
    <n v="7.9"/>
  </r>
  <r>
    <x v="1486"/>
    <n v="6.7"/>
  </r>
  <r>
    <x v="1487"/>
    <n v="5.6"/>
  </r>
  <r>
    <x v="1488"/>
    <n v="5.4"/>
  </r>
  <r>
    <x v="1489"/>
    <n v="8"/>
  </r>
  <r>
    <x v="259"/>
    <n v="5.7"/>
  </r>
  <r>
    <x v="1490"/>
    <n v="7.6"/>
  </r>
  <r>
    <x v="1099"/>
    <n v="7"/>
  </r>
  <r>
    <x v="1491"/>
    <n v="7.2"/>
  </r>
  <r>
    <x v="6"/>
    <n v="6.2"/>
  </r>
  <r>
    <x v="1492"/>
    <n v="3.5"/>
  </r>
  <r>
    <x v="689"/>
    <n v="7.5"/>
  </r>
  <r>
    <x v="1493"/>
    <n v="5.0999999999999996"/>
  </r>
  <r>
    <x v="1494"/>
    <n v="6.7"/>
  </r>
  <r>
    <x v="420"/>
    <n v="9.1999999999999993"/>
  </r>
  <r>
    <x v="451"/>
    <n v="6.1"/>
  </r>
  <r>
    <x v="17"/>
    <n v="7.7"/>
  </r>
  <r>
    <x v="1251"/>
    <n v="7.6"/>
  </r>
  <r>
    <x v="151"/>
    <n v="6.1"/>
  </r>
  <r>
    <x v="88"/>
    <n v="4.9000000000000004"/>
  </r>
  <r>
    <x v="1494"/>
    <n v="6.8"/>
  </r>
  <r>
    <x v="352"/>
    <n v="7"/>
  </r>
  <r>
    <x v="1495"/>
    <n v="7.2"/>
  </r>
  <r>
    <x v="1316"/>
    <n v="5.7"/>
  </r>
  <r>
    <x v="35"/>
    <n v="7.3"/>
  </r>
  <r>
    <x v="299"/>
    <n v="7.5"/>
  </r>
  <r>
    <x v="443"/>
    <n v="7.4"/>
  </r>
  <r>
    <x v="423"/>
    <n v="7.2"/>
  </r>
  <r>
    <x v="790"/>
    <n v="6.5"/>
  </r>
  <r>
    <x v="113"/>
    <n v="9"/>
  </r>
  <r>
    <x v="1496"/>
    <n v="6.8"/>
  </r>
  <r>
    <x v="1494"/>
    <n v="6.8"/>
  </r>
  <r>
    <x v="836"/>
    <n v="5.2"/>
  </r>
  <r>
    <x v="668"/>
    <n v="7.2"/>
  </r>
  <r>
    <x v="1497"/>
    <n v="7.5"/>
  </r>
  <r>
    <x v="1498"/>
    <n v="4"/>
  </r>
  <r>
    <x v="363"/>
    <n v="6.8"/>
  </r>
  <r>
    <x v="1095"/>
    <n v="6.9"/>
  </r>
  <r>
    <x v="113"/>
    <n v="8.1999999999999993"/>
  </r>
  <r>
    <x v="1171"/>
    <n v="7.3"/>
  </r>
  <r>
    <x v="631"/>
    <n v="6.1"/>
  </r>
  <r>
    <x v="2"/>
    <n v="7.8"/>
  </r>
  <r>
    <x v="1095"/>
    <n v="6"/>
  </r>
  <r>
    <x v="1499"/>
    <n v="4.0999999999999996"/>
  </r>
  <r>
    <x v="607"/>
    <n v="7"/>
  </r>
  <r>
    <x v="1500"/>
    <n v="7.1"/>
  </r>
  <r>
    <x v="601"/>
    <n v="6.2"/>
  </r>
  <r>
    <x v="1102"/>
    <n v="6.9"/>
  </r>
  <r>
    <x v="1501"/>
    <n v="7.6"/>
  </r>
  <r>
    <x v="48"/>
    <n v="7.6"/>
  </r>
  <r>
    <x v="1463"/>
    <n v="6.4"/>
  </r>
  <r>
    <x v="1381"/>
    <n v="6.2"/>
  </r>
  <r>
    <x v="120"/>
    <n v="7.5"/>
  </r>
  <r>
    <x v="822"/>
    <n v="2"/>
  </r>
  <r>
    <x v="1502"/>
    <n v="6.2"/>
  </r>
  <r>
    <x v="113"/>
    <n v="7.7"/>
  </r>
  <r>
    <x v="1503"/>
    <n v="6.5"/>
  </r>
  <r>
    <x v="113"/>
    <n v="7.4"/>
  </r>
  <r>
    <x v="1396"/>
    <n v="7.9"/>
  </r>
  <r>
    <x v="186"/>
    <n v="6.8"/>
  </r>
  <r>
    <x v="1342"/>
    <n v="6.3"/>
  </r>
  <r>
    <x v="1504"/>
    <n v="6.3"/>
  </r>
  <r>
    <x v="1218"/>
    <n v="6.6"/>
  </r>
  <r>
    <x v="1224"/>
    <n v="6.4"/>
  </r>
  <r>
    <x v="1505"/>
    <n v="7.5"/>
  </r>
  <r>
    <x v="1506"/>
    <n v="5.8"/>
  </r>
  <r>
    <x v="1507"/>
    <n v="6.5"/>
  </r>
  <r>
    <x v="424"/>
    <n v="4.8"/>
  </r>
  <r>
    <x v="1486"/>
    <n v="7.2"/>
  </r>
  <r>
    <x v="1508"/>
    <n v="6.3"/>
  </r>
  <r>
    <x v="583"/>
    <n v="7"/>
  </r>
  <r>
    <x v="571"/>
    <n v="6.3"/>
  </r>
  <r>
    <x v="1509"/>
    <n v="5.3"/>
  </r>
  <r>
    <x v="1510"/>
    <n v="2.2999999999999998"/>
  </r>
  <r>
    <x v="1511"/>
    <n v="7.1"/>
  </r>
  <r>
    <x v="586"/>
    <n v="6.2"/>
  </r>
  <r>
    <x v="525"/>
    <n v="6.2"/>
  </r>
  <r>
    <x v="1512"/>
    <n v="6.7"/>
  </r>
  <r>
    <x v="1311"/>
    <n v="6.5"/>
  </r>
  <r>
    <x v="1513"/>
    <n v="5.9"/>
  </r>
  <r>
    <x v="1514"/>
    <n v="6.7"/>
  </r>
  <r>
    <x v="1515"/>
    <n v="6"/>
  </r>
  <r>
    <x v="1516"/>
    <n v="6.9"/>
  </r>
  <r>
    <x v="1451"/>
    <n v="7.9"/>
  </r>
  <r>
    <x v="1517"/>
    <n v="5.3"/>
  </r>
  <r>
    <x v="420"/>
    <n v="4.8"/>
  </r>
  <r>
    <x v="1518"/>
    <n v="5.3"/>
  </r>
  <r>
    <x v="1519"/>
    <n v="6"/>
  </r>
  <r>
    <x v="326"/>
    <n v="7.3"/>
  </r>
  <r>
    <x v="1520"/>
    <n v="7.4"/>
  </r>
  <r>
    <x v="776"/>
    <n v="7.7"/>
  </r>
  <r>
    <x v="353"/>
    <n v="4.8"/>
  </r>
  <r>
    <x v="1521"/>
    <n v="7.2"/>
  </r>
  <r>
    <x v="1522"/>
    <n v="5.8"/>
  </r>
  <r>
    <x v="1523"/>
    <n v="7.3"/>
  </r>
  <r>
    <x v="1524"/>
    <n v="7"/>
  </r>
  <r>
    <x v="1525"/>
    <n v="6.4"/>
  </r>
  <r>
    <x v="1526"/>
    <n v="5.6"/>
  </r>
  <r>
    <x v="496"/>
    <n v="8.1999999999999993"/>
  </r>
  <r>
    <x v="403"/>
    <n v="6.5"/>
  </r>
  <r>
    <x v="1527"/>
    <n v="6.4"/>
  </r>
  <r>
    <x v="139"/>
    <n v="8.1"/>
  </r>
  <r>
    <x v="707"/>
    <n v="5.4"/>
  </r>
  <r>
    <x v="1528"/>
    <n v="6.3"/>
  </r>
  <r>
    <x v="265"/>
    <n v="7.8"/>
  </r>
  <r>
    <x v="1529"/>
    <n v="6.8"/>
  </r>
  <r>
    <x v="1530"/>
    <n v="7.2"/>
  </r>
  <r>
    <x v="209"/>
    <n v="7.1"/>
  </r>
  <r>
    <x v="54"/>
    <n v="6.2"/>
  </r>
  <r>
    <x v="52"/>
    <n v="7.3"/>
  </r>
  <r>
    <x v="1452"/>
    <n v="5.9"/>
  </r>
  <r>
    <x v="618"/>
    <n v="7.2"/>
  </r>
  <r>
    <x v="1531"/>
    <n v="3.6"/>
  </r>
  <r>
    <x v="1532"/>
    <n v="7.7"/>
  </r>
  <r>
    <x v="901"/>
    <n v="7.3"/>
  </r>
  <r>
    <x v="69"/>
    <n v="7.4"/>
  </r>
  <r>
    <x v="1533"/>
    <n v="6.6"/>
  </r>
  <r>
    <x v="1534"/>
    <n v="6.9"/>
  </r>
  <r>
    <x v="1106"/>
    <n v="6.8"/>
  </r>
  <r>
    <x v="1535"/>
    <n v="7.3"/>
  </r>
  <r>
    <x v="1536"/>
    <n v="7.2"/>
  </r>
  <r>
    <x v="1537"/>
    <n v="6.5"/>
  </r>
  <r>
    <x v="913"/>
    <n v="7.7"/>
  </r>
  <r>
    <x v="0"/>
    <n v="8.1"/>
  </r>
  <r>
    <x v="1538"/>
    <n v="7.7"/>
  </r>
  <r>
    <x v="323"/>
    <n v="7.6"/>
  </r>
  <r>
    <x v="1539"/>
    <n v="7.3"/>
  </r>
  <r>
    <x v="113"/>
    <n v="8.6999999999999993"/>
  </r>
  <r>
    <x v="609"/>
    <n v="7.2"/>
  </r>
  <r>
    <x v="1170"/>
    <n v="7.2"/>
  </r>
  <r>
    <x v="78"/>
    <n v="8.1"/>
  </r>
  <r>
    <x v="942"/>
    <n v="7.5"/>
  </r>
  <r>
    <x v="1540"/>
    <n v="8.1"/>
  </r>
  <r>
    <x v="1541"/>
    <n v="7.8"/>
  </r>
  <r>
    <x v="351"/>
    <n v="7.8"/>
  </r>
  <r>
    <x v="158"/>
    <n v="5.8"/>
  </r>
  <r>
    <x v="1542"/>
    <n v="7.6"/>
  </r>
  <r>
    <x v="370"/>
    <n v="7.4"/>
  </r>
  <r>
    <x v="1543"/>
    <n v="6.3"/>
  </r>
  <r>
    <x v="1171"/>
    <n v="6.9"/>
  </r>
  <r>
    <x v="11"/>
    <n v="8.6"/>
  </r>
  <r>
    <x v="249"/>
    <n v="5.0999999999999996"/>
  </r>
  <r>
    <x v="205"/>
    <n v="6.4"/>
  </r>
  <r>
    <x v="121"/>
    <n v="7.9"/>
  </r>
  <r>
    <x v="1544"/>
    <n v="6.9"/>
  </r>
  <r>
    <x v="1250"/>
    <n v="7.5"/>
  </r>
  <r>
    <x v="469"/>
    <n v="7.2"/>
  </r>
  <r>
    <x v="437"/>
    <n v="5.8"/>
  </r>
  <r>
    <x v="1545"/>
    <n v="2.9"/>
  </r>
  <r>
    <x v="1546"/>
    <n v="6.2"/>
  </r>
  <r>
    <x v="1250"/>
    <n v="7.3"/>
  </r>
  <r>
    <x v="372"/>
    <n v="6.2"/>
  </r>
  <r>
    <x v="113"/>
    <n v="8.1999999999999993"/>
  </r>
  <r>
    <x v="505"/>
    <n v="6.8"/>
  </r>
  <r>
    <x v="1547"/>
    <n v="6.1"/>
  </r>
  <r>
    <x v="371"/>
    <n v="7.7"/>
  </r>
  <r>
    <x v="1548"/>
    <n v="5.2"/>
  </r>
  <r>
    <x v="776"/>
    <n v="6.8"/>
  </r>
  <r>
    <x v="1549"/>
    <n v="6.5"/>
  </r>
  <r>
    <x v="930"/>
    <n v="7"/>
  </r>
  <r>
    <x v="1550"/>
    <n v="5.9"/>
  </r>
  <r>
    <x v="1551"/>
    <n v="7.1"/>
  </r>
  <r>
    <x v="1552"/>
    <n v="5.5"/>
  </r>
  <r>
    <x v="1553"/>
    <n v="7.4"/>
  </r>
  <r>
    <x v="1554"/>
    <n v="7.3"/>
  </r>
  <r>
    <x v="1555"/>
    <n v="4.5999999999999996"/>
  </r>
  <r>
    <x v="571"/>
    <n v="7.2"/>
  </r>
  <r>
    <x v="1221"/>
    <n v="7"/>
  </r>
  <r>
    <x v="1556"/>
    <n v="5.0999999999999996"/>
  </r>
  <r>
    <x v="1557"/>
    <n v="6.7"/>
  </r>
  <r>
    <x v="1558"/>
    <n v="5.3"/>
  </r>
  <r>
    <x v="113"/>
    <n v="8.4"/>
  </r>
  <r>
    <x v="1559"/>
    <n v="7.8"/>
  </r>
  <r>
    <x v="1057"/>
    <n v="6.7"/>
  </r>
  <r>
    <x v="1560"/>
    <n v="5.4"/>
  </r>
  <r>
    <x v="944"/>
    <n v="7.2"/>
  </r>
  <r>
    <x v="1561"/>
    <n v="5.8"/>
  </r>
  <r>
    <x v="1562"/>
    <n v="6.4"/>
  </r>
  <r>
    <x v="1563"/>
    <n v="8"/>
  </r>
  <r>
    <x v="691"/>
    <n v="7"/>
  </r>
  <r>
    <x v="1564"/>
    <n v="7"/>
  </r>
  <r>
    <x v="1505"/>
    <n v="6.7"/>
  </r>
  <r>
    <x v="1565"/>
    <n v="3.8"/>
  </r>
  <r>
    <x v="1566"/>
    <n v="5.7"/>
  </r>
  <r>
    <x v="1358"/>
    <n v="6.6"/>
  </r>
  <r>
    <x v="932"/>
    <n v="6.7"/>
  </r>
  <r>
    <x v="402"/>
    <n v="6.1"/>
  </r>
  <r>
    <x v="1567"/>
    <n v="6.2"/>
  </r>
  <r>
    <x v="1135"/>
    <n v="6.2"/>
  </r>
  <r>
    <x v="1568"/>
    <n v="7.4"/>
  </r>
  <r>
    <x v="1569"/>
    <n v="4.7"/>
  </r>
  <r>
    <x v="653"/>
    <n v="8.3000000000000007"/>
  </r>
  <r>
    <x v="1570"/>
    <n v="7.2"/>
  </r>
  <r>
    <x v="1571"/>
    <n v="5.8"/>
  </r>
  <r>
    <x v="1572"/>
    <n v="5.9"/>
  </r>
  <r>
    <x v="1153"/>
    <n v="6.3"/>
  </r>
  <r>
    <x v="1383"/>
    <n v="7.2"/>
  </r>
  <r>
    <x v="1573"/>
    <n v="5.4"/>
  </r>
  <r>
    <x v="113"/>
    <n v="8.1999999999999993"/>
  </r>
  <r>
    <x v="471"/>
    <n v="7.3"/>
  </r>
  <r>
    <x v="1574"/>
    <n v="7.3"/>
  </r>
  <r>
    <x v="1575"/>
    <n v="5.8"/>
  </r>
  <r>
    <x v="466"/>
    <n v="6.1"/>
  </r>
  <r>
    <x v="1576"/>
    <n v="7.1"/>
  </r>
  <r>
    <x v="1577"/>
    <n v="6.5"/>
  </r>
  <r>
    <x v="407"/>
    <n v="7.9"/>
  </r>
  <r>
    <x v="1578"/>
    <n v="5.4"/>
  </r>
  <r>
    <x v="1579"/>
    <n v="7.1"/>
  </r>
  <r>
    <x v="1580"/>
    <n v="6.4"/>
  </r>
  <r>
    <x v="113"/>
    <n v="8.4"/>
  </r>
  <r>
    <x v="1381"/>
    <n v="6.7"/>
  </r>
  <r>
    <x v="1430"/>
    <n v="6.9"/>
  </r>
  <r>
    <x v="1193"/>
    <n v="2.1"/>
  </r>
  <r>
    <x v="1581"/>
    <n v="4.3"/>
  </r>
  <r>
    <x v="1295"/>
    <n v="6.6"/>
  </r>
  <r>
    <x v="1405"/>
    <n v="3.4"/>
  </r>
  <r>
    <x v="1540"/>
    <n v="8.3000000000000007"/>
  </r>
  <r>
    <x v="659"/>
    <n v="7.2"/>
  </r>
  <r>
    <x v="1582"/>
    <n v="5.6"/>
  </r>
  <r>
    <x v="615"/>
    <n v="7.7"/>
  </r>
  <r>
    <x v="1583"/>
    <n v="6.6"/>
  </r>
  <r>
    <x v="326"/>
    <n v="7.6"/>
  </r>
  <r>
    <x v="992"/>
    <n v="7.4"/>
  </r>
  <r>
    <x v="768"/>
    <n v="7.1"/>
  </r>
  <r>
    <x v="1584"/>
    <n v="3.4"/>
  </r>
  <r>
    <x v="1585"/>
    <n v="7.9"/>
  </r>
  <r>
    <x v="1586"/>
    <n v="6.7"/>
  </r>
  <r>
    <x v="1587"/>
    <n v="6.6"/>
  </r>
  <r>
    <x v="437"/>
    <n v="7.9"/>
  </r>
  <r>
    <x v="1588"/>
    <n v="4.9000000000000004"/>
  </r>
  <r>
    <x v="1589"/>
    <n v="7.2"/>
  </r>
  <r>
    <x v="1076"/>
    <n v="7.4"/>
  </r>
  <r>
    <x v="1590"/>
    <n v="6.1"/>
  </r>
  <r>
    <x v="1591"/>
    <n v="8.4"/>
  </r>
  <r>
    <x v="1592"/>
    <n v="6.2"/>
  </r>
  <r>
    <x v="1593"/>
    <n v="5.3"/>
  </r>
  <r>
    <x v="669"/>
    <n v="5"/>
  </r>
  <r>
    <x v="1594"/>
    <n v="7.7"/>
  </r>
  <r>
    <x v="1085"/>
    <n v="7.6"/>
  </r>
  <r>
    <x v="1595"/>
    <n v="6.3"/>
  </r>
  <r>
    <x v="1596"/>
    <n v="7.6"/>
  </r>
  <r>
    <x v="1597"/>
    <n v="5.6"/>
  </r>
  <r>
    <x v="900"/>
    <n v="7.3"/>
  </r>
  <r>
    <x v="1598"/>
    <n v="6.2"/>
  </r>
  <r>
    <x v="33"/>
    <n v="6.6"/>
  </r>
  <r>
    <x v="1303"/>
    <n v="6.6"/>
  </r>
  <r>
    <x v="1599"/>
    <n v="7.3"/>
  </r>
  <r>
    <x v="899"/>
    <n v="6.6"/>
  </r>
  <r>
    <x v="1600"/>
    <n v="6.9"/>
  </r>
  <r>
    <x v="929"/>
    <n v="5.8"/>
  </r>
  <r>
    <x v="1601"/>
    <n v="4.4000000000000004"/>
  </r>
  <r>
    <x v="168"/>
    <n v="6.6"/>
  </r>
  <r>
    <x v="1327"/>
    <n v="7.1"/>
  </r>
  <r>
    <x v="1602"/>
    <n v="7.6"/>
  </r>
  <r>
    <x v="929"/>
    <n v="4.5999999999999996"/>
  </r>
  <r>
    <x v="1603"/>
    <n v="6.8"/>
  </r>
  <r>
    <x v="883"/>
    <n v="7.1"/>
  </r>
  <r>
    <x v="840"/>
    <n v="4.9000000000000004"/>
  </r>
  <r>
    <x v="1604"/>
    <n v="7.3"/>
  </r>
  <r>
    <x v="810"/>
    <n v="7.2"/>
  </r>
  <r>
    <x v="1605"/>
    <n v="5"/>
  </r>
  <r>
    <x v="507"/>
    <n v="8.1999999999999993"/>
  </r>
  <r>
    <x v="645"/>
    <n v="8"/>
  </r>
  <r>
    <x v="1606"/>
    <n v="5.2"/>
  </r>
  <r>
    <x v="3"/>
    <n v="8.5"/>
  </r>
  <r>
    <x v="1607"/>
    <n v="6.5"/>
  </r>
  <r>
    <x v="609"/>
    <n v="7.4"/>
  </r>
  <r>
    <x v="564"/>
    <n v="7.7"/>
  </r>
  <r>
    <x v="1608"/>
    <n v="7.4"/>
  </r>
  <r>
    <x v="1609"/>
    <n v="5.0999999999999996"/>
  </r>
  <r>
    <x v="83"/>
    <n v="7.3"/>
  </r>
  <r>
    <x v="1610"/>
    <n v="5"/>
  </r>
  <r>
    <x v="1611"/>
    <n v="7.2"/>
  </r>
  <r>
    <x v="1612"/>
    <n v="6.7"/>
  </r>
  <r>
    <x v="1613"/>
    <n v="6.4"/>
  </r>
  <r>
    <x v="249"/>
    <n v="7.1"/>
  </r>
  <r>
    <x v="1614"/>
    <n v="5.6"/>
  </r>
  <r>
    <x v="1284"/>
    <n v="6.2"/>
  </r>
  <r>
    <x v="1234"/>
    <n v="6.1"/>
  </r>
  <r>
    <x v="803"/>
    <n v="5.2"/>
  </r>
  <r>
    <x v="1022"/>
    <n v="7.3"/>
  </r>
  <r>
    <x v="1615"/>
    <n v="7.5"/>
  </r>
  <r>
    <x v="1616"/>
    <n v="6.6"/>
  </r>
  <r>
    <x v="1617"/>
    <n v="6.4"/>
  </r>
  <r>
    <x v="1618"/>
    <n v="4.5"/>
  </r>
  <r>
    <x v="502"/>
    <n v="6.6"/>
  </r>
  <r>
    <x v="1619"/>
    <n v="5.3"/>
  </r>
  <r>
    <x v="1620"/>
    <n v="4.9000000000000004"/>
  </r>
  <r>
    <x v="122"/>
    <n v="7.7"/>
  </r>
  <r>
    <x v="229"/>
    <n v="8"/>
  </r>
  <r>
    <x v="1621"/>
    <n v="3.8"/>
  </r>
  <r>
    <x v="1430"/>
    <n v="7.6"/>
  </r>
  <r>
    <x v="807"/>
    <n v="5.9"/>
  </r>
  <r>
    <x v="1622"/>
    <n v="6.2"/>
  </r>
  <r>
    <x v="277"/>
    <n v="7.2"/>
  </r>
  <r>
    <x v="1623"/>
    <n v="6.3"/>
  </r>
  <r>
    <x v="1624"/>
    <n v="5.2"/>
  </r>
  <r>
    <x v="1625"/>
    <n v="6.9"/>
  </r>
  <r>
    <x v="1234"/>
    <n v="6.8"/>
  </r>
  <r>
    <x v="1626"/>
    <n v="6.2"/>
  </r>
  <r>
    <x v="1544"/>
    <n v="6.2"/>
  </r>
  <r>
    <x v="1627"/>
    <n v="3.5"/>
  </r>
  <r>
    <x v="1628"/>
    <n v="6.1"/>
  </r>
  <r>
    <x v="1629"/>
    <n v="6.6"/>
  </r>
  <r>
    <x v="803"/>
    <n v="4.5"/>
  </r>
  <r>
    <x v="1630"/>
    <n v="5.9"/>
  </r>
  <r>
    <x v="1631"/>
    <n v="6.9"/>
  </r>
  <r>
    <x v="1632"/>
    <n v="7.7"/>
  </r>
  <r>
    <x v="421"/>
    <n v="6.6"/>
  </r>
  <r>
    <x v="1633"/>
    <n v="5.3"/>
  </r>
  <r>
    <x v="1494"/>
    <n v="6.3"/>
  </r>
  <r>
    <x v="1634"/>
    <n v="7"/>
  </r>
  <r>
    <x v="1635"/>
    <n v="7"/>
  </r>
  <r>
    <x v="1402"/>
    <n v="6.6"/>
  </r>
  <r>
    <x v="737"/>
    <n v="8.6"/>
  </r>
  <r>
    <x v="47"/>
    <n v="6.4"/>
  </r>
  <r>
    <x v="75"/>
    <n v="7.9"/>
  </r>
  <r>
    <x v="1373"/>
    <n v="5.4"/>
  </r>
  <r>
    <x v="1636"/>
    <n v="6.9"/>
  </r>
  <r>
    <x v="842"/>
    <n v="7.7"/>
  </r>
  <r>
    <x v="1637"/>
    <n v="7.2"/>
  </r>
  <r>
    <x v="1638"/>
    <n v="6.8"/>
  </r>
  <r>
    <x v="1639"/>
    <n v="6.2"/>
  </r>
  <r>
    <x v="16"/>
    <n v="7.4"/>
  </r>
  <r>
    <x v="1200"/>
    <n v="4.5999999999999996"/>
  </r>
  <r>
    <x v="1640"/>
    <n v="6.4"/>
  </r>
  <r>
    <x v="561"/>
    <n v="7"/>
  </r>
  <r>
    <x v="1142"/>
    <n v="7.7"/>
  </r>
  <r>
    <x v="1218"/>
    <n v="6.8"/>
  </r>
  <r>
    <x v="1641"/>
    <n v="7"/>
  </r>
  <r>
    <x v="1559"/>
    <n v="7"/>
  </r>
  <r>
    <x v="1642"/>
    <n v="6.3"/>
  </r>
  <r>
    <x v="1643"/>
    <n v="7.1"/>
  </r>
  <r>
    <x v="1644"/>
    <n v="5.6"/>
  </r>
  <r>
    <x v="1645"/>
    <n v="4.4000000000000004"/>
  </r>
  <r>
    <x v="470"/>
    <n v="7.1"/>
  </r>
  <r>
    <x v="861"/>
    <n v="6.1"/>
  </r>
  <r>
    <x v="1646"/>
    <n v="7.4"/>
  </r>
  <r>
    <x v="1647"/>
    <n v="7.5"/>
  </r>
  <r>
    <x v="1648"/>
    <n v="7.2"/>
  </r>
  <r>
    <x v="1649"/>
    <n v="7.6"/>
  </r>
  <r>
    <x v="1650"/>
    <n v="7.3"/>
  </r>
  <r>
    <x v="1651"/>
    <n v="6.2"/>
  </r>
  <r>
    <x v="1652"/>
    <n v="6.2"/>
  </r>
  <r>
    <x v="1653"/>
    <n v="4.5999999999999996"/>
  </r>
  <r>
    <x v="93"/>
    <n v="6.2"/>
  </r>
  <r>
    <x v="209"/>
    <n v="6.2"/>
  </r>
  <r>
    <x v="1654"/>
    <n v="3.3"/>
  </r>
  <r>
    <x v="113"/>
    <n v="7.5"/>
  </r>
  <r>
    <x v="1655"/>
    <n v="4.2"/>
  </r>
  <r>
    <x v="1295"/>
    <n v="7.2"/>
  </r>
  <r>
    <x v="1656"/>
    <n v="6.2"/>
  </r>
  <r>
    <x v="392"/>
    <n v="6.1"/>
  </r>
  <r>
    <x v="1203"/>
    <n v="4.2"/>
  </r>
  <r>
    <x v="1657"/>
    <n v="4.5"/>
  </r>
  <r>
    <x v="113"/>
    <n v="8.4"/>
  </r>
  <r>
    <x v="1658"/>
    <n v="7.5"/>
  </r>
  <r>
    <x v="1659"/>
    <n v="6.7"/>
  </r>
  <r>
    <x v="1503"/>
    <n v="5.0999999999999996"/>
  </r>
  <r>
    <x v="1340"/>
    <n v="5.5"/>
  </r>
  <r>
    <x v="1218"/>
    <n v="4.4000000000000004"/>
  </r>
  <r>
    <x v="1660"/>
    <n v="4.4000000000000004"/>
  </r>
  <r>
    <x v="177"/>
    <n v="6.8"/>
  </r>
  <r>
    <x v="1661"/>
    <n v="6.7"/>
  </r>
  <r>
    <x v="1662"/>
    <n v="8.6"/>
  </r>
  <r>
    <x v="609"/>
    <n v="4.8"/>
  </r>
  <r>
    <x v="1663"/>
    <n v="3.4"/>
  </r>
  <r>
    <x v="1664"/>
    <n v="7.4"/>
  </r>
  <r>
    <x v="1665"/>
    <n v="7.3"/>
  </r>
  <r>
    <x v="515"/>
    <n v="8"/>
  </r>
  <r>
    <x v="1666"/>
    <n v="6.5"/>
  </r>
  <r>
    <x v="1480"/>
    <n v="5.9"/>
  </r>
  <r>
    <x v="790"/>
    <n v="6.8"/>
  </r>
  <r>
    <x v="1008"/>
    <n v="7.4"/>
  </r>
  <r>
    <x v="1667"/>
    <n v="6.7"/>
  </r>
  <r>
    <x v="1668"/>
    <n v="6.8"/>
  </r>
  <r>
    <x v="1669"/>
    <n v="5.4"/>
  </r>
  <r>
    <x v="624"/>
    <n v="5.5"/>
  </r>
  <r>
    <x v="1563"/>
    <n v="7.4"/>
  </r>
  <r>
    <x v="1099"/>
    <n v="5.7"/>
  </r>
  <r>
    <x v="1670"/>
    <n v="5.4"/>
  </r>
  <r>
    <x v="1671"/>
    <n v="3.2"/>
  </r>
  <r>
    <x v="1672"/>
    <n v="7.1"/>
  </r>
  <r>
    <x v="1673"/>
    <n v="7.8"/>
  </r>
  <r>
    <x v="1674"/>
    <n v="5.3"/>
  </r>
  <r>
    <x v="1675"/>
    <n v="7.2"/>
  </r>
  <r>
    <x v="1676"/>
    <n v="6.2"/>
  </r>
  <r>
    <x v="1677"/>
    <n v="5.9"/>
  </r>
  <r>
    <x v="1678"/>
    <n v="7.3"/>
  </r>
  <r>
    <x v="632"/>
    <n v="6.7"/>
  </r>
  <r>
    <x v="1170"/>
    <n v="5.7"/>
  </r>
  <r>
    <x v="36"/>
    <n v="7.1"/>
  </r>
  <r>
    <x v="941"/>
    <n v="7.2"/>
  </r>
  <r>
    <x v="1679"/>
    <n v="7.4"/>
  </r>
  <r>
    <x v="437"/>
    <n v="7.7"/>
  </r>
  <r>
    <x v="113"/>
    <n v="7.7"/>
  </r>
  <r>
    <x v="44"/>
    <n v="7.4"/>
  </r>
  <r>
    <x v="121"/>
    <n v="8.4"/>
  </r>
  <r>
    <x v="1680"/>
    <n v="7.1"/>
  </r>
  <r>
    <x v="1681"/>
    <n v="7.2"/>
  </r>
  <r>
    <x v="78"/>
    <n v="7.5"/>
  </r>
  <r>
    <x v="1682"/>
    <n v="5.4"/>
  </r>
  <r>
    <x v="826"/>
    <n v="8.1"/>
  </r>
  <r>
    <x v="1683"/>
    <n v="6"/>
  </r>
  <r>
    <x v="1684"/>
    <n v="7.8"/>
  </r>
  <r>
    <x v="1685"/>
    <n v="6.8"/>
  </r>
  <r>
    <x v="1686"/>
    <n v="6.5"/>
  </r>
  <r>
    <x v="1257"/>
    <n v="7.7"/>
  </r>
  <r>
    <x v="1687"/>
    <n v="6.4"/>
  </r>
  <r>
    <x v="1688"/>
    <n v="6.5"/>
  </r>
  <r>
    <x v="1689"/>
    <n v="7.3"/>
  </r>
  <r>
    <x v="1690"/>
    <n v="6.6"/>
  </r>
  <r>
    <x v="1691"/>
    <n v="7.9"/>
  </r>
  <r>
    <x v="1692"/>
    <n v="5.9"/>
  </r>
  <r>
    <x v="1693"/>
    <n v="4.7"/>
  </r>
  <r>
    <x v="429"/>
    <n v="8.6999999999999993"/>
  </r>
  <r>
    <x v="1694"/>
    <n v="5.9"/>
  </r>
  <r>
    <x v="873"/>
    <n v="6.7"/>
  </r>
  <r>
    <x v="1695"/>
    <n v="8.5"/>
  </r>
  <r>
    <x v="113"/>
    <n v="8.4"/>
  </r>
  <r>
    <x v="1493"/>
    <n v="5.8"/>
  </r>
  <r>
    <x v="1696"/>
    <n v="6.1"/>
  </r>
  <r>
    <x v="956"/>
    <n v="7.3"/>
  </r>
  <r>
    <x v="219"/>
    <n v="6.7"/>
  </r>
  <r>
    <x v="726"/>
    <n v="7.6"/>
  </r>
  <r>
    <x v="1697"/>
    <n v="7.2"/>
  </r>
  <r>
    <x v="1698"/>
    <n v="6.2"/>
  </r>
  <r>
    <x v="96"/>
    <n v="5.8"/>
  </r>
  <r>
    <x v="353"/>
    <n v="5.2"/>
  </r>
  <r>
    <x v="113"/>
    <n v="8.1"/>
  </r>
  <r>
    <x v="1354"/>
    <n v="7.1"/>
  </r>
  <r>
    <x v="204"/>
    <n v="6.5"/>
  </r>
  <r>
    <x v="435"/>
    <n v="7.3"/>
  </r>
  <r>
    <x v="950"/>
    <n v="6.2"/>
  </r>
  <r>
    <x v="233"/>
    <n v="5"/>
  </r>
  <r>
    <x v="233"/>
    <n v="8"/>
  </r>
  <r>
    <x v="571"/>
    <n v="7.8"/>
  </r>
  <r>
    <x v="696"/>
    <n v="8.1"/>
  </r>
  <r>
    <x v="1699"/>
    <n v="6.7"/>
  </r>
  <r>
    <x v="18"/>
    <n v="6.1"/>
  </r>
  <r>
    <x v="12"/>
    <n v="7.1"/>
  </r>
  <r>
    <x v="1700"/>
    <n v="5.6"/>
  </r>
  <r>
    <x v="1701"/>
    <n v="7.6"/>
  </r>
  <r>
    <x v="1702"/>
    <n v="4.3"/>
  </r>
  <r>
    <x v="1539"/>
    <n v="7.3"/>
  </r>
  <r>
    <x v="1703"/>
    <n v="7.3"/>
  </r>
  <r>
    <x v="49"/>
    <n v="4.5999999999999996"/>
  </r>
  <r>
    <x v="1306"/>
    <n v="6.8"/>
  </r>
  <r>
    <x v="113"/>
    <n v="7.5"/>
  </r>
  <r>
    <x v="1704"/>
    <n v="7.1"/>
  </r>
  <r>
    <x v="469"/>
    <n v="7.3"/>
  </r>
  <r>
    <x v="1705"/>
    <n v="8.3000000000000007"/>
  </r>
  <r>
    <x v="1706"/>
    <n v="5.4"/>
  </r>
  <r>
    <x v="1707"/>
    <n v="4"/>
  </r>
  <r>
    <x v="776"/>
    <n v="8"/>
  </r>
  <r>
    <x v="696"/>
    <n v="6.7"/>
  </r>
  <r>
    <x v="24"/>
    <n v="5.7"/>
  </r>
  <r>
    <x v="1708"/>
    <n v="4.5999999999999996"/>
  </r>
  <r>
    <x v="1708"/>
    <n v="4"/>
  </r>
  <r>
    <x v="1039"/>
    <n v="7"/>
  </r>
  <r>
    <x v="1679"/>
    <n v="7.4"/>
  </r>
  <r>
    <x v="1562"/>
    <n v="5.9"/>
  </r>
  <r>
    <x v="1709"/>
    <n v="4.5999999999999996"/>
  </r>
  <r>
    <x v="548"/>
    <n v="4.8"/>
  </r>
  <r>
    <x v="573"/>
    <n v="7.5"/>
  </r>
  <r>
    <x v="1627"/>
    <n v="4.7"/>
  </r>
  <r>
    <x v="1710"/>
    <n v="6.7"/>
  </r>
  <r>
    <x v="931"/>
    <n v="6.3"/>
  </r>
  <r>
    <x v="1355"/>
    <n v="6"/>
  </r>
  <r>
    <x v="1711"/>
    <n v="6.7"/>
  </r>
  <r>
    <x v="1048"/>
    <n v="7.1"/>
  </r>
  <r>
    <x v="1712"/>
    <n v="2.7"/>
  </r>
  <r>
    <x v="78"/>
    <n v="7.3"/>
  </r>
  <r>
    <x v="1250"/>
    <n v="7.6"/>
  </r>
  <r>
    <x v="1713"/>
    <n v="5.8"/>
  </r>
  <r>
    <x v="390"/>
    <n v="6.5"/>
  </r>
  <r>
    <x v="1714"/>
    <n v="6.6"/>
  </r>
  <r>
    <x v="609"/>
    <n v="6.2"/>
  </r>
  <r>
    <x v="1715"/>
    <n v="6.9"/>
  </r>
  <r>
    <x v="1716"/>
    <n v="8.5"/>
  </r>
  <r>
    <x v="1717"/>
    <n v="4.8"/>
  </r>
  <r>
    <x v="1718"/>
    <n v="6.6"/>
  </r>
  <r>
    <x v="1719"/>
    <n v="5.7"/>
  </r>
  <r>
    <x v="1720"/>
    <n v="7"/>
  </r>
  <r>
    <x v="1701"/>
    <n v="5.4"/>
  </r>
  <r>
    <x v="1721"/>
    <n v="7.1"/>
  </r>
  <r>
    <x v="473"/>
    <n v="6.9"/>
  </r>
  <r>
    <x v="1722"/>
    <n v="6.6"/>
  </r>
  <r>
    <x v="200"/>
    <n v="5.9"/>
  </r>
  <r>
    <x v="1723"/>
    <n v="6.3"/>
  </r>
  <r>
    <x v="781"/>
    <n v="6.3"/>
  </r>
  <r>
    <x v="1724"/>
    <n v="7.7"/>
  </r>
  <r>
    <x v="1338"/>
    <n v="7"/>
  </r>
  <r>
    <x v="277"/>
    <n v="6.3"/>
  </r>
  <r>
    <x v="1197"/>
    <n v="5.9"/>
  </r>
  <r>
    <x v="870"/>
    <n v="6.2"/>
  </r>
  <r>
    <x v="1725"/>
    <n v="5"/>
  </r>
  <r>
    <x v="1726"/>
    <n v="7.7"/>
  </r>
  <r>
    <x v="1727"/>
    <n v="6.5"/>
  </r>
  <r>
    <x v="113"/>
    <n v="6.1"/>
  </r>
  <r>
    <x v="572"/>
    <n v="5.8"/>
  </r>
  <r>
    <x v="1728"/>
    <n v="6.1"/>
  </r>
  <r>
    <x v="1729"/>
    <n v="6"/>
  </r>
  <r>
    <x v="1388"/>
    <n v="6.3"/>
  </r>
  <r>
    <x v="727"/>
    <n v="6.3"/>
  </r>
  <r>
    <x v="1730"/>
    <n v="7.5"/>
  </r>
  <r>
    <x v="1731"/>
    <n v="7.6"/>
  </r>
  <r>
    <x v="1732"/>
    <n v="5.2"/>
  </r>
  <r>
    <x v="1733"/>
    <n v="7.8"/>
  </r>
  <r>
    <x v="1734"/>
    <n v="6.6"/>
  </r>
  <r>
    <x v="711"/>
    <n v="4.7"/>
  </r>
  <r>
    <x v="1735"/>
    <n v="6.7"/>
  </r>
  <r>
    <x v="1439"/>
    <n v="4.2"/>
  </r>
  <r>
    <x v="1736"/>
    <n v="6.3"/>
  </r>
  <r>
    <x v="1737"/>
    <n v="4.7"/>
  </r>
  <r>
    <x v="204"/>
    <n v="6"/>
  </r>
  <r>
    <x v="1568"/>
    <n v="7.9"/>
  </r>
  <r>
    <x v="859"/>
    <n v="8.1"/>
  </r>
  <r>
    <x v="1738"/>
    <n v="8.1999999999999993"/>
  </r>
  <r>
    <x v="1739"/>
    <n v="6"/>
  </r>
  <r>
    <x v="1563"/>
    <n v="6.8"/>
  </r>
  <r>
    <x v="1740"/>
    <n v="7.3"/>
  </r>
  <r>
    <x v="1741"/>
    <n v="7"/>
  </r>
  <r>
    <x v="1742"/>
    <n v="7.3"/>
  </r>
  <r>
    <x v="1743"/>
    <n v="7.5"/>
  </r>
  <r>
    <x v="1744"/>
    <n v="6.8"/>
  </r>
  <r>
    <x v="1745"/>
    <n v="7.1"/>
  </r>
  <r>
    <x v="1746"/>
    <n v="6.9"/>
  </r>
  <r>
    <x v="999"/>
    <n v="6.9"/>
  </r>
  <r>
    <x v="444"/>
    <n v="6.9"/>
  </r>
  <r>
    <x v="113"/>
    <n v="8.4"/>
  </r>
  <r>
    <x v="828"/>
    <n v="7.9"/>
  </r>
  <r>
    <x v="1135"/>
    <n v="7.2"/>
  </r>
  <r>
    <x v="1747"/>
    <n v="7.8"/>
  </r>
  <r>
    <x v="1748"/>
    <n v="3.5"/>
  </r>
  <r>
    <x v="273"/>
    <n v="7.3"/>
  </r>
  <r>
    <x v="242"/>
    <n v="7.5"/>
  </r>
  <r>
    <x v="113"/>
    <n v="7.8"/>
  </r>
  <r>
    <x v="1749"/>
    <n v="6"/>
  </r>
  <r>
    <x v="1563"/>
    <n v="7.3"/>
  </r>
  <r>
    <x v="1750"/>
    <n v="8"/>
  </r>
  <r>
    <x v="1568"/>
    <n v="7.6"/>
  </r>
  <r>
    <x v="1045"/>
    <n v="7"/>
  </r>
  <r>
    <x v="931"/>
    <n v="7.5"/>
  </r>
  <r>
    <x v="1751"/>
    <n v="6.8"/>
  </r>
  <r>
    <x v="1752"/>
    <n v="3.9"/>
  </r>
  <r>
    <x v="1734"/>
    <n v="6.1"/>
  </r>
  <r>
    <x v="111"/>
    <n v="7.5"/>
  </r>
  <r>
    <x v="889"/>
    <n v="8.1999999999999993"/>
  </r>
  <r>
    <x v="233"/>
    <n v="7.2"/>
  </r>
  <r>
    <x v="1753"/>
    <n v="4.8"/>
  </r>
  <r>
    <x v="6"/>
    <n v="7.8"/>
  </r>
  <r>
    <x v="1754"/>
    <n v="5.2"/>
  </r>
  <r>
    <x v="1755"/>
    <n v="3.3"/>
  </r>
  <r>
    <x v="1756"/>
    <n v="6.8"/>
  </r>
  <r>
    <x v="1757"/>
    <n v="7"/>
  </r>
  <r>
    <x v="1758"/>
    <n v="6.5"/>
  </r>
  <r>
    <x v="409"/>
    <n v="5.7"/>
  </r>
  <r>
    <x v="1759"/>
    <n v="6.4"/>
  </r>
  <r>
    <x v="448"/>
    <n v="5.3"/>
  </r>
  <r>
    <x v="1760"/>
    <n v="4.7"/>
  </r>
  <r>
    <x v="1761"/>
    <n v="6.1"/>
  </r>
  <r>
    <x v="1762"/>
    <n v="5.5"/>
  </r>
  <r>
    <x v="113"/>
    <n v="7.3"/>
  </r>
  <r>
    <x v="1763"/>
    <n v="4.8"/>
  </r>
  <r>
    <x v="1764"/>
    <n v="8.4"/>
  </r>
  <r>
    <x v="1765"/>
    <n v="7"/>
  </r>
  <r>
    <x v="388"/>
    <n v="3.3"/>
  </r>
  <r>
    <x v="1766"/>
    <n v="5.4"/>
  </r>
  <r>
    <x v="1767"/>
    <n v="4.8"/>
  </r>
  <r>
    <x v="1768"/>
    <n v="3.1"/>
  </r>
  <r>
    <x v="873"/>
    <n v="6.7"/>
  </r>
  <r>
    <x v="1769"/>
    <n v="7.6"/>
  </r>
  <r>
    <x v="957"/>
    <n v="7.1"/>
  </r>
  <r>
    <x v="1770"/>
    <n v="6.1"/>
  </r>
  <r>
    <x v="1771"/>
    <n v="6.5"/>
  </r>
  <r>
    <x v="1772"/>
    <n v="8.5"/>
  </r>
  <r>
    <x v="787"/>
    <n v="8.6999999999999993"/>
  </r>
  <r>
    <x v="1773"/>
    <n v="7.1"/>
  </r>
  <r>
    <x v="1774"/>
    <n v="6.6"/>
  </r>
  <r>
    <x v="1775"/>
    <n v="6.7"/>
  </r>
  <r>
    <x v="1470"/>
    <n v="8.3000000000000007"/>
  </r>
  <r>
    <x v="950"/>
    <n v="8.1"/>
  </r>
  <r>
    <x v="955"/>
    <n v="7.4"/>
  </r>
  <r>
    <x v="1114"/>
    <n v="6.6"/>
  </r>
  <r>
    <x v="1776"/>
    <n v="4.5"/>
  </r>
  <r>
    <x v="1777"/>
    <n v="6.4"/>
  </r>
  <r>
    <x v="1778"/>
    <n v="7.5"/>
  </r>
  <r>
    <x v="335"/>
    <n v="8"/>
  </r>
  <r>
    <x v="1779"/>
    <n v="8.1"/>
  </r>
  <r>
    <x v="1780"/>
    <n v="7.2"/>
  </r>
  <r>
    <x v="1781"/>
    <n v="7.5"/>
  </r>
  <r>
    <x v="1714"/>
    <n v="7.2"/>
  </r>
  <r>
    <x v="1782"/>
    <n v="6.4"/>
  </r>
  <r>
    <x v="459"/>
    <n v="7.6"/>
  </r>
  <r>
    <x v="1494"/>
    <n v="7.8"/>
  </r>
  <r>
    <x v="1783"/>
    <n v="5.7"/>
  </r>
  <r>
    <x v="1784"/>
    <n v="8.6"/>
  </r>
  <r>
    <x v="464"/>
    <n v="8.1999999999999993"/>
  </r>
  <r>
    <x v="437"/>
    <n v="6.6"/>
  </r>
  <r>
    <x v="1785"/>
    <n v="5.7"/>
  </r>
  <r>
    <x v="606"/>
    <n v="7.4"/>
  </r>
  <r>
    <x v="942"/>
    <n v="8"/>
  </r>
  <r>
    <x v="187"/>
    <n v="7.3"/>
  </r>
  <r>
    <x v="1786"/>
    <n v="5.4"/>
  </r>
  <r>
    <x v="1072"/>
    <n v="7.4"/>
  </r>
  <r>
    <x v="1304"/>
    <n v="5.7"/>
  </r>
  <r>
    <x v="245"/>
    <n v="6.8"/>
  </r>
  <r>
    <x v="1129"/>
    <n v="5.4"/>
  </r>
  <r>
    <x v="1750"/>
    <n v="8.1"/>
  </r>
  <r>
    <x v="1787"/>
    <n v="6.1"/>
  </r>
  <r>
    <x v="611"/>
    <n v="5.0999999999999996"/>
  </r>
  <r>
    <x v="1788"/>
    <n v="5.6"/>
  </r>
  <r>
    <x v="1789"/>
    <n v="5.9"/>
  </r>
  <r>
    <x v="767"/>
    <n v="8.1999999999999993"/>
  </r>
  <r>
    <x v="476"/>
    <n v="5.3"/>
  </r>
  <r>
    <x v="931"/>
    <n v="6.8"/>
  </r>
  <r>
    <x v="1703"/>
    <n v="8.3000000000000007"/>
  </r>
  <r>
    <x v="1790"/>
    <n v="4.3"/>
  </r>
  <r>
    <x v="931"/>
    <n v="6.7"/>
  </r>
  <r>
    <x v="152"/>
    <n v="7.2"/>
  </r>
  <r>
    <x v="1791"/>
    <n v="6.9"/>
  </r>
  <r>
    <x v="1310"/>
    <n v="6.6"/>
  </r>
  <r>
    <x v="1792"/>
    <n v="5.9"/>
  </r>
  <r>
    <x v="1750"/>
    <n v="7.9"/>
  </r>
  <r>
    <x v="1391"/>
    <n v="8.3000000000000007"/>
  </r>
  <r>
    <x v="1129"/>
    <n v="5.2"/>
  </r>
  <r>
    <x v="113"/>
    <n v="7.8"/>
  </r>
  <r>
    <x v="1793"/>
    <n v="7.8"/>
  </r>
  <r>
    <x v="1794"/>
    <n v="3"/>
  </r>
  <r>
    <x v="776"/>
    <n v="7.9"/>
  </r>
  <r>
    <x v="1795"/>
    <n v="3.2"/>
  </r>
  <r>
    <x v="1626"/>
    <n v="6.5"/>
  </r>
  <r>
    <x v="1310"/>
    <n v="6.9"/>
  </r>
  <r>
    <x v="1796"/>
    <n v="7"/>
  </r>
  <r>
    <x v="113"/>
    <n v="7.4"/>
  </r>
  <r>
    <x v="485"/>
    <n v="7.8"/>
  </r>
  <r>
    <x v="1797"/>
    <n v="6.9"/>
  </r>
  <r>
    <x v="1798"/>
    <n v="4.4000000000000004"/>
  </r>
  <r>
    <x v="872"/>
    <n v="6"/>
  </r>
  <r>
    <x v="1452"/>
    <n v="6.6"/>
  </r>
  <r>
    <x v="1799"/>
    <n v="7.8"/>
  </r>
  <r>
    <x v="1800"/>
    <n v="5.3"/>
  </r>
  <r>
    <x v="1801"/>
    <n v="5.3"/>
  </r>
  <r>
    <x v="427"/>
    <n v="8"/>
  </r>
  <r>
    <x v="1802"/>
    <n v="7.1"/>
  </r>
  <r>
    <x v="1803"/>
    <n v="5.4"/>
  </r>
  <r>
    <x v="1178"/>
    <n v="6.9"/>
  </r>
  <r>
    <x v="1350"/>
    <n v="7.4"/>
  </r>
  <r>
    <x v="81"/>
    <n v="7.3"/>
  </r>
  <r>
    <x v="1686"/>
    <n v="7.8"/>
  </r>
  <r>
    <x v="858"/>
    <n v="6.6"/>
  </r>
  <r>
    <x v="609"/>
    <n v="5.4"/>
  </r>
  <r>
    <x v="1257"/>
    <n v="8.4"/>
  </r>
  <r>
    <x v="1804"/>
    <n v="6.3"/>
  </r>
  <r>
    <x v="1805"/>
    <n v="6.1"/>
  </r>
  <r>
    <x v="1806"/>
    <n v="5"/>
  </r>
  <r>
    <x v="1807"/>
    <n v="6.9"/>
  </r>
  <r>
    <x v="1808"/>
    <n v="7.2"/>
  </r>
  <r>
    <x v="1809"/>
    <n v="7.3"/>
  </r>
  <r>
    <x v="1810"/>
    <n v="5.7"/>
  </r>
  <r>
    <x v="113"/>
    <n v="5"/>
  </r>
  <r>
    <x v="1811"/>
    <n v="5.3"/>
  </r>
  <r>
    <x v="113"/>
    <n v="7.9"/>
  </r>
  <r>
    <x v="1812"/>
    <n v="5"/>
  </r>
  <r>
    <x v="1813"/>
    <n v="5.3"/>
  </r>
  <r>
    <x v="196"/>
    <n v="6"/>
  </r>
  <r>
    <x v="113"/>
    <n v="7.6"/>
  </r>
  <r>
    <x v="1261"/>
    <n v="7.4"/>
  </r>
  <r>
    <x v="1814"/>
    <n v="5.9"/>
  </r>
  <r>
    <x v="1815"/>
    <n v="4.0999999999999996"/>
  </r>
  <r>
    <x v="1816"/>
    <n v="6.7"/>
  </r>
  <r>
    <x v="1021"/>
    <n v="5.8"/>
  </r>
  <r>
    <x v="1817"/>
    <n v="6.2"/>
  </r>
  <r>
    <x v="1818"/>
    <n v="5.3"/>
  </r>
  <r>
    <x v="1819"/>
    <n v="3.3"/>
  </r>
  <r>
    <x v="24"/>
    <n v="6.5"/>
  </r>
  <r>
    <x v="1820"/>
    <n v="6.2"/>
  </r>
  <r>
    <x v="1821"/>
    <n v="5.9"/>
  </r>
  <r>
    <x v="1822"/>
    <n v="5.5"/>
  </r>
  <r>
    <x v="669"/>
    <n v="5.5"/>
  </r>
  <r>
    <x v="1823"/>
    <n v="2.6"/>
  </r>
  <r>
    <x v="1824"/>
    <n v="5.8"/>
  </r>
  <r>
    <x v="1002"/>
    <n v="7.4"/>
  </r>
  <r>
    <x v="1825"/>
    <n v="5.0999999999999996"/>
  </r>
  <r>
    <x v="1826"/>
    <n v="5.2"/>
  </r>
  <r>
    <x v="1827"/>
    <n v="4.8"/>
  </r>
  <r>
    <x v="1828"/>
    <n v="3.9"/>
  </r>
  <r>
    <x v="1829"/>
    <n v="6.2"/>
  </r>
  <r>
    <x v="85"/>
    <n v="7"/>
  </r>
  <r>
    <x v="1830"/>
    <n v="6.2"/>
  </r>
  <r>
    <x v="1831"/>
    <n v="5.9"/>
  </r>
  <r>
    <x v="385"/>
    <n v="8"/>
  </r>
  <r>
    <x v="1784"/>
    <n v="7.3"/>
  </r>
  <r>
    <x v="1832"/>
    <n v="4.9000000000000004"/>
  </r>
  <r>
    <x v="1833"/>
    <n v="6.5"/>
  </r>
  <r>
    <x v="1200"/>
    <n v="4.3"/>
  </r>
  <r>
    <x v="1834"/>
    <n v="6.4"/>
  </r>
  <r>
    <x v="105"/>
    <n v="7.6"/>
  </r>
  <r>
    <x v="630"/>
    <n v="6.8"/>
  </r>
  <r>
    <x v="1835"/>
    <n v="6.1"/>
  </r>
  <r>
    <x v="1836"/>
    <n v="4"/>
  </r>
  <r>
    <x v="1128"/>
    <n v="7.4"/>
  </r>
  <r>
    <x v="1703"/>
    <n v="8.3000000000000007"/>
  </r>
  <r>
    <x v="1837"/>
    <n v="5.3"/>
  </r>
  <r>
    <x v="1738"/>
    <n v="8.1"/>
  </r>
  <r>
    <x v="873"/>
    <n v="8"/>
  </r>
  <r>
    <x v="233"/>
    <n v="5.7"/>
  </r>
  <r>
    <x v="1838"/>
    <n v="8.1999999999999993"/>
  </r>
  <r>
    <x v="1839"/>
    <n v="7.1"/>
  </r>
  <r>
    <x v="1259"/>
    <n v="7.4"/>
  </r>
  <r>
    <x v="1840"/>
    <n v="6.6"/>
  </r>
  <r>
    <x v="1841"/>
    <n v="5.7"/>
  </r>
  <r>
    <x v="1779"/>
    <n v="6.9"/>
  </r>
  <r>
    <x v="1842"/>
    <n v="7"/>
  </r>
  <r>
    <x v="1738"/>
    <n v="7"/>
  </r>
  <r>
    <x v="873"/>
    <n v="7.8"/>
  </r>
  <r>
    <x v="1319"/>
    <n v="5.9"/>
  </r>
  <r>
    <x v="1843"/>
    <n v="7.4"/>
  </r>
  <r>
    <x v="1072"/>
    <n v="7.8"/>
  </r>
  <r>
    <x v="1844"/>
    <n v="6"/>
  </r>
  <r>
    <x v="658"/>
    <n v="5.3"/>
  </r>
  <r>
    <x v="1845"/>
    <n v="7.9"/>
  </r>
  <r>
    <x v="1846"/>
    <n v="7.2"/>
  </r>
  <r>
    <x v="1847"/>
    <n v="7.4"/>
  </r>
  <r>
    <x v="1848"/>
    <n v="5.3"/>
  </r>
  <r>
    <x v="1849"/>
    <n v="8.3000000000000007"/>
  </r>
  <r>
    <x v="1850"/>
    <n v="7.6"/>
  </r>
  <r>
    <x v="1627"/>
    <n v="5.0999999999999996"/>
  </r>
  <r>
    <x v="1851"/>
    <n v="5.0999999999999996"/>
  </r>
  <r>
    <x v="1095"/>
    <n v="4.9000000000000004"/>
  </r>
  <r>
    <x v="708"/>
    <n v="6.9"/>
  </r>
  <r>
    <x v="1852"/>
    <n v="4.5999999999999996"/>
  </r>
  <r>
    <x v="1853"/>
    <n v="6.3"/>
  </r>
  <r>
    <x v="1286"/>
    <n v="7.9"/>
  </r>
  <r>
    <x v="1854"/>
    <n v="6.7"/>
  </r>
  <r>
    <x v="525"/>
    <n v="7.1"/>
  </r>
  <r>
    <x v="1557"/>
    <n v="7.6"/>
  </r>
  <r>
    <x v="776"/>
    <n v="8.1"/>
  </r>
  <r>
    <x v="1855"/>
    <n v="6.6"/>
  </r>
  <r>
    <x v="1856"/>
    <n v="7"/>
  </r>
  <r>
    <x v="1857"/>
    <n v="7.6"/>
  </r>
  <r>
    <x v="1858"/>
    <n v="6.7"/>
  </r>
  <r>
    <x v="1240"/>
    <n v="7.1"/>
  </r>
  <r>
    <x v="1859"/>
    <n v="7.6"/>
  </r>
  <r>
    <x v="1860"/>
    <n v="7.1"/>
  </r>
  <r>
    <x v="1638"/>
    <n v="7.1"/>
  </r>
  <r>
    <x v="327"/>
    <n v="7.7"/>
  </r>
  <r>
    <x v="1861"/>
    <n v="7.6"/>
  </r>
  <r>
    <x v="1862"/>
    <n v="6.6"/>
  </r>
  <r>
    <x v="436"/>
    <n v="6.7"/>
  </r>
  <r>
    <x v="1863"/>
    <n v="5.7"/>
  </r>
  <r>
    <x v="1864"/>
    <n v="7.1"/>
  </r>
  <r>
    <x v="1865"/>
    <n v="6.2"/>
  </r>
  <r>
    <x v="1153"/>
    <n v="6.1"/>
  </r>
  <r>
    <x v="1866"/>
    <n v="5.9"/>
  </r>
  <r>
    <x v="66"/>
    <n v="6.8"/>
  </r>
  <r>
    <x v="1867"/>
    <n v="5.8"/>
  </r>
  <r>
    <x v="1868"/>
    <n v="5"/>
  </r>
  <r>
    <x v="1869"/>
    <n v="6.3"/>
  </r>
  <r>
    <x v="437"/>
    <n v="6.8"/>
  </r>
  <r>
    <x v="1870"/>
    <n v="5.0999999999999996"/>
  </r>
  <r>
    <x v="1230"/>
    <n v="6.6"/>
  </r>
  <r>
    <x v="1871"/>
    <n v="5"/>
  </r>
  <r>
    <x v="1594"/>
    <n v="7.7"/>
  </r>
  <r>
    <x v="1872"/>
    <n v="3.1"/>
  </r>
  <r>
    <x v="1741"/>
    <n v="6.5"/>
  </r>
  <r>
    <x v="1873"/>
    <n v="3.9"/>
  </r>
  <r>
    <x v="703"/>
    <n v="6.8"/>
  </r>
  <r>
    <x v="1741"/>
    <n v="7"/>
  </r>
  <r>
    <x v="852"/>
    <n v="5.9"/>
  </r>
  <r>
    <x v="1874"/>
    <n v="5.8"/>
  </r>
  <r>
    <x v="1875"/>
    <n v="7.3"/>
  </r>
  <r>
    <x v="252"/>
    <n v="7.8"/>
  </r>
  <r>
    <x v="410"/>
    <n v="7.8"/>
  </r>
  <r>
    <x v="1876"/>
    <n v="6.9"/>
  </r>
  <r>
    <x v="601"/>
    <n v="5.7"/>
  </r>
  <r>
    <x v="1877"/>
    <n v="4.7"/>
  </r>
  <r>
    <x v="1808"/>
    <n v="5.9"/>
  </r>
  <r>
    <x v="1878"/>
    <n v="5.9"/>
  </r>
  <r>
    <x v="1879"/>
    <n v="4.3"/>
  </r>
  <r>
    <x v="1880"/>
    <n v="7.5"/>
  </r>
  <r>
    <x v="1881"/>
    <n v="4.8"/>
  </r>
  <r>
    <x v="1882"/>
    <n v="5.8"/>
  </r>
  <r>
    <x v="1883"/>
    <n v="5.3"/>
  </r>
  <r>
    <x v="1560"/>
    <n v="6"/>
  </r>
  <r>
    <x v="1884"/>
    <n v="8.1"/>
  </r>
  <r>
    <x v="1885"/>
    <n v="7"/>
  </r>
  <r>
    <x v="1886"/>
    <n v="7.6"/>
  </r>
  <r>
    <x v="1887"/>
    <n v="7.2"/>
  </r>
  <r>
    <x v="1295"/>
    <n v="7.5"/>
  </r>
  <r>
    <x v="1796"/>
    <n v="6.3"/>
  </r>
  <r>
    <x v="1888"/>
    <n v="6.7"/>
  </r>
  <r>
    <x v="1889"/>
    <n v="4.8"/>
  </r>
  <r>
    <x v="1890"/>
    <n v="5.5"/>
  </r>
  <r>
    <x v="494"/>
    <n v="7.5"/>
  </r>
  <r>
    <x v="1891"/>
    <n v="5.0999999999999996"/>
  </r>
  <r>
    <x v="113"/>
    <n v="7.4"/>
  </r>
  <r>
    <x v="696"/>
    <n v="7.3"/>
  </r>
  <r>
    <x v="1892"/>
    <n v="6.9"/>
  </r>
  <r>
    <x v="696"/>
    <n v="6.8"/>
  </r>
  <r>
    <x v="1893"/>
    <n v="8.4"/>
  </r>
  <r>
    <x v="83"/>
    <n v="7.6"/>
  </r>
  <r>
    <x v="1894"/>
    <n v="7.6"/>
  </r>
  <r>
    <x v="328"/>
    <n v="7.7"/>
  </r>
  <r>
    <x v="709"/>
    <n v="7.6"/>
  </r>
  <r>
    <x v="1895"/>
    <n v="5.3"/>
  </r>
  <r>
    <x v="176"/>
    <n v="8.5"/>
  </r>
  <r>
    <x v="1896"/>
    <n v="7"/>
  </r>
  <r>
    <x v="1897"/>
    <n v="8"/>
  </r>
  <r>
    <x v="1898"/>
    <n v="7.1"/>
  </r>
  <r>
    <x v="1899"/>
    <n v="7.8"/>
  </r>
  <r>
    <x v="1900"/>
    <n v="7.2"/>
  </r>
  <r>
    <x v="1513"/>
    <n v="7.5"/>
  </r>
  <r>
    <x v="776"/>
    <n v="8"/>
  </r>
  <r>
    <x v="114"/>
    <n v="8.1"/>
  </r>
  <r>
    <x v="534"/>
    <n v="6.8"/>
  </r>
  <r>
    <x v="1901"/>
    <n v="7.4"/>
  </r>
  <r>
    <x v="1902"/>
    <n v="7.2"/>
  </r>
  <r>
    <x v="371"/>
    <n v="8.1"/>
  </r>
  <r>
    <x v="1903"/>
    <n v="7"/>
  </r>
  <r>
    <x v="1904"/>
    <n v="7.4"/>
  </r>
  <r>
    <x v="1765"/>
    <n v="8.3000000000000007"/>
  </r>
  <r>
    <x v="1905"/>
    <n v="6.1"/>
  </r>
  <r>
    <x v="1906"/>
    <n v="7.5"/>
  </r>
  <r>
    <x v="50"/>
    <n v="7"/>
  </r>
  <r>
    <x v="580"/>
    <n v="5.3"/>
  </r>
  <r>
    <x v="151"/>
    <n v="4.7"/>
  </r>
  <r>
    <x v="1907"/>
    <n v="5.7"/>
  </r>
  <r>
    <x v="113"/>
    <n v="8.1"/>
  </r>
  <r>
    <x v="85"/>
    <n v="7.8"/>
  </r>
  <r>
    <x v="1559"/>
    <n v="6.5"/>
  </r>
  <r>
    <x v="1908"/>
    <n v="8"/>
  </r>
  <r>
    <x v="1909"/>
    <n v="3.3"/>
  </r>
  <r>
    <x v="1765"/>
    <n v="8.3000000000000007"/>
  </r>
  <r>
    <x v="1910"/>
    <n v="6.9"/>
  </r>
  <r>
    <x v="113"/>
    <n v="7.3"/>
  </r>
  <r>
    <x v="1911"/>
    <n v="8.1"/>
  </r>
  <r>
    <x v="1912"/>
    <n v="6.5"/>
  </r>
  <r>
    <x v="1642"/>
    <n v="6.8"/>
  </r>
  <r>
    <x v="1913"/>
    <n v="7.3"/>
  </r>
  <r>
    <x v="1802"/>
    <n v="6.4"/>
  </r>
  <r>
    <x v="1914"/>
    <n v="4.5999999999999996"/>
  </r>
  <r>
    <x v="191"/>
    <n v="6.5"/>
  </r>
  <r>
    <x v="1915"/>
    <n v="7"/>
  </r>
  <r>
    <x v="1916"/>
    <n v="5.4"/>
  </r>
  <r>
    <x v="1917"/>
    <n v="6.7"/>
  </r>
  <r>
    <x v="1918"/>
    <n v="2.8"/>
  </r>
  <r>
    <x v="984"/>
    <n v="7.4"/>
  </r>
  <r>
    <x v="1919"/>
    <n v="5.8"/>
  </r>
  <r>
    <x v="1594"/>
    <n v="7.1"/>
  </r>
  <r>
    <x v="42"/>
    <n v="4.5"/>
  </r>
  <r>
    <x v="113"/>
    <n v="7.9"/>
  </r>
  <r>
    <x v="1920"/>
    <n v="5.3"/>
  </r>
  <r>
    <x v="1921"/>
    <n v="5.4"/>
  </r>
  <r>
    <x v="1922"/>
    <n v="4.8"/>
  </r>
  <r>
    <x v="477"/>
    <n v="5.9"/>
  </r>
  <r>
    <x v="1923"/>
    <n v="6.2"/>
  </r>
  <r>
    <x v="1924"/>
    <n v="5.9"/>
  </r>
  <r>
    <x v="1925"/>
    <n v="6.6"/>
  </r>
  <r>
    <x v="1926"/>
    <n v="6.6"/>
  </r>
  <r>
    <x v="830"/>
    <n v="5.0999999999999996"/>
  </r>
  <r>
    <x v="1927"/>
    <n v="6"/>
  </r>
  <r>
    <x v="1088"/>
    <n v="6.8"/>
  </r>
  <r>
    <x v="534"/>
    <n v="5.4"/>
  </r>
  <r>
    <x v="1928"/>
    <n v="5.2"/>
  </r>
  <r>
    <x v="1929"/>
    <n v="7.8"/>
  </r>
  <r>
    <x v="1930"/>
    <n v="6.4"/>
  </r>
  <r>
    <x v="1931"/>
    <n v="6.1"/>
  </r>
  <r>
    <x v="1932"/>
    <n v="5.7"/>
  </r>
  <r>
    <x v="1933"/>
    <n v="5.5"/>
  </r>
  <r>
    <x v="1934"/>
    <n v="7.4"/>
  </r>
  <r>
    <x v="696"/>
    <n v="7.1"/>
  </r>
  <r>
    <x v="1935"/>
    <n v="3.9"/>
  </r>
  <r>
    <x v="1936"/>
    <n v="4.5999999999999996"/>
  </r>
  <r>
    <x v="113"/>
    <n v="7.3"/>
  </r>
  <r>
    <x v="1937"/>
    <n v="7.7"/>
  </r>
  <r>
    <x v="1938"/>
    <n v="4.9000000000000004"/>
  </r>
  <r>
    <x v="1587"/>
    <n v="6.3"/>
  </r>
  <r>
    <x v="1685"/>
    <n v="6.1"/>
  </r>
  <r>
    <x v="1939"/>
    <n v="6.6"/>
  </r>
  <r>
    <x v="1940"/>
    <n v="5.7"/>
  </r>
  <r>
    <x v="1941"/>
    <n v="5.6"/>
  </r>
  <r>
    <x v="1942"/>
    <n v="6"/>
  </r>
  <r>
    <x v="1587"/>
    <n v="5.7"/>
  </r>
  <r>
    <x v="421"/>
    <n v="7"/>
  </r>
  <r>
    <x v="942"/>
    <n v="5.3"/>
  </r>
  <r>
    <x v="1943"/>
    <n v="4.4000000000000004"/>
  </r>
  <r>
    <x v="1944"/>
    <n v="3.4"/>
  </r>
  <r>
    <x v="1945"/>
    <n v="4.5"/>
  </r>
  <r>
    <x v="1946"/>
    <n v="3.4"/>
  </r>
  <r>
    <x v="1947"/>
    <n v="7.1"/>
  </r>
  <r>
    <x v="1200"/>
    <n v="6.4"/>
  </r>
  <r>
    <x v="1573"/>
    <n v="5.2"/>
  </r>
  <r>
    <x v="1017"/>
    <n v="7"/>
  </r>
  <r>
    <x v="1948"/>
    <n v="7.3"/>
  </r>
  <r>
    <x v="1949"/>
    <n v="8.1"/>
  </r>
  <r>
    <x v="1950"/>
    <n v="5.8"/>
  </r>
  <r>
    <x v="709"/>
    <n v="5.9"/>
  </r>
  <r>
    <x v="1951"/>
    <n v="6.4"/>
  </r>
  <r>
    <x v="548"/>
    <n v="7.5"/>
  </r>
  <r>
    <x v="1093"/>
    <n v="7.8"/>
  </r>
  <r>
    <x v="1952"/>
    <n v="6.3"/>
  </r>
  <r>
    <x v="1953"/>
    <n v="7.2"/>
  </r>
  <r>
    <x v="1954"/>
    <n v="5.6"/>
  </r>
  <r>
    <x v="546"/>
    <n v="7.2"/>
  </r>
  <r>
    <x v="1901"/>
    <n v="8"/>
  </r>
  <r>
    <x v="328"/>
    <n v="8.5"/>
  </r>
  <r>
    <x v="1955"/>
    <n v="6.8"/>
  </r>
  <r>
    <x v="1956"/>
    <n v="7.3"/>
  </r>
  <r>
    <x v="1957"/>
    <n v="5.5"/>
  </r>
  <r>
    <x v="1958"/>
    <n v="7.3"/>
  </r>
  <r>
    <x v="1959"/>
    <n v="6.3"/>
  </r>
  <r>
    <x v="1960"/>
    <n v="5.0999999999999996"/>
  </r>
  <r>
    <x v="1323"/>
    <n v="6.6"/>
  </r>
  <r>
    <x v="1961"/>
    <n v="6.1"/>
  </r>
  <r>
    <x v="1962"/>
    <n v="7.5"/>
  </r>
  <r>
    <x v="1787"/>
    <n v="7"/>
  </r>
  <r>
    <x v="1750"/>
    <n v="7.2"/>
  </r>
  <r>
    <x v="1963"/>
    <n v="5.3"/>
  </r>
  <r>
    <x v="1964"/>
    <n v="8.6999999999999993"/>
  </r>
  <r>
    <x v="1965"/>
    <n v="3.4"/>
  </r>
  <r>
    <x v="1966"/>
    <n v="5.4"/>
  </r>
  <r>
    <x v="178"/>
    <n v="7.8"/>
  </r>
  <r>
    <x v="1967"/>
    <n v="6.7"/>
  </r>
  <r>
    <x v="1968"/>
    <n v="4.7"/>
  </r>
  <r>
    <x v="1969"/>
    <n v="6.3"/>
  </r>
  <r>
    <x v="831"/>
    <n v="7.4"/>
  </r>
  <r>
    <x v="1957"/>
    <n v="6.1"/>
  </r>
  <r>
    <x v="1179"/>
    <n v="7.5"/>
  </r>
  <r>
    <x v="1970"/>
    <n v="6.3"/>
  </r>
  <r>
    <x v="1971"/>
    <n v="6.3"/>
  </r>
  <r>
    <x v="1843"/>
    <n v="6.8"/>
  </r>
  <r>
    <x v="1972"/>
    <n v="7.8"/>
  </r>
  <r>
    <x v="1973"/>
    <n v="6.9"/>
  </r>
  <r>
    <x v="1784"/>
    <n v="8"/>
  </r>
  <r>
    <x v="1568"/>
    <n v="7.8"/>
  </r>
  <r>
    <x v="1779"/>
    <n v="7.4"/>
  </r>
  <r>
    <x v="1974"/>
    <n v="6.1"/>
  </r>
  <r>
    <x v="1975"/>
    <n v="4.3"/>
  </r>
  <r>
    <x v="1976"/>
    <n v="3.5"/>
  </r>
  <r>
    <x v="1977"/>
    <n v="7.2"/>
  </r>
  <r>
    <x v="1978"/>
    <n v="4.7"/>
  </r>
  <r>
    <x v="1979"/>
    <n v="7.3"/>
  </r>
  <r>
    <x v="420"/>
    <n v="7.9"/>
  </r>
  <r>
    <x v="1980"/>
    <n v="5.0999999999999996"/>
  </r>
  <r>
    <x v="1981"/>
    <n v="7.2"/>
  </r>
  <r>
    <x v="1982"/>
    <n v="5.4"/>
  </r>
  <r>
    <x v="1983"/>
    <n v="3.7"/>
  </r>
  <r>
    <x v="10"/>
    <n v="7.4"/>
  </r>
  <r>
    <x v="1984"/>
    <n v="7.1"/>
  </r>
  <r>
    <x v="1985"/>
    <n v="6.8"/>
  </r>
  <r>
    <x v="1784"/>
    <n v="8.1999999999999993"/>
  </r>
  <r>
    <x v="1885"/>
    <n v="7"/>
  </r>
  <r>
    <x v="1350"/>
    <n v="7.4"/>
  </r>
  <r>
    <x v="793"/>
    <n v="6.7"/>
  </r>
  <r>
    <x v="187"/>
    <n v="5.7"/>
  </r>
  <r>
    <x v="472"/>
    <n v="9.1"/>
  </r>
  <r>
    <x v="931"/>
    <n v="7.6"/>
  </r>
  <r>
    <x v="842"/>
    <n v="7.2"/>
  </r>
  <r>
    <x v="1357"/>
    <n v="7.5"/>
  </r>
  <r>
    <x v="33"/>
    <n v="6.8"/>
  </r>
  <r>
    <x v="1986"/>
    <n v="6.9"/>
  </r>
  <r>
    <x v="1987"/>
    <n v="7.9"/>
  </r>
  <r>
    <x v="1988"/>
    <n v="7.6"/>
  </r>
  <r>
    <x v="1989"/>
    <n v="6.7"/>
  </r>
  <r>
    <x v="1990"/>
    <n v="5.8"/>
  </r>
  <r>
    <x v="1710"/>
    <n v="6.5"/>
  </r>
  <r>
    <x v="1991"/>
    <n v="7.2"/>
  </r>
  <r>
    <x v="473"/>
    <n v="6.9"/>
  </r>
  <r>
    <x v="1992"/>
    <n v="5.5"/>
  </r>
  <r>
    <x v="1142"/>
    <n v="6.5"/>
  </r>
  <r>
    <x v="1993"/>
    <n v="6.2"/>
  </r>
  <r>
    <x v="1994"/>
    <n v="6.7"/>
  </r>
  <r>
    <x v="1995"/>
    <n v="5.7"/>
  </r>
  <r>
    <x v="1996"/>
    <n v="8.6"/>
  </r>
  <r>
    <x v="1997"/>
    <n v="6.5"/>
  </r>
  <r>
    <x v="1998"/>
    <n v="6.3"/>
  </r>
  <r>
    <x v="1199"/>
    <n v="4.3"/>
  </r>
  <r>
    <x v="1999"/>
    <n v="6.1"/>
  </r>
  <r>
    <x v="1258"/>
    <n v="6"/>
  </r>
  <r>
    <x v="1430"/>
    <n v="5.8"/>
  </r>
  <r>
    <x v="2000"/>
    <n v="6.7"/>
  </r>
  <r>
    <x v="2001"/>
    <n v="6.7"/>
  </r>
  <r>
    <x v="2002"/>
    <n v="7.6"/>
  </r>
  <r>
    <x v="1095"/>
    <n v="5.0999999999999996"/>
  </r>
  <r>
    <x v="2003"/>
    <n v="6.8"/>
  </r>
  <r>
    <x v="2004"/>
    <n v="6.8"/>
  </r>
  <r>
    <x v="2005"/>
    <n v="6.8"/>
  </r>
  <r>
    <x v="2006"/>
    <n v="6.3"/>
  </r>
  <r>
    <x v="2007"/>
    <n v="7.1"/>
  </r>
  <r>
    <x v="2008"/>
    <n v="2.8"/>
  </r>
  <r>
    <x v="2009"/>
    <n v="8.1999999999999993"/>
  </r>
  <r>
    <x v="2010"/>
    <n v="3.1"/>
  </r>
  <r>
    <x v="89"/>
    <n v="7"/>
  </r>
  <r>
    <x v="2011"/>
    <n v="3.3"/>
  </r>
  <r>
    <x v="2012"/>
    <n v="3.6"/>
  </r>
  <r>
    <x v="2013"/>
    <n v="7.7"/>
  </r>
  <r>
    <x v="2014"/>
    <n v="6.7"/>
  </r>
  <r>
    <x v="2015"/>
    <n v="5.5"/>
  </r>
  <r>
    <x v="2016"/>
    <n v="6.6"/>
  </r>
  <r>
    <x v="2017"/>
    <n v="4.8"/>
  </r>
  <r>
    <x v="1560"/>
    <n v="5.5"/>
  </r>
  <r>
    <x v="2018"/>
    <n v="6.3"/>
  </r>
  <r>
    <x v="2019"/>
    <n v="6.9"/>
  </r>
  <r>
    <x v="2020"/>
    <n v="6.5"/>
  </r>
  <r>
    <x v="129"/>
    <n v="8.1999999999999993"/>
  </r>
  <r>
    <x v="2021"/>
    <n v="7.1"/>
  </r>
  <r>
    <x v="113"/>
    <n v="7.3"/>
  </r>
  <r>
    <x v="1470"/>
    <n v="8.1"/>
  </r>
  <r>
    <x v="2022"/>
    <n v="7.2"/>
  </r>
  <r>
    <x v="2023"/>
    <n v="7.4"/>
  </r>
  <r>
    <x v="2024"/>
    <n v="6.5"/>
  </r>
  <r>
    <x v="2025"/>
    <n v="5.7"/>
  </r>
  <r>
    <x v="377"/>
    <n v="6.1"/>
  </r>
  <r>
    <x v="113"/>
    <n v="7.7"/>
  </r>
  <r>
    <x v="2026"/>
    <n v="8.6999999999999993"/>
  </r>
  <r>
    <x v="2027"/>
    <n v="4.3"/>
  </r>
  <r>
    <x v="2028"/>
    <n v="6.2"/>
  </r>
  <r>
    <x v="2029"/>
    <n v="3.3"/>
  </r>
  <r>
    <x v="1823"/>
    <n v="2.7"/>
  </r>
  <r>
    <x v="2030"/>
    <n v="5.2"/>
  </r>
  <r>
    <x v="931"/>
    <n v="8.1999999999999993"/>
  </r>
  <r>
    <x v="601"/>
    <n v="6.1"/>
  </r>
  <r>
    <x v="1703"/>
    <n v="8"/>
  </r>
  <r>
    <x v="2031"/>
    <n v="5.5"/>
  </r>
  <r>
    <x v="1826"/>
    <n v="5.7"/>
  </r>
  <r>
    <x v="2032"/>
    <n v="3.7"/>
  </r>
  <r>
    <x v="2033"/>
    <n v="7.1"/>
  </r>
  <r>
    <x v="1779"/>
    <n v="7.8"/>
  </r>
  <r>
    <x v="113"/>
    <n v="7.3"/>
  </r>
  <r>
    <x v="437"/>
    <n v="4.0999999999999996"/>
  </r>
  <r>
    <x v="151"/>
    <n v="7.2"/>
  </r>
  <r>
    <x v="33"/>
    <n v="7.7"/>
  </r>
  <r>
    <x v="426"/>
    <n v="7.1"/>
  </r>
  <r>
    <x v="2034"/>
    <n v="7.6"/>
  </r>
  <r>
    <x v="2035"/>
    <n v="7"/>
  </r>
  <r>
    <x v="245"/>
    <n v="5.5"/>
  </r>
  <r>
    <x v="872"/>
    <n v="7.4"/>
  </r>
  <r>
    <x v="1185"/>
    <n v="7.7"/>
  </r>
  <r>
    <x v="931"/>
    <n v="7.2"/>
  </r>
  <r>
    <x v="524"/>
    <n v="7.8"/>
  </r>
  <r>
    <x v="2036"/>
    <n v="6.6"/>
  </r>
  <r>
    <x v="2037"/>
    <n v="6"/>
  </r>
  <r>
    <x v="169"/>
    <n v="8.4"/>
  </r>
  <r>
    <x v="1680"/>
    <n v="6.5"/>
  </r>
  <r>
    <x v="737"/>
    <n v="8.9"/>
  </r>
  <r>
    <x v="2038"/>
    <n v="7.9"/>
  </r>
  <r>
    <x v="2039"/>
    <n v="6"/>
  </r>
  <r>
    <x v="2040"/>
    <n v="6.1"/>
  </r>
  <r>
    <x v="1297"/>
    <n v="7.4"/>
  </r>
  <r>
    <x v="2041"/>
    <n v="6.2"/>
  </r>
  <r>
    <x v="2042"/>
    <n v="5.6"/>
  </r>
  <r>
    <x v="2043"/>
    <n v="7.2"/>
  </r>
  <r>
    <x v="2044"/>
    <n v="6.1"/>
  </r>
  <r>
    <x v="2045"/>
    <n v="3.8"/>
  </r>
  <r>
    <x v="1616"/>
    <n v="7.1"/>
  </r>
  <r>
    <x v="2046"/>
    <n v="4.5"/>
  </r>
  <r>
    <x v="2047"/>
    <n v="3.8"/>
  </r>
  <r>
    <x v="318"/>
    <n v="6.2"/>
  </r>
  <r>
    <x v="2048"/>
    <n v="6.6"/>
  </r>
  <r>
    <x v="2049"/>
    <n v="4.5999999999999996"/>
  </r>
  <r>
    <x v="2050"/>
    <n v="4.2"/>
  </r>
  <r>
    <x v="2051"/>
    <n v="6.8"/>
  </r>
  <r>
    <x v="1594"/>
    <n v="7.7"/>
  </r>
  <r>
    <x v="113"/>
    <n v="7.1"/>
  </r>
  <r>
    <x v="2052"/>
    <n v="5.9"/>
  </r>
  <r>
    <x v="2053"/>
    <n v="4.7"/>
  </r>
  <r>
    <x v="2054"/>
    <n v="7"/>
  </r>
  <r>
    <x v="2055"/>
    <n v="6.9"/>
  </r>
  <r>
    <x v="2056"/>
    <n v="6.1"/>
  </r>
  <r>
    <x v="2057"/>
    <n v="7.6"/>
  </r>
  <r>
    <x v="2058"/>
    <n v="3"/>
  </r>
  <r>
    <x v="2059"/>
    <n v="2.6"/>
  </r>
  <r>
    <x v="1616"/>
    <n v="8.6"/>
  </r>
  <r>
    <x v="2060"/>
    <n v="6.1"/>
  </r>
  <r>
    <x v="2061"/>
    <n v="7.5"/>
  </r>
  <r>
    <x v="2062"/>
    <n v="6.7"/>
  </r>
  <r>
    <x v="543"/>
    <n v="8.1"/>
  </r>
  <r>
    <x v="2063"/>
    <n v="4.9000000000000004"/>
  </r>
  <r>
    <x v="469"/>
    <n v="6.8"/>
  </r>
  <r>
    <x v="1481"/>
    <n v="6.8"/>
  </r>
  <r>
    <x v="2064"/>
    <n v="5.7"/>
  </r>
  <r>
    <x v="48"/>
    <n v="8.3000000000000007"/>
  </r>
  <r>
    <x v="259"/>
    <n v="6.6"/>
  </r>
  <r>
    <x v="494"/>
    <n v="7.3"/>
  </r>
  <r>
    <x v="2065"/>
    <n v="5"/>
  </r>
  <r>
    <x v="2066"/>
    <n v="7"/>
  </r>
  <r>
    <x v="2067"/>
    <n v="3.4"/>
  </r>
  <r>
    <x v="764"/>
    <n v="5.9"/>
  </r>
  <r>
    <x v="2068"/>
    <n v="6"/>
  </r>
  <r>
    <x v="1112"/>
    <n v="7.4"/>
  </r>
  <r>
    <x v="2069"/>
    <n v="7.4"/>
  </r>
  <r>
    <x v="926"/>
    <n v="4.2"/>
  </r>
  <r>
    <x v="2070"/>
    <n v="6.2"/>
  </r>
  <r>
    <x v="2071"/>
    <n v="6.2"/>
  </r>
  <r>
    <x v="1180"/>
    <n v="7.5"/>
  </r>
  <r>
    <x v="2072"/>
    <n v="7.2"/>
  </r>
  <r>
    <x v="48"/>
    <n v="7.2"/>
  </r>
  <r>
    <x v="1480"/>
    <n v="5.4"/>
  </r>
  <r>
    <x v="2073"/>
    <n v="7"/>
  </r>
  <r>
    <x v="2074"/>
    <n v="7.2"/>
  </r>
  <r>
    <x v="2075"/>
    <n v="7.9"/>
  </r>
  <r>
    <x v="1682"/>
    <n v="6.8"/>
  </r>
  <r>
    <x v="1142"/>
    <n v="6.7"/>
  </r>
  <r>
    <x v="689"/>
    <n v="7.5"/>
  </r>
  <r>
    <x v="2076"/>
    <n v="6.8"/>
  </r>
  <r>
    <x v="2077"/>
    <n v="6.9"/>
  </r>
  <r>
    <x v="2078"/>
    <n v="6.8"/>
  </r>
  <r>
    <x v="2079"/>
    <n v="7.2"/>
  </r>
  <r>
    <x v="2080"/>
    <n v="7.4"/>
  </r>
  <r>
    <x v="1588"/>
    <n v="5.6"/>
  </r>
  <r>
    <x v="1452"/>
    <n v="6.8"/>
  </r>
  <r>
    <x v="1135"/>
    <n v="7.2"/>
  </r>
  <r>
    <x v="2081"/>
    <n v="7.7"/>
  </r>
  <r>
    <x v="2082"/>
    <n v="7"/>
  </r>
  <r>
    <x v="1626"/>
    <n v="7.2"/>
  </r>
  <r>
    <x v="46"/>
    <n v="6.4"/>
  </r>
  <r>
    <x v="2083"/>
    <n v="7.2"/>
  </r>
  <r>
    <x v="2084"/>
    <n v="7.2"/>
  </r>
  <r>
    <x v="2085"/>
    <n v="6.2"/>
  </r>
  <r>
    <x v="873"/>
    <n v="6.9"/>
  </r>
  <r>
    <x v="890"/>
    <n v="6.2"/>
  </r>
  <r>
    <x v="473"/>
    <n v="6.9"/>
  </r>
  <r>
    <x v="2086"/>
    <n v="7"/>
  </r>
  <r>
    <x v="1775"/>
    <n v="6.7"/>
  </r>
  <r>
    <x v="2087"/>
    <n v="3.6"/>
  </r>
  <r>
    <x v="2088"/>
    <n v="6.3"/>
  </r>
  <r>
    <x v="2089"/>
    <n v="7.4"/>
  </r>
  <r>
    <x v="2090"/>
    <n v="7.4"/>
  </r>
  <r>
    <x v="2091"/>
    <n v="7.3"/>
  </r>
  <r>
    <x v="2092"/>
    <n v="6.1"/>
  </r>
  <r>
    <x v="16"/>
    <n v="6.7"/>
  </r>
  <r>
    <x v="2093"/>
    <n v="8.1999999999999993"/>
  </r>
  <r>
    <x v="2094"/>
    <n v="7.7"/>
  </r>
  <r>
    <x v="2095"/>
    <n v="7.3"/>
  </r>
  <r>
    <x v="2096"/>
    <n v="7.4"/>
  </r>
  <r>
    <x v="367"/>
    <n v="5.7"/>
  </r>
  <r>
    <x v="2097"/>
    <n v="7.6"/>
  </r>
  <r>
    <x v="2098"/>
    <n v="6.8"/>
  </r>
  <r>
    <x v="2099"/>
    <n v="5.6"/>
  </r>
  <r>
    <x v="2100"/>
    <n v="4.8"/>
  </r>
  <r>
    <x v="2101"/>
    <n v="6.4"/>
  </r>
  <r>
    <x v="2102"/>
    <n v="6.8"/>
  </r>
  <r>
    <x v="528"/>
    <n v="6.1"/>
  </r>
  <r>
    <x v="2103"/>
    <n v="5.2"/>
  </r>
  <r>
    <x v="2104"/>
    <n v="6.9"/>
  </r>
  <r>
    <x v="640"/>
    <n v="6"/>
  </r>
  <r>
    <x v="2105"/>
    <n v="6.3"/>
  </r>
  <r>
    <x v="2106"/>
    <n v="6.1"/>
  </r>
  <r>
    <x v="2107"/>
    <n v="5.5"/>
  </r>
  <r>
    <x v="2108"/>
    <n v="6.9"/>
  </r>
  <r>
    <x v="1803"/>
    <n v="5.6"/>
  </r>
  <r>
    <x v="2109"/>
    <n v="1.9"/>
  </r>
  <r>
    <x v="882"/>
    <n v="4.0999999999999996"/>
  </r>
  <r>
    <x v="2110"/>
    <n v="5.4"/>
  </r>
  <r>
    <x v="2111"/>
    <n v="6.8"/>
  </r>
  <r>
    <x v="2112"/>
    <n v="7"/>
  </r>
  <r>
    <x v="2113"/>
    <n v="6.7"/>
  </r>
  <r>
    <x v="2114"/>
    <n v="5.8"/>
  </r>
  <r>
    <x v="2115"/>
    <n v="6.2"/>
  </r>
  <r>
    <x v="2116"/>
    <n v="2.8"/>
  </r>
  <r>
    <x v="1494"/>
    <n v="7.3"/>
  </r>
  <r>
    <x v="2117"/>
    <n v="5.8"/>
  </r>
  <r>
    <x v="2118"/>
    <n v="6.5"/>
  </r>
  <r>
    <x v="2119"/>
    <n v="6.1"/>
  </r>
  <r>
    <x v="2120"/>
    <n v="5.0999999999999996"/>
  </r>
  <r>
    <x v="2121"/>
    <n v="2.2000000000000002"/>
  </r>
  <r>
    <x v="2122"/>
    <n v="7.2"/>
  </r>
  <r>
    <x v="2123"/>
    <n v="5.7"/>
  </r>
  <r>
    <x v="2124"/>
    <n v="3.4"/>
  </r>
  <r>
    <x v="2121"/>
    <n v="3.8"/>
  </r>
  <r>
    <x v="2125"/>
    <n v="4.7"/>
  </r>
  <r>
    <x v="2126"/>
    <n v="5.6"/>
  </r>
  <r>
    <x v="2127"/>
    <n v="3.9"/>
  </r>
  <r>
    <x v="2128"/>
    <n v="5.4"/>
  </r>
  <r>
    <x v="2129"/>
    <n v="5.2"/>
  </r>
  <r>
    <x v="2130"/>
    <n v="3.5"/>
  </r>
  <r>
    <x v="2131"/>
    <n v="5.3"/>
  </r>
  <r>
    <x v="464"/>
    <n v="7"/>
  </r>
  <r>
    <x v="2132"/>
    <n v="7.1"/>
  </r>
  <r>
    <x v="2133"/>
    <n v="5.5"/>
  </r>
  <r>
    <x v="113"/>
    <n v="5.9"/>
  </r>
  <r>
    <x v="2134"/>
    <n v="6"/>
  </r>
  <r>
    <x v="2135"/>
    <n v="4.8"/>
  </r>
  <r>
    <x v="2136"/>
    <n v="7.1"/>
  </r>
  <r>
    <x v="1901"/>
    <n v="8.1999999999999993"/>
  </r>
  <r>
    <x v="2137"/>
    <n v="5.7"/>
  </r>
  <r>
    <x v="2138"/>
    <n v="7.9"/>
  </r>
  <r>
    <x v="2139"/>
    <n v="7.3"/>
  </r>
  <r>
    <x v="312"/>
    <n v="7.1"/>
  </r>
  <r>
    <x v="2036"/>
    <n v="6.4"/>
  </r>
  <r>
    <x v="2140"/>
    <n v="5.9"/>
  </r>
  <r>
    <x v="605"/>
    <n v="7.5"/>
  </r>
  <r>
    <x v="2141"/>
    <n v="6.4"/>
  </r>
  <r>
    <x v="252"/>
    <n v="7.4"/>
  </r>
  <r>
    <x v="793"/>
    <n v="7.3"/>
  </r>
  <r>
    <x v="1090"/>
    <n v="6.5"/>
  </r>
  <r>
    <x v="2142"/>
    <n v="7.2"/>
  </r>
  <r>
    <x v="2143"/>
    <n v="6.7"/>
  </r>
  <r>
    <x v="2144"/>
    <n v="7.1"/>
  </r>
  <r>
    <x v="2145"/>
    <n v="6"/>
  </r>
  <r>
    <x v="702"/>
    <n v="6.7"/>
  </r>
  <r>
    <x v="2146"/>
    <n v="5.6"/>
  </r>
  <r>
    <x v="1656"/>
    <n v="7"/>
  </r>
  <r>
    <x v="1696"/>
    <n v="4.9000000000000004"/>
  </r>
  <r>
    <x v="2147"/>
    <n v="3.2"/>
  </r>
  <r>
    <x v="2148"/>
    <n v="8.4"/>
  </r>
  <r>
    <x v="2149"/>
    <n v="6.9"/>
  </r>
  <r>
    <x v="1686"/>
    <n v="7.5"/>
  </r>
  <r>
    <x v="1839"/>
    <n v="7.2"/>
  </r>
  <r>
    <x v="1311"/>
    <n v="7.2"/>
  </r>
  <r>
    <x v="2150"/>
    <n v="8"/>
  </r>
  <r>
    <x v="2151"/>
    <n v="7.4"/>
  </r>
  <r>
    <x v="2152"/>
    <n v="7.2"/>
  </r>
  <r>
    <x v="381"/>
    <n v="6.5"/>
  </r>
  <r>
    <x v="2153"/>
    <n v="7.2"/>
  </r>
  <r>
    <x v="2154"/>
    <n v="4.2"/>
  </r>
  <r>
    <x v="2155"/>
    <n v="5.0999999999999996"/>
  </r>
  <r>
    <x v="450"/>
    <n v="6.4"/>
  </r>
  <r>
    <x v="2156"/>
    <n v="6.8"/>
  </r>
  <r>
    <x v="2157"/>
    <n v="6.2"/>
  </r>
  <r>
    <x v="142"/>
    <n v="7.5"/>
  </r>
  <r>
    <x v="2004"/>
    <n v="7.7"/>
  </r>
  <r>
    <x v="2158"/>
    <n v="6.9"/>
  </r>
  <r>
    <x v="22"/>
    <n v="7"/>
  </r>
  <r>
    <x v="1854"/>
    <n v="7.5"/>
  </r>
  <r>
    <x v="2159"/>
    <n v="6.3"/>
  </r>
  <r>
    <x v="2101"/>
    <n v="5.5"/>
  </r>
  <r>
    <x v="331"/>
    <n v="4.8"/>
  </r>
  <r>
    <x v="798"/>
    <n v="8.1"/>
  </r>
  <r>
    <x v="222"/>
    <n v="6.6"/>
  </r>
  <r>
    <x v="2160"/>
    <n v="5.2"/>
  </r>
  <r>
    <x v="691"/>
    <n v="5.6"/>
  </r>
  <r>
    <x v="2161"/>
    <n v="3.1"/>
  </r>
  <r>
    <x v="1568"/>
    <n v="8.1"/>
  </r>
  <r>
    <x v="1458"/>
    <n v="8.3000000000000007"/>
  </r>
  <r>
    <x v="2162"/>
    <n v="7.1"/>
  </r>
  <r>
    <x v="28"/>
    <n v="8.1"/>
  </r>
  <r>
    <x v="1641"/>
    <n v="7.2"/>
  </r>
  <r>
    <x v="2163"/>
    <n v="6.3"/>
  </r>
  <r>
    <x v="2164"/>
    <n v="4"/>
  </r>
  <r>
    <x v="16"/>
    <n v="7.2"/>
  </r>
  <r>
    <x v="444"/>
    <n v="5.3"/>
  </r>
  <r>
    <x v="2165"/>
    <n v="7.2"/>
  </r>
  <r>
    <x v="2166"/>
    <n v="6.5"/>
  </r>
  <r>
    <x v="2167"/>
    <n v="6.5"/>
  </r>
  <r>
    <x v="2168"/>
    <n v="4.9000000000000004"/>
  </r>
  <r>
    <x v="2169"/>
    <n v="5.2"/>
  </r>
  <r>
    <x v="2170"/>
    <n v="7.4"/>
  </r>
  <r>
    <x v="2171"/>
    <n v="7.4"/>
  </r>
  <r>
    <x v="2172"/>
    <n v="5.4"/>
  </r>
  <r>
    <x v="2173"/>
    <n v="3.9"/>
  </r>
  <r>
    <x v="2174"/>
    <n v="5.3"/>
  </r>
  <r>
    <x v="2175"/>
    <n v="7.8"/>
  </r>
  <r>
    <x v="2176"/>
    <n v="6.4"/>
  </r>
  <r>
    <x v="2177"/>
    <n v="8.1"/>
  </r>
  <r>
    <x v="459"/>
    <n v="6.5"/>
  </r>
  <r>
    <x v="1878"/>
    <n v="5.6"/>
  </r>
  <r>
    <x v="2178"/>
    <n v="5.6"/>
  </r>
  <r>
    <x v="2179"/>
    <n v="6.6"/>
  </r>
  <r>
    <x v="2180"/>
    <n v="6.3"/>
  </r>
  <r>
    <x v="2181"/>
    <n v="7.7"/>
  </r>
  <r>
    <x v="2182"/>
    <n v="7"/>
  </r>
  <r>
    <x v="2183"/>
    <n v="8"/>
  </r>
  <r>
    <x v="2184"/>
    <n v="7.2"/>
  </r>
  <r>
    <x v="2185"/>
    <n v="4.5"/>
  </r>
  <r>
    <x v="421"/>
    <n v="7.7"/>
  </r>
  <r>
    <x v="2186"/>
    <n v="7.2"/>
  </r>
  <r>
    <x v="2187"/>
    <n v="6.1"/>
  </r>
  <r>
    <x v="2188"/>
    <n v="6.4"/>
  </r>
  <r>
    <x v="1896"/>
    <n v="6.5"/>
  </r>
  <r>
    <x v="2189"/>
    <n v="7"/>
  </r>
  <r>
    <x v="2190"/>
    <n v="6.1"/>
  </r>
  <r>
    <x v="1895"/>
    <n v="5.7"/>
  </r>
  <r>
    <x v="2191"/>
    <n v="5.4"/>
  </r>
  <r>
    <x v="2192"/>
    <n v="5.9"/>
  </r>
  <r>
    <x v="2193"/>
    <n v="7.5"/>
  </r>
  <r>
    <x v="910"/>
    <n v="7.7"/>
  </r>
  <r>
    <x v="2194"/>
    <n v="7.1"/>
  </r>
  <r>
    <x v="2195"/>
    <n v="7.4"/>
  </r>
  <r>
    <x v="2196"/>
    <n v="7.6"/>
  </r>
  <r>
    <x v="2197"/>
    <n v="6.4"/>
  </r>
  <r>
    <x v="2198"/>
    <n v="7.4"/>
  </r>
  <r>
    <x v="2199"/>
    <n v="6.8"/>
  </r>
  <r>
    <x v="2200"/>
    <n v="6.5"/>
  </r>
  <r>
    <x v="2197"/>
    <n v="6"/>
  </r>
  <r>
    <x v="1200"/>
    <n v="7.3"/>
  </r>
  <r>
    <x v="2201"/>
    <n v="7.3"/>
  </r>
  <r>
    <x v="1652"/>
    <n v="6.5"/>
  </r>
  <r>
    <x v="2202"/>
    <n v="6"/>
  </r>
  <r>
    <x v="2203"/>
    <n v="5.3"/>
  </r>
  <r>
    <x v="2022"/>
    <n v="6.6"/>
  </r>
  <r>
    <x v="2204"/>
    <n v="6.1"/>
  </r>
  <r>
    <x v="2205"/>
    <n v="7.1"/>
  </r>
  <r>
    <x v="1270"/>
    <n v="8.6999999999999993"/>
  </r>
  <r>
    <x v="2206"/>
    <n v="8.4"/>
  </r>
  <r>
    <x v="2207"/>
    <n v="5.8"/>
  </r>
  <r>
    <x v="41"/>
    <n v="6.2"/>
  </r>
  <r>
    <x v="2208"/>
    <n v="5.8"/>
  </r>
  <r>
    <x v="119"/>
    <n v="6.7"/>
  </r>
  <r>
    <x v="2142"/>
    <n v="5.7"/>
  </r>
  <r>
    <x v="2209"/>
    <n v="6.1"/>
  </r>
  <r>
    <x v="2210"/>
    <n v="6.4"/>
  </r>
  <r>
    <x v="2211"/>
    <n v="5"/>
  </r>
  <r>
    <x v="2212"/>
    <n v="6.5"/>
  </r>
  <r>
    <x v="2213"/>
    <n v="4.5999999999999996"/>
  </r>
  <r>
    <x v="1847"/>
    <n v="7.7"/>
  </r>
  <r>
    <x v="2214"/>
    <n v="7.3"/>
  </r>
  <r>
    <x v="12"/>
    <n v="6.6"/>
  </r>
  <r>
    <x v="468"/>
    <n v="6.4"/>
  </r>
  <r>
    <x v="2215"/>
    <n v="5.8"/>
  </r>
  <r>
    <x v="2182"/>
    <n v="7.2"/>
  </r>
  <r>
    <x v="1474"/>
    <n v="7.2"/>
  </r>
  <r>
    <x v="2216"/>
    <n v="3.5"/>
  </r>
  <r>
    <x v="2217"/>
    <n v="7.5"/>
  </r>
  <r>
    <x v="2218"/>
    <n v="2.2000000000000002"/>
  </r>
  <r>
    <x v="1231"/>
    <n v="3.3"/>
  </r>
  <r>
    <x v="2219"/>
    <n v="6.6"/>
  </r>
  <r>
    <x v="2220"/>
    <n v="6.9"/>
  </r>
  <r>
    <x v="2221"/>
    <n v="4"/>
  </r>
  <r>
    <x v="1303"/>
    <n v="7.4"/>
  </r>
  <r>
    <x v="2222"/>
    <n v="8.3000000000000007"/>
  </r>
  <r>
    <x v="2223"/>
    <n v="5.7"/>
  </r>
  <r>
    <x v="2224"/>
    <n v="6.8"/>
  </r>
  <r>
    <x v="2225"/>
    <n v="5.2"/>
  </r>
  <r>
    <x v="6"/>
    <n v="6.4"/>
  </r>
  <r>
    <x v="1891"/>
    <n v="6.2"/>
  </r>
  <r>
    <x v="1453"/>
    <n v="5.9"/>
  </r>
  <r>
    <x v="116"/>
    <n v="7.7"/>
  </r>
  <r>
    <x v="2226"/>
    <n v="4.3"/>
  </r>
  <r>
    <x v="2227"/>
    <n v="7.1"/>
  </r>
  <r>
    <x v="2228"/>
    <n v="6.2"/>
  </r>
  <r>
    <x v="2229"/>
    <n v="6.8"/>
  </r>
  <r>
    <x v="2230"/>
    <n v="7.7"/>
  </r>
  <r>
    <x v="2231"/>
    <n v="8.1999999999999993"/>
  </r>
  <r>
    <x v="1810"/>
    <n v="7.5"/>
  </r>
  <r>
    <x v="2232"/>
    <n v="7.6"/>
  </r>
  <r>
    <x v="2233"/>
    <n v="4.0999999999999996"/>
  </r>
  <r>
    <x v="670"/>
    <n v="6.9"/>
  </r>
  <r>
    <x v="1643"/>
    <n v="7.1"/>
  </r>
  <r>
    <x v="1655"/>
    <n v="6.3"/>
  </r>
  <r>
    <x v="1845"/>
    <n v="7.7"/>
  </r>
  <r>
    <x v="255"/>
    <n v="8.3000000000000007"/>
  </r>
  <r>
    <x v="1615"/>
    <n v="7.1"/>
  </r>
  <r>
    <x v="2234"/>
    <n v="4.7"/>
  </r>
  <r>
    <x v="113"/>
    <n v="7.7"/>
  </r>
  <r>
    <x v="2235"/>
    <n v="7.2"/>
  </r>
  <r>
    <x v="2236"/>
    <n v="5.0999999999999996"/>
  </r>
  <r>
    <x v="2237"/>
    <n v="5.4"/>
  </r>
  <r>
    <x v="2238"/>
    <n v="6.9"/>
  </r>
  <r>
    <x v="113"/>
    <n v="8.1999999999999993"/>
  </r>
  <r>
    <x v="686"/>
    <n v="6.1"/>
  </r>
  <r>
    <x v="2239"/>
    <n v="6.1"/>
  </r>
  <r>
    <x v="491"/>
    <n v="6.9"/>
  </r>
  <r>
    <x v="2240"/>
    <n v="5.8"/>
  </r>
  <r>
    <x v="2241"/>
    <n v="6"/>
  </r>
  <r>
    <x v="2242"/>
    <n v="8.1999999999999993"/>
  </r>
  <r>
    <x v="2243"/>
    <n v="8"/>
  </r>
  <r>
    <x v="2244"/>
    <n v="7"/>
  </r>
  <r>
    <x v="2245"/>
    <n v="6.3"/>
  </r>
  <r>
    <x v="6"/>
    <n v="7.6"/>
  </r>
  <r>
    <x v="2246"/>
    <n v="6.1"/>
  </r>
  <r>
    <x v="2247"/>
    <n v="7.2"/>
  </r>
  <r>
    <x v="2248"/>
    <n v="7.8"/>
  </r>
  <r>
    <x v="2249"/>
    <n v="4.7"/>
  </r>
  <r>
    <x v="2250"/>
    <n v="7.5"/>
  </r>
  <r>
    <x v="113"/>
    <n v="6.7"/>
  </r>
  <r>
    <x v="2251"/>
    <n v="3.4"/>
  </r>
  <r>
    <x v="469"/>
    <n v="7.9"/>
  </r>
  <r>
    <x v="859"/>
    <n v="8.9"/>
  </r>
  <r>
    <x v="2252"/>
    <n v="6.9"/>
  </r>
  <r>
    <x v="1784"/>
    <n v="8.1999999999999993"/>
  </r>
  <r>
    <x v="2253"/>
    <n v="7.3"/>
  </r>
  <r>
    <x v="2254"/>
    <n v="8"/>
  </r>
  <r>
    <x v="729"/>
    <n v="6.7"/>
  </r>
  <r>
    <x v="2255"/>
    <n v="6.6"/>
  </r>
  <r>
    <x v="1574"/>
    <n v="6.9"/>
  </r>
  <r>
    <x v="556"/>
    <n v="7.1"/>
  </r>
  <r>
    <x v="2256"/>
    <n v="5.6"/>
  </r>
  <r>
    <x v="1912"/>
    <n v="6.7"/>
  </r>
  <r>
    <x v="1912"/>
    <n v="7.1"/>
  </r>
  <r>
    <x v="2257"/>
    <n v="5.2"/>
  </r>
  <r>
    <x v="2258"/>
    <n v="7.7"/>
  </r>
  <r>
    <x v="2259"/>
    <n v="7.5"/>
  </r>
  <r>
    <x v="2189"/>
    <n v="7.6"/>
  </r>
  <r>
    <x v="2260"/>
    <n v="8.1"/>
  </r>
  <r>
    <x v="1613"/>
    <n v="5.5"/>
  </r>
  <r>
    <x v="2261"/>
    <n v="6.6"/>
  </r>
  <r>
    <x v="2262"/>
    <n v="3.2"/>
  </r>
  <r>
    <x v="508"/>
    <n v="7.4"/>
  </r>
  <r>
    <x v="2263"/>
    <n v="6.6"/>
  </r>
  <r>
    <x v="2264"/>
    <n v="6.2"/>
  </r>
  <r>
    <x v="2265"/>
    <n v="4.8"/>
  </r>
  <r>
    <x v="2266"/>
    <n v="4.5"/>
  </r>
  <r>
    <x v="2267"/>
    <n v="7.2"/>
  </r>
  <r>
    <x v="2268"/>
    <n v="4.3"/>
  </r>
  <r>
    <x v="2269"/>
    <n v="4.5"/>
  </r>
  <r>
    <x v="2270"/>
    <n v="6.4"/>
  </r>
  <r>
    <x v="2271"/>
    <n v="6.4"/>
  </r>
  <r>
    <x v="609"/>
    <n v="7.3"/>
  </r>
  <r>
    <x v="1452"/>
    <n v="6.9"/>
  </r>
  <r>
    <x v="2272"/>
    <n v="4.3"/>
  </r>
  <r>
    <x v="41"/>
    <n v="7.2"/>
  </r>
  <r>
    <x v="2273"/>
    <n v="6.5"/>
  </r>
  <r>
    <x v="760"/>
    <n v="6.6"/>
  </r>
  <r>
    <x v="2274"/>
    <n v="6.7"/>
  </r>
  <r>
    <x v="2275"/>
    <n v="4.3"/>
  </r>
  <r>
    <x v="727"/>
    <n v="7.3"/>
  </r>
  <r>
    <x v="2276"/>
    <n v="6.4"/>
  </r>
  <r>
    <x v="2277"/>
    <n v="7"/>
  </r>
  <r>
    <x v="2200"/>
    <n v="5.5"/>
  </r>
  <r>
    <x v="2278"/>
    <n v="6.7"/>
  </r>
  <r>
    <x v="2279"/>
    <n v="4.3"/>
  </r>
  <r>
    <x v="1711"/>
    <n v="6.1"/>
  </r>
  <r>
    <x v="2280"/>
    <n v="6.8"/>
  </r>
  <r>
    <x v="1218"/>
    <n v="3.9"/>
  </r>
  <r>
    <x v="113"/>
    <n v="8.5"/>
  </r>
  <r>
    <x v="2281"/>
    <n v="6.9"/>
  </r>
  <r>
    <x v="1008"/>
    <n v="7.3"/>
  </r>
  <r>
    <x v="2282"/>
    <n v="6.9"/>
  </r>
  <r>
    <x v="2283"/>
    <n v="6.3"/>
  </r>
  <r>
    <x v="2284"/>
    <n v="2.5"/>
  </r>
  <r>
    <x v="2285"/>
    <n v="5.7"/>
  </r>
  <r>
    <x v="2286"/>
    <n v="7"/>
  </r>
  <r>
    <x v="2287"/>
    <n v="6.2"/>
  </r>
  <r>
    <x v="2288"/>
    <n v="6.9"/>
  </r>
  <r>
    <x v="2289"/>
    <n v="4.5"/>
  </r>
  <r>
    <x v="2290"/>
    <n v="7.8"/>
  </r>
  <r>
    <x v="2291"/>
    <n v="4.4000000000000004"/>
  </r>
  <r>
    <x v="1131"/>
    <n v="7.4"/>
  </r>
  <r>
    <x v="2223"/>
    <n v="6.6"/>
  </r>
  <r>
    <x v="2292"/>
    <n v="8"/>
  </r>
  <r>
    <x v="1544"/>
    <n v="8.3000000000000007"/>
  </r>
  <r>
    <x v="2293"/>
    <n v="6.5"/>
  </r>
  <r>
    <x v="2294"/>
    <n v="7.1"/>
  </r>
  <r>
    <x v="1099"/>
    <n v="7.1"/>
  </r>
  <r>
    <x v="2295"/>
    <n v="4"/>
  </r>
  <r>
    <x v="2296"/>
    <n v="7.5"/>
  </r>
  <r>
    <x v="2297"/>
    <n v="7"/>
  </r>
  <r>
    <x v="2298"/>
    <n v="4"/>
  </r>
  <r>
    <x v="2299"/>
    <n v="6.7"/>
  </r>
  <r>
    <x v="810"/>
    <n v="7.2"/>
  </r>
  <r>
    <x v="83"/>
    <n v="7"/>
  </r>
  <r>
    <x v="52"/>
    <n v="7.4"/>
  </r>
  <r>
    <x v="737"/>
    <n v="8"/>
  </r>
  <r>
    <x v="2300"/>
    <n v="6.5"/>
  </r>
  <r>
    <x v="2301"/>
    <n v="7.2"/>
  </r>
  <r>
    <x v="2302"/>
    <n v="6.4"/>
  </r>
  <r>
    <x v="906"/>
    <n v="6.5"/>
  </r>
  <r>
    <x v="178"/>
    <n v="6.8"/>
  </r>
  <r>
    <x v="2303"/>
    <n v="6.9"/>
  </r>
  <r>
    <x v="2304"/>
    <n v="7.5"/>
  </r>
  <r>
    <x v="151"/>
    <n v="7.1"/>
  </r>
  <r>
    <x v="2305"/>
    <n v="5.0999999999999996"/>
  </r>
  <r>
    <x v="1069"/>
    <n v="6.2"/>
  </r>
  <r>
    <x v="921"/>
    <n v="3.9"/>
  </r>
  <r>
    <x v="1342"/>
    <n v="6"/>
  </r>
  <r>
    <x v="2306"/>
    <n v="6.8"/>
  </r>
  <r>
    <x v="2307"/>
    <n v="7.4"/>
  </r>
  <r>
    <x v="2308"/>
    <n v="8.1"/>
  </r>
  <r>
    <x v="2309"/>
    <n v="6.5"/>
  </r>
  <r>
    <x v="2135"/>
    <n v="8"/>
  </r>
  <r>
    <x v="2310"/>
    <n v="7.7"/>
  </r>
  <r>
    <x v="2311"/>
    <n v="7.2"/>
  </r>
  <r>
    <x v="2312"/>
    <n v="5.4"/>
  </r>
  <r>
    <x v="2313"/>
    <n v="6.7"/>
  </r>
  <r>
    <x v="2314"/>
    <n v="6.3"/>
  </r>
  <r>
    <x v="2315"/>
    <n v="8.1"/>
  </r>
  <r>
    <x v="2316"/>
    <n v="8.5"/>
  </r>
  <r>
    <x v="2317"/>
    <n v="7.7"/>
  </r>
  <r>
    <x v="437"/>
    <n v="6.5"/>
  </r>
  <r>
    <x v="2318"/>
    <n v="8.6999999999999993"/>
  </r>
  <r>
    <x v="2319"/>
    <n v="6.5"/>
  </r>
  <r>
    <x v="2091"/>
    <n v="7"/>
  </r>
  <r>
    <x v="1874"/>
    <n v="5.8"/>
  </r>
  <r>
    <x v="2320"/>
    <n v="5.5"/>
  </r>
  <r>
    <x v="2321"/>
    <n v="7"/>
  </r>
  <r>
    <x v="236"/>
    <n v="6.3"/>
  </r>
  <r>
    <x v="1461"/>
    <n v="7.9"/>
  </r>
  <r>
    <x v="2322"/>
    <n v="7.3"/>
  </r>
  <r>
    <x v="2323"/>
    <n v="7.4"/>
  </r>
  <r>
    <x v="2324"/>
    <n v="5.4"/>
  </r>
  <r>
    <x v="2325"/>
    <n v="7.1"/>
  </r>
  <r>
    <x v="624"/>
    <n v="7.5"/>
  </r>
  <r>
    <x v="2326"/>
    <n v="8.4"/>
  </r>
  <r>
    <x v="2327"/>
    <n v="7"/>
  </r>
  <r>
    <x v="2328"/>
    <n v="5.3"/>
  </r>
  <r>
    <x v="2329"/>
    <n v="7.1"/>
  </r>
  <r>
    <x v="942"/>
    <n v="7.5"/>
  </r>
  <r>
    <x v="1218"/>
    <n v="6.1"/>
  </r>
  <r>
    <x v="2330"/>
    <n v="7.2"/>
  </r>
  <r>
    <x v="1534"/>
    <n v="6.7"/>
  </r>
  <r>
    <x v="2331"/>
    <n v="8.1999999999999993"/>
  </r>
  <r>
    <x v="2332"/>
    <n v="6.6"/>
  </r>
  <r>
    <x v="2333"/>
    <n v="6.7"/>
  </r>
  <r>
    <x v="2334"/>
    <n v="5.0999999999999996"/>
  </r>
  <r>
    <x v="2335"/>
    <n v="7"/>
  </r>
  <r>
    <x v="2335"/>
    <n v="7"/>
  </r>
  <r>
    <x v="233"/>
    <n v="8"/>
  </r>
  <r>
    <x v="2258"/>
    <n v="7.4"/>
  </r>
  <r>
    <x v="2336"/>
    <n v="5.4"/>
  </r>
  <r>
    <x v="2337"/>
    <n v="5.7"/>
  </r>
  <r>
    <x v="1896"/>
    <n v="6.7"/>
  </r>
  <r>
    <x v="2338"/>
    <n v="4.2"/>
  </r>
  <r>
    <x v="507"/>
    <n v="7.4"/>
  </r>
  <r>
    <x v="2339"/>
    <n v="4.8"/>
  </r>
  <r>
    <x v="2340"/>
    <n v="7"/>
  </r>
  <r>
    <x v="163"/>
    <n v="7.3"/>
  </r>
  <r>
    <x v="2341"/>
    <n v="5.8"/>
  </r>
  <r>
    <x v="2342"/>
    <n v="7"/>
  </r>
  <r>
    <x v="2343"/>
    <n v="3.2"/>
  </r>
  <r>
    <x v="2344"/>
    <n v="6.8"/>
  </r>
  <r>
    <x v="2345"/>
    <n v="7.7"/>
  </r>
  <r>
    <x v="2346"/>
    <n v="5.6"/>
  </r>
  <r>
    <x v="2347"/>
    <n v="7.1"/>
  </r>
  <r>
    <x v="2348"/>
    <n v="3.6"/>
  </r>
  <r>
    <x v="2349"/>
    <n v="6.8"/>
  </r>
  <r>
    <x v="2350"/>
    <n v="7.6"/>
  </r>
  <r>
    <x v="1096"/>
    <n v="6.6"/>
  </r>
  <r>
    <x v="2351"/>
    <n v="8.3000000000000007"/>
  </r>
  <r>
    <x v="121"/>
    <n v="7.5"/>
  </r>
  <r>
    <x v="2352"/>
    <n v="5.4"/>
  </r>
  <r>
    <x v="2353"/>
    <n v="5.3"/>
  </r>
  <r>
    <x v="2354"/>
    <n v="4.5"/>
  </r>
  <r>
    <x v="1323"/>
    <n v="7.3"/>
  </r>
  <r>
    <x v="2355"/>
    <n v="5.6"/>
  </r>
  <r>
    <x v="2204"/>
    <n v="5.6"/>
  </r>
  <r>
    <x v="2356"/>
    <n v="4.0999999999999996"/>
  </r>
  <r>
    <x v="2357"/>
    <n v="6.8"/>
  </r>
  <r>
    <x v="2358"/>
    <n v="6.3"/>
  </r>
  <r>
    <x v="1607"/>
    <n v="5.8"/>
  </r>
  <r>
    <x v="1734"/>
    <n v="6.6"/>
  </r>
  <r>
    <x v="2359"/>
    <n v="6.7"/>
  </r>
  <r>
    <x v="2360"/>
    <n v="6.4"/>
  </r>
  <r>
    <x v="2361"/>
    <n v="6.3"/>
  </r>
  <r>
    <x v="2362"/>
    <n v="3.4"/>
  </r>
  <r>
    <x v="2363"/>
    <n v="4.7"/>
  </r>
  <r>
    <x v="2364"/>
    <n v="6"/>
  </r>
  <r>
    <x v="2365"/>
    <n v="7.3"/>
  </r>
  <r>
    <x v="2366"/>
    <n v="7.9"/>
  </r>
  <r>
    <x v="2367"/>
    <n v="6.1"/>
  </r>
  <r>
    <x v="2368"/>
    <n v="7.4"/>
  </r>
  <r>
    <x v="2369"/>
    <n v="6.6"/>
  </r>
  <r>
    <x v="2370"/>
    <n v="5.5"/>
  </r>
  <r>
    <x v="473"/>
    <n v="7.5"/>
  </r>
  <r>
    <x v="2371"/>
    <n v="7.6"/>
  </r>
  <r>
    <x v="2372"/>
    <n v="5"/>
  </r>
  <r>
    <x v="2373"/>
    <n v="3.2"/>
  </r>
  <r>
    <x v="48"/>
    <n v="8.1999999999999993"/>
  </r>
  <r>
    <x v="2374"/>
    <n v="3.7"/>
  </r>
  <r>
    <x v="2375"/>
    <n v="6.3"/>
  </r>
  <r>
    <x v="2376"/>
    <n v="4.0999999999999996"/>
  </r>
  <r>
    <x v="2377"/>
    <n v="6.9"/>
  </r>
  <r>
    <x v="2378"/>
    <n v="5.4"/>
  </r>
  <r>
    <x v="2159"/>
    <n v="6.5"/>
  </r>
  <r>
    <x v="609"/>
    <n v="7.8"/>
  </r>
  <r>
    <x v="2379"/>
    <n v="6.7"/>
  </r>
  <r>
    <x v="2377"/>
    <n v="6.4"/>
  </r>
  <r>
    <x v="856"/>
    <n v="7.3"/>
  </r>
  <r>
    <x v="50"/>
    <n v="5.7"/>
  </r>
  <r>
    <x v="2380"/>
    <n v="7"/>
  </r>
  <r>
    <x v="388"/>
    <n v="6.3"/>
  </r>
  <r>
    <x v="776"/>
    <n v="7.1"/>
  </r>
  <r>
    <x v="2381"/>
    <n v="4.8"/>
  </r>
  <r>
    <x v="2373"/>
    <n v="3.3"/>
  </r>
  <r>
    <x v="1896"/>
    <n v="6.9"/>
  </r>
  <r>
    <x v="2382"/>
    <n v="4.5999999999999996"/>
  </r>
  <r>
    <x v="2383"/>
    <n v="3"/>
  </r>
  <r>
    <x v="1342"/>
    <n v="6.6"/>
  </r>
  <r>
    <x v="2384"/>
    <n v="7.4"/>
  </r>
  <r>
    <x v="2385"/>
    <n v="6.2"/>
  </r>
  <r>
    <x v="2386"/>
    <n v="4"/>
  </r>
  <r>
    <x v="1204"/>
    <n v="6.1"/>
  </r>
  <r>
    <x v="1209"/>
    <n v="6.9"/>
  </r>
  <r>
    <x v="2387"/>
    <n v="7.5"/>
  </r>
  <r>
    <x v="2388"/>
    <n v="6.7"/>
  </r>
  <r>
    <x v="2389"/>
    <n v="7.4"/>
  </r>
  <r>
    <x v="2390"/>
    <n v="6.1"/>
  </r>
  <r>
    <x v="2391"/>
    <n v="5.4"/>
  </r>
  <r>
    <x v="2392"/>
    <n v="6.4"/>
  </r>
  <r>
    <x v="2393"/>
    <n v="7"/>
  </r>
  <r>
    <x v="2394"/>
    <n v="6.3"/>
  </r>
  <r>
    <x v="423"/>
    <n v="6.9"/>
  </r>
  <r>
    <x v="2395"/>
    <n v="7.8"/>
  </r>
  <r>
    <x v="1734"/>
    <n v="6.4"/>
  </r>
  <r>
    <x v="2396"/>
    <n v="7.7"/>
  </r>
  <r>
    <x v="113"/>
    <n v="7.5"/>
  </r>
  <r>
    <x v="2397"/>
    <n v="6.3"/>
  </r>
  <r>
    <x v="2398"/>
    <n v="6.3"/>
  </r>
  <r>
    <x v="1878"/>
    <n v="6.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3">
  <r>
    <x v="0"/>
    <n v="760505847"/>
    <n v="237000000"/>
    <x v="0"/>
  </r>
  <r>
    <x v="1"/>
    <n v="309404152"/>
    <n v="300000000"/>
    <x v="1"/>
  </r>
  <r>
    <x v="2"/>
    <n v="200074175"/>
    <n v="245000000"/>
    <x v="2"/>
  </r>
  <r>
    <x v="3"/>
    <n v="448130642"/>
    <n v="250000000"/>
    <x v="3"/>
  </r>
  <r>
    <x v="4"/>
    <m/>
    <m/>
    <x v="4"/>
  </r>
  <r>
    <x v="5"/>
    <n v="73058679"/>
    <n v="263700000"/>
    <x v="5"/>
  </r>
  <r>
    <x v="6"/>
    <n v="336530303"/>
    <n v="258000000"/>
    <x v="6"/>
  </r>
  <r>
    <x v="7"/>
    <n v="200807262"/>
    <n v="260000000"/>
    <x v="7"/>
  </r>
  <r>
    <x v="8"/>
    <n v="458991599"/>
    <n v="250000000"/>
    <x v="8"/>
  </r>
  <r>
    <x v="9"/>
    <n v="301956980"/>
    <n v="250000000"/>
    <x v="9"/>
  </r>
  <r>
    <x v="10"/>
    <n v="330249062"/>
    <n v="250000000"/>
    <x v="10"/>
  </r>
  <r>
    <x v="11"/>
    <n v="200069408"/>
    <n v="209000000"/>
    <x v="11"/>
  </r>
  <r>
    <x v="12"/>
    <n v="168368427"/>
    <n v="200000000"/>
    <x v="12"/>
  </r>
  <r>
    <x v="13"/>
    <n v="423032628"/>
    <n v="225000000"/>
    <x v="13"/>
  </r>
  <r>
    <x v="14"/>
    <n v="89289910"/>
    <n v="215000000"/>
    <x v="14"/>
  </r>
  <r>
    <x v="15"/>
    <n v="291021565"/>
    <n v="225000000"/>
    <x v="15"/>
  </r>
  <r>
    <x v="16"/>
    <n v="141614023"/>
    <n v="225000000"/>
    <x v="16"/>
  </r>
  <r>
    <x v="17"/>
    <n v="623279547"/>
    <n v="220000000"/>
    <x v="17"/>
  </r>
  <r>
    <x v="18"/>
    <n v="241063875"/>
    <n v="250000000"/>
    <x v="18"/>
  </r>
  <r>
    <x v="19"/>
    <n v="179020854"/>
    <n v="225000000"/>
    <x v="19"/>
  </r>
  <r>
    <x v="20"/>
    <n v="255108370"/>
    <n v="250000000"/>
    <x v="20"/>
  </r>
  <r>
    <x v="21"/>
    <n v="262030663"/>
    <n v="230000000"/>
    <x v="21"/>
  </r>
  <r>
    <x v="22"/>
    <n v="105219735"/>
    <n v="200000000"/>
    <x v="22"/>
  </r>
  <r>
    <x v="23"/>
    <n v="258355354"/>
    <n v="225000000"/>
    <x v="23"/>
  </r>
  <r>
    <x v="24"/>
    <n v="70083519"/>
    <n v="180000000"/>
    <x v="24"/>
  </r>
  <r>
    <x v="25"/>
    <n v="218051260"/>
    <n v="207000000"/>
    <x v="25"/>
  </r>
  <r>
    <x v="26"/>
    <n v="658672302"/>
    <n v="200000000"/>
    <x v="26"/>
  </r>
  <r>
    <x v="27"/>
    <n v="407197282"/>
    <n v="250000000"/>
    <x v="27"/>
  </r>
  <r>
    <x v="28"/>
    <n v="65173160"/>
    <n v="209000000"/>
    <x v="28"/>
  </r>
  <r>
    <x v="29"/>
    <n v="652177271"/>
    <n v="150000000"/>
    <x v="29"/>
  </r>
  <r>
    <x v="30"/>
    <n v="304360277"/>
    <n v="200000000"/>
    <x v="30"/>
  </r>
  <r>
    <x v="31"/>
    <n v="373377893"/>
    <n v="200000000"/>
    <x v="31"/>
  </r>
  <r>
    <x v="32"/>
    <n v="408992272"/>
    <n v="200000000"/>
    <x v="32"/>
  </r>
  <r>
    <x v="33"/>
    <n v="334185206"/>
    <n v="200000000"/>
    <x v="33"/>
  </r>
  <r>
    <x v="34"/>
    <n v="234360014"/>
    <n v="210000000"/>
    <x v="34"/>
  </r>
  <r>
    <x v="35"/>
    <n v="268488329"/>
    <n v="200000000"/>
    <x v="35"/>
  </r>
  <r>
    <x v="36"/>
    <n v="402076689"/>
    <n v="200000000"/>
    <x v="36"/>
  </r>
  <r>
    <x v="37"/>
    <n v="245428137"/>
    <n v="210000000"/>
    <x v="37"/>
  </r>
  <r>
    <x v="38"/>
    <n v="234903076"/>
    <n v="215000000"/>
    <x v="38"/>
  </r>
  <r>
    <x v="39"/>
    <n v="202853933"/>
    <n v="200000000"/>
    <x v="39"/>
  </r>
  <r>
    <x v="40"/>
    <n v="172051787"/>
    <n v="170000000"/>
    <x v="40"/>
  </r>
  <r>
    <x v="41"/>
    <n v="191450875"/>
    <n v="200000000"/>
    <x v="41"/>
  </r>
  <r>
    <x v="42"/>
    <n v="116593191"/>
    <n v="200000000"/>
    <x v="42"/>
  </r>
  <r>
    <x v="43"/>
    <n v="414984497"/>
    <n v="200000000"/>
    <x v="43"/>
  </r>
  <r>
    <x v="44"/>
    <n v="125320003"/>
    <n v="200000000"/>
    <x v="44"/>
  </r>
  <r>
    <x v="45"/>
    <n v="350034110"/>
    <n v="190000000"/>
    <x v="45"/>
  </r>
  <r>
    <x v="46"/>
    <n v="202351611"/>
    <n v="190000000"/>
    <x v="46"/>
  </r>
  <r>
    <x v="47"/>
    <n v="233914986"/>
    <n v="200000000"/>
    <x v="47"/>
  </r>
  <r>
    <x v="48"/>
    <n v="228756232"/>
    <n v="190000000"/>
    <x v="48"/>
  </r>
  <r>
    <x v="49"/>
    <n v="65171860"/>
    <n v="195000000"/>
    <x v="49"/>
  </r>
  <r>
    <x v="50"/>
    <n v="144812796"/>
    <n v="105000000"/>
    <x v="50"/>
  </r>
  <r>
    <x v="51"/>
    <n v="90755643"/>
    <n v="200000000"/>
    <x v="51"/>
  </r>
  <r>
    <x v="52"/>
    <n v="101785482"/>
    <n v="190000000"/>
    <x v="52"/>
  </r>
  <r>
    <x v="53"/>
    <n v="352358779"/>
    <n v="195000000"/>
    <x v="53"/>
  </r>
  <r>
    <x v="54"/>
    <n v="317011114"/>
    <n v="185000000"/>
    <x v="54"/>
  </r>
  <r>
    <x v="55"/>
    <n v="123070338"/>
    <m/>
    <x v="55"/>
  </r>
  <r>
    <x v="56"/>
    <n v="237282182"/>
    <n v="185000000"/>
    <x v="56"/>
  </r>
  <r>
    <x v="57"/>
    <n v="130468626"/>
    <n v="185000000"/>
    <x v="57"/>
  </r>
  <r>
    <x v="58"/>
    <n v="223806889"/>
    <n v="180000000"/>
    <x v="58"/>
  </r>
  <r>
    <x v="59"/>
    <n v="140080850"/>
    <n v="140000000"/>
    <x v="59"/>
  </r>
  <r>
    <x v="60"/>
    <n v="166112167"/>
    <n v="200000000"/>
    <x v="60"/>
  </r>
  <r>
    <x v="61"/>
    <n v="137850096"/>
    <n v="200000000"/>
    <x v="61"/>
  </r>
  <r>
    <x v="62"/>
    <n v="47375327"/>
    <n v="176000000"/>
    <x v="62"/>
  </r>
  <r>
    <x v="63"/>
    <n v="124051759"/>
    <n v="180000000"/>
    <x v="63"/>
  </r>
  <r>
    <x v="64"/>
    <n v="291709845"/>
    <n v="180000000"/>
    <x v="64"/>
  </r>
  <r>
    <x v="65"/>
    <n v="154985087"/>
    <n v="178000000"/>
    <x v="65"/>
  </r>
  <r>
    <x v="66"/>
    <n v="533316061"/>
    <n v="185000000"/>
    <x v="66"/>
  </r>
  <r>
    <x v="67"/>
    <n v="292979556"/>
    <n v="175000000"/>
    <x v="67"/>
  </r>
  <r>
    <x v="68"/>
    <n v="198332128"/>
    <n v="175000000"/>
    <x v="68"/>
  </r>
  <r>
    <x v="69"/>
    <n v="318298180"/>
    <n v="140000000"/>
    <x v="69"/>
  </r>
  <r>
    <x v="70"/>
    <n v="73820094"/>
    <n v="170000000"/>
    <x v="70"/>
  </r>
  <r>
    <x v="71"/>
    <n v="113745408"/>
    <n v="170000000"/>
    <x v="71"/>
  </r>
  <r>
    <x v="72"/>
    <n v="102176165"/>
    <n v="145000000"/>
    <x v="72"/>
  </r>
  <r>
    <x v="73"/>
    <n v="161087183"/>
    <n v="175000000"/>
    <x v="73"/>
  </r>
  <r>
    <x v="74"/>
    <n v="100289690"/>
    <n v="175000000"/>
    <x v="74"/>
  </r>
  <r>
    <x v="75"/>
    <n v="100189501"/>
    <n v="178000000"/>
    <x v="75"/>
  </r>
  <r>
    <x v="76"/>
    <n v="88246220"/>
    <n v="175000000"/>
    <x v="76"/>
  </r>
  <r>
    <x v="77"/>
    <n v="150167630"/>
    <n v="175000000"/>
    <x v="77"/>
  </r>
  <r>
    <x v="78"/>
    <n v="356454367"/>
    <n v="175000000"/>
    <x v="78"/>
  </r>
  <r>
    <x v="79"/>
    <n v="362645141"/>
    <n v="175000000"/>
    <x v="79"/>
  </r>
  <r>
    <x v="80"/>
    <n v="312057433"/>
    <n v="200000000"/>
    <x v="80"/>
  </r>
  <r>
    <x v="81"/>
    <n v="155111815"/>
    <n v="170000000"/>
    <x v="81"/>
  </r>
  <r>
    <x v="82"/>
    <n v="241407328"/>
    <n v="180000000"/>
    <x v="82"/>
  </r>
  <r>
    <x v="83"/>
    <n v="208543795"/>
    <n v="170000000"/>
    <x v="83"/>
  </r>
  <r>
    <x v="84"/>
    <m/>
    <m/>
    <x v="4"/>
  </r>
  <r>
    <x v="85"/>
    <n v="38297305"/>
    <n v="175000000"/>
    <x v="84"/>
  </r>
  <r>
    <x v="86"/>
    <n v="259746958"/>
    <n v="170000000"/>
    <x v="85"/>
  </r>
  <r>
    <x v="87"/>
    <n v="238371987"/>
    <n v="165000000"/>
    <x v="86"/>
  </r>
  <r>
    <x v="88"/>
    <n v="93417865"/>
    <n v="190000000"/>
    <x v="87"/>
  </r>
  <r>
    <x v="89"/>
    <n v="222487711"/>
    <n v="165000000"/>
    <x v="88"/>
  </r>
  <r>
    <x v="90"/>
    <n v="189412677"/>
    <n v="165000000"/>
    <x v="89"/>
  </r>
  <r>
    <x v="91"/>
    <n v="665426"/>
    <n v="165000000"/>
    <x v="90"/>
  </r>
  <r>
    <x v="92"/>
    <n v="102315545"/>
    <n v="165000000"/>
    <x v="91"/>
  </r>
  <r>
    <x v="93"/>
    <n v="217387997"/>
    <n v="165000000"/>
    <x v="92"/>
  </r>
  <r>
    <x v="94"/>
    <n v="150350192"/>
    <n v="200000000"/>
    <x v="93"/>
  </r>
  <r>
    <x v="95"/>
    <n v="333130696"/>
    <n v="170000000"/>
    <x v="94"/>
  </r>
  <r>
    <x v="96"/>
    <n v="187991439"/>
    <n v="165000000"/>
    <x v="95"/>
  </r>
  <r>
    <x v="97"/>
    <n v="292568851"/>
    <n v="160000000"/>
    <x v="96"/>
  </r>
  <r>
    <x v="98"/>
    <m/>
    <m/>
    <x v="4"/>
  </r>
  <r>
    <x v="99"/>
    <n v="303001229"/>
    <n v="180000000"/>
    <x v="97"/>
  </r>
  <r>
    <x v="100"/>
    <n v="144512310"/>
    <n v="38000000"/>
    <x v="98"/>
  </r>
  <r>
    <x v="101"/>
    <n v="127490802"/>
    <n v="150000000"/>
    <x v="99"/>
  </r>
  <r>
    <x v="102"/>
    <n v="146405371"/>
    <n v="160000000"/>
    <x v="100"/>
  </r>
  <r>
    <x v="103"/>
    <n v="281666058"/>
    <n v="160000000"/>
    <x v="101"/>
  </r>
  <r>
    <x v="104"/>
    <n v="63143812"/>
    <n v="150000000"/>
    <x v="102"/>
  </r>
  <r>
    <x v="105"/>
    <n v="60655503"/>
    <n v="160000000"/>
    <x v="103"/>
  </r>
  <r>
    <x v="106"/>
    <n v="76846624"/>
    <n v="170000000"/>
    <x v="104"/>
  </r>
  <r>
    <x v="107"/>
    <n v="320706665"/>
    <n v="160000000"/>
    <x v="105"/>
  </r>
  <r>
    <x v="108"/>
    <n v="46978995"/>
    <n v="160000000"/>
    <x v="106"/>
  </r>
  <r>
    <x v="109"/>
    <n v="89732035"/>
    <n v="155000000"/>
    <x v="107"/>
  </r>
  <r>
    <x v="110"/>
    <n v="104383624"/>
    <n v="155000000"/>
    <x v="108"/>
  </r>
  <r>
    <x v="111"/>
    <n v="198539855"/>
    <n v="140000000"/>
    <x v="109"/>
  </r>
  <r>
    <x v="112"/>
    <n v="318759914"/>
    <n v="150000000"/>
    <x v="110"/>
  </r>
  <r>
    <x v="113"/>
    <n v="34293771"/>
    <n v="155000000"/>
    <x v="111"/>
  </r>
  <r>
    <x v="114"/>
    <n v="292000866"/>
    <n v="150000000"/>
    <x v="112"/>
  </r>
  <r>
    <x v="115"/>
    <n v="289994397"/>
    <n v="150000000"/>
    <x v="113"/>
  </r>
  <r>
    <x v="116"/>
    <n v="227946274"/>
    <n v="150000000"/>
    <x v="114"/>
  </r>
  <r>
    <x v="117"/>
    <n v="256386216"/>
    <n v="150000000"/>
    <x v="115"/>
  </r>
  <r>
    <x v="118"/>
    <n v="206456431"/>
    <n v="150000000"/>
    <x v="116"/>
  </r>
  <r>
    <x v="119"/>
    <n v="206435493"/>
    <n v="150000000"/>
    <x v="117"/>
  </r>
  <r>
    <x v="120"/>
    <n v="205343774"/>
    <n v="150000000"/>
    <x v="118"/>
  </r>
  <r>
    <x v="121"/>
    <n v="179982968"/>
    <n v="150000000"/>
    <x v="119"/>
  </r>
  <r>
    <x v="122"/>
    <n v="177243721"/>
    <n v="150000000"/>
    <x v="120"/>
  </r>
  <r>
    <x v="123"/>
    <n v="179883016"/>
    <n v="150000000"/>
    <x v="121"/>
  </r>
  <r>
    <x v="124"/>
    <n v="139259759"/>
    <n v="150000000"/>
    <x v="122"/>
  </r>
  <r>
    <x v="125"/>
    <n v="400736600"/>
    <n v="150000000"/>
    <x v="123"/>
  </r>
  <r>
    <x v="126"/>
    <n v="281492479"/>
    <n v="150000000"/>
    <x v="124"/>
  </r>
  <r>
    <x v="127"/>
    <n v="206360018"/>
    <n v="170000000"/>
    <x v="125"/>
  </r>
  <r>
    <x v="128"/>
    <n v="153629485"/>
    <n v="150000000"/>
    <x v="126"/>
  </r>
  <r>
    <x v="129"/>
    <n v="133375846"/>
    <n v="150000000"/>
    <x v="127"/>
  </r>
  <r>
    <x v="130"/>
    <n v="181015141"/>
    <n v="150000000"/>
    <x v="128"/>
  </r>
  <r>
    <x v="131"/>
    <n v="114053579"/>
    <n v="150000000"/>
    <x v="129"/>
  </r>
  <r>
    <x v="132"/>
    <n v="119420252"/>
    <n v="150000000"/>
    <x v="130"/>
  </r>
  <r>
    <x v="133"/>
    <n v="83640426"/>
    <n v="150000000"/>
    <x v="131"/>
  </r>
  <r>
    <x v="134"/>
    <n v="79711678"/>
    <n v="100000000"/>
    <x v="132"/>
  </r>
  <r>
    <x v="135"/>
    <n v="195000874"/>
    <n v="150000000"/>
    <x v="133"/>
  </r>
  <r>
    <x v="136"/>
    <n v="61937495"/>
    <n v="150000000"/>
    <x v="134"/>
  </r>
  <r>
    <x v="63"/>
    <n v="124051759"/>
    <n v="180000000"/>
    <x v="63"/>
  </r>
  <r>
    <x v="137"/>
    <n v="126597121"/>
    <n v="150000000"/>
    <x v="135"/>
  </r>
  <r>
    <x v="138"/>
    <n v="165230261"/>
    <n v="150000000"/>
    <x v="136"/>
  </r>
  <r>
    <x v="139"/>
    <n v="131564731"/>
    <n v="150000000"/>
    <x v="137"/>
  </r>
  <r>
    <x v="140"/>
    <n v="133382309"/>
    <n v="150000000"/>
    <x v="138"/>
  </r>
  <r>
    <x v="141"/>
    <n v="73103784"/>
    <n v="150000000"/>
    <x v="139"/>
  </r>
  <r>
    <x v="142"/>
    <n v="21379315"/>
    <n v="150000000"/>
    <x v="140"/>
  </r>
  <r>
    <x v="143"/>
    <n v="64459316"/>
    <n v="149000000"/>
    <x v="141"/>
  </r>
  <r>
    <x v="144"/>
    <n v="34964818"/>
    <n v="150000000"/>
    <x v="142"/>
  </r>
  <r>
    <x v="145"/>
    <n v="111505642"/>
    <n v="145000000"/>
    <x v="143"/>
  </r>
  <r>
    <x v="146"/>
    <n v="133228348"/>
    <n v="175000000"/>
    <x v="144"/>
  </r>
  <r>
    <x v="147"/>
    <n v="216366733"/>
    <n v="145000000"/>
    <x v="145"/>
  </r>
  <r>
    <x v="148"/>
    <n v="160201106"/>
    <n v="142000000"/>
    <x v="146"/>
  </r>
  <r>
    <x v="149"/>
    <n v="118099659"/>
    <n v="144000000"/>
    <x v="147"/>
  </r>
  <r>
    <x v="150"/>
    <n v="201573391"/>
    <n v="140000000"/>
    <x v="148"/>
  </r>
  <r>
    <x v="151"/>
    <n v="190418803"/>
    <n v="140000000"/>
    <x v="149"/>
  </r>
  <r>
    <x v="152"/>
    <n v="82161969"/>
    <n v="150000000"/>
    <x v="150"/>
  </r>
  <r>
    <x v="153"/>
    <n v="143523463"/>
    <n v="145000000"/>
    <x v="151"/>
  </r>
  <r>
    <x v="154"/>
    <n v="209364921"/>
    <n v="145000000"/>
    <x v="152"/>
  </r>
  <r>
    <x v="155"/>
    <n v="103400692"/>
    <n v="145000000"/>
    <x v="153"/>
  </r>
  <r>
    <x v="156"/>
    <n v="110332737"/>
    <n v="100000000"/>
    <x v="154"/>
  </r>
  <r>
    <x v="157"/>
    <n v="111110575"/>
    <n v="140000000"/>
    <x v="155"/>
  </r>
  <r>
    <x v="158"/>
    <n v="65007045"/>
    <n v="140000000"/>
    <x v="156"/>
  </r>
  <r>
    <x v="159"/>
    <n v="257704099"/>
    <n v="150000000"/>
    <x v="157"/>
  </r>
  <r>
    <x v="160"/>
    <n v="403706375"/>
    <n v="139000000"/>
    <x v="158"/>
  </r>
  <r>
    <x v="161"/>
    <n v="176997107"/>
    <n v="145000000"/>
    <x v="159"/>
  </r>
  <r>
    <x v="162"/>
    <n v="31141074"/>
    <n v="140000000"/>
    <x v="160"/>
  </r>
  <r>
    <x v="163"/>
    <n v="31704416"/>
    <n v="135000000"/>
    <x v="161"/>
  </r>
  <r>
    <x v="164"/>
    <n v="107503316"/>
    <n v="130000000"/>
    <x v="162"/>
  </r>
  <r>
    <x v="165"/>
    <n v="129734803"/>
    <n v="140000000"/>
    <x v="163"/>
  </r>
  <r>
    <x v="166"/>
    <n v="132122995"/>
    <n v="137000000"/>
    <x v="164"/>
  </r>
  <r>
    <x v="167"/>
    <n v="122512052"/>
    <n v="130000000"/>
    <x v="165"/>
  </r>
  <r>
    <x v="168"/>
    <n v="68642452"/>
    <n v="130000000"/>
    <x v="166"/>
  </r>
  <r>
    <x v="169"/>
    <n v="32131830"/>
    <n v="137000000"/>
    <x v="167"/>
  </r>
  <r>
    <x v="170"/>
    <n v="176636816"/>
    <n v="140000000"/>
    <x v="168"/>
  </r>
  <r>
    <x v="171"/>
    <n v="126930660"/>
    <n v="135000000"/>
    <x v="169"/>
  </r>
  <r>
    <x v="172"/>
    <n v="93926386"/>
    <n v="150000000"/>
    <x v="170"/>
  </r>
  <r>
    <x v="173"/>
    <n v="292298923"/>
    <n v="120000000"/>
    <x v="171"/>
  </r>
  <r>
    <x v="174"/>
    <n v="63992328"/>
    <n v="135000000"/>
    <x v="172"/>
  </r>
  <r>
    <x v="175"/>
    <n v="134518390"/>
    <n v="150000000"/>
    <x v="173"/>
  </r>
  <r>
    <x v="176"/>
    <m/>
    <n v="1500000"/>
    <x v="174"/>
  </r>
  <r>
    <x v="177"/>
    <n v="52792307"/>
    <n v="140000000"/>
    <x v="175"/>
  </r>
  <r>
    <x v="178"/>
    <n v="183635922"/>
    <n v="135000000"/>
    <x v="176"/>
  </r>
  <r>
    <x v="179"/>
    <n v="83024900"/>
    <n v="135000000"/>
    <x v="177"/>
  </r>
  <r>
    <x v="180"/>
    <n v="123207194"/>
    <n v="135000000"/>
    <x v="178"/>
  </r>
  <r>
    <x v="181"/>
    <n v="83348920"/>
    <n v="132000000"/>
    <x v="179"/>
  </r>
  <r>
    <x v="182"/>
    <n v="227137090"/>
    <n v="110000000"/>
    <x v="180"/>
  </r>
  <r>
    <x v="183"/>
    <n v="215395021"/>
    <n v="130000000"/>
    <x v="181"/>
  </r>
  <r>
    <x v="184"/>
    <n v="180191634"/>
    <n v="130000000"/>
    <x v="182"/>
  </r>
  <r>
    <x v="185"/>
    <n v="424645577"/>
    <n v="130000000"/>
    <x v="183"/>
  </r>
  <r>
    <x v="173"/>
    <n v="292298923"/>
    <n v="120000000"/>
    <x v="171"/>
  </r>
  <r>
    <x v="186"/>
    <n v="177343675"/>
    <n v="135000000"/>
    <x v="184"/>
  </r>
  <r>
    <x v="187"/>
    <n v="234277056"/>
    <n v="132000000"/>
    <x v="185"/>
  </r>
  <r>
    <x v="188"/>
    <n v="138396624"/>
    <n v="130000000"/>
    <x v="186"/>
  </r>
  <r>
    <x v="189"/>
    <n v="149234747"/>
    <n v="130000000"/>
    <x v="187"/>
  </r>
  <r>
    <x v="190"/>
    <n v="118311368"/>
    <n v="110000000"/>
    <x v="188"/>
  </r>
  <r>
    <x v="191"/>
    <n v="101160529"/>
    <n v="125000000"/>
    <x v="189"/>
  </r>
  <r>
    <x v="192"/>
    <n v="77564037"/>
    <n v="135000000"/>
    <x v="190"/>
  </r>
  <r>
    <x v="193"/>
    <n v="249358727"/>
    <n v="130000000"/>
    <x v="191"/>
  </r>
  <r>
    <x v="194"/>
    <n v="49551662"/>
    <n v="130000000"/>
    <x v="192"/>
  </r>
  <r>
    <x v="195"/>
    <n v="60522097"/>
    <n v="130000000"/>
    <x v="193"/>
  </r>
  <r>
    <x v="196"/>
    <n v="137748063"/>
    <n v="127500000"/>
    <x v="194"/>
  </r>
  <r>
    <x v="197"/>
    <m/>
    <m/>
    <x v="4"/>
  </r>
  <r>
    <x v="198"/>
    <n v="113733726"/>
    <n v="127000000"/>
    <x v="195"/>
  </r>
  <r>
    <x v="199"/>
    <n v="148337537"/>
    <n v="130000000"/>
    <x v="196"/>
  </r>
  <r>
    <x v="200"/>
    <n v="317557891"/>
    <n v="125000000"/>
    <x v="197"/>
  </r>
  <r>
    <x v="201"/>
    <n v="33592415"/>
    <n v="130000000"/>
    <x v="198"/>
  </r>
  <r>
    <x v="98"/>
    <m/>
    <m/>
    <x v="4"/>
  </r>
  <r>
    <x v="202"/>
    <n v="305388685"/>
    <n v="140000000"/>
    <x v="199"/>
  </r>
  <r>
    <x v="203"/>
    <m/>
    <m/>
    <x v="4"/>
  </r>
  <r>
    <x v="204"/>
    <n v="337103873"/>
    <n v="125000000"/>
    <x v="200"/>
  </r>
  <r>
    <x v="205"/>
    <n v="217536138"/>
    <n v="125000000"/>
    <x v="201"/>
  </r>
  <r>
    <x v="206"/>
    <n v="131536019"/>
    <n v="103000000"/>
    <x v="202"/>
  </r>
  <r>
    <x v="207"/>
    <n v="214948780"/>
    <n v="110000000"/>
    <x v="203"/>
  </r>
  <r>
    <x v="208"/>
    <n v="209805005"/>
    <n v="125000000"/>
    <x v="204"/>
  </r>
  <r>
    <x v="209"/>
    <n v="186830669"/>
    <n v="125000000"/>
    <x v="205"/>
  </r>
  <r>
    <x v="210"/>
    <n v="163192114"/>
    <n v="125000000"/>
    <x v="206"/>
  </r>
  <r>
    <x v="211"/>
    <n v="119412921"/>
    <n v="65000000"/>
    <x v="207"/>
  </r>
  <r>
    <x v="212"/>
    <n v="32694788"/>
    <n v="85000000"/>
    <x v="208"/>
  </r>
  <r>
    <x v="213"/>
    <n v="113165635"/>
    <n v="125000000"/>
    <x v="209"/>
  </r>
  <r>
    <x v="214"/>
    <n v="107285004"/>
    <n v="125000000"/>
    <x v="210"/>
  </r>
  <r>
    <x v="215"/>
    <n v="260031035"/>
    <n v="123000000"/>
    <x v="211"/>
  </r>
  <r>
    <x v="216"/>
    <n v="186739919"/>
    <n v="125000000"/>
    <x v="212"/>
  </r>
  <r>
    <x v="217"/>
    <n v="215397307"/>
    <n v="125000000"/>
    <x v="213"/>
  </r>
  <r>
    <x v="218"/>
    <n v="182618434"/>
    <n v="140000000"/>
    <x v="214"/>
  </r>
  <r>
    <x v="219"/>
    <n v="131920333"/>
    <n v="130000000"/>
    <x v="215"/>
  </r>
  <r>
    <x v="220"/>
    <n v="124976634"/>
    <n v="120000000"/>
    <x v="216"/>
  </r>
  <r>
    <x v="221"/>
    <n v="115802596"/>
    <n v="110000000"/>
    <x v="217"/>
  </r>
  <r>
    <x v="222"/>
    <n v="108521835"/>
    <n v="120000000"/>
    <x v="218"/>
  </r>
  <r>
    <x v="223"/>
    <n v="100685880"/>
    <n v="120000000"/>
    <x v="219"/>
  </r>
  <r>
    <x v="224"/>
    <n v="126464904"/>
    <n v="130000000"/>
    <x v="220"/>
  </r>
  <r>
    <x v="225"/>
    <n v="64736114"/>
    <n v="120000000"/>
    <x v="221"/>
  </r>
  <r>
    <x v="226"/>
    <n v="93050117"/>
    <n v="115000000"/>
    <x v="222"/>
  </r>
  <r>
    <x v="227"/>
    <n v="57637485"/>
    <n v="105000000"/>
    <x v="223"/>
  </r>
  <r>
    <x v="228"/>
    <n v="58607007"/>
    <n v="100000000"/>
    <x v="224"/>
  </r>
  <r>
    <x v="229"/>
    <n v="43929341"/>
    <n v="120000000"/>
    <x v="225"/>
  </r>
  <r>
    <x v="230"/>
    <n v="30212620"/>
    <n v="120000000"/>
    <x v="226"/>
  </r>
  <r>
    <x v="231"/>
    <n v="76418654"/>
    <n v="117000000"/>
    <x v="227"/>
  </r>
  <r>
    <x v="232"/>
    <n v="89021735"/>
    <n v="120000000"/>
    <x v="228"/>
  </r>
  <r>
    <x v="233"/>
    <n v="380262555"/>
    <n v="113000000"/>
    <x v="229"/>
  </r>
  <r>
    <x v="234"/>
    <n v="310675583"/>
    <n v="115000000"/>
    <x v="230"/>
  </r>
  <r>
    <x v="235"/>
    <n v="289907418"/>
    <n v="115000000"/>
    <x v="231"/>
  </r>
  <r>
    <x v="236"/>
    <n v="132550960"/>
    <n v="120000000"/>
    <x v="232"/>
  </r>
  <r>
    <x v="237"/>
    <n v="474544677"/>
    <n v="115000000"/>
    <x v="233"/>
  </r>
  <r>
    <x v="238"/>
    <n v="187165546"/>
    <n v="135000000"/>
    <x v="234"/>
  </r>
  <r>
    <x v="239"/>
    <m/>
    <n v="78000000"/>
    <x v="235"/>
  </r>
  <r>
    <x v="240"/>
    <n v="40911830"/>
    <n v="115000000"/>
    <x v="236"/>
  </r>
  <r>
    <x v="241"/>
    <n v="47952020"/>
    <n v="115000000"/>
    <x v="237"/>
  </r>
  <r>
    <x v="242"/>
    <n v="190871240"/>
    <n v="125000000"/>
    <x v="238"/>
  </r>
  <r>
    <x v="243"/>
    <n v="274084951"/>
    <n v="100000000"/>
    <x v="239"/>
  </r>
  <r>
    <x v="244"/>
    <n v="67155742"/>
    <n v="116000000"/>
    <x v="240"/>
  </r>
  <r>
    <x v="245"/>
    <n v="81638674"/>
    <n v="135000000"/>
    <x v="241"/>
  </r>
  <r>
    <x v="246"/>
    <n v="56114221"/>
    <n v="120000000"/>
    <x v="242"/>
  </r>
  <r>
    <x v="247"/>
    <n v="250863268"/>
    <n v="110000000"/>
    <x v="243"/>
  </r>
  <r>
    <x v="248"/>
    <n v="155181732"/>
    <n v="110000000"/>
    <x v="244"/>
  </r>
  <r>
    <x v="249"/>
    <n v="125332007"/>
    <n v="110000000"/>
    <x v="245"/>
  </r>
  <r>
    <x v="250"/>
    <n v="113330342"/>
    <n v="110000000"/>
    <x v="246"/>
  </r>
  <r>
    <x v="251"/>
    <n v="125531634"/>
    <n v="110000000"/>
    <x v="247"/>
  </r>
  <r>
    <x v="252"/>
    <n v="186336103"/>
    <n v="120000000"/>
    <x v="248"/>
  </r>
  <r>
    <x v="253"/>
    <n v="129995817"/>
    <n v="110000000"/>
    <x v="249"/>
  </r>
  <r>
    <x v="254"/>
    <n v="102608827"/>
    <n v="110000000"/>
    <x v="250"/>
  </r>
  <r>
    <x v="255"/>
    <n v="42776259"/>
    <n v="112000000"/>
    <x v="251"/>
  </r>
  <r>
    <x v="256"/>
    <n v="98780042"/>
    <n v="120000000"/>
    <x v="252"/>
  </r>
  <r>
    <x v="257"/>
    <m/>
    <m/>
    <x v="4"/>
  </r>
  <r>
    <x v="258"/>
    <n v="106369117"/>
    <n v="110000000"/>
    <x v="253"/>
  </r>
  <r>
    <x v="259"/>
    <n v="142614158"/>
    <n v="110000000"/>
    <x v="254"/>
  </r>
  <r>
    <x v="260"/>
    <n v="50026353"/>
    <n v="110000000"/>
    <x v="255"/>
  </r>
  <r>
    <x v="261"/>
    <n v="66002193"/>
    <n v="110000000"/>
    <x v="256"/>
  </r>
  <r>
    <x v="262"/>
    <n v="85463309"/>
    <n v="110000000"/>
    <x v="257"/>
  </r>
  <r>
    <x v="263"/>
    <n v="71017784"/>
    <n v="105000000"/>
    <x v="258"/>
  </r>
  <r>
    <x v="264"/>
    <n v="48068396"/>
    <n v="160000000"/>
    <x v="259"/>
  </r>
  <r>
    <x v="265"/>
    <n v="61656849"/>
    <n v="110000000"/>
    <x v="260"/>
  </r>
  <r>
    <x v="266"/>
    <n v="134520804"/>
    <n v="110000000"/>
    <x v="261"/>
  </r>
  <r>
    <x v="267"/>
    <n v="313837577"/>
    <n v="93000000"/>
    <x v="262"/>
  </r>
  <r>
    <x v="268"/>
    <n v="24004159"/>
    <n v="110000000"/>
    <x v="263"/>
  </r>
  <r>
    <x v="269"/>
    <n v="58183966"/>
    <n v="107000000"/>
    <x v="264"/>
  </r>
  <r>
    <x v="270"/>
    <n v="100446895"/>
    <n v="109000000"/>
    <x v="265"/>
  </r>
  <r>
    <x v="271"/>
    <n v="144795350"/>
    <n v="120000000"/>
    <x v="266"/>
  </r>
  <r>
    <x v="272"/>
    <n v="47396698"/>
    <n v="130000000"/>
    <x v="267"/>
  </r>
  <r>
    <x v="273"/>
    <n v="140015224"/>
    <n v="133000000"/>
    <x v="268"/>
  </r>
  <r>
    <x v="274"/>
    <n v="104374107"/>
    <n v="105000000"/>
    <x v="269"/>
  </r>
  <r>
    <x v="275"/>
    <n v="228430993"/>
    <n v="108000000"/>
    <x v="270"/>
  </r>
  <r>
    <x v="276"/>
    <m/>
    <m/>
    <x v="4"/>
  </r>
  <r>
    <x v="277"/>
    <n v="35799026"/>
    <n v="126000000"/>
    <x v="271"/>
  </r>
  <r>
    <x v="278"/>
    <n v="6712451"/>
    <n v="90000000"/>
    <x v="272"/>
  </r>
  <r>
    <x v="279"/>
    <n v="101643008"/>
    <n v="90000000"/>
    <x v="273"/>
  </r>
  <r>
    <x v="280"/>
    <n v="187670866"/>
    <n v="103000000"/>
    <x v="274"/>
  </r>
  <r>
    <x v="281"/>
    <n v="132014112"/>
    <n v="102000000"/>
    <x v="275"/>
  </r>
  <r>
    <x v="282"/>
    <n v="261970615"/>
    <n v="100000000"/>
    <x v="276"/>
  </r>
  <r>
    <x v="283"/>
    <n v="167007184"/>
    <n v="150000000"/>
    <x v="277"/>
  </r>
  <r>
    <x v="284"/>
    <n v="180011740"/>
    <n v="100000000"/>
    <x v="278"/>
  </r>
  <r>
    <x v="285"/>
    <n v="204843350"/>
    <n v="102000000"/>
    <x v="279"/>
  </r>
  <r>
    <x v="286"/>
    <n v="97030725"/>
    <n v="100000000"/>
    <x v="280"/>
  </r>
  <r>
    <x v="287"/>
    <n v="130127620"/>
    <n v="100000000"/>
    <x v="281"/>
  </r>
  <r>
    <x v="288"/>
    <n v="146282411"/>
    <n v="115000000"/>
    <x v="282"/>
  </r>
  <r>
    <x v="289"/>
    <n v="65452312"/>
    <n v="100000000"/>
    <x v="283"/>
  </r>
  <r>
    <x v="290"/>
    <n v="148383780"/>
    <n v="100000000"/>
    <x v="284"/>
  </r>
  <r>
    <x v="291"/>
    <n v="119219978"/>
    <n v="100000000"/>
    <x v="285"/>
  </r>
  <r>
    <x v="292"/>
    <n v="101228120"/>
    <n v="100000000"/>
    <x v="286"/>
  </r>
  <r>
    <x v="293"/>
    <n v="162804648"/>
    <n v="100000000"/>
    <x v="287"/>
  </r>
  <r>
    <x v="294"/>
    <n v="100117603"/>
    <n v="100000000"/>
    <x v="288"/>
  </r>
  <r>
    <x v="295"/>
    <n v="89296573"/>
    <n v="100000000"/>
    <x v="289"/>
  </r>
  <r>
    <x v="296"/>
    <n v="85017401"/>
    <n v="92000000"/>
    <x v="290"/>
  </r>
  <r>
    <x v="297"/>
    <n v="173005002"/>
    <n v="100000000"/>
    <x v="291"/>
  </r>
  <r>
    <x v="298"/>
    <n v="75030163"/>
    <n v="100000000"/>
    <x v="292"/>
  </r>
  <r>
    <x v="299"/>
    <n v="77222184"/>
    <n v="100000000"/>
    <x v="293"/>
  </r>
  <r>
    <x v="144"/>
    <n v="34964818"/>
    <n v="150000000"/>
    <x v="142"/>
  </r>
  <r>
    <x v="300"/>
    <n v="107515297"/>
    <n v="100000000"/>
    <x v="294"/>
  </r>
  <r>
    <x v="301"/>
    <n v="67631157"/>
    <n v="100000000"/>
    <x v="295"/>
  </r>
  <r>
    <x v="302"/>
    <n v="66862068"/>
    <n v="83000000"/>
    <x v="296"/>
  </r>
  <r>
    <x v="303"/>
    <n v="57366262"/>
    <n v="100000000"/>
    <x v="297"/>
  </r>
  <r>
    <x v="304"/>
    <n v="116866727"/>
    <n v="100000000"/>
    <x v="298"/>
  </r>
  <r>
    <x v="305"/>
    <n v="184031112"/>
    <n v="100000000"/>
    <x v="299"/>
  </r>
  <r>
    <x v="306"/>
    <n v="54700065"/>
    <n v="105000000"/>
    <x v="300"/>
  </r>
  <r>
    <x v="307"/>
    <n v="27098580"/>
    <n v="102000000"/>
    <x v="301"/>
  </r>
  <r>
    <x v="308"/>
    <n v="55673333"/>
    <n v="80000000"/>
    <x v="302"/>
  </r>
  <r>
    <x v="309"/>
    <n v="40198710"/>
    <n v="100000000"/>
    <x v="303"/>
  </r>
  <r>
    <x v="310"/>
    <n v="72660029"/>
    <n v="100000000"/>
    <x v="304"/>
  </r>
  <r>
    <x v="311"/>
    <n v="38120554"/>
    <n v="140000000"/>
    <x v="305"/>
  </r>
  <r>
    <x v="312"/>
    <n v="49392095"/>
    <n v="100000000"/>
    <x v="306"/>
  </r>
  <r>
    <x v="313"/>
    <n v="39292022"/>
    <n v="90000000"/>
    <x v="307"/>
  </r>
  <r>
    <x v="314"/>
    <n v="28772222"/>
    <n v="105000000"/>
    <x v="308"/>
  </r>
  <r>
    <x v="315"/>
    <n v="17010646"/>
    <n v="84000000"/>
    <x v="309"/>
  </r>
  <r>
    <x v="316"/>
    <n v="24985612"/>
    <n v="100000000"/>
    <x v="310"/>
  </r>
  <r>
    <x v="317"/>
    <n v="4411102"/>
    <n v="100000000"/>
    <x v="311"/>
  </r>
  <r>
    <x v="318"/>
    <n v="35024475"/>
    <n v="100000000"/>
    <x v="312"/>
  </r>
  <r>
    <x v="319"/>
    <n v="130174897"/>
    <n v="99000000"/>
    <x v="313"/>
  </r>
  <r>
    <x v="320"/>
    <n v="10200000"/>
    <n v="10000000"/>
    <x v="314"/>
  </r>
  <r>
    <x v="321"/>
    <n v="202007640"/>
    <n v="98000000"/>
    <x v="315"/>
  </r>
  <r>
    <x v="322"/>
    <n v="77679638"/>
    <n v="100000000"/>
    <x v="316"/>
  </r>
  <r>
    <x v="323"/>
    <n v="9213"/>
    <n v="94000000"/>
    <x v="317"/>
  </r>
  <r>
    <x v="324"/>
    <n v="58867694"/>
    <n v="100000000"/>
    <x v="318"/>
  </r>
  <r>
    <x v="325"/>
    <n v="59475623"/>
    <n v="90000000"/>
    <x v="319"/>
  </r>
  <r>
    <x v="326"/>
    <n v="108638745"/>
    <n v="92000000"/>
    <x v="320"/>
  </r>
  <r>
    <x v="327"/>
    <n v="86897182"/>
    <n v="95000000"/>
    <x v="321"/>
  </r>
  <r>
    <x v="328"/>
    <n v="63540020"/>
    <n v="93000000"/>
    <x v="322"/>
  </r>
  <r>
    <x v="329"/>
    <n v="95328937"/>
    <n v="100000000"/>
    <x v="323"/>
  </r>
  <r>
    <x v="330"/>
    <n v="50802661"/>
    <n v="95000000"/>
    <x v="324"/>
  </r>
  <r>
    <x v="331"/>
    <n v="161317423"/>
    <n v="95000000"/>
    <x v="325"/>
  </r>
  <r>
    <x v="332"/>
    <n v="201148159"/>
    <n v="95000000"/>
    <x v="326"/>
  </r>
  <r>
    <x v="333"/>
    <n v="43982842"/>
    <n v="65000000"/>
    <x v="327"/>
  </r>
  <r>
    <x v="334"/>
    <n v="380838870"/>
    <n v="94000000"/>
    <x v="328"/>
  </r>
  <r>
    <x v="335"/>
    <n v="377019252"/>
    <n v="94000000"/>
    <x v="329"/>
  </r>
  <r>
    <x v="336"/>
    <n v="340478898"/>
    <n v="94000000"/>
    <x v="330"/>
  </r>
  <r>
    <x v="337"/>
    <n v="17176900"/>
    <n v="95000000"/>
    <x v="331"/>
  </r>
  <r>
    <x v="338"/>
    <n v="131144183"/>
    <n v="115000000"/>
    <x v="332"/>
  </r>
  <r>
    <x v="339"/>
    <n v="23014504"/>
    <n v="100000000"/>
    <x v="333"/>
  </r>
  <r>
    <x v="340"/>
    <n v="181166115"/>
    <n v="93000000"/>
    <x v="334"/>
  </r>
  <r>
    <x v="341"/>
    <n v="176740650"/>
    <n v="93000000"/>
    <x v="335"/>
  </r>
  <r>
    <x v="342"/>
    <n v="71148699"/>
    <n v="90000000"/>
    <x v="336"/>
  </r>
  <r>
    <x v="343"/>
    <n v="67344392"/>
    <n v="92000000"/>
    <x v="337"/>
  </r>
  <r>
    <x v="344"/>
    <n v="22406362"/>
    <n v="107000000"/>
    <x v="338"/>
  </r>
  <r>
    <x v="345"/>
    <n v="261437578"/>
    <n v="92000000"/>
    <x v="339"/>
  </r>
  <r>
    <x v="346"/>
    <n v="11000000"/>
    <n v="98000000"/>
    <x v="340"/>
  </r>
  <r>
    <x v="347"/>
    <n v="88761720"/>
    <n v="95000000"/>
    <x v="341"/>
  </r>
  <r>
    <x v="348"/>
    <n v="250147615"/>
    <n v="90000000"/>
    <x v="342"/>
  </r>
  <r>
    <x v="349"/>
    <n v="245823397"/>
    <n v="90000000"/>
    <x v="343"/>
  </r>
  <r>
    <x v="350"/>
    <n v="81557479"/>
    <n v="100000000"/>
    <x v="344"/>
  </r>
  <r>
    <x v="351"/>
    <n v="226138454"/>
    <n v="90000000"/>
    <x v="345"/>
  </r>
  <r>
    <x v="352"/>
    <n v="155370362"/>
    <n v="100000000"/>
    <x v="346"/>
  </r>
  <r>
    <x v="353"/>
    <n v="124870275"/>
    <n v="100000000"/>
    <x v="347"/>
  </r>
  <r>
    <x v="354"/>
    <n v="196573705"/>
    <n v="90000000"/>
    <x v="348"/>
  </r>
  <r>
    <x v="355"/>
    <n v="58229120"/>
    <n v="90000000"/>
    <x v="349"/>
  </r>
  <r>
    <x v="356"/>
    <n v="125305545"/>
    <n v="92000000"/>
    <x v="350"/>
  </r>
  <r>
    <x v="357"/>
    <n v="132373442"/>
    <n v="90000000"/>
    <x v="351"/>
  </r>
  <r>
    <x v="358"/>
    <n v="120618403"/>
    <n v="90000000"/>
    <x v="352"/>
  </r>
  <r>
    <x v="359"/>
    <n v="110416702"/>
    <n v="92000000"/>
    <x v="353"/>
  </r>
  <r>
    <x v="360"/>
    <n v="102515793"/>
    <n v="90000000"/>
    <x v="354"/>
  </r>
  <r>
    <x v="361"/>
    <n v="100012500"/>
    <n v="90000000"/>
    <x v="355"/>
  </r>
  <r>
    <x v="362"/>
    <n v="209019489"/>
    <n v="90000000"/>
    <x v="356"/>
  </r>
  <r>
    <x v="363"/>
    <m/>
    <m/>
    <x v="4"/>
  </r>
  <r>
    <x v="364"/>
    <n v="84037039"/>
    <n v="120000000"/>
    <x v="357"/>
  </r>
  <r>
    <x v="365"/>
    <n v="85884815"/>
    <n v="90000000"/>
    <x v="358"/>
  </r>
  <r>
    <x v="366"/>
    <n v="83077470"/>
    <n v="75000000"/>
    <x v="359"/>
  </r>
  <r>
    <x v="367"/>
    <n v="100018837"/>
    <n v="90000000"/>
    <x v="360"/>
  </r>
  <r>
    <x v="368"/>
    <n v="78747585"/>
    <n v="88000000"/>
    <x v="361"/>
  </r>
  <r>
    <x v="369"/>
    <n v="78616689"/>
    <n v="100000000"/>
    <x v="362"/>
  </r>
  <r>
    <x v="370"/>
    <n v="75817994"/>
    <n v="90000000"/>
    <x v="363"/>
  </r>
  <r>
    <x v="371"/>
    <n v="100853835"/>
    <n v="90000000"/>
    <x v="364"/>
  </r>
  <r>
    <x v="372"/>
    <n v="73209340"/>
    <n v="95000000"/>
    <x v="365"/>
  </r>
  <r>
    <x v="373"/>
    <n v="72515360"/>
    <n v="80000000"/>
    <x v="366"/>
  </r>
  <r>
    <x v="374"/>
    <n v="68558662"/>
    <n v="90000000"/>
    <x v="367"/>
  </r>
  <r>
    <x v="375"/>
    <n v="65653758"/>
    <n v="95000000"/>
    <x v="368"/>
  </r>
  <r>
    <x v="376"/>
    <n v="64685359"/>
    <n v="90000000"/>
    <x v="369"/>
  </r>
  <r>
    <x v="377"/>
    <n v="61355436"/>
    <n v="68000000"/>
    <x v="370"/>
  </r>
  <r>
    <x v="378"/>
    <n v="26871"/>
    <n v="92000000"/>
    <x v="371"/>
  </r>
  <r>
    <x v="379"/>
    <n v="60874615"/>
    <n v="90000000"/>
    <x v="372"/>
  </r>
  <r>
    <x v="380"/>
    <n v="143618384"/>
    <n v="90000000"/>
    <x v="373"/>
  </r>
  <r>
    <x v="381"/>
    <n v="58220776"/>
    <n v="100000000"/>
    <x v="374"/>
  </r>
  <r>
    <x v="382"/>
    <n v="47474112"/>
    <n v="90000000"/>
    <x v="375"/>
  </r>
  <r>
    <x v="383"/>
    <n v="42877165"/>
    <n v="86000000"/>
    <x v="376"/>
  </r>
  <r>
    <x v="384"/>
    <n v="35168677"/>
    <n v="100000000"/>
    <x v="377"/>
  </r>
  <r>
    <x v="246"/>
    <n v="56114221"/>
    <n v="120000000"/>
    <x v="242"/>
  </r>
  <r>
    <x v="385"/>
    <n v="37567440"/>
    <n v="20000000"/>
    <x v="378"/>
  </r>
  <r>
    <x v="386"/>
    <n v="61644321"/>
    <n v="88000000"/>
    <x v="379"/>
  </r>
  <r>
    <x v="387"/>
    <n v="190562"/>
    <n v="90000000"/>
    <x v="380"/>
  </r>
  <r>
    <x v="388"/>
    <n v="120147445"/>
    <n v="87000000"/>
    <x v="381"/>
  </r>
  <r>
    <x v="389"/>
    <n v="241688385"/>
    <n v="92000000"/>
    <x v="382"/>
  </r>
  <r>
    <x v="100"/>
    <n v="144512310"/>
    <n v="38000000"/>
    <x v="98"/>
  </r>
  <r>
    <x v="390"/>
    <n v="233630478"/>
    <n v="90000000"/>
    <x v="383"/>
  </r>
  <r>
    <x v="391"/>
    <n v="197992827"/>
    <n v="100000000"/>
    <x v="384"/>
  </r>
  <r>
    <x v="392"/>
    <n v="176049130"/>
    <n v="75000000"/>
    <x v="385"/>
  </r>
  <r>
    <x v="393"/>
    <n v="172620724"/>
    <n v="85000000"/>
    <x v="386"/>
  </r>
  <r>
    <x v="394"/>
    <n v="183405771"/>
    <n v="85000000"/>
    <x v="387"/>
  </r>
  <r>
    <x v="395"/>
    <n v="20315324"/>
    <n v="75000000"/>
    <x v="388"/>
  </r>
  <r>
    <x v="396"/>
    <n v="148313048"/>
    <n v="85000000"/>
    <x v="389"/>
  </r>
  <r>
    <x v="397"/>
    <n v="127706877"/>
    <n v="85000000"/>
    <x v="390"/>
  </r>
  <r>
    <x v="398"/>
    <m/>
    <m/>
    <x v="4"/>
  </r>
  <r>
    <x v="399"/>
    <n v="126149655"/>
    <n v="85000000"/>
    <x v="391"/>
  </r>
  <r>
    <x v="400"/>
    <n v="66941559"/>
    <n v="85000000"/>
    <x v="392"/>
  </r>
  <r>
    <x v="401"/>
    <n v="78009155"/>
    <n v="75000000"/>
    <x v="393"/>
  </r>
  <r>
    <x v="402"/>
    <n v="63224849"/>
    <n v="85000000"/>
    <x v="394"/>
  </r>
  <r>
    <x v="403"/>
    <n v="111544445"/>
    <n v="90000000"/>
    <x v="395"/>
  </r>
  <r>
    <x v="404"/>
    <n v="112703470"/>
    <n v="85000000"/>
    <x v="396"/>
  </r>
  <r>
    <x v="405"/>
    <n v="117144465"/>
    <n v="85000000"/>
    <x v="397"/>
  </r>
  <r>
    <x v="406"/>
    <n v="84303558"/>
    <n v="85000000"/>
    <x v="398"/>
  </r>
  <r>
    <x v="407"/>
    <n v="150832203"/>
    <n v="85000000"/>
    <x v="399"/>
  </r>
  <r>
    <x v="408"/>
    <n v="51396781"/>
    <n v="68000000"/>
    <x v="400"/>
  </r>
  <r>
    <x v="409"/>
    <n v="47592825"/>
    <n v="85000000"/>
    <x v="401"/>
  </r>
  <r>
    <x v="410"/>
    <n v="50016394"/>
    <n v="70000000"/>
    <x v="402"/>
  </r>
  <r>
    <x v="411"/>
    <n v="57010853"/>
    <n v="85000000"/>
    <x v="403"/>
  </r>
  <r>
    <x v="412"/>
    <n v="62494975"/>
    <n v="85000000"/>
    <x v="404"/>
  </r>
  <r>
    <x v="413"/>
    <n v="46440491"/>
    <n v="100000000"/>
    <x v="405"/>
  </r>
  <r>
    <x v="414"/>
    <n v="44606335"/>
    <n v="90000000"/>
    <x v="406"/>
  </r>
  <r>
    <x v="415"/>
    <n v="40048332"/>
    <n v="85000000"/>
    <x v="407"/>
  </r>
  <r>
    <x v="416"/>
    <m/>
    <m/>
    <x v="4"/>
  </r>
  <r>
    <x v="417"/>
    <n v="64933670"/>
    <n v="85000000"/>
    <x v="408"/>
  </r>
  <r>
    <x v="418"/>
    <n v="31494270"/>
    <n v="60000000"/>
    <x v="409"/>
  </r>
  <r>
    <x v="419"/>
    <n v="31111260"/>
    <n v="60000000"/>
    <x v="410"/>
  </r>
  <r>
    <x v="420"/>
    <n v="123307945"/>
    <n v="65000000"/>
    <x v="411"/>
  </r>
  <r>
    <x v="421"/>
    <n v="153288182"/>
    <n v="84000000"/>
    <x v="412"/>
  </r>
  <r>
    <x v="422"/>
    <n v="13401683"/>
    <n v="35000000"/>
    <x v="413"/>
  </r>
  <r>
    <x v="423"/>
    <n v="137340146"/>
    <n v="70000000"/>
    <x v="414"/>
  </r>
  <r>
    <x v="424"/>
    <m/>
    <n v="8000000"/>
    <x v="415"/>
  </r>
  <r>
    <x v="425"/>
    <n v="43575716"/>
    <n v="85000000"/>
    <x v="416"/>
  </r>
  <r>
    <x v="426"/>
    <n v="80170146"/>
    <n v="85000000"/>
    <x v="417"/>
  </r>
  <r>
    <x v="427"/>
    <n v="75754670"/>
    <n v="85000000"/>
    <x v="418"/>
  </r>
  <r>
    <x v="428"/>
    <n v="33048353"/>
    <n v="65000000"/>
    <x v="419"/>
  </r>
  <r>
    <x v="429"/>
    <n v="34543701"/>
    <n v="82000000"/>
    <x v="420"/>
  </r>
  <r>
    <x v="430"/>
    <n v="242589580"/>
    <n v="81000000"/>
    <x v="421"/>
  </r>
  <r>
    <x v="431"/>
    <n v="102981571"/>
    <n v="80000000"/>
    <x v="422"/>
  </r>
  <r>
    <x v="432"/>
    <n v="180965237"/>
    <n v="80000000"/>
    <x v="423"/>
  </r>
  <r>
    <x v="433"/>
    <n v="407999255"/>
    <n v="78000000"/>
    <x v="424"/>
  </r>
  <r>
    <x v="434"/>
    <n v="254455986"/>
    <n v="80000000"/>
    <x v="425"/>
  </r>
  <r>
    <x v="435"/>
    <n v="162831698"/>
    <n v="80000000"/>
    <x v="426"/>
  </r>
  <r>
    <x v="436"/>
    <n v="155019340"/>
    <n v="80000000"/>
    <x v="427"/>
  </r>
  <r>
    <x v="437"/>
    <n v="145771527"/>
    <n v="80000000"/>
    <x v="428"/>
  </r>
  <r>
    <x v="438"/>
    <n v="82506325"/>
    <m/>
    <x v="429"/>
  </r>
  <r>
    <x v="439"/>
    <n v="140459099"/>
    <n v="75000000"/>
    <x v="430"/>
  </r>
  <r>
    <x v="440"/>
    <n v="53215979"/>
    <n v="84000000"/>
    <x v="431"/>
  </r>
  <r>
    <x v="441"/>
    <n v="158115031"/>
    <n v="82000000"/>
    <x v="432"/>
  </r>
  <r>
    <x v="442"/>
    <n v="133103929"/>
    <n v="75000000"/>
    <x v="433"/>
  </r>
  <r>
    <x v="443"/>
    <n v="133668525"/>
    <n v="80000000"/>
    <x v="434"/>
  </r>
  <r>
    <x v="444"/>
    <n v="130313314"/>
    <n v="80000000"/>
    <x v="435"/>
  </r>
  <r>
    <x v="445"/>
    <n v="124590960"/>
    <n v="80000000"/>
    <x v="436"/>
  </r>
  <r>
    <x v="446"/>
    <n v="127968405"/>
    <n v="80000000"/>
    <x v="437"/>
  </r>
  <r>
    <x v="447"/>
    <n v="120136047"/>
    <n v="80000000"/>
    <x v="438"/>
  </r>
  <r>
    <x v="448"/>
    <n v="128200012"/>
    <n v="75000000"/>
    <x v="439"/>
  </r>
  <r>
    <x v="449"/>
    <n v="112225777"/>
    <n v="80000000"/>
    <x v="440"/>
  </r>
  <r>
    <x v="450"/>
    <n v="109993847"/>
    <n v="80000000"/>
    <x v="441"/>
  </r>
  <r>
    <x v="451"/>
    <n v="104054514"/>
    <n v="80000000"/>
    <x v="442"/>
  </r>
  <r>
    <x v="452"/>
    <n v="103028109"/>
    <n v="80000000"/>
    <x v="443"/>
  </r>
  <r>
    <x v="453"/>
    <m/>
    <m/>
    <x v="4"/>
  </r>
  <r>
    <x v="454"/>
    <n v="101087161"/>
    <n v="75000000"/>
    <x v="444"/>
  </r>
  <r>
    <x v="455"/>
    <n v="101111837"/>
    <n v="80000000"/>
    <x v="445"/>
  </r>
  <r>
    <x v="456"/>
    <n v="95632614"/>
    <n v="79000000"/>
    <x v="446"/>
  </r>
  <r>
    <x v="457"/>
    <n v="94822707"/>
    <n v="80000000"/>
    <x v="447"/>
  </r>
  <r>
    <x v="458"/>
    <n v="92969824"/>
    <n v="80000000"/>
    <x v="448"/>
  </r>
  <r>
    <x v="459"/>
    <n v="91188905"/>
    <n v="80000000"/>
    <x v="449"/>
  </r>
  <r>
    <x v="460"/>
    <n v="90443603"/>
    <n v="80000000"/>
    <x v="450"/>
  </r>
  <r>
    <x v="461"/>
    <n v="82226474"/>
    <n v="65000000"/>
    <x v="451"/>
  </r>
  <r>
    <x v="462"/>
    <n v="79363785"/>
    <n v="80000000"/>
    <x v="452"/>
  </r>
  <r>
    <x v="463"/>
    <n v="76081498"/>
    <n v="75000000"/>
    <x v="453"/>
  </r>
  <r>
    <x v="464"/>
    <n v="85707116"/>
    <n v="68000000"/>
    <x v="454"/>
  </r>
  <r>
    <x v="465"/>
    <n v="74329966"/>
    <n v="70000000"/>
    <x v="455"/>
  </r>
  <r>
    <x v="466"/>
    <n v="100169068"/>
    <n v="80000000"/>
    <x v="456"/>
  </r>
  <r>
    <x v="467"/>
    <n v="73215310"/>
    <n v="80000000"/>
    <x v="457"/>
  </r>
  <r>
    <x v="468"/>
    <n v="80360866"/>
    <n v="80000000"/>
    <x v="458"/>
  </r>
  <r>
    <x v="469"/>
    <n v="69102910"/>
    <n v="80000000"/>
    <x v="459"/>
  </r>
  <r>
    <x v="470"/>
    <n v="65948711"/>
    <n v="80000000"/>
    <x v="460"/>
  </r>
  <r>
    <x v="471"/>
    <n v="821997"/>
    <m/>
    <x v="461"/>
  </r>
  <r>
    <x v="472"/>
    <n v="169692572"/>
    <n v="80000000"/>
    <x v="462"/>
  </r>
  <r>
    <x v="473"/>
    <m/>
    <m/>
    <x v="4"/>
  </r>
  <r>
    <x v="474"/>
    <n v="60507228"/>
    <n v="80000000"/>
    <x v="463"/>
  </r>
  <r>
    <x v="475"/>
    <n v="56684819"/>
    <n v="80000000"/>
    <x v="464"/>
  </r>
  <r>
    <x v="476"/>
    <n v="50628009"/>
    <n v="90000000"/>
    <x v="465"/>
  </r>
  <r>
    <x v="477"/>
    <n v="69772969"/>
    <n v="80000000"/>
    <x v="466"/>
  </r>
  <r>
    <x v="478"/>
    <n v="45356386"/>
    <n v="75000000"/>
    <x v="467"/>
  </r>
  <r>
    <x v="479"/>
    <n v="55350897"/>
    <n v="85000000"/>
    <x v="468"/>
  </r>
  <r>
    <x v="480"/>
    <n v="39442871"/>
    <n v="80000000"/>
    <x v="469"/>
  </r>
  <r>
    <x v="481"/>
    <n v="37899638"/>
    <n v="88000000"/>
    <x v="470"/>
  </r>
  <r>
    <x v="482"/>
    <n v="37754208"/>
    <n v="70000000"/>
    <x v="471"/>
  </r>
  <r>
    <x v="483"/>
    <m/>
    <m/>
    <x v="4"/>
  </r>
  <r>
    <x v="484"/>
    <n v="27779888"/>
    <m/>
    <x v="472"/>
  </r>
  <r>
    <x v="485"/>
    <n v="38542418"/>
    <n v="80000000"/>
    <x v="473"/>
  </r>
  <r>
    <x v="486"/>
    <n v="34566746"/>
    <n v="80000000"/>
    <x v="474"/>
  </r>
  <r>
    <x v="487"/>
    <n v="32885565"/>
    <n v="80000000"/>
    <x v="475"/>
  </r>
  <r>
    <x v="488"/>
    <n v="36073232"/>
    <n v="80000000"/>
    <x v="476"/>
  </r>
  <r>
    <x v="489"/>
    <n v="21471685"/>
    <n v="44000000"/>
    <x v="477"/>
  </r>
  <r>
    <x v="490"/>
    <n v="20950820"/>
    <n v="80000000"/>
    <x v="478"/>
  </r>
  <r>
    <x v="491"/>
    <n v="19673424"/>
    <n v="80000000"/>
    <x v="479"/>
  </r>
  <r>
    <x v="492"/>
    <n v="19480739"/>
    <n v="80000000"/>
    <x v="480"/>
  </r>
  <r>
    <x v="493"/>
    <n v="17593391"/>
    <n v="80000000"/>
    <x v="481"/>
  </r>
  <r>
    <x v="494"/>
    <n v="18318000"/>
    <n v="80000000"/>
    <x v="482"/>
  </r>
  <r>
    <x v="495"/>
    <n v="27356090"/>
    <n v="90000000"/>
    <x v="483"/>
  </r>
  <r>
    <x v="496"/>
    <n v="17473245"/>
    <n v="70000000"/>
    <x v="484"/>
  </r>
  <r>
    <x v="497"/>
    <n v="15131330"/>
    <n v="86000000"/>
    <x v="485"/>
  </r>
  <r>
    <x v="498"/>
    <n v="19406406"/>
    <n v="40000000"/>
    <x v="486"/>
  </r>
  <r>
    <x v="499"/>
    <n v="1891821"/>
    <n v="52000000"/>
    <x v="487"/>
  </r>
  <r>
    <x v="500"/>
    <n v="23219748"/>
    <n v="80000000"/>
    <x v="488"/>
  </r>
  <r>
    <x v="501"/>
    <m/>
    <n v="8000000"/>
    <x v="415"/>
  </r>
  <r>
    <x v="502"/>
    <n v="170708996"/>
    <n v="58000000"/>
    <x v="489"/>
  </r>
  <r>
    <x v="503"/>
    <n v="422783777"/>
    <n v="45000000"/>
    <x v="490"/>
  </r>
  <r>
    <x v="504"/>
    <n v="103812241"/>
    <n v="79000000"/>
    <x v="491"/>
  </r>
  <r>
    <x v="505"/>
    <n v="119793567"/>
    <n v="78000000"/>
    <x v="492"/>
  </r>
  <r>
    <x v="506"/>
    <n v="92930005"/>
    <n v="78000000"/>
    <x v="493"/>
  </r>
  <r>
    <x v="507"/>
    <n v="67286731"/>
    <n v="100000000"/>
    <x v="494"/>
  </r>
  <r>
    <x v="508"/>
    <n v="74158157"/>
    <n v="79000000"/>
    <x v="495"/>
  </r>
  <r>
    <x v="509"/>
    <n v="127083765"/>
    <n v="76000000"/>
    <x v="496"/>
  </r>
  <r>
    <x v="510"/>
    <n v="1339152"/>
    <n v="81200000"/>
    <x v="497"/>
  </r>
  <r>
    <x v="511"/>
    <n v="15071514"/>
    <n v="80000000"/>
    <x v="498"/>
  </r>
  <r>
    <x v="512"/>
    <n v="26000610"/>
    <n v="76000000"/>
    <x v="499"/>
  </r>
  <r>
    <x v="513"/>
    <n v="323505540"/>
    <n v="75000000"/>
    <x v="500"/>
  </r>
  <r>
    <x v="514"/>
    <n v="66462600"/>
    <n v="78000000"/>
    <x v="501"/>
  </r>
  <r>
    <x v="515"/>
    <n v="368049635"/>
    <n v="76000000"/>
    <x v="502"/>
  </r>
  <r>
    <x v="516"/>
    <n v="306124059"/>
    <n v="75000000"/>
    <x v="503"/>
  </r>
  <r>
    <x v="517"/>
    <n v="229074524"/>
    <n v="73000000"/>
    <x v="504"/>
  </r>
  <r>
    <x v="518"/>
    <n v="193136719"/>
    <n v="75000000"/>
    <x v="505"/>
  </r>
  <r>
    <x v="519"/>
    <n v="35286428"/>
    <n v="76000000"/>
    <x v="506"/>
  </r>
  <r>
    <x v="520"/>
    <n v="157299717"/>
    <n v="75000000"/>
    <x v="507"/>
  </r>
  <r>
    <x v="521"/>
    <n v="134568845"/>
    <n v="75000000"/>
    <x v="508"/>
  </r>
  <r>
    <x v="522"/>
    <n v="134006721"/>
    <n v="75000000"/>
    <x v="509"/>
  </r>
  <r>
    <x v="523"/>
    <n v="195329763"/>
    <n v="80000000"/>
    <x v="510"/>
  </r>
  <r>
    <x v="524"/>
    <n v="120776832"/>
    <n v="75000000"/>
    <x v="511"/>
  </r>
  <r>
    <x v="525"/>
    <n v="118823091"/>
    <n v="75000000"/>
    <x v="512"/>
  </r>
  <r>
    <x v="526"/>
    <n v="41814863"/>
    <n v="50000000"/>
    <x v="513"/>
  </r>
  <r>
    <x v="527"/>
    <n v="97360069"/>
    <n v="75000000"/>
    <x v="514"/>
  </r>
  <r>
    <x v="528"/>
    <n v="117698894"/>
    <n v="75000000"/>
    <x v="515"/>
  </r>
  <r>
    <x v="529"/>
    <n v="162001186"/>
    <n v="80000000"/>
    <x v="516"/>
  </r>
  <r>
    <x v="530"/>
    <n v="77032279"/>
    <n v="60000000"/>
    <x v="517"/>
  </r>
  <r>
    <x v="531"/>
    <m/>
    <m/>
    <x v="4"/>
  </r>
  <r>
    <x v="532"/>
    <n v="73023275"/>
    <n v="35000000"/>
    <x v="518"/>
  </r>
  <r>
    <x v="533"/>
    <n v="68473360"/>
    <n v="75000000"/>
    <x v="519"/>
  </r>
  <r>
    <x v="534"/>
    <n v="66636385"/>
    <n v="75000000"/>
    <x v="520"/>
  </r>
  <r>
    <x v="535"/>
    <n v="160762022"/>
    <n v="75000000"/>
    <x v="521"/>
  </r>
  <r>
    <x v="536"/>
    <n v="103338338"/>
    <n v="70000000"/>
    <x v="522"/>
  </r>
  <r>
    <x v="537"/>
    <m/>
    <m/>
    <x v="4"/>
  </r>
  <r>
    <x v="538"/>
    <n v="55808744"/>
    <n v="53000000"/>
    <x v="523"/>
  </r>
  <r>
    <x v="539"/>
    <n v="47379090"/>
    <n v="70000000"/>
    <x v="524"/>
  </r>
  <r>
    <x v="540"/>
    <n v="43426961"/>
    <n v="70000000"/>
    <x v="525"/>
  </r>
  <r>
    <x v="541"/>
    <n v="47000485"/>
    <n v="75000000"/>
    <x v="526"/>
  </r>
  <r>
    <x v="542"/>
    <n v="45434443"/>
    <n v="75000000"/>
    <x v="527"/>
  </r>
  <r>
    <x v="543"/>
    <n v="42044321"/>
    <n v="80000000"/>
    <x v="528"/>
  </r>
  <r>
    <x v="544"/>
    <n v="73661010"/>
    <n v="75000000"/>
    <x v="529"/>
  </r>
  <r>
    <x v="545"/>
    <n v="41523271"/>
    <n v="80000000"/>
    <x v="530"/>
  </r>
  <r>
    <x v="546"/>
    <n v="37600435"/>
    <n v="55000000"/>
    <x v="531"/>
  </r>
  <r>
    <x v="547"/>
    <n v="39251128"/>
    <n v="75000000"/>
    <x v="532"/>
  </r>
  <r>
    <x v="548"/>
    <n v="83503161"/>
    <n v="75000000"/>
    <x v="533"/>
  </r>
  <r>
    <x v="549"/>
    <n v="34636443"/>
    <n v="52000000"/>
    <x v="534"/>
  </r>
  <r>
    <x v="550"/>
    <n v="22751979"/>
    <n v="75000000"/>
    <x v="535"/>
  </r>
  <r>
    <x v="551"/>
    <n v="30013346"/>
    <n v="75000000"/>
    <x v="536"/>
  </r>
  <r>
    <x v="552"/>
    <n v="14567883"/>
    <n v="75000000"/>
    <x v="537"/>
  </r>
  <r>
    <x v="553"/>
    <n v="90820"/>
    <m/>
    <x v="538"/>
  </r>
  <r>
    <x v="554"/>
    <n v="5409517"/>
    <n v="75000000"/>
    <x v="539"/>
  </r>
  <r>
    <x v="555"/>
    <n v="21009180"/>
    <n v="45000000"/>
    <x v="540"/>
  </r>
  <r>
    <x v="556"/>
    <n v="94999143"/>
    <n v="75000000"/>
    <x v="541"/>
  </r>
  <r>
    <x v="557"/>
    <n v="336029560"/>
    <n v="74000000"/>
    <x v="542"/>
  </r>
  <r>
    <x v="558"/>
    <n v="36381716"/>
    <n v="82000000"/>
    <x v="543"/>
  </r>
  <r>
    <x v="559"/>
    <n v="55585389"/>
    <n v="69000000"/>
    <x v="544"/>
  </r>
  <r>
    <x v="560"/>
    <n v="36976367"/>
    <n v="75000000"/>
    <x v="545"/>
  </r>
  <r>
    <x v="561"/>
    <n v="107225164"/>
    <n v="73000000"/>
    <x v="546"/>
  </r>
  <r>
    <x v="562"/>
    <n v="70224196"/>
    <n v="70000000"/>
    <x v="547"/>
  </r>
  <r>
    <x v="563"/>
    <n v="51814190"/>
    <n v="75000000"/>
    <x v="548"/>
  </r>
  <r>
    <x v="564"/>
    <n v="47456450"/>
    <n v="70000000"/>
    <x v="549"/>
  </r>
  <r>
    <x v="565"/>
    <n v="148213377"/>
    <n v="73000000"/>
    <x v="550"/>
  </r>
  <r>
    <x v="566"/>
    <n v="112950721"/>
    <n v="72000000"/>
    <x v="551"/>
  </r>
  <r>
    <x v="567"/>
    <n v="75600000"/>
    <n v="72000000"/>
    <x v="552"/>
  </r>
  <r>
    <x v="568"/>
    <n v="62647540"/>
    <n v="70000000"/>
    <x v="553"/>
  </r>
  <r>
    <x v="569"/>
    <n v="183132370"/>
    <n v="75000000"/>
    <x v="554"/>
  </r>
  <r>
    <x v="570"/>
    <n v="27796042"/>
    <n v="72000000"/>
    <x v="555"/>
  </r>
  <r>
    <x v="571"/>
    <n v="32616869"/>
    <n v="72000000"/>
    <x v="556"/>
  </r>
  <r>
    <x v="572"/>
    <n v="18947630"/>
    <n v="59660000"/>
    <x v="557"/>
  </r>
  <r>
    <x v="573"/>
    <n v="114195633"/>
    <n v="60000000"/>
    <x v="558"/>
  </r>
  <r>
    <x v="574"/>
    <n v="144156464"/>
    <n v="71500000"/>
    <x v="559"/>
  </r>
  <r>
    <x v="575"/>
    <n v="227965690"/>
    <n v="72000000"/>
    <x v="560"/>
  </r>
  <r>
    <x v="576"/>
    <n v="436471036"/>
    <n v="150000000"/>
    <x v="561"/>
  </r>
  <r>
    <x v="577"/>
    <n v="244052771"/>
    <n v="120000000"/>
    <x v="562"/>
  </r>
  <r>
    <x v="578"/>
    <n v="152149590"/>
    <n v="70000000"/>
    <x v="563"/>
  </r>
  <r>
    <x v="579"/>
    <n v="141204016"/>
    <n v="70000000"/>
    <x v="564"/>
  </r>
  <r>
    <x v="580"/>
    <n v="162495848"/>
    <n v="74000000"/>
    <x v="565"/>
  </r>
  <r>
    <x v="581"/>
    <n v="136448821"/>
    <n v="80000000"/>
    <x v="566"/>
  </r>
  <r>
    <x v="582"/>
    <n v="120523073"/>
    <n v="75000000"/>
    <x v="567"/>
  </r>
  <r>
    <x v="583"/>
    <n v="119654900"/>
    <n v="70000000"/>
    <x v="568"/>
  </r>
  <r>
    <x v="310"/>
    <n v="72660029"/>
    <n v="100000000"/>
    <x v="304"/>
  </r>
  <r>
    <x v="584"/>
    <n v="117541000"/>
    <n v="70000000"/>
    <x v="569"/>
  </r>
  <r>
    <x v="585"/>
    <n v="116643346"/>
    <n v="80000000"/>
    <x v="570"/>
  </r>
  <r>
    <x v="586"/>
    <m/>
    <m/>
    <x v="4"/>
  </r>
  <r>
    <x v="587"/>
    <n v="100614858"/>
    <n v="68000000"/>
    <x v="571"/>
  </r>
  <r>
    <x v="588"/>
    <n v="42272747"/>
    <n v="70000000"/>
    <x v="572"/>
  </r>
  <r>
    <x v="589"/>
    <n v="80281096"/>
    <n v="60000000"/>
    <x v="573"/>
  </r>
  <r>
    <x v="590"/>
    <n v="219613391"/>
    <n v="75000000"/>
    <x v="574"/>
  </r>
  <r>
    <x v="591"/>
    <n v="78120196"/>
    <n v="75000000"/>
    <x v="575"/>
  </r>
  <r>
    <x v="592"/>
    <n v="98895417"/>
    <n v="70000000"/>
    <x v="576"/>
  </r>
  <r>
    <x v="593"/>
    <n v="70117571"/>
    <n v="58000000"/>
    <x v="577"/>
  </r>
  <r>
    <x v="594"/>
    <n v="83552429"/>
    <n v="70000000"/>
    <x v="578"/>
  </r>
  <r>
    <x v="595"/>
    <n v="66257002"/>
    <n v="70000000"/>
    <x v="579"/>
  </r>
  <r>
    <x v="596"/>
    <n v="65012000"/>
    <n v="70000000"/>
    <x v="580"/>
  </r>
  <r>
    <x v="597"/>
    <n v="79883359"/>
    <n v="66000000"/>
    <x v="581"/>
  </r>
  <r>
    <x v="598"/>
    <n v="78031620"/>
    <n v="70000000"/>
    <x v="582"/>
  </r>
  <r>
    <x v="599"/>
    <n v="54222000"/>
    <n v="69500000"/>
    <x v="583"/>
  </r>
  <r>
    <x v="600"/>
    <n v="52474616"/>
    <n v="70000000"/>
    <x v="584"/>
  </r>
  <r>
    <x v="601"/>
    <n v="55942830"/>
    <n v="70000000"/>
    <x v="585"/>
  </r>
  <r>
    <x v="602"/>
    <n v="40932372"/>
    <n v="70000000"/>
    <x v="586"/>
  </r>
  <r>
    <x v="603"/>
    <n v="38345403"/>
    <n v="70000000"/>
    <x v="587"/>
  </r>
  <r>
    <x v="604"/>
    <n v="37901509"/>
    <n v="70000000"/>
    <x v="588"/>
  </r>
  <r>
    <x v="605"/>
    <n v="48430355"/>
    <n v="70000000"/>
    <x v="589"/>
  </r>
  <r>
    <x v="606"/>
    <n v="30157016"/>
    <n v="70000000"/>
    <x v="590"/>
  </r>
  <r>
    <x v="607"/>
    <n v="28031250"/>
    <n v="60000000"/>
    <x v="591"/>
  </r>
  <r>
    <x v="608"/>
    <n v="33105600"/>
    <n v="70000000"/>
    <x v="592"/>
  </r>
  <r>
    <x v="609"/>
    <n v="62321039"/>
    <n v="70000000"/>
    <x v="593"/>
  </r>
  <r>
    <x v="610"/>
    <n v="38509342"/>
    <n v="75000000"/>
    <x v="594"/>
  </r>
  <r>
    <x v="611"/>
    <n v="19076815"/>
    <n v="60000000"/>
    <x v="595"/>
  </r>
  <r>
    <x v="612"/>
    <n v="25093607"/>
    <n v="35000000"/>
    <x v="596"/>
  </r>
  <r>
    <x v="613"/>
    <n v="18990542"/>
    <n v="70000000"/>
    <x v="597"/>
  </r>
  <r>
    <x v="614"/>
    <n v="14294842"/>
    <n v="70000000"/>
    <x v="598"/>
  </r>
  <r>
    <x v="615"/>
    <n v="19819494"/>
    <n v="70000000"/>
    <x v="599"/>
  </r>
  <r>
    <x v="616"/>
    <n v="13596911"/>
    <n v="70000000"/>
    <x v="600"/>
  </r>
  <r>
    <x v="617"/>
    <n v="8460990"/>
    <n v="70000000"/>
    <x v="601"/>
  </r>
  <r>
    <x v="618"/>
    <n v="7097125"/>
    <n v="70000000"/>
    <x v="602"/>
  </r>
  <r>
    <x v="619"/>
    <n v="37760080"/>
    <n v="70000000"/>
    <x v="603"/>
  </r>
  <r>
    <x v="620"/>
    <n v="5851188"/>
    <n v="70000000"/>
    <x v="604"/>
  </r>
  <r>
    <x v="621"/>
    <n v="25121291"/>
    <n v="50000000"/>
    <x v="605"/>
  </r>
  <r>
    <x v="622"/>
    <n v="18821279"/>
    <n v="70000000"/>
    <x v="606"/>
  </r>
  <r>
    <x v="623"/>
    <n v="118471320"/>
    <n v="68000000"/>
    <x v="607"/>
  </r>
  <r>
    <x v="624"/>
    <n v="300523113"/>
    <n v="68000000"/>
    <x v="608"/>
  </r>
  <r>
    <x v="625"/>
    <n v="71069884"/>
    <n v="68000000"/>
    <x v="609"/>
  </r>
  <r>
    <x v="626"/>
    <n v="251501645"/>
    <n v="69000000"/>
    <x v="610"/>
  </r>
  <r>
    <x v="627"/>
    <n v="35324232"/>
    <n v="68000000"/>
    <x v="611"/>
  </r>
  <r>
    <x v="628"/>
    <n v="81257500"/>
    <n v="68000000"/>
    <x v="612"/>
  </r>
  <r>
    <x v="629"/>
    <n v="617840"/>
    <n v="70000000"/>
    <x v="613"/>
  </r>
  <r>
    <x v="630"/>
    <n v="29655590"/>
    <n v="65000000"/>
    <x v="614"/>
  </r>
  <r>
    <x v="631"/>
    <n v="45045037"/>
    <n v="36000000"/>
    <x v="615"/>
  </r>
  <r>
    <x v="632"/>
    <n v="28965197"/>
    <n v="68000000"/>
    <x v="616"/>
  </r>
  <r>
    <x v="633"/>
    <n v="27550735"/>
    <m/>
    <x v="617"/>
  </r>
  <r>
    <x v="634"/>
    <n v="39380442"/>
    <n v="70000000"/>
    <x v="618"/>
  </r>
  <r>
    <x v="635"/>
    <n v="72980108"/>
    <m/>
    <x v="619"/>
  </r>
  <r>
    <x v="636"/>
    <n v="37516013"/>
    <n v="69000000"/>
    <x v="620"/>
  </r>
  <r>
    <x v="637"/>
    <n v="87704396"/>
    <n v="66000000"/>
    <x v="621"/>
  </r>
  <r>
    <x v="638"/>
    <m/>
    <m/>
    <x v="4"/>
  </r>
  <r>
    <x v="639"/>
    <n v="83892374"/>
    <n v="66000000"/>
    <x v="622"/>
  </r>
  <r>
    <x v="640"/>
    <n v="5932060"/>
    <n v="35000000"/>
    <x v="623"/>
  </r>
  <r>
    <x v="641"/>
    <n v="216119491"/>
    <n v="70000000"/>
    <x v="624"/>
  </r>
  <r>
    <x v="642"/>
    <n v="43568507"/>
    <n v="66000000"/>
    <x v="625"/>
  </r>
  <r>
    <x v="643"/>
    <n v="182805123"/>
    <n v="70000000"/>
    <x v="626"/>
  </r>
  <r>
    <x v="644"/>
    <n v="176387405"/>
    <n v="59000000"/>
    <x v="627"/>
  </r>
  <r>
    <x v="645"/>
    <n v="33685268"/>
    <n v="68000000"/>
    <x v="628"/>
  </r>
  <r>
    <x v="646"/>
    <n v="182204440"/>
    <n v="65000000"/>
    <x v="629"/>
  </r>
  <r>
    <x v="647"/>
    <n v="171383253"/>
    <n v="63000000"/>
    <x v="630"/>
  </r>
  <r>
    <x v="648"/>
    <n v="172071312"/>
    <n v="62000000"/>
    <x v="631"/>
  </r>
  <r>
    <x v="211"/>
    <n v="119412921"/>
    <n v="65000000"/>
    <x v="207"/>
  </r>
  <r>
    <x v="649"/>
    <n v="139225854"/>
    <n v="60000000"/>
    <x v="632"/>
  </r>
  <r>
    <x v="650"/>
    <n v="148775460"/>
    <n v="61000000"/>
    <x v="633"/>
  </r>
  <r>
    <x v="651"/>
    <n v="115731542"/>
    <n v="65000000"/>
    <x v="634"/>
  </r>
  <r>
    <x v="652"/>
    <n v="100468793"/>
    <n v="65000000"/>
    <x v="635"/>
  </r>
  <r>
    <x v="653"/>
    <n v="93771072"/>
    <n v="65000000"/>
    <x v="636"/>
  </r>
  <r>
    <x v="654"/>
    <n v="100448498"/>
    <n v="65000000"/>
    <x v="637"/>
  </r>
  <r>
    <x v="655"/>
    <n v="115603980"/>
    <n v="65000000"/>
    <x v="638"/>
  </r>
  <r>
    <x v="656"/>
    <n v="90454043"/>
    <n v="65000000"/>
    <x v="639"/>
  </r>
  <r>
    <x v="657"/>
    <n v="84049211"/>
    <n v="70000000"/>
    <x v="640"/>
  </r>
  <r>
    <x v="658"/>
    <n v="70450000"/>
    <n v="50000000"/>
    <x v="641"/>
  </r>
  <r>
    <x v="659"/>
    <n v="69688384"/>
    <n v="60000000"/>
    <x v="642"/>
  </r>
  <r>
    <x v="660"/>
    <n v="70236496"/>
    <n v="63000000"/>
    <x v="643"/>
  </r>
  <r>
    <x v="661"/>
    <n v="63695760"/>
    <n v="65000000"/>
    <x v="644"/>
  </r>
  <r>
    <x v="662"/>
    <n v="59617068"/>
    <n v="65000000"/>
    <x v="645"/>
  </r>
  <r>
    <x v="663"/>
    <n v="55637680"/>
    <n v="65000000"/>
    <x v="646"/>
  </r>
  <r>
    <x v="664"/>
    <n v="85911262"/>
    <n v="65000000"/>
    <x v="647"/>
  </r>
  <r>
    <x v="665"/>
    <n v="53846915"/>
    <n v="50100000"/>
    <x v="648"/>
  </r>
  <r>
    <x v="666"/>
    <n v="54758461"/>
    <n v="65000000"/>
    <x v="649"/>
  </r>
  <r>
    <x v="667"/>
    <n v="52397389"/>
    <n v="65000000"/>
    <x v="650"/>
  </r>
  <r>
    <x v="668"/>
    <m/>
    <n v="16900000"/>
    <x v="651"/>
  </r>
  <r>
    <x v="669"/>
    <n v="38966057"/>
    <n v="65000000"/>
    <x v="652"/>
  </r>
  <r>
    <x v="670"/>
    <n v="42345531"/>
    <n v="65000000"/>
    <x v="653"/>
  </r>
  <r>
    <x v="671"/>
    <n v="36064910"/>
    <n v="45000000"/>
    <x v="654"/>
  </r>
  <r>
    <x v="672"/>
    <n v="33328051"/>
    <n v="65000000"/>
    <x v="655"/>
  </r>
  <r>
    <x v="673"/>
    <n v="32598931"/>
    <n v="65000000"/>
    <x v="656"/>
  </r>
  <r>
    <x v="674"/>
    <n v="28045540"/>
    <n v="65000000"/>
    <x v="657"/>
  </r>
  <r>
    <x v="675"/>
    <n v="37023395"/>
    <n v="63000000"/>
    <x v="658"/>
  </r>
  <r>
    <x v="676"/>
    <n v="43532294"/>
    <n v="65000000"/>
    <x v="659"/>
  </r>
  <r>
    <x v="677"/>
    <m/>
    <m/>
    <x v="4"/>
  </r>
  <r>
    <x v="678"/>
    <n v="17218080"/>
    <n v="70000000"/>
    <x v="660"/>
  </r>
  <r>
    <x v="679"/>
    <n v="10014234"/>
    <n v="65000000"/>
    <x v="661"/>
  </r>
  <r>
    <x v="680"/>
    <n v="19059018"/>
    <n v="65000000"/>
    <x v="662"/>
  </r>
  <r>
    <x v="681"/>
    <n v="1987287"/>
    <n v="50000000"/>
    <x v="663"/>
  </r>
  <r>
    <x v="682"/>
    <n v="24407944"/>
    <n v="43000000"/>
    <x v="664"/>
  </r>
  <r>
    <x v="683"/>
    <n v="13750556"/>
    <n v="65000000"/>
    <x v="665"/>
  </r>
  <r>
    <x v="684"/>
    <n v="31054924"/>
    <n v="64000000"/>
    <x v="666"/>
  </r>
  <r>
    <x v="685"/>
    <n v="43247140"/>
    <n v="55000000"/>
    <x v="667"/>
  </r>
  <r>
    <x v="686"/>
    <n v="2208939"/>
    <n v="50000000"/>
    <x v="668"/>
  </r>
  <r>
    <x v="687"/>
    <n v="213079163"/>
    <n v="63000000"/>
    <x v="669"/>
  </r>
  <r>
    <x v="688"/>
    <n v="19548064"/>
    <n v="65000000"/>
    <x v="670"/>
  </r>
  <r>
    <x v="689"/>
    <n v="356784000"/>
    <n v="63000000"/>
    <x v="671"/>
  </r>
  <r>
    <x v="690"/>
    <n v="25052000"/>
    <n v="63000000"/>
    <x v="672"/>
  </r>
  <r>
    <x v="691"/>
    <n v="122012710"/>
    <n v="62000000"/>
    <x v="673"/>
  </r>
  <r>
    <x v="692"/>
    <n v="72413"/>
    <n v="65000000"/>
    <x v="674"/>
  </r>
  <r>
    <x v="693"/>
    <n v="58255287"/>
    <n v="64000000"/>
    <x v="675"/>
  </r>
  <r>
    <x v="694"/>
    <n v="77086030"/>
    <n v="62000000"/>
    <x v="676"/>
  </r>
  <r>
    <x v="695"/>
    <n v="65000000"/>
    <n v="62000000"/>
    <x v="677"/>
  </r>
  <r>
    <x v="696"/>
    <n v="32178777"/>
    <n v="62000000"/>
    <x v="678"/>
  </r>
  <r>
    <x v="697"/>
    <n v="15738632"/>
    <n v="42000000"/>
    <x v="679"/>
  </r>
  <r>
    <x v="698"/>
    <n v="54116191"/>
    <n v="44000000"/>
    <x v="680"/>
  </r>
  <r>
    <x v="699"/>
    <n v="118153533"/>
    <n v="61000000"/>
    <x v="681"/>
  </r>
  <r>
    <x v="700"/>
    <n v="108012170"/>
    <n v="63000000"/>
    <x v="682"/>
  </r>
  <r>
    <x v="701"/>
    <n v="210592590"/>
    <n v="65000000"/>
    <x v="683"/>
  </r>
  <r>
    <x v="702"/>
    <n v="279167575"/>
    <n v="80000000"/>
    <x v="684"/>
  </r>
  <r>
    <x v="703"/>
    <n v="143151473"/>
    <n v="60000000"/>
    <x v="685"/>
  </r>
  <r>
    <x v="704"/>
    <n v="136801374"/>
    <n v="60000000"/>
    <x v="686"/>
  </r>
  <r>
    <x v="705"/>
    <n v="168213584"/>
    <m/>
    <x v="687"/>
  </r>
  <r>
    <x v="706"/>
    <n v="135381507"/>
    <n v="150000000"/>
    <x v="688"/>
  </r>
  <r>
    <x v="707"/>
    <n v="167735396"/>
    <n v="61000000"/>
    <x v="689"/>
  </r>
  <r>
    <x v="708"/>
    <n v="121468960"/>
    <n v="60000000"/>
    <x v="690"/>
  </r>
  <r>
    <x v="709"/>
    <n v="106635996"/>
    <n v="58000000"/>
    <x v="691"/>
  </r>
  <r>
    <x v="710"/>
    <n v="102678089"/>
    <n v="95000000"/>
    <x v="692"/>
  </r>
  <r>
    <x v="711"/>
    <n v="125603360"/>
    <n v="60000000"/>
    <x v="693"/>
  </r>
  <r>
    <x v="712"/>
    <n v="101217900"/>
    <n v="70000000"/>
    <x v="694"/>
  </r>
  <r>
    <x v="713"/>
    <n v="104148781"/>
    <n v="60000000"/>
    <x v="695"/>
  </r>
  <r>
    <x v="714"/>
    <n v="75573300"/>
    <n v="61000000"/>
    <x v="696"/>
  </r>
  <r>
    <x v="715"/>
    <n v="93375151"/>
    <n v="60000000"/>
    <x v="697"/>
  </r>
  <r>
    <x v="716"/>
    <n v="106126012"/>
    <n v="60000000"/>
    <x v="698"/>
  </r>
  <r>
    <x v="717"/>
    <n v="93307796"/>
    <n v="60000000"/>
    <x v="699"/>
  </r>
  <r>
    <x v="718"/>
    <n v="90646554"/>
    <n v="105000000"/>
    <x v="700"/>
  </r>
  <r>
    <x v="719"/>
    <n v="109176215"/>
    <n v="60000000"/>
    <x v="701"/>
  </r>
  <r>
    <x v="720"/>
    <n v="82670733"/>
    <n v="60000000"/>
    <x v="702"/>
  </r>
  <r>
    <x v="721"/>
    <n v="82569532"/>
    <n v="60000000"/>
    <x v="703"/>
  </r>
  <r>
    <x v="722"/>
    <n v="81687587"/>
    <n v="61000000"/>
    <x v="704"/>
  </r>
  <r>
    <x v="723"/>
    <n v="80574010"/>
    <n v="60000000"/>
    <x v="705"/>
  </r>
  <r>
    <x v="724"/>
    <n v="75764085"/>
    <n v="60000000"/>
    <x v="706"/>
  </r>
  <r>
    <x v="725"/>
    <n v="90356857"/>
    <n v="58000000"/>
    <x v="707"/>
  </r>
  <r>
    <x v="726"/>
    <n v="75530832"/>
    <n v="55000000"/>
    <x v="708"/>
  </r>
  <r>
    <x v="727"/>
    <n v="75370763"/>
    <n v="60000000"/>
    <x v="709"/>
  </r>
  <r>
    <x v="728"/>
    <n v="100003492"/>
    <n v="65000000"/>
    <x v="710"/>
  </r>
  <r>
    <x v="729"/>
    <n v="90341670"/>
    <n v="60000000"/>
    <x v="711"/>
  </r>
  <r>
    <x v="730"/>
    <n v="74540762"/>
    <n v="55000000"/>
    <x v="712"/>
  </r>
  <r>
    <x v="731"/>
    <n v="80033643"/>
    <n v="60000000"/>
    <x v="713"/>
  </r>
  <r>
    <x v="732"/>
    <n v="73648142"/>
    <n v="60000000"/>
    <x v="714"/>
  </r>
  <r>
    <x v="733"/>
    <n v="71844424"/>
    <n v="60000000"/>
    <x v="715"/>
  </r>
  <r>
    <x v="734"/>
    <n v="75638743"/>
    <n v="60000000"/>
    <x v="716"/>
  </r>
  <r>
    <x v="735"/>
    <n v="66734992"/>
    <n v="60000000"/>
    <x v="717"/>
  </r>
  <r>
    <x v="736"/>
    <n v="75280058"/>
    <n v="60000000"/>
    <x v="718"/>
  </r>
  <r>
    <x v="737"/>
    <n v="64505912"/>
    <n v="48000000"/>
    <x v="719"/>
  </r>
  <r>
    <x v="738"/>
    <n v="77862546"/>
    <n v="70000000"/>
    <x v="720"/>
  </r>
  <r>
    <x v="739"/>
    <n v="61112916"/>
    <n v="50000000"/>
    <x v="721"/>
  </r>
  <r>
    <x v="740"/>
    <n v="88200225"/>
    <n v="60000000"/>
    <x v="722"/>
  </r>
  <r>
    <x v="741"/>
    <n v="60573641"/>
    <n v="60000000"/>
    <x v="723"/>
  </r>
  <r>
    <x v="742"/>
    <n v="59035104"/>
    <n v="66000000"/>
    <x v="724"/>
  </r>
  <r>
    <x v="743"/>
    <n v="56702901"/>
    <n v="60000000"/>
    <x v="725"/>
  </r>
  <r>
    <x v="744"/>
    <n v="55994557"/>
    <n v="60000000"/>
    <x v="726"/>
  </r>
  <r>
    <x v="745"/>
    <n v="54910560"/>
    <n v="60000000"/>
    <x v="727"/>
  </r>
  <r>
    <x v="746"/>
    <n v="53789313"/>
    <n v="60000000"/>
    <x v="728"/>
  </r>
  <r>
    <x v="747"/>
    <n v="51045801"/>
    <n v="60000000"/>
    <x v="729"/>
  </r>
  <r>
    <x v="748"/>
    <n v="50818750"/>
    <n v="60000000"/>
    <x v="730"/>
  </r>
  <r>
    <x v="749"/>
    <m/>
    <m/>
    <x v="4"/>
  </r>
  <r>
    <x v="750"/>
    <n v="50189179"/>
    <n v="60000000"/>
    <x v="731"/>
  </r>
  <r>
    <x v="751"/>
    <n v="50024083"/>
    <n v="60000000"/>
    <x v="732"/>
  </r>
  <r>
    <x v="752"/>
    <n v="50549107"/>
    <n v="60000000"/>
    <x v="733"/>
  </r>
  <r>
    <x v="753"/>
    <n v="56443482"/>
    <n v="60000000"/>
    <x v="734"/>
  </r>
  <r>
    <x v="754"/>
    <n v="62401264"/>
    <n v="60000000"/>
    <x v="735"/>
  </r>
  <r>
    <x v="755"/>
    <n v="47748610"/>
    <n v="75000000"/>
    <x v="736"/>
  </r>
  <r>
    <x v="756"/>
    <n v="46975183"/>
    <n v="61000000"/>
    <x v="737"/>
  </r>
  <r>
    <x v="757"/>
    <n v="50807639"/>
    <n v="60000000"/>
    <x v="738"/>
  </r>
  <r>
    <x v="758"/>
    <n v="46611204"/>
    <n v="48000000"/>
    <x v="739"/>
  </r>
  <r>
    <x v="759"/>
    <n v="257756197"/>
    <n v="60000000"/>
    <x v="740"/>
  </r>
  <r>
    <x v="760"/>
    <n v="48472213"/>
    <n v="45000000"/>
    <x v="741"/>
  </r>
  <r>
    <x v="761"/>
    <n v="43060566"/>
    <n v="60000000"/>
    <x v="742"/>
  </r>
  <r>
    <x v="762"/>
    <n v="45996718"/>
    <n v="60000000"/>
    <x v="743"/>
  </r>
  <r>
    <x v="763"/>
    <n v="43337279"/>
    <n v="60000000"/>
    <x v="744"/>
  </r>
  <r>
    <x v="764"/>
    <n v="37479778"/>
    <n v="60000000"/>
    <x v="745"/>
  </r>
  <r>
    <x v="765"/>
    <n v="36965395"/>
    <m/>
    <x v="746"/>
  </r>
  <r>
    <x v="766"/>
    <n v="40559930"/>
    <n v="60000000"/>
    <x v="747"/>
  </r>
  <r>
    <x v="767"/>
    <n v="36830057"/>
    <n v="65000000"/>
    <x v="748"/>
  </r>
  <r>
    <x v="768"/>
    <n v="36279230"/>
    <n v="60000000"/>
    <x v="749"/>
  </r>
  <r>
    <x v="769"/>
    <n v="42194060"/>
    <n v="70000000"/>
    <x v="750"/>
  </r>
  <r>
    <x v="770"/>
    <n v="43119879"/>
    <n v="60000000"/>
    <x v="751"/>
  </r>
  <r>
    <x v="771"/>
    <n v="35096190"/>
    <n v="60000000"/>
    <x v="752"/>
  </r>
  <r>
    <x v="772"/>
    <n v="35754555"/>
    <m/>
    <x v="753"/>
  </r>
  <r>
    <x v="773"/>
    <n v="43290977"/>
    <n v="80000000"/>
    <x v="754"/>
  </r>
  <r>
    <x v="774"/>
    <n v="33927476"/>
    <n v="40000000"/>
    <x v="755"/>
  </r>
  <r>
    <x v="775"/>
    <n v="32122249"/>
    <n v="60000000"/>
    <x v="756"/>
  </r>
  <r>
    <x v="776"/>
    <n v="40076438"/>
    <n v="60000000"/>
    <x v="757"/>
  </r>
  <r>
    <x v="777"/>
    <n v="32940507"/>
    <n v="60000000"/>
    <x v="758"/>
  </r>
  <r>
    <x v="778"/>
    <n v="31670931"/>
    <n v="60000000"/>
    <x v="759"/>
  </r>
  <r>
    <x v="779"/>
    <n v="30695227"/>
    <n v="60000000"/>
    <x v="760"/>
  </r>
  <r>
    <x v="780"/>
    <n v="32522352"/>
    <n v="60000000"/>
    <x v="761"/>
  </r>
  <r>
    <x v="781"/>
    <n v="28424210"/>
    <m/>
    <x v="762"/>
  </r>
  <r>
    <x v="782"/>
    <n v="26082914"/>
    <n v="87000000"/>
    <x v="763"/>
  </r>
  <r>
    <x v="783"/>
    <n v="29136626"/>
    <n v="60000000"/>
    <x v="764"/>
  </r>
  <r>
    <x v="784"/>
    <n v="26288320"/>
    <n v="60000000"/>
    <x v="765"/>
  </r>
  <r>
    <x v="785"/>
    <n v="26616590"/>
    <n v="60000000"/>
    <x v="766"/>
  </r>
  <r>
    <x v="17"/>
    <n v="623279547"/>
    <n v="220000000"/>
    <x v="17"/>
  </r>
  <r>
    <x v="786"/>
    <n v="30063805"/>
    <n v="60000000"/>
    <x v="767"/>
  </r>
  <r>
    <x v="787"/>
    <n v="22518325"/>
    <n v="50000000"/>
    <x v="768"/>
  </r>
  <r>
    <x v="788"/>
    <n v="13082288"/>
    <n v="60000000"/>
    <x v="769"/>
  </r>
  <r>
    <x v="789"/>
    <n v="18208078"/>
    <n v="60000000"/>
    <x v="770"/>
  </r>
  <r>
    <x v="790"/>
    <n v="14218868"/>
    <n v="65000000"/>
    <x v="771"/>
  </r>
  <r>
    <x v="791"/>
    <n v="22451"/>
    <n v="60000000"/>
    <x v="772"/>
  </r>
  <r>
    <x v="792"/>
    <n v="31165421"/>
    <n v="60000000"/>
    <x v="773"/>
  </r>
  <r>
    <x v="793"/>
    <n v="11802056"/>
    <n v="60000000"/>
    <x v="774"/>
  </r>
  <r>
    <x v="794"/>
    <n v="25472967"/>
    <n v="30000000"/>
    <x v="775"/>
  </r>
  <r>
    <x v="795"/>
    <n v="22362500"/>
    <n v="55000000"/>
    <x v="776"/>
  </r>
  <r>
    <x v="796"/>
    <n v="17281832"/>
    <n v="60000000"/>
    <x v="777"/>
  </r>
  <r>
    <x v="797"/>
    <n v="19781879"/>
    <n v="60000000"/>
    <x v="778"/>
  </r>
  <r>
    <x v="798"/>
    <n v="7605668"/>
    <n v="60000000"/>
    <x v="779"/>
  </r>
  <r>
    <x v="799"/>
    <n v="4535117"/>
    <n v="60000000"/>
    <x v="780"/>
  </r>
  <r>
    <x v="800"/>
    <n v="4426297"/>
    <n v="35000000"/>
    <x v="781"/>
  </r>
  <r>
    <x v="801"/>
    <m/>
    <n v="68005000"/>
    <x v="782"/>
  </r>
  <r>
    <x v="802"/>
    <n v="10166502"/>
    <n v="80000000"/>
    <x v="783"/>
  </r>
  <r>
    <x v="803"/>
    <n v="363024263"/>
    <n v="58000000"/>
    <x v="784"/>
  </r>
  <r>
    <x v="804"/>
    <n v="12065985"/>
    <n v="60000000"/>
    <x v="785"/>
  </r>
  <r>
    <x v="805"/>
    <n v="350123553"/>
    <n v="58800000"/>
    <x v="786"/>
  </r>
  <r>
    <x v="806"/>
    <n v="80021740"/>
    <n v="58000000"/>
    <x v="787"/>
  </r>
  <r>
    <x v="807"/>
    <m/>
    <n v="3000000"/>
    <x v="788"/>
  </r>
  <r>
    <x v="808"/>
    <n v="48291624"/>
    <n v="58000000"/>
    <x v="789"/>
  </r>
  <r>
    <x v="809"/>
    <n v="35231365"/>
    <n v="60000000"/>
    <x v="790"/>
  </r>
  <r>
    <x v="810"/>
    <n v="53715611"/>
    <n v="63000000"/>
    <x v="791"/>
  </r>
  <r>
    <x v="811"/>
    <n v="31199215"/>
    <n v="58000000"/>
    <x v="792"/>
  </r>
  <r>
    <x v="812"/>
    <m/>
    <m/>
    <x v="4"/>
  </r>
  <r>
    <x v="813"/>
    <n v="29580087"/>
    <n v="58000000"/>
    <x v="793"/>
  </r>
  <r>
    <x v="814"/>
    <n v="44665963"/>
    <n v="58000000"/>
    <x v="794"/>
  </r>
  <r>
    <x v="815"/>
    <n v="60128566"/>
    <n v="60000000"/>
    <x v="795"/>
  </r>
  <r>
    <x v="816"/>
    <n v="49875589"/>
    <n v="58000000"/>
    <x v="796"/>
  </r>
  <r>
    <x v="817"/>
    <m/>
    <m/>
    <x v="4"/>
  </r>
  <r>
    <x v="818"/>
    <n v="60984028"/>
    <n v="57000000"/>
    <x v="797"/>
  </r>
  <r>
    <x v="819"/>
    <n v="36931089"/>
    <n v="70000000"/>
    <x v="798"/>
  </r>
  <r>
    <x v="820"/>
    <n v="51317350"/>
    <n v="57000000"/>
    <x v="799"/>
  </r>
  <r>
    <x v="821"/>
    <n v="28328132"/>
    <n v="58000000"/>
    <x v="800"/>
  </r>
  <r>
    <x v="822"/>
    <n v="51774002"/>
    <n v="57000000"/>
    <x v="801"/>
  </r>
  <r>
    <x v="823"/>
    <n v="25528495"/>
    <n v="57000000"/>
    <x v="802"/>
  </r>
  <r>
    <x v="824"/>
    <m/>
    <m/>
    <x v="4"/>
  </r>
  <r>
    <x v="825"/>
    <n v="113006880"/>
    <n v="56000000"/>
    <x v="803"/>
  </r>
  <r>
    <x v="826"/>
    <n v="45860039"/>
    <n v="56000000"/>
    <x v="804"/>
  </r>
  <r>
    <x v="827"/>
    <n v="329691196"/>
    <n v="55000000"/>
    <x v="805"/>
  </r>
  <r>
    <x v="828"/>
    <n v="217326336"/>
    <n v="60000000"/>
    <x v="806"/>
  </r>
  <r>
    <x v="829"/>
    <n v="166225040"/>
    <n v="55000000"/>
    <x v="807"/>
  </r>
  <r>
    <x v="830"/>
    <n v="141600000"/>
    <n v="55000000"/>
    <x v="808"/>
  </r>
  <r>
    <x v="831"/>
    <n v="134218018"/>
    <n v="55000000"/>
    <x v="809"/>
  </r>
  <r>
    <x v="832"/>
    <n v="128769345"/>
    <n v="54000000"/>
    <x v="810"/>
  </r>
  <r>
    <x v="833"/>
    <n v="177575142"/>
    <n v="70000000"/>
    <x v="811"/>
  </r>
  <r>
    <x v="834"/>
    <n v="105263257"/>
    <n v="55000000"/>
    <x v="812"/>
  </r>
  <r>
    <x v="835"/>
    <n v="104354205"/>
    <n v="55000000"/>
    <x v="813"/>
  </r>
  <r>
    <x v="836"/>
    <n v="107100855"/>
    <n v="55000000"/>
    <x v="814"/>
  </r>
  <r>
    <x v="837"/>
    <n v="98711404"/>
    <n v="55000000"/>
    <x v="815"/>
  </r>
  <r>
    <x v="838"/>
    <n v="100328194"/>
    <n v="50000000"/>
    <x v="816"/>
  </r>
  <r>
    <x v="839"/>
    <n v="101530738"/>
    <n v="55000000"/>
    <x v="817"/>
  </r>
  <r>
    <x v="840"/>
    <n v="93815117"/>
    <n v="55000000"/>
    <x v="818"/>
  </r>
  <r>
    <x v="841"/>
    <n v="91400000"/>
    <n v="53000000"/>
    <x v="819"/>
  </r>
  <r>
    <x v="842"/>
    <n v="162586036"/>
    <n v="55000000"/>
    <x v="820"/>
  </r>
  <r>
    <x v="843"/>
    <n v="89706988"/>
    <n v="55000000"/>
    <x v="821"/>
  </r>
  <r>
    <x v="844"/>
    <n v="83000000"/>
    <n v="55000000"/>
    <x v="822"/>
  </r>
  <r>
    <x v="845"/>
    <n v="78745923"/>
    <n v="55000000"/>
    <x v="823"/>
  </r>
  <r>
    <x v="846"/>
    <n v="70098138"/>
    <n v="30000000"/>
    <x v="824"/>
  </r>
  <r>
    <x v="847"/>
    <n v="66365290"/>
    <n v="55000000"/>
    <x v="825"/>
  </r>
  <r>
    <x v="848"/>
    <m/>
    <n v="1400000"/>
    <x v="826"/>
  </r>
  <r>
    <x v="849"/>
    <n v="66207920"/>
    <n v="30000000"/>
    <x v="827"/>
  </r>
  <r>
    <x v="850"/>
    <n v="63408614"/>
    <n v="55000000"/>
    <x v="828"/>
  </r>
  <r>
    <x v="851"/>
    <n v="58422650"/>
    <n v="55000000"/>
    <x v="829"/>
  </r>
  <r>
    <x v="852"/>
    <n v="56932305"/>
    <n v="55000000"/>
    <x v="830"/>
  </r>
  <r>
    <x v="853"/>
    <n v="68750000"/>
    <n v="55000000"/>
    <x v="831"/>
  </r>
  <r>
    <x v="854"/>
    <n v="68218041"/>
    <n v="55000000"/>
    <x v="832"/>
  </r>
  <r>
    <x v="855"/>
    <n v="25040293"/>
    <n v="55000000"/>
    <x v="833"/>
  </r>
  <r>
    <x v="856"/>
    <n v="55747724"/>
    <n v="55000000"/>
    <x v="834"/>
  </r>
  <r>
    <x v="857"/>
    <n v="55473600"/>
    <n v="50000000"/>
    <x v="835"/>
  </r>
  <r>
    <x v="858"/>
    <n v="49994804"/>
    <n v="55000000"/>
    <x v="836"/>
  </r>
  <r>
    <x v="859"/>
    <n v="41609593"/>
    <n v="55000000"/>
    <x v="837"/>
  </r>
  <r>
    <x v="860"/>
    <n v="38553833"/>
    <n v="55000000"/>
    <x v="838"/>
  </r>
  <r>
    <x v="861"/>
    <n v="76137505"/>
    <n v="55000000"/>
    <x v="839"/>
  </r>
  <r>
    <x v="862"/>
    <n v="34350553"/>
    <n v="68000000"/>
    <x v="840"/>
  </r>
  <r>
    <x v="863"/>
    <n v="34238611"/>
    <n v="55000000"/>
    <x v="841"/>
  </r>
  <r>
    <x v="864"/>
    <n v="34098563"/>
    <n v="55000000"/>
    <x v="842"/>
  </r>
  <r>
    <x v="865"/>
    <n v="33828318"/>
    <n v="55000000"/>
    <x v="843"/>
  </r>
  <r>
    <x v="866"/>
    <n v="33472850"/>
    <n v="55000000"/>
    <x v="844"/>
  </r>
  <r>
    <x v="867"/>
    <n v="31051126"/>
    <n v="55000000"/>
    <x v="845"/>
  </r>
  <r>
    <x v="868"/>
    <n v="35707327"/>
    <n v="55000000"/>
    <x v="846"/>
  </r>
  <r>
    <x v="869"/>
    <n v="20550712"/>
    <n v="50000000"/>
    <x v="847"/>
  </r>
  <r>
    <x v="870"/>
    <n v="18573791"/>
    <n v="55000000"/>
    <x v="848"/>
  </r>
  <r>
    <x v="871"/>
    <n v="51225796"/>
    <n v="70000000"/>
    <x v="849"/>
  </r>
  <r>
    <x v="872"/>
    <n v="16264475"/>
    <n v="55000000"/>
    <x v="850"/>
  </r>
  <r>
    <x v="873"/>
    <n v="25857987"/>
    <n v="62000000"/>
    <x v="851"/>
  </r>
  <r>
    <x v="874"/>
    <n v="12870569"/>
    <n v="56000000"/>
    <x v="852"/>
  </r>
  <r>
    <x v="875"/>
    <n v="11466088"/>
    <n v="71000000"/>
    <x v="853"/>
  </r>
  <r>
    <x v="876"/>
    <n v="16088610"/>
    <n v="55000000"/>
    <x v="854"/>
  </r>
  <r>
    <x v="877"/>
    <n v="51178893"/>
    <n v="50000000"/>
    <x v="855"/>
  </r>
  <r>
    <x v="878"/>
    <n v="6768055"/>
    <n v="57000000"/>
    <x v="856"/>
  </r>
  <r>
    <x v="879"/>
    <n v="39440655"/>
    <n v="55000000"/>
    <x v="857"/>
  </r>
  <r>
    <x v="880"/>
    <n v="6167817"/>
    <n v="47000000"/>
    <x v="858"/>
  </r>
  <r>
    <x v="881"/>
    <m/>
    <n v="2000000"/>
    <x v="859"/>
  </r>
  <r>
    <x v="882"/>
    <m/>
    <n v="55000000"/>
    <x v="860"/>
  </r>
  <r>
    <x v="883"/>
    <n v="81645152"/>
    <n v="54000000"/>
    <x v="861"/>
  </r>
  <r>
    <x v="884"/>
    <n v="69951824"/>
    <n v="55000000"/>
    <x v="862"/>
  </r>
  <r>
    <x v="885"/>
    <n v="9483821"/>
    <n v="55000000"/>
    <x v="863"/>
  </r>
  <r>
    <x v="886"/>
    <n v="66676062"/>
    <n v="54000000"/>
    <x v="864"/>
  </r>
  <r>
    <x v="887"/>
    <n v="26838389"/>
    <n v="57000000"/>
    <x v="865"/>
  </r>
  <r>
    <x v="888"/>
    <n v="75604320"/>
    <n v="54000000"/>
    <x v="866"/>
  </r>
  <r>
    <x v="889"/>
    <n v="108200000"/>
    <n v="54000000"/>
    <x v="867"/>
  </r>
  <r>
    <x v="890"/>
    <n v="5660084"/>
    <n v="54000000"/>
    <x v="868"/>
  </r>
  <r>
    <x v="891"/>
    <n v="7221458"/>
    <n v="55000000"/>
    <x v="869"/>
  </r>
  <r>
    <x v="892"/>
    <n v="70327868"/>
    <n v="46000000"/>
    <x v="870"/>
  </r>
  <r>
    <x v="893"/>
    <n v="58297830"/>
    <n v="50000000"/>
    <x v="871"/>
  </r>
  <r>
    <x v="894"/>
    <n v="57386369"/>
    <n v="52500000"/>
    <x v="872"/>
  </r>
  <r>
    <x v="895"/>
    <n v="45207112"/>
    <n v="53000000"/>
    <x v="873"/>
  </r>
  <r>
    <x v="896"/>
    <n v="62563543"/>
    <n v="53000000"/>
    <x v="874"/>
  </r>
  <r>
    <x v="897"/>
    <n v="33574332"/>
    <n v="90000000"/>
    <x v="875"/>
  </r>
  <r>
    <x v="898"/>
    <n v="73343413"/>
    <n v="50000000"/>
    <x v="876"/>
  </r>
  <r>
    <x v="899"/>
    <n v="25031037"/>
    <n v="53000000"/>
    <x v="877"/>
  </r>
  <r>
    <x v="900"/>
    <n v="22843047"/>
    <n v="55000000"/>
    <x v="878"/>
  </r>
  <r>
    <x v="901"/>
    <n v="5755286"/>
    <n v="55000000"/>
    <x v="879"/>
  </r>
  <r>
    <x v="902"/>
    <n v="164435221"/>
    <n v="52000000"/>
    <x v="880"/>
  </r>
  <r>
    <x v="903"/>
    <n v="95720716"/>
    <n v="40000000"/>
    <x v="881"/>
  </r>
  <r>
    <x v="904"/>
    <n v="118683135"/>
    <n v="52000000"/>
    <x v="882"/>
  </r>
  <r>
    <x v="905"/>
    <n v="143704210"/>
    <n v="52000000"/>
    <x v="883"/>
  </r>
  <r>
    <x v="906"/>
    <n v="110476776"/>
    <n v="52000000"/>
    <x v="884"/>
  </r>
  <r>
    <x v="907"/>
    <n v="80270227"/>
    <n v="50000000"/>
    <x v="885"/>
  </r>
  <r>
    <x v="908"/>
    <n v="36385763"/>
    <n v="52000000"/>
    <x v="886"/>
  </r>
  <r>
    <x v="909"/>
    <n v="37035845"/>
    <n v="52000000"/>
    <x v="887"/>
  </r>
  <r>
    <x v="910"/>
    <n v="34580635"/>
    <n v="52000000"/>
    <x v="888"/>
  </r>
  <r>
    <x v="911"/>
    <n v="42438300"/>
    <n v="52000000"/>
    <x v="889"/>
  </r>
  <r>
    <x v="912"/>
    <n v="23324666"/>
    <n v="52000000"/>
    <x v="890"/>
  </r>
  <r>
    <x v="913"/>
    <n v="23020488"/>
    <n v="52000000"/>
    <x v="891"/>
  </r>
  <r>
    <x v="914"/>
    <n v="90567722"/>
    <n v="51000000"/>
    <x v="892"/>
  </r>
  <r>
    <x v="915"/>
    <n v="72601713"/>
    <n v="51000000"/>
    <x v="893"/>
  </r>
  <r>
    <x v="916"/>
    <n v="35092918"/>
    <m/>
    <x v="894"/>
  </r>
  <r>
    <x v="917"/>
    <n v="296623634"/>
    <n v="50000000"/>
    <x v="895"/>
  </r>
  <r>
    <x v="918"/>
    <n v="267652016"/>
    <n v="60000000"/>
    <x v="896"/>
  </r>
  <r>
    <x v="919"/>
    <n v="62453315"/>
    <n v="50200000"/>
    <x v="897"/>
  </r>
  <r>
    <x v="920"/>
    <n v="165500000"/>
    <n v="48000000"/>
    <x v="898"/>
  </r>
  <r>
    <x v="921"/>
    <n v="153620822"/>
    <n v="50000000"/>
    <x v="899"/>
  </r>
  <r>
    <x v="922"/>
    <n v="218628680"/>
    <n v="50000000"/>
    <x v="900"/>
  </r>
  <r>
    <x v="923"/>
    <n v="147637474"/>
    <n v="50000000"/>
    <x v="901"/>
  </r>
  <r>
    <x v="924"/>
    <n v="135014968"/>
    <n v="50000000"/>
    <x v="902"/>
  </r>
  <r>
    <x v="925"/>
    <n v="2175312"/>
    <n v="50000000"/>
    <x v="903"/>
  </r>
  <r>
    <x v="926"/>
    <n v="126203320"/>
    <n v="50000000"/>
    <x v="904"/>
  </r>
  <r>
    <x v="927"/>
    <n v="126975169"/>
    <n v="50000000"/>
    <x v="905"/>
  </r>
  <r>
    <x v="928"/>
    <n v="125548685"/>
    <n v="52000000"/>
    <x v="906"/>
  </r>
  <r>
    <x v="929"/>
    <n v="105807520"/>
    <n v="50000000"/>
    <x v="907"/>
  </r>
  <r>
    <x v="930"/>
    <n v="191616238"/>
    <n v="50000000"/>
    <x v="908"/>
  </r>
  <r>
    <x v="931"/>
    <n v="105264608"/>
    <n v="60000000"/>
    <x v="909"/>
  </r>
  <r>
    <x v="932"/>
    <n v="97680195"/>
    <n v="70000000"/>
    <x v="910"/>
  </r>
  <r>
    <x v="933"/>
    <n v="126088877"/>
    <n v="50000000"/>
    <x v="911"/>
  </r>
  <r>
    <x v="934"/>
    <n v="91030827"/>
    <n v="50000000"/>
    <x v="912"/>
  </r>
  <r>
    <x v="935"/>
    <n v="150315155"/>
    <n v="50000000"/>
    <x v="913"/>
  </r>
  <r>
    <x v="936"/>
    <n v="127997349"/>
    <n v="50000000"/>
    <x v="914"/>
  </r>
  <r>
    <x v="937"/>
    <n v="88504640"/>
    <n v="45000000"/>
    <x v="915"/>
  </r>
  <r>
    <x v="938"/>
    <n v="81517441"/>
    <n v="50000000"/>
    <x v="916"/>
  </r>
  <r>
    <x v="939"/>
    <n v="81022333"/>
    <n v="50000000"/>
    <x v="917"/>
  </r>
  <r>
    <x v="940"/>
    <n v="75621915"/>
    <m/>
    <x v="918"/>
  </r>
  <r>
    <x v="941"/>
    <n v="79948113"/>
    <n v="50000000"/>
    <x v="919"/>
  </r>
  <r>
    <x v="942"/>
    <n v="88658172"/>
    <n v="50000000"/>
    <x v="920"/>
  </r>
  <r>
    <x v="943"/>
    <n v="75888270"/>
    <m/>
    <x v="921"/>
  </r>
  <r>
    <x v="944"/>
    <n v="84244877"/>
    <n v="50000000"/>
    <x v="922"/>
  </r>
  <r>
    <x v="945"/>
    <n v="75367693"/>
    <n v="35000000"/>
    <x v="923"/>
  </r>
  <r>
    <x v="946"/>
    <n v="73701902"/>
    <n v="60000000"/>
    <x v="924"/>
  </r>
  <r>
    <x v="947"/>
    <n v="75605492"/>
    <n v="50000000"/>
    <x v="925"/>
  </r>
  <r>
    <x v="948"/>
    <n v="67823573"/>
    <n v="50000000"/>
    <x v="926"/>
  </r>
  <r>
    <x v="949"/>
    <n v="91439400"/>
    <n v="50000000"/>
    <x v="927"/>
  </r>
  <r>
    <x v="950"/>
    <n v="67128202"/>
    <n v="65000000"/>
    <x v="928"/>
  </r>
  <r>
    <x v="951"/>
    <n v="70496802"/>
    <n v="54000000"/>
    <x v="929"/>
  </r>
  <r>
    <x v="952"/>
    <n v="60470220"/>
    <n v="50000000"/>
    <x v="930"/>
  </r>
  <r>
    <x v="953"/>
    <m/>
    <m/>
    <x v="4"/>
  </r>
  <r>
    <x v="954"/>
    <n v="58336565"/>
    <n v="50000000"/>
    <x v="931"/>
  </r>
  <r>
    <x v="955"/>
    <n v="66002004"/>
    <n v="50000000"/>
    <x v="932"/>
  </r>
  <r>
    <x v="956"/>
    <n v="54997476"/>
    <n v="50000000"/>
    <x v="933"/>
  </r>
  <r>
    <x v="957"/>
    <n v="55682070"/>
    <n v="50000000"/>
    <x v="934"/>
  </r>
  <r>
    <x v="958"/>
    <n v="52752475"/>
    <n v="50000000"/>
    <x v="935"/>
  </r>
  <r>
    <x v="959"/>
    <n v="55092830"/>
    <n v="60000000"/>
    <x v="936"/>
  </r>
  <r>
    <x v="960"/>
    <n v="50815288"/>
    <n v="50000000"/>
    <x v="937"/>
  </r>
  <r>
    <x v="961"/>
    <n v="52822418"/>
    <n v="50000000"/>
    <x v="938"/>
  </r>
  <r>
    <x v="962"/>
    <n v="50150619"/>
    <n v="50000000"/>
    <x v="939"/>
  </r>
  <r>
    <x v="963"/>
    <n v="48745150"/>
    <n v="50000000"/>
    <x v="940"/>
  </r>
  <r>
    <x v="964"/>
    <n v="50007168"/>
    <n v="50000000"/>
    <x v="941"/>
  </r>
  <r>
    <x v="965"/>
    <n v="48154732"/>
    <n v="50000000"/>
    <x v="942"/>
  </r>
  <r>
    <x v="966"/>
    <n v="48265581"/>
    <n v="50000000"/>
    <x v="943"/>
  </r>
  <r>
    <x v="967"/>
    <n v="46982632"/>
    <n v="50000000"/>
    <x v="944"/>
  </r>
  <r>
    <x v="968"/>
    <n v="44737059"/>
    <n v="50000000"/>
    <x v="945"/>
  </r>
  <r>
    <x v="969"/>
    <n v="56724080"/>
    <n v="50000000"/>
    <x v="946"/>
  </r>
  <r>
    <x v="970"/>
    <n v="44484065"/>
    <n v="50000000"/>
    <x v="947"/>
  </r>
  <r>
    <x v="971"/>
    <n v="47553512"/>
    <n v="50000000"/>
    <x v="948"/>
  </r>
  <r>
    <x v="972"/>
    <n v="42610000"/>
    <n v="55000000"/>
    <x v="949"/>
  </r>
  <r>
    <x v="973"/>
    <n v="41482207"/>
    <n v="50000000"/>
    <x v="950"/>
  </r>
  <r>
    <x v="974"/>
    <n v="47105085"/>
    <n v="50000000"/>
    <x v="951"/>
  </r>
  <r>
    <x v="975"/>
    <n v="41256277"/>
    <n v="50000000"/>
    <x v="952"/>
  </r>
  <r>
    <x v="976"/>
    <n v="50740078"/>
    <n v="45000000"/>
    <x v="953"/>
  </r>
  <r>
    <x v="977"/>
    <n v="40203020"/>
    <n v="40000000"/>
    <x v="954"/>
  </r>
  <r>
    <x v="978"/>
    <n v="40905277"/>
    <n v="50000000"/>
    <x v="955"/>
  </r>
  <r>
    <x v="979"/>
    <n v="38590500"/>
    <n v="50000000"/>
    <x v="956"/>
  </r>
  <r>
    <x v="980"/>
    <n v="39177541"/>
    <n v="50000000"/>
    <x v="957"/>
  </r>
  <r>
    <x v="981"/>
    <n v="39778599"/>
    <n v="50000000"/>
    <x v="958"/>
  </r>
  <r>
    <x v="982"/>
    <n v="37486138"/>
    <n v="50000000"/>
    <x v="959"/>
  </r>
  <r>
    <x v="983"/>
    <n v="38105077"/>
    <n v="40000000"/>
    <x v="960"/>
  </r>
  <r>
    <x v="984"/>
    <n v="35168395"/>
    <n v="50000000"/>
    <x v="961"/>
  </r>
  <r>
    <x v="985"/>
    <m/>
    <m/>
    <x v="4"/>
  </r>
  <r>
    <x v="986"/>
    <n v="32800000"/>
    <n v="40000000"/>
    <x v="962"/>
  </r>
  <r>
    <x v="987"/>
    <n v="33643461"/>
    <n v="50000000"/>
    <x v="963"/>
  </r>
  <r>
    <x v="988"/>
    <n v="32741596"/>
    <n v="50000000"/>
    <x v="964"/>
  </r>
  <r>
    <x v="989"/>
    <n v="31874869"/>
    <n v="50000000"/>
    <x v="965"/>
  </r>
  <r>
    <x v="990"/>
    <n v="30306268"/>
    <n v="50000000"/>
    <x v="966"/>
  </r>
  <r>
    <x v="991"/>
    <n v="27667947"/>
    <n v="50000000"/>
    <x v="967"/>
  </r>
  <r>
    <x v="992"/>
    <n v="27067160"/>
    <n v="50000000"/>
    <x v="968"/>
  </r>
  <r>
    <x v="993"/>
    <n v="26616999"/>
    <n v="40000000"/>
    <x v="969"/>
  </r>
  <r>
    <x v="994"/>
    <n v="26536120"/>
    <n v="50000000"/>
    <x v="970"/>
  </r>
  <r>
    <x v="995"/>
    <n v="26199517"/>
    <n v="50000000"/>
    <x v="971"/>
  </r>
  <r>
    <x v="996"/>
    <n v="25450527"/>
    <n v="50000000"/>
    <x v="972"/>
  </r>
  <r>
    <x v="997"/>
    <n v="25407250"/>
    <n v="50000000"/>
    <x v="973"/>
  </r>
  <r>
    <x v="998"/>
    <m/>
    <m/>
    <x v="4"/>
  </r>
  <r>
    <x v="999"/>
    <n v="23159305"/>
    <n v="70000000"/>
    <x v="974"/>
  </r>
  <r>
    <x v="1000"/>
    <n v="24006726"/>
    <n v="50000000"/>
    <x v="975"/>
  </r>
  <r>
    <x v="1001"/>
    <n v="20389967"/>
    <n v="50000000"/>
    <x v="976"/>
  </r>
  <r>
    <x v="1002"/>
    <n v="19593740"/>
    <n v="50000000"/>
    <x v="977"/>
  </r>
  <r>
    <x v="1003"/>
    <n v="19118247"/>
    <n v="40000000"/>
    <x v="978"/>
  </r>
  <r>
    <x v="1004"/>
    <n v="26442251"/>
    <n v="50000000"/>
    <x v="979"/>
  </r>
  <r>
    <x v="1005"/>
    <n v="17114882"/>
    <n v="25000000"/>
    <x v="980"/>
  </r>
  <r>
    <x v="1006"/>
    <n v="18472363"/>
    <n v="50000000"/>
    <x v="981"/>
  </r>
  <r>
    <x v="1007"/>
    <n v="14131298"/>
    <n v="390000000"/>
    <x v="982"/>
  </r>
  <r>
    <x v="1008"/>
    <n v="21557240"/>
    <n v="49900000"/>
    <x v="983"/>
  </r>
  <r>
    <x v="1009"/>
    <n v="21283440"/>
    <n v="55000000"/>
    <x v="984"/>
  </r>
  <r>
    <x v="1010"/>
    <n v="10556196"/>
    <n v="50000000"/>
    <x v="985"/>
  </r>
  <r>
    <x v="1011"/>
    <n v="16671505"/>
    <n v="50000000"/>
    <x v="986"/>
  </r>
  <r>
    <x v="1012"/>
    <n v="10400000"/>
    <n v="50000000"/>
    <x v="987"/>
  </r>
  <r>
    <x v="1013"/>
    <n v="9528092"/>
    <n v="22000000"/>
    <x v="988"/>
  </r>
  <r>
    <x v="1014"/>
    <m/>
    <m/>
    <x v="4"/>
  </r>
  <r>
    <x v="1015"/>
    <n v="10137232"/>
    <n v="50000000"/>
    <x v="989"/>
  </r>
  <r>
    <x v="1016"/>
    <n v="9795017"/>
    <n v="50000000"/>
    <x v="990"/>
  </r>
  <r>
    <x v="1017"/>
    <n v="20488579"/>
    <n v="50000000"/>
    <x v="991"/>
  </r>
  <r>
    <x v="1018"/>
    <n v="19445217"/>
    <n v="60000000"/>
    <x v="992"/>
  </r>
  <r>
    <x v="1019"/>
    <n v="8355815"/>
    <n v="55000000"/>
    <x v="993"/>
  </r>
  <r>
    <x v="1020"/>
    <n v="28837115"/>
    <n v="50000000"/>
    <x v="994"/>
  </r>
  <r>
    <x v="1021"/>
    <n v="6471394"/>
    <n v="50000000"/>
    <x v="995"/>
  </r>
  <r>
    <x v="1022"/>
    <n v="6291602"/>
    <n v="50000000"/>
    <x v="996"/>
  </r>
  <r>
    <x v="1023"/>
    <n v="10706786"/>
    <n v="50000000"/>
    <x v="997"/>
  </r>
  <r>
    <x v="1024"/>
    <n v="8742261"/>
    <n v="18000000"/>
    <x v="998"/>
  </r>
  <r>
    <x v="1025"/>
    <n v="43905746"/>
    <n v="49000000"/>
    <x v="999"/>
  </r>
  <r>
    <x v="1026"/>
    <m/>
    <m/>
    <x v="4"/>
  </r>
  <r>
    <x v="1027"/>
    <n v="21413502"/>
    <n v="40000000"/>
    <x v="1000"/>
  </r>
  <r>
    <x v="1028"/>
    <n v="7994115"/>
    <m/>
    <x v="1001"/>
  </r>
  <r>
    <x v="1029"/>
    <n v="124107476"/>
    <n v="48000000"/>
    <x v="1002"/>
  </r>
  <r>
    <x v="1030"/>
    <n v="197171806"/>
    <n v="48000000"/>
    <x v="1003"/>
  </r>
  <r>
    <x v="1031"/>
    <n v="12802907"/>
    <m/>
    <x v="1004"/>
  </r>
  <r>
    <x v="1032"/>
    <n v="31569268"/>
    <n v="49000000"/>
    <x v="1005"/>
  </r>
  <r>
    <x v="1033"/>
    <n v="66488090"/>
    <n v="48000000"/>
    <x v="1006"/>
  </r>
  <r>
    <x v="1034"/>
    <n v="95308367"/>
    <n v="48000000"/>
    <x v="1007"/>
  </r>
  <r>
    <x v="1035"/>
    <m/>
    <n v="1500000"/>
    <x v="174"/>
  </r>
  <r>
    <x v="1036"/>
    <n v="60652036"/>
    <n v="48000000"/>
    <x v="1008"/>
  </r>
  <r>
    <x v="1037"/>
    <n v="1206135"/>
    <n v="50000000"/>
    <x v="1009"/>
  </r>
  <r>
    <x v="1038"/>
    <n v="56607223"/>
    <n v="48000000"/>
    <x v="1010"/>
  </r>
  <r>
    <x v="1039"/>
    <n v="50173190"/>
    <n v="48000000"/>
    <x v="1011"/>
  </r>
  <r>
    <x v="1040"/>
    <n v="47095453"/>
    <n v="48000000"/>
    <x v="1012"/>
  </r>
  <r>
    <x v="1041"/>
    <n v="37879996"/>
    <n v="48000000"/>
    <x v="1013"/>
  </r>
  <r>
    <x v="1042"/>
    <n v="25900000"/>
    <n v="58000000"/>
    <x v="1014"/>
  </r>
  <r>
    <x v="1043"/>
    <n v="53574088"/>
    <n v="55000000"/>
    <x v="1015"/>
  </r>
  <r>
    <x v="1044"/>
    <n v="89253340"/>
    <n v="48000000"/>
    <x v="1016"/>
  </r>
  <r>
    <x v="1045"/>
    <n v="37339525"/>
    <n v="48000000"/>
    <x v="1017"/>
  </r>
  <r>
    <x v="1046"/>
    <n v="60154431"/>
    <n v="47000000"/>
    <x v="1018"/>
  </r>
  <r>
    <x v="1047"/>
    <n v="528972"/>
    <m/>
    <x v="1019"/>
  </r>
  <r>
    <x v="1048"/>
    <n v="103738726"/>
    <n v="100000000"/>
    <x v="1020"/>
  </r>
  <r>
    <x v="1049"/>
    <n v="69304264"/>
    <n v="48000000"/>
    <x v="1021"/>
  </r>
  <r>
    <x v="1050"/>
    <n v="29781453"/>
    <n v="48000000"/>
    <x v="1022"/>
  </r>
  <r>
    <x v="1051"/>
    <m/>
    <n v="14000000"/>
    <x v="1023"/>
  </r>
  <r>
    <x v="1052"/>
    <m/>
    <n v="1000000"/>
    <x v="1024"/>
  </r>
  <r>
    <x v="1053"/>
    <n v="15519841"/>
    <n v="47000000"/>
    <x v="1025"/>
  </r>
  <r>
    <x v="1054"/>
    <n v="5600000"/>
    <n v="47000000"/>
    <x v="1026"/>
  </r>
  <r>
    <x v="1055"/>
    <n v="126805112"/>
    <n v="46000000"/>
    <x v="1027"/>
  </r>
  <r>
    <x v="1056"/>
    <n v="93607673"/>
    <n v="48000000"/>
    <x v="1028"/>
  </r>
  <r>
    <x v="1057"/>
    <n v="67263182"/>
    <n v="46000000"/>
    <x v="1029"/>
  </r>
  <r>
    <x v="1058"/>
    <n v="92001027"/>
    <n v="45000000"/>
    <x v="1030"/>
  </r>
  <r>
    <x v="1059"/>
    <n v="10539414"/>
    <n v="47000000"/>
    <x v="1031"/>
  </r>
  <r>
    <x v="1060"/>
    <n v="58918501"/>
    <n v="46000000"/>
    <x v="1032"/>
  </r>
  <r>
    <x v="1061"/>
    <n v="181395380"/>
    <n v="45000000"/>
    <x v="1033"/>
  </r>
  <r>
    <x v="1062"/>
    <n v="14946229"/>
    <n v="25000000"/>
    <x v="1034"/>
  </r>
  <r>
    <x v="1063"/>
    <m/>
    <n v="48000000"/>
    <x v="1035"/>
  </r>
  <r>
    <x v="1064"/>
    <n v="130512915"/>
    <n v="45000000"/>
    <x v="1036"/>
  </r>
  <r>
    <x v="1065"/>
    <n v="139852971"/>
    <n v="45000000"/>
    <x v="1037"/>
  </r>
  <r>
    <x v="1066"/>
    <n v="110000082"/>
    <n v="48000000"/>
    <x v="1038"/>
  </r>
  <r>
    <x v="1067"/>
    <n v="106807667"/>
    <n v="45000000"/>
    <x v="1039"/>
  </r>
  <r>
    <x v="1068"/>
    <n v="101702060"/>
    <n v="45000000"/>
    <x v="1040"/>
  </r>
  <r>
    <x v="1069"/>
    <n v="95149435"/>
    <n v="40000000"/>
    <x v="1041"/>
  </r>
  <r>
    <x v="1070"/>
    <n v="100768056"/>
    <n v="45000000"/>
    <x v="1042"/>
  </r>
  <r>
    <x v="1071"/>
    <n v="92115211"/>
    <n v="45000000"/>
    <x v="1043"/>
  </r>
  <r>
    <x v="1072"/>
    <n v="93452056"/>
    <n v="45000000"/>
    <x v="1044"/>
  </r>
  <r>
    <x v="1073"/>
    <n v="83287363"/>
    <n v="45000000"/>
    <x v="1045"/>
  </r>
  <r>
    <x v="1074"/>
    <n v="82931301"/>
    <n v="60000000"/>
    <x v="1046"/>
  </r>
  <r>
    <x v="1075"/>
    <n v="60962878"/>
    <n v="46000000"/>
    <x v="1047"/>
  </r>
  <r>
    <x v="1076"/>
    <n v="76261036"/>
    <n v="45000000"/>
    <x v="1048"/>
  </r>
  <r>
    <x v="1077"/>
    <n v="71423726"/>
    <n v="45000000"/>
    <x v="1049"/>
  </r>
  <r>
    <x v="1078"/>
    <n v="71277420"/>
    <n v="45000000"/>
    <x v="1050"/>
  </r>
  <r>
    <x v="1079"/>
    <n v="88625922"/>
    <n v="45000000"/>
    <x v="1051"/>
  </r>
  <r>
    <x v="1080"/>
    <n v="70001065"/>
    <n v="45000000"/>
    <x v="1052"/>
  </r>
  <r>
    <x v="1081"/>
    <n v="67253092"/>
    <n v="30000000"/>
    <x v="1053"/>
  </r>
  <r>
    <x v="1082"/>
    <n v="66790248"/>
    <n v="45000000"/>
    <x v="1054"/>
  </r>
  <r>
    <x v="1083"/>
    <n v="65557989"/>
    <n v="45000000"/>
    <x v="1055"/>
  </r>
  <r>
    <x v="1084"/>
    <n v="60786269"/>
    <n v="45000000"/>
    <x v="1056"/>
  </r>
  <r>
    <x v="1085"/>
    <n v="59365105"/>
    <n v="45000000"/>
    <x v="1057"/>
  </r>
  <r>
    <x v="1086"/>
    <n v="162792677"/>
    <n v="120000000"/>
    <x v="1058"/>
  </r>
  <r>
    <x v="1087"/>
    <n v="31598308"/>
    <n v="35000000"/>
    <x v="1059"/>
  </r>
  <r>
    <x v="1088"/>
    <n v="57362581"/>
    <n v="45000000"/>
    <x v="1060"/>
  </r>
  <r>
    <x v="1089"/>
    <n v="53854588"/>
    <n v="45000000"/>
    <x v="1061"/>
  </r>
  <r>
    <x v="1090"/>
    <m/>
    <n v="2500000"/>
    <x v="1062"/>
  </r>
  <r>
    <x v="1091"/>
    <n v="52580895"/>
    <n v="45000000"/>
    <x v="1063"/>
  </r>
  <r>
    <x v="1092"/>
    <n v="51019112"/>
    <n v="50000000"/>
    <x v="1064"/>
  </r>
  <r>
    <x v="1093"/>
    <n v="48114556"/>
    <n v="26000000"/>
    <x v="1065"/>
  </r>
  <r>
    <x v="1094"/>
    <n v="50648679"/>
    <n v="45000000"/>
    <x v="1066"/>
  </r>
  <r>
    <x v="1095"/>
    <n v="46280507"/>
    <n v="40000000"/>
    <x v="1067"/>
  </r>
  <r>
    <x v="1096"/>
    <n v="38360195"/>
    <n v="45000000"/>
    <x v="1068"/>
  </r>
  <r>
    <x v="1097"/>
    <n v="46815748"/>
    <n v="45000000"/>
    <x v="1069"/>
  </r>
  <r>
    <x v="1098"/>
    <n v="35617599"/>
    <n v="45000000"/>
    <x v="1070"/>
  </r>
  <r>
    <x v="1099"/>
    <n v="47307550"/>
    <n v="45000000"/>
    <x v="1071"/>
  </r>
  <r>
    <x v="1100"/>
    <n v="32003620"/>
    <n v="25000000"/>
    <x v="1072"/>
  </r>
  <r>
    <x v="1101"/>
    <n v="27972410"/>
    <n v="35000000"/>
    <x v="1073"/>
  </r>
  <r>
    <x v="1102"/>
    <n v="28133159"/>
    <n v="50000000"/>
    <x v="1074"/>
  </r>
  <r>
    <x v="1103"/>
    <n v="27400000"/>
    <n v="40000000"/>
    <x v="1075"/>
  </r>
  <r>
    <x v="1104"/>
    <n v="24343673"/>
    <n v="45000000"/>
    <x v="1076"/>
  </r>
  <r>
    <x v="1105"/>
    <n v="22877808"/>
    <n v="35000000"/>
    <x v="1077"/>
  </r>
  <r>
    <x v="1106"/>
    <n v="36883539"/>
    <n v="52000000"/>
    <x v="1078"/>
  </r>
  <r>
    <x v="1107"/>
    <n v="22531698"/>
    <n v="70000000"/>
    <x v="1079"/>
  </r>
  <r>
    <x v="1108"/>
    <n v="20400913"/>
    <n v="45000000"/>
    <x v="1080"/>
  </r>
  <r>
    <x v="1109"/>
    <n v="20101861"/>
    <n v="45000000"/>
    <x v="1081"/>
  </r>
  <r>
    <x v="1110"/>
    <n v="25200412"/>
    <n v="45000000"/>
    <x v="1082"/>
  </r>
  <r>
    <x v="1111"/>
    <n v="19719930"/>
    <n v="45000000"/>
    <x v="1083"/>
  </r>
  <r>
    <x v="1112"/>
    <n v="19377727"/>
    <n v="45000000"/>
    <x v="1084"/>
  </r>
  <r>
    <x v="422"/>
    <n v="13401683"/>
    <n v="35000000"/>
    <x v="413"/>
  </r>
  <r>
    <x v="1113"/>
    <n v="17300889"/>
    <n v="45000000"/>
    <x v="1085"/>
  </r>
  <r>
    <x v="1114"/>
    <n v="15527125"/>
    <n v="57000000"/>
    <x v="1086"/>
  </r>
  <r>
    <x v="1115"/>
    <n v="13560960"/>
    <n v="50000000"/>
    <x v="1087"/>
  </r>
  <r>
    <x v="1116"/>
    <n v="15523168"/>
    <n v="45000000"/>
    <x v="1088"/>
  </r>
  <r>
    <x v="1117"/>
    <n v="11146409"/>
    <n v="45000000"/>
    <x v="1089"/>
  </r>
  <r>
    <x v="1118"/>
    <n v="7916887"/>
    <n v="45000000"/>
    <x v="1090"/>
  </r>
  <r>
    <x v="1119"/>
    <n v="6565495"/>
    <n v="45000000"/>
    <x v="1091"/>
  </r>
  <r>
    <x v="1120"/>
    <n v="15279680"/>
    <n v="40000000"/>
    <x v="1092"/>
  </r>
  <r>
    <x v="1121"/>
    <n v="7262288"/>
    <n v="40000000"/>
    <x v="1093"/>
  </r>
  <r>
    <x v="1122"/>
    <n v="4584886"/>
    <n v="45000000"/>
    <x v="1094"/>
  </r>
  <r>
    <x v="1123"/>
    <m/>
    <m/>
    <x v="4"/>
  </r>
  <r>
    <x v="1124"/>
    <n v="2154540"/>
    <n v="45000000"/>
    <x v="1095"/>
  </r>
  <r>
    <x v="1125"/>
    <n v="8129455"/>
    <n v="45000000"/>
    <x v="1096"/>
  </r>
  <r>
    <x v="1126"/>
    <m/>
    <n v="65000000"/>
    <x v="1097"/>
  </r>
  <r>
    <x v="1127"/>
    <n v="136019448"/>
    <n v="44500000"/>
    <x v="1098"/>
  </r>
  <r>
    <x v="1128"/>
    <n v="183875760"/>
    <n v="44000000"/>
    <x v="1099"/>
  </r>
  <r>
    <x v="1129"/>
    <n v="67061228"/>
    <n v="40000000"/>
    <x v="1100"/>
  </r>
  <r>
    <x v="1130"/>
    <n v="53300852"/>
    <n v="44000000"/>
    <x v="1101"/>
  </r>
  <r>
    <x v="1131"/>
    <n v="150415432"/>
    <n v="44000000"/>
    <x v="1102"/>
  </r>
  <r>
    <x v="1132"/>
    <n v="44834712"/>
    <n v="44000000"/>
    <x v="1103"/>
  </r>
  <r>
    <x v="1133"/>
    <n v="84300000"/>
    <n v="2600000"/>
    <x v="1104"/>
  </r>
  <r>
    <x v="1134"/>
    <n v="1500000"/>
    <n v="44000000"/>
    <x v="1105"/>
  </r>
  <r>
    <x v="1135"/>
    <n v="62318875"/>
    <n v="50000000"/>
    <x v="1106"/>
  </r>
  <r>
    <x v="1136"/>
    <n v="5773519"/>
    <n v="40000000"/>
    <x v="1107"/>
  </r>
  <r>
    <x v="1137"/>
    <n v="51768623"/>
    <n v="43000000"/>
    <x v="1108"/>
  </r>
  <r>
    <x v="1138"/>
    <n v="37035515"/>
    <n v="43000000"/>
    <x v="1109"/>
  </r>
  <r>
    <x v="1139"/>
    <n v="24520892"/>
    <n v="45000000"/>
    <x v="1110"/>
  </r>
  <r>
    <x v="1140"/>
    <n v="24430272"/>
    <n v="43000000"/>
    <x v="1111"/>
  </r>
  <r>
    <x v="1141"/>
    <n v="158348400"/>
    <n v="42000000"/>
    <x v="1112"/>
  </r>
  <r>
    <x v="1142"/>
    <n v="31136950"/>
    <n v="44000000"/>
    <x v="1113"/>
  </r>
  <r>
    <x v="1143"/>
    <n v="29113588"/>
    <n v="40000000"/>
    <x v="1114"/>
  </r>
  <r>
    <x v="1144"/>
    <n v="138447667"/>
    <n v="42000000"/>
    <x v="1115"/>
  </r>
  <r>
    <x v="1145"/>
    <n v="116006080"/>
    <n v="42000000"/>
    <x v="1116"/>
  </r>
  <r>
    <x v="1146"/>
    <n v="106793915"/>
    <n v="45000000"/>
    <x v="1117"/>
  </r>
  <r>
    <x v="1147"/>
    <n v="87856565"/>
    <n v="42000000"/>
    <x v="1118"/>
  </r>
  <r>
    <x v="1148"/>
    <n v="70100000"/>
    <n v="40000000"/>
    <x v="1119"/>
  </r>
  <r>
    <x v="1149"/>
    <n v="159578352"/>
    <n v="43000000"/>
    <x v="1120"/>
  </r>
  <r>
    <x v="1150"/>
    <n v="57750000"/>
    <n v="31115000"/>
    <x v="1121"/>
  </r>
  <r>
    <x v="1151"/>
    <n v="45290318"/>
    <n v="42000000"/>
    <x v="1122"/>
  </r>
  <r>
    <x v="1152"/>
    <n v="41543207"/>
    <n v="42000000"/>
    <x v="1123"/>
  </r>
  <r>
    <x v="1153"/>
    <n v="41252428"/>
    <n v="42000000"/>
    <x v="1124"/>
  </r>
  <r>
    <x v="1154"/>
    <n v="35228696"/>
    <n v="32000000"/>
    <x v="1125"/>
  </r>
  <r>
    <x v="1155"/>
    <n v="59992760"/>
    <n v="42000000"/>
    <x v="1126"/>
  </r>
  <r>
    <x v="1156"/>
    <n v="34667015"/>
    <n v="32000000"/>
    <x v="1127"/>
  </r>
  <r>
    <x v="1157"/>
    <n v="37652565"/>
    <n v="42000000"/>
    <x v="1128"/>
  </r>
  <r>
    <x v="1158"/>
    <n v="24375436"/>
    <n v="42000000"/>
    <x v="1129"/>
  </r>
  <r>
    <x v="1159"/>
    <n v="20915465"/>
    <n v="42000000"/>
    <x v="1130"/>
  </r>
  <r>
    <x v="1160"/>
    <n v="24127895"/>
    <n v="50000000"/>
    <x v="1131"/>
  </r>
  <r>
    <x v="1161"/>
    <n v="84961"/>
    <n v="31000000"/>
    <x v="1132"/>
  </r>
  <r>
    <x v="1162"/>
    <n v="26404753"/>
    <n v="40000000"/>
    <x v="1133"/>
  </r>
  <r>
    <x v="1163"/>
    <n v="6105175"/>
    <n v="44000000"/>
    <x v="1134"/>
  </r>
  <r>
    <x v="1164"/>
    <n v="5664251"/>
    <n v="45000000"/>
    <x v="1135"/>
  </r>
  <r>
    <x v="1165"/>
    <m/>
    <m/>
    <x v="4"/>
  </r>
  <r>
    <x v="1166"/>
    <n v="1260917"/>
    <n v="27000000"/>
    <x v="1136"/>
  </r>
  <r>
    <x v="1167"/>
    <n v="116724075"/>
    <n v="41000000"/>
    <x v="1137"/>
  </r>
  <r>
    <x v="1168"/>
    <m/>
    <m/>
    <x v="4"/>
  </r>
  <r>
    <x v="1169"/>
    <n v="56083966"/>
    <n v="65000000"/>
    <x v="1138"/>
  </r>
  <r>
    <x v="1170"/>
    <n v="22108977"/>
    <n v="41000000"/>
    <x v="1139"/>
  </r>
  <r>
    <x v="1171"/>
    <n v="293501675"/>
    <n v="40000000"/>
    <x v="1140"/>
  </r>
  <r>
    <x v="1172"/>
    <n v="18600911"/>
    <n v="42000000"/>
    <x v="1141"/>
  </r>
  <r>
    <x v="1173"/>
    <n v="7204138"/>
    <n v="41000000"/>
    <x v="1142"/>
  </r>
  <r>
    <x v="1174"/>
    <n v="90800000"/>
    <n v="8000000"/>
    <x v="1143"/>
  </r>
  <r>
    <x v="1175"/>
    <n v="150117807"/>
    <n v="40000000"/>
    <x v="1144"/>
  </r>
  <r>
    <x v="1176"/>
    <n v="163947053"/>
    <n v="40000000"/>
    <x v="1145"/>
  </r>
  <r>
    <x v="1177"/>
    <n v="116735231"/>
    <n v="70000000"/>
    <x v="1146"/>
  </r>
  <r>
    <x v="1178"/>
    <n v="118500000"/>
    <n v="40000000"/>
    <x v="1147"/>
  </r>
  <r>
    <x v="1179"/>
    <n v="126546825"/>
    <n v="40000000"/>
    <x v="1148"/>
  </r>
  <r>
    <x v="1180"/>
    <n v="166147885"/>
    <n v="40000000"/>
    <x v="1149"/>
  </r>
  <r>
    <x v="1181"/>
    <n v="111760631"/>
    <n v="38000000"/>
    <x v="1150"/>
  </r>
  <r>
    <x v="1182"/>
    <n v="108706165"/>
    <n v="40000000"/>
    <x v="1151"/>
  </r>
  <r>
    <x v="1183"/>
    <n v="138614544"/>
    <n v="40000000"/>
    <x v="1152"/>
  </r>
  <r>
    <x v="1184"/>
    <n v="125069696"/>
    <n v="40000000"/>
    <x v="1153"/>
  </r>
  <r>
    <x v="1185"/>
    <n v="107458785"/>
    <n v="40000000"/>
    <x v="1154"/>
  </r>
  <r>
    <x v="1186"/>
    <n v="102310175"/>
    <n v="40000000"/>
    <x v="1155"/>
  </r>
  <r>
    <x v="1187"/>
    <n v="96917897"/>
    <n v="40000000"/>
    <x v="1156"/>
  </r>
  <r>
    <x v="1188"/>
    <n v="93952276"/>
    <n v="40000000"/>
    <x v="1157"/>
  </r>
  <r>
    <x v="1189"/>
    <n v="90703745"/>
    <n v="45000000"/>
    <x v="1158"/>
  </r>
  <r>
    <x v="1190"/>
    <n v="89138076"/>
    <n v="40000000"/>
    <x v="1159"/>
  </r>
  <r>
    <x v="1191"/>
    <n v="87666629"/>
    <n v="40000000"/>
    <x v="1160"/>
  </r>
  <r>
    <x v="1192"/>
    <n v="90353764"/>
    <n v="40000000"/>
    <x v="1161"/>
  </r>
  <r>
    <x v="1193"/>
    <n v="82522790"/>
    <n v="40000000"/>
    <x v="1162"/>
  </r>
  <r>
    <x v="1194"/>
    <n v="94125426"/>
    <n v="40000000"/>
    <x v="1163"/>
  </r>
  <r>
    <x v="1195"/>
    <n v="95001343"/>
    <n v="40000000"/>
    <x v="1164"/>
  </r>
  <r>
    <x v="1196"/>
    <n v="81292135"/>
    <n v="40000000"/>
    <x v="1165"/>
  </r>
  <r>
    <x v="1197"/>
    <n v="86208010"/>
    <n v="35000000"/>
    <x v="1166"/>
  </r>
  <r>
    <x v="1198"/>
    <n v="81593527"/>
    <n v="40000000"/>
    <x v="1167"/>
  </r>
  <r>
    <x v="1199"/>
    <n v="75274748"/>
    <n v="35000000"/>
    <x v="1168"/>
  </r>
  <r>
    <x v="1200"/>
    <n v="90835030"/>
    <n v="40000000"/>
    <x v="1169"/>
  </r>
  <r>
    <x v="1201"/>
    <n v="72455275"/>
    <n v="40000000"/>
    <x v="1170"/>
  </r>
  <r>
    <x v="1202"/>
    <n v="75305995"/>
    <n v="40000000"/>
    <x v="1171"/>
  </r>
  <r>
    <x v="1203"/>
    <n v="74098862"/>
    <n v="40000000"/>
    <x v="1172"/>
  </r>
  <r>
    <x v="1204"/>
    <n v="72266306"/>
    <n v="40000000"/>
    <x v="1173"/>
  </r>
  <r>
    <x v="1205"/>
    <n v="71347010"/>
    <n v="40000000"/>
    <x v="1174"/>
  </r>
  <r>
    <x v="1206"/>
    <n v="70836296"/>
    <n v="40000000"/>
    <x v="1175"/>
  </r>
  <r>
    <x v="1207"/>
    <n v="70405498"/>
    <n v="40000000"/>
    <x v="1176"/>
  </r>
  <r>
    <x v="1208"/>
    <n v="70163652"/>
    <n v="40000000"/>
    <x v="1177"/>
  </r>
  <r>
    <x v="1209"/>
    <n v="66808615"/>
    <n v="34000000"/>
    <x v="1178"/>
  </r>
  <r>
    <x v="655"/>
    <n v="115603980"/>
    <n v="65000000"/>
    <x v="638"/>
  </r>
  <r>
    <x v="1210"/>
    <n v="64149837"/>
    <n v="20000000"/>
    <x v="1179"/>
  </r>
  <r>
    <x v="1211"/>
    <n v="83906114"/>
    <n v="40000000"/>
    <x v="1180"/>
  </r>
  <r>
    <x v="1212"/>
    <n v="66466372"/>
    <n v="40000000"/>
    <x v="1181"/>
  </r>
  <r>
    <x v="1213"/>
    <n v="72306065"/>
    <n v="40000000"/>
    <x v="1182"/>
  </r>
  <r>
    <x v="1214"/>
    <n v="59068786"/>
    <n v="40000000"/>
    <x v="1183"/>
  </r>
  <r>
    <x v="1215"/>
    <n v="60923325"/>
    <m/>
    <x v="1184"/>
  </r>
  <r>
    <x v="1216"/>
    <n v="57887882"/>
    <n v="50000000"/>
    <x v="1185"/>
  </r>
  <r>
    <x v="1217"/>
    <n v="53955614"/>
    <n v="40000000"/>
    <x v="1186"/>
  </r>
  <r>
    <x v="1218"/>
    <n v="54967359"/>
    <n v="40000000"/>
    <x v="1187"/>
  </r>
  <r>
    <x v="1219"/>
    <n v="54228104"/>
    <n v="35000000"/>
    <x v="1188"/>
  </r>
  <r>
    <x v="1220"/>
    <n v="57981889"/>
    <n v="40000000"/>
    <x v="1189"/>
  </r>
  <r>
    <x v="1221"/>
    <n v="61094903"/>
    <n v="30000000"/>
    <x v="1190"/>
  </r>
  <r>
    <x v="1222"/>
    <n v="53082743"/>
    <n v="40000000"/>
    <x v="1191"/>
  </r>
  <r>
    <x v="1223"/>
    <n v="54414716"/>
    <n v="42000000"/>
    <x v="1192"/>
  </r>
  <r>
    <x v="1224"/>
    <n v="57011847"/>
    <n v="40000000"/>
    <x v="1193"/>
  </r>
  <r>
    <x v="1225"/>
    <n v="50859889"/>
    <n v="40000000"/>
    <x v="1194"/>
  </r>
  <r>
    <x v="1226"/>
    <n v="51185897"/>
    <n v="30000000"/>
    <x v="1195"/>
  </r>
  <r>
    <x v="1227"/>
    <n v="52000688"/>
    <n v="40000000"/>
    <x v="1196"/>
  </r>
  <r>
    <x v="1228"/>
    <n v="49851591"/>
    <n v="40000000"/>
    <x v="1197"/>
  </r>
  <r>
    <x v="1229"/>
    <n v="47781388"/>
    <n v="40000000"/>
    <x v="1198"/>
  </r>
  <r>
    <x v="1230"/>
    <n v="52320979"/>
    <n v="40000000"/>
    <x v="1199"/>
  </r>
  <r>
    <x v="1231"/>
    <n v="47806295"/>
    <n v="43000000"/>
    <x v="1200"/>
  </r>
  <r>
    <x v="1232"/>
    <n v="51853450"/>
    <n v="25000000"/>
    <x v="1201"/>
  </r>
  <r>
    <x v="1233"/>
    <n v="46012734"/>
    <n v="40000000"/>
    <x v="1202"/>
  </r>
  <r>
    <x v="1234"/>
    <n v="47034272"/>
    <n v="40000000"/>
    <x v="1203"/>
  </r>
  <r>
    <x v="1235"/>
    <n v="45856732"/>
    <n v="40000000"/>
    <x v="1204"/>
  </r>
  <r>
    <x v="1236"/>
    <n v="59588068"/>
    <n v="40000000"/>
    <x v="1205"/>
  </r>
  <r>
    <x v="1237"/>
    <n v="44175394"/>
    <n v="36000000"/>
    <x v="1206"/>
  </r>
  <r>
    <x v="1238"/>
    <n v="45500797"/>
    <n v="40000000"/>
    <x v="1207"/>
  </r>
  <r>
    <x v="1239"/>
    <n v="41797066"/>
    <n v="40000000"/>
    <x v="1208"/>
  </r>
  <r>
    <x v="1240"/>
    <n v="38087756"/>
    <n v="40000000"/>
    <x v="1209"/>
  </r>
  <r>
    <x v="1241"/>
    <n v="37752931"/>
    <n v="40000000"/>
    <x v="1210"/>
  </r>
  <r>
    <x v="1242"/>
    <n v="50562555"/>
    <m/>
    <x v="1211"/>
  </r>
  <r>
    <x v="1243"/>
    <n v="37371385"/>
    <n v="40000000"/>
    <x v="1212"/>
  </r>
  <r>
    <x v="1244"/>
    <n v="37101011"/>
    <n v="40000000"/>
    <x v="1213"/>
  </r>
  <r>
    <x v="1245"/>
    <n v="38176892"/>
    <n v="40000000"/>
    <x v="1214"/>
  </r>
  <r>
    <x v="1246"/>
    <n v="36283504"/>
    <n v="40000000"/>
    <x v="1215"/>
  </r>
  <r>
    <x v="1247"/>
    <n v="35183792"/>
    <n v="38000000"/>
    <x v="1216"/>
  </r>
  <r>
    <x v="1248"/>
    <n v="38543473"/>
    <n v="40000000"/>
    <x v="1217"/>
  </r>
  <r>
    <x v="1249"/>
    <n v="36037909"/>
    <n v="60000000"/>
    <x v="1218"/>
  </r>
  <r>
    <x v="1250"/>
    <n v="42575718"/>
    <n v="40000000"/>
    <x v="1219"/>
  </r>
  <r>
    <x v="1251"/>
    <n v="33864342"/>
    <n v="40000000"/>
    <x v="1220"/>
  </r>
  <r>
    <x v="1252"/>
    <n v="33508922"/>
    <n v="40000000"/>
    <x v="1221"/>
  </r>
  <r>
    <x v="1253"/>
    <n v="42071069"/>
    <n v="30000000"/>
    <x v="1222"/>
  </r>
  <r>
    <x v="1254"/>
    <m/>
    <m/>
    <x v="4"/>
  </r>
  <r>
    <x v="1255"/>
    <n v="32853640"/>
    <n v="40000000"/>
    <x v="1223"/>
  </r>
  <r>
    <x v="1256"/>
    <n v="42615685"/>
    <n v="40000000"/>
    <x v="1224"/>
  </r>
  <r>
    <x v="1257"/>
    <n v="32055248"/>
    <n v="25000000"/>
    <x v="1225"/>
  </r>
  <r>
    <x v="1258"/>
    <n v="31836745"/>
    <n v="40000000"/>
    <x v="1226"/>
  </r>
  <r>
    <x v="1259"/>
    <n v="30993544"/>
    <n v="40000000"/>
    <x v="1227"/>
  </r>
  <r>
    <x v="1260"/>
    <n v="30981850"/>
    <n v="40000000"/>
    <x v="1228"/>
  </r>
  <r>
    <x v="1261"/>
    <n v="30199105"/>
    <n v="40000000"/>
    <x v="1229"/>
  </r>
  <r>
    <x v="1262"/>
    <n v="29077547"/>
    <n v="40000000"/>
    <x v="1230"/>
  </r>
  <r>
    <x v="1263"/>
    <n v="29374178"/>
    <n v="40000000"/>
    <x v="1231"/>
  </r>
  <r>
    <x v="1264"/>
    <n v="28535768"/>
    <n v="40000000"/>
    <x v="1232"/>
  </r>
  <r>
    <x v="1265"/>
    <n v="27663982"/>
    <n v="40000000"/>
    <x v="1233"/>
  </r>
  <r>
    <x v="1266"/>
    <n v="27053815"/>
    <n v="40000000"/>
    <x v="1234"/>
  </r>
  <r>
    <x v="1267"/>
    <n v="26814957"/>
    <n v="35000000"/>
    <x v="1235"/>
  </r>
  <r>
    <x v="1268"/>
    <n v="25178165"/>
    <n v="40000000"/>
    <x v="1236"/>
  </r>
  <r>
    <x v="1269"/>
    <n v="25117498"/>
    <n v="40000000"/>
    <x v="1237"/>
  </r>
  <r>
    <x v="1270"/>
    <n v="32645"/>
    <n v="500000"/>
    <x v="1238"/>
  </r>
  <r>
    <x v="1271"/>
    <n v="24332324"/>
    <n v="40000000"/>
    <x v="1239"/>
  </r>
  <r>
    <x v="1272"/>
    <n v="36665854"/>
    <n v="40000000"/>
    <x v="1240"/>
  </r>
  <r>
    <x v="1273"/>
    <n v="22717758"/>
    <n v="40000000"/>
    <x v="1241"/>
  </r>
  <r>
    <x v="1274"/>
    <n v="22433915"/>
    <n v="60000000"/>
    <x v="1242"/>
  </r>
  <r>
    <x v="1275"/>
    <n v="22326247"/>
    <n v="60000000"/>
    <x v="1243"/>
  </r>
  <r>
    <x v="1276"/>
    <n v="21176322"/>
    <n v="40000000"/>
    <x v="1244"/>
  </r>
  <r>
    <x v="1277"/>
    <n v="20300000"/>
    <n v="40000000"/>
    <x v="1245"/>
  </r>
  <r>
    <x v="1278"/>
    <n v="20302961"/>
    <n v="45000000"/>
    <x v="1246"/>
  </r>
  <r>
    <x v="1279"/>
    <n v="15962471"/>
    <n v="40000000"/>
    <x v="1247"/>
  </r>
  <r>
    <x v="1280"/>
    <n v="14942422"/>
    <n v="40000000"/>
    <x v="1248"/>
  </r>
  <r>
    <x v="1281"/>
    <n v="14967182"/>
    <n v="40000000"/>
    <x v="1249"/>
  </r>
  <r>
    <x v="1282"/>
    <n v="18996755"/>
    <n v="45000000"/>
    <x v="1250"/>
  </r>
  <r>
    <x v="1283"/>
    <n v="14375181"/>
    <n v="51000000"/>
    <x v="1251"/>
  </r>
  <r>
    <x v="1284"/>
    <n v="20999103"/>
    <n v="40000000"/>
    <x v="1252"/>
  </r>
  <r>
    <x v="1285"/>
    <n v="14448589"/>
    <n v="40000000"/>
    <x v="1253"/>
  </r>
  <r>
    <x v="1286"/>
    <n v="14358033"/>
    <n v="40000000"/>
    <x v="1254"/>
  </r>
  <r>
    <x v="1287"/>
    <n v="33201661"/>
    <n v="77000000"/>
    <x v="1255"/>
  </r>
  <r>
    <x v="1288"/>
    <n v="14018364"/>
    <n v="30000000"/>
    <x v="1256"/>
  </r>
  <r>
    <x v="1289"/>
    <n v="13395939"/>
    <n v="60000000"/>
    <x v="1257"/>
  </r>
  <r>
    <x v="1290"/>
    <n v="20113965"/>
    <n v="40000000"/>
    <x v="1258"/>
  </r>
  <r>
    <x v="1291"/>
    <n v="13376506"/>
    <n v="40000000"/>
    <x v="1259"/>
  </r>
  <r>
    <x v="1292"/>
    <n v="13208023"/>
    <n v="42000000"/>
    <x v="1260"/>
  </r>
  <r>
    <x v="1293"/>
    <n v="13838130"/>
    <n v="40000000"/>
    <x v="1261"/>
  </r>
  <r>
    <x v="1136"/>
    <n v="5773519"/>
    <n v="40000000"/>
    <x v="1107"/>
  </r>
  <r>
    <x v="1294"/>
    <n v="9652000"/>
    <n v="40000000"/>
    <x v="1262"/>
  </r>
  <r>
    <x v="1295"/>
    <n v="12081447"/>
    <m/>
    <x v="1263"/>
  </r>
  <r>
    <x v="1296"/>
    <n v="7000000"/>
    <n v="36000000"/>
    <x v="1264"/>
  </r>
  <r>
    <x v="1297"/>
    <n v="10431220"/>
    <n v="24000000"/>
    <x v="1265"/>
  </r>
  <r>
    <x v="1298"/>
    <n v="10326062"/>
    <n v="33000000"/>
    <x v="1266"/>
  </r>
  <r>
    <x v="1299"/>
    <n v="6114237"/>
    <n v="40000000"/>
    <x v="1267"/>
  </r>
  <r>
    <x v="1300"/>
    <n v="4835968"/>
    <n v="40000000"/>
    <x v="1268"/>
  </r>
  <r>
    <x v="1301"/>
    <n v="4777007"/>
    <n v="40000000"/>
    <x v="1269"/>
  </r>
  <r>
    <x v="1302"/>
    <n v="3675072"/>
    <n v="26000000"/>
    <x v="1270"/>
  </r>
  <r>
    <x v="1303"/>
    <n v="18438149"/>
    <n v="40000000"/>
    <x v="1271"/>
  </r>
  <r>
    <x v="1304"/>
    <n v="511920"/>
    <n v="40000000"/>
    <x v="1272"/>
  </r>
  <r>
    <x v="1305"/>
    <n v="10640645"/>
    <n v="40000000"/>
    <x v="1273"/>
  </r>
  <r>
    <x v="1306"/>
    <n v="652526"/>
    <n v="40000000"/>
    <x v="1274"/>
  </r>
  <r>
    <x v="1307"/>
    <n v="80050171"/>
    <n v="20000000"/>
    <x v="1275"/>
  </r>
  <r>
    <x v="1308"/>
    <n v="7564000"/>
    <n v="20000000"/>
    <x v="1276"/>
  </r>
  <r>
    <x v="1309"/>
    <n v="876671"/>
    <n v="25000000"/>
    <x v="1277"/>
  </r>
  <r>
    <x v="1310"/>
    <n v="2869369"/>
    <n v="30000000"/>
    <x v="1278"/>
  </r>
  <r>
    <x v="1311"/>
    <n v="128978"/>
    <n v="40000000"/>
    <x v="1279"/>
  </r>
  <r>
    <x v="1312"/>
    <n v="77231"/>
    <n v="25000000"/>
    <x v="1280"/>
  </r>
  <r>
    <x v="1313"/>
    <n v="4563029"/>
    <n v="39200000"/>
    <x v="1281"/>
  </r>
  <r>
    <x v="1314"/>
    <m/>
    <n v="25000000"/>
    <x v="1282"/>
  </r>
  <r>
    <x v="1315"/>
    <n v="463730"/>
    <m/>
    <x v="1283"/>
  </r>
  <r>
    <x v="1316"/>
    <n v="50693162"/>
    <n v="23000000"/>
    <x v="1284"/>
  </r>
  <r>
    <x v="1317"/>
    <n v="6498000"/>
    <n v="18026148"/>
    <x v="1285"/>
  </r>
  <r>
    <x v="1318"/>
    <n v="63411478"/>
    <n v="39000000"/>
    <x v="1286"/>
  </r>
  <r>
    <x v="1319"/>
    <n v="42640890"/>
    <m/>
    <x v="1287"/>
  </r>
  <r>
    <x v="100"/>
    <n v="144512310"/>
    <n v="38000000"/>
    <x v="98"/>
  </r>
  <r>
    <x v="1320"/>
    <n v="35287788"/>
    <n v="39000000"/>
    <x v="1288"/>
  </r>
  <r>
    <x v="1321"/>
    <n v="25335935"/>
    <n v="40000000"/>
    <x v="1289"/>
  </r>
  <r>
    <x v="1322"/>
    <n v="5881504"/>
    <n v="39000000"/>
    <x v="1290"/>
  </r>
  <r>
    <x v="1323"/>
    <n v="60000000"/>
    <n v="39000000"/>
    <x v="1291"/>
  </r>
  <r>
    <x v="1324"/>
    <n v="29802761"/>
    <n v="40000000"/>
    <x v="1292"/>
  </r>
  <r>
    <x v="1325"/>
    <n v="626809"/>
    <n v="553632000"/>
    <x v="1293"/>
  </r>
  <r>
    <x v="1326"/>
    <n v="127214072"/>
    <n v="38000000"/>
    <x v="1294"/>
  </r>
  <r>
    <x v="1327"/>
    <n v="88915214"/>
    <n v="38000000"/>
    <x v="1295"/>
  </r>
  <r>
    <x v="1328"/>
    <n v="30400000"/>
    <n v="39000000"/>
    <x v="1296"/>
  </r>
  <r>
    <x v="1329"/>
    <n v="85570368"/>
    <n v="38000000"/>
    <x v="1297"/>
  </r>
  <r>
    <x v="1330"/>
    <n v="75668868"/>
    <n v="35000000"/>
    <x v="1298"/>
  </r>
  <r>
    <x v="1331"/>
    <n v="6594136"/>
    <n v="38600000"/>
    <x v="1299"/>
  </r>
  <r>
    <x v="1332"/>
    <n v="58700247"/>
    <n v="38000000"/>
    <x v="1300"/>
  </r>
  <r>
    <x v="1333"/>
    <m/>
    <m/>
    <x v="4"/>
  </r>
  <r>
    <x v="1334"/>
    <m/>
    <n v="40000000"/>
    <x v="1301"/>
  </r>
  <r>
    <x v="1335"/>
    <n v="50668906"/>
    <n v="38000000"/>
    <x v="1302"/>
  </r>
  <r>
    <x v="1336"/>
    <n v="39177215"/>
    <n v="38000000"/>
    <x v="1303"/>
  </r>
  <r>
    <x v="1337"/>
    <n v="40334024"/>
    <n v="35000000"/>
    <x v="1304"/>
  </r>
  <r>
    <x v="1338"/>
    <n v="71038190"/>
    <n v="30000000"/>
    <x v="1305"/>
  </r>
  <r>
    <x v="1339"/>
    <n v="24044532"/>
    <n v="38000000"/>
    <x v="1306"/>
  </r>
  <r>
    <x v="1340"/>
    <n v="22770864"/>
    <n v="38000000"/>
    <x v="1307"/>
  </r>
  <r>
    <x v="1341"/>
    <n v="18653746"/>
    <n v="38000000"/>
    <x v="1308"/>
  </r>
  <r>
    <x v="1342"/>
    <n v="17305211"/>
    <n v="38000000"/>
    <x v="1309"/>
  </r>
  <r>
    <x v="1343"/>
    <n v="16991902"/>
    <n v="57000000"/>
    <x v="1310"/>
  </r>
  <r>
    <x v="1344"/>
    <n v="47536959"/>
    <n v="10000000"/>
    <x v="1311"/>
  </r>
  <r>
    <x v="1345"/>
    <n v="10300000"/>
    <n v="38000000"/>
    <x v="1312"/>
  </r>
  <r>
    <x v="1346"/>
    <n v="13782838"/>
    <n v="15000000"/>
    <x v="1313"/>
  </r>
  <r>
    <x v="1347"/>
    <n v="41997790"/>
    <n v="38000000"/>
    <x v="1314"/>
  </r>
  <r>
    <x v="1348"/>
    <n v="6482195"/>
    <n v="37000000"/>
    <x v="1315"/>
  </r>
  <r>
    <x v="1349"/>
    <n v="623374"/>
    <n v="38000000"/>
    <x v="1316"/>
  </r>
  <r>
    <x v="1350"/>
    <n v="7871693"/>
    <n v="55000000"/>
    <x v="1317"/>
  </r>
  <r>
    <x v="1351"/>
    <n v="16377274"/>
    <n v="32000000"/>
    <x v="1318"/>
  </r>
  <r>
    <x v="1352"/>
    <m/>
    <n v="38000000"/>
    <x v="1319"/>
  </r>
  <r>
    <x v="1353"/>
    <n v="9589875"/>
    <n v="40000000"/>
    <x v="1320"/>
  </r>
  <r>
    <x v="1354"/>
    <n v="34912982"/>
    <n v="38000000"/>
    <x v="1321"/>
  </r>
  <r>
    <x v="1355"/>
    <n v="109712885"/>
    <n v="35000000"/>
    <x v="1322"/>
  </r>
  <r>
    <x v="1356"/>
    <n v="92173235"/>
    <n v="37000000"/>
    <x v="1323"/>
  </r>
  <r>
    <x v="1357"/>
    <n v="41102171"/>
    <n v="40000000"/>
    <x v="1324"/>
  </r>
  <r>
    <x v="1358"/>
    <n v="60338891"/>
    <n v="37000000"/>
    <x v="1325"/>
  </r>
  <r>
    <x v="1359"/>
    <n v="48006503"/>
    <n v="37000000"/>
    <x v="1326"/>
  </r>
  <r>
    <x v="1360"/>
    <n v="26903709"/>
    <n v="38000000"/>
    <x v="1327"/>
  </r>
  <r>
    <x v="1361"/>
    <n v="22450975"/>
    <n v="37000000"/>
    <x v="1328"/>
  </r>
  <r>
    <x v="1362"/>
    <n v="44867349"/>
    <n v="37000000"/>
    <x v="1329"/>
  </r>
  <r>
    <x v="1363"/>
    <n v="46813366"/>
    <n v="38000000"/>
    <x v="1330"/>
  </r>
  <r>
    <x v="1364"/>
    <n v="72279690"/>
    <n v="37000000"/>
    <x v="1331"/>
  </r>
  <r>
    <x v="1365"/>
    <n v="191449475"/>
    <n v="37000000"/>
    <x v="1332"/>
  </r>
  <r>
    <x v="1366"/>
    <n v="71026631"/>
    <n v="36000000"/>
    <x v="1333"/>
  </r>
  <r>
    <x v="1367"/>
    <n v="68208190"/>
    <n v="65000000"/>
    <x v="1334"/>
  </r>
  <r>
    <x v="1368"/>
    <n v="150368971"/>
    <n v="37000000"/>
    <x v="1335"/>
  </r>
  <r>
    <x v="1369"/>
    <m/>
    <n v="29500000"/>
    <x v="1336"/>
  </r>
  <r>
    <x v="1370"/>
    <n v="50129186"/>
    <n v="36000000"/>
    <x v="1337"/>
  </r>
  <r>
    <x v="1371"/>
    <n v="55500000"/>
    <n v="36000000"/>
    <x v="1338"/>
  </r>
  <r>
    <x v="1372"/>
    <n v="50213619"/>
    <n v="36000000"/>
    <x v="1339"/>
  </r>
  <r>
    <x v="1373"/>
    <n v="42019483"/>
    <n v="36000000"/>
    <x v="1340"/>
  </r>
  <r>
    <x v="1374"/>
    <n v="23360779"/>
    <n v="34000000"/>
    <x v="1341"/>
  </r>
  <r>
    <x v="1375"/>
    <n v="26183197"/>
    <n v="36000000"/>
    <x v="1342"/>
  </r>
  <r>
    <x v="1376"/>
    <n v="20991497"/>
    <n v="37000000"/>
    <x v="1343"/>
  </r>
  <r>
    <x v="1377"/>
    <n v="13052741"/>
    <n v="36000000"/>
    <x v="1344"/>
  </r>
  <r>
    <x v="1378"/>
    <n v="14378353"/>
    <n v="36000000"/>
    <x v="1345"/>
  </r>
  <r>
    <x v="1379"/>
    <n v="33037754"/>
    <n v="37000000"/>
    <x v="1346"/>
  </r>
  <r>
    <x v="1380"/>
    <n v="12339633"/>
    <n v="36000000"/>
    <x v="1347"/>
  </r>
  <r>
    <x v="1381"/>
    <n v="2954405"/>
    <n v="36000000"/>
    <x v="1348"/>
  </r>
  <r>
    <x v="1382"/>
    <n v="30105968"/>
    <n v="37000000"/>
    <x v="1349"/>
  </r>
  <r>
    <x v="1383"/>
    <n v="37788228"/>
    <n v="35200000"/>
    <x v="1350"/>
  </r>
  <r>
    <x v="1384"/>
    <n v="277313371"/>
    <n v="35000000"/>
    <x v="1351"/>
  </r>
  <r>
    <x v="1385"/>
    <n v="2126511"/>
    <n v="36000000"/>
    <x v="1352"/>
  </r>
  <r>
    <x v="1386"/>
    <n v="205399422"/>
    <n v="33000000"/>
    <x v="1353"/>
  </r>
  <r>
    <x v="1387"/>
    <n v="251188924"/>
    <n v="35000000"/>
    <x v="1354"/>
  </r>
  <r>
    <x v="1388"/>
    <n v="1068392"/>
    <n v="36000000"/>
    <x v="1355"/>
  </r>
  <r>
    <x v="1389"/>
    <n v="144731527"/>
    <n v="35000000"/>
    <x v="1356"/>
  </r>
  <r>
    <x v="1390"/>
    <n v="255950375"/>
    <n v="29000000"/>
    <x v="1357"/>
  </r>
  <r>
    <x v="1391"/>
    <m/>
    <m/>
    <x v="4"/>
  </r>
  <r>
    <x v="1392"/>
    <n v="112692062"/>
    <n v="35000000"/>
    <x v="1358"/>
  </r>
  <r>
    <x v="1393"/>
    <n v="117528646"/>
    <n v="35000000"/>
    <x v="1359"/>
  </r>
  <r>
    <x v="1394"/>
    <n v="171031347"/>
    <n v="38000000"/>
    <x v="1360"/>
  </r>
  <r>
    <x v="1395"/>
    <n v="124732962"/>
    <n v="35000000"/>
    <x v="1361"/>
  </r>
  <r>
    <x v="1396"/>
    <n v="82300000"/>
    <n v="35000000"/>
    <x v="1362"/>
  </r>
  <r>
    <x v="1397"/>
    <n v="134455175"/>
    <n v="35000000"/>
    <x v="1363"/>
  </r>
  <r>
    <x v="1398"/>
    <n v="79100000"/>
    <n v="35000000"/>
    <x v="1364"/>
  </r>
  <r>
    <x v="1399"/>
    <n v="81159365"/>
    <n v="35000000"/>
    <x v="1365"/>
  </r>
  <r>
    <x v="1400"/>
    <n v="110008260"/>
    <n v="35000000"/>
    <x v="1366"/>
  </r>
  <r>
    <x v="1401"/>
    <n v="67962333"/>
    <n v="35000000"/>
    <x v="1367"/>
  </r>
  <r>
    <x v="1402"/>
    <n v="78651430"/>
    <n v="27000000"/>
    <x v="1368"/>
  </r>
  <r>
    <x v="1403"/>
    <n v="64604977"/>
    <n v="35000000"/>
    <x v="1369"/>
  </r>
  <r>
    <x v="1404"/>
    <n v="63939454"/>
    <n v="35000000"/>
    <x v="1370"/>
  </r>
  <r>
    <x v="1405"/>
    <n v="63826569"/>
    <n v="35000000"/>
    <x v="1371"/>
  </r>
  <r>
    <x v="1406"/>
    <n v="60054449"/>
    <n v="35000000"/>
    <x v="1372"/>
  </r>
  <r>
    <x v="1407"/>
    <n v="26505000"/>
    <n v="1800000"/>
    <x v="1373"/>
  </r>
  <r>
    <x v="1408"/>
    <n v="61280963"/>
    <n v="33000000"/>
    <x v="1374"/>
  </r>
  <r>
    <x v="1409"/>
    <n v="56876365"/>
    <n v="35000000"/>
    <x v="1375"/>
  </r>
  <r>
    <x v="1410"/>
    <n v="59699513"/>
    <n v="35000000"/>
    <x v="1376"/>
  </r>
  <r>
    <x v="1411"/>
    <n v="54132596"/>
    <n v="34000000"/>
    <x v="1377"/>
  </r>
  <r>
    <x v="1412"/>
    <n v="52277485"/>
    <n v="35000000"/>
    <x v="1378"/>
  </r>
  <r>
    <x v="1413"/>
    <n v="55802754"/>
    <n v="35000000"/>
    <x v="1379"/>
  </r>
  <r>
    <x v="1414"/>
    <n v="55291815"/>
    <n v="35000000"/>
    <x v="1380"/>
  </r>
  <r>
    <x v="1415"/>
    <n v="83299761"/>
    <n v="35000000"/>
    <x v="1381"/>
  </r>
  <r>
    <x v="1416"/>
    <n v="48169908"/>
    <n v="33000000"/>
    <x v="1382"/>
  </r>
  <r>
    <x v="1417"/>
    <n v="67523385"/>
    <n v="35000000"/>
    <x v="1383"/>
  </r>
  <r>
    <x v="1418"/>
    <n v="49474048"/>
    <n v="35000000"/>
    <x v="1384"/>
  </r>
  <r>
    <x v="1419"/>
    <n v="45802315"/>
    <n v="35000000"/>
    <x v="1385"/>
  </r>
  <r>
    <x v="1420"/>
    <n v="43792641"/>
    <n v="35000000"/>
    <x v="1386"/>
  </r>
  <r>
    <x v="1421"/>
    <n v="57651794"/>
    <n v="33000000"/>
    <x v="1387"/>
  </r>
  <r>
    <x v="1422"/>
    <n v="43894863"/>
    <n v="30000000"/>
    <x v="1388"/>
  </r>
  <r>
    <x v="1423"/>
    <n v="41954997"/>
    <n v="35000000"/>
    <x v="1389"/>
  </r>
  <r>
    <x v="1424"/>
    <n v="39532308"/>
    <n v="33000000"/>
    <x v="1390"/>
  </r>
  <r>
    <x v="1425"/>
    <n v="76600000"/>
    <n v="10700000"/>
    <x v="1391"/>
  </r>
  <r>
    <x v="1426"/>
    <n v="39692139"/>
    <n v="35000000"/>
    <x v="1392"/>
  </r>
  <r>
    <x v="1427"/>
    <n v="40687294"/>
    <n v="35000000"/>
    <x v="1393"/>
  </r>
  <r>
    <x v="1428"/>
    <n v="37553932"/>
    <n v="40000000"/>
    <x v="1394"/>
  </r>
  <r>
    <x v="1429"/>
    <n v="37481242"/>
    <n v="35000000"/>
    <x v="1395"/>
  </r>
  <r>
    <x v="1430"/>
    <n v="39026186"/>
    <n v="35000000"/>
    <x v="1396"/>
  </r>
  <r>
    <x v="1431"/>
    <m/>
    <m/>
    <x v="4"/>
  </r>
  <r>
    <x v="1432"/>
    <n v="33422806"/>
    <n v="50000000"/>
    <x v="1397"/>
  </r>
  <r>
    <x v="1433"/>
    <m/>
    <m/>
    <x v="4"/>
  </r>
  <r>
    <x v="1434"/>
    <n v="33423521"/>
    <n v="35000000"/>
    <x v="1398"/>
  </r>
  <r>
    <x v="1435"/>
    <n v="32519322"/>
    <n v="35000000"/>
    <x v="1399"/>
  </r>
  <r>
    <x v="1087"/>
    <n v="31598308"/>
    <n v="35000000"/>
    <x v="1059"/>
  </r>
  <r>
    <x v="1436"/>
    <n v="37617947"/>
    <n v="30000000"/>
    <x v="1400"/>
  </r>
  <r>
    <x v="1437"/>
    <n v="32048809"/>
    <n v="30000000"/>
    <x v="1401"/>
  </r>
  <r>
    <x v="1438"/>
    <n v="33987757"/>
    <n v="27000000"/>
    <x v="1402"/>
  </r>
  <r>
    <x v="1439"/>
    <n v="37304950"/>
    <n v="35000000"/>
    <x v="1403"/>
  </r>
  <r>
    <x v="1440"/>
    <n v="30691439"/>
    <n v="35000000"/>
    <x v="1404"/>
  </r>
  <r>
    <x v="1441"/>
    <n v="30307804"/>
    <n v="35000000"/>
    <x v="1405"/>
  </r>
  <r>
    <x v="1442"/>
    <n v="30669413"/>
    <n v="35000000"/>
    <x v="1406"/>
  </r>
  <r>
    <x v="1443"/>
    <n v="28687835"/>
    <n v="35000000"/>
    <x v="1407"/>
  </r>
  <r>
    <x v="1444"/>
    <n v="26494611"/>
    <n v="35000000"/>
    <x v="1408"/>
  </r>
  <r>
    <x v="1445"/>
    <m/>
    <n v="20000000"/>
    <x v="1409"/>
  </r>
  <r>
    <x v="1446"/>
    <n v="25266129"/>
    <n v="35000000"/>
    <x v="1410"/>
  </r>
  <r>
    <x v="1447"/>
    <n v="25863915"/>
    <n v="35000000"/>
    <x v="1411"/>
  </r>
  <r>
    <x v="1448"/>
    <n v="25078937"/>
    <n v="30000000"/>
    <x v="1412"/>
  </r>
  <r>
    <x v="1449"/>
    <m/>
    <n v="19000000"/>
    <x v="1413"/>
  </r>
  <r>
    <x v="1450"/>
    <n v="28995450"/>
    <n v="35000000"/>
    <x v="1414"/>
  </r>
  <r>
    <x v="1451"/>
    <n v="24276500"/>
    <n v="35000000"/>
    <x v="1415"/>
  </r>
  <r>
    <x v="1452"/>
    <n v="20981633"/>
    <n v="30000000"/>
    <x v="1416"/>
  </r>
  <r>
    <x v="1453"/>
    <n v="22913677"/>
    <n v="35000000"/>
    <x v="1417"/>
  </r>
  <r>
    <x v="1454"/>
    <n v="34531832"/>
    <n v="35000000"/>
    <x v="1418"/>
  </r>
  <r>
    <x v="1455"/>
    <n v="28064226"/>
    <n v="35000000"/>
    <x v="1419"/>
  </r>
  <r>
    <x v="1456"/>
    <n v="19447478"/>
    <n v="35000000"/>
    <x v="1420"/>
  </r>
  <r>
    <x v="1457"/>
    <n v="19389454"/>
    <n v="55000000"/>
    <x v="1421"/>
  </r>
  <r>
    <x v="1458"/>
    <n v="25871834"/>
    <n v="35000000"/>
    <x v="1422"/>
  </r>
  <r>
    <x v="1459"/>
    <n v="19692608"/>
    <n v="35000000"/>
    <x v="1423"/>
  </r>
  <r>
    <x v="1460"/>
    <n v="19294901"/>
    <n v="35000000"/>
    <x v="1424"/>
  </r>
  <r>
    <x v="1461"/>
    <n v="20275446"/>
    <n v="35000000"/>
    <x v="1425"/>
  </r>
  <r>
    <x v="1462"/>
    <n v="34507079"/>
    <n v="35000000"/>
    <x v="1426"/>
  </r>
  <r>
    <x v="1463"/>
    <n v="18306166"/>
    <n v="35000000"/>
    <x v="1427"/>
  </r>
  <r>
    <x v="1464"/>
    <n v="17609982"/>
    <n v="35000000"/>
    <x v="1428"/>
  </r>
  <r>
    <x v="1465"/>
    <n v="16831505"/>
    <n v="31000000"/>
    <x v="1429"/>
  </r>
  <r>
    <x v="1466"/>
    <n v="17596256"/>
    <n v="35000000"/>
    <x v="1430"/>
  </r>
  <r>
    <x v="1467"/>
    <m/>
    <n v="30000000"/>
    <x v="1431"/>
  </r>
  <r>
    <x v="1468"/>
    <m/>
    <n v="27000000"/>
    <x v="1432"/>
  </r>
  <r>
    <x v="1469"/>
    <n v="14998070"/>
    <n v="35000000"/>
    <x v="1433"/>
  </r>
  <r>
    <x v="1470"/>
    <n v="14587732"/>
    <n v="35000000"/>
    <x v="1434"/>
  </r>
  <r>
    <x v="1471"/>
    <n v="18317151"/>
    <n v="35000000"/>
    <x v="1435"/>
  </r>
  <r>
    <x v="1472"/>
    <n v="11405825"/>
    <n v="35000000"/>
    <x v="1436"/>
  </r>
  <r>
    <x v="1473"/>
    <n v="13264986"/>
    <n v="35000000"/>
    <x v="1437"/>
  </r>
  <r>
    <x v="1474"/>
    <n v="10991381"/>
    <n v="35000000"/>
    <x v="1438"/>
  </r>
  <r>
    <x v="1475"/>
    <n v="10268846"/>
    <n v="35000000"/>
    <x v="1439"/>
  </r>
  <r>
    <x v="1476"/>
    <n v="13303319"/>
    <n v="32000000"/>
    <x v="1440"/>
  </r>
  <r>
    <x v="1477"/>
    <n v="10076136"/>
    <n v="35000000"/>
    <x v="1441"/>
  </r>
  <r>
    <x v="1478"/>
    <n v="10499968"/>
    <n v="35000000"/>
    <x v="1442"/>
  </r>
  <r>
    <x v="1479"/>
    <n v="7659747"/>
    <n v="38000000"/>
    <x v="1443"/>
  </r>
  <r>
    <x v="1480"/>
    <n v="7948159"/>
    <n v="35000000"/>
    <x v="1444"/>
  </r>
  <r>
    <x v="1481"/>
    <n v="11631245"/>
    <n v="35000000"/>
    <x v="1445"/>
  </r>
  <r>
    <x v="1482"/>
    <n v="10137502"/>
    <n v="35000000"/>
    <x v="1446"/>
  </r>
  <r>
    <x v="1483"/>
    <n v="6448817"/>
    <n v="35000000"/>
    <x v="1447"/>
  </r>
  <r>
    <x v="1484"/>
    <n v="7458269"/>
    <n v="35000000"/>
    <x v="1448"/>
  </r>
  <r>
    <x v="1485"/>
    <m/>
    <m/>
    <x v="4"/>
  </r>
  <r>
    <x v="1486"/>
    <n v="4651977"/>
    <n v="35000000"/>
    <x v="1449"/>
  </r>
  <r>
    <x v="1487"/>
    <n v="4496583"/>
    <n v="35000000"/>
    <x v="1450"/>
  </r>
  <r>
    <x v="1488"/>
    <n v="2221994"/>
    <n v="35000000"/>
    <x v="1451"/>
  </r>
  <r>
    <x v="1489"/>
    <n v="6592103"/>
    <n v="35000000"/>
    <x v="1452"/>
  </r>
  <r>
    <x v="1490"/>
    <m/>
    <n v="35000000"/>
    <x v="1453"/>
  </r>
  <r>
    <x v="1491"/>
    <n v="1877179"/>
    <m/>
    <x v="1454"/>
  </r>
  <r>
    <x v="1492"/>
    <n v="630779"/>
    <n v="35000000"/>
    <x v="1455"/>
  </r>
  <r>
    <x v="1493"/>
    <n v="5100937"/>
    <m/>
    <x v="1456"/>
  </r>
  <r>
    <x v="84"/>
    <m/>
    <m/>
    <x v="4"/>
  </r>
  <r>
    <x v="1494"/>
    <m/>
    <n v="32000000"/>
    <x v="1457"/>
  </r>
  <r>
    <x v="1495"/>
    <m/>
    <n v="23000000"/>
    <x v="1458"/>
  </r>
  <r>
    <x v="1496"/>
    <n v="102413606"/>
    <n v="34000000"/>
    <x v="1459"/>
  </r>
  <r>
    <x v="1497"/>
    <n v="10214013"/>
    <n v="35000000"/>
    <x v="1460"/>
  </r>
  <r>
    <x v="1498"/>
    <n v="32000000"/>
    <n v="30000000"/>
    <x v="1461"/>
  </r>
  <r>
    <x v="1499"/>
    <n v="10139254"/>
    <n v="35000000"/>
    <x v="1462"/>
  </r>
  <r>
    <x v="1500"/>
    <n v="11227940"/>
    <n v="34000000"/>
    <x v="1463"/>
  </r>
  <r>
    <x v="1501"/>
    <n v="183125"/>
    <n v="35000000"/>
    <x v="1464"/>
  </r>
  <r>
    <x v="1502"/>
    <n v="15081783"/>
    <n v="34000000"/>
    <x v="1465"/>
  </r>
  <r>
    <x v="1503"/>
    <n v="37432299"/>
    <n v="34000000"/>
    <x v="1466"/>
  </r>
  <r>
    <x v="1504"/>
    <n v="10654581"/>
    <n v="34000000"/>
    <x v="1467"/>
  </r>
  <r>
    <x v="1505"/>
    <n v="6543194"/>
    <n v="34000000"/>
    <x v="1468"/>
  </r>
  <r>
    <x v="1506"/>
    <n v="13101142"/>
    <n v="35000000"/>
    <x v="1469"/>
  </r>
  <r>
    <x v="1507"/>
    <n v="8324748"/>
    <n v="35000000"/>
    <x v="1470"/>
  </r>
  <r>
    <x v="1508"/>
    <m/>
    <n v="35000000"/>
    <x v="1453"/>
  </r>
  <r>
    <x v="1509"/>
    <n v="141340178"/>
    <n v="40000000"/>
    <x v="1471"/>
  </r>
  <r>
    <x v="1510"/>
    <n v="51758599"/>
    <n v="33000000"/>
    <x v="1472"/>
  </r>
  <r>
    <x v="1511"/>
    <n v="117559438"/>
    <n v="30000000"/>
    <x v="1473"/>
  </r>
  <r>
    <x v="1512"/>
    <n v="4091"/>
    <n v="34000000"/>
    <x v="1474"/>
  </r>
  <r>
    <x v="1513"/>
    <n v="21426805"/>
    <n v="30000000"/>
    <x v="1475"/>
  </r>
  <r>
    <x v="1514"/>
    <n v="35057332"/>
    <n v="33000000"/>
    <x v="1476"/>
  </r>
  <r>
    <x v="1515"/>
    <n v="34014398"/>
    <n v="33000000"/>
    <x v="1477"/>
  </r>
  <r>
    <x v="1516"/>
    <n v="28927720"/>
    <n v="33000000"/>
    <x v="1478"/>
  </r>
  <r>
    <x v="1517"/>
    <n v="33682273"/>
    <n v="33000000"/>
    <x v="1479"/>
  </r>
  <r>
    <x v="1518"/>
    <n v="4280577"/>
    <n v="10000000"/>
    <x v="1480"/>
  </r>
  <r>
    <x v="1519"/>
    <n v="17120019"/>
    <n v="30000000"/>
    <x v="1481"/>
  </r>
  <r>
    <x v="1520"/>
    <n v="8406264"/>
    <n v="38000000"/>
    <x v="1482"/>
  </r>
  <r>
    <x v="1521"/>
    <n v="309125409"/>
    <n v="32500000"/>
    <x v="1483"/>
  </r>
  <r>
    <x v="1522"/>
    <n v="10955425"/>
    <n v="30000000"/>
    <x v="1484"/>
  </r>
  <r>
    <x v="1523"/>
    <n v="34180954"/>
    <n v="32000000"/>
    <x v="1485"/>
  </r>
  <r>
    <x v="1524"/>
    <n v="17225675"/>
    <m/>
    <x v="1486"/>
  </r>
  <r>
    <x v="1525"/>
    <n v="173381405"/>
    <n v="33000000"/>
    <x v="1487"/>
  </r>
  <r>
    <x v="1526"/>
    <n v="104632573"/>
    <n v="32000000"/>
    <x v="1488"/>
  </r>
  <r>
    <x v="1527"/>
    <n v="81150692"/>
    <n v="35000000"/>
    <x v="1489"/>
  </r>
  <r>
    <x v="1528"/>
    <n v="60328558"/>
    <n v="32000000"/>
    <x v="1490"/>
  </r>
  <r>
    <x v="1529"/>
    <n v="80197993"/>
    <n v="32000000"/>
    <x v="1491"/>
  </r>
  <r>
    <x v="1530"/>
    <n v="169076745"/>
    <n v="32500000"/>
    <x v="1492"/>
  </r>
  <r>
    <x v="1531"/>
    <n v="101470202"/>
    <n v="32000000"/>
    <x v="1493"/>
  </r>
  <r>
    <x v="1532"/>
    <n v="50041732"/>
    <n v="29000000"/>
    <x v="1494"/>
  </r>
  <r>
    <x v="1533"/>
    <n v="48814909"/>
    <n v="32000000"/>
    <x v="1495"/>
  </r>
  <r>
    <x v="1534"/>
    <n v="57744720"/>
    <n v="20000000"/>
    <x v="1496"/>
  </r>
  <r>
    <x v="1535"/>
    <n v="21784432"/>
    <n v="35000000"/>
    <x v="1497"/>
  </r>
  <r>
    <x v="1536"/>
    <n v="37911876"/>
    <n v="32000000"/>
    <x v="1498"/>
  </r>
  <r>
    <x v="1537"/>
    <n v="54696902"/>
    <n v="32000000"/>
    <x v="1499"/>
  </r>
  <r>
    <x v="1538"/>
    <n v="36733909"/>
    <n v="32000000"/>
    <x v="1500"/>
  </r>
  <r>
    <x v="1539"/>
    <n v="35063732"/>
    <n v="32000000"/>
    <x v="1501"/>
  </r>
  <r>
    <x v="1540"/>
    <n v="99462"/>
    <n v="33000000"/>
    <x v="1502"/>
  </r>
  <r>
    <x v="1541"/>
    <m/>
    <n v="35000000"/>
    <x v="1453"/>
  </r>
  <r>
    <x v="1542"/>
    <n v="32701088"/>
    <n v="32000000"/>
    <x v="1503"/>
  </r>
  <r>
    <x v="1543"/>
    <n v="31493782"/>
    <n v="32000000"/>
    <x v="1504"/>
  </r>
  <r>
    <x v="1544"/>
    <n v="43095600"/>
    <n v="32000000"/>
    <x v="1505"/>
  </r>
  <r>
    <x v="1545"/>
    <n v="18636537"/>
    <n v="32000000"/>
    <x v="1506"/>
  </r>
  <r>
    <x v="1546"/>
    <n v="17848322"/>
    <n v="28000000"/>
    <x v="1507"/>
  </r>
  <r>
    <x v="1547"/>
    <n v="16640210"/>
    <n v="55000000"/>
    <x v="1508"/>
  </r>
  <r>
    <x v="1548"/>
    <n v="13763130"/>
    <n v="32000000"/>
    <x v="1509"/>
  </r>
  <r>
    <x v="1549"/>
    <n v="10956379"/>
    <n v="35000000"/>
    <x v="1510"/>
  </r>
  <r>
    <x v="1550"/>
    <n v="4357000"/>
    <n v="30000000"/>
    <x v="1511"/>
  </r>
  <r>
    <x v="1551"/>
    <n v="22525921"/>
    <n v="30000000"/>
    <x v="1512"/>
  </r>
  <r>
    <x v="1552"/>
    <n v="3562749"/>
    <n v="32000000"/>
    <x v="1513"/>
  </r>
  <r>
    <x v="1553"/>
    <n v="2899970"/>
    <n v="32000000"/>
    <x v="1514"/>
  </r>
  <r>
    <x v="1554"/>
    <n v="1304837"/>
    <n v="32000000"/>
    <x v="1515"/>
  </r>
  <r>
    <x v="1555"/>
    <m/>
    <n v="32000000"/>
    <x v="1457"/>
  </r>
  <r>
    <x v="1556"/>
    <n v="78800000"/>
    <n v="31500000"/>
    <x v="1362"/>
  </r>
  <r>
    <x v="1557"/>
    <n v="17797316"/>
    <n v="32000000"/>
    <x v="1516"/>
  </r>
  <r>
    <x v="1558"/>
    <n v="82528097"/>
    <n v="6500000"/>
    <x v="1517"/>
  </r>
  <r>
    <x v="1559"/>
    <n v="14268533"/>
    <n v="31500000"/>
    <x v="1518"/>
  </r>
  <r>
    <x v="1560"/>
    <n v="87100000"/>
    <n v="31000000"/>
    <x v="1519"/>
  </r>
  <r>
    <x v="1561"/>
    <n v="93749203"/>
    <n v="31000000"/>
    <x v="1520"/>
  </r>
  <r>
    <x v="1562"/>
    <n v="62700000"/>
    <n v="34000000"/>
    <x v="1521"/>
  </r>
  <r>
    <x v="1563"/>
    <n v="59073773"/>
    <n v="25000000"/>
    <x v="1522"/>
  </r>
  <r>
    <x v="1564"/>
    <n v="24185781"/>
    <n v="31000000"/>
    <x v="1523"/>
  </r>
  <r>
    <x v="1565"/>
    <n v="53133888"/>
    <n v="31000000"/>
    <x v="1524"/>
  </r>
  <r>
    <x v="1566"/>
    <n v="44983704"/>
    <n v="31000000"/>
    <x v="1525"/>
  </r>
  <r>
    <x v="149"/>
    <n v="118099659"/>
    <n v="144000000"/>
    <x v="147"/>
  </r>
  <r>
    <x v="1567"/>
    <n v="58879132"/>
    <n v="31000000"/>
    <x v="1526"/>
  </r>
  <r>
    <x v="1568"/>
    <n v="72077000"/>
    <n v="30250000"/>
    <x v="1527"/>
  </r>
  <r>
    <x v="1569"/>
    <n v="170684505"/>
    <n v="45000000"/>
    <x v="1528"/>
  </r>
  <r>
    <x v="1570"/>
    <n v="163479795"/>
    <n v="34200000"/>
    <x v="1529"/>
  </r>
  <r>
    <x v="1571"/>
    <n v="145096820"/>
    <n v="30000000"/>
    <x v="1530"/>
  </r>
  <r>
    <x v="1572"/>
    <n v="191796233"/>
    <n v="30000000"/>
    <x v="1531"/>
  </r>
  <r>
    <x v="1573"/>
    <n v="121248145"/>
    <n v="25000000"/>
    <x v="1532"/>
  </r>
  <r>
    <x v="1574"/>
    <n v="125014030"/>
    <n v="30000000"/>
    <x v="1533"/>
  </r>
  <r>
    <x v="1575"/>
    <n v="11854694"/>
    <n v="31000000"/>
    <x v="1534"/>
  </r>
  <r>
    <x v="1576"/>
    <n v="115648585"/>
    <n v="30000000"/>
    <x v="1535"/>
  </r>
  <r>
    <x v="1577"/>
    <n v="122012643"/>
    <n v="30000000"/>
    <x v="1536"/>
  </r>
  <r>
    <x v="1578"/>
    <n v="116631310"/>
    <n v="30000000"/>
    <x v="1537"/>
  </r>
  <r>
    <x v="1579"/>
    <n v="114324072"/>
    <n v="20000000"/>
    <x v="1538"/>
  </r>
  <r>
    <x v="1580"/>
    <n v="113502246"/>
    <n v="38000000"/>
    <x v="1539"/>
  </r>
  <r>
    <x v="1581"/>
    <n v="108360000"/>
    <n v="30000000"/>
    <x v="1540"/>
  </r>
  <r>
    <x v="1582"/>
    <n v="108244774"/>
    <n v="37000000"/>
    <x v="1541"/>
  </r>
  <r>
    <x v="1583"/>
    <n v="105444419"/>
    <n v="26000000"/>
    <x v="1542"/>
  </r>
  <r>
    <x v="1584"/>
    <n v="100125340"/>
    <n v="33000000"/>
    <x v="1543"/>
  </r>
  <r>
    <x v="1585"/>
    <n v="115646235"/>
    <n v="30000000"/>
    <x v="1544"/>
  </r>
  <r>
    <x v="1586"/>
    <n v="85416609"/>
    <n v="30000000"/>
    <x v="1545"/>
  </r>
  <r>
    <x v="1587"/>
    <n v="90135191"/>
    <n v="25000000"/>
    <x v="1546"/>
  </r>
  <r>
    <x v="1588"/>
    <n v="100422786"/>
    <n v="30000000"/>
    <x v="1547"/>
  </r>
  <r>
    <x v="1589"/>
    <n v="106694016"/>
    <n v="30000000"/>
    <x v="1548"/>
  </r>
  <r>
    <x v="1590"/>
    <n v="64286"/>
    <n v="29000000"/>
    <x v="1549"/>
  </r>
  <r>
    <x v="1591"/>
    <n v="76806312"/>
    <n v="30000000"/>
    <x v="1550"/>
  </r>
  <r>
    <x v="1592"/>
    <n v="79566871"/>
    <n v="30000000"/>
    <x v="1551"/>
  </r>
  <r>
    <x v="1593"/>
    <n v="76501438"/>
    <n v="30000000"/>
    <x v="1552"/>
  </r>
  <r>
    <x v="1594"/>
    <n v="74787599"/>
    <n v="30000000"/>
    <x v="1553"/>
  </r>
  <r>
    <x v="1595"/>
    <n v="66528842"/>
    <n v="30000000"/>
    <x v="1554"/>
  </r>
  <r>
    <x v="1596"/>
    <n v="83813460"/>
    <n v="25000000"/>
    <x v="1555"/>
  </r>
  <r>
    <x v="1597"/>
    <n v="65010106"/>
    <n v="30000000"/>
    <x v="1556"/>
  </r>
  <r>
    <x v="1598"/>
    <n v="66359959"/>
    <n v="35000000"/>
    <x v="1557"/>
  </r>
  <r>
    <x v="1599"/>
    <n v="66468315"/>
    <n v="30000000"/>
    <x v="1558"/>
  </r>
  <r>
    <x v="1600"/>
    <n v="64172251"/>
    <n v="30000000"/>
    <x v="1559"/>
  </r>
  <r>
    <x v="1601"/>
    <n v="66600000"/>
    <n v="30000000"/>
    <x v="1560"/>
  </r>
  <r>
    <x v="1602"/>
    <n v="63536011"/>
    <n v="30000000"/>
    <x v="1561"/>
  </r>
  <r>
    <x v="1603"/>
    <n v="62877175"/>
    <n v="30000000"/>
    <x v="1562"/>
  </r>
  <r>
    <x v="1604"/>
    <m/>
    <m/>
    <x v="4"/>
  </r>
  <r>
    <x v="1605"/>
    <n v="74484168"/>
    <n v="45000000"/>
    <x v="1563"/>
  </r>
  <r>
    <x v="1606"/>
    <n v="60269340"/>
    <n v="30000000"/>
    <x v="1564"/>
  </r>
  <r>
    <x v="1607"/>
    <n v="60033780"/>
    <n v="30000000"/>
    <x v="1565"/>
  </r>
  <r>
    <x v="1608"/>
    <n v="58715510"/>
    <n v="30000000"/>
    <x v="1566"/>
  </r>
  <r>
    <x v="1609"/>
    <n v="58156435"/>
    <n v="19000000"/>
    <x v="1567"/>
  </r>
  <r>
    <x v="1610"/>
    <n v="56044241"/>
    <n v="37000000"/>
    <x v="1568"/>
  </r>
  <r>
    <x v="1611"/>
    <n v="56816662"/>
    <n v="17000000"/>
    <x v="1569"/>
  </r>
  <r>
    <x v="1612"/>
    <n v="64238770"/>
    <n v="42000000"/>
    <x v="1570"/>
  </r>
  <r>
    <x v="1613"/>
    <n v="52937130"/>
    <n v="30000000"/>
    <x v="1571"/>
  </r>
  <r>
    <x v="1614"/>
    <n v="52799004"/>
    <n v="55000000"/>
    <x v="1572"/>
  </r>
  <r>
    <x v="1615"/>
    <n v="55210049"/>
    <n v="27800000"/>
    <x v="1573"/>
  </r>
  <r>
    <x v="1616"/>
    <n v="51432423"/>
    <n v="30000000"/>
    <x v="1574"/>
  </r>
  <r>
    <x v="1617"/>
    <n v="51109400"/>
    <n v="30000000"/>
    <x v="1575"/>
  </r>
  <r>
    <x v="1618"/>
    <n v="50300000"/>
    <n v="30000000"/>
    <x v="1576"/>
  </r>
  <r>
    <x v="1619"/>
    <n v="56068547"/>
    <n v="30000000"/>
    <x v="1577"/>
  </r>
  <r>
    <x v="1620"/>
    <n v="53680848"/>
    <n v="30000000"/>
    <x v="1578"/>
  </r>
  <r>
    <x v="1621"/>
    <n v="49186871"/>
    <m/>
    <x v="1579"/>
  </r>
  <r>
    <x v="1622"/>
    <n v="50921738"/>
    <n v="30000000"/>
    <x v="1580"/>
  </r>
  <r>
    <x v="1623"/>
    <n v="53021560"/>
    <n v="30000000"/>
    <x v="1581"/>
  </r>
  <r>
    <x v="1624"/>
    <n v="45645204"/>
    <n v="30000000"/>
    <x v="1582"/>
  </r>
  <r>
    <x v="1625"/>
    <n v="44328238"/>
    <m/>
    <x v="1583"/>
  </r>
  <r>
    <x v="1626"/>
    <n v="53337608"/>
    <n v="40000000"/>
    <x v="1584"/>
  </r>
  <r>
    <x v="1627"/>
    <n v="42643187"/>
    <m/>
    <x v="1585"/>
  </r>
  <r>
    <x v="1628"/>
    <n v="46875468"/>
    <n v="30000000"/>
    <x v="1586"/>
  </r>
  <r>
    <x v="1629"/>
    <n v="52418902"/>
    <n v="30000000"/>
    <x v="1587"/>
  </r>
  <r>
    <x v="1630"/>
    <n v="42057340"/>
    <n v="30000000"/>
    <x v="1588"/>
  </r>
  <r>
    <x v="1631"/>
    <n v="42478175"/>
    <n v="25000000"/>
    <x v="1589"/>
  </r>
  <r>
    <x v="1632"/>
    <n v="41407470"/>
    <n v="30000000"/>
    <x v="1590"/>
  </r>
  <r>
    <x v="1633"/>
    <n v="42385520"/>
    <n v="30000000"/>
    <x v="1591"/>
  </r>
  <r>
    <x v="1634"/>
    <n v="40118420"/>
    <n v="30000000"/>
    <x v="1592"/>
  </r>
  <r>
    <x v="1635"/>
    <n v="40137776"/>
    <n v="38000000"/>
    <x v="1593"/>
  </r>
  <r>
    <x v="1636"/>
    <n v="39568996"/>
    <n v="32000000"/>
    <x v="1594"/>
  </r>
  <r>
    <x v="1637"/>
    <n v="42043633"/>
    <n v="30000000"/>
    <x v="1595"/>
  </r>
  <r>
    <x v="1638"/>
    <n v="38232624"/>
    <n v="30000000"/>
    <x v="1596"/>
  </r>
  <r>
    <x v="1639"/>
    <n v="38413606"/>
    <n v="30000000"/>
    <x v="1597"/>
  </r>
  <r>
    <x v="1640"/>
    <n v="38122105"/>
    <n v="27000000"/>
    <x v="1598"/>
  </r>
  <r>
    <x v="1641"/>
    <n v="38747385"/>
    <n v="25000000"/>
    <x v="1599"/>
  </r>
  <r>
    <x v="1642"/>
    <n v="40247512"/>
    <n v="30000000"/>
    <x v="1600"/>
  </r>
  <r>
    <x v="1643"/>
    <m/>
    <m/>
    <x v="4"/>
  </r>
  <r>
    <x v="1644"/>
    <n v="35927406"/>
    <n v="30000000"/>
    <x v="1601"/>
  </r>
  <r>
    <x v="1645"/>
    <n v="35565975"/>
    <n v="30000000"/>
    <x v="1602"/>
  </r>
  <r>
    <x v="1646"/>
    <n v="35266619"/>
    <n v="30000000"/>
    <x v="1603"/>
  </r>
  <r>
    <x v="1647"/>
    <n v="34703228"/>
    <n v="30000000"/>
    <x v="1604"/>
  </r>
  <r>
    <x v="1648"/>
    <m/>
    <m/>
    <x v="4"/>
  </r>
  <r>
    <x v="1649"/>
    <n v="38432823"/>
    <n v="30000000"/>
    <x v="1605"/>
  </r>
  <r>
    <x v="1650"/>
    <n v="32095318"/>
    <n v="45000000"/>
    <x v="1606"/>
  </r>
  <r>
    <x v="1651"/>
    <n v="31743332"/>
    <n v="30000000"/>
    <x v="1607"/>
  </r>
  <r>
    <x v="1652"/>
    <n v="32154410"/>
    <n v="30000000"/>
    <x v="1608"/>
  </r>
  <r>
    <x v="1653"/>
    <n v="28165882"/>
    <m/>
    <x v="1609"/>
  </r>
  <r>
    <x v="1654"/>
    <n v="26687172"/>
    <n v="30000000"/>
    <x v="1610"/>
  </r>
  <r>
    <x v="1655"/>
    <n v="26096584"/>
    <n v="19000000"/>
    <x v="1611"/>
  </r>
  <r>
    <x v="1656"/>
    <n v="26525834"/>
    <n v="30000000"/>
    <x v="1612"/>
  </r>
  <r>
    <x v="1657"/>
    <n v="30513940"/>
    <n v="30000000"/>
    <x v="1613"/>
  </r>
  <r>
    <x v="1658"/>
    <n v="23209440"/>
    <n v="30000000"/>
    <x v="1614"/>
  </r>
  <r>
    <x v="1659"/>
    <n v="24048000"/>
    <n v="30000000"/>
    <x v="1615"/>
  </r>
  <r>
    <x v="1660"/>
    <n v="22526144"/>
    <n v="30000000"/>
    <x v="1616"/>
  </r>
  <r>
    <x v="1661"/>
    <n v="30523568"/>
    <n v="30000000"/>
    <x v="1617"/>
  </r>
  <r>
    <x v="1662"/>
    <n v="23070045"/>
    <n v="30000000"/>
    <x v="1618"/>
  </r>
  <r>
    <x v="1663"/>
    <n v="20422207"/>
    <n v="35000000"/>
    <x v="1619"/>
  </r>
  <r>
    <x v="1664"/>
    <n v="28644770"/>
    <n v="30000000"/>
    <x v="1620"/>
  </r>
  <r>
    <x v="1665"/>
    <n v="21800302"/>
    <n v="30000000"/>
    <x v="1621"/>
  </r>
  <r>
    <x v="1666"/>
    <n v="21129348"/>
    <n v="35000000"/>
    <x v="1622"/>
  </r>
  <r>
    <x v="1667"/>
    <n v="18500966"/>
    <n v="30000000"/>
    <x v="1623"/>
  </r>
  <r>
    <x v="1668"/>
    <n v="19976073"/>
    <n v="20000000"/>
    <x v="1624"/>
  </r>
  <r>
    <x v="1669"/>
    <n v="18967571"/>
    <n v="30000000"/>
    <x v="1625"/>
  </r>
  <r>
    <x v="1670"/>
    <n v="17100000"/>
    <n v="25000000"/>
    <x v="1626"/>
  </r>
  <r>
    <x v="1671"/>
    <n v="17266505"/>
    <n v="30000000"/>
    <x v="1627"/>
  </r>
  <r>
    <x v="1672"/>
    <n v="32357532"/>
    <n v="30000000"/>
    <x v="1628"/>
  </r>
  <r>
    <x v="1673"/>
    <n v="16930884"/>
    <n v="30000000"/>
    <x v="1629"/>
  </r>
  <r>
    <x v="1674"/>
    <n v="18324242"/>
    <n v="35000000"/>
    <x v="1630"/>
  </r>
  <r>
    <x v="1675"/>
    <n v="16323969"/>
    <n v="40000000"/>
    <x v="1631"/>
  </r>
  <r>
    <x v="1676"/>
    <n v="16999046"/>
    <n v="26000000"/>
    <x v="1632"/>
  </r>
  <r>
    <x v="1677"/>
    <n v="16295774"/>
    <n v="35000000"/>
    <x v="1633"/>
  </r>
  <r>
    <x v="1678"/>
    <n v="15709385"/>
    <n v="30000000"/>
    <x v="1634"/>
  </r>
  <r>
    <x v="1679"/>
    <n v="14888028"/>
    <n v="30000000"/>
    <x v="1635"/>
  </r>
  <r>
    <x v="1680"/>
    <n v="14208384"/>
    <n v="30000000"/>
    <x v="1636"/>
  </r>
  <r>
    <x v="1681"/>
    <n v="12831121"/>
    <n v="30000000"/>
    <x v="1637"/>
  </r>
  <r>
    <x v="1682"/>
    <n v="18298649"/>
    <n v="30000000"/>
    <x v="1638"/>
  </r>
  <r>
    <x v="1683"/>
    <n v="12712093"/>
    <n v="30000000"/>
    <x v="1639"/>
  </r>
  <r>
    <x v="1684"/>
    <n v="11576087"/>
    <n v="30000000"/>
    <x v="1640"/>
  </r>
  <r>
    <x v="1685"/>
    <n v="11900000"/>
    <n v="30000000"/>
    <x v="1641"/>
  </r>
  <r>
    <x v="1686"/>
    <n v="9353573"/>
    <n v="45000000"/>
    <x v="1642"/>
  </r>
  <r>
    <x v="1687"/>
    <n v="12026670"/>
    <n v="45000000"/>
    <x v="1643"/>
  </r>
  <r>
    <x v="1688"/>
    <n v="14334645"/>
    <n v="25000000"/>
    <x v="1644"/>
  </r>
  <r>
    <x v="1689"/>
    <n v="12189514"/>
    <n v="23000000"/>
    <x v="1645"/>
  </r>
  <r>
    <x v="1690"/>
    <n v="10134754"/>
    <n v="30000000"/>
    <x v="1646"/>
  </r>
  <r>
    <x v="1691"/>
    <n v="8535575"/>
    <n v="30000000"/>
    <x v="1647"/>
  </r>
  <r>
    <x v="1692"/>
    <n v="7689458"/>
    <n v="40000000"/>
    <x v="1648"/>
  </r>
  <r>
    <x v="1693"/>
    <n v="7501404"/>
    <m/>
    <x v="1649"/>
  </r>
  <r>
    <x v="1694"/>
    <m/>
    <m/>
    <x v="4"/>
  </r>
  <r>
    <x v="1695"/>
    <n v="19316646"/>
    <n v="30000000"/>
    <x v="1650"/>
  </r>
  <r>
    <x v="1696"/>
    <n v="10965209"/>
    <n v="30000000"/>
    <x v="1651"/>
  </r>
  <r>
    <x v="1697"/>
    <n v="26830000"/>
    <n v="18000000"/>
    <x v="1652"/>
  </r>
  <r>
    <x v="1698"/>
    <n v="5300000"/>
    <n v="30000000"/>
    <x v="1653"/>
  </r>
  <r>
    <x v="1699"/>
    <n v="10880926"/>
    <n v="30000000"/>
    <x v="1654"/>
  </r>
  <r>
    <x v="1700"/>
    <n v="3752725"/>
    <n v="18000000"/>
    <x v="1655"/>
  </r>
  <r>
    <x v="1701"/>
    <n v="3517797"/>
    <n v="25000000"/>
    <x v="1656"/>
  </r>
  <r>
    <x v="1702"/>
    <n v="3101301"/>
    <m/>
    <x v="1657"/>
  </r>
  <r>
    <x v="1703"/>
    <n v="2975649"/>
    <n v="30000000"/>
    <x v="1658"/>
  </r>
  <r>
    <x v="1704"/>
    <n v="668171"/>
    <n v="60000000"/>
    <x v="1659"/>
  </r>
  <r>
    <x v="1705"/>
    <n v="480314"/>
    <n v="21000000"/>
    <x v="1660"/>
  </r>
  <r>
    <x v="1706"/>
    <n v="3904982"/>
    <n v="30000000"/>
    <x v="1661"/>
  </r>
  <r>
    <x v="1707"/>
    <n v="127437"/>
    <n v="18000000"/>
    <x v="1662"/>
  </r>
  <r>
    <x v="1708"/>
    <m/>
    <m/>
    <x v="4"/>
  </r>
  <r>
    <x v="1709"/>
    <m/>
    <n v="30000000"/>
    <x v="1431"/>
  </r>
  <r>
    <x v="1710"/>
    <n v="537580"/>
    <n v="30000000"/>
    <x v="1663"/>
  </r>
  <r>
    <x v="1711"/>
    <m/>
    <m/>
    <x v="4"/>
  </r>
  <r>
    <x v="1712"/>
    <m/>
    <n v="30000000"/>
    <x v="1431"/>
  </r>
  <r>
    <x v="1713"/>
    <m/>
    <n v="24000000"/>
    <x v="1664"/>
  </r>
  <r>
    <x v="1714"/>
    <m/>
    <n v="30000000"/>
    <x v="1431"/>
  </r>
  <r>
    <x v="1715"/>
    <m/>
    <n v="30000000"/>
    <x v="1431"/>
  </r>
  <r>
    <x v="1716"/>
    <m/>
    <n v="30000000"/>
    <x v="1431"/>
  </r>
  <r>
    <x v="1717"/>
    <m/>
    <n v="19000000"/>
    <x v="1413"/>
  </r>
  <r>
    <x v="1718"/>
    <n v="183436380"/>
    <n v="29000000"/>
    <x v="1665"/>
  </r>
  <r>
    <x v="1719"/>
    <n v="119518352"/>
    <n v="28000000"/>
    <x v="1666"/>
  </r>
  <r>
    <x v="1720"/>
    <m/>
    <m/>
    <x v="4"/>
  </r>
  <r>
    <x v="1721"/>
    <n v="37036404"/>
    <n v="30000000"/>
    <x v="1667"/>
  </r>
  <r>
    <x v="1722"/>
    <n v="22359293"/>
    <n v="29000000"/>
    <x v="1668"/>
  </r>
  <r>
    <x v="1723"/>
    <n v="18593156"/>
    <n v="35000000"/>
    <x v="1669"/>
  </r>
  <r>
    <x v="1724"/>
    <m/>
    <n v="29000000"/>
    <x v="1264"/>
  </r>
  <r>
    <x v="1725"/>
    <n v="16930185"/>
    <n v="29000000"/>
    <x v="1670"/>
  </r>
  <r>
    <x v="1726"/>
    <n v="63034755"/>
    <n v="29000000"/>
    <x v="1671"/>
  </r>
  <r>
    <x v="1727"/>
    <n v="5899797"/>
    <n v="29000000"/>
    <x v="1672"/>
  </r>
  <r>
    <x v="1728"/>
    <n v="4554569"/>
    <n v="28000000"/>
    <x v="1673"/>
  </r>
  <r>
    <x v="1729"/>
    <n v="17016190"/>
    <n v="12000000"/>
    <x v="1674"/>
  </r>
  <r>
    <x v="1730"/>
    <n v="6301131"/>
    <n v="29000000"/>
    <x v="1675"/>
  </r>
  <r>
    <x v="1731"/>
    <n v="217350219"/>
    <n v="28000000"/>
    <x v="1676"/>
  </r>
  <r>
    <x v="1732"/>
    <n v="161029270"/>
    <n v="28000000"/>
    <x v="1677"/>
  </r>
  <r>
    <x v="1733"/>
    <n v="179870271"/>
    <n v="28000000"/>
    <x v="1678"/>
  </r>
  <r>
    <x v="1734"/>
    <n v="100491683"/>
    <n v="24000000"/>
    <x v="1679"/>
  </r>
  <r>
    <x v="1735"/>
    <n v="74058698"/>
    <n v="60000000"/>
    <x v="1680"/>
  </r>
  <r>
    <x v="1736"/>
    <m/>
    <n v="29000000"/>
    <x v="1264"/>
  </r>
  <r>
    <x v="1737"/>
    <n v="55845943"/>
    <n v="29000000"/>
    <x v="1681"/>
  </r>
  <r>
    <x v="1738"/>
    <n v="81350242"/>
    <n v="28000000"/>
    <x v="1682"/>
  </r>
  <r>
    <x v="1739"/>
    <n v="67266300"/>
    <n v="28000000"/>
    <x v="1683"/>
  </r>
  <r>
    <x v="1740"/>
    <n v="70235322"/>
    <n v="28000000"/>
    <x v="1684"/>
  </r>
  <r>
    <x v="1741"/>
    <n v="7443007"/>
    <n v="30000000"/>
    <x v="1685"/>
  </r>
  <r>
    <x v="1742"/>
    <n v="64371181"/>
    <n v="28000000"/>
    <x v="1686"/>
  </r>
  <r>
    <x v="1743"/>
    <n v="58885635"/>
    <n v="26000000"/>
    <x v="1687"/>
  </r>
  <r>
    <x v="1744"/>
    <n v="60400856"/>
    <n v="35000000"/>
    <x v="1688"/>
  </r>
  <r>
    <x v="1745"/>
    <m/>
    <n v="30000000"/>
    <x v="1431"/>
  </r>
  <r>
    <x v="1746"/>
    <n v="52353636"/>
    <n v="21000000"/>
    <x v="1689"/>
  </r>
  <r>
    <x v="1747"/>
    <n v="51475962"/>
    <n v="30000000"/>
    <x v="1690"/>
  </r>
  <r>
    <x v="1748"/>
    <n v="63910583"/>
    <n v="28000000"/>
    <x v="1691"/>
  </r>
  <r>
    <x v="1749"/>
    <n v="62300000"/>
    <n v="28000000"/>
    <x v="1692"/>
  </r>
  <r>
    <x v="1750"/>
    <n v="49968653"/>
    <n v="28000000"/>
    <x v="1693"/>
  </r>
  <r>
    <x v="1751"/>
    <n v="44450000"/>
    <n v="27000000"/>
    <x v="1694"/>
  </r>
  <r>
    <x v="1752"/>
    <n v="45162741"/>
    <n v="28000000"/>
    <x v="1695"/>
  </r>
  <r>
    <x v="1753"/>
    <n v="71346930"/>
    <n v="28000000"/>
    <x v="1696"/>
  </r>
  <r>
    <x v="1754"/>
    <n v="39514713"/>
    <n v="28000000"/>
    <x v="1697"/>
  </r>
  <r>
    <x v="1755"/>
    <n v="43097652"/>
    <n v="28000000"/>
    <x v="1698"/>
  </r>
  <r>
    <x v="1756"/>
    <n v="48043505"/>
    <n v="30000000"/>
    <x v="1699"/>
  </r>
  <r>
    <x v="1757"/>
    <n v="37053924"/>
    <n v="28000000"/>
    <x v="1700"/>
  </r>
  <r>
    <x v="1758"/>
    <n v="33000377"/>
    <n v="28000000"/>
    <x v="1701"/>
  </r>
  <r>
    <x v="1759"/>
    <n v="66950483"/>
    <n v="28000000"/>
    <x v="1702"/>
  </r>
  <r>
    <x v="1760"/>
    <n v="38372662"/>
    <n v="28000000"/>
    <x v="1703"/>
  </r>
  <r>
    <x v="1761"/>
    <n v="27000000"/>
    <n v="28000000"/>
    <x v="1024"/>
  </r>
  <r>
    <x v="1762"/>
    <n v="31600000"/>
    <n v="28000000"/>
    <x v="552"/>
  </r>
  <r>
    <x v="1763"/>
    <n v="30688364"/>
    <n v="28000000"/>
    <x v="1704"/>
  </r>
  <r>
    <x v="1764"/>
    <n v="28563179"/>
    <n v="21000000"/>
    <x v="1705"/>
  </r>
  <r>
    <x v="1765"/>
    <n v="16779636"/>
    <n v="28000000"/>
    <x v="1706"/>
  </r>
  <r>
    <x v="1766"/>
    <n v="10762178"/>
    <n v="160000000"/>
    <x v="1707"/>
  </r>
  <r>
    <x v="1767"/>
    <n v="17324744"/>
    <n v="28000000"/>
    <x v="1708"/>
  </r>
  <r>
    <x v="1768"/>
    <n v="8888143"/>
    <n v="28000000"/>
    <x v="1709"/>
  </r>
  <r>
    <x v="1769"/>
    <n v="24268828"/>
    <n v="28000000"/>
    <x v="1710"/>
  </r>
  <r>
    <x v="1770"/>
    <n v="8119205"/>
    <n v="28000000"/>
    <x v="1711"/>
  </r>
  <r>
    <x v="1771"/>
    <n v="8434601"/>
    <n v="28000000"/>
    <x v="1712"/>
  </r>
  <r>
    <x v="1772"/>
    <n v="6998324"/>
    <n v="28000000"/>
    <x v="1713"/>
  </r>
  <r>
    <x v="1773"/>
    <n v="10907291"/>
    <n v="28000000"/>
    <x v="1714"/>
  </r>
  <r>
    <x v="1774"/>
    <n v="5532301"/>
    <n v="28000000"/>
    <x v="1715"/>
  </r>
  <r>
    <x v="1775"/>
    <n v="2775593"/>
    <n v="27000000"/>
    <x v="1716"/>
  </r>
  <r>
    <x v="1776"/>
    <n v="28751715"/>
    <n v="28000000"/>
    <x v="1717"/>
  </r>
  <r>
    <x v="1777"/>
    <m/>
    <n v="24000000"/>
    <x v="1664"/>
  </r>
  <r>
    <x v="1778"/>
    <n v="20285518"/>
    <n v="28000000"/>
    <x v="1718"/>
  </r>
  <r>
    <x v="1779"/>
    <n v="67900000"/>
    <n v="27500000"/>
    <x v="1719"/>
  </r>
  <r>
    <x v="1780"/>
    <n v="148734225"/>
    <n v="30000000"/>
    <x v="1720"/>
  </r>
  <r>
    <x v="1781"/>
    <n v="49185998"/>
    <n v="30000000"/>
    <x v="1721"/>
  </r>
  <r>
    <x v="1782"/>
    <n v="42168445"/>
    <n v="35000000"/>
    <x v="1722"/>
  </r>
  <r>
    <x v="1783"/>
    <n v="26400000"/>
    <n v="16000000"/>
    <x v="1723"/>
  </r>
  <r>
    <x v="1784"/>
    <n v="17508670"/>
    <n v="15000000"/>
    <x v="1724"/>
  </r>
  <r>
    <x v="1785"/>
    <n v="9664316"/>
    <n v="27500000"/>
    <x v="1725"/>
  </r>
  <r>
    <x v="1786"/>
    <m/>
    <m/>
    <x v="4"/>
  </r>
  <r>
    <x v="1787"/>
    <n v="74888996"/>
    <n v="30000000"/>
    <x v="1726"/>
  </r>
  <r>
    <x v="1788"/>
    <n v="69586544"/>
    <n v="27000000"/>
    <x v="1727"/>
  </r>
  <r>
    <x v="79"/>
    <n v="362645141"/>
    <n v="175000000"/>
    <x v="79"/>
  </r>
  <r>
    <x v="1789"/>
    <n v="60491560"/>
    <n v="27000000"/>
    <x v="1728"/>
  </r>
  <r>
    <x v="1790"/>
    <n v="54200000"/>
    <n v="27000000"/>
    <x v="1729"/>
  </r>
  <r>
    <x v="1791"/>
    <n v="44087387"/>
    <m/>
    <x v="1730"/>
  </r>
  <r>
    <x v="1792"/>
    <n v="30920167"/>
    <n v="25000000"/>
    <x v="1731"/>
  </r>
  <r>
    <x v="1793"/>
    <n v="40566655"/>
    <n v="30000000"/>
    <x v="1732"/>
  </r>
  <r>
    <x v="1794"/>
    <n v="31768374"/>
    <n v="27000000"/>
    <x v="1733"/>
  </r>
  <r>
    <x v="1795"/>
    <n v="22494487"/>
    <n v="27000000"/>
    <x v="1734"/>
  </r>
  <r>
    <x v="1796"/>
    <n v="21500000"/>
    <n v="27000000"/>
    <x v="1735"/>
  </r>
  <r>
    <x v="1797"/>
    <n v="4463292"/>
    <n v="30000000"/>
    <x v="1736"/>
  </r>
  <r>
    <x v="1798"/>
    <m/>
    <n v="27000000"/>
    <x v="1432"/>
  </r>
  <r>
    <x v="1799"/>
    <n v="14337579"/>
    <n v="27000000"/>
    <x v="1737"/>
  </r>
  <r>
    <x v="1800"/>
    <n v="13823741"/>
    <n v="13500000"/>
    <x v="1738"/>
  </r>
  <r>
    <x v="1801"/>
    <m/>
    <m/>
    <x v="4"/>
  </r>
  <r>
    <x v="1802"/>
    <m/>
    <n v="25000000"/>
    <x v="1282"/>
  </r>
  <r>
    <x v="1803"/>
    <n v="10297897"/>
    <n v="27000000"/>
    <x v="1739"/>
  </r>
  <r>
    <x v="1804"/>
    <n v="13248477"/>
    <n v="27000000"/>
    <x v="1740"/>
  </r>
  <r>
    <x v="1805"/>
    <n v="8712564"/>
    <n v="27000000"/>
    <x v="1741"/>
  </r>
  <r>
    <x v="1806"/>
    <n v="7486906"/>
    <n v="27000000"/>
    <x v="1742"/>
  </r>
  <r>
    <x v="1807"/>
    <n v="38536376"/>
    <n v="27000000"/>
    <x v="1743"/>
  </r>
  <r>
    <x v="1808"/>
    <n v="41008532"/>
    <n v="27000000"/>
    <x v="1744"/>
  </r>
  <r>
    <x v="1809"/>
    <n v="5204007"/>
    <n v="28000000"/>
    <x v="1745"/>
  </r>
  <r>
    <x v="1810"/>
    <n v="4485485"/>
    <n v="15000000"/>
    <x v="1746"/>
  </r>
  <r>
    <x v="1811"/>
    <n v="4476235"/>
    <n v="27000000"/>
    <x v="1747"/>
  </r>
  <r>
    <x v="1812"/>
    <n v="1089365"/>
    <n v="25000000"/>
    <x v="1748"/>
  </r>
  <r>
    <x v="1813"/>
    <n v="763044"/>
    <n v="23000000"/>
    <x v="1749"/>
  </r>
  <r>
    <x v="1814"/>
    <m/>
    <n v="27000000"/>
    <x v="1432"/>
  </r>
  <r>
    <x v="1815"/>
    <n v="20819129"/>
    <n v="26000000"/>
    <x v="1750"/>
  </r>
  <r>
    <x v="1816"/>
    <n v="110222438"/>
    <n v="26000000"/>
    <x v="1751"/>
  </r>
  <r>
    <x v="1817"/>
    <n v="109243478"/>
    <n v="26000000"/>
    <x v="1752"/>
  </r>
  <r>
    <x v="1818"/>
    <n v="100241322"/>
    <n v="25000000"/>
    <x v="1753"/>
  </r>
  <r>
    <x v="1819"/>
    <n v="25977365"/>
    <n v="28000000"/>
    <x v="1754"/>
  </r>
  <r>
    <x v="1820"/>
    <n v="91457688"/>
    <n v="26000000"/>
    <x v="1755"/>
  </r>
  <r>
    <x v="1821"/>
    <n v="87341380"/>
    <n v="27000000"/>
    <x v="1756"/>
  </r>
  <r>
    <x v="1822"/>
    <n v="65703412"/>
    <n v="26000000"/>
    <x v="1757"/>
  </r>
  <r>
    <x v="1823"/>
    <n v="58328680"/>
    <n v="22000000"/>
    <x v="1758"/>
  </r>
  <r>
    <x v="1824"/>
    <n v="61490000"/>
    <n v="26000000"/>
    <x v="1759"/>
  </r>
  <r>
    <x v="1825"/>
    <m/>
    <m/>
    <x v="4"/>
  </r>
  <r>
    <x v="1826"/>
    <n v="50800000"/>
    <n v="26000000"/>
    <x v="1760"/>
  </r>
  <r>
    <x v="1827"/>
    <n v="57859105"/>
    <n v="26000000"/>
    <x v="1761"/>
  </r>
  <r>
    <x v="1828"/>
    <n v="46455802"/>
    <n v="26000000"/>
    <x v="1762"/>
  </r>
  <r>
    <x v="1829"/>
    <n v="45506619"/>
    <n v="26000000"/>
    <x v="1763"/>
  </r>
  <r>
    <x v="1830"/>
    <n v="40168080"/>
    <n v="26000000"/>
    <x v="1764"/>
  </r>
  <r>
    <x v="1831"/>
    <n v="49874933"/>
    <n v="26000000"/>
    <x v="1765"/>
  </r>
  <r>
    <x v="1832"/>
    <n v="45489752"/>
    <n v="26000000"/>
    <x v="1766"/>
  </r>
  <r>
    <x v="1833"/>
    <n v="36985501"/>
    <n v="26000000"/>
    <x v="1767"/>
  </r>
  <r>
    <x v="1834"/>
    <n v="33200000"/>
    <n v="26000000"/>
    <x v="1768"/>
  </r>
  <r>
    <x v="1835"/>
    <n v="28501651"/>
    <n v="26000000"/>
    <x v="1769"/>
  </r>
  <r>
    <x v="1836"/>
    <n v="23222861"/>
    <n v="26000000"/>
    <x v="1770"/>
  </r>
  <r>
    <x v="1837"/>
    <n v="54540525"/>
    <n v="56000000"/>
    <x v="1771"/>
  </r>
  <r>
    <x v="1838"/>
    <n v="16252765"/>
    <n v="42000000"/>
    <x v="1772"/>
  </r>
  <r>
    <x v="1839"/>
    <n v="16005978"/>
    <n v="26000000"/>
    <x v="1773"/>
  </r>
  <r>
    <x v="1840"/>
    <n v="14469428"/>
    <n v="26000000"/>
    <x v="1774"/>
  </r>
  <r>
    <x v="1841"/>
    <n v="13829734"/>
    <n v="26000000"/>
    <x v="1775"/>
  </r>
  <r>
    <x v="1842"/>
    <n v="1075288"/>
    <n v="22000000"/>
    <x v="1776"/>
  </r>
  <r>
    <x v="1843"/>
    <m/>
    <n v="26000000"/>
    <x v="1777"/>
  </r>
  <r>
    <x v="1844"/>
    <n v="7496522"/>
    <n v="26000000"/>
    <x v="1778"/>
  </r>
  <r>
    <x v="1845"/>
    <m/>
    <n v="26000000"/>
    <x v="1777"/>
  </r>
  <r>
    <x v="1846"/>
    <n v="20047715"/>
    <n v="25530000"/>
    <x v="1779"/>
  </r>
  <r>
    <x v="1847"/>
    <n v="12276810"/>
    <n v="26000000"/>
    <x v="1780"/>
  </r>
  <r>
    <x v="1848"/>
    <n v="33565375"/>
    <n v="15000000"/>
    <x v="1781"/>
  </r>
  <r>
    <x v="1849"/>
    <n v="499263"/>
    <n v="30000000"/>
    <x v="1782"/>
  </r>
  <r>
    <x v="1850"/>
    <n v="219200000"/>
    <n v="25000000"/>
    <x v="1783"/>
  </r>
  <r>
    <x v="1851"/>
    <n v="172825435"/>
    <n v="25000000"/>
    <x v="1784"/>
  </r>
  <r>
    <x v="1852"/>
    <n v="148085755"/>
    <n v="33000000"/>
    <x v="1785"/>
  </r>
  <r>
    <x v="1853"/>
    <n v="25517500"/>
    <n v="25100000"/>
    <x v="1786"/>
  </r>
  <r>
    <x v="1854"/>
    <n v="145000989"/>
    <n v="25000000"/>
    <x v="1787"/>
  </r>
  <r>
    <x v="1855"/>
    <n v="26761283"/>
    <n v="26000000"/>
    <x v="1788"/>
  </r>
  <r>
    <x v="1856"/>
    <n v="121945720"/>
    <n v="25000000"/>
    <x v="1789"/>
  </r>
  <r>
    <x v="1857"/>
    <n v="96067179"/>
    <n v="22000000"/>
    <x v="1790"/>
  </r>
  <r>
    <x v="1858"/>
    <n v="169705587"/>
    <n v="25000000"/>
    <x v="1791"/>
  </r>
  <r>
    <x v="1859"/>
    <n v="3254172"/>
    <n v="28000000"/>
    <x v="1792"/>
  </r>
  <r>
    <x v="1860"/>
    <n v="84185387"/>
    <n v="80000000"/>
    <x v="1793"/>
  </r>
  <r>
    <x v="1861"/>
    <m/>
    <n v="26000000"/>
    <x v="1777"/>
  </r>
  <r>
    <x v="1862"/>
    <n v="82163317"/>
    <n v="30000000"/>
    <x v="1794"/>
  </r>
  <r>
    <x v="1863"/>
    <m/>
    <m/>
    <x v="4"/>
  </r>
  <r>
    <x v="1864"/>
    <n v="80920948"/>
    <n v="30000000"/>
    <x v="1795"/>
  </r>
  <r>
    <x v="1865"/>
    <n v="80034302"/>
    <n v="25000000"/>
    <x v="1796"/>
  </r>
  <r>
    <x v="1866"/>
    <n v="78656813"/>
    <n v="25000000"/>
    <x v="1797"/>
  </r>
  <r>
    <x v="1867"/>
    <n v="76270454"/>
    <n v="25000000"/>
    <x v="1798"/>
  </r>
  <r>
    <x v="1868"/>
    <n v="74273505"/>
    <n v="25000000"/>
    <x v="1799"/>
  </r>
  <r>
    <x v="1869"/>
    <n v="134141530"/>
    <n v="25000000"/>
    <x v="1800"/>
  </r>
  <r>
    <x v="1870"/>
    <n v="71500556"/>
    <n v="26000000"/>
    <x v="1801"/>
  </r>
  <r>
    <x v="1871"/>
    <n v="71309760"/>
    <n v="25000000"/>
    <x v="1802"/>
  </r>
  <r>
    <x v="1872"/>
    <n v="89808372"/>
    <n v="45000000"/>
    <x v="1803"/>
  </r>
  <r>
    <x v="1873"/>
    <n v="77264926"/>
    <n v="25000000"/>
    <x v="1804"/>
  </r>
  <r>
    <x v="1874"/>
    <n v="70625986"/>
    <n v="25000000"/>
    <x v="1805"/>
  </r>
  <r>
    <x v="1875"/>
    <n v="56505065"/>
    <n v="25000000"/>
    <x v="1806"/>
  </r>
  <r>
    <x v="1876"/>
    <n v="55973336"/>
    <n v="25000000"/>
    <x v="1807"/>
  </r>
  <r>
    <x v="1877"/>
    <m/>
    <n v="2800000"/>
    <x v="1808"/>
  </r>
  <r>
    <x v="1878"/>
    <n v="54098051"/>
    <n v="25000000"/>
    <x v="1809"/>
  </r>
  <r>
    <x v="1879"/>
    <n v="60443237"/>
    <n v="25000000"/>
    <x v="1810"/>
  </r>
  <r>
    <x v="1880"/>
    <n v="82234139"/>
    <n v="17000000"/>
    <x v="1811"/>
  </r>
  <r>
    <x v="1881"/>
    <n v="51676606"/>
    <n v="25000000"/>
    <x v="1812"/>
  </r>
  <r>
    <x v="1882"/>
    <n v="52528330"/>
    <n v="25000000"/>
    <x v="1813"/>
  </r>
  <r>
    <x v="1883"/>
    <n v="51533608"/>
    <n v="25000000"/>
    <x v="1814"/>
  </r>
  <r>
    <x v="1884"/>
    <n v="51097664"/>
    <n v="30000000"/>
    <x v="1815"/>
  </r>
  <r>
    <x v="1885"/>
    <n v="84136909"/>
    <n v="26000000"/>
    <x v="1816"/>
  </r>
  <r>
    <x v="1886"/>
    <n v="46836394"/>
    <n v="25000000"/>
    <x v="1817"/>
  </r>
  <r>
    <x v="1887"/>
    <n v="47285499"/>
    <n v="26000000"/>
    <x v="1818"/>
  </r>
  <r>
    <x v="1888"/>
    <n v="47124400"/>
    <n v="25000000"/>
    <x v="1819"/>
  </r>
  <r>
    <x v="1889"/>
    <n v="44700000"/>
    <n v="25000000"/>
    <x v="1820"/>
  </r>
  <r>
    <x v="1890"/>
    <n v="44455658"/>
    <n v="25000000"/>
    <x v="1821"/>
  </r>
  <r>
    <x v="1891"/>
    <n v="43984230"/>
    <n v="23000000"/>
    <x v="1822"/>
  </r>
  <r>
    <x v="1892"/>
    <n v="66489425"/>
    <n v="25000000"/>
    <x v="1823"/>
  </r>
  <r>
    <x v="1893"/>
    <n v="41067398"/>
    <n v="25000000"/>
    <x v="1824"/>
  </r>
  <r>
    <x v="1894"/>
    <n v="40218903"/>
    <n v="25000000"/>
    <x v="1825"/>
  </r>
  <r>
    <x v="1895"/>
    <n v="39880476"/>
    <n v="25000000"/>
    <x v="1826"/>
  </r>
  <r>
    <x v="1896"/>
    <n v="39399750"/>
    <n v="25000000"/>
    <x v="1827"/>
  </r>
  <r>
    <x v="1897"/>
    <n v="38230435"/>
    <n v="25000000"/>
    <x v="1828"/>
  </r>
  <r>
    <x v="1898"/>
    <n v="39008741"/>
    <n v="25000000"/>
    <x v="1829"/>
  </r>
  <r>
    <x v="1899"/>
    <n v="36833473"/>
    <n v="25000000"/>
    <x v="1830"/>
  </r>
  <r>
    <x v="1900"/>
    <n v="48237389"/>
    <n v="25000000"/>
    <x v="1831"/>
  </r>
  <r>
    <x v="1901"/>
    <n v="36310118"/>
    <m/>
    <x v="1832"/>
  </r>
  <r>
    <x v="1902"/>
    <n v="36447959"/>
    <n v="25000000"/>
    <x v="1833"/>
  </r>
  <r>
    <x v="1903"/>
    <n v="45089048"/>
    <n v="25000000"/>
    <x v="1834"/>
  </r>
  <r>
    <x v="1904"/>
    <n v="35990505"/>
    <n v="20000000"/>
    <x v="1835"/>
  </r>
  <r>
    <x v="1905"/>
    <n v="35143332"/>
    <n v="17000000"/>
    <x v="1836"/>
  </r>
  <r>
    <x v="1906"/>
    <n v="35000629"/>
    <n v="25000000"/>
    <x v="1837"/>
  </r>
  <r>
    <x v="1907"/>
    <n v="34604054"/>
    <n v="30000000"/>
    <x v="1838"/>
  </r>
  <r>
    <x v="1908"/>
    <n v="41597830"/>
    <n v="25000000"/>
    <x v="1839"/>
  </r>
  <r>
    <x v="1909"/>
    <n v="33687630"/>
    <n v="20000000"/>
    <x v="1840"/>
  </r>
  <r>
    <x v="1910"/>
    <n v="32553210"/>
    <n v="25000000"/>
    <x v="1841"/>
  </r>
  <r>
    <x v="1911"/>
    <n v="31526393"/>
    <n v="25000000"/>
    <x v="1842"/>
  </r>
  <r>
    <x v="1912"/>
    <n v="41229"/>
    <n v="25500000"/>
    <x v="1843"/>
  </r>
  <r>
    <x v="1913"/>
    <n v="31655091"/>
    <n v="30000000"/>
    <x v="1844"/>
  </r>
  <r>
    <x v="1914"/>
    <n v="30012990"/>
    <n v="25000000"/>
    <x v="1845"/>
  </r>
  <r>
    <x v="1915"/>
    <n v="32368960"/>
    <n v="25000000"/>
    <x v="1846"/>
  </r>
  <r>
    <x v="1916"/>
    <n v="14500000"/>
    <n v="25000000"/>
    <x v="1847"/>
  </r>
  <r>
    <x v="1917"/>
    <n v="29247405"/>
    <n v="25000000"/>
    <x v="1848"/>
  </r>
  <r>
    <x v="1918"/>
    <n v="30538669"/>
    <m/>
    <x v="1849"/>
  </r>
  <r>
    <x v="1919"/>
    <n v="25615792"/>
    <n v="25000000"/>
    <x v="1850"/>
  </r>
  <r>
    <x v="1920"/>
    <n v="28341469"/>
    <n v="25000000"/>
    <x v="1851"/>
  </r>
  <r>
    <x v="1921"/>
    <n v="25590119"/>
    <n v="21150000"/>
    <x v="1852"/>
  </r>
  <r>
    <x v="1922"/>
    <n v="24944213"/>
    <n v="27000000"/>
    <x v="1853"/>
  </r>
  <r>
    <x v="1923"/>
    <n v="33631221"/>
    <n v="25000000"/>
    <x v="1854"/>
  </r>
  <r>
    <x v="1924"/>
    <n v="37738400"/>
    <n v="25000000"/>
    <x v="1855"/>
  </r>
  <r>
    <x v="1925"/>
    <n v="24381334"/>
    <m/>
    <x v="1856"/>
  </r>
  <r>
    <x v="1926"/>
    <n v="21835784"/>
    <n v="30000000"/>
    <x v="1857"/>
  </r>
  <r>
    <x v="1927"/>
    <n v="15785632"/>
    <n v="23000000"/>
    <x v="1858"/>
  </r>
  <r>
    <x v="1928"/>
    <n v="21554585"/>
    <n v="25000000"/>
    <x v="1859"/>
  </r>
  <r>
    <x v="1929"/>
    <n v="22200000"/>
    <n v="25000000"/>
    <x v="1808"/>
  </r>
  <r>
    <x v="1930"/>
    <m/>
    <m/>
    <x v="4"/>
  </r>
  <r>
    <x v="1931"/>
    <n v="80014842"/>
    <n v="25000000"/>
    <x v="1860"/>
  </r>
  <r>
    <x v="1932"/>
    <n v="23527955"/>
    <n v="25000000"/>
    <x v="1861"/>
  </r>
  <r>
    <x v="1933"/>
    <n v="24042490"/>
    <n v="25000000"/>
    <x v="1862"/>
  </r>
  <r>
    <x v="1934"/>
    <n v="22466994"/>
    <n v="25000000"/>
    <x v="1863"/>
  </r>
  <r>
    <x v="1935"/>
    <n v="17791031"/>
    <n v="25000000"/>
    <x v="1864"/>
  </r>
  <r>
    <x v="1936"/>
    <n v="17718223"/>
    <n v="25000000"/>
    <x v="1865"/>
  </r>
  <r>
    <x v="1937"/>
    <n v="15361537"/>
    <n v="13000000"/>
    <x v="1866"/>
  </r>
  <r>
    <x v="1938"/>
    <n v="16647384"/>
    <n v="26000000"/>
    <x v="1867"/>
  </r>
  <r>
    <x v="1939"/>
    <n v="16118077"/>
    <n v="25000000"/>
    <x v="1868"/>
  </r>
  <r>
    <x v="1940"/>
    <n v="15091542"/>
    <n v="25000000"/>
    <x v="1869"/>
  </r>
  <r>
    <x v="1941"/>
    <n v="15331289"/>
    <m/>
    <x v="1870"/>
  </r>
  <r>
    <x v="1942"/>
    <n v="15045676"/>
    <n v="16000000"/>
    <x v="1871"/>
  </r>
  <r>
    <x v="1943"/>
    <n v="17427926"/>
    <n v="8000000"/>
    <x v="1872"/>
  </r>
  <r>
    <x v="1944"/>
    <n v="14983572"/>
    <n v="25000000"/>
    <x v="1873"/>
  </r>
  <r>
    <x v="1945"/>
    <n v="14637490"/>
    <n v="25000000"/>
    <x v="1874"/>
  </r>
  <r>
    <x v="1946"/>
    <n v="14589444"/>
    <n v="25000000"/>
    <x v="1875"/>
  </r>
  <r>
    <x v="1947"/>
    <n v="14095303"/>
    <n v="25000000"/>
    <x v="1876"/>
  </r>
  <r>
    <x v="1948"/>
    <n v="13973532"/>
    <n v="25000000"/>
    <x v="1877"/>
  </r>
  <r>
    <x v="1949"/>
    <n v="1865774"/>
    <n v="30000000"/>
    <x v="1878"/>
  </r>
  <r>
    <x v="1950"/>
    <n v="13920741"/>
    <m/>
    <x v="1879"/>
  </r>
  <r>
    <x v="1951"/>
    <n v="18860403"/>
    <n v="25000000"/>
    <x v="1880"/>
  </r>
  <r>
    <x v="1952"/>
    <n v="13038660"/>
    <n v="25000000"/>
    <x v="1881"/>
  </r>
  <r>
    <x v="1953"/>
    <n v="28831145"/>
    <n v="25000000"/>
    <x v="1882"/>
  </r>
  <r>
    <x v="1954"/>
    <m/>
    <n v="25000000"/>
    <x v="1282"/>
  </r>
  <r>
    <x v="1955"/>
    <m/>
    <m/>
    <x v="4"/>
  </r>
  <r>
    <x v="1956"/>
    <n v="11538204"/>
    <n v="25000000"/>
    <x v="1883"/>
  </r>
  <r>
    <x v="1957"/>
    <n v="11008432"/>
    <n v="25000000"/>
    <x v="1884"/>
  </r>
  <r>
    <x v="1958"/>
    <n v="12188642"/>
    <n v="26000000"/>
    <x v="1885"/>
  </r>
  <r>
    <x v="1959"/>
    <n v="11100000"/>
    <n v="25000000"/>
    <x v="1886"/>
  </r>
  <r>
    <x v="1960"/>
    <m/>
    <n v="17000000"/>
    <x v="1887"/>
  </r>
  <r>
    <x v="1961"/>
    <n v="13651662"/>
    <n v="25000000"/>
    <x v="1888"/>
  </r>
  <r>
    <x v="1962"/>
    <n v="11030963"/>
    <n v="28000000"/>
    <x v="1889"/>
  </r>
  <r>
    <x v="1963"/>
    <n v="10769960"/>
    <n v="25000000"/>
    <x v="1890"/>
  </r>
  <r>
    <x v="1964"/>
    <n v="10911750"/>
    <n v="25000000"/>
    <x v="1891"/>
  </r>
  <r>
    <x v="1965"/>
    <n v="10719367"/>
    <n v="25000000"/>
    <x v="1892"/>
  </r>
  <r>
    <x v="1966"/>
    <n v="10114315"/>
    <n v="25000000"/>
    <x v="1893"/>
  </r>
  <r>
    <x v="1967"/>
    <n v="49122319"/>
    <n v="14000000"/>
    <x v="1894"/>
  </r>
  <r>
    <x v="1968"/>
    <n v="10070000"/>
    <n v="25000000"/>
    <x v="1895"/>
  </r>
  <r>
    <x v="1969"/>
    <n v="10324441"/>
    <n v="25000000"/>
    <x v="1896"/>
  </r>
  <r>
    <x v="1970"/>
    <n v="7156933"/>
    <n v="25000000"/>
    <x v="1897"/>
  </r>
  <r>
    <x v="1971"/>
    <n v="9286314"/>
    <n v="17000000"/>
    <x v="1898"/>
  </r>
  <r>
    <x v="1972"/>
    <n v="56692"/>
    <n v="25000000"/>
    <x v="1899"/>
  </r>
  <r>
    <x v="1973"/>
    <m/>
    <n v="25000000"/>
    <x v="1282"/>
  </r>
  <r>
    <x v="1974"/>
    <n v="5654777"/>
    <n v="25000000"/>
    <x v="1900"/>
  </r>
  <r>
    <x v="1975"/>
    <n v="5516708"/>
    <n v="25000000"/>
    <x v="1901"/>
  </r>
  <r>
    <x v="1976"/>
    <n v="5128124"/>
    <n v="25000000"/>
    <x v="1902"/>
  </r>
  <r>
    <x v="1515"/>
    <n v="34014398"/>
    <n v="33000000"/>
    <x v="1477"/>
  </r>
  <r>
    <x v="1977"/>
    <n v="4064333"/>
    <n v="25000000"/>
    <x v="1903"/>
  </r>
  <r>
    <x v="1978"/>
    <n v="4006906"/>
    <n v="15000000"/>
    <x v="1904"/>
  </r>
  <r>
    <x v="1979"/>
    <n v="3073392"/>
    <n v="25000000"/>
    <x v="1905"/>
  </r>
  <r>
    <x v="1980"/>
    <n v="1550000"/>
    <n v="25000000"/>
    <x v="1906"/>
  </r>
  <r>
    <x v="1981"/>
    <m/>
    <n v="25000000"/>
    <x v="1282"/>
  </r>
  <r>
    <x v="1982"/>
    <n v="871527"/>
    <n v="25000000"/>
    <x v="1907"/>
  </r>
  <r>
    <x v="1983"/>
    <n v="12495865"/>
    <m/>
    <x v="1908"/>
  </r>
  <r>
    <x v="1984"/>
    <n v="777423"/>
    <n v="25000000"/>
    <x v="1909"/>
  </r>
  <r>
    <x v="1985"/>
    <n v="1186957"/>
    <n v="25000000"/>
    <x v="1910"/>
  </r>
  <r>
    <x v="1986"/>
    <n v="85433"/>
    <n v="13500000"/>
    <x v="1911"/>
  </r>
  <r>
    <x v="1987"/>
    <n v="1697956"/>
    <n v="20000000"/>
    <x v="1912"/>
  </r>
  <r>
    <x v="1988"/>
    <m/>
    <m/>
    <x v="4"/>
  </r>
  <r>
    <x v="1989"/>
    <n v="183662"/>
    <n v="25000000"/>
    <x v="1913"/>
  </r>
  <r>
    <x v="1990"/>
    <n v="134904"/>
    <n v="25000000"/>
    <x v="1914"/>
  </r>
  <r>
    <x v="1991"/>
    <m/>
    <n v="25000000"/>
    <x v="1282"/>
  </r>
  <r>
    <x v="1992"/>
    <m/>
    <n v="25000000"/>
    <x v="1282"/>
  </r>
  <r>
    <x v="1993"/>
    <n v="16969390"/>
    <n v="25000000"/>
    <x v="1915"/>
  </r>
  <r>
    <x v="1994"/>
    <m/>
    <n v="25000000"/>
    <x v="1282"/>
  </r>
  <r>
    <x v="1995"/>
    <m/>
    <n v="25000000"/>
    <x v="1282"/>
  </r>
  <r>
    <x v="1996"/>
    <n v="129115"/>
    <n v="25000000"/>
    <x v="1916"/>
  </r>
  <r>
    <x v="1997"/>
    <m/>
    <n v="25000000"/>
    <x v="1282"/>
  </r>
  <r>
    <x v="1998"/>
    <n v="34700000"/>
    <n v="14000000"/>
    <x v="1917"/>
  </r>
  <r>
    <x v="1999"/>
    <n v="717753"/>
    <n v="25000000"/>
    <x v="1918"/>
  </r>
  <r>
    <x v="2000"/>
    <n v="109713132"/>
    <n v="25000000"/>
    <x v="1919"/>
  </r>
  <r>
    <x v="2001"/>
    <n v="70269171"/>
    <n v="24000000"/>
    <x v="1920"/>
  </r>
  <r>
    <x v="314"/>
    <n v="28772222"/>
    <n v="105000000"/>
    <x v="308"/>
  </r>
  <r>
    <x v="2002"/>
    <n v="101334374"/>
    <n v="24000000"/>
    <x v="1921"/>
  </r>
  <r>
    <x v="2003"/>
    <n v="1512815"/>
    <n v="25000000"/>
    <x v="1922"/>
  </r>
  <r>
    <x v="2004"/>
    <n v="65182182"/>
    <n v="24000000"/>
    <x v="1923"/>
  </r>
  <r>
    <x v="2005"/>
    <n v="57262492"/>
    <n v="24000000"/>
    <x v="1924"/>
  </r>
  <r>
    <x v="2006"/>
    <n v="80000000"/>
    <n v="8200000"/>
    <x v="1925"/>
  </r>
  <r>
    <x v="2007"/>
    <n v="74608545"/>
    <n v="24000000"/>
    <x v="1926"/>
  </r>
  <r>
    <x v="2008"/>
    <n v="41895491"/>
    <n v="24000000"/>
    <x v="1927"/>
  </r>
  <r>
    <x v="2009"/>
    <n v="39989008"/>
    <n v="24000000"/>
    <x v="1928"/>
  </r>
  <r>
    <x v="2010"/>
    <n v="32662299"/>
    <n v="24000000"/>
    <x v="1929"/>
  </r>
  <r>
    <x v="2011"/>
    <n v="31452765"/>
    <n v="24000000"/>
    <x v="1930"/>
  </r>
  <r>
    <x v="2012"/>
    <n v="25167270"/>
    <n v="24000000"/>
    <x v="1931"/>
  </r>
  <r>
    <x v="2013"/>
    <n v="32416109"/>
    <n v="25000000"/>
    <x v="1932"/>
  </r>
  <r>
    <x v="2014"/>
    <n v="20218"/>
    <n v="24000000"/>
    <x v="1933"/>
  </r>
  <r>
    <x v="2015"/>
    <n v="28871190"/>
    <n v="24000000"/>
    <x v="1934"/>
  </r>
  <r>
    <x v="2016"/>
    <n v="16964743"/>
    <n v="24000000"/>
    <x v="1935"/>
  </r>
  <r>
    <x v="2017"/>
    <n v="16290976"/>
    <n v="24000000"/>
    <x v="1936"/>
  </r>
  <r>
    <x v="2018"/>
    <n v="13000000"/>
    <n v="24000000"/>
    <x v="1937"/>
  </r>
  <r>
    <x v="2019"/>
    <n v="12372410"/>
    <n v="24000000"/>
    <x v="1938"/>
  </r>
  <r>
    <x v="2020"/>
    <n v="8427204"/>
    <n v="24000000"/>
    <x v="1939"/>
  </r>
  <r>
    <x v="2021"/>
    <n v="9639242"/>
    <n v="24000000"/>
    <x v="1940"/>
  </r>
  <r>
    <x v="2022"/>
    <n v="25003072"/>
    <n v="24000000"/>
    <x v="1941"/>
  </r>
  <r>
    <x v="2023"/>
    <n v="6144806"/>
    <n v="23000000"/>
    <x v="1942"/>
  </r>
  <r>
    <x v="2024"/>
    <n v="4308981"/>
    <n v="24000000"/>
    <x v="1943"/>
  </r>
  <r>
    <x v="2025"/>
    <n v="669276"/>
    <n v="28000000"/>
    <x v="1944"/>
  </r>
  <r>
    <x v="2026"/>
    <n v="42880"/>
    <n v="24000000"/>
    <x v="1945"/>
  </r>
  <r>
    <x v="2027"/>
    <n v="23225911"/>
    <n v="24000000"/>
    <x v="1946"/>
  </r>
  <r>
    <x v="2028"/>
    <n v="4710455"/>
    <n v="24000000"/>
    <x v="1947"/>
  </r>
  <r>
    <x v="2029"/>
    <n v="75590286"/>
    <n v="23600000"/>
    <x v="1948"/>
  </r>
  <r>
    <x v="25"/>
    <n v="218051260"/>
    <n v="207000000"/>
    <x v="25"/>
  </r>
  <r>
    <x v="2030"/>
    <n v="161487252"/>
    <n v="20000000"/>
    <x v="1949"/>
  </r>
  <r>
    <x v="2031"/>
    <n v="290158751"/>
    <n v="18000000"/>
    <x v="1950"/>
  </r>
  <r>
    <x v="2032"/>
    <n v="65807024"/>
    <n v="19000000"/>
    <x v="1951"/>
  </r>
  <r>
    <x v="2033"/>
    <n v="86930411"/>
    <n v="23000000"/>
    <x v="1952"/>
  </r>
  <r>
    <x v="2034"/>
    <n v="53302314"/>
    <n v="23000000"/>
    <x v="1953"/>
  </r>
  <r>
    <x v="2035"/>
    <n v="40962534"/>
    <n v="12500000"/>
    <x v="1954"/>
  </r>
  <r>
    <x v="2036"/>
    <n v="39235088"/>
    <n v="23000000"/>
    <x v="1955"/>
  </r>
  <r>
    <x v="2037"/>
    <n v="27338033"/>
    <n v="23000000"/>
    <x v="1956"/>
  </r>
  <r>
    <x v="2038"/>
    <n v="25556065"/>
    <n v="23000000"/>
    <x v="1957"/>
  </r>
  <r>
    <x v="1927"/>
    <n v="15785632"/>
    <n v="23000000"/>
    <x v="1858"/>
  </r>
  <r>
    <x v="2039"/>
    <n v="21973182"/>
    <n v="23000000"/>
    <x v="1958"/>
  </r>
  <r>
    <x v="2040"/>
    <n v="4756"/>
    <n v="25000000"/>
    <x v="1959"/>
  </r>
  <r>
    <x v="2041"/>
    <n v="18653615"/>
    <n v="23000000"/>
    <x v="1960"/>
  </r>
  <r>
    <x v="1689"/>
    <n v="12189514"/>
    <n v="23000000"/>
    <x v="1645"/>
  </r>
  <r>
    <x v="2042"/>
    <n v="13019253"/>
    <n v="23000000"/>
    <x v="1961"/>
  </r>
  <r>
    <x v="2043"/>
    <n v="18934858"/>
    <n v="23000000"/>
    <x v="1962"/>
  </r>
  <r>
    <x v="2044"/>
    <n v="20763013"/>
    <n v="23000000"/>
    <x v="1963"/>
  </r>
  <r>
    <x v="2045"/>
    <n v="12782508"/>
    <n v="23000000"/>
    <x v="1964"/>
  </r>
  <r>
    <x v="2046"/>
    <n v="11508423"/>
    <n v="23000000"/>
    <x v="1965"/>
  </r>
  <r>
    <x v="2047"/>
    <n v="10660147"/>
    <n v="23000000"/>
    <x v="1966"/>
  </r>
  <r>
    <x v="2048"/>
    <n v="7434726"/>
    <n v="23000000"/>
    <x v="1967"/>
  </r>
  <r>
    <x v="2049"/>
    <n v="6777589"/>
    <m/>
    <x v="1968"/>
  </r>
  <r>
    <x v="2050"/>
    <n v="6109075"/>
    <n v="19430000"/>
    <x v="1969"/>
  </r>
  <r>
    <x v="2051"/>
    <m/>
    <n v="11000000"/>
    <x v="1937"/>
  </r>
  <r>
    <x v="2052"/>
    <n v="2708188"/>
    <n v="23000000"/>
    <x v="1970"/>
  </r>
  <r>
    <x v="2053"/>
    <m/>
    <m/>
    <x v="4"/>
  </r>
  <r>
    <x v="2054"/>
    <n v="16123851"/>
    <n v="23000000"/>
    <x v="1971"/>
  </r>
  <r>
    <x v="2055"/>
    <m/>
    <n v="23000000"/>
    <x v="1458"/>
  </r>
  <r>
    <x v="2056"/>
    <n v="71975611"/>
    <n v="25000000"/>
    <x v="1972"/>
  </r>
  <r>
    <x v="2057"/>
    <n v="38119483"/>
    <n v="22700000"/>
    <x v="1973"/>
  </r>
  <r>
    <x v="2058"/>
    <n v="4190530"/>
    <n v="22500000"/>
    <x v="1974"/>
  </r>
  <r>
    <x v="2059"/>
    <n v="217631306"/>
    <n v="22000000"/>
    <x v="1975"/>
  </r>
  <r>
    <x v="2060"/>
    <n v="176483808"/>
    <n v="23000000"/>
    <x v="1976"/>
  </r>
  <r>
    <x v="2061"/>
    <n v="144833357"/>
    <n v="22000000"/>
    <x v="1977"/>
  </r>
  <r>
    <x v="2062"/>
    <n v="75597042"/>
    <n v="20000000"/>
    <x v="1978"/>
  </r>
  <r>
    <x v="2063"/>
    <n v="90636983"/>
    <n v="22000000"/>
    <x v="1979"/>
  </r>
  <r>
    <x v="2064"/>
    <n v="70960517"/>
    <n v="35000000"/>
    <x v="1980"/>
  </r>
  <r>
    <x v="2065"/>
    <n v="55762229"/>
    <n v="22000000"/>
    <x v="1981"/>
  </r>
  <r>
    <x v="2066"/>
    <m/>
    <n v="22000000"/>
    <x v="1982"/>
  </r>
  <r>
    <x v="2067"/>
    <n v="54235441"/>
    <n v="22000000"/>
    <x v="1983"/>
  </r>
  <r>
    <x v="2068"/>
    <n v="50728000"/>
    <n v="22000000"/>
    <x v="1984"/>
  </r>
  <r>
    <x v="2069"/>
    <n v="40270895"/>
    <n v="22000000"/>
    <x v="1985"/>
  </r>
  <r>
    <x v="2070"/>
    <n v="59696176"/>
    <n v="22000000"/>
    <x v="1986"/>
  </r>
  <r>
    <x v="2071"/>
    <n v="51483949"/>
    <n v="22000000"/>
    <x v="1987"/>
  </r>
  <r>
    <x v="2072"/>
    <n v="36020063"/>
    <n v="22000000"/>
    <x v="1988"/>
  </r>
  <r>
    <x v="2073"/>
    <n v="33313582"/>
    <n v="21000000"/>
    <x v="1989"/>
  </r>
  <r>
    <x v="2074"/>
    <n v="25842000"/>
    <n v="22000000"/>
    <x v="1990"/>
  </r>
  <r>
    <x v="2075"/>
    <n v="22264487"/>
    <n v="22000000"/>
    <x v="1991"/>
  </r>
  <r>
    <x v="2076"/>
    <n v="30659817"/>
    <n v="26000000"/>
    <x v="1992"/>
  </r>
  <r>
    <x v="1136"/>
    <n v="5773519"/>
    <n v="40000000"/>
    <x v="1107"/>
  </r>
  <r>
    <x v="2077"/>
    <n v="3108216"/>
    <m/>
    <x v="1993"/>
  </r>
  <r>
    <x v="2078"/>
    <n v="19351569"/>
    <n v="22000000"/>
    <x v="1994"/>
  </r>
  <r>
    <x v="2079"/>
    <n v="49002815"/>
    <n v="22000000"/>
    <x v="1995"/>
  </r>
  <r>
    <x v="2080"/>
    <n v="19283782"/>
    <n v="22000000"/>
    <x v="1996"/>
  </r>
  <r>
    <x v="2081"/>
    <n v="30059386"/>
    <n v="22000000"/>
    <x v="1997"/>
  </r>
  <r>
    <x v="277"/>
    <n v="35799026"/>
    <n v="126000000"/>
    <x v="271"/>
  </r>
  <r>
    <x v="2082"/>
    <n v="17951431"/>
    <n v="30000000"/>
    <x v="1998"/>
  </r>
  <r>
    <x v="2083"/>
    <n v="29997095"/>
    <n v="22000000"/>
    <x v="1999"/>
  </r>
  <r>
    <x v="2084"/>
    <n v="14252830"/>
    <n v="22000000"/>
    <x v="2000"/>
  </r>
  <r>
    <x v="2085"/>
    <n v="19783777"/>
    <n v="22000000"/>
    <x v="2001"/>
  </r>
  <r>
    <x v="2086"/>
    <n v="13555988"/>
    <n v="22000000"/>
    <x v="2002"/>
  </r>
  <r>
    <x v="2087"/>
    <n v="12784713"/>
    <n v="22000000"/>
    <x v="2003"/>
  </r>
  <r>
    <x v="2088"/>
    <n v="10696210"/>
    <n v="23500000"/>
    <x v="2004"/>
  </r>
  <r>
    <x v="2089"/>
    <n v="5974653"/>
    <n v="22000000"/>
    <x v="2005"/>
  </r>
  <r>
    <x v="2090"/>
    <n v="5000000"/>
    <n v="25000000"/>
    <x v="1409"/>
  </r>
  <r>
    <x v="2091"/>
    <n v="9694105"/>
    <n v="22000000"/>
    <x v="2006"/>
  </r>
  <r>
    <x v="2092"/>
    <n v="16027866"/>
    <n v="25000000"/>
    <x v="2007"/>
  </r>
  <r>
    <x v="2093"/>
    <n v="4829497"/>
    <m/>
    <x v="2008"/>
  </r>
  <r>
    <x v="2094"/>
    <n v="4398392"/>
    <n v="21000000"/>
    <x v="2009"/>
  </r>
  <r>
    <x v="2095"/>
    <n v="1050445"/>
    <n v="22000000"/>
    <x v="2010"/>
  </r>
  <r>
    <x v="2096"/>
    <n v="13746550"/>
    <n v="2000000"/>
    <x v="2011"/>
  </r>
  <r>
    <x v="2097"/>
    <n v="20668843"/>
    <n v="22000000"/>
    <x v="2012"/>
  </r>
  <r>
    <x v="2098"/>
    <n v="2963012"/>
    <n v="22000000"/>
    <x v="2013"/>
  </r>
  <r>
    <x v="2099"/>
    <m/>
    <n v="12000000"/>
    <x v="2014"/>
  </r>
  <r>
    <x v="2100"/>
    <n v="1796024"/>
    <n v="22000000"/>
    <x v="2015"/>
  </r>
  <r>
    <x v="2101"/>
    <n v="634277"/>
    <n v="16000000"/>
    <x v="2016"/>
  </r>
  <r>
    <x v="2102"/>
    <n v="11326836"/>
    <n v="22000000"/>
    <x v="2017"/>
  </r>
  <r>
    <x v="2103"/>
    <n v="49024969"/>
    <n v="25000000"/>
    <x v="2018"/>
  </r>
  <r>
    <x v="2104"/>
    <n v="22294341"/>
    <n v="21500000"/>
    <x v="2019"/>
  </r>
  <r>
    <x v="2105"/>
    <n v="24362501"/>
    <n v="21500000"/>
    <x v="2020"/>
  </r>
  <r>
    <x v="2106"/>
    <m/>
    <n v="22000000"/>
    <x v="1982"/>
  </r>
  <r>
    <x v="2107"/>
    <n v="16684352"/>
    <n v="17000000"/>
    <x v="2021"/>
  </r>
  <r>
    <x v="2108"/>
    <n v="46700000"/>
    <n v="21000000"/>
    <x v="2022"/>
  </r>
  <r>
    <x v="2109"/>
    <n v="52008288"/>
    <n v="21000000"/>
    <x v="2023"/>
  </r>
  <r>
    <x v="2110"/>
    <n v="8579684"/>
    <n v="9000000"/>
    <x v="2024"/>
  </r>
  <r>
    <x v="2111"/>
    <n v="42660000"/>
    <n v="17000000"/>
    <x v="2025"/>
  </r>
  <r>
    <x v="2112"/>
    <n v="40219708"/>
    <n v="21000000"/>
    <x v="2026"/>
  </r>
  <r>
    <x v="2113"/>
    <n v="132088910"/>
    <n v="21000000"/>
    <x v="2027"/>
  </r>
  <r>
    <x v="2114"/>
    <n v="36581633"/>
    <n v="21000000"/>
    <x v="2028"/>
  </r>
  <r>
    <x v="2115"/>
    <n v="37721949"/>
    <m/>
    <x v="2029"/>
  </r>
  <r>
    <x v="2116"/>
    <n v="25296447"/>
    <n v="21000000"/>
    <x v="2030"/>
  </r>
  <r>
    <x v="2117"/>
    <n v="24848292"/>
    <n v="20000000"/>
    <x v="2031"/>
  </r>
  <r>
    <x v="2118"/>
    <n v="17757087"/>
    <n v="21000000"/>
    <x v="2032"/>
  </r>
  <r>
    <x v="2119"/>
    <m/>
    <n v="3000000"/>
    <x v="788"/>
  </r>
  <r>
    <x v="2120"/>
    <n v="9430988"/>
    <n v="17000000"/>
    <x v="2033"/>
  </r>
  <r>
    <x v="2121"/>
    <n v="16284360"/>
    <n v="21000000"/>
    <x v="2034"/>
  </r>
  <r>
    <x v="2122"/>
    <n v="6830957"/>
    <n v="21000000"/>
    <x v="2035"/>
  </r>
  <r>
    <x v="2123"/>
    <n v="24104113"/>
    <n v="20000000"/>
    <x v="2036"/>
  </r>
  <r>
    <x v="2124"/>
    <n v="15593"/>
    <n v="21000000"/>
    <x v="2037"/>
  </r>
  <r>
    <x v="2125"/>
    <n v="958319"/>
    <n v="21000000"/>
    <x v="2038"/>
  </r>
  <r>
    <x v="2126"/>
    <n v="69700000"/>
    <n v="35000000"/>
    <x v="2039"/>
  </r>
  <r>
    <x v="2127"/>
    <n v="2840417"/>
    <n v="31000000"/>
    <x v="2040"/>
  </r>
  <r>
    <x v="2128"/>
    <n v="242374454"/>
    <n v="18000000"/>
    <x v="2041"/>
  </r>
  <r>
    <x v="2129"/>
    <n v="173585516"/>
    <n v="18000000"/>
    <x v="2042"/>
  </r>
  <r>
    <x v="2130"/>
    <n v="128300000"/>
    <n v="19400870"/>
    <x v="2043"/>
  </r>
  <r>
    <x v="2131"/>
    <n v="20259297"/>
    <n v="20000000"/>
    <x v="2044"/>
  </r>
  <r>
    <x v="2132"/>
    <n v="153665036"/>
    <n v="28000000"/>
    <x v="2045"/>
  </r>
  <r>
    <x v="2133"/>
    <n v="132541238"/>
    <n v="33000000"/>
    <x v="2046"/>
  </r>
  <r>
    <x v="2134"/>
    <n v="130727000"/>
    <n v="19000000"/>
    <x v="2047"/>
  </r>
  <r>
    <x v="2135"/>
    <n v="121697350"/>
    <n v="20000000"/>
    <x v="2048"/>
  </r>
  <r>
    <x v="2136"/>
    <n v="117224271"/>
    <n v="20000000"/>
    <x v="2049"/>
  </r>
  <r>
    <x v="2137"/>
    <n v="102922376"/>
    <n v="20000000"/>
    <x v="2050"/>
  </r>
  <r>
    <x v="2138"/>
    <n v="94497271"/>
    <n v="20000000"/>
    <x v="2051"/>
  </r>
  <r>
    <x v="2139"/>
    <n v="137387272"/>
    <n v="20000000"/>
    <x v="2052"/>
  </r>
  <r>
    <x v="2140"/>
    <n v="82301521"/>
    <n v="32000000"/>
    <x v="2053"/>
  </r>
  <r>
    <x v="2141"/>
    <n v="84518155"/>
    <n v="20000000"/>
    <x v="2054"/>
  </r>
  <r>
    <x v="1307"/>
    <n v="80050171"/>
    <n v="20000000"/>
    <x v="1275"/>
  </r>
  <r>
    <x v="2142"/>
    <n v="81257845"/>
    <n v="35000000"/>
    <x v="2055"/>
  </r>
  <r>
    <x v="2143"/>
    <n v="70360285"/>
    <n v="18000000"/>
    <x v="2056"/>
  </r>
  <r>
    <x v="1681"/>
    <n v="12831121"/>
    <n v="30000000"/>
    <x v="1637"/>
  </r>
  <r>
    <x v="2144"/>
    <n v="69148997"/>
    <n v="37000000"/>
    <x v="2057"/>
  </r>
  <r>
    <x v="2145"/>
    <n v="82624961"/>
    <n v="20000000"/>
    <x v="2058"/>
  </r>
  <r>
    <x v="2146"/>
    <n v="67325559"/>
    <n v="20000000"/>
    <x v="2059"/>
  </r>
  <r>
    <x v="2147"/>
    <n v="62933793"/>
    <n v="20000000"/>
    <x v="2060"/>
  </r>
  <r>
    <x v="2148"/>
    <n v="56667870"/>
    <n v="20000000"/>
    <x v="2061"/>
  </r>
  <r>
    <x v="2149"/>
    <n v="56398162"/>
    <n v="20000000"/>
    <x v="2062"/>
  </r>
  <r>
    <x v="2150"/>
    <n v="60072596"/>
    <n v="20000000"/>
    <x v="2063"/>
  </r>
  <r>
    <x v="2151"/>
    <n v="56362352"/>
    <n v="20000000"/>
    <x v="2064"/>
  </r>
  <r>
    <x v="2152"/>
    <n v="56154094"/>
    <n v="20000000"/>
    <x v="2065"/>
  </r>
  <r>
    <x v="2153"/>
    <n v="65623128"/>
    <n v="20000000"/>
    <x v="2066"/>
  </r>
  <r>
    <x v="2154"/>
    <m/>
    <n v="1800000"/>
    <x v="2067"/>
  </r>
  <r>
    <x v="2155"/>
    <n v="55461307"/>
    <n v="20000000"/>
    <x v="2068"/>
  </r>
  <r>
    <x v="2156"/>
    <n v="48546578"/>
    <n v="20000000"/>
    <x v="2069"/>
  </r>
  <r>
    <x v="2157"/>
    <n v="48423368"/>
    <n v="20000000"/>
    <x v="2070"/>
  </r>
  <r>
    <x v="2158"/>
    <n v="52066000"/>
    <n v="20000000"/>
    <x v="2071"/>
  </r>
  <r>
    <x v="2159"/>
    <n v="47887943"/>
    <n v="20000000"/>
    <x v="2072"/>
  </r>
  <r>
    <x v="2160"/>
    <n v="46363118"/>
    <n v="20000000"/>
    <x v="2073"/>
  </r>
  <r>
    <x v="2161"/>
    <n v="47852604"/>
    <n v="20000000"/>
    <x v="2074"/>
  </r>
  <r>
    <x v="2162"/>
    <n v="45542421"/>
    <n v="30000000"/>
    <x v="2075"/>
  </r>
  <r>
    <x v="2163"/>
    <n v="41573740"/>
    <m/>
    <x v="2076"/>
  </r>
  <r>
    <x v="2164"/>
    <n v="42652003"/>
    <n v="20000000"/>
    <x v="2077"/>
  </r>
  <r>
    <x v="2165"/>
    <m/>
    <m/>
    <x v="4"/>
  </r>
  <r>
    <x v="2166"/>
    <n v="39737645"/>
    <n v="20000000"/>
    <x v="2078"/>
  </r>
  <r>
    <x v="385"/>
    <n v="37567440"/>
    <n v="20000000"/>
    <x v="378"/>
  </r>
  <r>
    <x v="2167"/>
    <n v="44988180"/>
    <n v="20000000"/>
    <x v="2079"/>
  </r>
  <r>
    <x v="2168"/>
    <n v="39263506"/>
    <n v="22000000"/>
    <x v="2080"/>
  </r>
  <r>
    <x v="2169"/>
    <n v="39143839"/>
    <n v="20000000"/>
    <x v="2081"/>
  </r>
  <r>
    <x v="2170"/>
    <n v="37672350"/>
    <n v="20000000"/>
    <x v="2082"/>
  </r>
  <r>
    <x v="2171"/>
    <n v="38037513"/>
    <n v="20000000"/>
    <x v="2083"/>
  </r>
  <r>
    <x v="2172"/>
    <n v="37442180"/>
    <n v="20000000"/>
    <x v="2084"/>
  </r>
  <r>
    <x v="2173"/>
    <m/>
    <n v="20000000"/>
    <x v="1409"/>
  </r>
  <r>
    <x v="2174"/>
    <n v="35596227"/>
    <n v="20000000"/>
    <x v="2085"/>
  </r>
  <r>
    <x v="2175"/>
    <n v="35422828"/>
    <n v="20000000"/>
    <x v="2086"/>
  </r>
  <r>
    <x v="2176"/>
    <n v="36658108"/>
    <n v="20000000"/>
    <x v="2087"/>
  </r>
  <r>
    <x v="2177"/>
    <n v="34300771"/>
    <n v="25000000"/>
    <x v="2088"/>
  </r>
  <r>
    <x v="2178"/>
    <n v="34290142"/>
    <n v="19800000"/>
    <x v="2089"/>
  </r>
  <r>
    <x v="2179"/>
    <n v="33422556"/>
    <n v="20000000"/>
    <x v="2090"/>
  </r>
  <r>
    <x v="2180"/>
    <n v="32774834"/>
    <n v="30000000"/>
    <x v="2091"/>
  </r>
  <r>
    <x v="2181"/>
    <n v="34334256"/>
    <n v="11000000"/>
    <x v="2092"/>
  </r>
  <r>
    <x v="2182"/>
    <n v="32051917"/>
    <n v="20000000"/>
    <x v="2093"/>
  </r>
  <r>
    <x v="2183"/>
    <n v="32014289"/>
    <n v="20000000"/>
    <x v="2094"/>
  </r>
  <r>
    <x v="2184"/>
    <m/>
    <n v="20000000"/>
    <x v="1409"/>
  </r>
  <r>
    <x v="2185"/>
    <n v="31838002"/>
    <n v="20000000"/>
    <x v="2095"/>
  </r>
  <r>
    <x v="2186"/>
    <n v="36874745"/>
    <n v="20000000"/>
    <x v="2096"/>
  </r>
  <r>
    <x v="2187"/>
    <n v="30079316"/>
    <n v="35000000"/>
    <x v="2097"/>
  </r>
  <r>
    <x v="2188"/>
    <n v="35033759"/>
    <n v="19000000"/>
    <x v="2098"/>
  </r>
  <r>
    <x v="2189"/>
    <n v="29753944"/>
    <n v="20000000"/>
    <x v="2099"/>
  </r>
  <r>
    <x v="2190"/>
    <n v="29062561"/>
    <m/>
    <x v="2100"/>
  </r>
  <r>
    <x v="2191"/>
    <n v="31146570"/>
    <n v="20000000"/>
    <x v="2101"/>
  </r>
  <r>
    <x v="2192"/>
    <n v="27277055"/>
    <n v="20000000"/>
    <x v="2102"/>
  </r>
  <r>
    <x v="2193"/>
    <n v="26876529"/>
    <n v="27000000"/>
    <x v="2103"/>
  </r>
  <r>
    <x v="2194"/>
    <n v="53146000"/>
    <n v="20000000"/>
    <x v="2104"/>
  </r>
  <r>
    <x v="2195"/>
    <n v="30028592"/>
    <n v="20000000"/>
    <x v="2105"/>
  </r>
  <r>
    <x v="2196"/>
    <n v="34126138"/>
    <n v="20000000"/>
    <x v="2106"/>
  </r>
  <r>
    <x v="2197"/>
    <n v="25677801"/>
    <n v="20000000"/>
    <x v="2107"/>
  </r>
  <r>
    <x v="2198"/>
    <n v="26415649"/>
    <n v="20000000"/>
    <x v="2108"/>
  </r>
  <r>
    <x v="2199"/>
    <n v="26003149"/>
    <n v="20000000"/>
    <x v="2109"/>
  </r>
  <r>
    <x v="2200"/>
    <n v="25584685"/>
    <n v="20000000"/>
    <x v="2110"/>
  </r>
  <r>
    <x v="2201"/>
    <n v="29975979"/>
    <n v="20000000"/>
    <x v="2111"/>
  </r>
  <r>
    <x v="2202"/>
    <n v="31584722"/>
    <n v="20000000"/>
    <x v="2112"/>
  </r>
  <r>
    <x v="2203"/>
    <n v="23179303"/>
    <n v="20000000"/>
    <x v="2113"/>
  </r>
  <r>
    <x v="2204"/>
    <n v="23078294"/>
    <n v="9000000"/>
    <x v="2114"/>
  </r>
  <r>
    <x v="2205"/>
    <n v="21413105"/>
    <n v="20000000"/>
    <x v="2115"/>
  </r>
  <r>
    <x v="2206"/>
    <n v="25077977"/>
    <n v="20000000"/>
    <x v="2116"/>
  </r>
  <r>
    <x v="2207"/>
    <n v="23292105"/>
    <n v="20000000"/>
    <x v="2117"/>
  </r>
  <r>
    <x v="2208"/>
    <n v="26870825"/>
    <m/>
    <x v="2118"/>
  </r>
  <r>
    <x v="2209"/>
    <n v="20916309"/>
    <n v="40000000"/>
    <x v="2119"/>
  </r>
  <r>
    <x v="2210"/>
    <n v="21200000"/>
    <n v="20000000"/>
    <x v="2120"/>
  </r>
  <r>
    <x v="2211"/>
    <n v="28876924"/>
    <n v="20000000"/>
    <x v="2121"/>
  </r>
  <r>
    <x v="2212"/>
    <n v="20207003"/>
    <m/>
    <x v="2122"/>
  </r>
  <r>
    <x v="2213"/>
    <n v="20241395"/>
    <n v="20000000"/>
    <x v="2123"/>
  </r>
  <r>
    <x v="2214"/>
    <m/>
    <m/>
    <x v="4"/>
  </r>
  <r>
    <x v="2215"/>
    <n v="32000000"/>
    <n v="806947"/>
    <x v="2124"/>
  </r>
  <r>
    <x v="2216"/>
    <n v="19151864"/>
    <n v="40000000"/>
    <x v="2125"/>
  </r>
  <r>
    <x v="2217"/>
    <n v="23393765"/>
    <n v="20000000"/>
    <x v="2126"/>
  </r>
  <r>
    <x v="2218"/>
    <n v="18882880"/>
    <n v="20000000"/>
    <x v="2127"/>
  </r>
  <r>
    <x v="2219"/>
    <n v="8500000"/>
    <n v="20000000"/>
    <x v="2128"/>
  </r>
  <r>
    <x v="2220"/>
    <m/>
    <n v="20000000"/>
    <x v="1409"/>
  </r>
  <r>
    <x v="2221"/>
    <n v="18252684"/>
    <n v="30000000"/>
    <x v="2129"/>
  </r>
  <r>
    <x v="2222"/>
    <n v="19661987"/>
    <n v="20000000"/>
    <x v="2130"/>
  </r>
  <r>
    <x v="2223"/>
    <n v="18352454"/>
    <n v="15000000"/>
    <x v="2131"/>
  </r>
  <r>
    <x v="2224"/>
    <n v="17803796"/>
    <n v="20000000"/>
    <x v="2132"/>
  </r>
  <r>
    <x v="2225"/>
    <n v="17529157"/>
    <n v="20000000"/>
    <x v="2133"/>
  </r>
  <r>
    <x v="2226"/>
    <n v="25753840"/>
    <n v="19000000"/>
    <x v="2134"/>
  </r>
  <r>
    <x v="2227"/>
    <n v="18081626"/>
    <n v="20000000"/>
    <x v="2135"/>
  </r>
  <r>
    <x v="2228"/>
    <n v="17518220"/>
    <n v="20000000"/>
    <x v="2136"/>
  </r>
  <r>
    <x v="2229"/>
    <n v="17104669"/>
    <n v="20000000"/>
    <x v="2137"/>
  </r>
  <r>
    <x v="2230"/>
    <m/>
    <m/>
    <x v="4"/>
  </r>
  <r>
    <x v="2231"/>
    <n v="16988996"/>
    <n v="35000000"/>
    <x v="2138"/>
  </r>
  <r>
    <x v="2232"/>
    <n v="15797907"/>
    <n v="20000000"/>
    <x v="2139"/>
  </r>
  <r>
    <x v="2233"/>
    <n v="16248701"/>
    <n v="20000000"/>
    <x v="2140"/>
  </r>
  <r>
    <x v="2234"/>
    <n v="15712072"/>
    <n v="20000000"/>
    <x v="2141"/>
  </r>
  <r>
    <x v="1365"/>
    <n v="191449475"/>
    <n v="37000000"/>
    <x v="1332"/>
  </r>
  <r>
    <x v="2235"/>
    <n v="15408822"/>
    <n v="20000000"/>
    <x v="2142"/>
  </r>
  <r>
    <x v="2236"/>
    <n v="15464026"/>
    <n v="20000000"/>
    <x v="2143"/>
  </r>
  <r>
    <x v="2237"/>
    <n v="14359793"/>
    <m/>
    <x v="2144"/>
  </r>
  <r>
    <x v="2238"/>
    <n v="8000000"/>
    <n v="20000000"/>
    <x v="2014"/>
  </r>
  <r>
    <x v="2239"/>
    <m/>
    <n v="19500000"/>
    <x v="2145"/>
  </r>
  <r>
    <x v="2240"/>
    <n v="14174654"/>
    <n v="25000000"/>
    <x v="2146"/>
  </r>
  <r>
    <x v="2241"/>
    <n v="15988876"/>
    <n v="27000000"/>
    <x v="2147"/>
  </r>
  <r>
    <x v="2242"/>
    <n v="13801755"/>
    <n v="20000000"/>
    <x v="2148"/>
  </r>
  <r>
    <x v="2243"/>
    <n v="13987482"/>
    <n v="20000000"/>
    <x v="2149"/>
  </r>
  <r>
    <x v="2244"/>
    <n v="14291570"/>
    <n v="20000000"/>
    <x v="2150"/>
  </r>
  <r>
    <x v="2245"/>
    <n v="12181484"/>
    <n v="40000000"/>
    <x v="2151"/>
  </r>
  <r>
    <x v="2246"/>
    <n v="13630226"/>
    <n v="20000000"/>
    <x v="2152"/>
  </r>
  <r>
    <x v="2247"/>
    <n v="13383737"/>
    <n v="20000000"/>
    <x v="2153"/>
  </r>
  <r>
    <x v="2248"/>
    <n v="13391174"/>
    <n v="20000000"/>
    <x v="2154"/>
  </r>
  <r>
    <x v="2249"/>
    <n v="12987647"/>
    <n v="30000000"/>
    <x v="2155"/>
  </r>
  <r>
    <x v="2250"/>
    <n v="12469811"/>
    <n v="22000000"/>
    <x v="2156"/>
  </r>
  <r>
    <x v="2251"/>
    <n v="12398628"/>
    <n v="20000000"/>
    <x v="2157"/>
  </r>
  <r>
    <x v="2252"/>
    <n v="13214030"/>
    <n v="20000000"/>
    <x v="2158"/>
  </r>
  <r>
    <x v="2253"/>
    <n v="12232937"/>
    <n v="22000000"/>
    <x v="2159"/>
  </r>
  <r>
    <x v="2254"/>
    <n v="12134420"/>
    <n v="20000000"/>
    <x v="2160"/>
  </r>
  <r>
    <x v="2255"/>
    <n v="11784000"/>
    <n v="20000000"/>
    <x v="2161"/>
  </r>
  <r>
    <x v="2256"/>
    <n v="11169531"/>
    <n v="20000000"/>
    <x v="2162"/>
  </r>
  <r>
    <x v="2257"/>
    <n v="11034436"/>
    <n v="20000000"/>
    <x v="2163"/>
  </r>
  <r>
    <x v="2258"/>
    <n v="12626905"/>
    <n v="20000000"/>
    <x v="2164"/>
  </r>
  <r>
    <x v="2259"/>
    <n v="10569071"/>
    <n v="20000000"/>
    <x v="2165"/>
  </r>
  <r>
    <x v="2260"/>
    <n v="10544143"/>
    <n v="20000000"/>
    <x v="2166"/>
  </r>
  <r>
    <x v="2261"/>
    <n v="13650738"/>
    <n v="20000000"/>
    <x v="2167"/>
  </r>
  <r>
    <x v="2262"/>
    <n v="10555348"/>
    <n v="20000000"/>
    <x v="2168"/>
  </r>
  <r>
    <x v="2263"/>
    <n v="9714482"/>
    <n v="20000000"/>
    <x v="2169"/>
  </r>
  <r>
    <x v="2110"/>
    <n v="8579684"/>
    <n v="9000000"/>
    <x v="2024"/>
  </r>
  <r>
    <x v="2264"/>
    <n v="9525276"/>
    <n v="20000000"/>
    <x v="2170"/>
  </r>
  <r>
    <x v="2265"/>
    <n v="8855646"/>
    <n v="21000000"/>
    <x v="2171"/>
  </r>
  <r>
    <x v="2266"/>
    <n v="9109322"/>
    <n v="20000000"/>
    <x v="2172"/>
  </r>
  <r>
    <x v="2267"/>
    <n v="8326035"/>
    <n v="33000000"/>
    <x v="2173"/>
  </r>
  <r>
    <x v="2268"/>
    <n v="8104069"/>
    <n v="20000000"/>
    <x v="2174"/>
  </r>
  <r>
    <x v="2269"/>
    <n v="8054280"/>
    <n v="20000000"/>
    <x v="2175"/>
  </r>
  <r>
    <x v="2270"/>
    <m/>
    <n v="20000000"/>
    <x v="1409"/>
  </r>
  <r>
    <x v="2271"/>
    <n v="8093318"/>
    <n v="20000000"/>
    <x v="2176"/>
  </r>
  <r>
    <x v="2272"/>
    <n v="7382993"/>
    <n v="20000000"/>
    <x v="2177"/>
  </r>
  <r>
    <x v="2273"/>
    <n v="8888355"/>
    <n v="20000000"/>
    <x v="2178"/>
  </r>
  <r>
    <x v="2274"/>
    <m/>
    <m/>
    <x v="4"/>
  </r>
  <r>
    <x v="2275"/>
    <n v="7001720"/>
    <n v="12000000"/>
    <x v="2179"/>
  </r>
  <r>
    <x v="2276"/>
    <n v="7268659"/>
    <n v="20000000"/>
    <x v="2180"/>
  </r>
  <r>
    <x v="2277"/>
    <n v="6852144"/>
    <n v="22000000"/>
    <x v="2181"/>
  </r>
  <r>
    <x v="2278"/>
    <n v="6563357"/>
    <n v="20000000"/>
    <x v="2182"/>
  </r>
  <r>
    <x v="2279"/>
    <n v="6201757"/>
    <n v="10000000"/>
    <x v="2183"/>
  </r>
  <r>
    <x v="2280"/>
    <n v="6420319"/>
    <n v="20000000"/>
    <x v="2184"/>
  </r>
  <r>
    <x v="2281"/>
    <n v="5702083"/>
    <n v="15000000"/>
    <x v="2185"/>
  </r>
  <r>
    <x v="2282"/>
    <n v="5480996"/>
    <n v="8700000"/>
    <x v="2186"/>
  </r>
  <r>
    <x v="2283"/>
    <n v="6002756"/>
    <n v="20000000"/>
    <x v="2187"/>
  </r>
  <r>
    <x v="2284"/>
    <n v="5132655"/>
    <n v="20000000"/>
    <x v="2188"/>
  </r>
  <r>
    <x v="2285"/>
    <n v="5205343"/>
    <n v="20000000"/>
    <x v="2189"/>
  </r>
  <r>
    <x v="2286"/>
    <n v="5005883"/>
    <n v="20000000"/>
    <x v="2190"/>
  </r>
  <r>
    <x v="2287"/>
    <n v="5749134"/>
    <n v="20000000"/>
    <x v="2191"/>
  </r>
  <r>
    <x v="2288"/>
    <m/>
    <n v="20000000"/>
    <x v="1409"/>
  </r>
  <r>
    <x v="2289"/>
    <n v="4234040"/>
    <n v="20000000"/>
    <x v="2192"/>
  </r>
  <r>
    <x v="2290"/>
    <n v="4001121"/>
    <n v="20000000"/>
    <x v="2193"/>
  </r>
  <r>
    <x v="2291"/>
    <n v="3749061"/>
    <n v="20000000"/>
    <x v="2194"/>
  </r>
  <r>
    <x v="2292"/>
    <n v="3519627"/>
    <n v="20000000"/>
    <x v="2195"/>
  </r>
  <r>
    <x v="2293"/>
    <n v="3081925"/>
    <n v="21000000"/>
    <x v="2196"/>
  </r>
  <r>
    <x v="2294"/>
    <n v="2298191"/>
    <n v="2400000000"/>
    <x v="2197"/>
  </r>
  <r>
    <x v="2295"/>
    <n v="2353728"/>
    <n v="20000000"/>
    <x v="2198"/>
  </r>
  <r>
    <x v="2296"/>
    <n v="2000000"/>
    <n v="20000000"/>
    <x v="2199"/>
  </r>
  <r>
    <x v="2297"/>
    <n v="1900725"/>
    <n v="2000000"/>
    <x v="2200"/>
  </r>
  <r>
    <x v="2298"/>
    <n v="2246000"/>
    <n v="20000000"/>
    <x v="2201"/>
  </r>
  <r>
    <x v="2299"/>
    <n v="1646664"/>
    <n v="20000000"/>
    <x v="2202"/>
  </r>
  <r>
    <x v="2300"/>
    <n v="1190018"/>
    <n v="20000000"/>
    <x v="2203"/>
  </r>
  <r>
    <x v="2301"/>
    <n v="1027749"/>
    <n v="40000000"/>
    <x v="2204"/>
  </r>
  <r>
    <x v="2302"/>
    <n v="882710"/>
    <n v="24000000"/>
    <x v="2205"/>
  </r>
  <r>
    <x v="2303"/>
    <n v="1064277"/>
    <n v="20000000"/>
    <x v="2206"/>
  </r>
  <r>
    <x v="2304"/>
    <n v="531009"/>
    <n v="10000000"/>
    <x v="2207"/>
  </r>
  <r>
    <x v="2305"/>
    <n v="410388"/>
    <n v="2127519898"/>
    <x v="2208"/>
  </r>
  <r>
    <x v="2306"/>
    <n v="375474"/>
    <n v="20000000"/>
    <x v="2209"/>
  </r>
  <r>
    <x v="2307"/>
    <n v="578382"/>
    <m/>
    <x v="2210"/>
  </r>
  <r>
    <x v="2308"/>
    <n v="305070"/>
    <n v="20000000"/>
    <x v="2211"/>
  </r>
  <r>
    <x v="2309"/>
    <n v="206678"/>
    <m/>
    <x v="2212"/>
  </r>
  <r>
    <x v="2310"/>
    <n v="146072"/>
    <n v="140000000"/>
    <x v="2213"/>
  </r>
  <r>
    <x v="2311"/>
    <n v="1183354"/>
    <n v="20000000"/>
    <x v="2214"/>
  </r>
  <r>
    <x v="2312"/>
    <n v="121972"/>
    <n v="22000000"/>
    <x v="2215"/>
  </r>
  <r>
    <x v="2313"/>
    <m/>
    <m/>
    <x v="4"/>
  </r>
  <r>
    <x v="2314"/>
    <n v="263365"/>
    <n v="20000000"/>
    <x v="2216"/>
  </r>
  <r>
    <x v="2315"/>
    <n v="54734"/>
    <m/>
    <x v="2217"/>
  </r>
  <r>
    <x v="2316"/>
    <m/>
    <n v="13000"/>
    <x v="2218"/>
  </r>
  <r>
    <x v="2317"/>
    <m/>
    <n v="25000000"/>
    <x v="1282"/>
  </r>
  <r>
    <x v="2318"/>
    <m/>
    <n v="20000000"/>
    <x v="1409"/>
  </r>
  <r>
    <x v="2319"/>
    <m/>
    <n v="20000000"/>
    <x v="1409"/>
  </r>
  <r>
    <x v="2320"/>
    <m/>
    <m/>
    <x v="4"/>
  </r>
  <r>
    <x v="2321"/>
    <m/>
    <n v="20000000"/>
    <x v="1409"/>
  </r>
  <r>
    <x v="2322"/>
    <m/>
    <n v="20000000"/>
    <x v="1409"/>
  </r>
  <r>
    <x v="2323"/>
    <m/>
    <n v="20000000"/>
    <x v="1409"/>
  </r>
  <r>
    <x v="2324"/>
    <m/>
    <n v="27220000"/>
    <x v="2219"/>
  </r>
  <r>
    <x v="2325"/>
    <n v="8047690"/>
    <n v="19400000"/>
    <x v="2220"/>
  </r>
  <r>
    <x v="2326"/>
    <n v="476270"/>
    <n v="20000000"/>
    <x v="2221"/>
  </r>
  <r>
    <x v="2327"/>
    <n v="184208848"/>
    <n v="22000000"/>
    <x v="2222"/>
  </r>
  <r>
    <x v="2328"/>
    <n v="100292856"/>
    <n v="20000000"/>
    <x v="2223"/>
  </r>
  <r>
    <x v="2329"/>
    <n v="58571513"/>
    <n v="19000000"/>
    <x v="2224"/>
  </r>
  <r>
    <x v="2330"/>
    <n v="51431160"/>
    <n v="20000000"/>
    <x v="2225"/>
  </r>
  <r>
    <x v="2331"/>
    <n v="103001286"/>
    <n v="15000000"/>
    <x v="2226"/>
  </r>
  <r>
    <x v="2332"/>
    <n v="41867960"/>
    <n v="20000000"/>
    <x v="2227"/>
  </r>
  <r>
    <x v="2333"/>
    <m/>
    <n v="19000000"/>
    <x v="1413"/>
  </r>
  <r>
    <x v="2334"/>
    <n v="210609762"/>
    <n v="19000000"/>
    <x v="2228"/>
  </r>
  <r>
    <x v="2335"/>
    <n v="40846082"/>
    <n v="19000000"/>
    <x v="2229"/>
  </r>
  <r>
    <x v="2336"/>
    <n v="51697449"/>
    <n v="13000000"/>
    <x v="2230"/>
  </r>
  <r>
    <x v="2337"/>
    <m/>
    <n v="27000000"/>
    <x v="1432"/>
  </r>
  <r>
    <x v="2338"/>
    <n v="27758465"/>
    <n v="19000000"/>
    <x v="2231"/>
  </r>
  <r>
    <x v="2339"/>
    <n v="56127162"/>
    <n v="18000000"/>
    <x v="2232"/>
  </r>
  <r>
    <x v="2340"/>
    <n v="1357042"/>
    <n v="15000000"/>
    <x v="2233"/>
  </r>
  <r>
    <x v="2341"/>
    <m/>
    <m/>
    <x v="4"/>
  </r>
  <r>
    <x v="2342"/>
    <n v="15911333"/>
    <n v="19000000"/>
    <x v="2234"/>
  </r>
  <r>
    <x v="2343"/>
    <n v="39103378"/>
    <n v="20000000"/>
    <x v="2235"/>
  </r>
  <r>
    <x v="2344"/>
    <n v="10049886"/>
    <n v="19000000"/>
    <x v="2236"/>
  </r>
  <r>
    <x v="2345"/>
    <m/>
    <m/>
    <x v="4"/>
  </r>
  <r>
    <x v="2346"/>
    <n v="8600000"/>
    <n v="25000000"/>
    <x v="2237"/>
  </r>
  <r>
    <x v="2347"/>
    <n v="21483154"/>
    <n v="19000000"/>
    <x v="2238"/>
  </r>
  <r>
    <x v="2348"/>
    <n v="8396942"/>
    <n v="19000000"/>
    <x v="2239"/>
  </r>
  <r>
    <x v="2349"/>
    <n v="12561"/>
    <n v="19000000"/>
    <x v="2240"/>
  </r>
  <r>
    <x v="2350"/>
    <m/>
    <n v="19000000"/>
    <x v="1413"/>
  </r>
  <r>
    <x v="2351"/>
    <n v="6923891"/>
    <n v="23000000"/>
    <x v="2241"/>
  </r>
  <r>
    <x v="2352"/>
    <n v="5308553"/>
    <m/>
    <x v="2242"/>
  </r>
  <r>
    <x v="2353"/>
    <n v="2119994"/>
    <n v="19000000"/>
    <x v="2243"/>
  </r>
  <r>
    <x v="2354"/>
    <n v="1292527"/>
    <n v="19000000"/>
    <x v="2244"/>
  </r>
  <r>
    <x v="2355"/>
    <n v="560512"/>
    <m/>
    <x v="2245"/>
  </r>
  <r>
    <x v="2356"/>
    <n v="64255243"/>
    <n v="19000000"/>
    <x v="2246"/>
  </r>
  <r>
    <x v="2357"/>
    <n v="22245861"/>
    <n v="19000000"/>
    <x v="2247"/>
  </r>
  <r>
    <x v="2358"/>
    <n v="20433940"/>
    <n v="15000000"/>
    <x v="2248"/>
  </r>
  <r>
    <x v="2359"/>
    <m/>
    <m/>
    <x v="4"/>
  </r>
  <r>
    <x v="2360"/>
    <n v="10562387"/>
    <n v="18500000"/>
    <x v="2249"/>
  </r>
  <r>
    <x v="2361"/>
    <n v="18439082"/>
    <n v="18500000"/>
    <x v="2250"/>
  </r>
  <r>
    <x v="2362"/>
    <n v="150056505"/>
    <n v="18000000"/>
    <x v="2251"/>
  </r>
  <r>
    <x v="2363"/>
    <n v="119938730"/>
    <n v="18000000"/>
    <x v="2252"/>
  </r>
  <r>
    <x v="2364"/>
    <n v="114968774"/>
    <n v="18000000"/>
    <x v="2253"/>
  </r>
  <r>
    <x v="2365"/>
    <n v="128505958"/>
    <n v="18000000"/>
    <x v="2254"/>
  </r>
  <r>
    <x v="2366"/>
    <n v="95001351"/>
    <n v="18000000"/>
    <x v="2255"/>
  </r>
  <r>
    <x v="2367"/>
    <n v="76400000"/>
    <n v="17000000"/>
    <x v="2256"/>
  </r>
  <r>
    <x v="2368"/>
    <n v="75072454"/>
    <n v="20000000"/>
    <x v="2257"/>
  </r>
  <r>
    <x v="2369"/>
    <n v="65535067"/>
    <n v="17000000"/>
    <x v="2258"/>
  </r>
  <r>
    <x v="2370"/>
    <n v="13998282"/>
    <n v="16000000"/>
    <x v="2259"/>
  </r>
  <r>
    <x v="2371"/>
    <n v="6061759"/>
    <n v="17000000"/>
    <x v="2260"/>
  </r>
  <r>
    <x v="2372"/>
    <n v="64955956"/>
    <n v="18000000"/>
    <x v="2261"/>
  </r>
  <r>
    <x v="2373"/>
    <n v="60057639"/>
    <n v="18000000"/>
    <x v="2262"/>
  </r>
  <r>
    <x v="2374"/>
    <n v="53868030"/>
    <n v="17000000"/>
    <x v="2263"/>
  </r>
  <r>
    <x v="2375"/>
    <n v="59573085"/>
    <n v="18000000"/>
    <x v="2264"/>
  </r>
  <r>
    <x v="2376"/>
    <n v="52691009"/>
    <n v="21000000"/>
    <x v="2265"/>
  </r>
  <r>
    <x v="2377"/>
    <n v="59735548"/>
    <n v="15000000"/>
    <x v="2266"/>
  </r>
  <r>
    <x v="2378"/>
    <n v="51600000"/>
    <n v="18000000"/>
    <x v="2267"/>
  </r>
  <r>
    <x v="2379"/>
    <n v="43818159"/>
    <n v="20000000"/>
    <x v="2268"/>
  </r>
  <r>
    <x v="2380"/>
    <n v="86049418"/>
    <n v="17000000"/>
    <x v="2269"/>
  </r>
  <r>
    <x v="2381"/>
    <n v="43601508"/>
    <n v="18000000"/>
    <x v="2270"/>
  </r>
  <r>
    <x v="2382"/>
    <n v="41300105"/>
    <n v="19800000"/>
    <x v="2271"/>
  </r>
  <r>
    <x v="2383"/>
    <m/>
    <m/>
    <x v="4"/>
  </r>
  <r>
    <x v="2384"/>
    <n v="41382841"/>
    <n v="18000000"/>
    <x v="2272"/>
  </r>
  <r>
    <x v="2385"/>
    <n v="42335698"/>
    <n v="18000000"/>
    <x v="2273"/>
  </r>
  <r>
    <x v="2386"/>
    <n v="33404871"/>
    <n v="18000000"/>
    <x v="2274"/>
  </r>
  <r>
    <x v="2387"/>
    <n v="31471430"/>
    <n v="15000000"/>
    <x v="2275"/>
  </r>
  <r>
    <x v="2388"/>
    <n v="30222640"/>
    <n v="25000000"/>
    <x v="2276"/>
  </r>
  <r>
    <x v="1697"/>
    <n v="26830000"/>
    <n v="18000000"/>
    <x v="1652"/>
  </r>
  <r>
    <x v="2389"/>
    <n v="26906039"/>
    <n v="18000000"/>
    <x v="2277"/>
  </r>
  <r>
    <x v="2390"/>
    <n v="21378000"/>
    <n v="1000000"/>
    <x v="2278"/>
  </r>
  <r>
    <x v="2391"/>
    <n v="43853424"/>
    <n v="18000000"/>
    <x v="2279"/>
  </r>
  <r>
    <x v="2392"/>
    <m/>
    <n v="18000000"/>
    <x v="2199"/>
  </r>
  <r>
    <x v="2393"/>
    <n v="23993605"/>
    <n v="18000000"/>
    <x v="2280"/>
  </r>
  <r>
    <x v="2394"/>
    <n v="26400000"/>
    <n v="18000000"/>
    <x v="2281"/>
  </r>
  <r>
    <x v="2395"/>
    <n v="45250"/>
    <n v="18000000"/>
    <x v="2282"/>
  </r>
  <r>
    <x v="2396"/>
    <n v="22927390"/>
    <n v="18000000"/>
    <x v="2283"/>
  </r>
  <r>
    <x v="2397"/>
    <n v="4250320"/>
    <n v="18000000"/>
    <x v="2284"/>
  </r>
  <r>
    <x v="2398"/>
    <n v="22452209"/>
    <n v="18000000"/>
    <x v="2285"/>
  </r>
  <r>
    <x v="2399"/>
    <n v="18329466"/>
    <n v="18000000"/>
    <x v="2286"/>
  </r>
  <r>
    <x v="2400"/>
    <n v="17071230"/>
    <n v="18000000"/>
    <x v="2287"/>
  </r>
  <r>
    <x v="2401"/>
    <n v="17174870"/>
    <n v="18000000"/>
    <x v="2288"/>
  </r>
  <r>
    <x v="2402"/>
    <n v="26284475"/>
    <n v="17000000"/>
    <x v="2289"/>
  </r>
  <r>
    <x v="2403"/>
    <n v="16702864"/>
    <n v="18000000"/>
    <x v="2290"/>
  </r>
  <r>
    <x v="2404"/>
    <n v="15561627"/>
    <n v="18000000"/>
    <x v="2291"/>
  </r>
  <r>
    <x v="2405"/>
    <n v="17750583"/>
    <n v="30000000"/>
    <x v="2292"/>
  </r>
  <r>
    <x v="2406"/>
    <n v="14793904"/>
    <n v="18000000"/>
    <x v="2293"/>
  </r>
  <r>
    <x v="2407"/>
    <n v="15281286"/>
    <n v="18000000"/>
    <x v="2294"/>
  </r>
  <r>
    <x v="2408"/>
    <n v="8000000"/>
    <n v="18000000"/>
    <x v="2295"/>
  </r>
  <r>
    <x v="2409"/>
    <n v="13491653"/>
    <n v="18000000"/>
    <x v="2296"/>
  </r>
  <r>
    <x v="2410"/>
    <m/>
    <n v="18000000"/>
    <x v="2199"/>
  </r>
  <r>
    <x v="2411"/>
    <n v="10494494"/>
    <n v="18000000"/>
    <x v="2297"/>
  </r>
  <r>
    <x v="2412"/>
    <n v="7837632"/>
    <n v="18000000"/>
    <x v="2298"/>
  </r>
  <r>
    <x v="2413"/>
    <n v="15155772"/>
    <n v="18000000"/>
    <x v="2299"/>
  </r>
  <r>
    <x v="2414"/>
    <n v="8508843"/>
    <n v="18000000"/>
    <x v="2300"/>
  </r>
  <r>
    <x v="2415"/>
    <n v="7739049"/>
    <n v="18000000"/>
    <x v="2301"/>
  </r>
  <r>
    <x v="2416"/>
    <n v="6734844"/>
    <n v="17000000"/>
    <x v="2302"/>
  </r>
  <r>
    <x v="2417"/>
    <n v="6000000"/>
    <n v="18000000"/>
    <x v="2014"/>
  </r>
  <r>
    <x v="2418"/>
    <n v="6615578"/>
    <n v="13000000"/>
    <x v="2303"/>
  </r>
  <r>
    <x v="2419"/>
    <n v="5887457"/>
    <n v="18000000"/>
    <x v="2304"/>
  </r>
  <r>
    <x v="2420"/>
    <n v="13362308"/>
    <n v="18000000"/>
    <x v="2305"/>
  </r>
  <r>
    <x v="2421"/>
    <n v="5701643"/>
    <n v="20000000"/>
    <x v="2306"/>
  </r>
  <r>
    <x v="2422"/>
    <n v="5694401"/>
    <n v="18000000"/>
    <x v="2307"/>
  </r>
  <r>
    <x v="2423"/>
    <n v="5333658"/>
    <n v="20000000"/>
    <x v="2308"/>
  </r>
  <r>
    <x v="2424"/>
    <n v="4414535"/>
    <n v="18000000"/>
    <x v="2309"/>
  </r>
  <r>
    <x v="2425"/>
    <n v="4806750"/>
    <m/>
    <x v="2310"/>
  </r>
  <r>
    <x v="2426"/>
    <n v="3707794"/>
    <n v="18000000"/>
    <x v="2311"/>
  </r>
  <r>
    <x v="2427"/>
    <n v="3203044"/>
    <n v="18000000"/>
    <x v="2312"/>
  </r>
  <r>
    <x v="2428"/>
    <n v="4435083"/>
    <n v="18000000"/>
    <x v="2313"/>
  </r>
  <r>
    <x v="2429"/>
    <m/>
    <m/>
    <x v="4"/>
  </r>
  <r>
    <x v="2430"/>
    <n v="2222647"/>
    <n v="12000000"/>
    <x v="2314"/>
  </r>
  <r>
    <x v="2431"/>
    <m/>
    <m/>
    <x v="4"/>
  </r>
  <r>
    <x v="2432"/>
    <n v="3500000"/>
    <n v="2700000"/>
    <x v="2315"/>
  </r>
  <r>
    <x v="2433"/>
    <n v="676698"/>
    <n v="18000000"/>
    <x v="2316"/>
  </r>
  <r>
    <x v="2434"/>
    <n v="3419967"/>
    <m/>
    <x v="2317"/>
  </r>
  <r>
    <x v="2435"/>
    <m/>
    <n v="18000000"/>
    <x v="2199"/>
  </r>
  <r>
    <x v="2436"/>
    <n v="145118"/>
    <m/>
    <x v="2318"/>
  </r>
  <r>
    <x v="2437"/>
    <m/>
    <n v="18000000"/>
    <x v="2199"/>
  </r>
  <r>
    <x v="2438"/>
    <n v="229311"/>
    <n v="11350000"/>
    <x v="2319"/>
  </r>
  <r>
    <x v="2439"/>
    <m/>
    <n v="3500000"/>
    <x v="2320"/>
  </r>
  <r>
    <x v="2440"/>
    <m/>
    <n v="18000000"/>
    <x v="2199"/>
  </r>
  <r>
    <x v="2441"/>
    <n v="63260"/>
    <n v="14000000"/>
    <x v="2321"/>
  </r>
  <r>
    <x v="2051"/>
    <m/>
    <n v="11000000"/>
    <x v="1937"/>
  </r>
  <r>
    <x v="2442"/>
    <m/>
    <n v="17900000"/>
    <x v="2322"/>
  </r>
  <r>
    <x v="2443"/>
    <m/>
    <n v="14000000"/>
    <x v="1023"/>
  </r>
  <r>
    <x v="2444"/>
    <n v="121463226"/>
    <n v="20000000"/>
    <x v="2323"/>
  </r>
  <r>
    <x v="2445"/>
    <n v="90485233"/>
    <m/>
    <x v="2324"/>
  </r>
  <r>
    <x v="2446"/>
    <m/>
    <n v="18000000"/>
    <x v="2199"/>
  </r>
  <r>
    <x v="2447"/>
    <n v="58006147"/>
    <n v="23000000"/>
    <x v="2325"/>
  </r>
  <r>
    <x v="2448"/>
    <n v="51053787"/>
    <n v="17500000"/>
    <x v="2326"/>
  </r>
  <r>
    <x v="2449"/>
    <n v="23472900"/>
    <n v="17500000"/>
    <x v="2327"/>
  </r>
  <r>
    <x v="2450"/>
    <n v="39687528"/>
    <n v="24000000"/>
    <x v="2328"/>
  </r>
  <r>
    <x v="2451"/>
    <n v="7017178"/>
    <n v="17500000"/>
    <x v="2329"/>
  </r>
  <r>
    <x v="2452"/>
    <m/>
    <n v="18000000"/>
    <x v="2199"/>
  </r>
  <r>
    <x v="2453"/>
    <n v="325491"/>
    <n v="17500000"/>
    <x v="2330"/>
  </r>
  <r>
    <x v="2454"/>
    <n v="96471845"/>
    <n v="17000000"/>
    <x v="2331"/>
  </r>
  <r>
    <x v="2455"/>
    <n v="85200000"/>
    <n v="18500000"/>
    <x v="2332"/>
  </r>
  <r>
    <x v="2456"/>
    <n v="72000000"/>
    <n v="17000000"/>
    <x v="2333"/>
  </r>
  <r>
    <x v="2457"/>
    <n v="72219395"/>
    <n v="17000000"/>
    <x v="2334"/>
  </r>
  <r>
    <x v="2458"/>
    <n v="82389560"/>
    <n v="17000000"/>
    <x v="2335"/>
  </r>
  <r>
    <x v="2459"/>
    <n v="71502303"/>
    <n v="12000000"/>
    <x v="2336"/>
  </r>
  <r>
    <x v="2460"/>
    <n v="19179969"/>
    <n v="17500000"/>
    <x v="2337"/>
  </r>
  <r>
    <x v="2461"/>
    <n v="47000000"/>
    <n v="300000"/>
    <x v="2338"/>
  </r>
  <r>
    <x v="1161"/>
    <n v="84961"/>
    <n v="31000000"/>
    <x v="1132"/>
  </r>
  <r>
    <x v="2462"/>
    <n v="37566230"/>
    <n v="17000000"/>
    <x v="2339"/>
  </r>
  <r>
    <x v="2463"/>
    <n v="70492685"/>
    <n v="17000000"/>
    <x v="2340"/>
  </r>
  <r>
    <x v="2464"/>
    <n v="35635046"/>
    <n v="17000000"/>
    <x v="2341"/>
  </r>
  <r>
    <x v="2465"/>
    <n v="45670855"/>
    <n v="20000000"/>
    <x v="2342"/>
  </r>
  <r>
    <x v="2466"/>
    <n v="37939782"/>
    <n v="17000000"/>
    <x v="2343"/>
  </r>
  <r>
    <x v="40"/>
    <n v="172051787"/>
    <n v="170000000"/>
    <x v="40"/>
  </r>
  <r>
    <x v="2467"/>
    <n v="30324946"/>
    <n v="17000000"/>
    <x v="2344"/>
  </r>
  <r>
    <x v="2468"/>
    <n v="27854896"/>
    <n v="17000000"/>
    <x v="2345"/>
  </r>
  <r>
    <x v="2469"/>
    <n v="41777564"/>
    <n v="15000000"/>
    <x v="2346"/>
  </r>
  <r>
    <x v="2470"/>
    <n v="22734486"/>
    <n v="17000000"/>
    <x v="2347"/>
  </r>
  <r>
    <x v="2471"/>
    <n v="44469602"/>
    <n v="17000000"/>
    <x v="2348"/>
  </r>
  <r>
    <x v="2472"/>
    <n v="24708699"/>
    <m/>
    <x v="2349"/>
  </r>
  <r>
    <x v="2473"/>
    <n v="21160089"/>
    <m/>
    <x v="2350"/>
  </r>
  <r>
    <x v="2474"/>
    <n v="64998368"/>
    <n v="17000000"/>
    <x v="2351"/>
  </r>
  <r>
    <x v="2475"/>
    <n v="19693891"/>
    <n v="34000000"/>
    <x v="2352"/>
  </r>
  <r>
    <x v="2476"/>
    <n v="16311763"/>
    <n v="17000000"/>
    <x v="2353"/>
  </r>
  <r>
    <x v="2477"/>
    <n v="12693621"/>
    <n v="17000000"/>
    <x v="2354"/>
  </r>
  <r>
    <x v="2478"/>
    <n v="15655665"/>
    <n v="4000000"/>
    <x v="2355"/>
  </r>
  <r>
    <x v="2479"/>
    <n v="11634458"/>
    <n v="17000000"/>
    <x v="2356"/>
  </r>
  <r>
    <x v="2480"/>
    <n v="27154426"/>
    <n v="17000000"/>
    <x v="2357"/>
  </r>
  <r>
    <x v="2481"/>
    <m/>
    <n v="9000000"/>
    <x v="2358"/>
  </r>
  <r>
    <x v="2482"/>
    <n v="54239856"/>
    <n v="17000000"/>
    <x v="2359"/>
  </r>
  <r>
    <x v="2483"/>
    <n v="8662318"/>
    <n v="17000000"/>
    <x v="2360"/>
  </r>
  <r>
    <x v="2484"/>
    <n v="7156725"/>
    <n v="19000000"/>
    <x v="2361"/>
  </r>
  <r>
    <x v="2485"/>
    <n v="15681020"/>
    <n v="17000000"/>
    <x v="2362"/>
  </r>
  <r>
    <x v="2486"/>
    <n v="7070459"/>
    <m/>
    <x v="2363"/>
  </r>
  <r>
    <x v="2487"/>
    <n v="6855137"/>
    <n v="17000000"/>
    <x v="2364"/>
  </r>
  <r>
    <x v="2488"/>
    <n v="2694071"/>
    <m/>
    <x v="2365"/>
  </r>
  <r>
    <x v="2489"/>
    <n v="2315683"/>
    <n v="17000000"/>
    <x v="2366"/>
  </r>
  <r>
    <x v="2490"/>
    <n v="39825798"/>
    <n v="16000000"/>
    <x v="2367"/>
  </r>
  <r>
    <x v="2491"/>
    <n v="2000000"/>
    <n v="17000000"/>
    <x v="2368"/>
  </r>
  <r>
    <x v="2492"/>
    <n v="1569918"/>
    <n v="17000000"/>
    <x v="2369"/>
  </r>
  <r>
    <x v="2493"/>
    <n v="106869"/>
    <n v="17000000"/>
    <x v="2370"/>
  </r>
  <r>
    <x v="2494"/>
    <n v="273420"/>
    <n v="17000000"/>
    <x v="2371"/>
  </r>
  <r>
    <x v="2495"/>
    <m/>
    <n v="11000000"/>
    <x v="1937"/>
  </r>
  <r>
    <x v="2496"/>
    <m/>
    <n v="17000000"/>
    <x v="1887"/>
  </r>
  <r>
    <x v="2497"/>
    <n v="4930798"/>
    <n v="17000000"/>
    <x v="2372"/>
  </r>
  <r>
    <x v="2498"/>
    <n v="59847242"/>
    <n v="16500000"/>
    <x v="2373"/>
  </r>
  <r>
    <x v="2499"/>
    <n v="220914"/>
    <n v="16800000"/>
    <x v="2374"/>
  </r>
  <r>
    <x v="2490"/>
    <n v="39825798"/>
    <n v="16000000"/>
    <x v="2367"/>
  </r>
  <r>
    <x v="2500"/>
    <n v="43848100"/>
    <n v="15000000"/>
    <x v="2375"/>
  </r>
  <r>
    <x v="2501"/>
    <n v="42700000"/>
    <n v="16500000"/>
    <x v="2376"/>
  </r>
  <r>
    <x v="2502"/>
    <n v="18663911"/>
    <n v="16500000"/>
    <x v="2377"/>
  </r>
  <r>
    <x v="2503"/>
    <n v="11702090"/>
    <n v="16500000"/>
    <x v="2378"/>
  </r>
  <r>
    <x v="2504"/>
    <n v="13005485"/>
    <n v="15000000"/>
    <x v="2379"/>
  </r>
  <r>
    <x v="2505"/>
    <n v="95860116"/>
    <n v="16400000"/>
    <x v="2380"/>
  </r>
  <r>
    <x v="2506"/>
    <n v="127175354"/>
    <n v="16000000"/>
    <x v="2381"/>
  </r>
  <r>
    <x v="2507"/>
    <n v="92823600"/>
    <n v="16000000"/>
    <x v="2382"/>
  </r>
  <r>
    <x v="2508"/>
    <n v="54000000"/>
    <n v="16000000"/>
    <x v="2383"/>
  </r>
  <r>
    <x v="2509"/>
    <n v="68525609"/>
    <n v="15600000"/>
    <x v="2384"/>
  </r>
  <r>
    <x v="2510"/>
    <n v="52885587"/>
    <n v="16000000"/>
    <x v="2385"/>
  </r>
  <r>
    <x v="2511"/>
    <n v="44667095"/>
    <n v="15000000"/>
    <x v="2386"/>
  </r>
  <r>
    <x v="2512"/>
    <n v="42638165"/>
    <n v="16000000"/>
    <x v="2387"/>
  </r>
  <r>
    <x v="2513"/>
    <n v="45507053"/>
    <n v="16000000"/>
    <x v="2388"/>
  </r>
  <r>
    <x v="2514"/>
    <n v="39511038"/>
    <n v="16000000"/>
    <x v="2389"/>
  </r>
  <r>
    <x v="2515"/>
    <n v="6462576"/>
    <n v="18500000"/>
    <x v="2390"/>
  </r>
  <r>
    <x v="2516"/>
    <n v="40363530"/>
    <n v="16000000"/>
    <x v="2391"/>
  </r>
  <r>
    <x v="2517"/>
    <n v="37623143"/>
    <n v="13500000"/>
    <x v="2392"/>
  </r>
  <r>
    <x v="2518"/>
    <m/>
    <m/>
    <x v="4"/>
  </r>
  <r>
    <x v="2519"/>
    <n v="33357476"/>
    <n v="35000000"/>
    <x v="2393"/>
  </r>
  <r>
    <x v="2520"/>
    <n v="28734552"/>
    <n v="16000000"/>
    <x v="2394"/>
  </r>
  <r>
    <x v="2521"/>
    <n v="37300107"/>
    <n v="16000000"/>
    <x v="2395"/>
  </r>
  <r>
    <x v="2522"/>
    <n v="27087695"/>
    <n v="17700000"/>
    <x v="2396"/>
  </r>
  <r>
    <x v="2523"/>
    <n v="30102717"/>
    <n v="15000000"/>
    <x v="2397"/>
  </r>
  <r>
    <x v="2524"/>
    <n v="23618786"/>
    <n v="8000000"/>
    <x v="2398"/>
  </r>
  <r>
    <x v="2525"/>
    <n v="26896744"/>
    <n v="16500000"/>
    <x v="2399"/>
  </r>
  <r>
    <x v="2526"/>
    <n v="23213577"/>
    <n v="15500000"/>
    <x v="2400"/>
  </r>
  <r>
    <x v="2527"/>
    <m/>
    <n v="25000000"/>
    <x v="1282"/>
  </r>
  <r>
    <x v="2155"/>
    <n v="55461307"/>
    <n v="20000000"/>
    <x v="2068"/>
  </r>
  <r>
    <x v="2528"/>
    <n v="20627372"/>
    <n v="16000000"/>
    <x v="2401"/>
  </r>
  <r>
    <x v="2529"/>
    <n v="16346122"/>
    <n v="16000000"/>
    <x v="2402"/>
  </r>
  <r>
    <x v="2530"/>
    <n v="16204793"/>
    <n v="16000000"/>
    <x v="2403"/>
  </r>
  <r>
    <x v="2531"/>
    <n v="15427192"/>
    <n v="16000000"/>
    <x v="2404"/>
  </r>
  <r>
    <x v="2532"/>
    <n v="14792779"/>
    <n v="16000000"/>
    <x v="2405"/>
  </r>
  <r>
    <x v="2370"/>
    <n v="13998282"/>
    <n v="16000000"/>
    <x v="2259"/>
  </r>
  <r>
    <x v="2533"/>
    <n v="19057024"/>
    <n v="16000000"/>
    <x v="2406"/>
  </r>
  <r>
    <x v="2534"/>
    <n v="14108518"/>
    <n v="16000000"/>
    <x v="2407"/>
  </r>
  <r>
    <x v="2535"/>
    <n v="13854000"/>
    <n v="20000000"/>
    <x v="2408"/>
  </r>
  <r>
    <x v="2536"/>
    <n v="77324422"/>
    <n v="26000000"/>
    <x v="2409"/>
  </r>
  <r>
    <x v="2537"/>
    <n v="15500000"/>
    <n v="16000000"/>
    <x v="2410"/>
  </r>
  <r>
    <x v="2538"/>
    <n v="11540112"/>
    <m/>
    <x v="2411"/>
  </r>
  <r>
    <x v="2539"/>
    <m/>
    <n v="16000000"/>
    <x v="2412"/>
  </r>
  <r>
    <x v="2540"/>
    <n v="4734235"/>
    <n v="15000000"/>
    <x v="2413"/>
  </r>
  <r>
    <x v="2541"/>
    <n v="4839383"/>
    <n v="16000000"/>
    <x v="2414"/>
  </r>
  <r>
    <x v="2542"/>
    <n v="4193025"/>
    <n v="15000000"/>
    <x v="2415"/>
  </r>
  <r>
    <x v="2543"/>
    <n v="5900000"/>
    <n v="16000000"/>
    <x v="2416"/>
  </r>
  <r>
    <x v="2544"/>
    <n v="2849142"/>
    <n v="16000000"/>
    <x v="2417"/>
  </r>
  <r>
    <x v="2545"/>
    <n v="1686429"/>
    <n v="16000000"/>
    <x v="2418"/>
  </r>
  <r>
    <x v="2546"/>
    <n v="1984743"/>
    <n v="16000000"/>
    <x v="2419"/>
  </r>
  <r>
    <x v="2547"/>
    <n v="1666262"/>
    <n v="16000000"/>
    <x v="2420"/>
  </r>
  <r>
    <x v="2548"/>
    <n v="2319187"/>
    <n v="20000000"/>
    <x v="2421"/>
  </r>
  <r>
    <x v="2549"/>
    <n v="13922211"/>
    <n v="16000000"/>
    <x v="2422"/>
  </r>
  <r>
    <x v="2550"/>
    <m/>
    <n v="11000000"/>
    <x v="1937"/>
  </r>
  <r>
    <x v="2551"/>
    <n v="23091"/>
    <n v="15000000"/>
    <x v="2423"/>
  </r>
  <r>
    <x v="2552"/>
    <n v="336467"/>
    <n v="13000000"/>
    <x v="2424"/>
  </r>
  <r>
    <x v="2553"/>
    <n v="2964"/>
    <n v="16000000"/>
    <x v="2425"/>
  </r>
  <r>
    <x v="2554"/>
    <m/>
    <n v="16000000"/>
    <x v="2412"/>
  </r>
  <r>
    <x v="2555"/>
    <m/>
    <n v="16000000"/>
    <x v="2412"/>
  </r>
  <r>
    <x v="2556"/>
    <n v="2428883"/>
    <n v="16000000"/>
    <x v="2426"/>
  </r>
  <r>
    <x v="2557"/>
    <n v="13571817"/>
    <n v="15600000"/>
    <x v="2427"/>
  </r>
  <r>
    <x v="2558"/>
    <m/>
    <n v="34000000"/>
    <x v="2428"/>
  </r>
  <r>
    <x v="2559"/>
    <n v="1554566"/>
    <m/>
    <x v="2429"/>
  </r>
  <r>
    <x v="2560"/>
    <n v="508867"/>
    <m/>
    <x v="2430"/>
  </r>
  <r>
    <x v="2561"/>
    <n v="1181197"/>
    <n v="15500000"/>
    <x v="2431"/>
  </r>
  <r>
    <x v="2562"/>
    <n v="81525"/>
    <n v="15300000"/>
    <x v="2432"/>
  </r>
  <r>
    <x v="2563"/>
    <n v="7774730"/>
    <n v="15500000"/>
    <x v="2433"/>
  </r>
  <r>
    <x v="2564"/>
    <n v="234760500"/>
    <n v="14000000"/>
    <x v="2434"/>
  </r>
  <r>
    <x v="2565"/>
    <n v="285761243"/>
    <n v="18000000"/>
    <x v="2435"/>
  </r>
  <r>
    <x v="2566"/>
    <n v="167780960"/>
    <n v="11000000"/>
    <x v="2436"/>
  </r>
  <r>
    <x v="2567"/>
    <n v="177200000"/>
    <n v="22000000"/>
    <x v="2437"/>
  </r>
  <r>
    <x v="2568"/>
    <n v="176781728"/>
    <n v="15000000"/>
    <x v="2438"/>
  </r>
  <r>
    <x v="2569"/>
    <n v="128067808"/>
    <n v="15000000"/>
    <x v="2439"/>
  </r>
  <r>
    <x v="2570"/>
    <n v="130058047"/>
    <n v="15000000"/>
    <x v="2440"/>
  </r>
  <r>
    <x v="2571"/>
    <n v="138795342"/>
    <n v="15000000"/>
    <x v="2441"/>
  </r>
  <r>
    <x v="2572"/>
    <n v="111936400"/>
    <n v="15000000"/>
    <x v="2442"/>
  </r>
  <r>
    <x v="2573"/>
    <m/>
    <m/>
    <x v="4"/>
  </r>
  <r>
    <x v="2574"/>
    <n v="317040"/>
    <n v="15500000"/>
    <x v="2443"/>
  </r>
  <r>
    <x v="2575"/>
    <n v="94175854"/>
    <n v="15000000"/>
    <x v="2444"/>
  </r>
  <r>
    <x v="2576"/>
    <m/>
    <m/>
    <x v="4"/>
  </r>
  <r>
    <x v="363"/>
    <m/>
    <n v="100000000"/>
    <x v="2445"/>
  </r>
  <r>
    <x v="2577"/>
    <n v="91121452"/>
    <n v="14000000"/>
    <x v="2446"/>
  </r>
  <r>
    <x v="2578"/>
    <n v="69800000"/>
    <n v="10000000"/>
    <x v="2447"/>
  </r>
  <r>
    <x v="2579"/>
    <n v="79900000"/>
    <m/>
    <x v="2448"/>
  </r>
  <r>
    <x v="2580"/>
    <n v="64001297"/>
    <n v="15000000"/>
    <x v="2449"/>
  </r>
  <r>
    <x v="2581"/>
    <n v="71588220"/>
    <n v="20000000"/>
    <x v="2450"/>
  </r>
  <r>
    <x v="2461"/>
    <n v="47000000"/>
    <n v="300000"/>
    <x v="2338"/>
  </r>
  <r>
    <x v="2582"/>
    <n v="61400000"/>
    <n v="15000000"/>
    <x v="2451"/>
  </r>
  <r>
    <x v="2583"/>
    <n v="101978840"/>
    <n v="15000000"/>
    <x v="2452"/>
  </r>
  <r>
    <x v="2584"/>
    <n v="56437947"/>
    <n v="9800000"/>
    <x v="2453"/>
  </r>
  <r>
    <x v="2585"/>
    <n v="73326666"/>
    <n v="15000000"/>
    <x v="2454"/>
  </r>
  <r>
    <x v="2586"/>
    <n v="55184721"/>
    <n v="15000000"/>
    <x v="2455"/>
  </r>
  <r>
    <x v="2587"/>
    <n v="50003300"/>
    <n v="15000000"/>
    <x v="2456"/>
  </r>
  <r>
    <x v="2588"/>
    <n v="54322273"/>
    <n v="17000000"/>
    <x v="2457"/>
  </r>
  <r>
    <x v="2589"/>
    <n v="47860214"/>
    <n v="15000000"/>
    <x v="2458"/>
  </r>
  <r>
    <x v="2590"/>
    <n v="47811275"/>
    <n v="15000000"/>
    <x v="2459"/>
  </r>
  <r>
    <x v="2591"/>
    <m/>
    <n v="15000000"/>
    <x v="2368"/>
  </r>
  <r>
    <x v="2592"/>
    <n v="43022524"/>
    <n v="15000000"/>
    <x v="2460"/>
  </r>
  <r>
    <x v="2593"/>
    <n v="42672630"/>
    <n v="17000000"/>
    <x v="2461"/>
  </r>
  <r>
    <x v="2594"/>
    <n v="42919096"/>
    <n v="15000000"/>
    <x v="2462"/>
  </r>
  <r>
    <x v="2595"/>
    <n v="42592530"/>
    <n v="15000000"/>
    <x v="2463"/>
  </r>
  <r>
    <x v="2596"/>
    <n v="40064955"/>
    <n v="15000000"/>
    <x v="2464"/>
  </r>
  <r>
    <x v="2597"/>
    <n v="39100956"/>
    <m/>
    <x v="2465"/>
  </r>
  <r>
    <x v="2598"/>
    <n v="44886089"/>
    <n v="10000000"/>
    <x v="2466"/>
  </r>
  <r>
    <x v="2599"/>
    <n v="37882551"/>
    <n v="16000000"/>
    <x v="2467"/>
  </r>
  <r>
    <x v="2600"/>
    <n v="40983001"/>
    <n v="7000000"/>
    <x v="2468"/>
  </r>
  <r>
    <x v="1376"/>
    <n v="20991497"/>
    <n v="37000000"/>
    <x v="1343"/>
  </r>
  <r>
    <x v="2601"/>
    <n v="35007180"/>
    <n v="15000000"/>
    <x v="2469"/>
  </r>
  <r>
    <x v="2602"/>
    <n v="35887263"/>
    <n v="15000000"/>
    <x v="2470"/>
  </r>
  <r>
    <x v="2603"/>
    <n v="34308901"/>
    <n v="16000000"/>
    <x v="2471"/>
  </r>
  <r>
    <x v="2604"/>
    <n v="33771174"/>
    <n v="15000000"/>
    <x v="2472"/>
  </r>
  <r>
    <x v="2605"/>
    <n v="6000000"/>
    <n v="15000000"/>
    <x v="2358"/>
  </r>
  <r>
    <x v="2606"/>
    <n v="33386128"/>
    <n v="15000000"/>
    <x v="2473"/>
  </r>
  <r>
    <x v="2607"/>
    <n v="37877959"/>
    <n v="15000000"/>
    <x v="2474"/>
  </r>
  <r>
    <x v="2608"/>
    <n v="32721635"/>
    <n v="15000000"/>
    <x v="2475"/>
  </r>
  <r>
    <x v="2609"/>
    <n v="31585300"/>
    <n v="15000000"/>
    <x v="2476"/>
  </r>
  <r>
    <x v="2610"/>
    <n v="30259652"/>
    <n v="15000000"/>
    <x v="2477"/>
  </r>
  <r>
    <x v="210"/>
    <n v="163192114"/>
    <n v="125000000"/>
    <x v="206"/>
  </r>
  <r>
    <x v="2611"/>
    <n v="30857814"/>
    <n v="16000000"/>
    <x v="2478"/>
  </r>
  <r>
    <x v="2612"/>
    <n v="30226144"/>
    <n v="15000000"/>
    <x v="2479"/>
  </r>
  <r>
    <x v="2613"/>
    <n v="35054909"/>
    <n v="15000000"/>
    <x v="2480"/>
  </r>
  <r>
    <x v="2614"/>
    <n v="29302097"/>
    <n v="15000000"/>
    <x v="2481"/>
  </r>
  <r>
    <x v="2615"/>
    <n v="29106737"/>
    <n v="15000000"/>
    <x v="2482"/>
  </r>
  <r>
    <x v="2616"/>
    <n v="28637507"/>
    <n v="15000000"/>
    <x v="2483"/>
  </r>
  <r>
    <x v="2617"/>
    <n v="30127963"/>
    <n v="15000000"/>
    <x v="2484"/>
  </r>
  <r>
    <x v="2618"/>
    <n v="32645546"/>
    <n v="14000000"/>
    <x v="2485"/>
  </r>
  <r>
    <x v="2619"/>
    <n v="27441122"/>
    <n v="15000000"/>
    <x v="2486"/>
  </r>
  <r>
    <x v="2620"/>
    <n v="28014536"/>
    <n v="15000000"/>
    <x v="2487"/>
  </r>
  <r>
    <x v="2621"/>
    <n v="33860010"/>
    <n v="15000000"/>
    <x v="2488"/>
  </r>
  <r>
    <x v="2622"/>
    <n v="26421314"/>
    <n v="15000000"/>
    <x v="2489"/>
  </r>
  <r>
    <x v="2623"/>
    <n v="24881000"/>
    <n v="15000000"/>
    <x v="2490"/>
  </r>
  <r>
    <x v="2624"/>
    <n v="23089926"/>
    <n v="15000000"/>
    <x v="2491"/>
  </r>
  <r>
    <x v="2625"/>
    <n v="26161406"/>
    <n v="15000000"/>
    <x v="2492"/>
  </r>
  <r>
    <x v="2626"/>
    <n v="22954968"/>
    <n v="11500000"/>
    <x v="2493"/>
  </r>
  <r>
    <x v="2627"/>
    <n v="26384919"/>
    <n v="15000000"/>
    <x v="2494"/>
  </r>
  <r>
    <x v="2628"/>
    <n v="22189039"/>
    <n v="15000000"/>
    <x v="2495"/>
  </r>
  <r>
    <x v="2629"/>
    <n v="20998709"/>
    <n v="15000000"/>
    <x v="2496"/>
  </r>
  <r>
    <x v="2630"/>
    <n v="20801344"/>
    <n v="15000000"/>
    <x v="2497"/>
  </r>
  <r>
    <x v="2631"/>
    <n v="21468807"/>
    <n v="14000000"/>
    <x v="2498"/>
  </r>
  <r>
    <x v="2632"/>
    <n v="19158074"/>
    <n v="15000000"/>
    <x v="2499"/>
  </r>
  <r>
    <x v="2633"/>
    <n v="18843314"/>
    <n v="20000000"/>
    <x v="2500"/>
  </r>
  <r>
    <x v="2634"/>
    <n v="20566327"/>
    <n v="15000000"/>
    <x v="2501"/>
  </r>
  <r>
    <x v="2635"/>
    <n v="20218921"/>
    <n v="15000000"/>
    <x v="2502"/>
  </r>
  <r>
    <x v="2636"/>
    <n v="17411331"/>
    <n v="15000000"/>
    <x v="2503"/>
  </r>
  <r>
    <x v="2637"/>
    <n v="21383298"/>
    <n v="15000000"/>
    <x v="2504"/>
  </r>
  <r>
    <x v="2638"/>
    <n v="24984868"/>
    <n v="15000000"/>
    <x v="2505"/>
  </r>
  <r>
    <x v="2639"/>
    <n v="16459004"/>
    <n v="15000000"/>
    <x v="2506"/>
  </r>
  <r>
    <x v="2640"/>
    <n v="15700000"/>
    <n v="15000000"/>
    <x v="2507"/>
  </r>
  <r>
    <x v="2641"/>
    <n v="15100000"/>
    <n v="15000000"/>
    <x v="2508"/>
  </r>
  <r>
    <x v="2642"/>
    <n v="14938570"/>
    <n v="15000000"/>
    <x v="2509"/>
  </r>
  <r>
    <x v="2643"/>
    <n v="17237244"/>
    <n v="15000000"/>
    <x v="2510"/>
  </r>
  <r>
    <x v="2644"/>
    <n v="14249005"/>
    <n v="15000000"/>
    <x v="2511"/>
  </r>
  <r>
    <x v="2645"/>
    <n v="12701880"/>
    <n v="15000000"/>
    <x v="2512"/>
  </r>
  <r>
    <x v="2646"/>
    <n v="10353690"/>
    <m/>
    <x v="2513"/>
  </r>
  <r>
    <x v="2647"/>
    <n v="12801190"/>
    <n v="15000000"/>
    <x v="2514"/>
  </r>
  <r>
    <x v="2648"/>
    <n v="12549485"/>
    <n v="15000000"/>
    <x v="2515"/>
  </r>
  <r>
    <x v="2649"/>
    <n v="13766014"/>
    <n v="15000000"/>
    <x v="2516"/>
  </r>
  <r>
    <x v="2650"/>
    <n v="13034417"/>
    <n v="15000000"/>
    <x v="2517"/>
  </r>
  <r>
    <x v="2651"/>
    <n v="11632420"/>
    <m/>
    <x v="2518"/>
  </r>
  <r>
    <x v="2652"/>
    <n v="12212417"/>
    <n v="15000000"/>
    <x v="2519"/>
  </r>
  <r>
    <x v="2653"/>
    <n v="11614236"/>
    <n v="15000000"/>
    <x v="2520"/>
  </r>
  <r>
    <x v="2654"/>
    <n v="13337299"/>
    <n v="20000000"/>
    <x v="2521"/>
  </r>
  <r>
    <x v="2655"/>
    <n v="10763469"/>
    <n v="15000000"/>
    <x v="2522"/>
  </r>
  <r>
    <x v="2656"/>
    <n v="11144518"/>
    <n v="15000000"/>
    <x v="2523"/>
  </r>
  <r>
    <x v="2657"/>
    <n v="15608545"/>
    <n v="15000000"/>
    <x v="2524"/>
  </r>
  <r>
    <x v="2658"/>
    <n v="10443316"/>
    <n v="15000000"/>
    <x v="2525"/>
  </r>
  <r>
    <x v="2659"/>
    <n v="10494147"/>
    <n v="15000000"/>
    <x v="2526"/>
  </r>
  <r>
    <x v="2660"/>
    <n v="9929000"/>
    <n v="15000000"/>
    <x v="2527"/>
  </r>
  <r>
    <x v="2661"/>
    <n v="10411980"/>
    <n v="15000000"/>
    <x v="2528"/>
  </r>
  <r>
    <x v="2662"/>
    <m/>
    <m/>
    <x v="4"/>
  </r>
  <r>
    <x v="2663"/>
    <n v="17439163"/>
    <n v="15000000"/>
    <x v="2529"/>
  </r>
  <r>
    <x v="2664"/>
    <n v="9396487"/>
    <n v="15000000"/>
    <x v="2530"/>
  </r>
  <r>
    <x v="2665"/>
    <n v="9059588"/>
    <n v="15000000"/>
    <x v="2531"/>
  </r>
  <r>
    <x v="2666"/>
    <n v="9172810"/>
    <n v="16000000"/>
    <x v="2532"/>
  </r>
  <r>
    <x v="2667"/>
    <n v="8735529"/>
    <n v="15000000"/>
    <x v="2533"/>
  </r>
  <r>
    <x v="2668"/>
    <n v="8586376"/>
    <n v="20000000"/>
    <x v="2534"/>
  </r>
  <r>
    <x v="2669"/>
    <n v="8378141"/>
    <n v="15000000"/>
    <x v="2535"/>
  </r>
  <r>
    <x v="2670"/>
    <m/>
    <m/>
    <x v="4"/>
  </r>
  <r>
    <x v="2671"/>
    <n v="8080116"/>
    <n v="15000000"/>
    <x v="2536"/>
  </r>
  <r>
    <x v="2672"/>
    <n v="7757130"/>
    <n v="15000000"/>
    <x v="2537"/>
  </r>
  <r>
    <x v="2673"/>
    <n v="9123834"/>
    <n v="15000000"/>
    <x v="2538"/>
  </r>
  <r>
    <x v="2674"/>
    <n v="6409206"/>
    <n v="15000000"/>
    <x v="2539"/>
  </r>
  <r>
    <x v="2675"/>
    <n v="6373693"/>
    <n v="15000000"/>
    <x v="2540"/>
  </r>
  <r>
    <x v="2676"/>
    <n v="7556708"/>
    <n v="15000000"/>
    <x v="2541"/>
  </r>
  <r>
    <x v="2677"/>
    <n v="5306447"/>
    <n v="15000000"/>
    <x v="2542"/>
  </r>
  <r>
    <x v="2678"/>
    <n v="5217498"/>
    <n v="15000000"/>
    <x v="2543"/>
  </r>
  <r>
    <x v="2679"/>
    <n v="5023275"/>
    <n v="15000000"/>
    <x v="2544"/>
  </r>
  <r>
    <x v="2680"/>
    <n v="4956401"/>
    <n v="15000000"/>
    <x v="2545"/>
  </r>
  <r>
    <x v="2681"/>
    <n v="4235837"/>
    <n v="15000000"/>
    <x v="2546"/>
  </r>
  <r>
    <x v="2682"/>
    <n v="4002955"/>
    <n v="20000000"/>
    <x v="2547"/>
  </r>
  <r>
    <x v="2683"/>
    <n v="7219578"/>
    <n v="15000000"/>
    <x v="2548"/>
  </r>
  <r>
    <x v="2684"/>
    <n v="3525161"/>
    <m/>
    <x v="2549"/>
  </r>
  <r>
    <x v="2685"/>
    <n v="3247816"/>
    <n v="22000000"/>
    <x v="2550"/>
  </r>
  <r>
    <x v="2686"/>
    <n v="2412045"/>
    <n v="15000000"/>
    <x v="2551"/>
  </r>
  <r>
    <x v="2687"/>
    <m/>
    <m/>
    <x v="4"/>
  </r>
  <r>
    <x v="2688"/>
    <n v="2203641"/>
    <n v="15000000"/>
    <x v="2552"/>
  </r>
  <r>
    <x v="2689"/>
    <n v="1953732"/>
    <n v="15000000"/>
    <x v="2553"/>
  </r>
  <r>
    <x v="2690"/>
    <n v="1954202"/>
    <n v="15000000"/>
    <x v="2554"/>
  </r>
  <r>
    <x v="2691"/>
    <n v="1294640"/>
    <n v="15000000"/>
    <x v="2555"/>
  </r>
  <r>
    <x v="2692"/>
    <m/>
    <m/>
    <x v="4"/>
  </r>
  <r>
    <x v="2693"/>
    <n v="819852"/>
    <m/>
    <x v="2556"/>
  </r>
  <r>
    <x v="2694"/>
    <n v="26435"/>
    <n v="6000000"/>
    <x v="2557"/>
  </r>
  <r>
    <x v="2695"/>
    <n v="1197786"/>
    <n v="12000000"/>
    <x v="2558"/>
  </r>
  <r>
    <x v="2696"/>
    <n v="529766"/>
    <n v="7000000"/>
    <x v="2559"/>
  </r>
  <r>
    <x v="2697"/>
    <n v="613556"/>
    <n v="15000000"/>
    <x v="2560"/>
  </r>
  <r>
    <x v="2698"/>
    <n v="353743"/>
    <n v="15000000"/>
    <x v="2561"/>
  </r>
  <r>
    <x v="2699"/>
    <n v="502028"/>
    <m/>
    <x v="2562"/>
  </r>
  <r>
    <x v="2700"/>
    <n v="102055"/>
    <n v="300000000"/>
    <x v="2563"/>
  </r>
  <r>
    <x v="2701"/>
    <n v="122288"/>
    <m/>
    <x v="2564"/>
  </r>
  <r>
    <x v="2702"/>
    <m/>
    <n v="9000000"/>
    <x v="2358"/>
  </r>
  <r>
    <x v="2703"/>
    <n v="73548"/>
    <n v="15000000"/>
    <x v="2565"/>
  </r>
  <r>
    <x v="2704"/>
    <m/>
    <n v="15000000"/>
    <x v="2368"/>
  </r>
  <r>
    <x v="2705"/>
    <n v="28870"/>
    <n v="15000000"/>
    <x v="2566"/>
  </r>
  <r>
    <x v="2706"/>
    <n v="22723"/>
    <n v="25000000"/>
    <x v="2567"/>
  </r>
  <r>
    <x v="2707"/>
    <n v="20380"/>
    <n v="15000000"/>
    <x v="2568"/>
  </r>
  <r>
    <x v="2708"/>
    <m/>
    <m/>
    <x v="4"/>
  </r>
  <r>
    <x v="2709"/>
    <m/>
    <n v="20000000"/>
    <x v="1409"/>
  </r>
  <r>
    <x v="2710"/>
    <m/>
    <n v="7000000"/>
    <x v="2569"/>
  </r>
  <r>
    <x v="2711"/>
    <m/>
    <n v="15000000"/>
    <x v="2368"/>
  </r>
  <r>
    <x v="2712"/>
    <m/>
    <n v="15000000"/>
    <x v="2368"/>
  </r>
  <r>
    <x v="2713"/>
    <m/>
    <n v="15000000"/>
    <x v="2368"/>
  </r>
  <r>
    <x v="2714"/>
    <m/>
    <n v="15000000"/>
    <x v="2368"/>
  </r>
  <r>
    <x v="2715"/>
    <n v="70906973"/>
    <n v="14600000"/>
    <x v="2570"/>
  </r>
  <r>
    <x v="2716"/>
    <n v="66009973"/>
    <n v="14800000"/>
    <x v="2571"/>
  </r>
  <r>
    <x v="2717"/>
    <n v="46338728"/>
    <n v="14500000"/>
    <x v="2572"/>
  </r>
  <r>
    <x v="2718"/>
    <n v="7691700"/>
    <n v="10000000"/>
    <x v="2573"/>
  </r>
  <r>
    <x v="2719"/>
    <m/>
    <n v="14500000"/>
    <x v="2574"/>
  </r>
  <r>
    <x v="2720"/>
    <n v="101157447"/>
    <n v="14400000"/>
    <x v="2575"/>
  </r>
  <r>
    <x v="2721"/>
    <n v="74205"/>
    <n v="14200000"/>
    <x v="2576"/>
  </r>
  <r>
    <x v="2722"/>
    <n v="141319195"/>
    <n v="15000000"/>
    <x v="2577"/>
  </r>
  <r>
    <x v="2723"/>
    <n v="156645693"/>
    <n v="14000000"/>
    <x v="2578"/>
  </r>
  <r>
    <x v="2724"/>
    <n v="178406268"/>
    <n v="14000000"/>
    <x v="2579"/>
  </r>
  <r>
    <x v="2725"/>
    <m/>
    <m/>
    <x v="4"/>
  </r>
  <r>
    <x v="2726"/>
    <n v="109306210"/>
    <n v="15800000"/>
    <x v="2580"/>
  </r>
  <r>
    <x v="2727"/>
    <m/>
    <n v="15000000"/>
    <x v="2368"/>
  </r>
  <r>
    <x v="2728"/>
    <n v="70001698"/>
    <n v="14000000"/>
    <x v="2581"/>
  </r>
  <r>
    <x v="2729"/>
    <n v="68856263"/>
    <n v="15000000"/>
    <x v="2582"/>
  </r>
  <r>
    <x v="2730"/>
    <n v="51527787"/>
    <n v="15000000"/>
    <x v="2583"/>
  </r>
  <r>
    <x v="1967"/>
    <n v="49122319"/>
    <n v="14000000"/>
    <x v="1894"/>
  </r>
  <r>
    <x v="1051"/>
    <m/>
    <n v="14000000"/>
    <x v="1023"/>
  </r>
  <r>
    <x v="2731"/>
    <n v="61356221"/>
    <n v="14000000"/>
    <x v="2584"/>
  </r>
  <r>
    <x v="2732"/>
    <n v="46800000"/>
    <n v="14000000"/>
    <x v="2585"/>
  </r>
  <r>
    <x v="2733"/>
    <m/>
    <m/>
    <x v="4"/>
  </r>
  <r>
    <x v="2734"/>
    <n v="38048637"/>
    <n v="14000000"/>
    <x v="2586"/>
  </r>
  <r>
    <x v="1998"/>
    <n v="34700000"/>
    <n v="14000000"/>
    <x v="1917"/>
  </r>
  <r>
    <x v="2735"/>
    <n v="35010192"/>
    <m/>
    <x v="2587"/>
  </r>
  <r>
    <x v="2736"/>
    <n v="34793160"/>
    <n v="14000000"/>
    <x v="2588"/>
  </r>
  <r>
    <x v="2737"/>
    <n v="30628981"/>
    <n v="14000000"/>
    <x v="2589"/>
  </r>
  <r>
    <x v="2738"/>
    <n v="29959436"/>
    <n v="13000000"/>
    <x v="2590"/>
  </r>
  <r>
    <x v="2739"/>
    <n v="25571351"/>
    <n v="14000000"/>
    <x v="2591"/>
  </r>
  <r>
    <x v="2740"/>
    <n v="27515786"/>
    <n v="14000000"/>
    <x v="2592"/>
  </r>
  <r>
    <x v="2741"/>
    <n v="25482931"/>
    <n v="14000000"/>
    <x v="2593"/>
  </r>
  <r>
    <x v="2742"/>
    <n v="19900000"/>
    <n v="20000000"/>
    <x v="2594"/>
  </r>
  <r>
    <x v="2743"/>
    <m/>
    <n v="14000000"/>
    <x v="1023"/>
  </r>
  <r>
    <x v="2744"/>
    <n v="16298046"/>
    <n v="14000000"/>
    <x v="2595"/>
  </r>
  <r>
    <x v="2745"/>
    <n v="15549702"/>
    <n v="14000000"/>
    <x v="2596"/>
  </r>
  <r>
    <x v="2746"/>
    <n v="15483540"/>
    <n v="14000000"/>
    <x v="2597"/>
  </r>
  <r>
    <x v="2747"/>
    <n v="20246959"/>
    <n v="14000000"/>
    <x v="2598"/>
  </r>
  <r>
    <x v="2748"/>
    <n v="15062898"/>
    <n v="14000000"/>
    <x v="2599"/>
  </r>
  <r>
    <x v="2749"/>
    <n v="14348123"/>
    <n v="12000000"/>
    <x v="2600"/>
  </r>
  <r>
    <x v="2750"/>
    <n v="15171475"/>
    <n v="8500000"/>
    <x v="2601"/>
  </r>
  <r>
    <x v="2751"/>
    <m/>
    <n v="14000000"/>
    <x v="1023"/>
  </r>
  <r>
    <x v="2752"/>
    <n v="13640000"/>
    <n v="14000000"/>
    <x v="2602"/>
  </r>
  <r>
    <x v="2753"/>
    <n v="12550242"/>
    <m/>
    <x v="2603"/>
  </r>
  <r>
    <x v="2754"/>
    <n v="12610731"/>
    <n v="11000000"/>
    <x v="2604"/>
  </r>
  <r>
    <x v="2590"/>
    <n v="47811275"/>
    <n v="15000000"/>
    <x v="2459"/>
  </r>
  <r>
    <x v="2755"/>
    <n v="11204499"/>
    <n v="14000000"/>
    <x v="2605"/>
  </r>
  <r>
    <x v="2756"/>
    <n v="10397365"/>
    <n v="14000000"/>
    <x v="2606"/>
  </r>
  <r>
    <x v="2757"/>
    <n v="9402410"/>
    <n v="14000000"/>
    <x v="2607"/>
  </r>
  <r>
    <x v="2758"/>
    <n v="5990075"/>
    <m/>
    <x v="2608"/>
  </r>
  <r>
    <x v="2759"/>
    <n v="5459824"/>
    <n v="26000000"/>
    <x v="2609"/>
  </r>
  <r>
    <x v="2760"/>
    <n v="5108820"/>
    <n v="24000000"/>
    <x v="2610"/>
  </r>
  <r>
    <x v="2761"/>
    <n v="4741987"/>
    <n v="14000000"/>
    <x v="2611"/>
  </r>
  <r>
    <x v="2762"/>
    <n v="4291965"/>
    <n v="14000000"/>
    <x v="2612"/>
  </r>
  <r>
    <x v="2763"/>
    <n v="3100650"/>
    <n v="14000000"/>
    <x v="2613"/>
  </r>
  <r>
    <x v="2764"/>
    <n v="2474000"/>
    <n v="14000000"/>
    <x v="2614"/>
  </r>
  <r>
    <x v="2765"/>
    <n v="2656324"/>
    <m/>
    <x v="2615"/>
  </r>
  <r>
    <x v="2766"/>
    <n v="1000000"/>
    <n v="14000000"/>
    <x v="2616"/>
  </r>
  <r>
    <x v="2767"/>
    <n v="3958500"/>
    <n v="8200000"/>
    <x v="2617"/>
  </r>
  <r>
    <x v="2768"/>
    <n v="403649"/>
    <m/>
    <x v="2618"/>
  </r>
  <r>
    <x v="2769"/>
    <n v="274299"/>
    <n v="103000000"/>
    <x v="2619"/>
  </r>
  <r>
    <x v="2770"/>
    <m/>
    <n v="12000000"/>
    <x v="2014"/>
  </r>
  <r>
    <x v="2771"/>
    <n v="183088"/>
    <n v="15000000"/>
    <x v="2620"/>
  </r>
  <r>
    <x v="2772"/>
    <n v="46495"/>
    <n v="14000000"/>
    <x v="2621"/>
  </r>
  <r>
    <x v="2773"/>
    <m/>
    <m/>
    <x v="4"/>
  </r>
  <r>
    <x v="2774"/>
    <n v="1752214"/>
    <n v="14000000"/>
    <x v="2622"/>
  </r>
  <r>
    <x v="2775"/>
    <n v="83025853"/>
    <n v="14000000"/>
    <x v="2623"/>
  </r>
  <r>
    <x v="242"/>
    <n v="190871240"/>
    <n v="125000000"/>
    <x v="238"/>
  </r>
  <r>
    <x v="2776"/>
    <n v="56631572"/>
    <n v="12000000"/>
    <x v="2624"/>
  </r>
  <r>
    <x v="2777"/>
    <n v="15854988"/>
    <n v="13500000"/>
    <x v="2625"/>
  </r>
  <r>
    <x v="2778"/>
    <n v="12282677"/>
    <n v="14000000"/>
    <x v="2626"/>
  </r>
  <r>
    <x v="2779"/>
    <n v="447093"/>
    <m/>
    <x v="2627"/>
  </r>
  <r>
    <x v="2780"/>
    <n v="7060876"/>
    <n v="13500000"/>
    <x v="2628"/>
  </r>
  <r>
    <x v="2781"/>
    <n v="14989761"/>
    <n v="15000000"/>
    <x v="2629"/>
  </r>
  <r>
    <x v="2782"/>
    <n v="687081"/>
    <m/>
    <x v="2630"/>
  </r>
  <r>
    <x v="2783"/>
    <m/>
    <m/>
    <x v="4"/>
  </r>
  <r>
    <x v="2784"/>
    <n v="5501940"/>
    <n v="13500000"/>
    <x v="2631"/>
  </r>
  <r>
    <x v="2785"/>
    <n v="2086345"/>
    <n v="10000000"/>
    <x v="2632"/>
  </r>
  <r>
    <x v="2786"/>
    <n v="2605039"/>
    <m/>
    <x v="2633"/>
  </r>
  <r>
    <x v="2787"/>
    <n v="123922370"/>
    <n v="13000000"/>
    <x v="2634"/>
  </r>
  <r>
    <x v="2788"/>
    <n v="163591"/>
    <n v="13400000"/>
    <x v="2635"/>
  </r>
  <r>
    <x v="2789"/>
    <n v="73000942"/>
    <n v="13000000"/>
    <x v="2636"/>
  </r>
  <r>
    <x v="2790"/>
    <n v="106952327"/>
    <n v="13000000"/>
    <x v="2637"/>
  </r>
  <r>
    <x v="228"/>
    <n v="58607007"/>
    <n v="100000000"/>
    <x v="224"/>
  </r>
  <r>
    <x v="2791"/>
    <n v="57300000"/>
    <n v="13000000"/>
    <x v="2638"/>
  </r>
  <r>
    <x v="2792"/>
    <n v="91038276"/>
    <n v="13000000"/>
    <x v="2639"/>
  </r>
  <r>
    <x v="2793"/>
    <n v="49369900"/>
    <n v="7000000"/>
    <x v="2640"/>
  </r>
  <r>
    <x v="2794"/>
    <n v="61693523"/>
    <n v="13000000"/>
    <x v="2641"/>
  </r>
  <r>
    <x v="2795"/>
    <n v="46729374"/>
    <n v="13000000"/>
    <x v="2642"/>
  </r>
  <r>
    <x v="2796"/>
    <n v="44726644"/>
    <n v="13000000"/>
    <x v="2643"/>
  </r>
  <r>
    <x v="2797"/>
    <n v="44134898"/>
    <n v="13000000"/>
    <x v="2644"/>
  </r>
  <r>
    <x v="2798"/>
    <n v="48637684"/>
    <n v="12500000"/>
    <x v="2645"/>
  </r>
  <r>
    <x v="2799"/>
    <n v="38176108"/>
    <n v="16000000"/>
    <x v="2646"/>
  </r>
  <r>
    <x v="2800"/>
    <n v="28972187"/>
    <n v="13000000"/>
    <x v="2647"/>
  </r>
  <r>
    <x v="2801"/>
    <n v="27979400"/>
    <n v="8200000"/>
    <x v="2648"/>
  </r>
  <r>
    <x v="2802"/>
    <n v="54257433"/>
    <n v="17000000"/>
    <x v="2649"/>
  </r>
  <r>
    <x v="2803"/>
    <n v="23947"/>
    <n v="13000000"/>
    <x v="2650"/>
  </r>
  <r>
    <x v="2804"/>
    <n v="60008303"/>
    <n v="13000000"/>
    <x v="2651"/>
  </r>
  <r>
    <x v="2805"/>
    <n v="49121934"/>
    <n v="13000000"/>
    <x v="2652"/>
  </r>
  <r>
    <x v="2806"/>
    <n v="27141959"/>
    <n v="18000000"/>
    <x v="2653"/>
  </r>
  <r>
    <x v="2807"/>
    <n v="27052167"/>
    <n v="13000000"/>
    <x v="2654"/>
  </r>
  <r>
    <x v="2808"/>
    <n v="26539321"/>
    <n v="13000000"/>
    <x v="2655"/>
  </r>
  <r>
    <x v="2809"/>
    <n v="28501605"/>
    <n v="13000000"/>
    <x v="2656"/>
  </r>
  <r>
    <x v="2810"/>
    <n v="52543632"/>
    <n v="13200000"/>
    <x v="2657"/>
  </r>
  <r>
    <x v="2811"/>
    <n v="25592632"/>
    <n v="18000000"/>
    <x v="2658"/>
  </r>
  <r>
    <x v="2812"/>
    <n v="25440971"/>
    <n v="15000000"/>
    <x v="2659"/>
  </r>
  <r>
    <x v="2813"/>
    <n v="22858926"/>
    <n v="13000000"/>
    <x v="2660"/>
  </r>
  <r>
    <x v="2814"/>
    <n v="22235901"/>
    <n v="6000000"/>
    <x v="2661"/>
  </r>
  <r>
    <x v="2815"/>
    <n v="38916903"/>
    <n v="13000000"/>
    <x v="2662"/>
  </r>
  <r>
    <x v="2816"/>
    <n v="16929123"/>
    <n v="14000000"/>
    <x v="2663"/>
  </r>
  <r>
    <x v="2817"/>
    <n v="13753931"/>
    <n v="19000000"/>
    <x v="2664"/>
  </r>
  <r>
    <x v="2818"/>
    <n v="10996440"/>
    <n v="13000000"/>
    <x v="2665"/>
  </r>
  <r>
    <x v="2819"/>
    <n v="8026971"/>
    <n v="13000000"/>
    <x v="2666"/>
  </r>
  <r>
    <x v="2820"/>
    <n v="14677654"/>
    <n v="13000000"/>
    <x v="2667"/>
  </r>
  <r>
    <x v="2821"/>
    <n v="9975684"/>
    <n v="13000000"/>
    <x v="2668"/>
  </r>
  <r>
    <x v="2822"/>
    <n v="7881335"/>
    <n v="13000000"/>
    <x v="2669"/>
  </r>
  <r>
    <x v="2823"/>
    <n v="6241697"/>
    <n v="13000000"/>
    <x v="2670"/>
  </r>
  <r>
    <x v="2824"/>
    <m/>
    <m/>
    <x v="4"/>
  </r>
  <r>
    <x v="2825"/>
    <n v="5871603"/>
    <n v="13000000"/>
    <x v="2671"/>
  </r>
  <r>
    <x v="2826"/>
    <n v="16574731"/>
    <n v="13000000"/>
    <x v="2672"/>
  </r>
  <r>
    <x v="2827"/>
    <n v="5002310"/>
    <n v="13000000"/>
    <x v="2673"/>
  </r>
  <r>
    <x v="2828"/>
    <n v="4919896"/>
    <n v="13000000"/>
    <x v="2674"/>
  </r>
  <r>
    <x v="2829"/>
    <n v="25675765"/>
    <n v="13000000"/>
    <x v="2675"/>
  </r>
  <r>
    <x v="2830"/>
    <n v="4857376"/>
    <n v="13000000"/>
    <x v="2676"/>
  </r>
  <r>
    <x v="2831"/>
    <n v="3169424"/>
    <n v="13000000"/>
    <x v="2677"/>
  </r>
  <r>
    <x v="2832"/>
    <n v="18004225"/>
    <n v="13000000"/>
    <x v="2678"/>
  </r>
  <r>
    <x v="2833"/>
    <n v="3058380"/>
    <n v="100000000"/>
    <x v="2679"/>
  </r>
  <r>
    <x v="2834"/>
    <n v="3074838"/>
    <n v="11000000"/>
    <x v="2680"/>
  </r>
  <r>
    <x v="2835"/>
    <n v="2104000"/>
    <n v="13000000"/>
    <x v="2681"/>
  </r>
  <r>
    <x v="1835"/>
    <n v="28501651"/>
    <n v="26000000"/>
    <x v="1769"/>
  </r>
  <r>
    <x v="2836"/>
    <n v="1172769"/>
    <n v="13000000"/>
    <x v="2682"/>
  </r>
  <r>
    <x v="2837"/>
    <n v="17738570"/>
    <n v="13000000"/>
    <x v="2683"/>
  </r>
  <r>
    <x v="2838"/>
    <n v="1200000"/>
    <n v="3000000"/>
    <x v="2067"/>
  </r>
  <r>
    <x v="2839"/>
    <n v="1150403"/>
    <n v="13000000"/>
    <x v="2684"/>
  </r>
  <r>
    <x v="2840"/>
    <n v="403932"/>
    <n v="20000000"/>
    <x v="2685"/>
  </r>
  <r>
    <x v="2841"/>
    <n v="1712111"/>
    <n v="8495000"/>
    <x v="2686"/>
  </r>
  <r>
    <x v="2842"/>
    <n v="1024175"/>
    <n v="13000000"/>
    <x v="2687"/>
  </r>
  <r>
    <x v="2843"/>
    <n v="301305"/>
    <n v="13000000"/>
    <x v="2688"/>
  </r>
  <r>
    <x v="2844"/>
    <n v="51872378"/>
    <n v="13000000"/>
    <x v="2689"/>
  </r>
  <r>
    <x v="2845"/>
    <n v="31662"/>
    <n v="12620000"/>
    <x v="2690"/>
  </r>
  <r>
    <x v="2846"/>
    <n v="28399192"/>
    <n v="13000000"/>
    <x v="2691"/>
  </r>
  <r>
    <x v="2847"/>
    <n v="2035566"/>
    <n v="13000000"/>
    <x v="2692"/>
  </r>
  <r>
    <x v="2848"/>
    <m/>
    <n v="12500000"/>
    <x v="2693"/>
  </r>
  <r>
    <x v="2849"/>
    <n v="21078145"/>
    <n v="12500000"/>
    <x v="2694"/>
  </r>
  <r>
    <x v="2850"/>
    <n v="14060950"/>
    <n v="12500000"/>
    <x v="2695"/>
  </r>
  <r>
    <x v="2851"/>
    <n v="12281500"/>
    <n v="13000000"/>
    <x v="2696"/>
  </r>
  <r>
    <x v="2852"/>
    <m/>
    <n v="3660000"/>
    <x v="2697"/>
  </r>
  <r>
    <x v="2853"/>
    <n v="10725228"/>
    <n v="12500000"/>
    <x v="2698"/>
  </r>
  <r>
    <x v="2854"/>
    <n v="214966"/>
    <n v="13000000"/>
    <x v="2699"/>
  </r>
  <r>
    <x v="2855"/>
    <m/>
    <n v="18000000"/>
    <x v="2199"/>
  </r>
  <r>
    <x v="2856"/>
    <n v="11956207"/>
    <n v="16000000"/>
    <x v="2700"/>
  </r>
  <r>
    <x v="2857"/>
    <m/>
    <m/>
    <x v="4"/>
  </r>
  <r>
    <x v="2858"/>
    <n v="5949693"/>
    <n v="12000000"/>
    <x v="2701"/>
  </r>
  <r>
    <x v="2859"/>
    <n v="9030581"/>
    <n v="12500000"/>
    <x v="2702"/>
  </r>
  <r>
    <x v="2860"/>
    <n v="4157491"/>
    <n v="12800000"/>
    <x v="2703"/>
  </r>
  <r>
    <x v="2861"/>
    <n v="1508689"/>
    <n v="16000000"/>
    <x v="2704"/>
  </r>
  <r>
    <x v="2862"/>
    <n v="1227324"/>
    <n v="12500000"/>
    <x v="2705"/>
  </r>
  <r>
    <x v="2863"/>
    <n v="4360548"/>
    <n v="15000000"/>
    <x v="2706"/>
  </r>
  <r>
    <x v="2864"/>
    <n v="26589953"/>
    <n v="10500000"/>
    <x v="2707"/>
  </r>
  <r>
    <x v="2865"/>
    <n v="1039869"/>
    <n v="15000000"/>
    <x v="2708"/>
  </r>
  <r>
    <x v="2866"/>
    <n v="48092846"/>
    <n v="12500000"/>
    <x v="2709"/>
  </r>
  <r>
    <x v="2867"/>
    <n v="1110186"/>
    <n v="12800000"/>
    <x v="2710"/>
  </r>
  <r>
    <x v="2868"/>
    <n v="1089445"/>
    <n v="12500000"/>
    <x v="2711"/>
  </r>
  <r>
    <x v="2869"/>
    <n v="204565000"/>
    <n v="8000000"/>
    <x v="2712"/>
  </r>
  <r>
    <x v="2870"/>
    <n v="260000000"/>
    <n v="8000000"/>
    <x v="2713"/>
  </r>
  <r>
    <x v="2871"/>
    <n v="101736215"/>
    <n v="11000000"/>
    <x v="2714"/>
  </r>
  <r>
    <x v="2872"/>
    <n v="71442"/>
    <n v="9600000"/>
    <x v="2715"/>
  </r>
  <r>
    <x v="2873"/>
    <n v="79817937"/>
    <n v="25000000"/>
    <x v="2716"/>
  </r>
  <r>
    <x v="2874"/>
    <n v="91547205"/>
    <n v="12000000"/>
    <x v="2717"/>
  </r>
  <r>
    <x v="2875"/>
    <n v="75074950"/>
    <n v="12000000"/>
    <x v="2718"/>
  </r>
  <r>
    <x v="2876"/>
    <n v="78900000"/>
    <n v="11000000"/>
    <x v="2719"/>
  </r>
  <r>
    <x v="2877"/>
    <n v="72217000"/>
    <n v="12000000"/>
    <x v="2720"/>
  </r>
  <r>
    <x v="2878"/>
    <n v="79568000"/>
    <n v="12000000"/>
    <x v="2721"/>
  </r>
  <r>
    <x v="2879"/>
    <n v="65500000"/>
    <n v="12000000"/>
    <x v="2722"/>
  </r>
  <r>
    <x v="2880"/>
    <n v="70011073"/>
    <n v="12000000"/>
    <x v="2723"/>
  </r>
  <r>
    <x v="2881"/>
    <n v="65269010"/>
    <n v="12000000"/>
    <x v="2724"/>
  </r>
  <r>
    <x v="2882"/>
    <n v="63071133"/>
    <n v="12000000"/>
    <x v="2725"/>
  </r>
  <r>
    <x v="2883"/>
    <n v="39647595"/>
    <n v="12000000"/>
    <x v="2726"/>
  </r>
  <r>
    <x v="2884"/>
    <n v="38087366"/>
    <n v="12000000"/>
    <x v="2727"/>
  </r>
  <r>
    <x v="2885"/>
    <n v="64572496"/>
    <n v="12000000"/>
    <x v="2728"/>
  </r>
  <r>
    <x v="2886"/>
    <n v="30400000"/>
    <n v="12000000"/>
    <x v="2729"/>
  </r>
  <r>
    <x v="2887"/>
    <n v="42365600"/>
    <n v="5000000"/>
    <x v="2730"/>
  </r>
  <r>
    <x v="2888"/>
    <n v="37188667"/>
    <n v="12000000"/>
    <x v="2731"/>
  </r>
  <r>
    <x v="2889"/>
    <n v="54724272"/>
    <n v="12000000"/>
    <x v="2732"/>
  </r>
  <r>
    <x v="2890"/>
    <m/>
    <n v="12000000"/>
    <x v="2014"/>
  </r>
  <r>
    <x v="2891"/>
    <n v="31597131"/>
    <n v="12000000"/>
    <x v="2733"/>
  </r>
  <r>
    <x v="2892"/>
    <n v="31691811"/>
    <n v="12000000"/>
    <x v="2734"/>
  </r>
  <r>
    <x v="2893"/>
    <n v="31397498"/>
    <n v="12000000"/>
    <x v="2735"/>
  </r>
  <r>
    <x v="2894"/>
    <n v="31179516"/>
    <n v="12000000"/>
    <x v="2736"/>
  </r>
  <r>
    <x v="2895"/>
    <n v="31155435"/>
    <n v="12000000"/>
    <x v="2737"/>
  </r>
  <r>
    <x v="2896"/>
    <n v="27281507"/>
    <n v="12000000"/>
    <x v="2738"/>
  </r>
  <r>
    <x v="283"/>
    <n v="167007184"/>
    <n v="150000000"/>
    <x v="277"/>
  </r>
  <r>
    <x v="2897"/>
    <n v="25776062"/>
    <n v="12000000"/>
    <x v="2739"/>
  </r>
  <r>
    <x v="2898"/>
    <n v="25240988"/>
    <n v="12000000"/>
    <x v="2740"/>
  </r>
  <r>
    <x v="2899"/>
    <n v="124868837"/>
    <n v="12000000"/>
    <x v="2741"/>
  </r>
  <r>
    <x v="2900"/>
    <n v="22905674"/>
    <n v="12000000"/>
    <x v="2742"/>
  </r>
  <r>
    <x v="2901"/>
    <n v="25277561"/>
    <n v="12000000"/>
    <x v="2743"/>
  </r>
  <r>
    <x v="2902"/>
    <m/>
    <n v="12000000"/>
    <x v="2014"/>
  </r>
  <r>
    <x v="2903"/>
    <n v="21133087"/>
    <n v="12000000"/>
    <x v="2744"/>
  </r>
  <r>
    <x v="2904"/>
    <m/>
    <m/>
    <x v="4"/>
  </r>
  <r>
    <x v="2905"/>
    <n v="37707719"/>
    <n v="12000000"/>
    <x v="2745"/>
  </r>
  <r>
    <x v="2906"/>
    <n v="18761993"/>
    <n v="9000000"/>
    <x v="2746"/>
  </r>
  <r>
    <x v="2907"/>
    <m/>
    <n v="12000000"/>
    <x v="2014"/>
  </r>
  <r>
    <x v="2908"/>
    <n v="18595716"/>
    <n v="12000000"/>
    <x v="2747"/>
  </r>
  <r>
    <x v="2909"/>
    <n v="31990064"/>
    <n v="12000000"/>
    <x v="2748"/>
  </r>
  <r>
    <x v="2910"/>
    <n v="17321573"/>
    <m/>
    <x v="2749"/>
  </r>
  <r>
    <x v="2911"/>
    <n v="17613460"/>
    <n v="12000000"/>
    <x v="2750"/>
  </r>
  <r>
    <x v="2912"/>
    <n v="21088568"/>
    <n v="13000000"/>
    <x v="2751"/>
  </r>
  <r>
    <x v="2913"/>
    <n v="17292381"/>
    <n v="12000000"/>
    <x v="2752"/>
  </r>
  <r>
    <x v="2914"/>
    <n v="16300302"/>
    <n v="12000000"/>
    <x v="2753"/>
  </r>
  <r>
    <x v="2915"/>
    <n v="27829874"/>
    <n v="12000000"/>
    <x v="2754"/>
  </r>
  <r>
    <x v="2916"/>
    <n v="13960203"/>
    <m/>
    <x v="2755"/>
  </r>
  <r>
    <x v="2917"/>
    <n v="12902790"/>
    <n v="12000000"/>
    <x v="2756"/>
  </r>
  <r>
    <x v="2918"/>
    <n v="21520719"/>
    <m/>
    <x v="2757"/>
  </r>
  <r>
    <x v="2919"/>
    <n v="12796277"/>
    <m/>
    <x v="2758"/>
  </r>
  <r>
    <x v="2920"/>
    <m/>
    <n v="12000000"/>
    <x v="2014"/>
  </r>
  <r>
    <x v="2921"/>
    <n v="11634362"/>
    <m/>
    <x v="2759"/>
  </r>
  <r>
    <x v="2922"/>
    <n v="11433134"/>
    <n v="14000000"/>
    <x v="2760"/>
  </r>
  <r>
    <x v="344"/>
    <n v="22406362"/>
    <n v="107000000"/>
    <x v="338"/>
  </r>
  <r>
    <x v="2923"/>
    <n v="10198766"/>
    <n v="12000000"/>
    <x v="2761"/>
  </r>
  <r>
    <x v="2924"/>
    <n v="15294553"/>
    <n v="12000000"/>
    <x v="2762"/>
  </r>
  <r>
    <x v="2925"/>
    <n v="11041228"/>
    <n v="100000000"/>
    <x v="2763"/>
  </r>
  <r>
    <x v="2926"/>
    <n v="7918283"/>
    <n v="12000000"/>
    <x v="2764"/>
  </r>
  <r>
    <x v="2927"/>
    <n v="22331028"/>
    <n v="12000000"/>
    <x v="2765"/>
  </r>
  <r>
    <x v="2928"/>
    <n v="8134217"/>
    <n v="12000000"/>
    <x v="2766"/>
  </r>
  <r>
    <x v="2929"/>
    <n v="6982680"/>
    <n v="10000000"/>
    <x v="2767"/>
  </r>
  <r>
    <x v="2930"/>
    <n v="6739141"/>
    <n v="8000000"/>
    <x v="2768"/>
  </r>
  <r>
    <x v="2931"/>
    <n v="5542025"/>
    <n v="12000000"/>
    <x v="2769"/>
  </r>
  <r>
    <x v="2932"/>
    <n v="5032496"/>
    <n v="12000000"/>
    <x v="2770"/>
  </r>
  <r>
    <x v="2933"/>
    <n v="6754898"/>
    <n v="12000000"/>
    <x v="2771"/>
  </r>
  <r>
    <x v="2934"/>
    <n v="4922166"/>
    <n v="12000000"/>
    <x v="2772"/>
  </r>
  <r>
    <x v="2935"/>
    <n v="4903000"/>
    <n v="12000000"/>
    <x v="2773"/>
  </r>
  <r>
    <x v="2936"/>
    <n v="4717455"/>
    <n v="12000000"/>
    <x v="2774"/>
  </r>
  <r>
    <x v="2937"/>
    <n v="3148482"/>
    <n v="12000000"/>
    <x v="2775"/>
  </r>
  <r>
    <x v="2938"/>
    <n v="2326407"/>
    <n v="12000000"/>
    <x v="2776"/>
  </r>
  <r>
    <x v="993"/>
    <n v="2201412"/>
    <n v="12215500000"/>
    <x v="2777"/>
  </r>
  <r>
    <x v="2939"/>
    <m/>
    <n v="12000000"/>
    <x v="2014"/>
  </r>
  <r>
    <x v="2940"/>
    <n v="2060953"/>
    <n v="12000000"/>
    <x v="2778"/>
  </r>
  <r>
    <x v="2941"/>
    <n v="3950294"/>
    <n v="12000000"/>
    <x v="2779"/>
  </r>
  <r>
    <x v="2942"/>
    <n v="2835886"/>
    <n v="9200000"/>
    <x v="2780"/>
  </r>
  <r>
    <x v="2943"/>
    <n v="1779284"/>
    <n v="12000000"/>
    <x v="2781"/>
  </r>
  <r>
    <x v="2944"/>
    <n v="1702277"/>
    <n v="12000000"/>
    <x v="2782"/>
  </r>
  <r>
    <x v="2945"/>
    <n v="261481"/>
    <n v="12000000"/>
    <x v="2783"/>
  </r>
  <r>
    <x v="2946"/>
    <n v="1506998"/>
    <n v="12000000"/>
    <x v="2784"/>
  </r>
  <r>
    <x v="2947"/>
    <n v="860002"/>
    <n v="12000000"/>
    <x v="2785"/>
  </r>
  <r>
    <x v="2948"/>
    <n v="548934"/>
    <n v="12000000"/>
    <x v="2786"/>
  </r>
  <r>
    <x v="2949"/>
    <n v="447750"/>
    <n v="10000000"/>
    <x v="2787"/>
  </r>
  <r>
    <x v="2950"/>
    <n v="333976"/>
    <n v="12000000"/>
    <x v="2788"/>
  </r>
  <r>
    <x v="2951"/>
    <n v="141853"/>
    <n v="12000000"/>
    <x v="2789"/>
  </r>
  <r>
    <x v="2952"/>
    <n v="303439"/>
    <n v="8000000"/>
    <x v="2790"/>
  </r>
  <r>
    <x v="2953"/>
    <n v="793352"/>
    <m/>
    <x v="2791"/>
  </r>
  <r>
    <x v="2954"/>
    <n v="214202"/>
    <n v="12000000"/>
    <x v="2792"/>
  </r>
  <r>
    <x v="2955"/>
    <n v="195888"/>
    <n v="2500000000"/>
    <x v="2793"/>
  </r>
  <r>
    <x v="2956"/>
    <n v="175370"/>
    <n v="12000000"/>
    <x v="2794"/>
  </r>
  <r>
    <x v="2957"/>
    <n v="190666"/>
    <m/>
    <x v="2795"/>
  </r>
  <r>
    <x v="2958"/>
    <m/>
    <n v="7500000"/>
    <x v="2796"/>
  </r>
  <r>
    <x v="2959"/>
    <n v="119922"/>
    <n v="12000000"/>
    <x v="2797"/>
  </r>
  <r>
    <x v="186"/>
    <n v="177343675"/>
    <n v="135000000"/>
    <x v="184"/>
  </r>
  <r>
    <x v="2960"/>
    <m/>
    <m/>
    <x v="4"/>
  </r>
  <r>
    <x v="2961"/>
    <m/>
    <n v="12000000"/>
    <x v="2014"/>
  </r>
  <r>
    <x v="2962"/>
    <n v="17149"/>
    <n v="20000000"/>
    <x v="2798"/>
  </r>
  <r>
    <x v="2963"/>
    <m/>
    <n v="12000000"/>
    <x v="2014"/>
  </r>
  <r>
    <x v="2964"/>
    <n v="14616"/>
    <n v="12000000"/>
    <x v="2799"/>
  </r>
  <r>
    <x v="2965"/>
    <n v="91443253"/>
    <n v="12000000"/>
    <x v="2800"/>
  </r>
  <r>
    <x v="2966"/>
    <n v="30093107"/>
    <n v="6000000"/>
    <x v="2801"/>
  </r>
  <r>
    <x v="2967"/>
    <m/>
    <n v="12000000"/>
    <x v="2014"/>
  </r>
  <r>
    <x v="2968"/>
    <n v="57469179"/>
    <n v="11500000"/>
    <x v="2802"/>
  </r>
  <r>
    <x v="2969"/>
    <n v="48856"/>
    <n v="11900000"/>
    <x v="2803"/>
  </r>
  <r>
    <x v="2970"/>
    <m/>
    <n v="11500000"/>
    <x v="2128"/>
  </r>
  <r>
    <x v="2971"/>
    <m/>
    <n v="12000000"/>
    <x v="2014"/>
  </r>
  <r>
    <x v="2972"/>
    <n v="148170000"/>
    <n v="11000000"/>
    <x v="2804"/>
  </r>
  <r>
    <x v="2973"/>
    <n v="460935665"/>
    <n v="11000000"/>
    <x v="2805"/>
  </r>
  <r>
    <x v="2974"/>
    <n v="35537564"/>
    <n v="11500000"/>
    <x v="2806"/>
  </r>
  <r>
    <x v="2975"/>
    <n v="111722000"/>
    <n v="11000000"/>
    <x v="2807"/>
  </r>
  <r>
    <x v="2976"/>
    <n v="10230"/>
    <m/>
    <x v="2808"/>
  </r>
  <r>
    <x v="2977"/>
    <n v="90556401"/>
    <n v="11000000"/>
    <x v="2809"/>
  </r>
  <r>
    <x v="2978"/>
    <n v="93571803"/>
    <n v="25000000"/>
    <x v="2810"/>
  </r>
  <r>
    <x v="2979"/>
    <n v="72755517"/>
    <m/>
    <x v="2811"/>
  </r>
  <r>
    <x v="2980"/>
    <n v="52929168"/>
    <n v="11000000"/>
    <x v="2812"/>
  </r>
  <r>
    <x v="2981"/>
    <n v="50461335"/>
    <n v="11000000"/>
    <x v="2813"/>
  </r>
  <r>
    <x v="2982"/>
    <m/>
    <n v="12000000"/>
    <x v="2014"/>
  </r>
  <r>
    <x v="2983"/>
    <n v="49797148"/>
    <n v="11000000"/>
    <x v="2814"/>
  </r>
  <r>
    <x v="2984"/>
    <m/>
    <n v="13500000"/>
    <x v="2815"/>
  </r>
  <r>
    <x v="2985"/>
    <n v="46563158"/>
    <n v="13000000"/>
    <x v="2816"/>
  </r>
  <r>
    <x v="2986"/>
    <n v="41227069"/>
    <n v="11000000"/>
    <x v="2817"/>
  </r>
  <r>
    <x v="2987"/>
    <n v="39025000"/>
    <n v="11000000"/>
    <x v="2818"/>
  </r>
  <r>
    <x v="2988"/>
    <n v="38201895"/>
    <n v="10500000"/>
    <x v="2819"/>
  </r>
  <r>
    <x v="2989"/>
    <n v="27669413"/>
    <n v="11000000"/>
    <x v="2820"/>
  </r>
  <r>
    <x v="2990"/>
    <m/>
    <n v="11000000"/>
    <x v="1937"/>
  </r>
  <r>
    <x v="2991"/>
    <n v="37766350"/>
    <n v="11000000"/>
    <x v="2821"/>
  </r>
  <r>
    <x v="2992"/>
    <n v="23978402"/>
    <n v="11000000"/>
    <x v="2822"/>
  </r>
  <r>
    <x v="2993"/>
    <n v="21370057"/>
    <n v="12000000"/>
    <x v="2823"/>
  </r>
  <r>
    <x v="2994"/>
    <m/>
    <n v="11000000"/>
    <x v="1937"/>
  </r>
  <r>
    <x v="2995"/>
    <n v="4884663"/>
    <n v="12000000"/>
    <x v="2824"/>
  </r>
  <r>
    <x v="2996"/>
    <n v="38317535"/>
    <n v="11000000"/>
    <x v="2825"/>
  </r>
  <r>
    <x v="2997"/>
    <m/>
    <n v="11000000"/>
    <x v="1937"/>
  </r>
  <r>
    <x v="2998"/>
    <n v="13903262"/>
    <n v="11000000"/>
    <x v="2826"/>
  </r>
  <r>
    <x v="2999"/>
    <n v="13592872"/>
    <n v="11000000"/>
    <x v="2827"/>
  </r>
  <r>
    <x v="3000"/>
    <n v="18381787"/>
    <n v="11000000"/>
    <x v="2828"/>
  </r>
  <r>
    <x v="3001"/>
    <n v="13558739"/>
    <n v="11000000"/>
    <x v="2829"/>
  </r>
  <r>
    <x v="3002"/>
    <n v="13103828"/>
    <n v="11000000"/>
    <x v="2830"/>
  </r>
  <r>
    <x v="3003"/>
    <n v="33305037"/>
    <n v="11000000"/>
    <x v="2831"/>
  </r>
  <r>
    <x v="3004"/>
    <n v="10214647"/>
    <n v="11000000"/>
    <x v="2832"/>
  </r>
  <r>
    <x v="3005"/>
    <n v="11501093"/>
    <n v="13000000"/>
    <x v="2833"/>
  </r>
  <r>
    <x v="3006"/>
    <n v="4814244"/>
    <n v="11000000"/>
    <x v="2834"/>
  </r>
  <r>
    <x v="3007"/>
    <n v="9170214"/>
    <n v="11000000"/>
    <x v="2835"/>
  </r>
  <r>
    <x v="3008"/>
    <n v="4068087"/>
    <n v="17000000"/>
    <x v="2836"/>
  </r>
  <r>
    <x v="3009"/>
    <n v="3753806"/>
    <n v="11000000"/>
    <x v="2837"/>
  </r>
  <r>
    <x v="3010"/>
    <n v="3034181"/>
    <n v="11000000"/>
    <x v="2838"/>
  </r>
  <r>
    <x v="3011"/>
    <n v="2832826"/>
    <n v="11000000"/>
    <x v="2839"/>
  </r>
  <r>
    <x v="3012"/>
    <n v="13214255"/>
    <n v="11000000"/>
    <x v="2840"/>
  </r>
  <r>
    <x v="3013"/>
    <n v="16017403"/>
    <n v="5000000"/>
    <x v="2841"/>
  </r>
  <r>
    <x v="3014"/>
    <n v="2807854"/>
    <n v="11000000"/>
    <x v="2842"/>
  </r>
  <r>
    <x v="3015"/>
    <m/>
    <n v="11000000"/>
    <x v="1937"/>
  </r>
  <r>
    <x v="3016"/>
    <n v="540085"/>
    <m/>
    <x v="2843"/>
  </r>
  <r>
    <x v="3017"/>
    <n v="352786"/>
    <n v="11000000"/>
    <x v="2844"/>
  </r>
  <r>
    <x v="1425"/>
    <n v="76600000"/>
    <n v="10700000"/>
    <x v="1391"/>
  </r>
  <r>
    <x v="3018"/>
    <m/>
    <n v="12000000"/>
    <x v="2014"/>
  </r>
  <r>
    <x v="3019"/>
    <n v="56729973"/>
    <n v="10800000"/>
    <x v="2845"/>
  </r>
  <r>
    <x v="3020"/>
    <m/>
    <m/>
    <x v="4"/>
  </r>
  <r>
    <x v="3021"/>
    <m/>
    <n v="11000000"/>
    <x v="1937"/>
  </r>
  <r>
    <x v="3022"/>
    <n v="399879"/>
    <n v="15000000"/>
    <x v="2846"/>
  </r>
  <r>
    <x v="3023"/>
    <n v="3275443"/>
    <n v="700000000"/>
    <x v="2847"/>
  </r>
  <r>
    <x v="3024"/>
    <n v="18535191"/>
    <n v="14000000"/>
    <x v="2848"/>
  </r>
  <r>
    <x v="3025"/>
    <n v="23838"/>
    <n v="7000000"/>
    <x v="2849"/>
  </r>
  <r>
    <x v="3026"/>
    <n v="22160085"/>
    <n v="10600000"/>
    <x v="2850"/>
  </r>
  <r>
    <x v="3027"/>
    <n v="56715371"/>
    <n v="12000000"/>
    <x v="2851"/>
  </r>
  <r>
    <x v="3028"/>
    <n v="434949459"/>
    <n v="10500000"/>
    <x v="2852"/>
  </r>
  <r>
    <x v="3029"/>
    <n v="11043445"/>
    <n v="10000000"/>
    <x v="2853"/>
  </r>
  <r>
    <x v="3030"/>
    <m/>
    <n v="12500000"/>
    <x v="2693"/>
  </r>
  <r>
    <x v="3031"/>
    <n v="125169"/>
    <n v="10500000"/>
    <x v="2854"/>
  </r>
  <r>
    <x v="3032"/>
    <m/>
    <m/>
    <x v="4"/>
  </r>
  <r>
    <x v="3033"/>
    <n v="1165104"/>
    <m/>
    <x v="2855"/>
  </r>
  <r>
    <x v="3034"/>
    <n v="1066555"/>
    <n v="11000000"/>
    <x v="2856"/>
  </r>
  <r>
    <x v="3035"/>
    <n v="5669081"/>
    <n v="10818775"/>
    <x v="2857"/>
  </r>
  <r>
    <x v="3036"/>
    <m/>
    <n v="11000000"/>
    <x v="1937"/>
  </r>
  <r>
    <x v="3037"/>
    <n v="138339411"/>
    <n v="10000000"/>
    <x v="2858"/>
  </r>
  <r>
    <x v="3038"/>
    <m/>
    <n v="11000000"/>
    <x v="1937"/>
  </r>
  <r>
    <x v="3039"/>
    <n v="80150343"/>
    <n v="10000000"/>
    <x v="2859"/>
  </r>
  <r>
    <x v="3040"/>
    <n v="85300000"/>
    <n v="10000000"/>
    <x v="2860"/>
  </r>
  <r>
    <x v="3041"/>
    <n v="68353550"/>
    <n v="10000000"/>
    <x v="2861"/>
  </r>
  <r>
    <x v="3042"/>
    <n v="78845130"/>
    <n v="10000000"/>
    <x v="2862"/>
  </r>
  <r>
    <x v="3043"/>
    <n v="63319509"/>
    <n v="10000000"/>
    <x v="2863"/>
  </r>
  <r>
    <x v="1344"/>
    <n v="47536959"/>
    <n v="10000000"/>
    <x v="1311"/>
  </r>
  <r>
    <x v="3044"/>
    <n v="63270259"/>
    <n v="10000000"/>
    <x v="2864"/>
  </r>
  <r>
    <x v="3045"/>
    <n v="55865715"/>
    <n v="10000000"/>
    <x v="2865"/>
  </r>
  <r>
    <x v="3046"/>
    <n v="63231524"/>
    <n v="6000000"/>
    <x v="2866"/>
  </r>
  <r>
    <x v="3047"/>
    <n v="52293982"/>
    <n v="13800000"/>
    <x v="2867"/>
  </r>
  <r>
    <x v="3048"/>
    <m/>
    <n v="10000000"/>
    <x v="2295"/>
  </r>
  <r>
    <x v="3049"/>
    <n v="50752337"/>
    <n v="10000000"/>
    <x v="2868"/>
  </r>
  <r>
    <x v="3050"/>
    <n v="110175871"/>
    <n v="10000000"/>
    <x v="2869"/>
  </r>
  <r>
    <x v="3051"/>
    <n v="38624000"/>
    <n v="12000000"/>
    <x v="2870"/>
  </r>
  <r>
    <x v="3052"/>
    <n v="37470017"/>
    <n v="10000000"/>
    <x v="2871"/>
  </r>
  <r>
    <x v="3053"/>
    <n v="40485039"/>
    <n v="10000000"/>
    <x v="2872"/>
  </r>
  <r>
    <x v="3054"/>
    <n v="16800000"/>
    <n v="10000000"/>
    <x v="2873"/>
  </r>
  <r>
    <x v="3055"/>
    <n v="46377022"/>
    <n v="10000000"/>
    <x v="2874"/>
  </r>
  <r>
    <x v="3056"/>
    <n v="36696761"/>
    <n v="23000000"/>
    <x v="2875"/>
  </r>
  <r>
    <x v="3057"/>
    <n v="36200000"/>
    <n v="12305523"/>
    <x v="2876"/>
  </r>
  <r>
    <x v="3058"/>
    <m/>
    <n v="10000000"/>
    <x v="2295"/>
  </r>
  <r>
    <x v="3059"/>
    <n v="35794166"/>
    <n v="10000000"/>
    <x v="2877"/>
  </r>
  <r>
    <x v="3060"/>
    <n v="33583175"/>
    <n v="10000000"/>
    <x v="2878"/>
  </r>
  <r>
    <x v="3061"/>
    <n v="32983713"/>
    <n v="20000000"/>
    <x v="2879"/>
  </r>
  <r>
    <x v="3062"/>
    <n v="52200504"/>
    <n v="10000000"/>
    <x v="2880"/>
  </r>
  <r>
    <x v="3063"/>
    <n v="33000000"/>
    <n v="10000000"/>
    <x v="2881"/>
  </r>
  <r>
    <x v="2966"/>
    <n v="30093107"/>
    <n v="6000000"/>
    <x v="2801"/>
  </r>
  <r>
    <x v="3064"/>
    <n v="32101000"/>
    <n v="10000000"/>
    <x v="2882"/>
  </r>
  <r>
    <x v="3065"/>
    <n v="31487293"/>
    <n v="9000000"/>
    <x v="2883"/>
  </r>
  <r>
    <x v="3066"/>
    <n v="30651422"/>
    <n v="10000000"/>
    <x v="2884"/>
  </r>
  <r>
    <x v="3067"/>
    <n v="30306281"/>
    <n v="10000000"/>
    <x v="2885"/>
  </r>
  <r>
    <x v="3068"/>
    <n v="29500000"/>
    <n v="10000000"/>
    <x v="1338"/>
  </r>
  <r>
    <x v="3069"/>
    <n v="30050028"/>
    <n v="17000000"/>
    <x v="2886"/>
  </r>
  <r>
    <x v="3070"/>
    <n v="29392418"/>
    <n v="10000000"/>
    <x v="2887"/>
  </r>
  <r>
    <x v="3071"/>
    <n v="28563926"/>
    <n v="8500000"/>
    <x v="2888"/>
  </r>
  <r>
    <x v="3072"/>
    <n v="28435406"/>
    <n v="12000000"/>
    <x v="2889"/>
  </r>
  <r>
    <x v="3073"/>
    <n v="25339117"/>
    <n v="10000000"/>
    <x v="2890"/>
  </r>
  <r>
    <x v="3074"/>
    <n v="25600000"/>
    <n v="10000000"/>
    <x v="2891"/>
  </r>
  <r>
    <x v="3075"/>
    <m/>
    <n v="65000000"/>
    <x v="1097"/>
  </r>
  <r>
    <x v="3076"/>
    <m/>
    <n v="10000000"/>
    <x v="2295"/>
  </r>
  <r>
    <x v="3077"/>
    <n v="27736779"/>
    <n v="10000000"/>
    <x v="2892"/>
  </r>
  <r>
    <x v="3078"/>
    <n v="24397469"/>
    <n v="17000000"/>
    <x v="2893"/>
  </r>
  <r>
    <x v="3079"/>
    <n v="20384136"/>
    <n v="10000000"/>
    <x v="2894"/>
  </r>
  <r>
    <x v="3080"/>
    <n v="25464480"/>
    <n v="10000000"/>
    <x v="2895"/>
  </r>
  <r>
    <x v="3081"/>
    <n v="20338609"/>
    <n v="10000000"/>
    <x v="2896"/>
  </r>
  <r>
    <x v="3082"/>
    <n v="18272447"/>
    <n v="10000000"/>
    <x v="2897"/>
  </r>
  <r>
    <x v="3083"/>
    <m/>
    <n v="10000000"/>
    <x v="2295"/>
  </r>
  <r>
    <x v="3084"/>
    <n v="17378977"/>
    <m/>
    <x v="2898"/>
  </r>
  <r>
    <x v="3085"/>
    <n v="17096053"/>
    <n v="9000000"/>
    <x v="2899"/>
  </r>
  <r>
    <x v="3086"/>
    <n v="21371425"/>
    <n v="10000000"/>
    <x v="2900"/>
  </r>
  <r>
    <x v="3087"/>
    <n v="33071558"/>
    <n v="10000000"/>
    <x v="2901"/>
  </r>
  <r>
    <x v="3088"/>
    <n v="17655201"/>
    <n v="10000000"/>
    <x v="2902"/>
  </r>
  <r>
    <x v="3089"/>
    <n v="16247775"/>
    <n v="25000000"/>
    <x v="2903"/>
  </r>
  <r>
    <x v="3090"/>
    <n v="16153600"/>
    <n v="10000000"/>
    <x v="2904"/>
  </r>
  <r>
    <x v="3091"/>
    <n v="16033556"/>
    <n v="10000000"/>
    <x v="2905"/>
  </r>
  <r>
    <x v="3092"/>
    <n v="16667084"/>
    <n v="11000000"/>
    <x v="2906"/>
  </r>
  <r>
    <x v="3093"/>
    <n v="15417771"/>
    <n v="12600000"/>
    <x v="2907"/>
  </r>
  <r>
    <x v="3094"/>
    <m/>
    <n v="10000000"/>
    <x v="2295"/>
  </r>
  <r>
    <x v="3095"/>
    <n v="15156200"/>
    <n v="30000000"/>
    <x v="2908"/>
  </r>
  <r>
    <x v="3096"/>
    <n v="21589307"/>
    <n v="10000000"/>
    <x v="2909"/>
  </r>
  <r>
    <x v="3097"/>
    <n v="20339754"/>
    <n v="10000000"/>
    <x v="2910"/>
  </r>
  <r>
    <x v="3098"/>
    <n v="28873374"/>
    <n v="10000000"/>
    <x v="2911"/>
  </r>
  <r>
    <x v="3099"/>
    <n v="15102127"/>
    <m/>
    <x v="2912"/>
  </r>
  <r>
    <x v="3100"/>
    <n v="13684949"/>
    <n v="3000000"/>
    <x v="2913"/>
  </r>
  <r>
    <x v="3101"/>
    <n v="14597405"/>
    <n v="6400000"/>
    <x v="2914"/>
  </r>
  <r>
    <x v="3102"/>
    <n v="12570442"/>
    <n v="10000000"/>
    <x v="2915"/>
  </r>
  <r>
    <x v="3103"/>
    <n v="12514138"/>
    <n v="10000000"/>
    <x v="2916"/>
  </r>
  <r>
    <x v="3104"/>
    <n v="43771291"/>
    <n v="5000000"/>
    <x v="2917"/>
  </r>
  <r>
    <x v="3105"/>
    <n v="11703287"/>
    <n v="10000000"/>
    <x v="2918"/>
  </r>
  <r>
    <x v="3106"/>
    <n v="11560259"/>
    <n v="22000000"/>
    <x v="2919"/>
  </r>
  <r>
    <x v="3107"/>
    <n v="10824921"/>
    <n v="10000000"/>
    <x v="2920"/>
  </r>
  <r>
    <x v="3108"/>
    <n v="10561238"/>
    <n v="10000000"/>
    <x v="2921"/>
  </r>
  <r>
    <x v="3109"/>
    <n v="14479776"/>
    <n v="10000000"/>
    <x v="2922"/>
  </r>
  <r>
    <x v="3110"/>
    <n v="9801782"/>
    <n v="10000000"/>
    <x v="2923"/>
  </r>
  <r>
    <x v="3111"/>
    <n v="8070311"/>
    <n v="10000000"/>
    <x v="2924"/>
  </r>
  <r>
    <x v="3112"/>
    <m/>
    <n v="10000000"/>
    <x v="2295"/>
  </r>
  <r>
    <x v="3113"/>
    <n v="8460995"/>
    <n v="10000000"/>
    <x v="2925"/>
  </r>
  <r>
    <x v="3114"/>
    <n v="8111360"/>
    <n v="10000000"/>
    <x v="2926"/>
  </r>
  <r>
    <x v="3115"/>
    <n v="8828771"/>
    <n v="6000000"/>
    <x v="2927"/>
  </r>
  <r>
    <x v="301"/>
    <n v="67631157"/>
    <n v="100000000"/>
    <x v="295"/>
  </r>
  <r>
    <x v="3116"/>
    <n v="7563670"/>
    <n v="10000000"/>
    <x v="2928"/>
  </r>
  <r>
    <x v="3117"/>
    <n v="6619173"/>
    <n v="10000000"/>
    <x v="2929"/>
  </r>
  <r>
    <x v="3118"/>
    <n v="6857503"/>
    <m/>
    <x v="2930"/>
  </r>
  <r>
    <x v="3119"/>
    <m/>
    <m/>
    <x v="4"/>
  </r>
  <r>
    <x v="3120"/>
    <n v="6712241"/>
    <n v="7500000"/>
    <x v="2931"/>
  </r>
  <r>
    <x v="3121"/>
    <n v="6842058"/>
    <n v="10000000"/>
    <x v="2932"/>
  </r>
  <r>
    <x v="3122"/>
    <n v="6491350"/>
    <n v="10000000"/>
    <x v="2933"/>
  </r>
  <r>
    <x v="3123"/>
    <n v="9473382"/>
    <n v="10000000"/>
    <x v="2934"/>
  </r>
  <r>
    <x v="3124"/>
    <n v="6197866"/>
    <n v="10000000"/>
    <x v="2935"/>
  </r>
  <r>
    <x v="3125"/>
    <n v="6044618"/>
    <n v="10000000"/>
    <x v="2936"/>
  </r>
  <r>
    <x v="3126"/>
    <n v="7764027"/>
    <n v="10000000"/>
    <x v="2937"/>
  </r>
  <r>
    <x v="3127"/>
    <n v="5998971"/>
    <m/>
    <x v="2938"/>
  </r>
  <r>
    <x v="3128"/>
    <m/>
    <n v="10000000"/>
    <x v="2295"/>
  </r>
  <r>
    <x v="3129"/>
    <n v="21569041"/>
    <n v="9000000"/>
    <x v="2939"/>
  </r>
  <r>
    <x v="3130"/>
    <n v="4356743"/>
    <n v="16000000"/>
    <x v="2940"/>
  </r>
  <r>
    <x v="3131"/>
    <n v="5484375"/>
    <n v="10000000"/>
    <x v="2941"/>
  </r>
  <r>
    <x v="3132"/>
    <n v="5348317"/>
    <n v="10000000"/>
    <x v="2942"/>
  </r>
  <r>
    <x v="3133"/>
    <n v="4244155"/>
    <n v="10000000"/>
    <x v="2943"/>
  </r>
  <r>
    <x v="3134"/>
    <n v="5004648"/>
    <n v="10000000"/>
    <x v="2944"/>
  </r>
  <r>
    <x v="3135"/>
    <n v="3333823"/>
    <n v="10000000"/>
    <x v="2945"/>
  </r>
  <r>
    <x v="3136"/>
    <n v="3275585"/>
    <n v="11500000"/>
    <x v="2946"/>
  </r>
  <r>
    <x v="3137"/>
    <n v="3193102"/>
    <n v="9000000"/>
    <x v="2947"/>
  </r>
  <r>
    <x v="3138"/>
    <n v="54557348"/>
    <n v="6500000"/>
    <x v="2948"/>
  </r>
  <r>
    <x v="3139"/>
    <n v="3041803"/>
    <n v="10000000"/>
    <x v="2949"/>
  </r>
  <r>
    <x v="3140"/>
    <n v="3060858"/>
    <n v="10000000"/>
    <x v="2950"/>
  </r>
  <r>
    <x v="3141"/>
    <n v="1055654"/>
    <n v="10000000"/>
    <x v="2951"/>
  </r>
  <r>
    <x v="3142"/>
    <n v="2331318"/>
    <n v="10000000"/>
    <x v="2952"/>
  </r>
  <r>
    <x v="3143"/>
    <n v="2185266"/>
    <n v="10000000"/>
    <x v="2953"/>
  </r>
  <r>
    <x v="3144"/>
    <n v="26583369"/>
    <n v="10000000"/>
    <x v="2954"/>
  </r>
  <r>
    <x v="3145"/>
    <n v="800000"/>
    <n v="14000000"/>
    <x v="2955"/>
  </r>
  <r>
    <x v="3146"/>
    <n v="7574066"/>
    <n v="10000000"/>
    <x v="2956"/>
  </r>
  <r>
    <x v="3147"/>
    <n v="1754319"/>
    <n v="10000000"/>
    <x v="2957"/>
  </r>
  <r>
    <x v="3148"/>
    <n v="1641788"/>
    <n v="8000000"/>
    <x v="2958"/>
  </r>
  <r>
    <x v="3149"/>
    <n v="1631839"/>
    <n v="10000000"/>
    <x v="2959"/>
  </r>
  <r>
    <x v="3150"/>
    <n v="1309849"/>
    <n v="10000000"/>
    <x v="2960"/>
  </r>
  <r>
    <x v="3151"/>
    <n v="1939441"/>
    <n v="10000000"/>
    <x v="2961"/>
  </r>
  <r>
    <x v="2779"/>
    <n v="447093"/>
    <m/>
    <x v="2627"/>
  </r>
  <r>
    <x v="3152"/>
    <m/>
    <n v="10000000"/>
    <x v="2295"/>
  </r>
  <r>
    <x v="3153"/>
    <n v="1276984"/>
    <n v="10000000"/>
    <x v="2962"/>
  </r>
  <r>
    <x v="3154"/>
    <n v="1987762"/>
    <n v="11000000"/>
    <x v="2963"/>
  </r>
  <r>
    <x v="3155"/>
    <n v="1474508"/>
    <n v="5000000"/>
    <x v="2964"/>
  </r>
  <r>
    <x v="3156"/>
    <n v="1011054"/>
    <n v="10000000"/>
    <x v="2965"/>
  </r>
  <r>
    <x v="3157"/>
    <n v="900926"/>
    <n v="10000000"/>
    <x v="2966"/>
  </r>
  <r>
    <x v="3158"/>
    <n v="866778"/>
    <n v="10000000"/>
    <x v="2967"/>
  </r>
  <r>
    <x v="3159"/>
    <n v="836641"/>
    <m/>
    <x v="2968"/>
  </r>
  <r>
    <x v="3160"/>
    <n v="598645"/>
    <n v="10000000"/>
    <x v="2969"/>
  </r>
  <r>
    <x v="3161"/>
    <n v="578527"/>
    <n v="10000000"/>
    <x v="2970"/>
  </r>
  <r>
    <x v="3162"/>
    <n v="488872"/>
    <n v="10000000"/>
    <x v="2971"/>
  </r>
  <r>
    <x v="3163"/>
    <n v="365734"/>
    <n v="10000000"/>
    <x v="2972"/>
  </r>
  <r>
    <x v="3164"/>
    <n v="231417"/>
    <n v="60000000"/>
    <x v="2973"/>
  </r>
  <r>
    <x v="3165"/>
    <n v="3093491"/>
    <n v="5000000"/>
    <x v="2974"/>
  </r>
  <r>
    <x v="3166"/>
    <n v="244465"/>
    <m/>
    <x v="2975"/>
  </r>
  <r>
    <x v="3167"/>
    <n v="756452"/>
    <m/>
    <x v="2976"/>
  </r>
  <r>
    <x v="3168"/>
    <n v="228524"/>
    <n v="4000000"/>
    <x v="2977"/>
  </r>
  <r>
    <x v="3169"/>
    <n v="226792"/>
    <n v="10000000"/>
    <x v="2978"/>
  </r>
  <r>
    <x v="3170"/>
    <n v="221210"/>
    <m/>
    <x v="2979"/>
  </r>
  <r>
    <x v="3171"/>
    <n v="136432"/>
    <n v="5000000"/>
    <x v="2980"/>
  </r>
  <r>
    <x v="3172"/>
    <n v="131617"/>
    <n v="10000000"/>
    <x v="2981"/>
  </r>
  <r>
    <x v="3173"/>
    <n v="152857"/>
    <m/>
    <x v="2982"/>
  </r>
  <r>
    <x v="3174"/>
    <n v="126247"/>
    <n v="6200000"/>
    <x v="2983"/>
  </r>
  <r>
    <x v="3175"/>
    <n v="82739"/>
    <m/>
    <x v="2984"/>
  </r>
  <r>
    <x v="3176"/>
    <n v="169379"/>
    <n v="10000000"/>
    <x v="2985"/>
  </r>
  <r>
    <x v="3177"/>
    <m/>
    <n v="10000000"/>
    <x v="2295"/>
  </r>
  <r>
    <x v="3178"/>
    <n v="15447"/>
    <n v="10000000"/>
    <x v="2986"/>
  </r>
  <r>
    <x v="3179"/>
    <n v="19348"/>
    <n v="10000000"/>
    <x v="2987"/>
  </r>
  <r>
    <x v="3180"/>
    <n v="100503"/>
    <n v="8000000"/>
    <x v="2988"/>
  </r>
  <r>
    <x v="3181"/>
    <n v="92900"/>
    <n v="5000000"/>
    <x v="2989"/>
  </r>
  <r>
    <x v="3182"/>
    <n v="140987"/>
    <m/>
    <x v="2990"/>
  </r>
  <r>
    <x v="3183"/>
    <m/>
    <n v="10000000"/>
    <x v="2295"/>
  </r>
  <r>
    <x v="3184"/>
    <m/>
    <m/>
    <x v="4"/>
  </r>
  <r>
    <x v="3185"/>
    <n v="5561"/>
    <n v="10000000"/>
    <x v="2991"/>
  </r>
  <r>
    <x v="3186"/>
    <n v="3607"/>
    <n v="10000000"/>
    <x v="2992"/>
  </r>
  <r>
    <x v="3187"/>
    <m/>
    <m/>
    <x v="4"/>
  </r>
  <r>
    <x v="3188"/>
    <n v="70527"/>
    <n v="6500000"/>
    <x v="2993"/>
  </r>
  <r>
    <x v="3189"/>
    <m/>
    <n v="10000000"/>
    <x v="2295"/>
  </r>
  <r>
    <x v="3190"/>
    <m/>
    <n v="10000000"/>
    <x v="2295"/>
  </r>
  <r>
    <x v="3191"/>
    <m/>
    <n v="6000000"/>
    <x v="2994"/>
  </r>
  <r>
    <x v="3192"/>
    <m/>
    <n v="10000000"/>
    <x v="2295"/>
  </r>
  <r>
    <x v="3193"/>
    <m/>
    <n v="10000000"/>
    <x v="2295"/>
  </r>
  <r>
    <x v="3194"/>
    <n v="11835"/>
    <n v="10000000"/>
    <x v="2995"/>
  </r>
  <r>
    <x v="3195"/>
    <m/>
    <n v="10000000"/>
    <x v="2295"/>
  </r>
  <r>
    <x v="3196"/>
    <m/>
    <n v="10000000"/>
    <x v="2295"/>
  </r>
  <r>
    <x v="3197"/>
    <m/>
    <n v="10000000"/>
    <x v="2295"/>
  </r>
  <r>
    <x v="3198"/>
    <m/>
    <n v="10000000"/>
    <x v="2295"/>
  </r>
  <r>
    <x v="3199"/>
    <n v="128486"/>
    <n v="10000000"/>
    <x v="2996"/>
  </r>
  <r>
    <x v="3200"/>
    <m/>
    <n v="10000000"/>
    <x v="2295"/>
  </r>
  <r>
    <x v="3201"/>
    <m/>
    <n v="10000000"/>
    <x v="2295"/>
  </r>
  <r>
    <x v="3202"/>
    <n v="16025394"/>
    <m/>
    <x v="2997"/>
  </r>
  <r>
    <x v="3203"/>
    <n v="2483955"/>
    <n v="9600000"/>
    <x v="2998"/>
  </r>
  <r>
    <x v="3204"/>
    <n v="57176582"/>
    <n v="9500000"/>
    <x v="2999"/>
  </r>
  <r>
    <x v="3205"/>
    <m/>
    <n v="10000000"/>
    <x v="2295"/>
  </r>
  <r>
    <x v="3206"/>
    <n v="43100000"/>
    <n v="9500000"/>
    <x v="2267"/>
  </r>
  <r>
    <x v="3207"/>
    <m/>
    <n v="10000000"/>
    <x v="2295"/>
  </r>
  <r>
    <x v="3208"/>
    <n v="225377"/>
    <n v="8900000"/>
    <x v="3000"/>
  </r>
  <r>
    <x v="3209"/>
    <n v="14114488"/>
    <n v="10500000"/>
    <x v="3001"/>
  </r>
  <r>
    <x v="3210"/>
    <m/>
    <n v="9500000"/>
    <x v="3002"/>
  </r>
  <r>
    <x v="3211"/>
    <n v="46300000"/>
    <n v="9400000"/>
    <x v="3003"/>
  </r>
  <r>
    <x v="3212"/>
    <n v="12899702"/>
    <m/>
    <x v="3004"/>
  </r>
  <r>
    <x v="3213"/>
    <m/>
    <n v="9300000"/>
    <x v="3005"/>
  </r>
  <r>
    <x v="3214"/>
    <n v="113155"/>
    <m/>
    <x v="3006"/>
  </r>
  <r>
    <x v="3215"/>
    <n v="2600000"/>
    <n v="6000000"/>
    <x v="3007"/>
  </r>
  <r>
    <x v="3216"/>
    <m/>
    <n v="10000000"/>
    <x v="2295"/>
  </r>
  <r>
    <x v="3217"/>
    <n v="1602466"/>
    <n v="600000000"/>
    <x v="3008"/>
  </r>
  <r>
    <x v="3218"/>
    <n v="3029870"/>
    <n v="7400000"/>
    <x v="3009"/>
  </r>
  <r>
    <x v="3219"/>
    <m/>
    <n v="8500000"/>
    <x v="3010"/>
  </r>
  <r>
    <x v="3220"/>
    <n v="3047539"/>
    <n v="7217600"/>
    <x v="3011"/>
  </r>
  <r>
    <x v="3221"/>
    <n v="78900000"/>
    <n v="11000000"/>
    <x v="2719"/>
  </r>
  <r>
    <x v="3222"/>
    <n v="30859000"/>
    <n v="83532"/>
    <x v="3012"/>
  </r>
  <r>
    <x v="3223"/>
    <n v="3571735"/>
    <n v="10000000"/>
    <x v="3013"/>
  </r>
  <r>
    <x v="3224"/>
    <n v="50000000"/>
    <n v="9000000"/>
    <x v="3014"/>
  </r>
  <r>
    <x v="3225"/>
    <n v="63600000"/>
    <n v="9000000"/>
    <x v="3015"/>
  </r>
  <r>
    <x v="3226"/>
    <m/>
    <n v="10000000"/>
    <x v="2295"/>
  </r>
  <r>
    <x v="3227"/>
    <m/>
    <m/>
    <x v="4"/>
  </r>
  <r>
    <x v="3228"/>
    <n v="36049108"/>
    <n v="9000000"/>
    <x v="3016"/>
  </r>
  <r>
    <x v="3229"/>
    <n v="34074895"/>
    <n v="9000000"/>
    <x v="3017"/>
  </r>
  <r>
    <x v="3230"/>
    <n v="33244684"/>
    <n v="9000000"/>
    <x v="3018"/>
  </r>
  <r>
    <x v="3231"/>
    <n v="24530513"/>
    <n v="9000000"/>
    <x v="3019"/>
  </r>
  <r>
    <x v="3232"/>
    <n v="71519230"/>
    <n v="9000000"/>
    <x v="3020"/>
  </r>
  <r>
    <x v="3233"/>
    <n v="20035310"/>
    <n v="9000000"/>
    <x v="3021"/>
  </r>
  <r>
    <x v="3234"/>
    <n v="18225165"/>
    <n v="9000000"/>
    <x v="3022"/>
  </r>
  <r>
    <x v="3235"/>
    <n v="17804273"/>
    <n v="20000000"/>
    <x v="3023"/>
  </r>
  <r>
    <x v="3236"/>
    <n v="16938179"/>
    <n v="8000000"/>
    <x v="3024"/>
  </r>
  <r>
    <x v="3237"/>
    <n v="90400000"/>
    <m/>
    <x v="3025"/>
  </r>
  <r>
    <x v="3238"/>
    <n v="16235293"/>
    <n v="9000000"/>
    <x v="3026"/>
  </r>
  <r>
    <x v="3239"/>
    <n v="11827301"/>
    <m/>
    <x v="3027"/>
  </r>
  <r>
    <x v="3240"/>
    <n v="10161099"/>
    <n v="9000000"/>
    <x v="3028"/>
  </r>
  <r>
    <x v="3241"/>
    <n v="6610326"/>
    <m/>
    <x v="3029"/>
  </r>
  <r>
    <x v="3242"/>
    <n v="6126237"/>
    <m/>
    <x v="3030"/>
  </r>
  <r>
    <x v="3243"/>
    <n v="6047856"/>
    <n v="8500000"/>
    <x v="3031"/>
  </r>
  <r>
    <x v="3244"/>
    <n v="4681503"/>
    <n v="9000000"/>
    <x v="3032"/>
  </r>
  <r>
    <x v="3245"/>
    <n v="4350774"/>
    <n v="8000000"/>
    <x v="3033"/>
  </r>
  <r>
    <x v="3246"/>
    <n v="3420871"/>
    <m/>
    <x v="3034"/>
  </r>
  <r>
    <x v="3247"/>
    <m/>
    <m/>
    <x v="4"/>
  </r>
  <r>
    <x v="3248"/>
    <m/>
    <n v="9000000"/>
    <x v="2358"/>
  </r>
  <r>
    <x v="3249"/>
    <n v="2955039"/>
    <n v="9000000"/>
    <x v="3035"/>
  </r>
  <r>
    <x v="3250"/>
    <n v="1530535"/>
    <n v="9000000"/>
    <x v="3036"/>
  </r>
  <r>
    <x v="3251"/>
    <n v="4881867"/>
    <n v="9000000"/>
    <x v="3037"/>
  </r>
  <r>
    <x v="3252"/>
    <n v="1043487"/>
    <m/>
    <x v="3038"/>
  </r>
  <r>
    <x v="3253"/>
    <n v="770629"/>
    <m/>
    <x v="3039"/>
  </r>
  <r>
    <x v="3254"/>
    <n v="11860839"/>
    <n v="9000000"/>
    <x v="3040"/>
  </r>
  <r>
    <x v="3255"/>
    <n v="454255"/>
    <n v="400000000"/>
    <x v="3041"/>
  </r>
  <r>
    <x v="3256"/>
    <n v="349618"/>
    <n v="9000000"/>
    <x v="3042"/>
  </r>
  <r>
    <x v="3257"/>
    <m/>
    <m/>
    <x v="4"/>
  </r>
  <r>
    <x v="3258"/>
    <n v="112935"/>
    <n v="9000000"/>
    <x v="3043"/>
  </r>
  <r>
    <x v="3259"/>
    <n v="883887"/>
    <n v="9000000"/>
    <x v="3044"/>
  </r>
  <r>
    <x v="3260"/>
    <n v="13751"/>
    <n v="11400000"/>
    <x v="3045"/>
  </r>
  <r>
    <x v="1449"/>
    <m/>
    <n v="19000000"/>
    <x v="1413"/>
  </r>
  <r>
    <x v="3261"/>
    <n v="145109"/>
    <n v="45000000"/>
    <x v="3046"/>
  </r>
  <r>
    <x v="3262"/>
    <n v="1046166"/>
    <n v="9000000"/>
    <x v="3047"/>
  </r>
  <r>
    <x v="3263"/>
    <m/>
    <m/>
    <x v="4"/>
  </r>
  <r>
    <x v="3264"/>
    <n v="2874"/>
    <m/>
    <x v="3048"/>
  </r>
  <r>
    <x v="3265"/>
    <m/>
    <n v="9000000"/>
    <x v="2358"/>
  </r>
  <r>
    <x v="3266"/>
    <n v="174635000"/>
    <n v="8800000"/>
    <x v="3049"/>
  </r>
  <r>
    <x v="3267"/>
    <m/>
    <m/>
    <x v="4"/>
  </r>
  <r>
    <x v="3268"/>
    <m/>
    <n v="8800000"/>
    <x v="3050"/>
  </r>
  <r>
    <x v="3269"/>
    <m/>
    <n v="9000000"/>
    <x v="2358"/>
  </r>
  <r>
    <x v="3270"/>
    <n v="171320"/>
    <m/>
    <x v="3051"/>
  </r>
  <r>
    <x v="3271"/>
    <n v="14373825"/>
    <n v="8600000"/>
    <x v="3052"/>
  </r>
  <r>
    <x v="3272"/>
    <m/>
    <m/>
    <x v="4"/>
  </r>
  <r>
    <x v="3273"/>
    <n v="162"/>
    <n v="9000000"/>
    <x v="3053"/>
  </r>
  <r>
    <x v="3274"/>
    <n v="32222567"/>
    <m/>
    <x v="3054"/>
  </r>
  <r>
    <x v="3275"/>
    <n v="39462438"/>
    <n v="7000000"/>
    <x v="3055"/>
  </r>
  <r>
    <x v="3276"/>
    <n v="29200000"/>
    <n v="8500000"/>
    <x v="1917"/>
  </r>
  <r>
    <x v="3277"/>
    <n v="21564616"/>
    <n v="8500000"/>
    <x v="3056"/>
  </r>
  <r>
    <x v="3278"/>
    <m/>
    <n v="9000000"/>
    <x v="2358"/>
  </r>
  <r>
    <x v="3279"/>
    <m/>
    <n v="60000000"/>
    <x v="3057"/>
  </r>
  <r>
    <x v="3280"/>
    <n v="14879556"/>
    <n v="8000000"/>
    <x v="3058"/>
  </r>
  <r>
    <x v="3281"/>
    <n v="13569248"/>
    <m/>
    <x v="3059"/>
  </r>
  <r>
    <x v="3282"/>
    <n v="34017854"/>
    <n v="8500000"/>
    <x v="3060"/>
  </r>
  <r>
    <x v="3283"/>
    <n v="4273372"/>
    <n v="22000000"/>
    <x v="3061"/>
  </r>
  <r>
    <x v="3284"/>
    <m/>
    <n v="9000000"/>
    <x v="2358"/>
  </r>
  <r>
    <x v="3285"/>
    <m/>
    <n v="8000000"/>
    <x v="415"/>
  </r>
  <r>
    <x v="3286"/>
    <n v="4440055"/>
    <n v="8500000"/>
    <x v="3062"/>
  </r>
  <r>
    <x v="3287"/>
    <n v="4018695"/>
    <n v="12000000"/>
    <x v="3063"/>
  </r>
  <r>
    <x v="2006"/>
    <n v="80000000"/>
    <n v="8200000"/>
    <x v="1925"/>
  </r>
  <r>
    <x v="3288"/>
    <n v="6262942"/>
    <n v="9000000"/>
    <x v="3064"/>
  </r>
  <r>
    <x v="3289"/>
    <n v="1997807"/>
    <n v="8000000"/>
    <x v="3065"/>
  </r>
  <r>
    <x v="3290"/>
    <n v="1207007"/>
    <m/>
    <x v="3066"/>
  </r>
  <r>
    <x v="3291"/>
    <n v="1829142"/>
    <m/>
    <x v="3067"/>
  </r>
  <r>
    <x v="3292"/>
    <n v="3827466"/>
    <m/>
    <x v="3068"/>
  </r>
  <r>
    <x v="1174"/>
    <n v="90800000"/>
    <n v="8000000"/>
    <x v="1143"/>
  </r>
  <r>
    <x v="3293"/>
    <m/>
    <n v="7623000"/>
    <x v="3069"/>
  </r>
  <r>
    <x v="3294"/>
    <n v="140244"/>
    <n v="8500000"/>
    <x v="3070"/>
  </r>
  <r>
    <x v="3295"/>
    <m/>
    <n v="8300000"/>
    <x v="3071"/>
  </r>
  <r>
    <x v="3296"/>
    <n v="107930000"/>
    <n v="8000000"/>
    <x v="3072"/>
  </r>
  <r>
    <x v="3297"/>
    <n v="76657000"/>
    <m/>
    <x v="3073"/>
  </r>
  <r>
    <x v="3298"/>
    <n v="32279955"/>
    <n v="8500000"/>
    <x v="3074"/>
  </r>
  <r>
    <x v="3299"/>
    <n v="4992159"/>
    <n v="8550000"/>
    <x v="3075"/>
  </r>
  <r>
    <x v="3300"/>
    <n v="163214286"/>
    <n v="8200000"/>
    <x v="3076"/>
  </r>
  <r>
    <x v="3301"/>
    <n v="69800000"/>
    <n v="8000000"/>
    <x v="3077"/>
  </r>
  <r>
    <x v="3302"/>
    <n v="59889948"/>
    <n v="8000000"/>
    <x v="3078"/>
  </r>
  <r>
    <x v="3303"/>
    <n v="52287414"/>
    <n v="8000000"/>
    <x v="3079"/>
  </r>
  <r>
    <x v="3304"/>
    <n v="45063889"/>
    <n v="8000000"/>
    <x v="3080"/>
  </r>
  <r>
    <x v="3305"/>
    <n v="40066497"/>
    <n v="8000000"/>
    <x v="3081"/>
  </r>
  <r>
    <x v="3306"/>
    <n v="36500000"/>
    <n v="8000000"/>
    <x v="3082"/>
  </r>
  <r>
    <x v="3307"/>
    <n v="27362712"/>
    <n v="8000000"/>
    <x v="3083"/>
  </r>
  <r>
    <x v="3308"/>
    <n v="34746109"/>
    <n v="8000000"/>
    <x v="3084"/>
  </r>
  <r>
    <x v="3309"/>
    <n v="34963967"/>
    <n v="8000000"/>
    <x v="3085"/>
  </r>
  <r>
    <x v="3310"/>
    <n v="25926543"/>
    <n v="8000000"/>
    <x v="3086"/>
  </r>
  <r>
    <x v="424"/>
    <m/>
    <n v="8000000"/>
    <x v="415"/>
  </r>
  <r>
    <x v="3311"/>
    <n v="26049082"/>
    <n v="8000000"/>
    <x v="3087"/>
  </r>
  <r>
    <x v="3312"/>
    <m/>
    <n v="8000000"/>
    <x v="415"/>
  </r>
  <r>
    <x v="3313"/>
    <m/>
    <m/>
    <x v="4"/>
  </r>
  <r>
    <x v="3314"/>
    <n v="22551000"/>
    <n v="8000000"/>
    <x v="3088"/>
  </r>
  <r>
    <x v="3315"/>
    <n v="22800000"/>
    <n v="7000000"/>
    <x v="3089"/>
  </r>
  <r>
    <x v="3316"/>
    <m/>
    <m/>
    <x v="4"/>
  </r>
  <r>
    <x v="3317"/>
    <n v="18090181"/>
    <n v="8000000"/>
    <x v="3090"/>
  </r>
  <r>
    <x v="3318"/>
    <n v="17843379"/>
    <n v="8000000"/>
    <x v="3091"/>
  </r>
  <r>
    <x v="3319"/>
    <n v="18811135"/>
    <m/>
    <x v="3092"/>
  </r>
  <r>
    <x v="3320"/>
    <n v="17278980"/>
    <n v="8000000"/>
    <x v="3093"/>
  </r>
  <r>
    <x v="3321"/>
    <n v="16699684"/>
    <n v="8000000"/>
    <x v="3094"/>
  </r>
  <r>
    <x v="960"/>
    <n v="50815288"/>
    <n v="50000000"/>
    <x v="937"/>
  </r>
  <r>
    <x v="3322"/>
    <n v="15047419"/>
    <n v="7000000"/>
    <x v="3095"/>
  </r>
  <r>
    <x v="3323"/>
    <n v="14015786"/>
    <n v="5000000"/>
    <x v="3096"/>
  </r>
  <r>
    <x v="3324"/>
    <m/>
    <n v="8000000"/>
    <x v="415"/>
  </r>
  <r>
    <x v="3325"/>
    <n v="10269307"/>
    <n v="8000000"/>
    <x v="3097"/>
  </r>
  <r>
    <x v="3326"/>
    <m/>
    <n v="8300000"/>
    <x v="3071"/>
  </r>
  <r>
    <x v="3327"/>
    <n v="17536788"/>
    <n v="8000000"/>
    <x v="3098"/>
  </r>
  <r>
    <x v="3328"/>
    <n v="58401464"/>
    <n v="8000000"/>
    <x v="3099"/>
  </r>
  <r>
    <x v="3329"/>
    <n v="8880705"/>
    <m/>
    <x v="3100"/>
  </r>
  <r>
    <x v="3330"/>
    <n v="8279017"/>
    <n v="8000000"/>
    <x v="3101"/>
  </r>
  <r>
    <x v="3331"/>
    <n v="10106233"/>
    <n v="8000000"/>
    <x v="3102"/>
  </r>
  <r>
    <x v="3332"/>
    <m/>
    <n v="8000000"/>
    <x v="415"/>
  </r>
  <r>
    <x v="3333"/>
    <n v="4692814"/>
    <n v="8000000"/>
    <x v="3103"/>
  </r>
  <r>
    <x v="3334"/>
    <n v="5018450"/>
    <n v="8000000"/>
    <x v="3104"/>
  </r>
  <r>
    <x v="3335"/>
    <n v="25967000"/>
    <m/>
    <x v="3105"/>
  </r>
  <r>
    <x v="3336"/>
    <m/>
    <m/>
    <x v="4"/>
  </r>
  <r>
    <x v="3337"/>
    <n v="3442820"/>
    <n v="8000000"/>
    <x v="3106"/>
  </r>
  <r>
    <x v="3338"/>
    <n v="3205244"/>
    <n v="10000000"/>
    <x v="3107"/>
  </r>
  <r>
    <x v="3339"/>
    <n v="3076425"/>
    <n v="8000000"/>
    <x v="3108"/>
  </r>
  <r>
    <x v="3340"/>
    <n v="2275557"/>
    <n v="8000000"/>
    <x v="3109"/>
  </r>
  <r>
    <x v="3341"/>
    <n v="1789892"/>
    <n v="8000000"/>
    <x v="3110"/>
  </r>
  <r>
    <x v="3342"/>
    <n v="6350058"/>
    <n v="8000000"/>
    <x v="3111"/>
  </r>
  <r>
    <x v="3343"/>
    <n v="1094798"/>
    <n v="7200000"/>
    <x v="3112"/>
  </r>
  <r>
    <x v="3344"/>
    <n v="1071240"/>
    <n v="8000000"/>
    <x v="3113"/>
  </r>
  <r>
    <x v="3345"/>
    <n v="532190"/>
    <n v="8000000"/>
    <x v="3114"/>
  </r>
  <r>
    <x v="3346"/>
    <m/>
    <n v="8000000"/>
    <x v="415"/>
  </r>
  <r>
    <x v="3347"/>
    <n v="686383"/>
    <n v="6500000"/>
    <x v="3115"/>
  </r>
  <r>
    <x v="3348"/>
    <n v="16168741"/>
    <n v="8000000"/>
    <x v="3116"/>
  </r>
  <r>
    <x v="3349"/>
    <n v="568695"/>
    <n v="8000000"/>
    <x v="3117"/>
  </r>
  <r>
    <x v="3350"/>
    <n v="398420"/>
    <n v="8000000"/>
    <x v="3118"/>
  </r>
  <r>
    <x v="3351"/>
    <m/>
    <m/>
    <x v="4"/>
  </r>
  <r>
    <x v="3352"/>
    <n v="336456"/>
    <n v="8000000"/>
    <x v="3119"/>
  </r>
  <r>
    <x v="3353"/>
    <n v="146083"/>
    <m/>
    <x v="3120"/>
  </r>
  <r>
    <x v="3354"/>
    <n v="298110"/>
    <n v="8000000"/>
    <x v="3121"/>
  </r>
  <r>
    <x v="3355"/>
    <n v="127144"/>
    <n v="8000000"/>
    <x v="3122"/>
  </r>
  <r>
    <x v="3356"/>
    <n v="117190"/>
    <n v="8000000"/>
    <x v="3123"/>
  </r>
  <r>
    <x v="3357"/>
    <n v="108662"/>
    <n v="8000000"/>
    <x v="3124"/>
  </r>
  <r>
    <x v="3358"/>
    <m/>
    <m/>
    <x v="4"/>
  </r>
  <r>
    <x v="3359"/>
    <n v="53481"/>
    <n v="8000000"/>
    <x v="3125"/>
  </r>
  <r>
    <x v="3360"/>
    <n v="23106"/>
    <n v="50000000"/>
    <x v="3126"/>
  </r>
  <r>
    <x v="3361"/>
    <n v="52961"/>
    <n v="8000000"/>
    <x v="3127"/>
  </r>
  <r>
    <x v="3362"/>
    <n v="439162"/>
    <n v="1100000000"/>
    <x v="3128"/>
  </r>
  <r>
    <x v="3363"/>
    <m/>
    <n v="22000000"/>
    <x v="1982"/>
  </r>
  <r>
    <x v="3364"/>
    <m/>
    <n v="8000000"/>
    <x v="415"/>
  </r>
  <r>
    <x v="3365"/>
    <m/>
    <n v="8000000"/>
    <x v="415"/>
  </r>
  <r>
    <x v="3366"/>
    <n v="50000"/>
    <m/>
    <x v="3129"/>
  </r>
  <r>
    <x v="3367"/>
    <n v="671240"/>
    <n v="7900000"/>
    <x v="3130"/>
  </r>
  <r>
    <x v="3368"/>
    <m/>
    <n v="8000000"/>
    <x v="415"/>
  </r>
  <r>
    <x v="3369"/>
    <n v="10105505"/>
    <m/>
    <x v="3131"/>
  </r>
  <r>
    <x v="3370"/>
    <m/>
    <m/>
    <x v="4"/>
  </r>
  <r>
    <x v="3371"/>
    <n v="882290"/>
    <n v="10000000"/>
    <x v="3132"/>
  </r>
  <r>
    <x v="3372"/>
    <m/>
    <n v="8000000"/>
    <x v="415"/>
  </r>
  <r>
    <x v="3373"/>
    <n v="106593296"/>
    <n v="7500000"/>
    <x v="3133"/>
  </r>
  <r>
    <x v="3374"/>
    <n v="43490057"/>
    <n v="7500000"/>
    <x v="3134"/>
  </r>
  <r>
    <x v="3375"/>
    <n v="32333860"/>
    <n v="7500000"/>
    <x v="3135"/>
  </r>
  <r>
    <x v="3376"/>
    <m/>
    <n v="7700000"/>
    <x v="3136"/>
  </r>
  <r>
    <x v="3377"/>
    <n v="24792061"/>
    <n v="6500000"/>
    <x v="3137"/>
  </r>
  <r>
    <x v="3378"/>
    <n v="17544812"/>
    <n v="10000000"/>
    <x v="3138"/>
  </r>
  <r>
    <x v="3379"/>
    <n v="12574715"/>
    <n v="4500000"/>
    <x v="3139"/>
  </r>
  <r>
    <x v="3380"/>
    <n v="10281585"/>
    <m/>
    <x v="3140"/>
  </r>
  <r>
    <x v="3381"/>
    <n v="5100000"/>
    <n v="7500000"/>
    <x v="3141"/>
  </r>
  <r>
    <x v="3382"/>
    <n v="10460089"/>
    <n v="7500000"/>
    <x v="3142"/>
  </r>
  <r>
    <x v="3383"/>
    <n v="4239767"/>
    <n v="7500000"/>
    <x v="3143"/>
  </r>
  <r>
    <x v="3384"/>
    <n v="4131640"/>
    <n v="7500000"/>
    <x v="3144"/>
  </r>
  <r>
    <x v="3385"/>
    <n v="3347439"/>
    <n v="7500000"/>
    <x v="3145"/>
  </r>
  <r>
    <x v="3386"/>
    <n v="10814185"/>
    <n v="8000000"/>
    <x v="3146"/>
  </r>
  <r>
    <x v="3387"/>
    <n v="533344"/>
    <m/>
    <x v="3147"/>
  </r>
  <r>
    <x v="3388"/>
    <n v="206400"/>
    <n v="50000000"/>
    <x v="3148"/>
  </r>
  <r>
    <x v="3389"/>
    <n v="197148"/>
    <n v="7500000"/>
    <x v="3149"/>
  </r>
  <r>
    <x v="3390"/>
    <m/>
    <n v="7500000"/>
    <x v="2796"/>
  </r>
  <r>
    <x v="3138"/>
    <n v="54557348"/>
    <n v="6500000"/>
    <x v="2948"/>
  </r>
  <r>
    <x v="3391"/>
    <n v="3014541"/>
    <n v="8000000"/>
    <x v="3150"/>
  </r>
  <r>
    <x v="3392"/>
    <m/>
    <n v="7500000"/>
    <x v="2796"/>
  </r>
  <r>
    <x v="3393"/>
    <n v="872643"/>
    <n v="6000000"/>
    <x v="3151"/>
  </r>
  <r>
    <x v="3394"/>
    <n v="4443403"/>
    <n v="7300000"/>
    <x v="3152"/>
  </r>
  <r>
    <x v="3395"/>
    <m/>
    <n v="12000000"/>
    <x v="2014"/>
  </r>
  <r>
    <x v="3396"/>
    <m/>
    <n v="5000000"/>
    <x v="3153"/>
  </r>
  <r>
    <x v="3397"/>
    <n v="1330827"/>
    <n v="7000000"/>
    <x v="3154"/>
  </r>
  <r>
    <x v="3398"/>
    <n v="1818681"/>
    <n v="7300000"/>
    <x v="3155"/>
  </r>
  <r>
    <x v="6"/>
    <n v="336530303"/>
    <n v="258000000"/>
    <x v="6"/>
  </r>
  <r>
    <x v="3399"/>
    <n v="12610552"/>
    <n v="7500000"/>
    <x v="3156"/>
  </r>
  <r>
    <x v="3400"/>
    <n v="143492840"/>
    <n v="7500000"/>
    <x v="3157"/>
  </r>
  <r>
    <x v="3401"/>
    <m/>
    <n v="7500000"/>
    <x v="2796"/>
  </r>
  <r>
    <x v="3402"/>
    <n v="43800000"/>
    <n v="7200000"/>
    <x v="1560"/>
  </r>
  <r>
    <x v="3403"/>
    <n v="134821952"/>
    <n v="6000000"/>
    <x v="3158"/>
  </r>
  <r>
    <x v="3404"/>
    <n v="94900000"/>
    <n v="4000000"/>
    <x v="3159"/>
  </r>
  <r>
    <x v="3405"/>
    <n v="32391374"/>
    <n v="7500000"/>
    <x v="3160"/>
  </r>
  <r>
    <x v="3406"/>
    <n v="40158000"/>
    <n v="7000000"/>
    <x v="3161"/>
  </r>
  <r>
    <x v="3407"/>
    <n v="113709992"/>
    <n v="7000000"/>
    <x v="3162"/>
  </r>
  <r>
    <x v="3408"/>
    <n v="32131483"/>
    <n v="11000000"/>
    <x v="3163"/>
  </r>
  <r>
    <x v="3409"/>
    <n v="35400000"/>
    <n v="7000000"/>
    <x v="3164"/>
  </r>
  <r>
    <x v="3410"/>
    <n v="34099640"/>
    <n v="5000000"/>
    <x v="3165"/>
  </r>
  <r>
    <x v="3411"/>
    <n v="31973840"/>
    <m/>
    <x v="3166"/>
  </r>
  <r>
    <x v="3412"/>
    <n v="37295394"/>
    <n v="6600000"/>
    <x v="3167"/>
  </r>
  <r>
    <x v="50"/>
    <n v="144812796"/>
    <n v="105000000"/>
    <x v="50"/>
  </r>
  <r>
    <x v="3413"/>
    <n v="31501218"/>
    <n v="7500000"/>
    <x v="3168"/>
  </r>
  <r>
    <x v="3414"/>
    <n v="28747570"/>
    <n v="7000000"/>
    <x v="3169"/>
  </r>
  <r>
    <x v="3415"/>
    <n v="25625110"/>
    <n v="7000000"/>
    <x v="3170"/>
  </r>
  <r>
    <x v="2840"/>
    <n v="403932"/>
    <n v="20000000"/>
    <x v="2685"/>
  </r>
  <r>
    <x v="3416"/>
    <m/>
    <m/>
    <x v="4"/>
  </r>
  <r>
    <x v="3417"/>
    <n v="25000000"/>
    <n v="9000000"/>
    <x v="3171"/>
  </r>
  <r>
    <x v="3418"/>
    <n v="21000000"/>
    <n v="13000000"/>
    <x v="3172"/>
  </r>
  <r>
    <x v="3419"/>
    <n v="20257000"/>
    <n v="7000000"/>
    <x v="3173"/>
  </r>
  <r>
    <x v="3420"/>
    <n v="26005908"/>
    <n v="3500000"/>
    <x v="3174"/>
  </r>
  <r>
    <x v="3421"/>
    <n v="18642318"/>
    <m/>
    <x v="3175"/>
  </r>
  <r>
    <x v="3422"/>
    <n v="15818967"/>
    <n v="7000000"/>
    <x v="3176"/>
  </r>
  <r>
    <x v="3423"/>
    <n v="14891000"/>
    <n v="7000000"/>
    <x v="3177"/>
  </r>
  <r>
    <x v="3424"/>
    <n v="16901126"/>
    <n v="7000000"/>
    <x v="3178"/>
  </r>
  <r>
    <x v="3425"/>
    <m/>
    <n v="2300000"/>
    <x v="3179"/>
  </r>
  <r>
    <x v="3426"/>
    <n v="17474107"/>
    <n v="7000000"/>
    <x v="3180"/>
  </r>
  <r>
    <x v="3427"/>
    <n v="14003141"/>
    <n v="7000000"/>
    <x v="3181"/>
  </r>
  <r>
    <x v="30"/>
    <n v="304360277"/>
    <n v="200000000"/>
    <x v="30"/>
  </r>
  <r>
    <x v="3428"/>
    <n v="12583510"/>
    <n v="7000000"/>
    <x v="3182"/>
  </r>
  <r>
    <x v="3429"/>
    <m/>
    <n v="350000"/>
    <x v="3183"/>
  </r>
  <r>
    <x v="3430"/>
    <n v="9190525"/>
    <n v="7000000"/>
    <x v="3184"/>
  </r>
  <r>
    <x v="3431"/>
    <n v="9176553"/>
    <n v="7500000"/>
    <x v="3185"/>
  </r>
  <r>
    <x v="3432"/>
    <n v="9094451"/>
    <n v="7000000"/>
    <x v="3186"/>
  </r>
  <r>
    <x v="3433"/>
    <n v="14612840"/>
    <n v="7000000"/>
    <x v="3187"/>
  </r>
  <r>
    <x v="3434"/>
    <n v="9166863"/>
    <n v="7000000"/>
    <x v="3188"/>
  </r>
  <r>
    <x v="3435"/>
    <n v="8373585"/>
    <n v="7000000"/>
    <x v="3189"/>
  </r>
  <r>
    <x v="3436"/>
    <n v="7292175"/>
    <n v="7000000"/>
    <x v="3190"/>
  </r>
  <r>
    <x v="3437"/>
    <n v="6601079"/>
    <n v="7000000"/>
    <x v="3191"/>
  </r>
  <r>
    <x v="3438"/>
    <n v="6165429"/>
    <n v="6000000"/>
    <x v="3192"/>
  </r>
  <r>
    <x v="3439"/>
    <n v="5694308"/>
    <n v="7000000"/>
    <x v="3193"/>
  </r>
  <r>
    <x v="3440"/>
    <n v="5430822"/>
    <n v="7000000"/>
    <x v="3194"/>
  </r>
  <r>
    <x v="3441"/>
    <m/>
    <m/>
    <x v="4"/>
  </r>
  <r>
    <x v="3442"/>
    <n v="4720371"/>
    <n v="7000000"/>
    <x v="3195"/>
  </r>
  <r>
    <x v="3443"/>
    <m/>
    <m/>
    <x v="4"/>
  </r>
  <r>
    <x v="3444"/>
    <n v="2921738"/>
    <n v="7000000"/>
    <x v="3196"/>
  </r>
  <r>
    <x v="3445"/>
    <n v="2344847"/>
    <n v="7000000"/>
    <x v="3197"/>
  </r>
  <r>
    <x v="3446"/>
    <n v="7455447"/>
    <n v="7000000"/>
    <x v="3198"/>
  </r>
  <r>
    <x v="3447"/>
    <n v="2148212"/>
    <n v="7000000"/>
    <x v="3199"/>
  </r>
  <r>
    <x v="3448"/>
    <n v="2062066"/>
    <n v="7000000"/>
    <x v="3200"/>
  </r>
  <r>
    <x v="3449"/>
    <n v="1654367"/>
    <n v="7000000"/>
    <x v="3201"/>
  </r>
  <r>
    <x v="3450"/>
    <n v="1738692"/>
    <n v="7000000"/>
    <x v="3202"/>
  </r>
  <r>
    <x v="3451"/>
    <n v="2209479"/>
    <m/>
    <x v="3203"/>
  </r>
  <r>
    <x v="3452"/>
    <n v="1889522"/>
    <n v="7000000"/>
    <x v="3204"/>
  </r>
  <r>
    <x v="3453"/>
    <m/>
    <n v="7000000"/>
    <x v="2569"/>
  </r>
  <r>
    <x v="3454"/>
    <n v="1110286"/>
    <n v="4825000"/>
    <x v="3205"/>
  </r>
  <r>
    <x v="3455"/>
    <n v="1000000"/>
    <n v="9000000"/>
    <x v="415"/>
  </r>
  <r>
    <x v="3456"/>
    <n v="700000"/>
    <n v="50000000"/>
    <x v="3206"/>
  </r>
  <r>
    <x v="3457"/>
    <n v="1768416"/>
    <n v="7000000"/>
    <x v="3207"/>
  </r>
  <r>
    <x v="3458"/>
    <n v="1425993"/>
    <m/>
    <x v="3208"/>
  </r>
  <r>
    <x v="3459"/>
    <n v="306715"/>
    <n v="10000000"/>
    <x v="3209"/>
  </r>
  <r>
    <x v="3460"/>
    <n v="382946"/>
    <n v="7000000"/>
    <x v="3210"/>
  </r>
  <r>
    <x v="3461"/>
    <n v="518134"/>
    <m/>
    <x v="3211"/>
  </r>
  <r>
    <x v="3462"/>
    <n v="236266"/>
    <n v="3500000"/>
    <x v="3212"/>
  </r>
  <r>
    <x v="3463"/>
    <n v="196067"/>
    <n v="7000000"/>
    <x v="3213"/>
  </r>
  <r>
    <x v="3464"/>
    <n v="532988"/>
    <n v="7000000"/>
    <x v="3214"/>
  </r>
  <r>
    <x v="3465"/>
    <n v="453079"/>
    <n v="7000000"/>
    <x v="3215"/>
  </r>
  <r>
    <x v="3466"/>
    <m/>
    <n v="7000000"/>
    <x v="2569"/>
  </r>
  <r>
    <x v="3467"/>
    <n v="46451"/>
    <n v="7000000"/>
    <x v="3216"/>
  </r>
  <r>
    <x v="3468"/>
    <n v="233103"/>
    <n v="7000000"/>
    <x v="3217"/>
  </r>
  <r>
    <x v="3469"/>
    <m/>
    <n v="7000000"/>
    <x v="2569"/>
  </r>
  <r>
    <x v="3470"/>
    <m/>
    <n v="7000000"/>
    <x v="2569"/>
  </r>
  <r>
    <x v="3471"/>
    <m/>
    <n v="7000000"/>
    <x v="2569"/>
  </r>
  <r>
    <x v="3472"/>
    <m/>
    <n v="7000000"/>
    <x v="2569"/>
  </r>
  <r>
    <x v="3473"/>
    <m/>
    <n v="7000000"/>
    <x v="2569"/>
  </r>
  <r>
    <x v="3474"/>
    <n v="41400000"/>
    <n v="6900000"/>
    <x v="3218"/>
  </r>
  <r>
    <x v="3475"/>
    <m/>
    <m/>
    <x v="4"/>
  </r>
  <r>
    <x v="3476"/>
    <n v="7993039"/>
    <n v="6900000"/>
    <x v="3219"/>
  </r>
  <r>
    <x v="3477"/>
    <m/>
    <n v="7000000"/>
    <x v="2569"/>
  </r>
  <r>
    <x v="3478"/>
    <m/>
    <n v="8700000"/>
    <x v="3220"/>
  </r>
  <r>
    <x v="3479"/>
    <m/>
    <n v="7000000"/>
    <x v="2569"/>
  </r>
  <r>
    <x v="3480"/>
    <n v="927107"/>
    <n v="15000000"/>
    <x v="3221"/>
  </r>
  <r>
    <x v="3481"/>
    <n v="49526"/>
    <n v="6800000"/>
    <x v="3222"/>
  </r>
  <r>
    <x v="3482"/>
    <n v="10696"/>
    <n v="6800000"/>
    <x v="3223"/>
  </r>
  <r>
    <x v="3483"/>
    <n v="31607598"/>
    <n v="6900000"/>
    <x v="3224"/>
  </r>
  <r>
    <x v="3484"/>
    <n v="6857096"/>
    <n v="6800000"/>
    <x v="3225"/>
  </r>
  <r>
    <x v="3485"/>
    <n v="223878"/>
    <n v="5000000"/>
    <x v="3226"/>
  </r>
  <r>
    <x v="3486"/>
    <n v="828"/>
    <m/>
    <x v="3227"/>
  </r>
  <r>
    <x v="3487"/>
    <n v="8060"/>
    <n v="4000000"/>
    <x v="3228"/>
  </r>
  <r>
    <x v="3488"/>
    <n v="84263837"/>
    <n v="6500000"/>
    <x v="3229"/>
  </r>
  <r>
    <x v="3489"/>
    <n v="110029"/>
    <n v="6500000"/>
    <x v="3230"/>
  </r>
  <r>
    <x v="3490"/>
    <n v="57504069"/>
    <n v="6000000"/>
    <x v="3231"/>
  </r>
  <r>
    <x v="3491"/>
    <n v="54215416"/>
    <n v="6500000"/>
    <x v="3232"/>
  </r>
  <r>
    <x v="3492"/>
    <m/>
    <m/>
    <x v="4"/>
  </r>
  <r>
    <x v="3493"/>
    <n v="31899000"/>
    <n v="6500000"/>
    <x v="3233"/>
  </r>
  <r>
    <x v="3494"/>
    <n v="24103594"/>
    <n v="6500000"/>
    <x v="3234"/>
  </r>
  <r>
    <x v="3495"/>
    <n v="16842303"/>
    <n v="6500000"/>
    <x v="3235"/>
  </r>
  <r>
    <x v="3496"/>
    <n v="13367101"/>
    <n v="6500000"/>
    <x v="3236"/>
  </r>
  <r>
    <x v="3497"/>
    <m/>
    <n v="6500000"/>
    <x v="3237"/>
  </r>
  <r>
    <x v="3498"/>
    <n v="10149779"/>
    <n v="6500000"/>
    <x v="3238"/>
  </r>
  <r>
    <x v="3499"/>
    <n v="6173485"/>
    <n v="7000000"/>
    <x v="3239"/>
  </r>
  <r>
    <x v="3500"/>
    <n v="4000304"/>
    <n v="6500000"/>
    <x v="3240"/>
  </r>
  <r>
    <x v="3501"/>
    <n v="2338695"/>
    <n v="4000000"/>
    <x v="3241"/>
  </r>
  <r>
    <x v="3502"/>
    <n v="2024854"/>
    <n v="6500000"/>
    <x v="3242"/>
  </r>
  <r>
    <x v="3503"/>
    <n v="2268296"/>
    <n v="6500000"/>
    <x v="3243"/>
  </r>
  <r>
    <x v="3504"/>
    <n v="1029017"/>
    <n v="6500000"/>
    <x v="3244"/>
  </r>
  <r>
    <x v="3505"/>
    <n v="64148"/>
    <n v="6500000"/>
    <x v="3245"/>
  </r>
  <r>
    <x v="3506"/>
    <n v="66637"/>
    <n v="6500000"/>
    <x v="3246"/>
  </r>
  <r>
    <x v="3507"/>
    <m/>
    <n v="6500000"/>
    <x v="3237"/>
  </r>
  <r>
    <x v="3508"/>
    <n v="871577"/>
    <n v="4500000"/>
    <x v="3247"/>
  </r>
  <r>
    <x v="3509"/>
    <n v="38400000"/>
    <n v="6500000"/>
    <x v="3248"/>
  </r>
  <r>
    <x v="3510"/>
    <n v="4063859"/>
    <n v="4800000"/>
    <x v="3249"/>
  </r>
  <r>
    <x v="3511"/>
    <n v="449558"/>
    <n v="10000000"/>
    <x v="3250"/>
  </r>
  <r>
    <x v="3512"/>
    <m/>
    <n v="4000000"/>
    <x v="3251"/>
  </r>
  <r>
    <x v="3513"/>
    <m/>
    <m/>
    <x v="4"/>
  </r>
  <r>
    <x v="3514"/>
    <n v="2122561"/>
    <n v="6000000"/>
    <x v="3252"/>
  </r>
  <r>
    <x v="3515"/>
    <n v="181360000"/>
    <n v="6000000"/>
    <x v="3253"/>
  </r>
  <r>
    <x v="3516"/>
    <n v="137963328"/>
    <n v="6000000"/>
    <x v="3254"/>
  </r>
  <r>
    <x v="3517"/>
    <n v="119078393"/>
    <n v="6000000"/>
    <x v="3255"/>
  </r>
  <r>
    <x v="3518"/>
    <n v="102308900"/>
    <n v="6000000"/>
    <x v="3256"/>
  </r>
  <r>
    <x v="3519"/>
    <n v="102300000"/>
    <n v="6000000"/>
    <x v="3257"/>
  </r>
  <r>
    <x v="3520"/>
    <n v="54800000"/>
    <n v="6000000"/>
    <x v="3258"/>
  </r>
  <r>
    <x v="268"/>
    <n v="24004159"/>
    <n v="110000000"/>
    <x v="263"/>
  </r>
  <r>
    <x v="3521"/>
    <n v="43650000"/>
    <n v="6000000"/>
    <x v="3259"/>
  </r>
  <r>
    <x v="3522"/>
    <n v="39800000"/>
    <n v="6000000"/>
    <x v="3260"/>
  </r>
  <r>
    <x v="3523"/>
    <n v="27457409"/>
    <n v="6000000"/>
    <x v="3261"/>
  </r>
  <r>
    <x v="3524"/>
    <n v="25047631"/>
    <n v="6000000"/>
    <x v="3262"/>
  </r>
  <r>
    <x v="3525"/>
    <n v="23272306"/>
    <n v="6000000"/>
    <x v="3263"/>
  </r>
  <r>
    <x v="3526"/>
    <n v="22168359"/>
    <n v="8000000"/>
    <x v="3264"/>
  </r>
  <r>
    <x v="3527"/>
    <n v="21005329"/>
    <n v="6000000"/>
    <x v="3265"/>
  </r>
  <r>
    <x v="3528"/>
    <n v="26236603"/>
    <n v="6000000"/>
    <x v="3266"/>
  </r>
  <r>
    <x v="3529"/>
    <n v="20400000"/>
    <n v="8000000"/>
    <x v="3267"/>
  </r>
  <r>
    <x v="3530"/>
    <n v="18621249"/>
    <n v="6000000"/>
    <x v="3268"/>
  </r>
  <r>
    <x v="3531"/>
    <n v="25244700"/>
    <n v="6000000"/>
    <x v="3269"/>
  </r>
  <r>
    <x v="3532"/>
    <n v="14545844"/>
    <n v="6500000"/>
    <x v="3270"/>
  </r>
  <r>
    <x v="3533"/>
    <n v="13235267"/>
    <n v="6000000"/>
    <x v="3271"/>
  </r>
  <r>
    <x v="3534"/>
    <n v="12674183"/>
    <m/>
    <x v="3272"/>
  </r>
  <r>
    <x v="3535"/>
    <n v="17508936"/>
    <m/>
    <x v="3273"/>
  </r>
  <r>
    <x v="3536"/>
    <n v="12793213"/>
    <n v="6000000"/>
    <x v="3274"/>
  </r>
  <r>
    <x v="3537"/>
    <m/>
    <m/>
    <x v="4"/>
  </r>
  <r>
    <x v="3538"/>
    <n v="11883495"/>
    <n v="9000000"/>
    <x v="3275"/>
  </r>
  <r>
    <x v="3539"/>
    <n v="11797927"/>
    <n v="6000000"/>
    <x v="3276"/>
  </r>
  <r>
    <x v="3540"/>
    <n v="17605861"/>
    <n v="6000000"/>
    <x v="3277"/>
  </r>
  <r>
    <x v="3541"/>
    <n v="11642254"/>
    <n v="3000000"/>
    <x v="3278"/>
  </r>
  <r>
    <x v="3542"/>
    <n v="9203192"/>
    <n v="5000000"/>
    <x v="3279"/>
  </r>
  <r>
    <x v="3543"/>
    <n v="7518876"/>
    <n v="6000000"/>
    <x v="3280"/>
  </r>
  <r>
    <x v="3544"/>
    <n v="8596914"/>
    <n v="6000000"/>
    <x v="3281"/>
  </r>
  <r>
    <x v="3545"/>
    <n v="6851636"/>
    <n v="6000000"/>
    <x v="3282"/>
  </r>
  <r>
    <x v="3546"/>
    <n v="11434867"/>
    <n v="6000000"/>
    <x v="3283"/>
  </r>
  <r>
    <x v="3547"/>
    <n v="5895238"/>
    <n v="6000000"/>
    <x v="3284"/>
  </r>
  <r>
    <x v="3548"/>
    <n v="6670712"/>
    <n v="6000000"/>
    <x v="3285"/>
  </r>
  <r>
    <x v="3549"/>
    <n v="5359774"/>
    <n v="6000000"/>
    <x v="3286"/>
  </r>
  <r>
    <x v="3550"/>
    <n v="4693919"/>
    <n v="6500000"/>
    <x v="3287"/>
  </r>
  <r>
    <x v="3551"/>
    <n v="4859475"/>
    <n v="6000000"/>
    <x v="3288"/>
  </r>
  <r>
    <x v="3552"/>
    <n v="4595000"/>
    <m/>
    <x v="3289"/>
  </r>
  <r>
    <x v="3553"/>
    <n v="4542775"/>
    <n v="6000000"/>
    <x v="3290"/>
  </r>
  <r>
    <x v="3554"/>
    <n v="3588432"/>
    <n v="6000000"/>
    <x v="3291"/>
  </r>
  <r>
    <x v="3555"/>
    <n v="4394936"/>
    <n v="6000000"/>
    <x v="3292"/>
  </r>
  <r>
    <x v="3556"/>
    <m/>
    <m/>
    <x v="4"/>
  </r>
  <r>
    <x v="3557"/>
    <n v="3029081"/>
    <n v="6000000"/>
    <x v="3293"/>
  </r>
  <r>
    <x v="3558"/>
    <n v="3273588"/>
    <n v="6000000"/>
    <x v="3294"/>
  </r>
  <r>
    <x v="3559"/>
    <m/>
    <m/>
    <x v="4"/>
  </r>
  <r>
    <x v="3560"/>
    <n v="2207975"/>
    <n v="6000000"/>
    <x v="3295"/>
  </r>
  <r>
    <x v="3561"/>
    <n v="2025238"/>
    <n v="6000000"/>
    <x v="3296"/>
  </r>
  <r>
    <x v="3562"/>
    <n v="1028337"/>
    <m/>
    <x v="3297"/>
  </r>
  <r>
    <x v="3563"/>
    <m/>
    <n v="6244087"/>
    <x v="3298"/>
  </r>
  <r>
    <x v="3564"/>
    <n v="2077046"/>
    <n v="6000000"/>
    <x v="3299"/>
  </r>
  <r>
    <x v="3565"/>
    <m/>
    <n v="6000000"/>
    <x v="2994"/>
  </r>
  <r>
    <x v="3566"/>
    <n v="267194"/>
    <m/>
    <x v="3300"/>
  </r>
  <r>
    <x v="3567"/>
    <n v="869325"/>
    <n v="6000000"/>
    <x v="3301"/>
  </r>
  <r>
    <x v="3568"/>
    <n v="399611"/>
    <n v="6000000"/>
    <x v="3302"/>
  </r>
  <r>
    <x v="3569"/>
    <n v="181798"/>
    <m/>
    <x v="3303"/>
  </r>
  <r>
    <x v="3570"/>
    <n v="115862"/>
    <n v="6000000"/>
    <x v="3304"/>
  </r>
  <r>
    <x v="3571"/>
    <n v="1346503"/>
    <n v="6000000"/>
    <x v="3305"/>
  </r>
  <r>
    <x v="3572"/>
    <n v="117560"/>
    <n v="6000000"/>
    <x v="3306"/>
  </r>
  <r>
    <x v="3573"/>
    <n v="54606"/>
    <n v="6000000"/>
    <x v="3307"/>
  </r>
  <r>
    <x v="3574"/>
    <m/>
    <n v="7840000"/>
    <x v="3308"/>
  </r>
  <r>
    <x v="3575"/>
    <n v="36497"/>
    <n v="6000000"/>
    <x v="3309"/>
  </r>
  <r>
    <x v="3576"/>
    <n v="23807"/>
    <m/>
    <x v="3310"/>
  </r>
  <r>
    <x v="3577"/>
    <m/>
    <n v="6000000"/>
    <x v="2994"/>
  </r>
  <r>
    <x v="3578"/>
    <m/>
    <n v="8600000"/>
    <x v="1296"/>
  </r>
  <r>
    <x v="3579"/>
    <m/>
    <m/>
    <x v="4"/>
  </r>
  <r>
    <x v="3580"/>
    <n v="65804"/>
    <n v="12000000"/>
    <x v="3311"/>
  </r>
  <r>
    <x v="3581"/>
    <m/>
    <n v="6000000"/>
    <x v="2994"/>
  </r>
  <r>
    <x v="3582"/>
    <m/>
    <n v="6000000"/>
    <x v="2994"/>
  </r>
  <r>
    <x v="3583"/>
    <m/>
    <m/>
    <x v="4"/>
  </r>
  <r>
    <x v="3584"/>
    <m/>
    <n v="5952000"/>
    <x v="1615"/>
  </r>
  <r>
    <x v="3585"/>
    <n v="3895664"/>
    <n v="5300000"/>
    <x v="3312"/>
  </r>
  <r>
    <x v="3586"/>
    <n v="20200"/>
    <n v="6000000"/>
    <x v="3313"/>
  </r>
  <r>
    <x v="989"/>
    <n v="31874869"/>
    <n v="50000000"/>
    <x v="965"/>
  </r>
  <r>
    <x v="3587"/>
    <n v="542860"/>
    <n v="4000000"/>
    <x v="3314"/>
  </r>
  <r>
    <x v="3588"/>
    <m/>
    <n v="6000000"/>
    <x v="2994"/>
  </r>
  <r>
    <x v="3589"/>
    <m/>
    <n v="6700000"/>
    <x v="3315"/>
  </r>
  <r>
    <x v="3590"/>
    <n v="15059"/>
    <m/>
    <x v="3316"/>
  </r>
  <r>
    <x v="3591"/>
    <n v="11905519"/>
    <n v="200000000"/>
    <x v="3317"/>
  </r>
  <r>
    <x v="3592"/>
    <n v="69582"/>
    <m/>
    <x v="3318"/>
  </r>
  <r>
    <x v="3593"/>
    <m/>
    <m/>
    <x v="4"/>
  </r>
  <r>
    <x v="3594"/>
    <n v="32541719"/>
    <n v="3500159"/>
    <x v="3319"/>
  </r>
  <r>
    <x v="3595"/>
    <n v="3064356"/>
    <n v="5600000"/>
    <x v="3320"/>
  </r>
  <r>
    <x v="3596"/>
    <n v="7009668"/>
    <n v="5600000"/>
    <x v="3321"/>
  </r>
  <r>
    <x v="3597"/>
    <n v="352684"/>
    <m/>
    <x v="3322"/>
  </r>
  <r>
    <x v="3598"/>
    <n v="27024"/>
    <n v="5600000"/>
    <x v="3323"/>
  </r>
  <r>
    <x v="3599"/>
    <n v="531806"/>
    <m/>
    <x v="3324"/>
  </r>
  <r>
    <x v="3600"/>
    <n v="159600000"/>
    <n v="5500000"/>
    <x v="3325"/>
  </r>
  <r>
    <x v="3601"/>
    <n v="58800000"/>
    <n v="5500000"/>
    <x v="3326"/>
  </r>
  <r>
    <x v="3602"/>
    <n v="50382128"/>
    <n v="5500000"/>
    <x v="3327"/>
  </r>
  <r>
    <x v="3603"/>
    <n v="35811509"/>
    <n v="5500000"/>
    <x v="3328"/>
  </r>
  <r>
    <x v="3604"/>
    <n v="24475193"/>
    <n v="3000000"/>
    <x v="3329"/>
  </r>
  <r>
    <x v="3605"/>
    <m/>
    <n v="5500000"/>
    <x v="1735"/>
  </r>
  <r>
    <x v="3606"/>
    <n v="6200756"/>
    <n v="7000000"/>
    <x v="3330"/>
  </r>
  <r>
    <x v="3607"/>
    <n v="1292119"/>
    <n v="5500000"/>
    <x v="3331"/>
  </r>
  <r>
    <x v="3608"/>
    <m/>
    <m/>
    <x v="4"/>
  </r>
  <r>
    <x v="3609"/>
    <n v="3629758"/>
    <n v="5500000"/>
    <x v="3332"/>
  </r>
  <r>
    <x v="3610"/>
    <n v="6239558"/>
    <n v="5000000"/>
    <x v="3333"/>
  </r>
  <r>
    <x v="3611"/>
    <n v="1056102"/>
    <n v="5000000"/>
    <x v="3334"/>
  </r>
  <r>
    <x v="3612"/>
    <n v="27545445"/>
    <n v="6500000"/>
    <x v="3335"/>
  </r>
  <r>
    <x v="3613"/>
    <n v="56007"/>
    <n v="5500000"/>
    <x v="3336"/>
  </r>
  <r>
    <x v="3614"/>
    <n v="611709"/>
    <n v="3850000"/>
    <x v="3337"/>
  </r>
  <r>
    <x v="3615"/>
    <n v="753501"/>
    <m/>
    <x v="3338"/>
  </r>
  <r>
    <x v="3616"/>
    <n v="22770"/>
    <n v="5500000"/>
    <x v="3339"/>
  </r>
  <r>
    <x v="3617"/>
    <n v="2197331"/>
    <m/>
    <x v="3340"/>
  </r>
  <r>
    <x v="3618"/>
    <m/>
    <m/>
    <x v="4"/>
  </r>
  <r>
    <x v="3619"/>
    <n v="27445"/>
    <n v="9000000"/>
    <x v="3341"/>
  </r>
  <r>
    <x v="3620"/>
    <n v="766487"/>
    <n v="5250000"/>
    <x v="3342"/>
  </r>
  <r>
    <x v="3621"/>
    <n v="18434"/>
    <m/>
    <x v="3343"/>
  </r>
  <r>
    <x v="3622"/>
    <n v="1196752"/>
    <n v="30300000"/>
    <x v="3344"/>
  </r>
  <r>
    <x v="3623"/>
    <m/>
    <n v="4000000"/>
    <x v="3251"/>
  </r>
  <r>
    <x v="3624"/>
    <n v="795126"/>
    <n v="6000000"/>
    <x v="3345"/>
  </r>
  <r>
    <x v="3625"/>
    <m/>
    <n v="5500000"/>
    <x v="1735"/>
  </r>
  <r>
    <x v="3626"/>
    <m/>
    <n v="5100000"/>
    <x v="3346"/>
  </r>
  <r>
    <x v="3627"/>
    <n v="563699"/>
    <m/>
    <x v="3347"/>
  </r>
  <r>
    <x v="3628"/>
    <n v="83574831"/>
    <n v="5000000"/>
    <x v="3348"/>
  </r>
  <r>
    <x v="3629"/>
    <n v="87025093"/>
    <n v="4000000"/>
    <x v="3349"/>
  </r>
  <r>
    <x v="3630"/>
    <n v="71897215"/>
    <n v="15000000"/>
    <x v="3350"/>
  </r>
  <r>
    <x v="3631"/>
    <n v="64267897"/>
    <n v="5000000"/>
    <x v="3351"/>
  </r>
  <r>
    <x v="3632"/>
    <n v="56536016"/>
    <n v="4900000"/>
    <x v="3352"/>
  </r>
  <r>
    <x v="3633"/>
    <n v="104007828"/>
    <n v="5000000"/>
    <x v="3353"/>
  </r>
  <r>
    <x v="3634"/>
    <n v="50820940"/>
    <n v="5000000"/>
    <x v="3354"/>
  </r>
  <r>
    <x v="3635"/>
    <n v="44793200"/>
    <n v="4500000"/>
    <x v="3355"/>
  </r>
  <r>
    <x v="3104"/>
    <n v="43771291"/>
    <n v="5000000"/>
    <x v="2917"/>
  </r>
  <r>
    <x v="3636"/>
    <n v="44456509"/>
    <n v="5000000"/>
    <x v="3356"/>
  </r>
  <r>
    <x v="3637"/>
    <n v="53884821"/>
    <n v="5000000"/>
    <x v="3357"/>
  </r>
  <r>
    <x v="3638"/>
    <n v="36000000"/>
    <n v="5000000"/>
    <x v="3358"/>
  </r>
  <r>
    <x v="3639"/>
    <m/>
    <n v="5000000"/>
    <x v="3153"/>
  </r>
  <r>
    <x v="3640"/>
    <n v="34872293"/>
    <n v="8500000"/>
    <x v="3359"/>
  </r>
  <r>
    <x v="3641"/>
    <n v="34468224"/>
    <n v="4500000"/>
    <x v="3360"/>
  </r>
  <r>
    <x v="3642"/>
    <m/>
    <n v="5000000"/>
    <x v="3153"/>
  </r>
  <r>
    <x v="3643"/>
    <n v="32453345"/>
    <n v="5000000"/>
    <x v="3361"/>
  </r>
  <r>
    <x v="3644"/>
    <m/>
    <n v="5000000"/>
    <x v="3153"/>
  </r>
  <r>
    <x v="3645"/>
    <n v="27296514"/>
    <n v="5000000"/>
    <x v="3362"/>
  </r>
  <r>
    <x v="3646"/>
    <n v="25799043"/>
    <n v="3300000"/>
    <x v="3363"/>
  </r>
  <r>
    <x v="3647"/>
    <n v="25530884"/>
    <n v="9000000"/>
    <x v="3364"/>
  </r>
  <r>
    <x v="3648"/>
    <n v="27689474"/>
    <n v="5000000"/>
    <x v="3365"/>
  </r>
  <r>
    <x v="3649"/>
    <n v="24138847"/>
    <n v="5000000"/>
    <x v="3366"/>
  </r>
  <r>
    <x v="3650"/>
    <n v="21994911"/>
    <n v="5000000"/>
    <x v="3367"/>
  </r>
  <r>
    <x v="3651"/>
    <n v="21501098"/>
    <n v="5000000"/>
    <x v="3368"/>
  </r>
  <r>
    <x v="3652"/>
    <n v="19281235"/>
    <n v="5000000"/>
    <x v="3369"/>
  </r>
  <r>
    <x v="3653"/>
    <m/>
    <n v="3500000"/>
    <x v="2320"/>
  </r>
  <r>
    <x v="3654"/>
    <n v="19421271"/>
    <n v="5000000"/>
    <x v="3370"/>
  </r>
  <r>
    <x v="3655"/>
    <n v="20733485"/>
    <n v="5000000"/>
    <x v="3371"/>
  </r>
  <r>
    <x v="3656"/>
    <m/>
    <n v="5000000"/>
    <x v="3153"/>
  </r>
  <r>
    <x v="3657"/>
    <n v="24809547"/>
    <n v="5000000"/>
    <x v="3372"/>
  </r>
  <r>
    <x v="3658"/>
    <n v="19097994"/>
    <m/>
    <x v="3373"/>
  </r>
  <r>
    <x v="3659"/>
    <n v="23031390"/>
    <n v="4500000"/>
    <x v="3374"/>
  </r>
  <r>
    <x v="3013"/>
    <n v="16017403"/>
    <n v="5000000"/>
    <x v="2841"/>
  </r>
  <r>
    <x v="3660"/>
    <n v="21197315"/>
    <n v="5000000"/>
    <x v="3375"/>
  </r>
  <r>
    <x v="3661"/>
    <n v="17382982"/>
    <n v="5000000"/>
    <x v="3376"/>
  </r>
  <r>
    <x v="3662"/>
    <n v="14821531"/>
    <n v="6000000"/>
    <x v="3377"/>
  </r>
  <r>
    <x v="3663"/>
    <n v="18656400"/>
    <n v="5000000"/>
    <x v="3378"/>
  </r>
  <r>
    <x v="3664"/>
    <m/>
    <n v="5000000"/>
    <x v="3153"/>
  </r>
  <r>
    <x v="3665"/>
    <m/>
    <n v="5000000"/>
    <x v="3153"/>
  </r>
  <r>
    <x v="3666"/>
    <n v="14343976"/>
    <n v="5000000"/>
    <x v="3379"/>
  </r>
  <r>
    <x v="3667"/>
    <n v="241437427"/>
    <n v="5000000"/>
    <x v="3380"/>
  </r>
  <r>
    <x v="3668"/>
    <n v="14123773"/>
    <n v="5000000"/>
    <x v="3381"/>
  </r>
  <r>
    <x v="3669"/>
    <n v="15126948"/>
    <n v="5000000"/>
    <x v="3382"/>
  </r>
  <r>
    <x v="3670"/>
    <n v="13622333"/>
    <n v="2000000"/>
    <x v="3383"/>
  </r>
  <r>
    <x v="3671"/>
    <n v="13464388"/>
    <n v="4000000"/>
    <x v="3384"/>
  </r>
  <r>
    <x v="3672"/>
    <n v="13350177"/>
    <n v="5000000"/>
    <x v="3385"/>
  </r>
  <r>
    <x v="3673"/>
    <n v="13269963"/>
    <n v="5000000"/>
    <x v="3386"/>
  </r>
  <r>
    <x v="3674"/>
    <n v="17768000"/>
    <n v="5000000"/>
    <x v="3387"/>
  </r>
  <r>
    <x v="3675"/>
    <n v="12947763"/>
    <n v="5000000"/>
    <x v="3388"/>
  </r>
  <r>
    <x v="3676"/>
    <n v="14100000"/>
    <n v="5000000"/>
    <x v="3389"/>
  </r>
  <r>
    <x v="3677"/>
    <n v="12200000"/>
    <n v="5000000"/>
    <x v="1768"/>
  </r>
  <r>
    <x v="3678"/>
    <n v="17683670"/>
    <n v="5000000"/>
    <x v="3390"/>
  </r>
  <r>
    <x v="3679"/>
    <n v="12055108"/>
    <n v="8000000"/>
    <x v="3391"/>
  </r>
  <r>
    <x v="3680"/>
    <n v="27285953"/>
    <n v="5000000"/>
    <x v="3392"/>
  </r>
  <r>
    <x v="3681"/>
    <m/>
    <n v="8000000"/>
    <x v="415"/>
  </r>
  <r>
    <x v="3682"/>
    <m/>
    <n v="5000000"/>
    <x v="3153"/>
  </r>
  <r>
    <x v="3683"/>
    <n v="11675178"/>
    <n v="5000000"/>
    <x v="3393"/>
  </r>
  <r>
    <x v="3684"/>
    <n v="10572742"/>
    <n v="8000000"/>
    <x v="3394"/>
  </r>
  <r>
    <x v="3685"/>
    <m/>
    <n v="800000"/>
    <x v="3395"/>
  </r>
  <r>
    <x v="3686"/>
    <n v="9658370"/>
    <n v="5000000"/>
    <x v="3396"/>
  </r>
  <r>
    <x v="3687"/>
    <n v="9628751"/>
    <n v="5000000"/>
    <x v="3397"/>
  </r>
  <r>
    <x v="3688"/>
    <n v="8786715"/>
    <n v="5000000"/>
    <x v="3398"/>
  </r>
  <r>
    <x v="3689"/>
    <n v="3432342"/>
    <n v="6000000"/>
    <x v="3399"/>
  </r>
  <r>
    <x v="3690"/>
    <m/>
    <n v="5000000"/>
    <x v="3153"/>
  </r>
  <r>
    <x v="3691"/>
    <n v="6755271"/>
    <n v="5000000"/>
    <x v="3400"/>
  </r>
  <r>
    <x v="3692"/>
    <m/>
    <n v="5000000"/>
    <x v="3153"/>
  </r>
  <r>
    <x v="3693"/>
    <n v="6157157"/>
    <n v="5000000"/>
    <x v="3401"/>
  </r>
  <r>
    <x v="3694"/>
    <n v="6088249"/>
    <m/>
    <x v="3402"/>
  </r>
  <r>
    <x v="3695"/>
    <n v="5480318"/>
    <n v="5000000"/>
    <x v="3403"/>
  </r>
  <r>
    <x v="3696"/>
    <m/>
    <n v="5000000"/>
    <x v="3153"/>
  </r>
  <r>
    <x v="3697"/>
    <n v="5308707"/>
    <n v="5000000"/>
    <x v="3404"/>
  </r>
  <r>
    <x v="3698"/>
    <n v="5009677"/>
    <n v="5000000"/>
    <x v="3405"/>
  </r>
  <r>
    <x v="3699"/>
    <n v="4328294"/>
    <m/>
    <x v="3406"/>
  </r>
  <r>
    <x v="3700"/>
    <n v="4074023"/>
    <n v="5000000"/>
    <x v="3407"/>
  </r>
  <r>
    <x v="3701"/>
    <n v="4306697"/>
    <n v="5000000"/>
    <x v="3408"/>
  </r>
  <r>
    <x v="3702"/>
    <n v="3950029"/>
    <n v="4000000"/>
    <x v="3409"/>
  </r>
  <r>
    <x v="3703"/>
    <n v="4040588"/>
    <n v="5000000"/>
    <x v="3410"/>
  </r>
  <r>
    <x v="3704"/>
    <m/>
    <n v="5000000"/>
    <x v="3153"/>
  </r>
  <r>
    <x v="3705"/>
    <n v="3049135"/>
    <n v="5000000"/>
    <x v="3411"/>
  </r>
  <r>
    <x v="3706"/>
    <n v="4700361"/>
    <n v="5000000"/>
    <x v="3412"/>
  </r>
  <r>
    <x v="3707"/>
    <n v="2711210"/>
    <n v="5000000"/>
    <x v="3413"/>
  </r>
  <r>
    <x v="3708"/>
    <n v="1980338"/>
    <n v="5000000"/>
    <x v="3414"/>
  </r>
  <r>
    <x v="3709"/>
    <n v="1082044"/>
    <n v="5000000"/>
    <x v="3415"/>
  </r>
  <r>
    <x v="3710"/>
    <n v="1100000"/>
    <n v="5000000"/>
    <x v="3416"/>
  </r>
  <r>
    <x v="3711"/>
    <n v="2445646"/>
    <n v="5000000"/>
    <x v="3417"/>
  </r>
  <r>
    <x v="3712"/>
    <n v="2221809"/>
    <n v="5000000"/>
    <x v="3418"/>
  </r>
  <r>
    <x v="3713"/>
    <n v="296665"/>
    <n v="5000000"/>
    <x v="3419"/>
  </r>
  <r>
    <x v="3714"/>
    <n v="3219029"/>
    <n v="5000000"/>
    <x v="3420"/>
  </r>
  <r>
    <x v="3715"/>
    <m/>
    <n v="5000000"/>
    <x v="3153"/>
  </r>
  <r>
    <x v="3716"/>
    <n v="830210"/>
    <n v="5000000"/>
    <x v="3421"/>
  </r>
  <r>
    <x v="3717"/>
    <n v="1040879"/>
    <n v="7000000"/>
    <x v="3422"/>
  </r>
  <r>
    <x v="3718"/>
    <n v="326308"/>
    <n v="5000000"/>
    <x v="3423"/>
  </r>
  <r>
    <x v="3719"/>
    <n v="240425"/>
    <m/>
    <x v="3424"/>
  </r>
  <r>
    <x v="3720"/>
    <n v="228830"/>
    <m/>
    <x v="3425"/>
  </r>
  <r>
    <x v="3721"/>
    <m/>
    <n v="2200000"/>
    <x v="3426"/>
  </r>
  <r>
    <x v="3722"/>
    <n v="223615"/>
    <m/>
    <x v="3427"/>
  </r>
  <r>
    <x v="3723"/>
    <n v="124720"/>
    <n v="5000000"/>
    <x v="3428"/>
  </r>
  <r>
    <x v="3724"/>
    <m/>
    <n v="3209000"/>
    <x v="3429"/>
  </r>
  <r>
    <x v="3725"/>
    <n v="99147"/>
    <n v="2000000"/>
    <x v="3430"/>
  </r>
  <r>
    <x v="3726"/>
    <m/>
    <n v="5000000"/>
    <x v="3153"/>
  </r>
  <r>
    <x v="3727"/>
    <n v="65069140"/>
    <n v="5000000"/>
    <x v="3431"/>
  </r>
  <r>
    <x v="3728"/>
    <n v="65087"/>
    <n v="5000000"/>
    <x v="3432"/>
  </r>
  <r>
    <x v="3729"/>
    <n v="16066"/>
    <n v="5000000"/>
    <x v="3433"/>
  </r>
  <r>
    <x v="3730"/>
    <m/>
    <m/>
    <x v="4"/>
  </r>
  <r>
    <x v="3731"/>
    <m/>
    <n v="5000000"/>
    <x v="3153"/>
  </r>
  <r>
    <x v="3732"/>
    <m/>
    <n v="5000000"/>
    <x v="3153"/>
  </r>
  <r>
    <x v="3733"/>
    <m/>
    <n v="2500000"/>
    <x v="1062"/>
  </r>
  <r>
    <x v="3734"/>
    <m/>
    <n v="5000000"/>
    <x v="3153"/>
  </r>
  <r>
    <x v="3735"/>
    <m/>
    <m/>
    <x v="4"/>
  </r>
  <r>
    <x v="3736"/>
    <m/>
    <m/>
    <x v="4"/>
  </r>
  <r>
    <x v="3737"/>
    <m/>
    <m/>
    <x v="4"/>
  </r>
  <r>
    <x v="3738"/>
    <n v="37440"/>
    <n v="5000000"/>
    <x v="3434"/>
  </r>
  <r>
    <x v="3739"/>
    <m/>
    <n v="10000000"/>
    <x v="2295"/>
  </r>
  <r>
    <x v="3740"/>
    <m/>
    <m/>
    <x v="4"/>
  </r>
  <r>
    <x v="3741"/>
    <m/>
    <n v="5000000"/>
    <x v="3153"/>
  </r>
  <r>
    <x v="3742"/>
    <m/>
    <n v="5000000"/>
    <x v="3153"/>
  </r>
  <r>
    <x v="3743"/>
    <m/>
    <n v="5000000"/>
    <x v="3153"/>
  </r>
  <r>
    <x v="3744"/>
    <m/>
    <n v="5000000"/>
    <x v="3153"/>
  </r>
  <r>
    <x v="3745"/>
    <m/>
    <n v="5000000"/>
    <x v="3153"/>
  </r>
  <r>
    <x v="3746"/>
    <m/>
    <n v="5000000"/>
    <x v="3153"/>
  </r>
  <r>
    <x v="3747"/>
    <m/>
    <n v="5000000"/>
    <x v="3153"/>
  </r>
  <r>
    <x v="3748"/>
    <m/>
    <m/>
    <x v="4"/>
  </r>
  <r>
    <x v="3749"/>
    <n v="617228"/>
    <n v="84450000"/>
    <x v="3435"/>
  </r>
  <r>
    <x v="3750"/>
    <n v="274385"/>
    <n v="4000000"/>
    <x v="3436"/>
  </r>
  <r>
    <x v="3751"/>
    <n v="24475416"/>
    <n v="890000"/>
    <x v="3437"/>
  </r>
  <r>
    <x v="3752"/>
    <m/>
    <n v="3000000"/>
    <x v="788"/>
  </r>
  <r>
    <x v="3753"/>
    <n v="47277326"/>
    <n v="4800000"/>
    <x v="3438"/>
  </r>
  <r>
    <x v="3754"/>
    <n v="1247453"/>
    <n v="2800000"/>
    <x v="3439"/>
  </r>
  <r>
    <x v="3755"/>
    <n v="1729969"/>
    <n v="5000000"/>
    <x v="3440"/>
  </r>
  <r>
    <x v="3756"/>
    <n v="1705139"/>
    <n v="4700000"/>
    <x v="3441"/>
  </r>
  <r>
    <x v="3757"/>
    <n v="238774"/>
    <m/>
    <x v="3442"/>
  </r>
  <r>
    <x v="3758"/>
    <m/>
    <n v="5000000"/>
    <x v="3153"/>
  </r>
  <r>
    <x v="3759"/>
    <n v="8025872"/>
    <n v="4700000"/>
    <x v="3443"/>
  </r>
  <r>
    <x v="3760"/>
    <m/>
    <n v="4638783"/>
    <x v="3444"/>
  </r>
  <r>
    <x v="3761"/>
    <n v="778565"/>
    <n v="4800000"/>
    <x v="3445"/>
  </r>
  <r>
    <x v="3762"/>
    <m/>
    <m/>
    <x v="4"/>
  </r>
  <r>
    <x v="3763"/>
    <m/>
    <n v="4700000"/>
    <x v="3446"/>
  </r>
  <r>
    <x v="3764"/>
    <m/>
    <m/>
    <x v="4"/>
  </r>
  <r>
    <x v="3765"/>
    <n v="1340891"/>
    <m/>
    <x v="3447"/>
  </r>
  <r>
    <x v="3766"/>
    <m/>
    <n v="5000000"/>
    <x v="3153"/>
  </r>
  <r>
    <x v="3767"/>
    <n v="513836"/>
    <n v="4600000"/>
    <x v="3448"/>
  </r>
  <r>
    <x v="3768"/>
    <m/>
    <n v="4700000"/>
    <x v="3446"/>
  </r>
  <r>
    <x v="3769"/>
    <n v="434417"/>
    <n v="4600000"/>
    <x v="3449"/>
  </r>
  <r>
    <x v="3721"/>
    <n v="728"/>
    <m/>
    <x v="3450"/>
  </r>
  <r>
    <x v="3770"/>
    <n v="81200000"/>
    <n v="4500000"/>
    <x v="3451"/>
  </r>
  <r>
    <x v="3771"/>
    <m/>
    <n v="4500000"/>
    <x v="3452"/>
  </r>
  <r>
    <x v="3772"/>
    <n v="52700832"/>
    <n v="4500000"/>
    <x v="3453"/>
  </r>
  <r>
    <x v="3773"/>
    <m/>
    <n v="4500000"/>
    <x v="3452"/>
  </r>
  <r>
    <x v="3774"/>
    <m/>
    <n v="4500000"/>
    <x v="3452"/>
  </r>
  <r>
    <x v="3775"/>
    <n v="13060843"/>
    <n v="15000000"/>
    <x v="3454"/>
  </r>
  <r>
    <x v="3776"/>
    <m/>
    <m/>
    <x v="4"/>
  </r>
  <r>
    <x v="3777"/>
    <n v="3798532"/>
    <n v="4500000"/>
    <x v="3455"/>
  </r>
  <r>
    <x v="3778"/>
    <n v="3609278"/>
    <n v="4500000"/>
    <x v="3456"/>
  </r>
  <r>
    <x v="3779"/>
    <m/>
    <m/>
    <x v="4"/>
  </r>
  <r>
    <x v="3780"/>
    <n v="1687311"/>
    <n v="700000000"/>
    <x v="3457"/>
  </r>
  <r>
    <x v="3781"/>
    <m/>
    <n v="4500000"/>
    <x v="3452"/>
  </r>
  <r>
    <x v="3782"/>
    <n v="10429707"/>
    <n v="5000000"/>
    <x v="3458"/>
  </r>
  <r>
    <x v="3783"/>
    <n v="727883"/>
    <n v="4500000"/>
    <x v="3459"/>
  </r>
  <r>
    <x v="3784"/>
    <n v="1391770"/>
    <m/>
    <x v="3460"/>
  </r>
  <r>
    <x v="3785"/>
    <n v="713413"/>
    <n v="4500000"/>
    <x v="3461"/>
  </r>
  <r>
    <x v="3786"/>
    <n v="410241"/>
    <n v="2000000"/>
    <x v="3462"/>
  </r>
  <r>
    <x v="3787"/>
    <n v="278821"/>
    <m/>
    <x v="3463"/>
  </r>
  <r>
    <x v="3788"/>
    <n v="211667"/>
    <n v="4200000000"/>
    <x v="3464"/>
  </r>
  <r>
    <x v="3789"/>
    <n v="706622"/>
    <m/>
    <x v="3465"/>
  </r>
  <r>
    <x v="3790"/>
    <n v="92191"/>
    <n v="2500000"/>
    <x v="3466"/>
  </r>
  <r>
    <x v="3791"/>
    <n v="49413"/>
    <n v="35000000"/>
    <x v="3467"/>
  </r>
  <r>
    <x v="3792"/>
    <n v="199652"/>
    <m/>
    <x v="3468"/>
  </r>
  <r>
    <x v="3793"/>
    <n v="181655"/>
    <m/>
    <x v="3469"/>
  </r>
  <r>
    <x v="3794"/>
    <n v="108229"/>
    <n v="4500000"/>
    <x v="3470"/>
  </r>
  <r>
    <x v="3795"/>
    <m/>
    <m/>
    <x v="4"/>
  </r>
  <r>
    <x v="3796"/>
    <n v="112000000"/>
    <n v="4400000"/>
    <x v="3471"/>
  </r>
  <r>
    <x v="3797"/>
    <m/>
    <n v="4400000"/>
    <x v="3472"/>
  </r>
  <r>
    <x v="3798"/>
    <m/>
    <n v="4400000"/>
    <x v="3472"/>
  </r>
  <r>
    <x v="3799"/>
    <m/>
    <n v="4400000"/>
    <x v="3472"/>
  </r>
  <r>
    <x v="3800"/>
    <m/>
    <m/>
    <x v="4"/>
  </r>
  <r>
    <x v="3801"/>
    <n v="8691"/>
    <n v="4500000"/>
    <x v="3473"/>
  </r>
  <r>
    <x v="3802"/>
    <n v="26345"/>
    <n v="3000000"/>
    <x v="3474"/>
  </r>
  <r>
    <x v="3803"/>
    <n v="6940281"/>
    <m/>
    <x v="3475"/>
  </r>
  <r>
    <x v="3804"/>
    <n v="188870"/>
    <m/>
    <x v="3476"/>
  </r>
  <r>
    <x v="3805"/>
    <n v="20772796"/>
    <n v="6000000"/>
    <x v="3477"/>
  </r>
  <r>
    <x v="3806"/>
    <n v="199228"/>
    <n v="150000000"/>
    <x v="3478"/>
  </r>
  <r>
    <x v="3807"/>
    <m/>
    <n v="4500000"/>
    <x v="3452"/>
  </r>
  <r>
    <x v="144"/>
    <n v="34964818"/>
    <n v="150000000"/>
    <x v="142"/>
  </r>
  <r>
    <x v="3808"/>
    <m/>
    <n v="4200000"/>
    <x v="3479"/>
  </r>
  <r>
    <x v="3809"/>
    <m/>
    <m/>
    <x v="4"/>
  </r>
  <r>
    <x v="3810"/>
    <n v="2542264"/>
    <m/>
    <x v="3480"/>
  </r>
  <r>
    <x v="3811"/>
    <n v="1487477"/>
    <n v="4200000"/>
    <x v="3481"/>
  </r>
  <r>
    <x v="3812"/>
    <n v="62549000"/>
    <n v="2300000"/>
    <x v="3482"/>
  </r>
  <r>
    <x v="3813"/>
    <n v="105500000"/>
    <n v="4000000"/>
    <x v="3483"/>
  </r>
  <r>
    <x v="3814"/>
    <n v="101055"/>
    <n v="4000000"/>
    <x v="3484"/>
  </r>
  <r>
    <x v="3815"/>
    <m/>
    <n v="114000"/>
    <x v="3485"/>
  </r>
  <r>
    <x v="3816"/>
    <n v="44566004"/>
    <n v="4000000"/>
    <x v="3486"/>
  </r>
  <r>
    <x v="3817"/>
    <n v="39200000"/>
    <n v="4000000"/>
    <x v="3487"/>
  </r>
  <r>
    <x v="3818"/>
    <n v="36000000"/>
    <n v="4000000"/>
    <x v="3488"/>
  </r>
  <r>
    <x v="158"/>
    <n v="65007045"/>
    <n v="140000000"/>
    <x v="156"/>
  </r>
  <r>
    <x v="3819"/>
    <n v="31252964"/>
    <n v="4000000"/>
    <x v="3489"/>
  </r>
  <r>
    <x v="3820"/>
    <n v="131175"/>
    <n v="8500000"/>
    <x v="3490"/>
  </r>
  <r>
    <x v="3821"/>
    <n v="31968347"/>
    <n v="3600000"/>
    <x v="3491"/>
  </r>
  <r>
    <x v="3822"/>
    <m/>
    <n v="4500000"/>
    <x v="3452"/>
  </r>
  <r>
    <x v="3512"/>
    <m/>
    <n v="4000000"/>
    <x v="3251"/>
  </r>
  <r>
    <x v="3823"/>
    <m/>
    <n v="4000000"/>
    <x v="3251"/>
  </r>
  <r>
    <x v="3824"/>
    <n v="35385560"/>
    <n v="4000000"/>
    <x v="3492"/>
  </r>
  <r>
    <x v="3825"/>
    <m/>
    <n v="4000000"/>
    <x v="3251"/>
  </r>
  <r>
    <x v="3730"/>
    <m/>
    <m/>
    <x v="4"/>
  </r>
  <r>
    <x v="3826"/>
    <n v="20803237"/>
    <n v="3500000"/>
    <x v="3493"/>
  </r>
  <r>
    <x v="3827"/>
    <n v="13008928"/>
    <n v="4000000"/>
    <x v="3494"/>
  </r>
  <r>
    <x v="3828"/>
    <m/>
    <n v="4000000"/>
    <x v="3251"/>
  </r>
  <r>
    <x v="3829"/>
    <n v="10941801"/>
    <m/>
    <x v="3495"/>
  </r>
  <r>
    <x v="3830"/>
    <n v="15152879"/>
    <n v="5000000"/>
    <x v="3496"/>
  </r>
  <r>
    <x v="3831"/>
    <n v="25359200"/>
    <n v="4000000"/>
    <x v="3497"/>
  </r>
  <r>
    <x v="3832"/>
    <n v="10515579"/>
    <n v="4000000"/>
    <x v="3498"/>
  </r>
  <r>
    <x v="284"/>
    <n v="180011740"/>
    <n v="100000000"/>
    <x v="278"/>
  </r>
  <r>
    <x v="3833"/>
    <n v="10097096"/>
    <n v="4000000"/>
    <x v="3499"/>
  </r>
  <r>
    <x v="3834"/>
    <n v="9821335"/>
    <n v="6000000"/>
    <x v="3500"/>
  </r>
  <r>
    <x v="3835"/>
    <n v="8243880"/>
    <n v="3200000"/>
    <x v="3501"/>
  </r>
  <r>
    <x v="3836"/>
    <m/>
    <n v="4000000"/>
    <x v="3251"/>
  </r>
  <r>
    <x v="3837"/>
    <n v="7825820"/>
    <n v="4000000"/>
    <x v="3502"/>
  </r>
  <r>
    <x v="3838"/>
    <n v="7557877"/>
    <m/>
    <x v="3503"/>
  </r>
  <r>
    <x v="1945"/>
    <n v="14637490"/>
    <n v="25000000"/>
    <x v="1874"/>
  </r>
  <r>
    <x v="3839"/>
    <n v="7159147"/>
    <n v="3400000"/>
    <x v="3504"/>
  </r>
  <r>
    <x v="3840"/>
    <n v="17314483"/>
    <n v="4000000"/>
    <x v="3505"/>
  </r>
  <r>
    <x v="3841"/>
    <n v="6525762"/>
    <n v="4000000"/>
    <x v="3506"/>
  </r>
  <r>
    <x v="3842"/>
    <m/>
    <n v="4000000"/>
    <x v="3251"/>
  </r>
  <r>
    <x v="3843"/>
    <n v="4613815"/>
    <m/>
    <x v="3507"/>
  </r>
  <r>
    <x v="3844"/>
    <n v="4301331"/>
    <n v="4000000"/>
    <x v="3508"/>
  </r>
  <r>
    <x v="3845"/>
    <n v="4046737"/>
    <n v="4000000"/>
    <x v="3509"/>
  </r>
  <r>
    <x v="3846"/>
    <n v="3713002"/>
    <n v="8000000"/>
    <x v="3510"/>
  </r>
  <r>
    <x v="3847"/>
    <n v="3468572"/>
    <n v="4000000"/>
    <x v="3511"/>
  </r>
  <r>
    <x v="3848"/>
    <n v="2892582"/>
    <n v="4000000"/>
    <x v="3512"/>
  </r>
  <r>
    <x v="3849"/>
    <n v="2800000"/>
    <n v="4000000"/>
    <x v="3513"/>
  </r>
  <r>
    <x v="3850"/>
    <n v="2426851"/>
    <n v="4000000"/>
    <x v="3514"/>
  </r>
  <r>
    <x v="3851"/>
    <n v="1325073"/>
    <n v="4000000"/>
    <x v="3515"/>
  </r>
  <r>
    <x v="3852"/>
    <m/>
    <n v="4000000"/>
    <x v="3251"/>
  </r>
  <r>
    <x v="3853"/>
    <n v="864959"/>
    <n v="4000000"/>
    <x v="3516"/>
  </r>
  <r>
    <x v="3854"/>
    <n v="2601847"/>
    <n v="4000000"/>
    <x v="3517"/>
  </r>
  <r>
    <x v="3855"/>
    <n v="800000"/>
    <n v="4000000"/>
    <x v="3518"/>
  </r>
  <r>
    <x v="3856"/>
    <n v="1429260"/>
    <m/>
    <x v="3519"/>
  </r>
  <r>
    <x v="3857"/>
    <m/>
    <n v="4500000"/>
    <x v="3452"/>
  </r>
  <r>
    <x v="3858"/>
    <n v="562059"/>
    <n v="4000000"/>
    <x v="3520"/>
  </r>
  <r>
    <x v="3859"/>
    <n v="399793"/>
    <n v="4000000"/>
    <x v="3521"/>
  </r>
  <r>
    <x v="3860"/>
    <m/>
    <m/>
    <x v="4"/>
  </r>
  <r>
    <x v="3861"/>
    <n v="371897"/>
    <n v="4000000"/>
    <x v="3522"/>
  </r>
  <r>
    <x v="3862"/>
    <n v="302204"/>
    <n v="3000000"/>
    <x v="3523"/>
  </r>
  <r>
    <x v="3863"/>
    <n v="354704"/>
    <n v="1300000"/>
    <x v="3524"/>
  </r>
  <r>
    <x v="3864"/>
    <n v="265107"/>
    <n v="1500000"/>
    <x v="3525"/>
  </r>
  <r>
    <x v="3865"/>
    <n v="185577"/>
    <n v="4000000"/>
    <x v="3526"/>
  </r>
  <r>
    <x v="3866"/>
    <n v="100412"/>
    <n v="4000000"/>
    <x v="3527"/>
  </r>
  <r>
    <x v="3867"/>
    <n v="58214"/>
    <n v="9500000"/>
    <x v="3528"/>
  </r>
  <r>
    <x v="3868"/>
    <n v="75078"/>
    <n v="14000000"/>
    <x v="3529"/>
  </r>
  <r>
    <x v="3869"/>
    <n v="64359"/>
    <n v="2500000"/>
    <x v="3530"/>
  </r>
  <r>
    <x v="3870"/>
    <n v="317125"/>
    <n v="16000000"/>
    <x v="3531"/>
  </r>
  <r>
    <x v="3871"/>
    <m/>
    <n v="4000000"/>
    <x v="3251"/>
  </r>
  <r>
    <x v="3872"/>
    <n v="146402"/>
    <n v="4000000"/>
    <x v="3532"/>
  </r>
  <r>
    <x v="3873"/>
    <n v="18469"/>
    <n v="650000"/>
    <x v="3533"/>
  </r>
  <r>
    <x v="3874"/>
    <m/>
    <m/>
    <x v="4"/>
  </r>
  <r>
    <x v="3875"/>
    <n v="12836"/>
    <n v="4000000"/>
    <x v="3534"/>
  </r>
  <r>
    <x v="3876"/>
    <n v="20262"/>
    <n v="4000000"/>
    <x v="3535"/>
  </r>
  <r>
    <x v="3877"/>
    <m/>
    <n v="4000000"/>
    <x v="3251"/>
  </r>
  <r>
    <x v="3878"/>
    <m/>
    <n v="4000000"/>
    <x v="3251"/>
  </r>
  <r>
    <x v="3879"/>
    <m/>
    <m/>
    <x v="4"/>
  </r>
  <r>
    <x v="3880"/>
    <m/>
    <n v="4000000"/>
    <x v="3251"/>
  </r>
  <r>
    <x v="3881"/>
    <m/>
    <n v="4000000"/>
    <x v="3251"/>
  </r>
  <r>
    <x v="3882"/>
    <n v="4063"/>
    <n v="4000000"/>
    <x v="3536"/>
  </r>
  <r>
    <x v="3883"/>
    <m/>
    <n v="3950000"/>
    <x v="3537"/>
  </r>
  <r>
    <x v="3884"/>
    <m/>
    <n v="4000000"/>
    <x v="3251"/>
  </r>
  <r>
    <x v="3885"/>
    <m/>
    <n v="4000000"/>
    <x v="3251"/>
  </r>
  <r>
    <x v="3886"/>
    <m/>
    <m/>
    <x v="4"/>
  </r>
  <r>
    <x v="3887"/>
    <m/>
    <n v="4000000"/>
    <x v="3251"/>
  </r>
  <r>
    <x v="3888"/>
    <m/>
    <n v="4000000"/>
    <x v="3251"/>
  </r>
  <r>
    <x v="3889"/>
    <m/>
    <n v="4000000"/>
    <x v="3251"/>
  </r>
  <r>
    <x v="363"/>
    <m/>
    <n v="100000000"/>
    <x v="2445"/>
  </r>
  <r>
    <x v="3890"/>
    <m/>
    <n v="2000000"/>
    <x v="859"/>
  </r>
  <r>
    <x v="3891"/>
    <m/>
    <n v="3800000"/>
    <x v="3538"/>
  </r>
  <r>
    <x v="3892"/>
    <n v="198655278"/>
    <n v="3977000"/>
    <x v="3539"/>
  </r>
  <r>
    <x v="3893"/>
    <n v="143653"/>
    <n v="4000000"/>
    <x v="3540"/>
  </r>
  <r>
    <x v="3894"/>
    <n v="14873"/>
    <n v="3800000"/>
    <x v="3541"/>
  </r>
  <r>
    <x v="3895"/>
    <m/>
    <m/>
    <x v="4"/>
  </r>
  <r>
    <x v="3896"/>
    <n v="8000000"/>
    <n v="3768785"/>
    <x v="3542"/>
  </r>
  <r>
    <x v="3897"/>
    <n v="304137"/>
    <m/>
    <x v="3543"/>
  </r>
  <r>
    <x v="3898"/>
    <m/>
    <n v="8000000"/>
    <x v="415"/>
  </r>
  <r>
    <x v="3899"/>
    <n v="37606"/>
    <n v="3500000"/>
    <x v="3544"/>
  </r>
  <r>
    <x v="3900"/>
    <n v="2956000"/>
    <n v="3700000"/>
    <x v="3545"/>
  </r>
  <r>
    <x v="3901"/>
    <n v="19959"/>
    <n v="3800000"/>
    <x v="3546"/>
  </r>
  <r>
    <x v="3902"/>
    <n v="2706659"/>
    <n v="2000000"/>
    <x v="3547"/>
  </r>
  <r>
    <x v="1221"/>
    <n v="61094903"/>
    <n v="30000000"/>
    <x v="1190"/>
  </r>
  <r>
    <x v="3903"/>
    <m/>
    <m/>
    <x v="4"/>
  </r>
  <r>
    <x v="3904"/>
    <m/>
    <n v="3600000"/>
    <x v="3548"/>
  </r>
  <r>
    <x v="3905"/>
    <n v="45857453"/>
    <n v="3500000"/>
    <x v="3549"/>
  </r>
  <r>
    <x v="3906"/>
    <n v="83400000"/>
    <n v="3500000"/>
    <x v="2448"/>
  </r>
  <r>
    <x v="3907"/>
    <m/>
    <n v="5000000"/>
    <x v="3153"/>
  </r>
  <r>
    <x v="3908"/>
    <n v="27900000"/>
    <n v="3500000"/>
    <x v="3550"/>
  </r>
  <r>
    <x v="3909"/>
    <n v="27900000"/>
    <n v="3500000"/>
    <x v="3550"/>
  </r>
  <r>
    <x v="3910"/>
    <m/>
    <m/>
    <x v="4"/>
  </r>
  <r>
    <x v="3911"/>
    <n v="14000000"/>
    <n v="3500000"/>
    <x v="3551"/>
  </r>
  <r>
    <x v="3912"/>
    <m/>
    <n v="3716946"/>
    <x v="3552"/>
  </r>
  <r>
    <x v="3913"/>
    <m/>
    <n v="3500000"/>
    <x v="2320"/>
  </r>
  <r>
    <x v="3914"/>
    <m/>
    <n v="3500000"/>
    <x v="2320"/>
  </r>
  <r>
    <x v="3915"/>
    <m/>
    <n v="3500000"/>
    <x v="2320"/>
  </r>
  <r>
    <x v="3916"/>
    <m/>
    <n v="2000000"/>
    <x v="859"/>
  </r>
  <r>
    <x v="3917"/>
    <n v="25138292"/>
    <n v="3500000"/>
    <x v="3553"/>
  </r>
  <r>
    <x v="3918"/>
    <n v="10305534"/>
    <n v="3500000"/>
    <x v="3554"/>
  </r>
  <r>
    <x v="3919"/>
    <n v="9449219"/>
    <n v="3500000"/>
    <x v="3555"/>
  </r>
  <r>
    <x v="3920"/>
    <n v="6390032"/>
    <n v="3500000"/>
    <x v="3556"/>
  </r>
  <r>
    <x v="3921"/>
    <n v="20167424"/>
    <n v="2000000"/>
    <x v="3557"/>
  </r>
  <r>
    <x v="2439"/>
    <m/>
    <n v="3500000"/>
    <x v="2320"/>
  </r>
  <r>
    <x v="3922"/>
    <m/>
    <m/>
    <x v="4"/>
  </r>
  <r>
    <x v="3923"/>
    <n v="5923044"/>
    <n v="3600000"/>
    <x v="3558"/>
  </r>
  <r>
    <x v="3924"/>
    <n v="3293258"/>
    <n v="3000000"/>
    <x v="3559"/>
  </r>
  <r>
    <x v="3925"/>
    <m/>
    <n v="1000000"/>
    <x v="1024"/>
  </r>
  <r>
    <x v="3926"/>
    <n v="886410"/>
    <n v="3500000"/>
    <x v="3560"/>
  </r>
  <r>
    <x v="3927"/>
    <n v="252652"/>
    <n v="19900000"/>
    <x v="3561"/>
  </r>
  <r>
    <x v="3928"/>
    <n v="220234"/>
    <n v="3500000"/>
    <x v="3562"/>
  </r>
  <r>
    <x v="862"/>
    <n v="34350553"/>
    <n v="68000000"/>
    <x v="840"/>
  </r>
  <r>
    <x v="3929"/>
    <n v="101228"/>
    <n v="3500000"/>
    <x v="3563"/>
  </r>
  <r>
    <x v="3930"/>
    <n v="96793"/>
    <n v="3500000"/>
    <x v="3564"/>
  </r>
  <r>
    <x v="3931"/>
    <n v="123777"/>
    <n v="3500000"/>
    <x v="3565"/>
  </r>
  <r>
    <x v="3932"/>
    <m/>
    <n v="3500000"/>
    <x v="2320"/>
  </r>
  <r>
    <x v="3933"/>
    <m/>
    <n v="1000000"/>
    <x v="1024"/>
  </r>
  <r>
    <x v="3934"/>
    <m/>
    <m/>
    <x v="4"/>
  </r>
  <r>
    <x v="3935"/>
    <m/>
    <n v="3500000"/>
    <x v="2320"/>
  </r>
  <r>
    <x v="3936"/>
    <m/>
    <n v="3500000"/>
    <x v="2320"/>
  </r>
  <r>
    <x v="3937"/>
    <n v="29233"/>
    <n v="3500000"/>
    <x v="3566"/>
  </r>
  <r>
    <x v="3938"/>
    <m/>
    <n v="3500000"/>
    <x v="2320"/>
  </r>
  <r>
    <x v="3939"/>
    <m/>
    <n v="3500000"/>
    <x v="2320"/>
  </r>
  <r>
    <x v="3940"/>
    <m/>
    <n v="3500000"/>
    <x v="2320"/>
  </r>
  <r>
    <x v="3941"/>
    <m/>
    <n v="3440000"/>
    <x v="3567"/>
  </r>
  <r>
    <x v="3942"/>
    <m/>
    <n v="3400000"/>
    <x v="3007"/>
  </r>
  <r>
    <x v="3943"/>
    <n v="77413017"/>
    <n v="8000000"/>
    <x v="3568"/>
  </r>
  <r>
    <x v="3944"/>
    <n v="5354039"/>
    <n v="3500000"/>
    <x v="3569"/>
  </r>
  <r>
    <x v="3945"/>
    <m/>
    <m/>
    <x v="4"/>
  </r>
  <r>
    <x v="3946"/>
    <n v="2926565"/>
    <n v="3000000"/>
    <x v="3570"/>
  </r>
  <r>
    <x v="3947"/>
    <n v="13092000"/>
    <n v="3300000"/>
    <x v="3571"/>
  </r>
  <r>
    <x v="3948"/>
    <n v="7563397"/>
    <n v="3300000"/>
    <x v="3572"/>
  </r>
  <r>
    <x v="3949"/>
    <n v="104257"/>
    <n v="2200000"/>
    <x v="3573"/>
  </r>
  <r>
    <x v="3950"/>
    <m/>
    <n v="3400000"/>
    <x v="3007"/>
  </r>
  <r>
    <x v="3951"/>
    <n v="17311"/>
    <m/>
    <x v="3574"/>
  </r>
  <r>
    <x v="3952"/>
    <n v="610968"/>
    <n v="3800000"/>
    <x v="3575"/>
  </r>
  <r>
    <x v="3953"/>
    <m/>
    <n v="4000000"/>
    <x v="3251"/>
  </r>
  <r>
    <x v="3954"/>
    <n v="8108247"/>
    <n v="3300000"/>
    <x v="3576"/>
  </r>
  <r>
    <x v="3955"/>
    <m/>
    <n v="4300000"/>
    <x v="3577"/>
  </r>
  <r>
    <x v="3956"/>
    <m/>
    <n v="3300000"/>
    <x v="3578"/>
  </r>
  <r>
    <x v="3957"/>
    <n v="7680"/>
    <n v="2000000"/>
    <x v="3579"/>
  </r>
  <r>
    <x v="3958"/>
    <n v="3766595"/>
    <m/>
    <x v="3580"/>
  </r>
  <r>
    <x v="3959"/>
    <m/>
    <n v="2300000"/>
    <x v="3179"/>
  </r>
  <r>
    <x v="3960"/>
    <m/>
    <n v="3200000"/>
    <x v="3518"/>
  </r>
  <r>
    <x v="3961"/>
    <n v="2277396"/>
    <m/>
    <x v="3581"/>
  </r>
  <r>
    <x v="3962"/>
    <n v="6517198"/>
    <n v="3000000"/>
    <x v="3582"/>
  </r>
  <r>
    <x v="3963"/>
    <n v="5776314"/>
    <n v="3200000"/>
    <x v="3583"/>
  </r>
  <r>
    <x v="3964"/>
    <m/>
    <n v="3200000"/>
    <x v="3518"/>
  </r>
  <r>
    <x v="3965"/>
    <n v="141600000"/>
    <n v="3000000"/>
    <x v="3584"/>
  </r>
  <r>
    <x v="3966"/>
    <n v="51100000"/>
    <n v="3000000"/>
    <x v="3585"/>
  </r>
  <r>
    <x v="3967"/>
    <m/>
    <n v="3200000"/>
    <x v="3518"/>
  </r>
  <r>
    <x v="3968"/>
    <m/>
    <n v="3180000"/>
    <x v="3586"/>
  </r>
  <r>
    <x v="3969"/>
    <n v="16501785"/>
    <n v="3500000"/>
    <x v="3587"/>
  </r>
  <r>
    <x v="3970"/>
    <n v="38168022"/>
    <n v="3000000"/>
    <x v="3588"/>
  </r>
  <r>
    <x v="3971"/>
    <n v="84749884"/>
    <n v="3000000"/>
    <x v="3589"/>
  </r>
  <r>
    <x v="3972"/>
    <n v="24788807"/>
    <n v="3000000"/>
    <x v="3590"/>
  </r>
  <r>
    <x v="3973"/>
    <n v="21244913"/>
    <n v="4000000"/>
    <x v="3591"/>
  </r>
  <r>
    <x v="3974"/>
    <n v="377420"/>
    <m/>
    <x v="3592"/>
  </r>
  <r>
    <x v="3975"/>
    <n v="30000000"/>
    <n v="2200000"/>
    <x v="3593"/>
  </r>
  <r>
    <x v="3976"/>
    <n v="20966644"/>
    <n v="3000000"/>
    <x v="3594"/>
  </r>
  <r>
    <x v="3977"/>
    <n v="64423650"/>
    <n v="3000000"/>
    <x v="3595"/>
  </r>
  <r>
    <x v="3978"/>
    <n v="48056940"/>
    <n v="3000000"/>
    <x v="3596"/>
  </r>
  <r>
    <x v="3979"/>
    <n v="19184015"/>
    <n v="3000000"/>
    <x v="3597"/>
  </r>
  <r>
    <x v="3980"/>
    <m/>
    <n v="3000000"/>
    <x v="788"/>
  </r>
  <r>
    <x v="3981"/>
    <m/>
    <n v="3000000"/>
    <x v="788"/>
  </r>
  <r>
    <x v="3982"/>
    <n v="24629916"/>
    <n v="3000000"/>
    <x v="3598"/>
  </r>
  <r>
    <x v="3983"/>
    <m/>
    <n v="16000000"/>
    <x v="2412"/>
  </r>
  <r>
    <x v="3984"/>
    <n v="19472057"/>
    <n v="3000000"/>
    <x v="3599"/>
  </r>
  <r>
    <x v="3985"/>
    <n v="27200000"/>
    <n v="3000000"/>
    <x v="3600"/>
  </r>
  <r>
    <x v="3986"/>
    <n v="15369573"/>
    <n v="3000000"/>
    <x v="3601"/>
  </r>
  <r>
    <x v="3987"/>
    <m/>
    <n v="4490375"/>
    <x v="3602"/>
  </r>
  <r>
    <x v="3988"/>
    <m/>
    <n v="3000000"/>
    <x v="788"/>
  </r>
  <r>
    <x v="3989"/>
    <n v="15935068"/>
    <n v="2500000"/>
    <x v="3603"/>
  </r>
  <r>
    <x v="3990"/>
    <m/>
    <n v="6000000"/>
    <x v="2994"/>
  </r>
  <r>
    <x v="3991"/>
    <n v="11694528"/>
    <n v="3000000"/>
    <x v="3604"/>
  </r>
  <r>
    <x v="3992"/>
    <n v="229094"/>
    <m/>
    <x v="3605"/>
  </r>
  <r>
    <x v="3993"/>
    <m/>
    <n v="3000000"/>
    <x v="788"/>
  </r>
  <r>
    <x v="3994"/>
    <n v="10017041"/>
    <n v="3000000"/>
    <x v="3606"/>
  </r>
  <r>
    <x v="3995"/>
    <m/>
    <n v="3000000"/>
    <x v="788"/>
  </r>
  <r>
    <x v="3996"/>
    <m/>
    <n v="3000000"/>
    <x v="788"/>
  </r>
  <r>
    <x v="3997"/>
    <n v="9016377"/>
    <m/>
    <x v="3607"/>
  </r>
  <r>
    <x v="3998"/>
    <m/>
    <m/>
    <x v="4"/>
  </r>
  <r>
    <x v="3999"/>
    <m/>
    <n v="3000000"/>
    <x v="788"/>
  </r>
  <r>
    <x v="4000"/>
    <n v="7059537"/>
    <n v="3000000"/>
    <x v="3608"/>
  </r>
  <r>
    <x v="4001"/>
    <n v="8114507"/>
    <n v="3000000"/>
    <x v="3609"/>
  </r>
  <r>
    <x v="4002"/>
    <n v="7888703"/>
    <n v="3000000"/>
    <x v="3610"/>
  </r>
  <r>
    <x v="4003"/>
    <n v="7282851"/>
    <n v="3000000"/>
    <x v="3611"/>
  </r>
  <r>
    <x v="4004"/>
    <n v="6879730"/>
    <m/>
    <x v="3612"/>
  </r>
  <r>
    <x v="4005"/>
    <n v="5844929"/>
    <n v="3000000"/>
    <x v="3613"/>
  </r>
  <r>
    <x v="4006"/>
    <m/>
    <n v="15000000"/>
    <x v="2368"/>
  </r>
  <r>
    <x v="4007"/>
    <n v="3222857"/>
    <m/>
    <x v="3614"/>
  </r>
  <r>
    <x v="4008"/>
    <n v="4170647"/>
    <n v="1900000"/>
    <x v="3615"/>
  </r>
  <r>
    <x v="4009"/>
    <n v="4142507"/>
    <n v="3000000"/>
    <x v="3616"/>
  </r>
  <r>
    <x v="4010"/>
    <n v="4109095"/>
    <n v="3000000"/>
    <x v="3617"/>
  </r>
  <r>
    <x v="4011"/>
    <n v="4033268"/>
    <m/>
    <x v="3618"/>
  </r>
  <r>
    <x v="4012"/>
    <m/>
    <n v="3000000"/>
    <x v="788"/>
  </r>
  <r>
    <x v="4013"/>
    <n v="3902679"/>
    <n v="3000000"/>
    <x v="3619"/>
  </r>
  <r>
    <x v="4014"/>
    <n v="3559990"/>
    <n v="3000000"/>
    <x v="3620"/>
  </r>
  <r>
    <x v="4015"/>
    <m/>
    <n v="3000000"/>
    <x v="788"/>
  </r>
  <r>
    <x v="4016"/>
    <n v="3287435"/>
    <n v="4500000"/>
    <x v="3621"/>
  </r>
  <r>
    <x v="4017"/>
    <n v="3071947"/>
    <n v="3500000"/>
    <x v="3622"/>
  </r>
  <r>
    <x v="4018"/>
    <n v="2961991"/>
    <n v="3300000"/>
    <x v="3623"/>
  </r>
  <r>
    <x v="4019"/>
    <n v="4063238"/>
    <m/>
    <x v="3624"/>
  </r>
  <r>
    <x v="4020"/>
    <n v="2912363"/>
    <n v="3000000"/>
    <x v="3625"/>
  </r>
  <r>
    <x v="4021"/>
    <n v="3000000"/>
    <n v="3000000"/>
    <x v="4"/>
  </r>
  <r>
    <x v="4022"/>
    <n v="2223990"/>
    <n v="3000000"/>
    <x v="3626"/>
  </r>
  <r>
    <x v="4023"/>
    <n v="1821983"/>
    <n v="3000000"/>
    <x v="3627"/>
  </r>
  <r>
    <x v="4024"/>
    <n v="2181290"/>
    <n v="3000000"/>
    <x v="3628"/>
  </r>
  <r>
    <x v="4025"/>
    <n v="2848578"/>
    <n v="3500000"/>
    <x v="3629"/>
  </r>
  <r>
    <x v="4026"/>
    <n v="703002"/>
    <n v="3000000"/>
    <x v="3630"/>
  </r>
  <r>
    <x v="4027"/>
    <n v="3105269"/>
    <n v="3000000"/>
    <x v="3631"/>
  </r>
  <r>
    <x v="4028"/>
    <m/>
    <n v="3000000"/>
    <x v="788"/>
  </r>
  <r>
    <x v="4029"/>
    <n v="252726"/>
    <n v="3000000"/>
    <x v="3632"/>
  </r>
  <r>
    <x v="4030"/>
    <n v="373060"/>
    <m/>
    <x v="3633"/>
  </r>
  <r>
    <x v="4031"/>
    <n v="1007535"/>
    <m/>
    <x v="3634"/>
  </r>
  <r>
    <x v="4032"/>
    <m/>
    <m/>
    <x v="4"/>
  </r>
  <r>
    <x v="4033"/>
    <n v="418268"/>
    <n v="3000000"/>
    <x v="3635"/>
  </r>
  <r>
    <x v="4034"/>
    <m/>
    <m/>
    <x v="4"/>
  </r>
  <r>
    <x v="4035"/>
    <m/>
    <m/>
    <x v="4"/>
  </r>
  <r>
    <x v="4036"/>
    <n v="200803"/>
    <n v="3000000"/>
    <x v="3636"/>
  </r>
  <r>
    <x v="1923"/>
    <n v="33631221"/>
    <n v="25000000"/>
    <x v="1854"/>
  </r>
  <r>
    <x v="4037"/>
    <m/>
    <m/>
    <x v="4"/>
  </r>
  <r>
    <x v="4038"/>
    <n v="95016"/>
    <n v="2700000"/>
    <x v="3637"/>
  </r>
  <r>
    <x v="4039"/>
    <n v="73678"/>
    <n v="3000000"/>
    <x v="3638"/>
  </r>
  <r>
    <x v="4040"/>
    <n v="143000"/>
    <n v="5000000"/>
    <x v="3639"/>
  </r>
  <r>
    <x v="4041"/>
    <n v="39852"/>
    <n v="3000000"/>
    <x v="3640"/>
  </r>
  <r>
    <x v="4042"/>
    <n v="22000"/>
    <n v="3000000"/>
    <x v="3641"/>
  </r>
  <r>
    <x v="4043"/>
    <n v="128937"/>
    <m/>
    <x v="3642"/>
  </r>
  <r>
    <x v="4044"/>
    <m/>
    <n v="3000000"/>
    <x v="788"/>
  </r>
  <r>
    <x v="4045"/>
    <m/>
    <n v="3000000"/>
    <x v="788"/>
  </r>
  <r>
    <x v="33"/>
    <n v="334185206"/>
    <n v="200000000"/>
    <x v="33"/>
  </r>
  <r>
    <x v="4046"/>
    <m/>
    <n v="3000000"/>
    <x v="788"/>
  </r>
  <r>
    <x v="4047"/>
    <n v="5005"/>
    <n v="3000000"/>
    <x v="3643"/>
  </r>
  <r>
    <x v="4048"/>
    <m/>
    <n v="3000000"/>
    <x v="788"/>
  </r>
  <r>
    <x v="4049"/>
    <m/>
    <m/>
    <x v="4"/>
  </r>
  <r>
    <x v="4050"/>
    <m/>
    <n v="3000000"/>
    <x v="788"/>
  </r>
  <r>
    <x v="4051"/>
    <m/>
    <n v="3000000"/>
    <x v="788"/>
  </r>
  <r>
    <x v="4052"/>
    <m/>
    <n v="3000000"/>
    <x v="788"/>
  </r>
  <r>
    <x v="4053"/>
    <m/>
    <n v="3000000"/>
    <x v="788"/>
  </r>
  <r>
    <x v="4054"/>
    <m/>
    <n v="800000"/>
    <x v="3395"/>
  </r>
  <r>
    <x v="4055"/>
    <m/>
    <n v="3000000"/>
    <x v="788"/>
  </r>
  <r>
    <x v="4056"/>
    <m/>
    <n v="3000000"/>
    <x v="788"/>
  </r>
  <r>
    <x v="4057"/>
    <m/>
    <n v="3000000"/>
    <x v="788"/>
  </r>
  <r>
    <x v="332"/>
    <n v="201148159"/>
    <n v="95000000"/>
    <x v="326"/>
  </r>
  <r>
    <x v="4058"/>
    <m/>
    <n v="3000000"/>
    <x v="788"/>
  </r>
  <r>
    <x v="4059"/>
    <m/>
    <m/>
    <x v="4"/>
  </r>
  <r>
    <x v="4060"/>
    <n v="5595428"/>
    <n v="2900000"/>
    <x v="3644"/>
  </r>
  <r>
    <x v="4061"/>
    <m/>
    <n v="2900000"/>
    <x v="3645"/>
  </r>
  <r>
    <x v="4062"/>
    <m/>
    <n v="3000000"/>
    <x v="788"/>
  </r>
  <r>
    <x v="4063"/>
    <n v="3123749"/>
    <n v="1500000"/>
    <x v="3646"/>
  </r>
  <r>
    <x v="4064"/>
    <m/>
    <n v="3000000"/>
    <x v="788"/>
  </r>
  <r>
    <x v="4065"/>
    <n v="100675"/>
    <n v="3000000"/>
    <x v="3647"/>
  </r>
  <r>
    <x v="1877"/>
    <m/>
    <n v="2800000"/>
    <x v="1808"/>
  </r>
  <r>
    <x v="4066"/>
    <n v="3645438"/>
    <n v="2200000"/>
    <x v="3648"/>
  </r>
  <r>
    <x v="4067"/>
    <m/>
    <m/>
    <x v="4"/>
  </r>
  <r>
    <x v="4068"/>
    <m/>
    <n v="3000000"/>
    <x v="788"/>
  </r>
  <r>
    <x v="4069"/>
    <n v="22201636"/>
    <n v="8000000"/>
    <x v="3649"/>
  </r>
  <r>
    <x v="4070"/>
    <n v="25000000"/>
    <n v="2883848"/>
    <x v="3650"/>
  </r>
  <r>
    <x v="4071"/>
    <n v="19170001"/>
    <n v="2800000"/>
    <x v="3651"/>
  </r>
  <r>
    <x v="4072"/>
    <n v="22202612"/>
    <n v="2800000"/>
    <x v="3652"/>
  </r>
  <r>
    <x v="4073"/>
    <n v="86300000"/>
    <n v="2800000"/>
    <x v="3653"/>
  </r>
  <r>
    <x v="4074"/>
    <n v="952620"/>
    <n v="2000000"/>
    <x v="3654"/>
  </r>
  <r>
    <x v="4075"/>
    <m/>
    <n v="120000000"/>
    <x v="3655"/>
  </r>
  <r>
    <x v="4076"/>
    <n v="9054736"/>
    <n v="2700000"/>
    <x v="3656"/>
  </r>
  <r>
    <x v="4077"/>
    <m/>
    <n v="2700000"/>
    <x v="3657"/>
  </r>
  <r>
    <x v="4078"/>
    <m/>
    <n v="3000000"/>
    <x v="788"/>
  </r>
  <r>
    <x v="4079"/>
    <m/>
    <m/>
    <x v="4"/>
  </r>
  <r>
    <x v="4080"/>
    <m/>
    <n v="2686585"/>
    <x v="3658"/>
  </r>
  <r>
    <x v="4081"/>
    <m/>
    <n v="2650000"/>
    <x v="3659"/>
  </r>
  <r>
    <x v="4082"/>
    <m/>
    <n v="2627000"/>
    <x v="3660"/>
  </r>
  <r>
    <x v="4083"/>
    <n v="119500000"/>
    <n v="2600000"/>
    <x v="3661"/>
  </r>
  <r>
    <x v="4084"/>
    <n v="32600000"/>
    <n v="1800000"/>
    <x v="3662"/>
  </r>
  <r>
    <x v="4085"/>
    <n v="3826455"/>
    <m/>
    <x v="3663"/>
  </r>
  <r>
    <x v="4086"/>
    <n v="3130592"/>
    <n v="2600000"/>
    <x v="3664"/>
  </r>
  <r>
    <x v="4087"/>
    <n v="475000"/>
    <n v="2800000"/>
    <x v="3665"/>
  </r>
  <r>
    <x v="1504"/>
    <n v="10654581"/>
    <n v="34000000"/>
    <x v="1467"/>
  </r>
  <r>
    <x v="4088"/>
    <n v="2276368"/>
    <m/>
    <x v="3666"/>
  </r>
  <r>
    <x v="4089"/>
    <n v="38108"/>
    <n v="2600000"/>
    <x v="3667"/>
  </r>
  <r>
    <x v="4090"/>
    <m/>
    <n v="15000000"/>
    <x v="2368"/>
  </r>
  <r>
    <x v="4091"/>
    <m/>
    <n v="2600000"/>
    <x v="3668"/>
  </r>
  <r>
    <x v="4092"/>
    <m/>
    <n v="2540800"/>
    <x v="3669"/>
  </r>
  <r>
    <x v="4093"/>
    <m/>
    <n v="2500000"/>
    <x v="1062"/>
  </r>
  <r>
    <x v="4094"/>
    <n v="40041683"/>
    <n v="2500000"/>
    <x v="3670"/>
  </r>
  <r>
    <x v="4095"/>
    <n v="33349949"/>
    <n v="2500000"/>
    <x v="3671"/>
  </r>
  <r>
    <x v="2606"/>
    <n v="33386128"/>
    <n v="15000000"/>
    <x v="2473"/>
  </r>
  <r>
    <x v="4096"/>
    <n v="25809813"/>
    <n v="26000000"/>
    <x v="3672"/>
  </r>
  <r>
    <x v="4097"/>
    <n v="14400000"/>
    <n v="2500000"/>
    <x v="3673"/>
  </r>
  <r>
    <x v="4098"/>
    <m/>
    <n v="2500000"/>
    <x v="1062"/>
  </r>
  <r>
    <x v="4099"/>
    <m/>
    <n v="2500000"/>
    <x v="1062"/>
  </r>
  <r>
    <x v="4100"/>
    <n v="32230907"/>
    <n v="2500000"/>
    <x v="3674"/>
  </r>
  <r>
    <x v="4101"/>
    <n v="6401336"/>
    <n v="2500000"/>
    <x v="3675"/>
  </r>
  <r>
    <x v="4102"/>
    <n v="26781723"/>
    <n v="2500000"/>
    <x v="3676"/>
  </r>
  <r>
    <x v="4103"/>
    <n v="5400000"/>
    <n v="2500000"/>
    <x v="3677"/>
  </r>
  <r>
    <x v="4104"/>
    <m/>
    <n v="3200000"/>
    <x v="3518"/>
  </r>
  <r>
    <x v="4105"/>
    <n v="1282084"/>
    <n v="2500000"/>
    <x v="3678"/>
  </r>
  <r>
    <x v="4106"/>
    <n v="1186323"/>
    <m/>
    <x v="3679"/>
  </r>
  <r>
    <x v="4107"/>
    <n v="1094998"/>
    <m/>
    <x v="3680"/>
  </r>
  <r>
    <x v="4108"/>
    <n v="3325638"/>
    <n v="2500000"/>
    <x v="3681"/>
  </r>
  <r>
    <x v="4109"/>
    <n v="395592"/>
    <n v="2000000"/>
    <x v="3682"/>
  </r>
  <r>
    <x v="4110"/>
    <n v="6851969"/>
    <n v="2500000"/>
    <x v="3683"/>
  </r>
  <r>
    <x v="4111"/>
    <n v="333658"/>
    <n v="34000"/>
    <x v="3684"/>
  </r>
  <r>
    <x v="4112"/>
    <n v="12995673"/>
    <n v="2500000"/>
    <x v="3685"/>
  </r>
  <r>
    <x v="4113"/>
    <n v="173783"/>
    <n v="2500000"/>
    <x v="3686"/>
  </r>
  <r>
    <x v="4114"/>
    <n v="118666"/>
    <n v="2500000"/>
    <x v="3687"/>
  </r>
  <r>
    <x v="1579"/>
    <n v="114324072"/>
    <n v="20000000"/>
    <x v="1538"/>
  </r>
  <r>
    <x v="4115"/>
    <n v="71904"/>
    <n v="2500000"/>
    <x v="3688"/>
  </r>
  <r>
    <x v="4116"/>
    <n v="99851"/>
    <n v="2500000"/>
    <x v="3689"/>
  </r>
  <r>
    <x v="4117"/>
    <n v="115504"/>
    <n v="14000000"/>
    <x v="3690"/>
  </r>
  <r>
    <x v="4118"/>
    <n v="5725"/>
    <n v="8400000"/>
    <x v="3691"/>
  </r>
  <r>
    <x v="4119"/>
    <n v="75727"/>
    <n v="2500000"/>
    <x v="3692"/>
  </r>
  <r>
    <x v="4120"/>
    <n v="322157"/>
    <n v="2500000"/>
    <x v="3693"/>
  </r>
  <r>
    <x v="4121"/>
    <m/>
    <n v="2500000"/>
    <x v="1062"/>
  </r>
  <r>
    <x v="4122"/>
    <m/>
    <n v="2500000"/>
    <x v="1062"/>
  </r>
  <r>
    <x v="4123"/>
    <m/>
    <n v="3500000"/>
    <x v="2320"/>
  </r>
  <r>
    <x v="4124"/>
    <n v="5731103"/>
    <n v="2400000"/>
    <x v="3694"/>
  </r>
  <r>
    <x v="4125"/>
    <n v="978908"/>
    <n v="2400000"/>
    <x v="3695"/>
  </r>
  <r>
    <x v="4126"/>
    <n v="438653"/>
    <m/>
    <x v="3696"/>
  </r>
  <r>
    <x v="4127"/>
    <m/>
    <n v="2500000"/>
    <x v="1062"/>
  </r>
  <r>
    <x v="4128"/>
    <n v="327919"/>
    <n v="1500000"/>
    <x v="3697"/>
  </r>
  <r>
    <x v="4129"/>
    <m/>
    <n v="2500000"/>
    <x v="1062"/>
  </r>
  <r>
    <x v="4130"/>
    <m/>
    <n v="2361000"/>
    <x v="3698"/>
  </r>
  <r>
    <x v="4131"/>
    <n v="178739"/>
    <n v="2450000"/>
    <x v="3699"/>
  </r>
  <r>
    <x v="4132"/>
    <n v="565592"/>
    <m/>
    <x v="3700"/>
  </r>
  <r>
    <x v="4133"/>
    <m/>
    <n v="2295429"/>
    <x v="3701"/>
  </r>
  <r>
    <x v="4134"/>
    <n v="27012"/>
    <m/>
    <x v="3702"/>
  </r>
  <r>
    <x v="4135"/>
    <m/>
    <m/>
    <x v="4"/>
  </r>
  <r>
    <x v="4136"/>
    <m/>
    <n v="2300000"/>
    <x v="3179"/>
  </r>
  <r>
    <x v="4137"/>
    <n v="76400000"/>
    <n v="2280000"/>
    <x v="3703"/>
  </r>
  <r>
    <x v="2154"/>
    <m/>
    <n v="1800000"/>
    <x v="2067"/>
  </r>
  <r>
    <x v="4138"/>
    <m/>
    <n v="2500000"/>
    <x v="1062"/>
  </r>
  <r>
    <x v="4139"/>
    <n v="36200000"/>
    <n v="4000000"/>
    <x v="3704"/>
  </r>
  <r>
    <x v="4140"/>
    <n v="21300000"/>
    <n v="2200000"/>
    <x v="3705"/>
  </r>
  <r>
    <x v="4141"/>
    <n v="379643"/>
    <n v="2200000"/>
    <x v="3706"/>
  </r>
  <r>
    <x v="4142"/>
    <n v="12985267"/>
    <n v="2300000"/>
    <x v="3707"/>
  </r>
  <r>
    <x v="4143"/>
    <m/>
    <n v="2200000"/>
    <x v="3426"/>
  </r>
  <r>
    <x v="4144"/>
    <m/>
    <n v="2160000"/>
    <x v="3708"/>
  </r>
  <r>
    <x v="4145"/>
    <m/>
    <m/>
    <x v="4"/>
  </r>
  <r>
    <x v="4146"/>
    <m/>
    <n v="1200000"/>
    <x v="3513"/>
  </r>
  <r>
    <x v="4147"/>
    <m/>
    <n v="2400000"/>
    <x v="3141"/>
  </r>
  <r>
    <x v="4148"/>
    <m/>
    <n v="2500000"/>
    <x v="1062"/>
  </r>
  <r>
    <x v="4149"/>
    <n v="23650000"/>
    <n v="2100000"/>
    <x v="3709"/>
  </r>
  <r>
    <x v="4150"/>
    <n v="510092"/>
    <m/>
    <x v="3710"/>
  </r>
  <r>
    <x v="4151"/>
    <n v="313436"/>
    <n v="15500000"/>
    <x v="3711"/>
  </r>
  <r>
    <x v="4152"/>
    <n v="3330"/>
    <n v="2100000"/>
    <x v="3712"/>
  </r>
  <r>
    <x v="4153"/>
    <m/>
    <n v="1500000"/>
    <x v="174"/>
  </r>
  <r>
    <x v="4154"/>
    <m/>
    <n v="2100000"/>
    <x v="3713"/>
  </r>
  <r>
    <x v="4155"/>
    <m/>
    <n v="2100000"/>
    <x v="3713"/>
  </r>
  <r>
    <x v="4156"/>
    <m/>
    <m/>
    <x v="4"/>
  </r>
  <r>
    <x v="4157"/>
    <m/>
    <n v="2100000"/>
    <x v="3713"/>
  </r>
  <r>
    <x v="4158"/>
    <n v="24800000"/>
    <n v="2000000"/>
    <x v="3714"/>
  </r>
  <r>
    <x v="4159"/>
    <n v="792966"/>
    <n v="2300000"/>
    <x v="3715"/>
  </r>
  <r>
    <x v="4160"/>
    <m/>
    <m/>
    <x v="4"/>
  </r>
  <r>
    <x v="4161"/>
    <m/>
    <n v="2000000"/>
    <x v="859"/>
  </r>
  <r>
    <x v="4162"/>
    <n v="14673301"/>
    <n v="2000000"/>
    <x v="3716"/>
  </r>
  <r>
    <x v="4163"/>
    <m/>
    <n v="2000000"/>
    <x v="859"/>
  </r>
  <r>
    <x v="4164"/>
    <m/>
    <n v="2000000"/>
    <x v="859"/>
  </r>
  <r>
    <x v="4165"/>
    <n v="9003011"/>
    <n v="2000000"/>
    <x v="3717"/>
  </r>
  <r>
    <x v="4166"/>
    <n v="11546543"/>
    <n v="2000000"/>
    <x v="3718"/>
  </r>
  <r>
    <x v="881"/>
    <m/>
    <n v="2000000"/>
    <x v="859"/>
  </r>
  <r>
    <x v="4167"/>
    <n v="11533945"/>
    <n v="2000000"/>
    <x v="3719"/>
  </r>
  <r>
    <x v="4168"/>
    <n v="12555230"/>
    <n v="2000000"/>
    <x v="3720"/>
  </r>
  <r>
    <x v="4169"/>
    <n v="11284657"/>
    <n v="2000000"/>
    <x v="3721"/>
  </r>
  <r>
    <x v="4170"/>
    <n v="34522221"/>
    <n v="2000000"/>
    <x v="3722"/>
  </r>
  <r>
    <x v="4171"/>
    <m/>
    <n v="2000000"/>
    <x v="859"/>
  </r>
  <r>
    <x v="4172"/>
    <m/>
    <n v="1614000"/>
    <x v="3723"/>
  </r>
  <r>
    <x v="4173"/>
    <n v="7002255"/>
    <n v="9500000"/>
    <x v="3724"/>
  </r>
  <r>
    <x v="4174"/>
    <n v="6719300"/>
    <n v="2000000"/>
    <x v="3725"/>
  </r>
  <r>
    <x v="4175"/>
    <n v="6003587"/>
    <m/>
    <x v="3726"/>
  </r>
  <r>
    <x v="4176"/>
    <n v="5792822"/>
    <n v="2700000"/>
    <x v="3727"/>
  </r>
  <r>
    <x v="4177"/>
    <n v="5383834"/>
    <n v="2000000"/>
    <x v="3728"/>
  </r>
  <r>
    <x v="4178"/>
    <n v="4599680"/>
    <n v="1500000"/>
    <x v="3729"/>
  </r>
  <r>
    <x v="4179"/>
    <m/>
    <n v="2000000"/>
    <x v="859"/>
  </r>
  <r>
    <x v="4180"/>
    <n v="6531491"/>
    <n v="2000000"/>
    <x v="3730"/>
  </r>
  <r>
    <x v="4181"/>
    <n v="4581222"/>
    <m/>
    <x v="3731"/>
  </r>
  <r>
    <x v="4182"/>
    <m/>
    <n v="2000000"/>
    <x v="859"/>
  </r>
  <r>
    <x v="4183"/>
    <n v="3885134"/>
    <n v="2000000"/>
    <x v="3732"/>
  </r>
  <r>
    <x v="4184"/>
    <n v="4311834"/>
    <m/>
    <x v="3733"/>
  </r>
  <r>
    <x v="4185"/>
    <n v="3590010"/>
    <n v="2000000"/>
    <x v="3734"/>
  </r>
  <r>
    <x v="4186"/>
    <n v="3300230"/>
    <m/>
    <x v="3735"/>
  </r>
  <r>
    <x v="4187"/>
    <n v="3335839"/>
    <n v="2000000"/>
    <x v="3736"/>
  </r>
  <r>
    <x v="4188"/>
    <n v="2557668"/>
    <n v="2000000"/>
    <x v="3737"/>
  </r>
  <r>
    <x v="4189"/>
    <n v="2506446"/>
    <n v="2000000"/>
    <x v="3738"/>
  </r>
  <r>
    <x v="4190"/>
    <n v="7369373"/>
    <n v="2000000"/>
    <x v="3739"/>
  </r>
  <r>
    <x v="4191"/>
    <m/>
    <m/>
    <x v="4"/>
  </r>
  <r>
    <x v="2424"/>
    <n v="4414535"/>
    <n v="18000000"/>
    <x v="2309"/>
  </r>
  <r>
    <x v="4192"/>
    <n v="1984378"/>
    <n v="2000000"/>
    <x v="3740"/>
  </r>
  <r>
    <x v="4193"/>
    <n v="2283276"/>
    <n v="1500000"/>
    <x v="3741"/>
  </r>
  <r>
    <x v="4194"/>
    <n v="1098224"/>
    <n v="2000000"/>
    <x v="3742"/>
  </r>
  <r>
    <x v="4195"/>
    <n v="1430185"/>
    <n v="2000000"/>
    <x v="3743"/>
  </r>
  <r>
    <x v="4196"/>
    <n v="1477002"/>
    <n v="2000000"/>
    <x v="3744"/>
  </r>
  <r>
    <x v="4197"/>
    <m/>
    <m/>
    <x v="4"/>
  </r>
  <r>
    <x v="4198"/>
    <n v="1134049"/>
    <n v="2000000"/>
    <x v="3745"/>
  </r>
  <r>
    <x v="4199"/>
    <n v="977600"/>
    <m/>
    <x v="3746"/>
  </r>
  <r>
    <x v="4200"/>
    <n v="653621"/>
    <n v="2000000"/>
    <x v="3747"/>
  </r>
  <r>
    <x v="4201"/>
    <n v="110000"/>
    <m/>
    <x v="3748"/>
  </r>
  <r>
    <x v="4202"/>
    <n v="444354"/>
    <m/>
    <x v="3749"/>
  </r>
  <r>
    <x v="4203"/>
    <n v="535249"/>
    <n v="3400000"/>
    <x v="3750"/>
  </r>
  <r>
    <x v="4204"/>
    <m/>
    <n v="17000000"/>
    <x v="1887"/>
  </r>
  <r>
    <x v="4205"/>
    <n v="371081"/>
    <n v="6000000"/>
    <x v="3751"/>
  </r>
  <r>
    <x v="4206"/>
    <n v="347578"/>
    <m/>
    <x v="3752"/>
  </r>
  <r>
    <x v="4207"/>
    <n v="124494"/>
    <n v="2000000"/>
    <x v="3753"/>
  </r>
  <r>
    <x v="4208"/>
    <m/>
    <m/>
    <x v="4"/>
  </r>
  <r>
    <x v="4209"/>
    <n v="120620"/>
    <m/>
    <x v="3754"/>
  </r>
  <r>
    <x v="4210"/>
    <n v="100669"/>
    <n v="3800000"/>
    <x v="3755"/>
  </r>
  <r>
    <x v="4211"/>
    <m/>
    <m/>
    <x v="4"/>
  </r>
  <r>
    <x v="4212"/>
    <n v="186354"/>
    <n v="13500000"/>
    <x v="3756"/>
  </r>
  <r>
    <x v="4213"/>
    <m/>
    <m/>
    <x v="4"/>
  </r>
  <r>
    <x v="4214"/>
    <n v="55202"/>
    <m/>
    <x v="3757"/>
  </r>
  <r>
    <x v="4215"/>
    <m/>
    <m/>
    <x v="4"/>
  </r>
  <r>
    <x v="4216"/>
    <n v="549632"/>
    <m/>
    <x v="3758"/>
  </r>
  <r>
    <x v="4217"/>
    <n v="137945"/>
    <m/>
    <x v="3759"/>
  </r>
  <r>
    <x v="4218"/>
    <n v="17580"/>
    <n v="1500000"/>
    <x v="3760"/>
  </r>
  <r>
    <x v="4219"/>
    <m/>
    <n v="2000000"/>
    <x v="859"/>
  </r>
  <r>
    <x v="4220"/>
    <n v="12667"/>
    <n v="14000"/>
    <x v="3761"/>
  </r>
  <r>
    <x v="4221"/>
    <n v="198407"/>
    <n v="2000000"/>
    <x v="3762"/>
  </r>
  <r>
    <x v="1948"/>
    <n v="13973532"/>
    <n v="25000000"/>
    <x v="1877"/>
  </r>
  <r>
    <x v="4222"/>
    <m/>
    <m/>
    <x v="4"/>
  </r>
  <r>
    <x v="4223"/>
    <n v="5824"/>
    <m/>
    <x v="3763"/>
  </r>
  <r>
    <x v="4224"/>
    <n v="2843"/>
    <m/>
    <x v="3764"/>
  </r>
  <r>
    <x v="4225"/>
    <m/>
    <m/>
    <x v="4"/>
  </r>
  <r>
    <x v="4226"/>
    <n v="4958"/>
    <n v="2000000"/>
    <x v="3765"/>
  </r>
  <r>
    <x v="4227"/>
    <m/>
    <n v="2000000"/>
    <x v="859"/>
  </r>
  <r>
    <x v="4228"/>
    <m/>
    <n v="100000"/>
    <x v="2594"/>
  </r>
  <r>
    <x v="4229"/>
    <m/>
    <m/>
    <x v="4"/>
  </r>
  <r>
    <x v="4230"/>
    <m/>
    <n v="2000000"/>
    <x v="859"/>
  </r>
  <r>
    <x v="4231"/>
    <m/>
    <n v="2000000"/>
    <x v="859"/>
  </r>
  <r>
    <x v="4232"/>
    <m/>
    <n v="2000000"/>
    <x v="859"/>
  </r>
  <r>
    <x v="4233"/>
    <n v="13220"/>
    <m/>
    <x v="3766"/>
  </r>
  <r>
    <x v="4234"/>
    <m/>
    <n v="2000000"/>
    <x v="859"/>
  </r>
  <r>
    <x v="4235"/>
    <m/>
    <m/>
    <x v="4"/>
  </r>
  <r>
    <x v="4236"/>
    <n v="7927"/>
    <n v="2300000"/>
    <x v="3767"/>
  </r>
  <r>
    <x v="4237"/>
    <m/>
    <n v="2000000"/>
    <x v="859"/>
  </r>
  <r>
    <x v="4238"/>
    <m/>
    <n v="14000000"/>
    <x v="1023"/>
  </r>
  <r>
    <x v="4239"/>
    <m/>
    <n v="2000000"/>
    <x v="859"/>
  </r>
  <r>
    <x v="4240"/>
    <m/>
    <n v="2000000"/>
    <x v="859"/>
  </r>
  <r>
    <x v="4241"/>
    <n v="2436"/>
    <n v="2000000"/>
    <x v="3768"/>
  </r>
  <r>
    <x v="4242"/>
    <n v="4556"/>
    <m/>
    <x v="3769"/>
  </r>
  <r>
    <x v="4243"/>
    <m/>
    <m/>
    <x v="4"/>
  </r>
  <r>
    <x v="4244"/>
    <m/>
    <n v="2000000"/>
    <x v="859"/>
  </r>
  <r>
    <x v="4245"/>
    <m/>
    <n v="2000000"/>
    <x v="859"/>
  </r>
  <r>
    <x v="4246"/>
    <m/>
    <n v="2000000"/>
    <x v="859"/>
  </r>
  <r>
    <x v="4247"/>
    <m/>
    <n v="2000000"/>
    <x v="859"/>
  </r>
  <r>
    <x v="4248"/>
    <m/>
    <n v="1250000"/>
    <x v="3770"/>
  </r>
  <r>
    <x v="4249"/>
    <m/>
    <n v="2000000"/>
    <x v="859"/>
  </r>
  <r>
    <x v="4250"/>
    <m/>
    <n v="2000000"/>
    <x v="859"/>
  </r>
  <r>
    <x v="4251"/>
    <n v="4600000"/>
    <n v="1900000"/>
    <x v="3771"/>
  </r>
  <r>
    <x v="4252"/>
    <n v="1420578"/>
    <n v="1900000"/>
    <x v="3772"/>
  </r>
  <r>
    <x v="4253"/>
    <m/>
    <n v="1950000"/>
    <x v="3773"/>
  </r>
  <r>
    <x v="4254"/>
    <n v="1028658"/>
    <n v="3000000"/>
    <x v="3774"/>
  </r>
  <r>
    <x v="4255"/>
    <n v="466702"/>
    <m/>
    <x v="3775"/>
  </r>
  <r>
    <x v="4256"/>
    <m/>
    <n v="1500000"/>
    <x v="174"/>
  </r>
  <r>
    <x v="4257"/>
    <n v="18435"/>
    <n v="1400000"/>
    <x v="3776"/>
  </r>
  <r>
    <x v="1646"/>
    <n v="35266619"/>
    <n v="30000000"/>
    <x v="1603"/>
  </r>
  <r>
    <x v="4258"/>
    <n v="95236"/>
    <m/>
    <x v="3777"/>
  </r>
  <r>
    <x v="1407"/>
    <n v="26505000"/>
    <n v="1800000"/>
    <x v="1373"/>
  </r>
  <r>
    <x v="4259"/>
    <n v="2957978"/>
    <n v="1000000"/>
    <x v="3778"/>
  </r>
  <r>
    <x v="4260"/>
    <m/>
    <m/>
    <x v="4"/>
  </r>
  <r>
    <x v="4261"/>
    <n v="444044"/>
    <n v="1900000"/>
    <x v="3779"/>
  </r>
  <r>
    <x v="4262"/>
    <n v="40990055"/>
    <n v="1800000"/>
    <x v="3780"/>
  </r>
  <r>
    <x v="4263"/>
    <n v="1445366"/>
    <m/>
    <x v="3781"/>
  </r>
  <r>
    <x v="4264"/>
    <m/>
    <n v="1800000"/>
    <x v="2067"/>
  </r>
  <r>
    <x v="4265"/>
    <m/>
    <n v="1800000"/>
    <x v="2067"/>
  </r>
  <r>
    <x v="4266"/>
    <n v="5709616"/>
    <n v="1800000"/>
    <x v="3782"/>
  </r>
  <r>
    <x v="4267"/>
    <n v="12784397"/>
    <n v="1800000"/>
    <x v="3783"/>
  </r>
  <r>
    <x v="4268"/>
    <m/>
    <n v="1800000"/>
    <x v="2067"/>
  </r>
  <r>
    <x v="4269"/>
    <n v="3050934"/>
    <n v="1800000"/>
    <x v="3784"/>
  </r>
  <r>
    <x v="4270"/>
    <n v="841206"/>
    <m/>
    <x v="3785"/>
  </r>
  <r>
    <x v="4271"/>
    <m/>
    <n v="150000000"/>
    <x v="3786"/>
  </r>
  <r>
    <x v="4272"/>
    <n v="638476"/>
    <n v="1500000"/>
    <x v="3787"/>
  </r>
  <r>
    <x v="4273"/>
    <m/>
    <n v="1800000"/>
    <x v="2067"/>
  </r>
  <r>
    <x v="4274"/>
    <n v="505295"/>
    <n v="1800000"/>
    <x v="3788"/>
  </r>
  <r>
    <x v="4275"/>
    <m/>
    <n v="1800000"/>
    <x v="2067"/>
  </r>
  <r>
    <x v="4276"/>
    <m/>
    <m/>
    <x v="4"/>
  </r>
  <r>
    <x v="4277"/>
    <m/>
    <n v="1800000"/>
    <x v="2067"/>
  </r>
  <r>
    <x v="4278"/>
    <m/>
    <m/>
    <x v="4"/>
  </r>
  <r>
    <x v="4279"/>
    <m/>
    <n v="1800000"/>
    <x v="2067"/>
  </r>
  <r>
    <x v="4280"/>
    <m/>
    <n v="1800000"/>
    <x v="2067"/>
  </r>
  <r>
    <x v="4281"/>
    <n v="7267324"/>
    <n v="3500000"/>
    <x v="3789"/>
  </r>
  <r>
    <x v="4282"/>
    <n v="145540"/>
    <n v="500000"/>
    <x v="3790"/>
  </r>
  <r>
    <x v="4283"/>
    <m/>
    <n v="2000000"/>
    <x v="859"/>
  </r>
  <r>
    <x v="4284"/>
    <m/>
    <n v="1750000"/>
    <x v="3791"/>
  </r>
  <r>
    <x v="4285"/>
    <n v="12589108"/>
    <m/>
    <x v="3792"/>
  </r>
  <r>
    <x v="4286"/>
    <m/>
    <n v="1700000"/>
    <x v="3793"/>
  </r>
  <r>
    <x v="4287"/>
    <n v="35918429"/>
    <n v="1700000"/>
    <x v="3794"/>
  </r>
  <r>
    <x v="4288"/>
    <n v="92401"/>
    <n v="2000000"/>
    <x v="3795"/>
  </r>
  <r>
    <x v="4289"/>
    <n v="1943649"/>
    <n v="1700000"/>
    <x v="3796"/>
  </r>
  <r>
    <x v="4290"/>
    <n v="992238"/>
    <n v="1700000"/>
    <x v="3797"/>
  </r>
  <r>
    <x v="4291"/>
    <n v="4231500"/>
    <n v="1000000"/>
    <x v="3798"/>
  </r>
  <r>
    <x v="4292"/>
    <n v="396035"/>
    <n v="1000000"/>
    <x v="3799"/>
  </r>
  <r>
    <x v="4293"/>
    <m/>
    <n v="1644736"/>
    <x v="3800"/>
  </r>
  <r>
    <x v="4294"/>
    <m/>
    <n v="1650000"/>
    <x v="3801"/>
  </r>
  <r>
    <x v="4295"/>
    <m/>
    <n v="1600000"/>
    <x v="3802"/>
  </r>
  <r>
    <x v="4296"/>
    <n v="2507106"/>
    <m/>
    <x v="3803"/>
  </r>
  <r>
    <x v="4297"/>
    <n v="6026908"/>
    <n v="2000000"/>
    <x v="3804"/>
  </r>
  <r>
    <x v="4298"/>
    <n v="2592808"/>
    <m/>
    <x v="3805"/>
  </r>
  <r>
    <x v="4299"/>
    <n v="1060591"/>
    <n v="1300000"/>
    <x v="3806"/>
  </r>
  <r>
    <x v="4300"/>
    <m/>
    <m/>
    <x v="4"/>
  </r>
  <r>
    <x v="4301"/>
    <n v="155972"/>
    <n v="1500000"/>
    <x v="3807"/>
  </r>
  <r>
    <x v="4302"/>
    <m/>
    <n v="1600000"/>
    <x v="3802"/>
  </r>
  <r>
    <x v="4303"/>
    <n v="129319"/>
    <n v="70000000"/>
    <x v="3808"/>
  </r>
  <r>
    <x v="4304"/>
    <n v="26893"/>
    <n v="1600000"/>
    <x v="3809"/>
  </r>
  <r>
    <x v="4305"/>
    <n v="2580"/>
    <n v="1650000"/>
    <x v="3810"/>
  </r>
  <r>
    <x v="4306"/>
    <m/>
    <m/>
    <x v="4"/>
  </r>
  <r>
    <x v="1743"/>
    <n v="58885635"/>
    <n v="26000000"/>
    <x v="1687"/>
  </r>
  <r>
    <x v="4307"/>
    <n v="19067631"/>
    <n v="2000000"/>
    <x v="3811"/>
  </r>
  <r>
    <x v="4308"/>
    <n v="11806119"/>
    <n v="1100000"/>
    <x v="3812"/>
  </r>
  <r>
    <x v="4309"/>
    <m/>
    <n v="1500000"/>
    <x v="174"/>
  </r>
  <r>
    <x v="4310"/>
    <n v="7417210"/>
    <n v="1500000"/>
    <x v="3813"/>
  </r>
  <r>
    <x v="4311"/>
    <n v="7362100"/>
    <n v="1500000"/>
    <x v="3814"/>
  </r>
  <r>
    <x v="4312"/>
    <n v="7022940"/>
    <n v="1000000"/>
    <x v="3815"/>
  </r>
  <r>
    <x v="2957"/>
    <n v="190666"/>
    <m/>
    <x v="2795"/>
  </r>
  <r>
    <x v="4313"/>
    <m/>
    <n v="17000000"/>
    <x v="1887"/>
  </r>
  <r>
    <x v="4314"/>
    <m/>
    <n v="1696377"/>
    <x v="3816"/>
  </r>
  <r>
    <x v="4315"/>
    <n v="5132222"/>
    <n v="2000000"/>
    <x v="3817"/>
  </r>
  <r>
    <x v="4316"/>
    <n v="2365931"/>
    <n v="1500000"/>
    <x v="3818"/>
  </r>
  <r>
    <x v="4317"/>
    <n v="53991137"/>
    <n v="1500000"/>
    <x v="3819"/>
  </r>
  <r>
    <x v="4318"/>
    <m/>
    <n v="1500000"/>
    <x v="174"/>
  </r>
  <r>
    <x v="4319"/>
    <n v="1221261"/>
    <n v="1500000"/>
    <x v="3820"/>
  </r>
  <r>
    <x v="4320"/>
    <n v="2408553"/>
    <m/>
    <x v="3821"/>
  </r>
  <r>
    <x v="4321"/>
    <n v="712294"/>
    <n v="1500000"/>
    <x v="3822"/>
  </r>
  <r>
    <x v="4322"/>
    <n v="3447339"/>
    <n v="1500000"/>
    <x v="3823"/>
  </r>
  <r>
    <x v="4323"/>
    <n v="418953"/>
    <n v="1500000"/>
    <x v="3824"/>
  </r>
  <r>
    <x v="4324"/>
    <n v="406035"/>
    <n v="1500000"/>
    <x v="3825"/>
  </r>
  <r>
    <x v="4325"/>
    <n v="402820"/>
    <m/>
    <x v="3826"/>
  </r>
  <r>
    <x v="4326"/>
    <m/>
    <n v="1500000"/>
    <x v="174"/>
  </r>
  <r>
    <x v="4327"/>
    <n v="373967"/>
    <n v="1500000"/>
    <x v="3827"/>
  </r>
  <r>
    <x v="4328"/>
    <n v="194568"/>
    <n v="1500000"/>
    <x v="3828"/>
  </r>
  <r>
    <x v="4329"/>
    <m/>
    <m/>
    <x v="4"/>
  </r>
  <r>
    <x v="4330"/>
    <m/>
    <n v="1500000"/>
    <x v="174"/>
  </r>
  <r>
    <x v="4331"/>
    <n v="163245"/>
    <n v="1500000"/>
    <x v="3829"/>
  </r>
  <r>
    <x v="4332"/>
    <n v="119841"/>
    <n v="1500000"/>
    <x v="3830"/>
  </r>
  <r>
    <x v="4333"/>
    <n v="173066"/>
    <n v="1500000"/>
    <x v="3831"/>
  </r>
  <r>
    <x v="4334"/>
    <n v="92362"/>
    <n v="1500000"/>
    <x v="3832"/>
  </r>
  <r>
    <x v="4335"/>
    <n v="105943"/>
    <n v="1500000"/>
    <x v="3833"/>
  </r>
  <r>
    <x v="4336"/>
    <m/>
    <n v="1500000"/>
    <x v="174"/>
  </r>
  <r>
    <x v="4337"/>
    <n v="183490"/>
    <n v="1700000"/>
    <x v="3834"/>
  </r>
  <r>
    <x v="4338"/>
    <n v="3478"/>
    <n v="1500000"/>
    <x v="3835"/>
  </r>
  <r>
    <x v="4339"/>
    <n v="52166"/>
    <n v="2000000"/>
    <x v="3836"/>
  </r>
  <r>
    <x v="4340"/>
    <m/>
    <n v="1500000"/>
    <x v="174"/>
  </r>
  <r>
    <x v="4341"/>
    <n v="1163508"/>
    <n v="2500000"/>
    <x v="3837"/>
  </r>
  <r>
    <x v="4342"/>
    <m/>
    <n v="350000"/>
    <x v="3183"/>
  </r>
  <r>
    <x v="4343"/>
    <m/>
    <n v="1500000"/>
    <x v="174"/>
  </r>
  <r>
    <x v="4344"/>
    <m/>
    <n v="1500000"/>
    <x v="174"/>
  </r>
  <r>
    <x v="4345"/>
    <m/>
    <n v="1500000"/>
    <x v="174"/>
  </r>
  <r>
    <x v="4346"/>
    <m/>
    <n v="5000000"/>
    <x v="3153"/>
  </r>
  <r>
    <x v="4347"/>
    <m/>
    <n v="1500000"/>
    <x v="174"/>
  </r>
  <r>
    <x v="4348"/>
    <m/>
    <n v="2000000"/>
    <x v="859"/>
  </r>
  <r>
    <x v="4349"/>
    <m/>
    <n v="1500000"/>
    <x v="174"/>
  </r>
  <r>
    <x v="731"/>
    <n v="80033643"/>
    <n v="60000000"/>
    <x v="713"/>
  </r>
  <r>
    <x v="4350"/>
    <m/>
    <n v="1500000"/>
    <x v="174"/>
  </r>
  <r>
    <x v="4351"/>
    <m/>
    <n v="2000000"/>
    <x v="859"/>
  </r>
  <r>
    <x v="4352"/>
    <n v="184925485"/>
    <n v="2000000"/>
    <x v="3838"/>
  </r>
  <r>
    <x v="4353"/>
    <n v="304124"/>
    <n v="1400000"/>
    <x v="3839"/>
  </r>
  <r>
    <x v="4354"/>
    <m/>
    <n v="1455000"/>
    <x v="3840"/>
  </r>
  <r>
    <x v="4355"/>
    <n v="36830"/>
    <n v="1400000"/>
    <x v="3841"/>
  </r>
  <r>
    <x v="4356"/>
    <m/>
    <n v="2000000"/>
    <x v="859"/>
  </r>
  <r>
    <x v="4357"/>
    <m/>
    <n v="3150000"/>
    <x v="3842"/>
  </r>
  <r>
    <x v="4358"/>
    <n v="231186"/>
    <m/>
    <x v="3843"/>
  </r>
  <r>
    <x v="4359"/>
    <m/>
    <n v="1400000"/>
    <x v="826"/>
  </r>
  <r>
    <x v="4360"/>
    <m/>
    <n v="1377800"/>
    <x v="3844"/>
  </r>
  <r>
    <x v="4361"/>
    <n v="3650677"/>
    <n v="960000"/>
    <x v="3845"/>
  </r>
  <r>
    <x v="4362"/>
    <m/>
    <n v="1250000"/>
    <x v="3770"/>
  </r>
  <r>
    <x v="4363"/>
    <m/>
    <m/>
    <x v="4"/>
  </r>
  <r>
    <x v="4364"/>
    <n v="1647780"/>
    <n v="1300000"/>
    <x v="3846"/>
  </r>
  <r>
    <x v="4365"/>
    <n v="695229"/>
    <n v="1300000"/>
    <x v="3847"/>
  </r>
  <r>
    <x v="4366"/>
    <n v="638951"/>
    <n v="1592000"/>
    <x v="3848"/>
  </r>
  <r>
    <x v="4367"/>
    <n v="609042"/>
    <n v="1300000"/>
    <x v="3849"/>
  </r>
  <r>
    <x v="4368"/>
    <n v="1521"/>
    <n v="1500000"/>
    <x v="3850"/>
  </r>
  <r>
    <x v="777"/>
    <n v="32940507"/>
    <n v="60000000"/>
    <x v="758"/>
  </r>
  <r>
    <x v="4369"/>
    <m/>
    <n v="5000000"/>
    <x v="3153"/>
  </r>
  <r>
    <x v="4370"/>
    <m/>
    <n v="1400000"/>
    <x v="826"/>
  </r>
  <r>
    <x v="4371"/>
    <m/>
    <n v="1750000"/>
    <x v="3791"/>
  </r>
  <r>
    <x v="4372"/>
    <n v="19539"/>
    <n v="1000000"/>
    <x v="3851"/>
  </r>
  <r>
    <x v="4373"/>
    <n v="100358"/>
    <n v="1500000"/>
    <x v="3852"/>
  </r>
  <r>
    <x v="4374"/>
    <m/>
    <n v="1300000"/>
    <x v="3853"/>
  </r>
  <r>
    <x v="4375"/>
    <m/>
    <n v="1300000"/>
    <x v="3853"/>
  </r>
  <r>
    <x v="4376"/>
    <m/>
    <n v="1288000"/>
    <x v="3854"/>
  </r>
  <r>
    <x v="4377"/>
    <n v="19100000"/>
    <n v="1250000"/>
    <x v="3855"/>
  </r>
  <r>
    <x v="4378"/>
    <m/>
    <n v="1250000"/>
    <x v="3770"/>
  </r>
  <r>
    <x v="4379"/>
    <m/>
    <n v="1250000"/>
    <x v="3770"/>
  </r>
  <r>
    <x v="4380"/>
    <n v="2833383"/>
    <n v="427000"/>
    <x v="3856"/>
  </r>
  <r>
    <x v="4381"/>
    <m/>
    <n v="15000000"/>
    <x v="2368"/>
  </r>
  <r>
    <x v="4382"/>
    <m/>
    <n v="1250000"/>
    <x v="3770"/>
  </r>
  <r>
    <x v="4383"/>
    <m/>
    <n v="1250000"/>
    <x v="3770"/>
  </r>
  <r>
    <x v="4384"/>
    <m/>
    <m/>
    <x v="4"/>
  </r>
  <r>
    <x v="4385"/>
    <m/>
    <n v="1420000"/>
    <x v="3857"/>
  </r>
  <r>
    <x v="4386"/>
    <n v="24741700"/>
    <n v="1200000"/>
    <x v="3858"/>
  </r>
  <r>
    <x v="4387"/>
    <n v="55153403"/>
    <n v="1200000"/>
    <x v="3859"/>
  </r>
  <r>
    <x v="4388"/>
    <n v="18488314"/>
    <n v="1200000"/>
    <x v="3860"/>
  </r>
  <r>
    <x v="4389"/>
    <m/>
    <n v="1300000"/>
    <x v="3853"/>
  </r>
  <r>
    <x v="4390"/>
    <n v="11278"/>
    <n v="1300000"/>
    <x v="3861"/>
  </r>
  <r>
    <x v="462"/>
    <n v="79363785"/>
    <n v="80000000"/>
    <x v="452"/>
  </r>
  <r>
    <x v="4391"/>
    <n v="13876974"/>
    <n v="7000000"/>
    <x v="3862"/>
  </r>
  <r>
    <x v="4392"/>
    <n v="9180275"/>
    <n v="1200000"/>
    <x v="3863"/>
  </r>
  <r>
    <x v="4393"/>
    <m/>
    <n v="1200000"/>
    <x v="3513"/>
  </r>
  <r>
    <x v="1795"/>
    <n v="22494487"/>
    <n v="27000000"/>
    <x v="1734"/>
  </r>
  <r>
    <x v="4394"/>
    <n v="2199853"/>
    <n v="1200000"/>
    <x v="3864"/>
  </r>
  <r>
    <x v="4395"/>
    <n v="2859955"/>
    <n v="1200000"/>
    <x v="3865"/>
  </r>
  <r>
    <x v="4396"/>
    <n v="2812029"/>
    <n v="1200000"/>
    <x v="3866"/>
  </r>
  <r>
    <x v="4397"/>
    <m/>
    <m/>
    <x v="4"/>
  </r>
  <r>
    <x v="4398"/>
    <n v="6100000"/>
    <n v="1200000"/>
    <x v="3867"/>
  </r>
  <r>
    <x v="4399"/>
    <n v="375723"/>
    <n v="4000000"/>
    <x v="3868"/>
  </r>
  <r>
    <x v="4400"/>
    <n v="594904"/>
    <n v="1200000"/>
    <x v="3869"/>
  </r>
  <r>
    <x v="4401"/>
    <n v="58936"/>
    <n v="1200000"/>
    <x v="3870"/>
  </r>
  <r>
    <x v="4402"/>
    <n v="24784"/>
    <n v="1200000"/>
    <x v="3871"/>
  </r>
  <r>
    <x v="4403"/>
    <n v="7826"/>
    <n v="1200000"/>
    <x v="3872"/>
  </r>
  <r>
    <x v="4404"/>
    <m/>
    <n v="1500000"/>
    <x v="174"/>
  </r>
  <r>
    <x v="4405"/>
    <n v="3830"/>
    <n v="1200000"/>
    <x v="3873"/>
  </r>
  <r>
    <x v="4406"/>
    <m/>
    <m/>
    <x v="4"/>
  </r>
  <r>
    <x v="4407"/>
    <m/>
    <m/>
    <x v="4"/>
  </r>
  <r>
    <x v="4408"/>
    <m/>
    <n v="1200000"/>
    <x v="3513"/>
  </r>
  <r>
    <x v="4409"/>
    <m/>
    <n v="1200000"/>
    <x v="3513"/>
  </r>
  <r>
    <x v="4410"/>
    <m/>
    <n v="1200000"/>
    <x v="3513"/>
  </r>
  <r>
    <x v="4411"/>
    <n v="2850263"/>
    <n v="2600000"/>
    <x v="3874"/>
  </r>
  <r>
    <x v="4412"/>
    <m/>
    <n v="1200000"/>
    <x v="3513"/>
  </r>
  <r>
    <x v="4413"/>
    <m/>
    <n v="1200000"/>
    <x v="3513"/>
  </r>
  <r>
    <x v="4414"/>
    <m/>
    <n v="1200000"/>
    <x v="3513"/>
  </r>
  <r>
    <x v="4415"/>
    <n v="16101109"/>
    <n v="3000000"/>
    <x v="3875"/>
  </r>
  <r>
    <x v="4416"/>
    <n v="6013"/>
    <n v="695393"/>
    <x v="3876"/>
  </r>
  <r>
    <x v="4417"/>
    <m/>
    <m/>
    <x v="4"/>
  </r>
  <r>
    <x v="4418"/>
    <n v="1400000"/>
    <n v="1100000"/>
    <x v="3877"/>
  </r>
  <r>
    <x v="4419"/>
    <n v="247740"/>
    <m/>
    <x v="3878"/>
  </r>
  <r>
    <x v="4420"/>
    <n v="39659"/>
    <n v="1600000"/>
    <x v="3879"/>
  </r>
  <r>
    <x v="4421"/>
    <m/>
    <n v="10000000"/>
    <x v="2295"/>
  </r>
  <r>
    <x v="4422"/>
    <n v="56129"/>
    <n v="1100000"/>
    <x v="3880"/>
  </r>
  <r>
    <x v="4423"/>
    <n v="4105123"/>
    <n v="1100000"/>
    <x v="3881"/>
  </r>
  <r>
    <x v="4424"/>
    <m/>
    <n v="1100000"/>
    <x v="3882"/>
  </r>
  <r>
    <x v="4425"/>
    <m/>
    <n v="1100000"/>
    <x v="3882"/>
  </r>
  <r>
    <x v="4426"/>
    <m/>
    <n v="950000"/>
    <x v="3883"/>
  </r>
  <r>
    <x v="4427"/>
    <m/>
    <n v="1400000"/>
    <x v="826"/>
  </r>
  <r>
    <x v="4428"/>
    <m/>
    <m/>
    <x v="4"/>
  </r>
  <r>
    <x v="4429"/>
    <m/>
    <n v="1000000"/>
    <x v="1024"/>
  </r>
  <r>
    <x v="4430"/>
    <n v="117235247"/>
    <n v="960000"/>
    <x v="3884"/>
  </r>
  <r>
    <x v="4431"/>
    <m/>
    <n v="1100000"/>
    <x v="3882"/>
  </r>
  <r>
    <x v="2390"/>
    <n v="21378000"/>
    <n v="1000000"/>
    <x v="2278"/>
  </r>
  <r>
    <x v="4432"/>
    <m/>
    <n v="1000000"/>
    <x v="1024"/>
  </r>
  <r>
    <x v="4433"/>
    <n v="31537320"/>
    <n v="1000000"/>
    <x v="3885"/>
  </r>
  <r>
    <x v="4434"/>
    <m/>
    <n v="1300000"/>
    <x v="3853"/>
  </r>
  <r>
    <x v="4435"/>
    <n v="17986000"/>
    <n v="1000000"/>
    <x v="3886"/>
  </r>
  <r>
    <x v="4436"/>
    <n v="16067035"/>
    <n v="1100000"/>
    <x v="3887"/>
  </r>
  <r>
    <x v="4437"/>
    <n v="18112929"/>
    <n v="1000000"/>
    <x v="3888"/>
  </r>
  <r>
    <x v="4438"/>
    <n v="14564027"/>
    <n v="1000000"/>
    <x v="3889"/>
  </r>
  <r>
    <x v="4439"/>
    <n v="20773070"/>
    <n v="5000000"/>
    <x v="3890"/>
  </r>
  <r>
    <x v="4440"/>
    <n v="10042266"/>
    <n v="1000000"/>
    <x v="3891"/>
  </r>
  <r>
    <x v="4441"/>
    <n v="10037390"/>
    <n v="1000000000"/>
    <x v="3892"/>
  </r>
  <r>
    <x v="4442"/>
    <n v="9701559"/>
    <n v="3500000"/>
    <x v="3893"/>
  </r>
  <r>
    <x v="4443"/>
    <n v="9013113"/>
    <n v="1000000"/>
    <x v="3894"/>
  </r>
  <r>
    <x v="4444"/>
    <n v="53245055"/>
    <n v="1000000"/>
    <x v="3895"/>
  </r>
  <r>
    <x v="4445"/>
    <n v="9000000"/>
    <n v="900000"/>
    <x v="3896"/>
  </r>
  <r>
    <x v="4446"/>
    <m/>
    <n v="1000000"/>
    <x v="1024"/>
  </r>
  <r>
    <x v="4447"/>
    <n v="23808111"/>
    <m/>
    <x v="3897"/>
  </r>
  <r>
    <x v="4448"/>
    <m/>
    <n v="1000000"/>
    <x v="1024"/>
  </r>
  <r>
    <x v="4449"/>
    <n v="5355376"/>
    <m/>
    <x v="3898"/>
  </r>
  <r>
    <x v="4450"/>
    <n v="7186670"/>
    <n v="6000000"/>
    <x v="3899"/>
  </r>
  <r>
    <x v="4451"/>
    <m/>
    <n v="1100000"/>
    <x v="3882"/>
  </r>
  <r>
    <x v="4452"/>
    <n v="5997134"/>
    <n v="1000000"/>
    <x v="3900"/>
  </r>
  <r>
    <x v="4453"/>
    <n v="4417124"/>
    <m/>
    <x v="3901"/>
  </r>
  <r>
    <x v="4454"/>
    <n v="5355847"/>
    <m/>
    <x v="3902"/>
  </r>
  <r>
    <x v="4455"/>
    <n v="3386698"/>
    <n v="1000000"/>
    <x v="3903"/>
  </r>
  <r>
    <x v="3400"/>
    <n v="143492840"/>
    <n v="7500000"/>
    <x v="3157"/>
  </r>
  <r>
    <x v="4456"/>
    <n v="5283379"/>
    <m/>
    <x v="3904"/>
  </r>
  <r>
    <x v="4457"/>
    <n v="2981638"/>
    <m/>
    <x v="3905"/>
  </r>
  <r>
    <x v="4458"/>
    <n v="3122616"/>
    <m/>
    <x v="3906"/>
  </r>
  <r>
    <x v="4459"/>
    <n v="2508841"/>
    <n v="1000000"/>
    <x v="3907"/>
  </r>
  <r>
    <x v="4460"/>
    <n v="4946250"/>
    <n v="1000000"/>
    <x v="3908"/>
  </r>
  <r>
    <x v="4461"/>
    <n v="1950218"/>
    <n v="1000000"/>
    <x v="3909"/>
  </r>
  <r>
    <x v="4462"/>
    <n v="1277257"/>
    <n v="1000000"/>
    <x v="3910"/>
  </r>
  <r>
    <x v="3905"/>
    <n v="45857453"/>
    <n v="3500000"/>
    <x v="3549"/>
  </r>
  <r>
    <x v="4463"/>
    <n v="1677838"/>
    <n v="1000000"/>
    <x v="3911"/>
  </r>
  <r>
    <x v="4464"/>
    <n v="1744858"/>
    <n v="1000000"/>
    <x v="3912"/>
  </r>
  <r>
    <x v="4465"/>
    <m/>
    <n v="1000000"/>
    <x v="1024"/>
  </r>
  <r>
    <x v="806"/>
    <n v="80021740"/>
    <n v="58000000"/>
    <x v="787"/>
  </r>
  <r>
    <x v="4466"/>
    <n v="982214"/>
    <n v="1000000"/>
    <x v="3913"/>
  </r>
  <r>
    <x v="4467"/>
    <n v="798341"/>
    <n v="1000000"/>
    <x v="3914"/>
  </r>
  <r>
    <x v="4468"/>
    <n v="610991"/>
    <n v="1000000"/>
    <x v="3915"/>
  </r>
  <r>
    <x v="2990"/>
    <m/>
    <n v="11000000"/>
    <x v="1937"/>
  </r>
  <r>
    <x v="4469"/>
    <n v="582024"/>
    <n v="1000000"/>
    <x v="3916"/>
  </r>
  <r>
    <x v="4470"/>
    <n v="548712"/>
    <n v="2500000"/>
    <x v="3917"/>
  </r>
  <r>
    <x v="4471"/>
    <n v="464655"/>
    <n v="1000000"/>
    <x v="3918"/>
  </r>
  <r>
    <x v="4472"/>
    <n v="464126"/>
    <n v="1000000"/>
    <x v="3919"/>
  </r>
  <r>
    <x v="4473"/>
    <n v="428535"/>
    <n v="1000000"/>
    <x v="3920"/>
  </r>
  <r>
    <x v="4474"/>
    <n v="750100"/>
    <m/>
    <x v="3921"/>
  </r>
  <r>
    <x v="4475"/>
    <n v="621240"/>
    <m/>
    <x v="3922"/>
  </r>
  <r>
    <x v="4476"/>
    <n v="104077"/>
    <n v="1000000"/>
    <x v="3923"/>
  </r>
  <r>
    <x v="4477"/>
    <n v="334658"/>
    <m/>
    <x v="3924"/>
  </r>
  <r>
    <x v="4478"/>
    <n v="279282"/>
    <n v="1000000"/>
    <x v="3925"/>
  </r>
  <r>
    <x v="333"/>
    <n v="43982842"/>
    <n v="65000000"/>
    <x v="327"/>
  </r>
  <r>
    <x v="4479"/>
    <n v="484221"/>
    <n v="1000000"/>
    <x v="3926"/>
  </r>
  <r>
    <x v="4480"/>
    <n v="274661"/>
    <n v="1000000"/>
    <x v="3927"/>
  </r>
  <r>
    <x v="4481"/>
    <n v="144431"/>
    <n v="1000000"/>
    <x v="3928"/>
  </r>
  <r>
    <x v="4482"/>
    <n v="227241"/>
    <m/>
    <x v="3929"/>
  </r>
  <r>
    <x v="4483"/>
    <n v="112521"/>
    <m/>
    <x v="3930"/>
  </r>
  <r>
    <x v="4484"/>
    <n v="287761"/>
    <n v="1000000"/>
    <x v="3931"/>
  </r>
  <r>
    <x v="4485"/>
    <n v="100240"/>
    <n v="1000000"/>
    <x v="3932"/>
  </r>
  <r>
    <x v="4486"/>
    <n v="96734"/>
    <n v="1000000"/>
    <x v="3933"/>
  </r>
  <r>
    <x v="4487"/>
    <n v="49000"/>
    <n v="1500000"/>
    <x v="3934"/>
  </r>
  <r>
    <x v="4488"/>
    <n v="100659"/>
    <n v="900000"/>
    <x v="3935"/>
  </r>
  <r>
    <x v="4489"/>
    <n v="48430"/>
    <n v="500000"/>
    <x v="3936"/>
  </r>
  <r>
    <x v="4490"/>
    <n v="21210"/>
    <n v="1000000"/>
    <x v="3937"/>
  </r>
  <r>
    <x v="4491"/>
    <m/>
    <n v="1000000"/>
    <x v="1024"/>
  </r>
  <r>
    <x v="4492"/>
    <n v="22434"/>
    <m/>
    <x v="3938"/>
  </r>
  <r>
    <x v="4493"/>
    <n v="12996"/>
    <n v="1000000"/>
    <x v="3939"/>
  </r>
  <r>
    <x v="4494"/>
    <m/>
    <n v="1000000"/>
    <x v="1024"/>
  </r>
  <r>
    <x v="4495"/>
    <n v="10018"/>
    <n v="1000000"/>
    <x v="3940"/>
  </r>
  <r>
    <x v="4496"/>
    <n v="62480"/>
    <n v="1000000"/>
    <x v="3941"/>
  </r>
  <r>
    <x v="4497"/>
    <n v="6387"/>
    <n v="1000000"/>
    <x v="3942"/>
  </r>
  <r>
    <x v="4498"/>
    <n v="5494"/>
    <m/>
    <x v="3943"/>
  </r>
  <r>
    <x v="4499"/>
    <m/>
    <n v="1000000"/>
    <x v="1024"/>
  </r>
  <r>
    <x v="4500"/>
    <n v="721"/>
    <n v="1000000"/>
    <x v="3944"/>
  </r>
  <r>
    <x v="4501"/>
    <n v="703"/>
    <n v="1500000"/>
    <x v="3945"/>
  </r>
  <r>
    <x v="4502"/>
    <m/>
    <n v="1000000"/>
    <x v="1024"/>
  </r>
  <r>
    <x v="4503"/>
    <m/>
    <n v="1000000"/>
    <x v="1024"/>
  </r>
  <r>
    <x v="4504"/>
    <m/>
    <n v="1000000"/>
    <x v="1024"/>
  </r>
  <r>
    <x v="4505"/>
    <m/>
    <n v="1000000"/>
    <x v="1024"/>
  </r>
  <r>
    <x v="4506"/>
    <m/>
    <n v="1000000"/>
    <x v="1024"/>
  </r>
  <r>
    <x v="4507"/>
    <m/>
    <n v="1000000"/>
    <x v="1024"/>
  </r>
  <r>
    <x v="4508"/>
    <m/>
    <m/>
    <x v="4"/>
  </r>
  <r>
    <x v="4509"/>
    <m/>
    <n v="1000000"/>
    <x v="1024"/>
  </r>
  <r>
    <x v="4510"/>
    <m/>
    <m/>
    <x v="4"/>
  </r>
  <r>
    <x v="4511"/>
    <m/>
    <n v="1000000"/>
    <x v="1024"/>
  </r>
  <r>
    <x v="4512"/>
    <m/>
    <n v="500000"/>
    <x v="2410"/>
  </r>
  <r>
    <x v="4513"/>
    <m/>
    <n v="1000000"/>
    <x v="1024"/>
  </r>
  <r>
    <x v="4514"/>
    <m/>
    <m/>
    <x v="4"/>
  </r>
  <r>
    <x v="4515"/>
    <m/>
    <n v="1000000"/>
    <x v="1024"/>
  </r>
  <r>
    <x v="4516"/>
    <m/>
    <n v="1000000"/>
    <x v="1024"/>
  </r>
  <r>
    <x v="4517"/>
    <m/>
    <n v="1000000"/>
    <x v="1024"/>
  </r>
  <r>
    <x v="4518"/>
    <m/>
    <m/>
    <x v="4"/>
  </r>
  <r>
    <x v="4519"/>
    <m/>
    <n v="1000000"/>
    <x v="1024"/>
  </r>
  <r>
    <x v="4520"/>
    <m/>
    <n v="1000000"/>
    <x v="1024"/>
  </r>
  <r>
    <x v="4521"/>
    <m/>
    <n v="1000000"/>
    <x v="1024"/>
  </r>
  <r>
    <x v="4522"/>
    <m/>
    <n v="1000000"/>
    <x v="1024"/>
  </r>
  <r>
    <x v="4523"/>
    <m/>
    <n v="1000000"/>
    <x v="1024"/>
  </r>
  <r>
    <x v="4524"/>
    <m/>
    <n v="1000000"/>
    <x v="1024"/>
  </r>
  <r>
    <x v="2548"/>
    <n v="2319187"/>
    <n v="20000000"/>
    <x v="2421"/>
  </r>
  <r>
    <x v="4525"/>
    <m/>
    <m/>
    <x v="4"/>
  </r>
  <r>
    <x v="4526"/>
    <m/>
    <n v="950000"/>
    <x v="3883"/>
  </r>
  <r>
    <x v="4527"/>
    <m/>
    <m/>
    <x v="4"/>
  </r>
  <r>
    <x v="4528"/>
    <m/>
    <n v="950000"/>
    <x v="3883"/>
  </r>
  <r>
    <x v="4529"/>
    <m/>
    <n v="989000"/>
    <x v="3946"/>
  </r>
  <r>
    <x v="4530"/>
    <m/>
    <n v="913000"/>
    <x v="3947"/>
  </r>
  <r>
    <x v="4531"/>
    <n v="9600000"/>
    <n v="910000"/>
    <x v="3948"/>
  </r>
  <r>
    <x v="4532"/>
    <n v="20186"/>
    <n v="930000"/>
    <x v="3949"/>
  </r>
  <r>
    <x v="4533"/>
    <n v="1185783"/>
    <n v="590000"/>
    <x v="3950"/>
  </r>
  <r>
    <x v="4534"/>
    <m/>
    <n v="3000000"/>
    <x v="788"/>
  </r>
  <r>
    <x v="4535"/>
    <n v="1007962"/>
    <n v="950000"/>
    <x v="3951"/>
  </r>
  <r>
    <x v="4536"/>
    <n v="381186"/>
    <n v="900000"/>
    <x v="3952"/>
  </r>
  <r>
    <x v="4537"/>
    <n v="439958"/>
    <m/>
    <x v="3953"/>
  </r>
  <r>
    <x v="4538"/>
    <n v="16097842"/>
    <n v="900000"/>
    <x v="3954"/>
  </r>
  <r>
    <x v="4539"/>
    <n v="6643"/>
    <n v="900000"/>
    <x v="3955"/>
  </r>
  <r>
    <x v="4540"/>
    <n v="102797150"/>
    <m/>
    <x v="3956"/>
  </r>
  <r>
    <x v="4541"/>
    <n v="442638"/>
    <n v="850000"/>
    <x v="3957"/>
  </r>
  <r>
    <x v="2594"/>
    <n v="42919096"/>
    <n v="15000000"/>
    <x v="2462"/>
  </r>
  <r>
    <x v="4542"/>
    <n v="819939"/>
    <n v="850000"/>
    <x v="3958"/>
  </r>
  <r>
    <x v="4543"/>
    <m/>
    <n v="900000"/>
    <x v="3959"/>
  </r>
  <r>
    <x v="4544"/>
    <m/>
    <n v="1000000"/>
    <x v="1024"/>
  </r>
  <r>
    <x v="4545"/>
    <n v="1243961"/>
    <n v="850000"/>
    <x v="3960"/>
  </r>
  <r>
    <x v="4546"/>
    <n v="3094687"/>
    <m/>
    <x v="3961"/>
  </r>
  <r>
    <x v="4547"/>
    <n v="15278"/>
    <n v="825000"/>
    <x v="3962"/>
  </r>
  <r>
    <x v="4548"/>
    <m/>
    <n v="500000"/>
    <x v="2410"/>
  </r>
  <r>
    <x v="4549"/>
    <m/>
    <n v="990000"/>
    <x v="3963"/>
  </r>
  <r>
    <x v="4550"/>
    <m/>
    <n v="100000"/>
    <x v="2594"/>
  </r>
  <r>
    <x v="4551"/>
    <n v="7098492"/>
    <n v="500000"/>
    <x v="3964"/>
  </r>
  <r>
    <x v="4552"/>
    <m/>
    <m/>
    <x v="4"/>
  </r>
  <r>
    <x v="4553"/>
    <n v="4771000"/>
    <n v="800000"/>
    <x v="3965"/>
  </r>
  <r>
    <x v="4554"/>
    <n v="1001437"/>
    <n v="800000"/>
    <x v="3966"/>
  </r>
  <r>
    <x v="4555"/>
    <n v="2073984"/>
    <n v="800000"/>
    <x v="3967"/>
  </r>
  <r>
    <x v="4556"/>
    <n v="9950"/>
    <m/>
    <x v="3968"/>
  </r>
  <r>
    <x v="4557"/>
    <m/>
    <n v="850000"/>
    <x v="3969"/>
  </r>
  <r>
    <x v="4558"/>
    <m/>
    <n v="800000"/>
    <x v="3395"/>
  </r>
  <r>
    <x v="4559"/>
    <n v="144583"/>
    <n v="800000"/>
    <x v="3970"/>
  </r>
  <r>
    <x v="4560"/>
    <m/>
    <n v="800000"/>
    <x v="3395"/>
  </r>
  <r>
    <x v="4561"/>
    <n v="58163"/>
    <m/>
    <x v="3971"/>
  </r>
  <r>
    <x v="4562"/>
    <n v="35688"/>
    <n v="600000"/>
    <x v="3972"/>
  </r>
  <r>
    <x v="4563"/>
    <n v="41709"/>
    <n v="800000"/>
    <x v="3973"/>
  </r>
  <r>
    <x v="4564"/>
    <n v="1310270"/>
    <n v="780000"/>
    <x v="3974"/>
  </r>
  <r>
    <x v="4565"/>
    <m/>
    <m/>
    <x v="4"/>
  </r>
  <r>
    <x v="4566"/>
    <n v="115000000"/>
    <n v="777000"/>
    <x v="3975"/>
  </r>
  <r>
    <x v="4567"/>
    <m/>
    <n v="750000"/>
    <x v="3976"/>
  </r>
  <r>
    <x v="4568"/>
    <n v="5518918"/>
    <n v="750000"/>
    <x v="3977"/>
  </r>
  <r>
    <x v="4569"/>
    <n v="4007792"/>
    <n v="750000"/>
    <x v="3978"/>
  </r>
  <r>
    <x v="4570"/>
    <n v="7705974"/>
    <m/>
    <x v="3979"/>
  </r>
  <r>
    <x v="4571"/>
    <n v="26297"/>
    <n v="500000"/>
    <x v="3980"/>
  </r>
  <r>
    <x v="4572"/>
    <n v="77501"/>
    <n v="750000"/>
    <x v="3981"/>
  </r>
  <r>
    <x v="2512"/>
    <n v="42638165"/>
    <n v="16000000"/>
    <x v="2387"/>
  </r>
  <r>
    <x v="4573"/>
    <m/>
    <n v="750000"/>
    <x v="3976"/>
  </r>
  <r>
    <x v="4574"/>
    <n v="47329"/>
    <n v="750000"/>
    <x v="3982"/>
  </r>
  <r>
    <x v="4575"/>
    <n v="18378"/>
    <n v="900000"/>
    <x v="3983"/>
  </r>
  <r>
    <x v="4576"/>
    <m/>
    <n v="750000"/>
    <x v="3976"/>
  </r>
  <r>
    <x v="4577"/>
    <m/>
    <n v="750000"/>
    <x v="3976"/>
  </r>
  <r>
    <x v="4578"/>
    <m/>
    <n v="750000"/>
    <x v="3976"/>
  </r>
  <r>
    <x v="4579"/>
    <n v="7830611"/>
    <n v="700000"/>
    <x v="3984"/>
  </r>
  <r>
    <x v="4580"/>
    <n v="3278611"/>
    <m/>
    <x v="3985"/>
  </r>
  <r>
    <x v="4581"/>
    <m/>
    <m/>
    <x v="4"/>
  </r>
  <r>
    <x v="4582"/>
    <n v="1141829"/>
    <n v="700000"/>
    <x v="3986"/>
  </r>
  <r>
    <x v="4583"/>
    <m/>
    <n v="1000000"/>
    <x v="1024"/>
  </r>
  <r>
    <x v="4584"/>
    <m/>
    <m/>
    <x v="4"/>
  </r>
  <r>
    <x v="25"/>
    <n v="218051260"/>
    <n v="207000000"/>
    <x v="25"/>
  </r>
  <r>
    <x v="1437"/>
    <n v="32048809"/>
    <n v="30000000"/>
    <x v="1401"/>
  </r>
  <r>
    <x v="4585"/>
    <n v="2694973"/>
    <n v="700000"/>
    <x v="3987"/>
  </r>
  <r>
    <x v="4586"/>
    <n v="10508"/>
    <n v="700000"/>
    <x v="3988"/>
  </r>
  <r>
    <x v="4587"/>
    <n v="2301777"/>
    <n v="650000"/>
    <x v="3989"/>
  </r>
  <r>
    <x v="4588"/>
    <m/>
    <n v="750000"/>
    <x v="3976"/>
  </r>
  <r>
    <x v="4589"/>
    <n v="169719"/>
    <m/>
    <x v="3990"/>
  </r>
  <r>
    <x v="4590"/>
    <m/>
    <n v="400000"/>
    <x v="3991"/>
  </r>
  <r>
    <x v="4591"/>
    <m/>
    <n v="650000"/>
    <x v="3992"/>
  </r>
  <r>
    <x v="4592"/>
    <m/>
    <n v="650000"/>
    <x v="3992"/>
  </r>
  <r>
    <x v="4593"/>
    <m/>
    <n v="625000"/>
    <x v="3993"/>
  </r>
  <r>
    <x v="4594"/>
    <m/>
    <n v="700000"/>
    <x v="3994"/>
  </r>
  <r>
    <x v="4595"/>
    <n v="3000000"/>
    <n v="609000"/>
    <x v="3995"/>
  </r>
  <r>
    <x v="4596"/>
    <n v="140530114"/>
    <n v="60000"/>
    <x v="3996"/>
  </r>
  <r>
    <x v="4597"/>
    <n v="13300000"/>
    <n v="600000"/>
    <x v="3997"/>
  </r>
  <r>
    <x v="4598"/>
    <m/>
    <n v="650000"/>
    <x v="3992"/>
  </r>
  <r>
    <x v="4599"/>
    <n v="171988"/>
    <n v="600000"/>
    <x v="3998"/>
  </r>
  <r>
    <x v="4600"/>
    <n v="23616"/>
    <n v="600000"/>
    <x v="3999"/>
  </r>
  <r>
    <x v="4601"/>
    <n v="13493"/>
    <n v="600000"/>
    <x v="4000"/>
  </r>
  <r>
    <x v="4602"/>
    <n v="79043"/>
    <m/>
    <x v="4001"/>
  </r>
  <r>
    <x v="4603"/>
    <m/>
    <n v="400000"/>
    <x v="3991"/>
  </r>
  <r>
    <x v="4604"/>
    <m/>
    <n v="750000"/>
    <x v="3976"/>
  </r>
  <r>
    <x v="4605"/>
    <m/>
    <n v="600000"/>
    <x v="4002"/>
  </r>
  <r>
    <x v="4606"/>
    <m/>
    <m/>
    <x v="4"/>
  </r>
  <r>
    <x v="4607"/>
    <m/>
    <n v="600000"/>
    <x v="4002"/>
  </r>
  <r>
    <x v="4608"/>
    <n v="515005"/>
    <n v="560000"/>
    <x v="4003"/>
  </r>
  <r>
    <x v="4609"/>
    <n v="2245"/>
    <n v="560000"/>
    <x v="4004"/>
  </r>
  <r>
    <x v="4610"/>
    <m/>
    <n v="550000"/>
    <x v="4005"/>
  </r>
  <r>
    <x v="4611"/>
    <m/>
    <n v="500000"/>
    <x v="2410"/>
  </r>
  <r>
    <x v="4612"/>
    <n v="33451479"/>
    <n v="500000"/>
    <x v="4006"/>
  </r>
  <r>
    <x v="4613"/>
    <m/>
    <n v="550000"/>
    <x v="4005"/>
  </r>
  <r>
    <x v="4614"/>
    <n v="39552600"/>
    <n v="500000"/>
    <x v="4007"/>
  </r>
  <r>
    <x v="4615"/>
    <n v="30500882"/>
    <n v="500000"/>
    <x v="4008"/>
  </r>
  <r>
    <x v="4616"/>
    <m/>
    <m/>
    <x v="4"/>
  </r>
  <r>
    <x v="4617"/>
    <n v="17000000"/>
    <n v="500000"/>
    <x v="4009"/>
  </r>
  <r>
    <x v="4618"/>
    <n v="8044906"/>
    <m/>
    <x v="4010"/>
  </r>
  <r>
    <x v="4619"/>
    <n v="5739376"/>
    <n v="500000"/>
    <x v="4011"/>
  </r>
  <r>
    <x v="4620"/>
    <n v="3773863"/>
    <n v="1000000"/>
    <x v="4012"/>
  </r>
  <r>
    <x v="4621"/>
    <n v="3117666"/>
    <m/>
    <x v="4013"/>
  </r>
  <r>
    <x v="4622"/>
    <n v="2047570"/>
    <n v="500000"/>
    <x v="4014"/>
  </r>
  <r>
    <x v="4623"/>
    <n v="1250798"/>
    <n v="500000"/>
    <x v="4015"/>
  </r>
  <r>
    <x v="4624"/>
    <n v="1127331"/>
    <n v="46000"/>
    <x v="4016"/>
  </r>
  <r>
    <x v="4625"/>
    <n v="906666"/>
    <n v="500000"/>
    <x v="4017"/>
  </r>
  <r>
    <x v="4626"/>
    <n v="1114943"/>
    <n v="500000"/>
    <x v="4018"/>
  </r>
  <r>
    <x v="4627"/>
    <n v="1111615"/>
    <n v="500000"/>
    <x v="4019"/>
  </r>
  <r>
    <x v="4628"/>
    <n v="985341"/>
    <n v="500000"/>
    <x v="4020"/>
  </r>
  <r>
    <x v="4629"/>
    <n v="603943"/>
    <n v="500000"/>
    <x v="4021"/>
  </r>
  <r>
    <x v="4630"/>
    <n v="334041"/>
    <n v="500000"/>
    <x v="4022"/>
  </r>
  <r>
    <x v="4631"/>
    <n v="295468"/>
    <n v="500000"/>
    <x v="4023"/>
  </r>
  <r>
    <x v="4632"/>
    <n v="243347"/>
    <n v="500000"/>
    <x v="4024"/>
  </r>
  <r>
    <x v="4633"/>
    <n v="154077"/>
    <n v="500000"/>
    <x v="4025"/>
  </r>
  <r>
    <x v="4634"/>
    <n v="342936"/>
    <m/>
    <x v="4026"/>
  </r>
  <r>
    <x v="4635"/>
    <n v="151389"/>
    <n v="500000"/>
    <x v="4027"/>
  </r>
  <r>
    <x v="4636"/>
    <n v="269061"/>
    <n v="2000000"/>
    <x v="4028"/>
  </r>
  <r>
    <x v="4637"/>
    <n v="133778"/>
    <n v="500000"/>
    <x v="4029"/>
  </r>
  <r>
    <x v="4638"/>
    <m/>
    <n v="500000"/>
    <x v="2410"/>
  </r>
  <r>
    <x v="4639"/>
    <n v="52850"/>
    <n v="500000"/>
    <x v="4030"/>
  </r>
  <r>
    <x v="4640"/>
    <n v="98017"/>
    <n v="500000"/>
    <x v="4031"/>
  </r>
  <r>
    <x v="186"/>
    <n v="177343675"/>
    <n v="135000000"/>
    <x v="184"/>
  </r>
  <r>
    <x v="4641"/>
    <n v="31937"/>
    <n v="500000"/>
    <x v="4032"/>
  </r>
  <r>
    <x v="4642"/>
    <n v="13134"/>
    <n v="500000"/>
    <x v="4033"/>
  </r>
  <r>
    <x v="4643"/>
    <n v="237301"/>
    <n v="500000"/>
    <x v="4034"/>
  </r>
  <r>
    <x v="4644"/>
    <m/>
    <m/>
    <x v="4"/>
  </r>
  <r>
    <x v="4645"/>
    <n v="12055"/>
    <n v="500000"/>
    <x v="4035"/>
  </r>
  <r>
    <x v="4646"/>
    <n v="1332"/>
    <n v="500000"/>
    <x v="4036"/>
  </r>
  <r>
    <x v="4647"/>
    <m/>
    <n v="3000000"/>
    <x v="788"/>
  </r>
  <r>
    <x v="4648"/>
    <m/>
    <n v="500000"/>
    <x v="2410"/>
  </r>
  <r>
    <x v="4649"/>
    <m/>
    <n v="100000"/>
    <x v="2594"/>
  </r>
  <r>
    <x v="4650"/>
    <n v="316842"/>
    <m/>
    <x v="4037"/>
  </r>
  <r>
    <x v="4651"/>
    <m/>
    <n v="500000"/>
    <x v="2410"/>
  </r>
  <r>
    <x v="4652"/>
    <m/>
    <n v="500000"/>
    <x v="2410"/>
  </r>
  <r>
    <x v="4653"/>
    <m/>
    <m/>
    <x v="4"/>
  </r>
  <r>
    <x v="4654"/>
    <m/>
    <n v="500000"/>
    <x v="2410"/>
  </r>
  <r>
    <x v="4655"/>
    <m/>
    <m/>
    <x v="4"/>
  </r>
  <r>
    <x v="4656"/>
    <m/>
    <m/>
    <x v="4"/>
  </r>
  <r>
    <x v="2888"/>
    <n v="37188667"/>
    <n v="12000000"/>
    <x v="2731"/>
  </r>
  <r>
    <x v="4657"/>
    <m/>
    <n v="500000"/>
    <x v="2410"/>
  </r>
  <r>
    <x v="4658"/>
    <m/>
    <n v="500000"/>
    <x v="2410"/>
  </r>
  <r>
    <x v="4659"/>
    <m/>
    <n v="150000"/>
    <x v="4038"/>
  </r>
  <r>
    <x v="4660"/>
    <m/>
    <n v="500000"/>
    <x v="2410"/>
  </r>
  <r>
    <x v="4661"/>
    <m/>
    <m/>
    <x v="4"/>
  </r>
  <r>
    <x v="4662"/>
    <m/>
    <n v="500000"/>
    <x v="2410"/>
  </r>
  <r>
    <x v="4663"/>
    <n v="21199"/>
    <n v="500000"/>
    <x v="4039"/>
  </r>
  <r>
    <x v="4664"/>
    <m/>
    <n v="500000"/>
    <x v="2410"/>
  </r>
  <r>
    <x v="38"/>
    <n v="234903076"/>
    <n v="215000000"/>
    <x v="38"/>
  </r>
  <r>
    <x v="4665"/>
    <m/>
    <n v="475000"/>
    <x v="4040"/>
  </r>
  <r>
    <x v="4666"/>
    <n v="2712293"/>
    <n v="450000"/>
    <x v="4041"/>
  </r>
  <r>
    <x v="4667"/>
    <n v="768045"/>
    <n v="2000000"/>
    <x v="4042"/>
  </r>
  <r>
    <x v="4668"/>
    <m/>
    <n v="500000"/>
    <x v="2410"/>
  </r>
  <r>
    <x v="4669"/>
    <n v="379122"/>
    <n v="450000"/>
    <x v="4043"/>
  </r>
  <r>
    <x v="4670"/>
    <n v="23000"/>
    <n v="500000"/>
    <x v="4044"/>
  </r>
  <r>
    <x v="4671"/>
    <m/>
    <n v="450000"/>
    <x v="4045"/>
  </r>
  <r>
    <x v="4672"/>
    <n v="2300000"/>
    <n v="439000"/>
    <x v="4046"/>
  </r>
  <r>
    <x v="4673"/>
    <m/>
    <n v="450000"/>
    <x v="4045"/>
  </r>
  <r>
    <x v="4674"/>
    <n v="2938208"/>
    <n v="225000"/>
    <x v="4047"/>
  </r>
  <r>
    <x v="4675"/>
    <n v="9910"/>
    <n v="25000000"/>
    <x v="4048"/>
  </r>
  <r>
    <x v="4676"/>
    <m/>
    <m/>
    <x v="4"/>
  </r>
  <r>
    <x v="4677"/>
    <n v="44540956"/>
    <n v="400000"/>
    <x v="4049"/>
  </r>
  <r>
    <x v="4678"/>
    <n v="258113"/>
    <n v="1066167"/>
    <x v="4050"/>
  </r>
  <r>
    <x v="4679"/>
    <n v="107917283"/>
    <n v="15000"/>
    <x v="4051"/>
  </r>
  <r>
    <x v="4680"/>
    <n v="1293295"/>
    <m/>
    <x v="4052"/>
  </r>
  <r>
    <x v="4681"/>
    <n v="1229197"/>
    <n v="229575"/>
    <x v="4053"/>
  </r>
  <r>
    <x v="4682"/>
    <n v="1689999"/>
    <n v="400000"/>
    <x v="4054"/>
  </r>
  <r>
    <x v="4683"/>
    <n v="11798"/>
    <n v="100000"/>
    <x v="4055"/>
  </r>
  <r>
    <x v="4684"/>
    <m/>
    <m/>
    <x v="4"/>
  </r>
  <r>
    <x v="4685"/>
    <n v="592014"/>
    <n v="218"/>
    <x v="4056"/>
  </r>
  <r>
    <x v="4686"/>
    <n v="425899"/>
    <n v="400000"/>
    <x v="4057"/>
  </r>
  <r>
    <x v="4687"/>
    <m/>
    <n v="500000"/>
    <x v="2410"/>
  </r>
  <r>
    <x v="4688"/>
    <n v="126387"/>
    <n v="400000"/>
    <x v="4058"/>
  </r>
  <r>
    <x v="4689"/>
    <m/>
    <m/>
    <x v="4"/>
  </r>
  <r>
    <x v="4690"/>
    <n v="80276912"/>
    <n v="35000000"/>
    <x v="4059"/>
  </r>
  <r>
    <x v="4691"/>
    <m/>
    <n v="500000"/>
    <x v="2410"/>
  </r>
  <r>
    <x v="4692"/>
    <m/>
    <n v="650000"/>
    <x v="3992"/>
  </r>
  <r>
    <x v="4693"/>
    <n v="25918"/>
    <m/>
    <x v="4060"/>
  </r>
  <r>
    <x v="4694"/>
    <m/>
    <n v="900000"/>
    <x v="3959"/>
  </r>
  <r>
    <x v="4695"/>
    <m/>
    <n v="400000"/>
    <x v="3991"/>
  </r>
  <r>
    <x v="4696"/>
    <m/>
    <n v="385907"/>
    <x v="4061"/>
  </r>
  <r>
    <x v="4697"/>
    <n v="617172"/>
    <n v="375000"/>
    <x v="4062"/>
  </r>
  <r>
    <x v="4698"/>
    <n v="2808000"/>
    <n v="379000"/>
    <x v="4063"/>
  </r>
  <r>
    <x v="4699"/>
    <m/>
    <n v="375000"/>
    <x v="4064"/>
  </r>
  <r>
    <x v="4700"/>
    <n v="12843"/>
    <n v="6000000"/>
    <x v="4065"/>
  </r>
  <r>
    <x v="4701"/>
    <n v="34151"/>
    <n v="450000"/>
    <x v="4066"/>
  </r>
  <r>
    <x v="4702"/>
    <n v="1523883"/>
    <n v="1750211"/>
    <x v="4067"/>
  </r>
  <r>
    <x v="4703"/>
    <n v="4000000"/>
    <n v="350000"/>
    <x v="4068"/>
  </r>
  <r>
    <x v="4704"/>
    <n v="84689"/>
    <m/>
    <x v="4069"/>
  </r>
  <r>
    <x v="4705"/>
    <m/>
    <m/>
    <x v="4"/>
  </r>
  <r>
    <x v="4706"/>
    <m/>
    <n v="350000"/>
    <x v="3183"/>
  </r>
  <r>
    <x v="2461"/>
    <n v="47000000"/>
    <n v="300000"/>
    <x v="2338"/>
  </r>
  <r>
    <x v="4707"/>
    <m/>
    <n v="350000"/>
    <x v="3183"/>
  </r>
  <r>
    <x v="4708"/>
    <n v="246574"/>
    <m/>
    <x v="4070"/>
  </r>
  <r>
    <x v="4709"/>
    <m/>
    <n v="325000"/>
    <x v="4071"/>
  </r>
  <r>
    <x v="4710"/>
    <n v="110197"/>
    <m/>
    <x v="4072"/>
  </r>
  <r>
    <x v="4711"/>
    <n v="7707563"/>
    <m/>
    <x v="4073"/>
  </r>
  <r>
    <x v="4712"/>
    <n v="1281176"/>
    <n v="312000"/>
    <x v="4074"/>
  </r>
  <r>
    <x v="4713"/>
    <n v="16115878"/>
    <n v="8000000"/>
    <x v="4075"/>
  </r>
  <r>
    <x v="4714"/>
    <n v="1652472"/>
    <n v="300000"/>
    <x v="4076"/>
  </r>
  <r>
    <x v="4715"/>
    <n v="2360184"/>
    <n v="300000"/>
    <x v="4077"/>
  </r>
  <r>
    <x v="4716"/>
    <m/>
    <m/>
    <x v="4"/>
  </r>
  <r>
    <x v="4717"/>
    <n v="255352"/>
    <n v="300000"/>
    <x v="4078"/>
  </r>
  <r>
    <x v="4718"/>
    <n v="856942"/>
    <n v="200000"/>
    <x v="4079"/>
  </r>
  <r>
    <x v="4719"/>
    <m/>
    <n v="300000"/>
    <x v="4080"/>
  </r>
  <r>
    <x v="4720"/>
    <m/>
    <n v="300000"/>
    <x v="4080"/>
  </r>
  <r>
    <x v="4721"/>
    <n v="32631"/>
    <m/>
    <x v="4081"/>
  </r>
  <r>
    <x v="4722"/>
    <n v="16892"/>
    <n v="300000"/>
    <x v="4082"/>
  </r>
  <r>
    <x v="4723"/>
    <n v="12438"/>
    <n v="160000"/>
    <x v="4083"/>
  </r>
  <r>
    <x v="4724"/>
    <n v="40542"/>
    <n v="300000"/>
    <x v="4084"/>
  </r>
  <r>
    <x v="4725"/>
    <n v="5199"/>
    <n v="200000"/>
    <x v="4085"/>
  </r>
  <r>
    <x v="4726"/>
    <m/>
    <n v="350000"/>
    <x v="3183"/>
  </r>
  <r>
    <x v="1104"/>
    <n v="24343673"/>
    <n v="45000000"/>
    <x v="1076"/>
  </r>
  <r>
    <x v="4727"/>
    <n v="1711"/>
    <m/>
    <x v="4086"/>
  </r>
  <r>
    <x v="4728"/>
    <m/>
    <n v="300000"/>
    <x v="4080"/>
  </r>
  <r>
    <x v="4729"/>
    <n v="2468"/>
    <n v="300000"/>
    <x v="4087"/>
  </r>
  <r>
    <x v="4730"/>
    <m/>
    <m/>
    <x v="4"/>
  </r>
  <r>
    <x v="4731"/>
    <m/>
    <n v="300000"/>
    <x v="4080"/>
  </r>
  <r>
    <x v="4732"/>
    <m/>
    <n v="500000"/>
    <x v="2410"/>
  </r>
  <r>
    <x v="4733"/>
    <m/>
    <n v="250000"/>
    <x v="4088"/>
  </r>
  <r>
    <x v="4734"/>
    <m/>
    <n v="300000"/>
    <x v="4080"/>
  </r>
  <r>
    <x v="4735"/>
    <n v="318622"/>
    <n v="270000"/>
    <x v="4089"/>
  </r>
  <r>
    <x v="4736"/>
    <n v="12006514"/>
    <n v="250000"/>
    <x v="4090"/>
  </r>
  <r>
    <x v="4737"/>
    <n v="4186931"/>
    <n v="250000"/>
    <x v="4091"/>
  </r>
  <r>
    <x v="4738"/>
    <m/>
    <n v="290000"/>
    <x v="4092"/>
  </r>
  <r>
    <x v="4739"/>
    <n v="3799339"/>
    <n v="250000"/>
    <x v="4093"/>
  </r>
  <r>
    <x v="4740"/>
    <n v="1977544"/>
    <n v="250000"/>
    <x v="4094"/>
  </r>
  <r>
    <x v="4741"/>
    <n v="1050600"/>
    <n v="250000"/>
    <x v="4095"/>
  </r>
  <r>
    <x v="4742"/>
    <n v="902835"/>
    <n v="250000"/>
    <x v="4096"/>
  </r>
  <r>
    <x v="4743"/>
    <m/>
    <n v="300000"/>
    <x v="4080"/>
  </r>
  <r>
    <x v="4744"/>
    <n v="489220"/>
    <n v="365000"/>
    <x v="4097"/>
  </r>
  <r>
    <x v="4745"/>
    <n v="212285"/>
    <n v="250000"/>
    <x v="4098"/>
  </r>
  <r>
    <x v="4746"/>
    <n v="203134"/>
    <n v="250000"/>
    <x v="4099"/>
  </r>
  <r>
    <x v="4747"/>
    <n v="191309"/>
    <n v="150000"/>
    <x v="4100"/>
  </r>
  <r>
    <x v="4748"/>
    <n v="3388210"/>
    <n v="250000"/>
    <x v="4101"/>
  </r>
  <r>
    <x v="4749"/>
    <m/>
    <n v="300000"/>
    <x v="4080"/>
  </r>
  <r>
    <x v="4750"/>
    <n v="177840"/>
    <n v="250000"/>
    <x v="4102"/>
  </r>
  <r>
    <x v="4751"/>
    <n v="47111"/>
    <m/>
    <x v="4103"/>
  </r>
  <r>
    <x v="4752"/>
    <n v="49494"/>
    <n v="250000"/>
    <x v="4104"/>
  </r>
  <r>
    <x v="4753"/>
    <m/>
    <m/>
    <x v="4"/>
  </r>
  <r>
    <x v="4754"/>
    <m/>
    <m/>
    <x v="4"/>
  </r>
  <r>
    <x v="4755"/>
    <n v="45661"/>
    <m/>
    <x v="4105"/>
  </r>
  <r>
    <x v="4756"/>
    <m/>
    <m/>
    <x v="4"/>
  </r>
  <r>
    <x v="4757"/>
    <n v="18195"/>
    <n v="250000"/>
    <x v="4106"/>
  </r>
  <r>
    <x v="4758"/>
    <m/>
    <m/>
    <x v="4"/>
  </r>
  <r>
    <x v="4759"/>
    <m/>
    <n v="250000"/>
    <x v="4088"/>
  </r>
  <r>
    <x v="4760"/>
    <m/>
    <m/>
    <x v="4"/>
  </r>
  <r>
    <x v="4761"/>
    <m/>
    <n v="250000"/>
    <x v="4088"/>
  </r>
  <r>
    <x v="4762"/>
    <m/>
    <m/>
    <x v="4"/>
  </r>
  <r>
    <x v="4763"/>
    <m/>
    <m/>
    <x v="4"/>
  </r>
  <r>
    <x v="4764"/>
    <m/>
    <n v="250000"/>
    <x v="4088"/>
  </r>
  <r>
    <x v="4765"/>
    <m/>
    <n v="250000"/>
    <x v="4088"/>
  </r>
  <r>
    <x v="2670"/>
    <m/>
    <m/>
    <x v="4"/>
  </r>
  <r>
    <x v="4766"/>
    <m/>
    <n v="250000"/>
    <x v="4088"/>
  </r>
  <r>
    <x v="4767"/>
    <m/>
    <n v="250000"/>
    <x v="4088"/>
  </r>
  <r>
    <x v="4768"/>
    <m/>
    <n v="245000"/>
    <x v="4107"/>
  </r>
  <r>
    <x v="4769"/>
    <m/>
    <n v="240000"/>
    <x v="4108"/>
  </r>
  <r>
    <x v="4770"/>
    <m/>
    <n v="250000"/>
    <x v="4088"/>
  </r>
  <r>
    <x v="4771"/>
    <n v="104792"/>
    <m/>
    <x v="4109"/>
  </r>
  <r>
    <x v="4772"/>
    <m/>
    <n v="250000"/>
    <x v="4088"/>
  </r>
  <r>
    <x v="4773"/>
    <n v="111300"/>
    <n v="225000"/>
    <x v="4110"/>
  </r>
  <r>
    <x v="4774"/>
    <n v="1027119"/>
    <n v="225000"/>
    <x v="4111"/>
  </r>
  <r>
    <x v="4775"/>
    <m/>
    <n v="100000"/>
    <x v="2594"/>
  </r>
  <r>
    <x v="4776"/>
    <n v="5000000"/>
    <n v="210000"/>
    <x v="4112"/>
  </r>
  <r>
    <x v="3642"/>
    <m/>
    <n v="5000000"/>
    <x v="3153"/>
  </r>
  <r>
    <x v="4777"/>
    <m/>
    <n v="200000"/>
    <x v="4113"/>
  </r>
  <r>
    <x v="4778"/>
    <n v="4505922"/>
    <n v="200000"/>
    <x v="4114"/>
  </r>
  <r>
    <x v="4779"/>
    <n v="3500000"/>
    <n v="200000"/>
    <x v="4115"/>
  </r>
  <r>
    <x v="4780"/>
    <m/>
    <n v="200000"/>
    <x v="4113"/>
  </r>
  <r>
    <x v="4781"/>
    <n v="381225"/>
    <n v="200000"/>
    <x v="4116"/>
  </r>
  <r>
    <x v="4782"/>
    <n v="2428241"/>
    <n v="200000"/>
    <x v="4117"/>
  </r>
  <r>
    <x v="4783"/>
    <n v="78030"/>
    <n v="200000"/>
    <x v="4118"/>
  </r>
  <r>
    <x v="4784"/>
    <n v="59774"/>
    <m/>
    <x v="4119"/>
  </r>
  <r>
    <x v="4785"/>
    <n v="174682"/>
    <n v="200000"/>
    <x v="4120"/>
  </r>
  <r>
    <x v="4786"/>
    <n v="215185"/>
    <n v="200000"/>
    <x v="4121"/>
  </r>
  <r>
    <x v="1652"/>
    <n v="32154410"/>
    <n v="30000000"/>
    <x v="1608"/>
  </r>
  <r>
    <x v="4787"/>
    <m/>
    <n v="200000"/>
    <x v="4113"/>
  </r>
  <r>
    <x v="4788"/>
    <m/>
    <n v="250000"/>
    <x v="4088"/>
  </r>
  <r>
    <x v="4789"/>
    <m/>
    <n v="13000000"/>
    <x v="2616"/>
  </r>
  <r>
    <x v="4790"/>
    <n v="140016"/>
    <m/>
    <x v="4122"/>
  </r>
  <r>
    <x v="4791"/>
    <m/>
    <m/>
    <x v="4"/>
  </r>
  <r>
    <x v="4792"/>
    <m/>
    <n v="150000"/>
    <x v="4038"/>
  </r>
  <r>
    <x v="4793"/>
    <m/>
    <m/>
    <x v="4"/>
  </r>
  <r>
    <x v="4794"/>
    <n v="15542"/>
    <m/>
    <x v="4123"/>
  </r>
  <r>
    <x v="4795"/>
    <m/>
    <n v="200000"/>
    <x v="4113"/>
  </r>
  <r>
    <x v="4796"/>
    <n v="1111"/>
    <n v="200000"/>
    <x v="4124"/>
  </r>
  <r>
    <x v="4797"/>
    <m/>
    <n v="200000"/>
    <x v="4113"/>
  </r>
  <r>
    <x v="4798"/>
    <m/>
    <n v="2500000"/>
    <x v="1062"/>
  </r>
  <r>
    <x v="4799"/>
    <m/>
    <n v="200000"/>
    <x v="4113"/>
  </r>
  <r>
    <x v="4800"/>
    <m/>
    <m/>
    <x v="4"/>
  </r>
  <r>
    <x v="4801"/>
    <m/>
    <n v="200000"/>
    <x v="4113"/>
  </r>
  <r>
    <x v="4802"/>
    <n v="925402"/>
    <n v="180000"/>
    <x v="4125"/>
  </r>
  <r>
    <x v="4803"/>
    <n v="469947"/>
    <n v="120000"/>
    <x v="4126"/>
  </r>
  <r>
    <x v="4804"/>
    <n v="7137502"/>
    <n v="175000"/>
    <x v="4127"/>
  </r>
  <r>
    <x v="4805"/>
    <m/>
    <n v="180000"/>
    <x v="4128"/>
  </r>
  <r>
    <x v="4806"/>
    <m/>
    <n v="168000"/>
    <x v="4129"/>
  </r>
  <r>
    <x v="4807"/>
    <n v="1316074"/>
    <n v="100000"/>
    <x v="4130"/>
  </r>
  <r>
    <x v="4135"/>
    <m/>
    <m/>
    <x v="4"/>
  </r>
  <r>
    <x v="4808"/>
    <n v="15180000"/>
    <n v="500000"/>
    <x v="4131"/>
  </r>
  <r>
    <x v="4809"/>
    <m/>
    <n v="200000"/>
    <x v="4113"/>
  </r>
  <r>
    <x v="4810"/>
    <n v="2882062"/>
    <n v="150000"/>
    <x v="4132"/>
  </r>
  <r>
    <x v="4811"/>
    <n v="9437933"/>
    <n v="180000"/>
    <x v="4133"/>
  </r>
  <r>
    <x v="4812"/>
    <n v="110720"/>
    <n v="1200000"/>
    <x v="4134"/>
  </r>
  <r>
    <x v="4813"/>
    <n v="155984"/>
    <n v="160000"/>
    <x v="4135"/>
  </r>
  <r>
    <x v="4814"/>
    <m/>
    <m/>
    <x v="4"/>
  </r>
  <r>
    <x v="4815"/>
    <m/>
    <m/>
    <x v="4"/>
  </r>
  <r>
    <x v="3222"/>
    <n v="30859000"/>
    <n v="83532"/>
    <x v="3012"/>
  </r>
  <r>
    <x v="4816"/>
    <m/>
    <n v="150000"/>
    <x v="4038"/>
  </r>
  <r>
    <x v="4817"/>
    <n v="4914"/>
    <n v="150000"/>
    <x v="4136"/>
  </r>
  <r>
    <x v="4818"/>
    <m/>
    <n v="150000"/>
    <x v="4038"/>
  </r>
  <r>
    <x v="4819"/>
    <n v="5858"/>
    <n v="150000"/>
    <x v="4137"/>
  </r>
  <r>
    <x v="4820"/>
    <n v="6706368"/>
    <n v="160000"/>
    <x v="4138"/>
  </r>
  <r>
    <x v="2855"/>
    <m/>
    <n v="18000000"/>
    <x v="2199"/>
  </r>
  <r>
    <x v="4821"/>
    <m/>
    <n v="125000"/>
    <x v="4139"/>
  </r>
  <r>
    <x v="4822"/>
    <n v="405614"/>
    <m/>
    <x v="4140"/>
  </r>
  <r>
    <x v="4823"/>
    <m/>
    <n v="125000"/>
    <x v="4139"/>
  </r>
  <r>
    <x v="4824"/>
    <m/>
    <n v="120000"/>
    <x v="4141"/>
  </r>
  <r>
    <x v="4825"/>
    <n v="1573712"/>
    <n v="125000"/>
    <x v="4142"/>
  </r>
  <r>
    <x v="4826"/>
    <m/>
    <n v="125000"/>
    <x v="4139"/>
  </r>
  <r>
    <x v="4827"/>
    <m/>
    <n v="120000"/>
    <x v="4141"/>
  </r>
  <r>
    <x v="4827"/>
    <m/>
    <n v="120000"/>
    <x v="4141"/>
  </r>
  <r>
    <x v="3815"/>
    <m/>
    <n v="114000"/>
    <x v="3485"/>
  </r>
  <r>
    <x v="4828"/>
    <m/>
    <n v="120000"/>
    <x v="4141"/>
  </r>
  <r>
    <x v="4829"/>
    <m/>
    <n v="10000000"/>
    <x v="2295"/>
  </r>
  <r>
    <x v="4830"/>
    <m/>
    <n v="103000"/>
    <x v="4143"/>
  </r>
  <r>
    <x v="4831"/>
    <n v="10174663"/>
    <n v="100000"/>
    <x v="4144"/>
  </r>
  <r>
    <x v="4832"/>
    <n v="22757819"/>
    <n v="100000"/>
    <x v="4145"/>
  </r>
  <r>
    <x v="4833"/>
    <m/>
    <n v="20000"/>
    <x v="4146"/>
  </r>
  <r>
    <x v="4834"/>
    <n v="3000000"/>
    <n v="100000"/>
    <x v="3677"/>
  </r>
  <r>
    <x v="4835"/>
    <n v="5228617"/>
    <n v="100000"/>
    <x v="4147"/>
  </r>
  <r>
    <x v="4836"/>
    <n v="2643689"/>
    <m/>
    <x v="4148"/>
  </r>
  <r>
    <x v="4837"/>
    <m/>
    <n v="100000"/>
    <x v="2594"/>
  </r>
  <r>
    <x v="4838"/>
    <n v="110536"/>
    <n v="40000"/>
    <x v="4149"/>
  </r>
  <r>
    <x v="4839"/>
    <m/>
    <n v="20000"/>
    <x v="4146"/>
  </r>
  <r>
    <x v="4840"/>
    <n v="59379"/>
    <n v="200000"/>
    <x v="4150"/>
  </r>
  <r>
    <x v="4841"/>
    <m/>
    <n v="100000"/>
    <x v="2594"/>
  </r>
  <r>
    <x v="4842"/>
    <m/>
    <n v="1800000"/>
    <x v="2067"/>
  </r>
  <r>
    <x v="4843"/>
    <m/>
    <m/>
    <x v="4"/>
  </r>
  <r>
    <x v="4844"/>
    <m/>
    <n v="100000"/>
    <x v="2594"/>
  </r>
  <r>
    <x v="4845"/>
    <m/>
    <m/>
    <x v="4"/>
  </r>
  <r>
    <x v="4846"/>
    <m/>
    <n v="100000"/>
    <x v="2594"/>
  </r>
  <r>
    <x v="2608"/>
    <n v="32721635"/>
    <n v="15000000"/>
    <x v="2475"/>
  </r>
  <r>
    <x v="4847"/>
    <m/>
    <n v="70000"/>
    <x v="4151"/>
  </r>
  <r>
    <x v="4848"/>
    <n v="3216970"/>
    <n v="60000"/>
    <x v="4152"/>
  </r>
  <r>
    <x v="4849"/>
    <n v="33598"/>
    <m/>
    <x v="4153"/>
  </r>
  <r>
    <x v="4850"/>
    <n v="536767"/>
    <n v="60000"/>
    <x v="4154"/>
  </r>
  <r>
    <x v="4851"/>
    <m/>
    <n v="75000"/>
    <x v="4155"/>
  </r>
  <r>
    <x v="4852"/>
    <n v="11529368"/>
    <n v="65000"/>
    <x v="4156"/>
  </r>
  <r>
    <x v="4853"/>
    <n v="40557"/>
    <n v="60000"/>
    <x v="4157"/>
  </r>
  <r>
    <x v="4854"/>
    <n v="30084"/>
    <n v="70000"/>
    <x v="4158"/>
  </r>
  <r>
    <x v="4855"/>
    <m/>
    <n v="62000"/>
    <x v="4159"/>
  </r>
  <r>
    <x v="4856"/>
    <m/>
    <n v="100000"/>
    <x v="2594"/>
  </r>
  <r>
    <x v="4857"/>
    <m/>
    <m/>
    <x v="4"/>
  </r>
  <r>
    <x v="4858"/>
    <m/>
    <n v="70000"/>
    <x v="4151"/>
  </r>
  <r>
    <x v="4859"/>
    <n v="10246600"/>
    <n v="25000"/>
    <x v="4160"/>
  </r>
  <r>
    <x v="4860"/>
    <m/>
    <m/>
    <x v="4"/>
  </r>
  <r>
    <x v="4861"/>
    <m/>
    <m/>
    <x v="4"/>
  </r>
  <r>
    <x v="4862"/>
    <n v="389804"/>
    <n v="65000"/>
    <x v="4161"/>
  </r>
  <r>
    <x v="4863"/>
    <m/>
    <n v="60000"/>
    <x v="4162"/>
  </r>
  <r>
    <x v="4864"/>
    <m/>
    <m/>
    <x v="4"/>
  </r>
  <r>
    <x v="4865"/>
    <m/>
    <n v="50000"/>
    <x v="4163"/>
  </r>
  <r>
    <x v="4866"/>
    <m/>
    <n v="50000"/>
    <x v="4163"/>
  </r>
  <r>
    <x v="4867"/>
    <m/>
    <n v="50000"/>
    <x v="4163"/>
  </r>
  <r>
    <x v="4868"/>
    <m/>
    <n v="4000000"/>
    <x v="3251"/>
  </r>
  <r>
    <x v="4869"/>
    <m/>
    <n v="50000"/>
    <x v="4163"/>
  </r>
  <r>
    <x v="4870"/>
    <m/>
    <n v="42000"/>
    <x v="4164"/>
  </r>
  <r>
    <x v="4871"/>
    <m/>
    <n v="45000"/>
    <x v="4165"/>
  </r>
  <r>
    <x v="4872"/>
    <n v="241816"/>
    <n v="42000"/>
    <x v="4166"/>
  </r>
  <r>
    <x v="4873"/>
    <n v="277233"/>
    <n v="40000"/>
    <x v="4167"/>
  </r>
  <r>
    <x v="4874"/>
    <m/>
    <n v="75000"/>
    <x v="4155"/>
  </r>
  <r>
    <x v="4875"/>
    <m/>
    <n v="40000"/>
    <x v="4168"/>
  </r>
  <r>
    <x v="4876"/>
    <n v="321952"/>
    <m/>
    <x v="4169"/>
  </r>
  <r>
    <x v="4877"/>
    <m/>
    <n v="50000"/>
    <x v="4163"/>
  </r>
  <r>
    <x v="4878"/>
    <n v="24705"/>
    <m/>
    <x v="4170"/>
  </r>
  <r>
    <x v="4879"/>
    <n v="243768"/>
    <n v="30000"/>
    <x v="4171"/>
  </r>
  <r>
    <x v="4880"/>
    <m/>
    <m/>
    <x v="4"/>
  </r>
  <r>
    <x v="4881"/>
    <m/>
    <n v="60000"/>
    <x v="4162"/>
  </r>
  <r>
    <x v="4882"/>
    <n v="9609"/>
    <m/>
    <x v="4172"/>
  </r>
  <r>
    <x v="4883"/>
    <n v="3151130"/>
    <n v="230000"/>
    <x v="4173"/>
  </r>
  <r>
    <x v="4884"/>
    <n v="8231"/>
    <n v="27000"/>
    <x v="4174"/>
  </r>
  <r>
    <x v="4885"/>
    <m/>
    <m/>
    <x v="4"/>
  </r>
  <r>
    <x v="4886"/>
    <n v="2856622"/>
    <n v="25000"/>
    <x v="4175"/>
  </r>
  <r>
    <x v="1478"/>
    <n v="10499968"/>
    <n v="35000000"/>
    <x v="1442"/>
  </r>
  <r>
    <x v="4887"/>
    <m/>
    <n v="24000"/>
    <x v="4176"/>
  </r>
  <r>
    <x v="4888"/>
    <m/>
    <m/>
    <x v="4"/>
  </r>
  <r>
    <x v="4889"/>
    <n v="1227508"/>
    <n v="23000"/>
    <x v="4177"/>
  </r>
  <r>
    <x v="4890"/>
    <m/>
    <n v="25000"/>
    <x v="4178"/>
  </r>
  <r>
    <x v="4891"/>
    <m/>
    <n v="22000"/>
    <x v="4179"/>
  </r>
  <r>
    <x v="4892"/>
    <m/>
    <n v="20000"/>
    <x v="4146"/>
  </r>
  <r>
    <x v="4893"/>
    <m/>
    <m/>
    <x v="4"/>
  </r>
  <r>
    <x v="4894"/>
    <m/>
    <n v="17350"/>
    <x v="4180"/>
  </r>
  <r>
    <x v="4895"/>
    <n v="192467"/>
    <n v="15000"/>
    <x v="4181"/>
  </r>
  <r>
    <x v="4896"/>
    <m/>
    <n v="15000"/>
    <x v="4182"/>
  </r>
  <r>
    <x v="4897"/>
    <n v="76382"/>
    <n v="15000"/>
    <x v="4183"/>
  </r>
  <r>
    <x v="4898"/>
    <m/>
    <n v="20000"/>
    <x v="4146"/>
  </r>
  <r>
    <x v="4899"/>
    <n v="180483"/>
    <n v="10000"/>
    <x v="4184"/>
  </r>
  <r>
    <x v="4900"/>
    <n v="136007"/>
    <n v="4500"/>
    <x v="4185"/>
  </r>
  <r>
    <x v="4901"/>
    <n v="673780"/>
    <n v="10000"/>
    <x v="4186"/>
  </r>
  <r>
    <x v="4902"/>
    <m/>
    <n v="10000"/>
    <x v="4187"/>
  </r>
  <r>
    <x v="4903"/>
    <n v="94596"/>
    <n v="1000000"/>
    <x v="4188"/>
  </r>
  <r>
    <x v="4904"/>
    <m/>
    <m/>
    <x v="4"/>
  </r>
  <r>
    <x v="4905"/>
    <m/>
    <n v="200000"/>
    <x v="4113"/>
  </r>
  <r>
    <x v="4906"/>
    <m/>
    <m/>
    <x v="4"/>
  </r>
  <r>
    <x v="4907"/>
    <n v="424760"/>
    <n v="7000"/>
    <x v="4189"/>
  </r>
  <r>
    <x v="4908"/>
    <n v="70071"/>
    <n v="7000"/>
    <x v="4190"/>
  </r>
  <r>
    <x v="4909"/>
    <n v="2040920"/>
    <n v="7000"/>
    <x v="4191"/>
  </r>
  <r>
    <x v="4910"/>
    <m/>
    <n v="3250"/>
    <x v="4192"/>
  </r>
  <r>
    <x v="4911"/>
    <n v="4584"/>
    <n v="9000"/>
    <x v="4193"/>
  </r>
  <r>
    <x v="4912"/>
    <m/>
    <m/>
    <x v="4"/>
  </r>
  <r>
    <x v="4913"/>
    <m/>
    <m/>
    <x v="4"/>
  </r>
  <r>
    <x v="4914"/>
    <m/>
    <n v="1400"/>
    <x v="4194"/>
  </r>
  <r>
    <x v="4915"/>
    <n v="10443"/>
    <m/>
    <x v="4195"/>
  </r>
  <r>
    <x v="4916"/>
    <n v="85222"/>
    <n v="1100"/>
    <x v="41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A5E201-F049-4D63-AA92-24C5079AC249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4921" firstHeaderRow="1" firstDataRow="1" firstDataCol="1"/>
  <pivotFields count="4">
    <pivotField axis="axisRow" showAll="0" sortType="ascending">
      <items count="4918">
        <item x="4350"/>
        <item x="3598"/>
        <item x="4153"/>
        <item x="3630"/>
        <item x="2964"/>
        <item x="2799"/>
        <item x="276"/>
        <item x="400"/>
        <item x="3359"/>
        <item x="3577"/>
        <item x="4707"/>
        <item x="1720"/>
        <item x="2253"/>
        <item x="2148"/>
        <item x="2399"/>
        <item x="1610"/>
        <item x="961"/>
        <item x="2056"/>
        <item x="1158"/>
        <item x="1106"/>
        <item x="4494"/>
        <item x="1210"/>
        <item x="3881"/>
        <item x="1707"/>
        <item x="1541"/>
        <item x="4544"/>
        <item x="509"/>
        <item x="714"/>
        <item x="3935"/>
        <item x="4850"/>
        <item x="4460"/>
        <item x="3642"/>
        <item x="3545"/>
        <item x="3027"/>
        <item x="60"/>
        <item x="4095"/>
        <item x="2945"/>
        <item x="2829"/>
        <item x="2233"/>
        <item x="1144"/>
        <item x="1399"/>
        <item x="930"/>
        <item x="4211"/>
        <item x="3775"/>
        <item x="1591"/>
        <item x="3304"/>
        <item x="1138"/>
        <item x="2616"/>
        <item x="4719"/>
        <item x="1763"/>
        <item x="2566"/>
        <item x="2255"/>
        <item x="3834"/>
        <item x="1043"/>
        <item x="1636"/>
        <item x="1757"/>
        <item x="4050"/>
        <item x="258"/>
        <item x="697"/>
        <item x="701"/>
        <item x="4784"/>
        <item x="1333"/>
        <item x="4533"/>
        <item x="2466"/>
        <item x="1195"/>
        <item x="4672"/>
        <item x="85"/>
        <item x="2962"/>
        <item x="524"/>
        <item x="3309"/>
        <item x="3405"/>
        <item x="4704"/>
        <item x="2826"/>
        <item x="2481"/>
        <item x="4138"/>
        <item x="4014"/>
        <item x="1167"/>
        <item x="3339"/>
        <item x="4116"/>
        <item x="1673"/>
        <item x="1246"/>
        <item x="3706"/>
        <item x="1651"/>
        <item x="2416"/>
        <item x="502"/>
        <item x="4278"/>
        <item x="3147"/>
        <item x="1826"/>
        <item x="1086"/>
        <item x="4816"/>
        <item x="61"/>
        <item x="3953"/>
        <item x="2330"/>
        <item x="743"/>
        <item x="2281"/>
        <item x="3447"/>
        <item x="4827"/>
        <item x="3685"/>
        <item x="1509"/>
        <item x="4524"/>
        <item x="4779"/>
        <item x="4245"/>
        <item x="343"/>
        <item x="1484"/>
        <item x="4082"/>
        <item x="2235"/>
        <item x="4608"/>
        <item x="3840"/>
        <item x="4094"/>
        <item x="1543"/>
        <item x="3504"/>
        <item x="1169"/>
        <item x="1185"/>
        <item x="4485"/>
        <item x="3878"/>
        <item x="1926"/>
        <item x="3070"/>
        <item x="1882"/>
        <item x="1375"/>
        <item x="3890"/>
        <item x="2666"/>
        <item x="3535"/>
        <item x="1256"/>
        <item x="1314"/>
        <item x="2287"/>
        <item x="2643"/>
        <item x="2467"/>
        <item x="3975"/>
        <item x="3635"/>
        <item x="2793"/>
        <item x="3526"/>
        <item x="1407"/>
        <item x="1783"/>
        <item x="2746"/>
        <item x="1960"/>
        <item x="4914"/>
        <item x="3081"/>
        <item x="3621"/>
        <item x="3976"/>
        <item x="2282"/>
        <item x="4551"/>
        <item x="3430"/>
        <item x="3581"/>
        <item x="2476"/>
        <item x="1770"/>
        <item x="3434"/>
        <item x="499"/>
        <item x="4264"/>
        <item x="2971"/>
        <item x="3308"/>
        <item x="1303"/>
        <item x="1182"/>
        <item x="985"/>
        <item x="4871"/>
        <item x="1988"/>
        <item x="2188"/>
        <item x="880"/>
        <item x="1618"/>
        <item x="1819"/>
        <item x="2761"/>
        <item x="2986"/>
        <item x="1715"/>
        <item x="2957"/>
        <item x="369"/>
        <item x="873"/>
        <item x="1965"/>
        <item x="4260"/>
        <item x="4258"/>
        <item x="1455"/>
        <item x="3505"/>
        <item x="1793"/>
        <item x="2798"/>
        <item x="1597"/>
        <item x="2924"/>
        <item x="636"/>
        <item x="4858"/>
        <item x="964"/>
        <item x="1845"/>
        <item x="2877"/>
        <item x="1581"/>
        <item x="1104"/>
        <item x="2880"/>
        <item x="3419"/>
        <item x="3193"/>
        <item x="3961"/>
        <item x="2357"/>
        <item x="3661"/>
        <item x="2832"/>
        <item x="3870"/>
        <item x="4588"/>
        <item x="3202"/>
        <item x="195"/>
        <item x="821"/>
        <item x="3794"/>
        <item x="4592"/>
        <item x="1322"/>
        <item x="4283"/>
        <item x="1836"/>
        <item x="1887"/>
        <item x="629"/>
        <item x="3480"/>
        <item x="3982"/>
        <item x="393"/>
        <item x="4411"/>
        <item x="3799"/>
        <item x="3906"/>
        <item x="4475"/>
        <item x="3319"/>
        <item x="3362"/>
        <item x="1731"/>
        <item x="3391"/>
        <item x="3718"/>
        <item x="1680"/>
        <item x="1447"/>
        <item x="1306"/>
        <item x="1759"/>
        <item x="113"/>
        <item x="4182"/>
        <item x="1289"/>
        <item x="269"/>
        <item x="3388"/>
        <item x="33"/>
        <item x="106"/>
        <item x="857"/>
        <item x="4129"/>
        <item x="3429"/>
        <item x="755"/>
        <item x="3221"/>
        <item x="1110"/>
        <item x="1239"/>
        <item x="2455"/>
        <item x="1538"/>
        <item x="2621"/>
        <item x="2741"/>
        <item x="2307"/>
        <item x="3766"/>
        <item x="4242"/>
        <item x="3288"/>
        <item x="3258"/>
        <item x="4898"/>
        <item x="416"/>
        <item x="4576"/>
        <item x="891"/>
        <item x="1114"/>
        <item x="2706"/>
        <item x="4470"/>
        <item x="261"/>
        <item x="4660"/>
        <item x="780"/>
        <item x="3361"/>
        <item x="1376"/>
        <item x="2284"/>
        <item x="4495"/>
        <item x="1735"/>
        <item x="1147"/>
        <item x="4770"/>
        <item x="3473"/>
        <item x="2206"/>
        <item x="442"/>
        <item x="365"/>
        <item x="590"/>
        <item x="828"/>
        <item x="4147"/>
        <item x="1287"/>
        <item x="2378"/>
        <item x="2769"/>
        <item x="4655"/>
        <item x="2570"/>
        <item x="4742"/>
        <item x="2484"/>
        <item x="287"/>
        <item x="4566"/>
        <item x="3205"/>
        <item x="4549"/>
        <item x="3120"/>
        <item x="1175"/>
        <item x="4703"/>
        <item x="1473"/>
        <item x="1571"/>
        <item x="2871"/>
        <item x="3322"/>
        <item x="969"/>
        <item x="805"/>
        <item x="4175"/>
        <item x="835"/>
        <item x="1056"/>
        <item x="4743"/>
        <item x="4337"/>
        <item x="1237"/>
        <item x="4064"/>
        <item x="3869"/>
        <item x="4177"/>
        <item x="3208"/>
        <item x="3178"/>
        <item x="2275"/>
        <item x="4797"/>
        <item x="2744"/>
        <item x="4821"/>
        <item x="3379"/>
        <item x="3868"/>
        <item x="3024"/>
        <item x="4447"/>
        <item x="1691"/>
        <item x="1083"/>
        <item x="1911"/>
        <item x="775"/>
        <item x="1589"/>
        <item x="893"/>
        <item x="4118"/>
        <item x="925"/>
        <item x="1885"/>
        <item x="2413"/>
        <item x="4529"/>
        <item x="4731"/>
        <item x="1339"/>
        <item x="1952"/>
        <item x="129"/>
        <item x="824"/>
        <item x="3965"/>
        <item x="1168"/>
        <item x="3809"/>
        <item x="1711"/>
        <item x="3618"/>
        <item x="547"/>
        <item x="1031"/>
        <item x="3488"/>
        <item x="3800"/>
        <item x="3896"/>
        <item x="3817"/>
        <item x="664"/>
        <item x="3337"/>
        <item x="1797"/>
        <item x="4807"/>
        <item x="3877"/>
        <item x="3338"/>
        <item x="4817"/>
        <item x="4484"/>
        <item x="4123"/>
        <item x="1696"/>
        <item x="3967"/>
        <item x="184"/>
        <item x="2849"/>
        <item x="718"/>
        <item x="726"/>
        <item x="2427"/>
        <item x="2041"/>
        <item x="1556"/>
        <item x="1225"/>
        <item x="648"/>
        <item x="3678"/>
        <item x="2212"/>
        <item x="3675"/>
        <item x="4568"/>
        <item x="2908"/>
        <item x="1565"/>
        <item x="2559"/>
        <item x="2926"/>
        <item x="4801"/>
        <item x="2140"/>
        <item x="3731"/>
        <item x="1127"/>
        <item x="2105"/>
        <item x="150"/>
        <item x="2241"/>
        <item x="3005"/>
        <item x="2527"/>
        <item x="4600"/>
        <item x="268"/>
        <item x="4818"/>
        <item x="497"/>
        <item x="413"/>
        <item x="1254"/>
        <item x="3660"/>
        <item x="923"/>
        <item x="4675"/>
        <item x="4528"/>
        <item x="990"/>
        <item x="1668"/>
        <item x="239"/>
        <item x="688"/>
        <item x="1275"/>
        <item x="2473"/>
        <item x="364"/>
        <item x="3135"/>
        <item x="3716"/>
        <item x="1622"/>
        <item x="2842"/>
        <item x="1913"/>
        <item x="1924"/>
        <item x="3945"/>
        <item x="687"/>
        <item x="2374"/>
        <item x="1386"/>
        <item x="194"/>
        <item x="3448"/>
        <item x="2710"/>
        <item x="1241"/>
        <item x="0"/>
        <item x="8"/>
        <item x="589"/>
        <item x="3271"/>
        <item x="2120"/>
        <item x="4056"/>
        <item x="4722"/>
        <item x="1317"/>
        <item x="494"/>
        <item x="1601"/>
        <item x="2177"/>
        <item x="2520"/>
        <item x="2806"/>
        <item x="1606"/>
        <item x="1107"/>
        <item x="1011"/>
        <item x="4033"/>
        <item x="1178"/>
        <item x="1191"/>
        <item x="2334"/>
        <item x="188"/>
        <item x="2032"/>
        <item x="606"/>
        <item x="2583"/>
        <item x="1987"/>
        <item x="2155"/>
        <item x="2373"/>
        <item x="2328"/>
        <item x="3126"/>
        <item x="3277"/>
        <item x="4790"/>
        <item x="1467"/>
        <item x="614"/>
        <item x="4540"/>
        <item x="3143"/>
        <item x="4232"/>
        <item x="1494"/>
        <item x="545"/>
        <item x="2285"/>
        <item x="4521"/>
        <item x="4906"/>
        <item x="1120"/>
        <item x="4526"/>
        <item x="3278"/>
        <item x="3257"/>
        <item x="2372"/>
        <item x="2875"/>
        <item x="3764"/>
        <item x="2656"/>
        <item x="1693"/>
        <item x="915"/>
        <item x="2997"/>
        <item x="4059"/>
        <item x="620"/>
        <item x="994"/>
        <item x="4018"/>
        <item x="4130"/>
        <item x="2708"/>
        <item x="214"/>
        <item x="120"/>
        <item x="305"/>
        <item x="435"/>
        <item x="10"/>
        <item x="3936"/>
        <item x="4360"/>
        <item x="1387"/>
        <item x="3498"/>
        <item x="4268"/>
        <item x="594"/>
        <item x="2273"/>
        <item x="489"/>
        <item x="28"/>
        <item x="538"/>
        <item x="2256"/>
        <item x="2468"/>
        <item x="3567"/>
        <item x="4267"/>
        <item x="1018"/>
        <item x="1901"/>
        <item x="2882"/>
        <item x="1319"/>
        <item x="2618"/>
        <item x="2502"/>
        <item x="1041"/>
        <item x="450"/>
        <item x="137"/>
        <item x="4087"/>
        <item x="2460"/>
        <item x="2585"/>
        <item x="2098"/>
        <item x="4001"/>
        <item x="4103"/>
        <item x="4176"/>
        <item x="3348"/>
        <item x="3963"/>
        <item x="1214"/>
        <item x="2813"/>
        <item x="2415"/>
        <item x="3954"/>
        <item x="900"/>
        <item x="4409"/>
        <item x="3594"/>
        <item x="4867"/>
        <item x="3269"/>
        <item x="3981"/>
        <item x="363"/>
        <item x="4614"/>
        <item x="152"/>
        <item x="3542"/>
        <item x="3530"/>
        <item x="4739"/>
        <item x="2138"/>
        <item x="2132"/>
        <item x="972"/>
        <item x="2564"/>
        <item x="473"/>
        <item x="800"/>
        <item x="4422"/>
        <item x="3433"/>
        <item x="4622"/>
        <item x="2023"/>
        <item x="4445"/>
        <item x="4584"/>
        <item x="381"/>
        <item x="1570"/>
        <item x="3109"/>
        <item x="2590"/>
        <item x="595"/>
        <item x="89"/>
        <item x="1290"/>
        <item x="1208"/>
        <item x="1511"/>
        <item x="1536"/>
        <item x="1959"/>
        <item x="1121"/>
        <item x="2364"/>
        <item x="2171"/>
        <item x="3053"/>
        <item x="3650"/>
        <item x="2385"/>
        <item x="2286"/>
        <item x="2828"/>
        <item x="1493"/>
        <item x="4732"/>
        <item x="2094"/>
        <item x="3238"/>
        <item x="326"/>
        <item x="1432"/>
        <item x="896"/>
        <item x="2451"/>
        <item x="3392"/>
        <item x="3129"/>
        <item x="1624"/>
        <item x="4518"/>
        <item x="2664"/>
        <item x="2790"/>
        <item x="1495"/>
        <item x="618"/>
        <item x="3792"/>
        <item x="883"/>
        <item x="1761"/>
        <item x="667"/>
        <item x="1080"/>
        <item x="699"/>
        <item x="1444"/>
        <item x="4083"/>
        <item x="4577"/>
        <item x="4414"/>
        <item x="1095"/>
        <item x="1263"/>
        <item x="1979"/>
        <item x="3185"/>
        <item x="2684"/>
        <item x="1842"/>
        <item x="303"/>
        <item x="3175"/>
        <item x="1487"/>
        <item x="1912"/>
        <item x="995"/>
        <item x="1980"/>
        <item x="4308"/>
        <item x="4667"/>
        <item x="2410"/>
        <item x="1613"/>
        <item x="4472"/>
        <item x="1634"/>
        <item x="2386"/>
        <item x="4400"/>
        <item x="4678"/>
        <item x="1367"/>
        <item x="4442"/>
        <item x="2668"/>
        <item x="2488"/>
        <item x="2755"/>
        <item x="3112"/>
        <item x="634"/>
        <item x="2055"/>
        <item x="1550"/>
        <item x="3236"/>
        <item x="131"/>
        <item x="3324"/>
        <item x="2295"/>
        <item x="3119"/>
        <item x="2160"/>
        <item x="2627"/>
        <item x="2622"/>
        <item x="4172"/>
        <item x="1148"/>
        <item x="2365"/>
        <item x="3743"/>
        <item x="2728"/>
        <item x="4663"/>
        <item x="3717"/>
        <item x="3703"/>
        <item x="3777"/>
        <item x="847"/>
        <item x="3973"/>
        <item x="3831"/>
        <item x="4063"/>
        <item x="2528"/>
        <item x="4167"/>
        <item x="3490"/>
        <item x="1155"/>
        <item x="4034"/>
        <item x="1193"/>
        <item x="3489"/>
        <item x="4035"/>
        <item x="56"/>
        <item x="567"/>
        <item x="2660"/>
        <item x="1370"/>
        <item x="2956"/>
        <item x="3239"/>
        <item x="4897"/>
        <item x="4107"/>
        <item x="1778"/>
        <item x="3437"/>
        <item x="1915"/>
        <item x="1608"/>
        <item x="1530"/>
        <item x="1213"/>
        <item x="1880"/>
        <item x="977"/>
        <item x="1870"/>
        <item x="4467"/>
        <item x="1939"/>
        <item x="3286"/>
        <item x="3018"/>
        <item x="3041"/>
        <item x="2133"/>
        <item x="1547"/>
        <item x="2775"/>
        <item x="1966"/>
        <item x="658"/>
        <item x="1459"/>
        <item x="2727"/>
        <item x="4601"/>
        <item x="4771"/>
        <item x="3350"/>
        <item x="2996"/>
        <item x="2480"/>
        <item x="2949"/>
        <item x="4261"/>
        <item x="1835"/>
        <item x="3307"/>
        <item x="430"/>
        <item x="4465"/>
        <item x="2827"/>
        <item x="3142"/>
        <item x="3866"/>
        <item x="4316"/>
        <item x="2698"/>
        <item x="3425"/>
        <item x="885"/>
        <item x="913"/>
        <item x="2247"/>
        <item x="4150"/>
        <item x="1656"/>
        <item x="4254"/>
        <item x="879"/>
        <item x="1358"/>
        <item x="4773"/>
        <item x="2261"/>
        <item x="4394"/>
        <item x="3518"/>
        <item x="4805"/>
        <item x="4763"/>
        <item x="2304"/>
        <item x="4379"/>
        <item x="3467"/>
        <item x="4306"/>
        <item x="3522"/>
        <item x="2928"/>
        <item x="4786"/>
        <item x="3762"/>
        <item x="3073"/>
        <item x="2296"/>
        <item x="1398"/>
        <item x="2237"/>
        <item x="3414"/>
        <item x="3744"/>
        <item x="1777"/>
        <item x="27"/>
        <item x="170"/>
        <item x="86"/>
        <item x="823"/>
        <item x="836"/>
        <item x="4188"/>
        <item x="4299"/>
        <item x="2766"/>
        <item x="3807"/>
        <item x="2436"/>
        <item x="1981"/>
        <item x="1646"/>
        <item x="553"/>
        <item x="41"/>
        <item x="577"/>
        <item x="3547"/>
        <item x="4426"/>
        <item x="1804"/>
        <item x="2865"/>
        <item x="283"/>
        <item x="911"/>
        <item x="838"/>
        <item x="390"/>
        <item x="3980"/>
        <item x="2855"/>
        <item x="2762"/>
        <item x="902"/>
        <item x="2403"/>
        <item x="2392"/>
        <item x="425"/>
        <item x="715"/>
        <item x="1552"/>
        <item x="309"/>
        <item x="4908"/>
        <item x="3153"/>
        <item x="3118"/>
        <item x="2932"/>
        <item x="4546"/>
        <item x="1100"/>
        <item x="4701"/>
        <item x="2401"/>
        <item x="933"/>
        <item x="4060"/>
        <item x="2701"/>
        <item x="4403"/>
        <item x="2052"/>
        <item x="4040"/>
        <item x="3907"/>
        <item x="869"/>
        <item x="3459"/>
        <item x="868"/>
        <item x="1082"/>
        <item x="1032"/>
        <item x="3785"/>
        <item x="3601"/>
        <item x="118"/>
        <item x="2941"/>
        <item x="1142"/>
        <item x="534"/>
        <item x="223"/>
        <item x="356"/>
        <item x="438"/>
        <item x="4525"/>
        <item x="4736"/>
        <item x="1689"/>
        <item x="2283"/>
        <item x="3242"/>
        <item x="4840"/>
        <item x="721"/>
        <item x="1183"/>
        <item x="4349"/>
        <item x="4437"/>
        <item x="2712"/>
        <item x="4058"/>
        <item x="1569"/>
        <item x="706"/>
        <item x="1146"/>
        <item x="4146"/>
        <item x="1037"/>
        <item x="4511"/>
        <item x="4802"/>
        <item x="519"/>
        <item x="2809"/>
        <item x="3230"/>
        <item x="1500"/>
        <item x="2834"/>
        <item x="1871"/>
        <item x="4487"/>
        <item x="3946"/>
        <item x="3740"/>
        <item x="4121"/>
        <item x="946"/>
        <item x="2885"/>
        <item x="4741"/>
        <item x="3176"/>
        <item x="386"/>
        <item x="332"/>
        <item x="4222"/>
        <item x="4537"/>
        <item x="1293"/>
        <item x="1983"/>
        <item x="1274"/>
        <item x="1277"/>
        <item x="3548"/>
        <item x="845"/>
        <item x="1350"/>
        <item x="2453"/>
        <item x="3948"/>
        <item x="2959"/>
        <item x="4632"/>
        <item x="2309"/>
        <item x="210"/>
        <item x="3955"/>
        <item x="3341"/>
        <item x="4900"/>
        <item x="691"/>
        <item x="1150"/>
        <item x="3649"/>
        <item x="4883"/>
        <item x="423"/>
        <item x="657"/>
        <item x="1833"/>
        <item x="4202"/>
        <item x="2130"/>
        <item x="4062"/>
        <item x="4346"/>
        <item x="1438"/>
        <item x="4842"/>
        <item x="307"/>
        <item x="505"/>
        <item x="353"/>
        <item x="1865"/>
        <item x="3299"/>
        <item x="2776"/>
        <item x="1081"/>
        <item x="2579"/>
        <item x="2050"/>
        <item x="3389"/>
        <item x="2268"/>
        <item x="3372"/>
        <item x="4240"/>
        <item x="456"/>
        <item x="415"/>
        <item x="728"/>
        <item x="3550"/>
        <item x="1272"/>
        <item x="3572"/>
        <item x="3974"/>
        <item x="3058"/>
        <item x="4027"/>
        <item x="4735"/>
        <item x="454"/>
        <item x="385"/>
        <item x="2394"/>
        <item x="1454"/>
        <item x="1724"/>
        <item x="2614"/>
        <item x="2652"/>
        <item x="939"/>
        <item x="2269"/>
        <item x="4286"/>
        <item x="463"/>
        <item x="531"/>
        <item x="371"/>
        <item x="734"/>
        <item x="4156"/>
        <item x="1892"/>
        <item x="3508"/>
        <item x="4669"/>
        <item x="2729"/>
        <item x="2598"/>
        <item x="1362"/>
        <item x="2182"/>
        <item x="3017"/>
        <item x="736"/>
        <item x="3167"/>
        <item x="2992"/>
        <item x="1626"/>
        <item x="4412"/>
        <item x="4865"/>
        <item x="2635"/>
        <item x="719"/>
        <item x="1060"/>
        <item x="2298"/>
        <item x="4170"/>
        <item x="1084"/>
        <item x="1907"/>
        <item x="1553"/>
        <item x="2246"/>
        <item x="2915"/>
        <item x="3138"/>
        <item x="3275"/>
        <item x="2690"/>
        <item x="4647"/>
        <item x="944"/>
        <item x="2816"/>
        <item x="4496"/>
        <item x="4032"/>
        <item x="1355"/>
        <item x="3911"/>
        <item x="424"/>
        <item x="4695"/>
        <item x="3479"/>
        <item x="1559"/>
        <item x="841"/>
        <item x="2951"/>
        <item x="2726"/>
        <item x="1921"/>
        <item x="3266"/>
        <item x="2752"/>
        <item x="4604"/>
        <item x="3596"/>
        <item x="2888"/>
        <item x="2569"/>
        <item x="4410"/>
        <item x="2988"/>
        <item x="1727"/>
        <item x="4440"/>
        <item x="4552"/>
        <item x="4744"/>
        <item x="954"/>
        <item x="1119"/>
        <item x="1460"/>
        <item x="346"/>
        <item x="2958"/>
        <item x="3446"/>
        <item x="3930"/>
        <item x="4385"/>
        <item x="471"/>
        <item x="3533"/>
        <item x="713"/>
        <item x="935"/>
        <item x="3645"/>
        <item x="2496"/>
        <item x="4031"/>
        <item x="1919"/>
        <item x="2860"/>
        <item x="4132"/>
        <item x="2327"/>
        <item x="2967"/>
        <item x="1998"/>
        <item x="3132"/>
        <item x="244"/>
        <item x="453"/>
        <item x="3443"/>
        <item x="2665"/>
        <item x="1799"/>
        <item x="134"/>
        <item x="794"/>
        <item x="3408"/>
        <item x="3026"/>
        <item x="2953"/>
        <item x="2090"/>
        <item x="2922"/>
        <item x="2156"/>
        <item x="837"/>
        <item x="3991"/>
        <item x="4874"/>
        <item x="1743"/>
        <item x="83"/>
        <item x="3940"/>
        <item x="2439"/>
        <item x="3950"/>
        <item x="2201"/>
        <item x="487"/>
        <item x="4015"/>
        <item x="720"/>
        <item x="3476"/>
        <item x="3734"/>
        <item x="1699"/>
        <item x="2748"/>
        <item x="2987"/>
        <item x="4416"/>
        <item x="2505"/>
        <item x="4563"/>
        <item x="3580"/>
        <item x="4276"/>
        <item x="4006"/>
        <item x="803"/>
        <item x="3765"/>
        <item x="1931"/>
        <item x="3360"/>
        <item x="2110"/>
        <item x="851"/>
        <item x="4738"/>
        <item x="4728"/>
        <item x="671"/>
        <item x="2264"/>
        <item x="1019"/>
        <item x="4635"/>
        <item x="916"/>
        <item x="2259"/>
        <item x="3726"/>
        <item x="732"/>
        <item x="439"/>
        <item x="1117"/>
        <item x="4371"/>
        <item x="3899"/>
        <item x="1014"/>
        <item x="3411"/>
        <item x="2779"/>
        <item x="2824"/>
        <item x="1304"/>
        <item x="1661"/>
        <item x="2076"/>
        <item x="2654"/>
        <item x="4044"/>
        <item x="4451"/>
        <item x="2072"/>
        <item x="3725"/>
        <item x="3893"/>
        <item x="3415"/>
        <item x="515"/>
        <item x="626"/>
        <item x="4581"/>
        <item x="4646"/>
        <item x="3226"/>
        <item x="4559"/>
        <item x="2542"/>
        <item x="2075"/>
        <item x="2369"/>
        <item x="3125"/>
        <item x="3060"/>
        <item x="3422"/>
        <item x="4668"/>
        <item x="3402"/>
        <item x="3602"/>
        <item x="2079"/>
        <item x="2376"/>
        <item x="2580"/>
        <item x="4074"/>
        <item x="1048"/>
        <item x="2823"/>
        <item x="2470"/>
        <item x="813"/>
        <item x="148"/>
        <item x="584"/>
        <item x="361"/>
        <item x="1738"/>
        <item x="3687"/>
        <item x="4303"/>
        <item x="3676"/>
        <item x="635"/>
        <item x="4201"/>
        <item x="196"/>
        <item x="2974"/>
        <item x="3114"/>
        <item x="2821"/>
        <item x="2240"/>
        <item x="844"/>
        <item x="1585"/>
        <item x="2695"/>
        <item x="1307"/>
        <item x="2636"/>
        <item x="407"/>
        <item x="1788"/>
        <item x="293"/>
        <item x="3612"/>
        <item x="4142"/>
        <item x="1705"/>
        <item x="4517"/>
        <item x="574"/>
        <item x="2975"/>
        <item x="1579"/>
        <item x="3066"/>
        <item x="4710"/>
        <item x="4680"/>
        <item x="1373"/>
        <item x="1364"/>
        <item x="3543"/>
        <item x="3461"/>
        <item x="895"/>
        <item x="1015"/>
        <item x="3604"/>
        <item x="1929"/>
        <item x="3579"/>
        <item x="4575"/>
        <item x="1423"/>
        <item x="3783"/>
        <item x="4080"/>
        <item x="1933"/>
        <item x="956"/>
        <item x="2272"/>
        <item x="607"/>
        <item x="1522"/>
        <item x="3426"/>
        <item x="2523"/>
        <item x="1177"/>
        <item x="2014"/>
        <item x="2179"/>
        <item x="3654"/>
        <item x="4401"/>
        <item x="3895"/>
        <item x="3349"/>
        <item x="4882"/>
        <item x="1600"/>
        <item x="3233"/>
        <item x="2784"/>
        <item x="566"/>
        <item x="4436"/>
        <item x="4265"/>
        <item x="1758"/>
        <item x="601"/>
        <item x="4420"/>
        <item x="1953"/>
        <item x="1630"/>
        <item x="692"/>
        <item x="2495"/>
        <item x="1334"/>
        <item x="1549"/>
        <item x="1686"/>
        <item x="786"/>
        <item x="820"/>
        <item x="2417"/>
        <item x="1009"/>
        <item x="4471"/>
        <item x="645"/>
        <item x="1542"/>
        <item x="536"/>
        <item x="3957"/>
        <item x="422"/>
        <item x="3493"/>
        <item x="1255"/>
        <item x="4634"/>
        <item x="1023"/>
        <item x="2982"/>
        <item x="3318"/>
        <item x="2613"/>
        <item x="571"/>
        <item x="3757"/>
        <item x="3373"/>
        <item x="3108"/>
        <item x="2531"/>
        <item x="2149"/>
        <item x="4891"/>
        <item x="2795"/>
        <item x="4839"/>
        <item x="2091"/>
        <item x="654"/>
        <item x="3529"/>
        <item x="2540"/>
        <item x="3627"/>
        <item x="2947"/>
        <item x="2506"/>
        <item x="1197"/>
        <item x="1655"/>
        <item x="1103"/>
        <item x="2711"/>
        <item x="1294"/>
        <item x="766"/>
        <item x="4890"/>
        <item x="2321"/>
        <item x="3742"/>
        <item x="2311"/>
        <item x="4280"/>
        <item x="4022"/>
        <item x="3028"/>
        <item x="455"/>
        <item x="2815"/>
        <item x="1047"/>
        <item x="4008"/>
        <item x="1005"/>
        <item x="3328"/>
        <item x="3804"/>
        <item x="2765"/>
        <item x="723"/>
        <item x="4844"/>
        <item x="4273"/>
        <item x="2419"/>
        <item x="1927"/>
        <item x="4368"/>
        <item x="4223"/>
        <item x="4145"/>
        <item x="773"/>
        <item x="75"/>
        <item x="3172"/>
        <item x="795"/>
        <item x="2151"/>
        <item x="1198"/>
        <item x="1671"/>
        <item x="4266"/>
        <item x="4909"/>
        <item x="3280"/>
        <item x="682"/>
        <item x="1525"/>
        <item x="3487"/>
        <item x="872"/>
        <item x="1914"/>
        <item x="887"/>
        <item x="1453"/>
        <item x="4151"/>
        <item x="3995"/>
        <item x="3177"/>
        <item x="226"/>
        <item x="4543"/>
        <item x="3583"/>
        <item x="3910"/>
        <item x="3072"/>
        <item x="397"/>
        <item x="302"/>
        <item x="3105"/>
        <item x="2600"/>
        <item x="265"/>
        <item x="2217"/>
        <item x="408"/>
        <item x="403"/>
        <item x="3327"/>
        <item x="1336"/>
        <item x="4657"/>
        <item x="4054"/>
        <item x="2552"/>
        <item x="1648"/>
        <item x="637"/>
        <item x="2245"/>
        <item x="2166"/>
        <item x="300"/>
        <item x="2300"/>
        <item x="298"/>
        <item x="292"/>
        <item x="4833"/>
        <item x="928"/>
        <item x="2872"/>
        <item x="3306"/>
        <item x="997"/>
        <item x="3531"/>
        <item x="1224"/>
        <item x="4098"/>
        <item x="4589"/>
        <item x="621"/>
        <item x="2493"/>
        <item x="2196"/>
        <item x="3188"/>
        <item x="4213"/>
        <item x="1936"/>
        <item x="74"/>
        <item x="785"/>
        <item x="1822"/>
        <item x="685"/>
        <item x="2265"/>
        <item x="2263"/>
        <item x="3707"/>
        <item x="4649"/>
        <item x="4163"/>
        <item x="3662"/>
        <item x="3923"/>
        <item x="2482"/>
        <item x="858"/>
        <item x="483"/>
        <item x="2812"/>
        <item x="4756"/>
        <item x="2838"/>
        <item x="853"/>
        <item x="4893"/>
        <item x="3791"/>
        <item x="2127"/>
        <item x="1510"/>
        <item x="158"/>
        <item x="2743"/>
        <item x="526"/>
        <item x="4315"/>
        <item x="3386"/>
        <item x="1575"/>
        <item x="1342"/>
        <item x="4407"/>
        <item x="1300"/>
        <item x="1258"/>
        <item x="2194"/>
        <item x="2639"/>
        <item x="4115"/>
        <item x="882"/>
        <item x="663"/>
        <item x="2994"/>
        <item x="4693"/>
        <item x="449"/>
        <item x="4831"/>
        <item x="3449"/>
        <item x="3517"/>
        <item x="942"/>
        <item x="1013"/>
        <item x="4613"/>
        <item x="4421"/>
        <item x="2835"/>
        <item x="3801"/>
        <item x="2398"/>
        <item x="3987"/>
        <item x="474"/>
        <item x="4137"/>
        <item x="219"/>
        <item x="246"/>
        <item x="1284"/>
        <item x="2777"/>
        <item x="3376"/>
        <item x="3735"/>
        <item x="3416"/>
        <item x="3729"/>
        <item x="208"/>
        <item x="3773"/>
        <item x="2027"/>
        <item x="1093"/>
        <item x="4093"/>
        <item x="2723"/>
        <item x="2955"/>
        <item x="2360"/>
        <item x="4522"/>
        <item x="1292"/>
        <item x="3964"/>
        <item x="2693"/>
        <item x="1489"/>
        <item x="4344"/>
        <item x="1253"/>
        <item x="3224"/>
        <item x="3354"/>
        <item x="3191"/>
        <item x="3683"/>
        <item x="1180"/>
        <item x="675"/>
        <item x="4659"/>
        <item x="2337"/>
        <item x="4725"/>
        <item x="4380"/>
        <item x="1828"/>
        <item x="1878"/>
        <item x="1250"/>
        <item x="2034"/>
        <item x="169"/>
        <item x="2836"/>
        <item x="1137"/>
        <item x="334"/>
        <item x="1881"/>
        <item x="4639"/>
        <item x="2230"/>
        <item x="2108"/>
        <item x="4612"/>
        <item x="2641"/>
        <item x="2345"/>
        <item x="963"/>
        <item x="1051"/>
        <item x="546"/>
        <item x="4724"/>
        <item x="4030"/>
        <item x="4468"/>
        <item x="897"/>
        <item x="3261"/>
        <item x="1445"/>
        <item x="2289"/>
        <item x="3404"/>
        <item x="1824"/>
        <item x="1810"/>
        <item x="1670"/>
        <item x="2629"/>
        <item x="1470"/>
        <item x="555"/>
        <item x="1561"/>
        <item x="843"/>
        <item x="2774"/>
        <item x="1846"/>
        <item x="3423"/>
        <item x="1736"/>
        <item x="458"/>
        <item x="143"/>
        <item x="788"/>
        <item x="3736"/>
        <item x="4892"/>
        <item x="665"/>
        <item x="4530"/>
        <item x="4453"/>
        <item x="1126"/>
        <item x="4297"/>
        <item x="562"/>
        <item x="2006"/>
        <item x="4545"/>
        <item x="2115"/>
        <item x="3035"/>
        <item x="984"/>
        <item x="2931"/>
        <item x="1749"/>
        <item x="3692"/>
        <item x="4375"/>
        <item x="1603"/>
        <item x="1809"/>
        <item x="827"/>
        <item x="2051"/>
        <item x="4039"/>
        <item x="2930"/>
        <item x="4336"/>
        <item x="1605"/>
        <item x="447"/>
        <item x="3897"/>
        <item x="3844"/>
        <item x="4053"/>
        <item x="3772"/>
        <item x="3002"/>
        <item x="4019"/>
        <item x="1320"/>
        <item x="4507"/>
        <item x="4065"/>
        <item x="3588"/>
        <item x="1816"/>
        <item x="2644"/>
        <item x="1862"/>
        <item x="3640"/>
        <item x="856"/>
        <item x="1001"/>
        <item x="3182"/>
        <item x="2114"/>
        <item x="2719"/>
        <item x="3464"/>
        <item x="4028"/>
        <item x="4227"/>
        <item x="3916"/>
        <item x="1566"/>
        <item x="2897"/>
        <item x="3061"/>
        <item x="1604"/>
        <item x="4377"/>
        <item x="4139"/>
        <item x="4071"/>
        <item x="3666"/>
        <item x="4140"/>
        <item x="4084"/>
        <item x="3908"/>
        <item x="1413"/>
        <item x="3496"/>
        <item x="1682"/>
        <item x="4418"/>
        <item x="2226"/>
        <item x="1087"/>
        <item x="4294"/>
        <item x="2934"/>
        <item x="912"/>
        <item x="4158"/>
        <item x="1723"/>
        <item x="4459"/>
        <item x="125"/>
        <item x="4538"/>
        <item x="4113"/>
        <item x="3795"/>
        <item x="4189"/>
        <item x="2757"/>
        <item x="156"/>
        <item x="2691"/>
        <item x="4885"/>
        <item x="563"/>
        <item x="2499"/>
        <item x="45"/>
        <item x="1466"/>
        <item x="464"/>
        <item x="3876"/>
        <item x="965"/>
        <item x="167"/>
        <item x="77"/>
        <item x="4861"/>
        <item x="3608"/>
        <item x="1077"/>
        <item x="1017"/>
        <item x="3719"/>
        <item x="2066"/>
        <item x="322"/>
        <item x="762"/>
        <item x="4226"/>
        <item x="4102"/>
        <item x="781"/>
        <item x="945"/>
        <item x="1380"/>
        <item x="4179"/>
        <item x="3214"/>
        <item x="1555"/>
        <item x="834"/>
        <item x="4872"/>
        <item x="2218"/>
        <item x="3462"/>
        <item x="1281"/>
        <item x="1192"/>
        <item x="1215"/>
        <item x="3431"/>
        <item x="4124"/>
        <item x="1657"/>
        <item x="3106"/>
        <item x="4197"/>
        <item x="1260"/>
        <item x="1568"/>
        <item x="444"/>
        <item x="2411"/>
        <item x="1963"/>
        <item x="132"/>
        <item x="4186"/>
        <item x="2733"/>
        <item x="822"/>
        <item x="221"/>
        <item x="2187"/>
        <item x="2252"/>
        <item x="3606"/>
        <item x="2059"/>
        <item x="149"/>
        <item x="1771"/>
        <item x="1377"/>
        <item x="890"/>
        <item x="2935"/>
        <item x="4357"/>
        <item x="2921"/>
        <item x="2015"/>
        <item x="4654"/>
        <item x="4767"/>
        <item x="280"/>
        <item x="3254"/>
        <item x="2853"/>
        <item x="3283"/>
        <item x="1627"/>
        <item x="1697"/>
        <item x="4131"/>
        <item x="3495"/>
        <item x="1518"/>
        <item x="3559"/>
        <item x="874"/>
        <item x="3920"/>
        <item x="4439"/>
        <item x="162"/>
        <item x="1688"/>
        <item x="4441"/>
        <item x="98"/>
        <item x="1557"/>
        <item x="709"/>
        <item x="3966"/>
        <item x="3513"/>
        <item x="707"/>
        <item x="279"/>
        <item x="3892"/>
        <item x="2341"/>
        <item x="2462"/>
        <item x="3510"/>
        <item x="2735"/>
        <item x="4794"/>
        <item x="3198"/>
        <item x="4650"/>
        <item x="1906"/>
        <item x="2787"/>
        <item x="3413"/>
        <item x="3037"/>
        <item x="2551"/>
        <item x="1886"/>
        <item x="806"/>
        <item x="4683"/>
        <item x="2382"/>
        <item x="2760"/>
        <item x="1236"/>
        <item x="3623"/>
        <item x="1714"/>
        <item x="4296"/>
        <item x="3249"/>
        <item x="4733"/>
        <item x="1852"/>
        <item x="4406"/>
        <item x="3694"/>
        <item x="4228"/>
        <item x="243"/>
        <item x="3515"/>
        <item x="42"/>
        <item x="3714"/>
        <item x="3370"/>
        <item x="318"/>
        <item x="973"/>
        <item x="2972"/>
        <item x="1649"/>
        <item x="4067"/>
        <item x="899"/>
        <item x="4626"/>
        <item x="2620"/>
        <item x="2715"/>
        <item x="4348"/>
        <item x="443"/>
        <item x="529"/>
        <item x="1324"/>
        <item x="95"/>
        <item x="1401"/>
        <item x="4482"/>
        <item x="255"/>
        <item x="3149"/>
        <item x="3201"/>
        <item x="4800"/>
        <item x="2554"/>
        <item x="1308"/>
        <item x="2083"/>
        <item x="525"/>
        <item x="3320"/>
        <item x="4585"/>
        <item x="1937"/>
        <item x="631"/>
        <item x="3674"/>
        <item x="3541"/>
        <item x="2606"/>
        <item x="4097"/>
        <item x="2610"/>
        <item x="3669"/>
        <item x="2461"/>
        <item x="3251"/>
        <item x="2424"/>
        <item x="116"/>
        <item x="2322"/>
        <item x="4275"/>
        <item x="1249"/>
        <item x="1642"/>
        <item x="1592"/>
        <item x="991"/>
        <item x="398"/>
        <item x="3822"/>
        <item x="957"/>
        <item x="1053"/>
        <item x="4021"/>
        <item x="4854"/>
        <item x="174"/>
        <item x="391"/>
        <item x="3051"/>
        <item x="4753"/>
        <item x="4289"/>
        <item x="4535"/>
        <item x="615"/>
        <item x="3466"/>
        <item x="2112"/>
        <item x="4486"/>
        <item x="2048"/>
        <item x="1745"/>
        <item x="2884"/>
        <item x="3234"/>
        <item x="3915"/>
        <item x="2808"/>
        <item x="4557"/>
        <item x="3398"/>
        <item x="282"/>
        <item x="203"/>
        <item x="197"/>
        <item x="115"/>
        <item x="9"/>
        <item x="114"/>
        <item x="193"/>
        <item x="200"/>
        <item x="4187"/>
        <item x="611"/>
        <item x="3613"/>
        <item x="4330"/>
        <item x="4587"/>
        <item x="4863"/>
        <item x="2043"/>
        <item x="1928"/>
        <item x="1383"/>
        <item x="2756"/>
        <item x="3622"/>
        <item x="3128"/>
        <item x="1337"/>
        <item x="1564"/>
        <item x="2965"/>
        <item x="3705"/>
        <item x="1134"/>
        <item x="3213"/>
        <item x="3557"/>
        <item x="1449"/>
        <item x="3333"/>
        <item x="4502"/>
        <item x="427"/>
        <item x="742"/>
        <item x="4438"/>
        <item x="3883"/>
        <item x="3739"/>
        <item x="3240"/>
        <item x="4881"/>
        <item x="2038"/>
        <item x="955"/>
        <item x="310"/>
        <item x="1151"/>
        <item x="2659"/>
        <item x="988"/>
        <item x="1161"/>
        <item x="4815"/>
        <item x="4684"/>
        <item x="1188"/>
        <item x="3460"/>
        <item x="3100"/>
        <item x="507"/>
        <item x="4514"/>
        <item x="1884"/>
        <item x="3942"/>
        <item x="1152"/>
        <item x="2192"/>
        <item x="3169"/>
        <item x="4578"/>
        <item x="3605"/>
        <item x="4616"/>
        <item x="3477"/>
        <item x="2977"/>
        <item x="3808"/>
        <item x="4066"/>
        <item x="4270"/>
        <item x="2647"/>
        <item x="1841"/>
        <item x="2543"/>
        <item x="4238"/>
        <item x="2990"/>
        <item x="2096"/>
        <item x="1431"/>
        <item x="833"/>
        <item x="2450"/>
        <item x="4505"/>
        <item x="4026"/>
        <item x="1754"/>
        <item x="1451"/>
        <item x="2146"/>
        <item x="372"/>
        <item x="2541"/>
        <item x="551"/>
        <item x="4835"/>
        <item x="804"/>
        <item x="3860"/>
        <item x="2129"/>
        <item x="2565"/>
        <item x="2228"/>
        <item x="2658"/>
        <item x="4689"/>
        <item x="260"/>
        <item x="4395"/>
        <item x="186"/>
        <item x="2085"/>
        <item x="2388"/>
        <item x="1690"/>
        <item x="2448"/>
        <item x="583"/>
        <item x="4579"/>
        <item x="2671"/>
        <item x="700"/>
        <item x="1607"/>
        <item x="1602"/>
        <item x="1223"/>
        <item x="1393"/>
        <item x="4766"/>
        <item x="549"/>
        <item x="3378"/>
        <item x="3753"/>
        <item x="2524"/>
        <item x="1462"/>
        <item x="1950"/>
        <item x="2778"/>
        <item x="1372"/>
        <item x="532"/>
        <item x="2449"/>
        <item x="472"/>
        <item x="396"/>
        <item x="4359"/>
        <item x="3483"/>
        <item x="3428"/>
        <item x="4205"/>
        <item x="2925"/>
        <item x="2504"/>
        <item x="3898"/>
        <item x="1437"/>
        <item x="2335"/>
        <item x="3652"/>
        <item x="4342"/>
        <item x="3033"/>
        <item x="230"/>
        <item x="4383"/>
        <item x="2895"/>
        <item x="2486"/>
        <item x="2170"/>
        <item x="215"/>
        <item x="2916"/>
        <item x="1363"/>
        <item x="2534"/>
        <item x="3888"/>
        <item x="929"/>
        <item x="1775"/>
        <item x="161"/>
        <item x="93"/>
        <item x="1677"/>
        <item x="3335"/>
        <item x="2028"/>
        <item x="4099"/>
        <item x="678"/>
        <item x="70"/>
        <item x="166"/>
        <item x="4208"/>
        <item x="3949"/>
        <item x="4630"/>
        <item x="4069"/>
        <item x="117"/>
        <item x="3134"/>
        <item x="959"/>
        <item x="2069"/>
        <item x="2440"/>
        <item x="2336"/>
        <item x="2437"/>
        <item x="2021"/>
        <item x="1505"/>
        <item x="3918"/>
        <item x="2087"/>
        <item x="3458"/>
        <item x="2457"/>
        <item x="2847"/>
        <item x="2406"/>
        <item x="4849"/>
        <item x="1205"/>
        <item x="4305"/>
        <item x="4746"/>
        <item x="4477"/>
        <item x="3749"/>
        <item x="4288"/>
        <item x="608"/>
        <item x="2009"/>
        <item x="2753"/>
        <item x="4328"/>
        <item x="4686"/>
        <item x="680"/>
        <item x="271"/>
        <item x="331"/>
        <item x="354"/>
        <item x="523"/>
        <item x="644"/>
        <item x="1925"/>
        <item x="4085"/>
        <item x="1397"/>
        <item x="1747"/>
        <item x="4126"/>
        <item x="2682"/>
        <item x="2648"/>
        <item x="2981"/>
        <item x="3244"/>
        <item x="4057"/>
        <item x="3159"/>
        <item x="2290"/>
        <item x="3168"/>
        <item x="3367"/>
        <item x="876"/>
        <item x="548"/>
        <item x="4143"/>
        <item x="1299"/>
        <item x="1405"/>
        <item x="2672"/>
        <item x="3913"/>
        <item x="1685"/>
        <item x="1832"/>
        <item x="4500"/>
        <item x="4287"/>
        <item x="4886"/>
        <item x="2936"/>
        <item x="316"/>
        <item x="4160"/>
        <item x="2843"/>
        <item x="3029"/>
        <item x="799"/>
        <item x="3938"/>
        <item x="4198"/>
        <item x="2049"/>
        <item x="1428"/>
        <item x="3427"/>
        <item x="3484"/>
        <item x="97"/>
        <item x="1063"/>
        <item x="4355"/>
        <item x="92"/>
        <item x="516"/>
        <item x="4279"/>
        <item x="54"/>
        <item x="1030"/>
        <item x="1733"/>
        <item x="4841"/>
        <item x="2355"/>
        <item x="3882"/>
        <item x="2839"/>
        <item x="582"/>
        <item x="2271"/>
        <item x="4760"/>
        <item x="796"/>
        <item x="4200"/>
        <item x="4184"/>
        <item x="3012"/>
        <item x="937"/>
        <item x="78"/>
        <item x="3628"/>
        <item x="3062"/>
        <item x="4317"/>
        <item x="4651"/>
        <item x="1057"/>
        <item x="527"/>
        <item x="864"/>
        <item x="3636"/>
        <item x="253"/>
        <item x="96"/>
        <item x="4574"/>
        <item x="931"/>
        <item x="1006"/>
        <item x="3216"/>
        <item x="971"/>
        <item x="2223"/>
        <item x="936"/>
        <item x="771"/>
        <item x="4696"/>
        <item x="2995"/>
        <item x="3083"/>
        <item x="764"/>
        <item x="1385"/>
        <item x="3928"/>
        <item x="4567"/>
        <item x="3607"/>
        <item x="80"/>
        <item x="32"/>
        <item x="69"/>
        <item x="1994"/>
        <item x="4606"/>
        <item x="3615"/>
        <item x="1283"/>
        <item x="1381"/>
        <item x="4162"/>
        <item x="4709"/>
        <item x="3211"/>
        <item x="3195"/>
        <item x="3968"/>
        <item x="4209"/>
        <item x="1825"/>
        <item x="404"/>
        <item x="3342"/>
        <item x="1439"/>
        <item x="3220"/>
        <item x="508"/>
        <item x="4148"/>
        <item x="731"/>
        <item x="752"/>
        <item x="49"/>
        <item x="2136"/>
        <item x="2979"/>
        <item x="3631"/>
        <item x="2883"/>
        <item x="1016"/>
        <item x="2680"/>
        <item x="2003"/>
        <item x="568"/>
        <item x="222"/>
        <item x="3989"/>
        <item x="3984"/>
        <item x="2754"/>
        <item x="4017"/>
        <item x="2137"/>
        <item x="2044"/>
        <item x="2870"/>
        <item x="2081"/>
        <item x="1905"/>
        <item x="3052"/>
        <item x="3133"/>
        <item x="2764"/>
        <item x="3704"/>
        <item x="2530"/>
        <item x="921"/>
        <item x="1234"/>
        <item x="1446"/>
        <item x="4527"/>
        <item x="4762"/>
        <item x="4105"/>
        <item x="1207"/>
        <item x="4506"/>
        <item x="1864"/>
        <item x="3022"/>
        <item x="741"/>
        <item x="2522"/>
        <item x="1340"/>
        <item x="3861"/>
        <item x="5"/>
        <item x="1366"/>
        <item x="1125"/>
        <item x="1101"/>
        <item x="4638"/>
        <item x="2894"/>
        <item x="1059"/>
        <item x="2739"/>
        <item x="2084"/>
        <item x="504"/>
        <item x="4366"/>
        <item x="4079"/>
        <item x="1068"/>
        <item x="2039"/>
        <item x="753"/>
        <item x="2095"/>
        <item x="1792"/>
        <item x="3996"/>
        <item x="3574"/>
        <item x="1194"/>
        <item x="4611"/>
        <item x="426"/>
        <item x="3412"/>
        <item x="3192"/>
        <item x="3400"/>
        <item x="62"/>
        <item x="340"/>
        <item x="689"/>
        <item x="29"/>
        <item x="452"/>
        <item x="808"/>
        <item x="4041"/>
        <item x="2339"/>
        <item x="1767"/>
        <item x="1301"/>
        <item x="2918"/>
        <item x="2789"/>
        <item x="2557"/>
        <item x="384"/>
        <item x="3023"/>
        <item x="4010"/>
        <item x="735"/>
        <item x="2354"/>
        <item x="4503"/>
        <item x="1040"/>
        <item x="2898"/>
        <item x="2634"/>
        <item x="1721"/>
        <item x="3699"/>
        <item x="4570"/>
        <item x="4100"/>
        <item x="3597"/>
        <item x="2709"/>
        <item x="1776"/>
        <item x="1756"/>
        <item x="4313"/>
        <item x="1091"/>
        <item x="3313"/>
        <item x="4310"/>
        <item x="846"/>
        <item x="849"/>
        <item x="4571"/>
        <item x="3711"/>
        <item x="612"/>
        <item x="3154"/>
        <item x="541"/>
        <item x="2642"/>
        <item x="4323"/>
        <item x="1820"/>
        <item x="25"/>
        <item x="272"/>
        <item x="4617"/>
        <item x="1922"/>
        <item x="1978"/>
        <item x="3004"/>
        <item x="2681"/>
        <item x="1280"/>
        <item x="1899"/>
        <item x="4641"/>
        <item x="1789"/>
        <item x="4312"/>
        <item x="3088"/>
        <item x="3217"/>
        <item x="231"/>
        <item x="1477"/>
        <item x="2651"/>
        <item x="1780"/>
        <item x="941"/>
        <item x="1039"/>
        <item x="2595"/>
        <item x="3152"/>
        <item x="1468"/>
        <item x="3993"/>
        <item x="1774"/>
        <item x="2229"/>
        <item x="1996"/>
        <item x="138"/>
        <item x="153"/>
        <item x="183"/>
        <item x="3091"/>
        <item x="4532"/>
        <item x="1403"/>
        <item x="4582"/>
        <item x="3491"/>
        <item x="3036"/>
        <item x="3926"/>
        <item x="2420"/>
        <item x="730"/>
        <item x="588"/>
        <item x="3756"/>
        <item x="3788"/>
        <item x="2220"/>
        <item x="4075"/>
        <item x="4427"/>
        <item x="3576"/>
        <item x="1794"/>
        <item x="2168"/>
        <item x="2358"/>
        <item x="312"/>
        <item x="375"/>
        <item x="338"/>
        <item x="1645"/>
        <item x="2478"/>
        <item x="2858"/>
        <item x="410"/>
        <item x="1096"/>
        <item x="638"/>
        <item x="2938"/>
        <item x="1748"/>
        <item x="4542"/>
        <item x="3585"/>
        <item x="898"/>
        <item x="2605"/>
        <item x="1546"/>
        <item x="3501"/>
        <item x="3614"/>
        <item x="2349"/>
        <item x="811"/>
        <item x="3821"/>
        <item x="1578"/>
        <item x="2370"/>
        <item x="1228"/>
        <item x="1872"/>
        <item x="2366"/>
        <item x="2960"/>
        <item x="308"/>
        <item x="1949"/>
        <item x="617"/>
        <item x="1595"/>
        <item x="1830"/>
        <item x="2310"/>
        <item x="650"/>
        <item x="3456"/>
        <item x="2254"/>
        <item x="1389"/>
        <item x="165"/>
        <item x="2458"/>
        <item x="3843"/>
        <item x="3758"/>
        <item x="2817"/>
        <item x="4025"/>
        <item x="1623"/>
        <item x="1061"/>
        <item x="1156"/>
        <item x="1420"/>
        <item x="4154"/>
        <item x="2404"/>
        <item x="3787"/>
        <item x="220"/>
        <item x="1285"/>
        <item x="537"/>
        <item x="1954"/>
        <item x="4605"/>
        <item x="2825"/>
        <item x="3710"/>
        <item x="3632"/>
        <item x="4748"/>
        <item x="1616"/>
        <item x="437"/>
        <item x="3793"/>
        <item x="2558"/>
        <item x="3289"/>
        <item x="1786"/>
        <item x="646"/>
        <item x="1490"/>
        <item x="1469"/>
        <item x="4483"/>
        <item x="2692"/>
        <item x="4769"/>
        <item x="1663"/>
        <item x="2280"/>
        <item x="2759"/>
        <item x="290"/>
        <item x="3302"/>
        <item x="1708"/>
        <item x="480"/>
        <item x="1641"/>
        <item x="3552"/>
        <item x="1989"/>
        <item x="2587"/>
        <item x="693"/>
        <item x="3409"/>
        <item x="266"/>
        <item x="4558"/>
        <item x="4284"/>
        <item x="2917"/>
        <item x="2801"/>
        <item x="4361"/>
        <item x="4729"/>
        <item x="2244"/>
        <item x="3417"/>
        <item x="3021"/>
        <item x="881"/>
        <item x="754"/>
        <item x="4548"/>
        <item x="4220"/>
        <item x="3673"/>
        <item x="1184"/>
        <item x="3677"/>
        <item x="4633"/>
        <item x="490"/>
        <item x="1599"/>
        <item x="3227"/>
        <item x="1160"/>
        <item x="1957"/>
        <item x="3941"/>
        <item x="2236"/>
        <item x="3453"/>
        <item x="469"/>
        <item x="3816"/>
        <item x="1765"/>
        <item x="2472"/>
        <item x="2619"/>
        <item x="1672"/>
        <item x="1085"/>
        <item x="3810"/>
        <item x="4745"/>
        <item x="2396"/>
        <item x="1122"/>
        <item x="4687"/>
        <item x="3103"/>
        <item x="4610"/>
        <item x="4446"/>
        <item x="1990"/>
        <item x="3849"/>
        <item x="2402"/>
        <item x="4737"/>
        <item x="3723"/>
        <item x="4029"/>
        <item x="3032"/>
        <item x="4504"/>
        <item x="3573"/>
        <item x="1795"/>
        <item x="679"/>
        <item x="901"/>
        <item x="1179"/>
        <item x="4473"/>
        <item x="1485"/>
        <item x="3903"/>
        <item x="3113"/>
        <item x="2276"/>
        <item x="2864"/>
        <item x="3020"/>
        <item x="1710"/>
        <item x="1010"/>
        <item x="4618"/>
        <item x="4165"/>
        <item x="3057"/>
        <item x="128"/>
        <item x="4777"/>
        <item x="2097"/>
        <item x="2969"/>
        <item x="147"/>
        <item x="121"/>
        <item x="518"/>
        <item x="3343"/>
        <item x="1233"/>
        <item x="2445"/>
        <item x="3697"/>
        <item x="3046"/>
        <item x="2153"/>
        <item x="2560"/>
        <item x="3820"/>
        <item x="2716"/>
        <item x="3407"/>
        <item x="1361"/>
        <item x="840"/>
        <item x="3894"/>
        <item x="2983"/>
        <item x="1416"/>
        <item x="82"/>
        <item x="4787"/>
        <item x="2603"/>
        <item x="3514"/>
        <item x="3140"/>
        <item x="2581"/>
        <item x="3610"/>
        <item x="905"/>
        <item x="15"/>
        <item x="1003"/>
        <item x="2172"/>
        <item x="1172"/>
        <item x="738"/>
        <item x="910"/>
        <item x="4259"/>
        <item x="1507"/>
        <item x="2721"/>
        <item x="4700"/>
        <item x="4887"/>
        <item x="2425"/>
        <item x="3943"/>
        <item x="3455"/>
        <item x="2299"/>
        <item x="2772"/>
        <item x="3944"/>
        <item x="3962"/>
        <item x="1279"/>
        <item x="4111"/>
        <item x="703"/>
        <item x="987"/>
        <item x="2946"/>
        <item x="482"/>
        <item x="142"/>
        <item x="4457"/>
        <item x="1806"/>
        <item x="3979"/>
        <item x="2045"/>
        <item x="3519"/>
        <item x="1054"/>
        <item x="3387"/>
        <item x="172"/>
        <item x="2624"/>
        <item x="4086"/>
        <item x="2913"/>
        <item x="1427"/>
        <item x="2164"/>
        <item x="1947"/>
        <item x="4282"/>
        <item x="2471"/>
        <item x="1165"/>
        <item x="1985"/>
        <item x="4183"/>
        <item x="2152"/>
        <item x="4340"/>
        <item x="914"/>
        <item x="4629"/>
        <item x="2380"/>
        <item x="3790"/>
        <item x="1270"/>
        <item x="1238"/>
        <item x="4199"/>
        <item x="793"/>
        <item x="414"/>
        <item x="2165"/>
        <item x="2024"/>
        <item x="702"/>
        <item x="829"/>
        <item x="1638"/>
        <item x="2423"/>
        <item x="199"/>
        <item x="2089"/>
        <item x="3218"/>
        <item x="3647"/>
        <item x="411"/>
        <item x="1286"/>
        <item x="19"/>
        <item x="151"/>
        <item x="348"/>
        <item x="1533"/>
        <item x="3578"/>
        <item x="3383"/>
        <item x="3909"/>
        <item x="777"/>
        <item x="4599"/>
        <item x="1614"/>
        <item x="2434"/>
        <item x="2539"/>
        <item x="2694"/>
        <item x="4674"/>
        <item x="4152"/>
        <item x="176"/>
        <item x="2103"/>
        <item x="1962"/>
        <item x="3421"/>
        <item x="1251"/>
        <item x="1166"/>
        <item x="4783"/>
        <item x="4730"/>
        <item x="3904"/>
        <item x="1611"/>
        <item x="1448"/>
        <item x="1639"/>
        <item x="2426"/>
        <item x="476"/>
        <item x="2185"/>
        <item x="1902"/>
        <item x="1588"/>
        <item x="1811"/>
        <item x="557"/>
        <item x="281"/>
        <item x="1118"/>
        <item x="1742"/>
        <item x="2794"/>
        <item x="417"/>
        <item x="3853"/>
        <item x="1440"/>
        <item x="3038"/>
        <item x="760"/>
        <item x="1067"/>
        <item x="3625"/>
        <item x="3553"/>
        <item x="1703"/>
        <item x="379"/>
        <item x="154"/>
        <item x="135"/>
        <item x="217"/>
        <item x="140"/>
        <item x="432"/>
        <item x="4304"/>
        <item x="3090"/>
        <item x="3774"/>
        <item x="3312"/>
        <item x="4331"/>
        <item x="2101"/>
        <item x="2124"/>
        <item x="3656"/>
        <item x="3782"/>
        <item x="661"/>
        <item x="3872"/>
        <item x="1808"/>
        <item x="1893"/>
        <item x="627"/>
        <item x="947"/>
        <item x="2421"/>
        <item x="554"/>
        <item x="4391"/>
        <item x="544"/>
        <item x="3641"/>
        <item x="1074"/>
        <item x="3819"/>
        <item x="35"/>
        <item x="68"/>
        <item x="235"/>
        <item x="4643"/>
        <item x="2203"/>
        <item x="4681"/>
        <item x="3698"/>
        <item x="2122"/>
        <item x="1562"/>
        <item x="2513"/>
        <item x="4329"/>
        <item x="1259"/>
        <item x="1644"/>
        <item x="2143"/>
        <item x="798"/>
        <item x="3566"/>
        <item x="3454"/>
        <item x="3181"/>
        <item x="894"/>
        <item x="3115"/>
        <item x="3789"/>
        <item x="1665"/>
        <item x="252"/>
        <item x="1910"/>
        <item x="3368"/>
        <item x="926"/>
        <item x="1558"/>
        <item x="3534"/>
        <item x="145"/>
        <item x="854"/>
        <item x="4309"/>
        <item x="2767"/>
        <item x="2257"/>
        <item x="1850"/>
        <item x="1968"/>
        <item x="3314"/>
        <item x="3096"/>
        <item x="358"/>
        <item x="2683"/>
        <item x="1109"/>
        <item x="1728"/>
        <item x="539"/>
        <item x="2017"/>
        <item x="877"/>
        <item x="989"/>
        <item x="4702"/>
        <item x="1242"/>
        <item x="1422"/>
        <item x="4347"/>
        <item x="4880"/>
        <item x="4671"/>
        <item x="2910"/>
        <item x="4692"/>
        <item x="2216"/>
        <item x="1055"/>
        <item x="2375"/>
        <item x="3667"/>
        <item x="4045"/>
        <item x="2730"/>
        <item x="3158"/>
        <item x="2745"/>
        <item x="2980"/>
        <item x="4916"/>
        <item x="3410"/>
        <item x="4708"/>
        <item x="2456"/>
        <item x="767"/>
        <item x="2104"/>
        <item x="2498"/>
        <item x="4515"/>
        <item x="2483"/>
        <item x="4109"/>
        <item x="3366"/>
        <item x="4333"/>
        <item x="3287"/>
        <item x="4101"/>
        <item x="1781"/>
        <item x="1945"/>
        <item x="2535"/>
        <item x="4290"/>
        <item x="1660"/>
        <item x="3101"/>
        <item x="630"/>
        <item x="1768"/>
        <item x="3536"/>
        <item x="1587"/>
        <item x="1529"/>
        <item x="1617"/>
        <item x="3290"/>
        <item x="2200"/>
        <item x="1450"/>
        <item x="1888"/>
        <item x="4677"/>
        <item x="3382"/>
        <item x="2582"/>
        <item x="297"/>
        <item x="4586"/>
        <item x="3748"/>
        <item x="4373"/>
        <item x="2911"/>
        <item x="642"/>
        <item x="1414"/>
        <item x="2362"/>
        <item x="2211"/>
        <item x="3891"/>
        <item x="4631"/>
        <item x="4051"/>
        <item x="2117"/>
        <item x="2686"/>
        <item x="1371"/>
        <item x="3321"/>
        <item x="3317"/>
        <item x="1837"/>
        <item x="1288"/>
        <item x="2655"/>
        <item x="2751"/>
        <item x="4911"/>
        <item x="3994"/>
        <item x="3204"/>
        <item x="4455"/>
        <item x="4382"/>
        <item x="3150"/>
        <item x="3065"/>
        <item x="122"/>
        <item x="198"/>
        <item x="247"/>
        <item x="3815"/>
        <item x="3811"/>
        <item x="3298"/>
        <item x="3665"/>
        <item x="3441"/>
        <item x="1359"/>
        <item x="4230"/>
        <item x="4319"/>
        <item x="491"/>
        <item x="983"/>
        <item x="1115"/>
        <item x="1868"/>
        <item x="4195"/>
        <item x="3680"/>
        <item x="2810"/>
        <item x="4237"/>
        <item x="1755"/>
        <item x="1874"/>
        <item x="3887"/>
        <item x="191"/>
        <item x="1312"/>
        <item x="949"/>
        <item x="1674"/>
        <item x="4252"/>
        <item x="2599"/>
        <item x="4562"/>
        <item x="3684"/>
        <item x="1784"/>
        <item x="4723"/>
        <item x="1890"/>
        <item x="3879"/>
        <item x="1145"/>
        <item x="4747"/>
        <item x="3561"/>
        <item x="4653"/>
        <item x="376"/>
        <item x="528"/>
        <item x="4263"/>
        <item x="3499"/>
        <item x="2628"/>
        <item x="4298"/>
        <item x="3200"/>
        <item x="2012"/>
        <item x="420"/>
        <item x="1829"/>
        <item x="3013"/>
        <item x="1369"/>
        <item x="232"/>
        <item x="2393"/>
        <item x="4458"/>
        <item x="394"/>
        <item x="405"/>
        <item x="251"/>
        <item x="498"/>
        <item x="4454"/>
        <item x="1779"/>
        <item x="3648"/>
        <item x="3702"/>
        <item x="3194"/>
        <item x="3107"/>
        <item x="1418"/>
        <item x="4717"/>
        <item x="2007"/>
        <item x="4024"/>
        <item x="681"/>
        <item x="3054"/>
        <item x="592"/>
        <item x="979"/>
        <item x="3315"/>
        <item x="4904"/>
        <item x="3130"/>
        <item x="4754"/>
        <item x="1999"/>
        <item x="4531"/>
        <item x="4481"/>
        <item x="1698"/>
        <item x="1737"/>
        <item x="4345"/>
        <item x="3696"/>
        <item x="4811"/>
        <item x="2948"/>
        <item x="2649"/>
        <item x="3098"/>
        <item x="3796"/>
        <item x="1162"/>
        <item x="2891"/>
        <item x="2438"/>
        <item x="2193"/>
        <item x="2248"/>
        <item x="4257"/>
        <item x="1658"/>
        <item x="2700"/>
        <item x="3761"/>
        <item x="3558"/>
        <item x="3260"/>
        <item x="1823"/>
        <item x="4048"/>
        <item x="406"/>
        <item x="4843"/>
        <item x="4615"/>
        <item x="2845"/>
        <item x="4793"/>
        <item x="3520"/>
        <item x="4469"/>
        <item x="1838"/>
        <item x="2163"/>
        <item x="4624"/>
        <item x="2861"/>
        <item x="616"/>
        <item x="3634"/>
        <item x="1772"/>
        <item x="2747"/>
        <item x="3657"/>
        <item x="2077"/>
        <item x="2998"/>
        <item x="1560"/>
        <item x="2359"/>
        <item x="1045"/>
        <item x="3721"/>
        <item x="4300"/>
        <item x="2102"/>
        <item x="978"/>
        <item x="948"/>
        <item x="1026"/>
        <item x="3390"/>
        <item x="3436"/>
        <item x="3116"/>
        <item x="436"/>
        <item x="4834"/>
        <item x="3156"/>
        <item x="38"/>
        <item x="1620"/>
        <item x="3806"/>
        <item x="52"/>
        <item x="861"/>
        <item x="1831"/>
        <item x="2184"/>
        <item x="3474"/>
        <item x="4474"/>
        <item x="144"/>
        <item x="2714"/>
        <item x="4556"/>
        <item x="1298"/>
        <item x="1034"/>
        <item x="2517"/>
        <item x="2234"/>
        <item x="2909"/>
        <item x="3971"/>
        <item x="3633"/>
        <item x="3637"/>
        <item x="3643"/>
        <item x="4679"/>
        <item x="744"/>
        <item x="1873"/>
        <item x="2830"/>
        <item x="1464"/>
        <item x="3197"/>
        <item x="3713"/>
        <item x="2288"/>
        <item x="3760"/>
        <item x="924"/>
        <item x="3357"/>
        <item x="1073"/>
        <item x="2890"/>
        <item x="1338"/>
        <item x="1815"/>
        <item x="1243"/>
        <item x="1252"/>
        <item x="938"/>
        <item x="746"/>
        <item x="3245"/>
        <item x="4847"/>
        <item x="3141"/>
        <item x="111"/>
        <item x="2673"/>
        <item x="2384"/>
        <item x="181"/>
        <item x="4837"/>
        <item x="2312"/>
        <item x="2274"/>
        <item x="347"/>
        <item x="374"/>
        <item x="4809"/>
        <item x="686"/>
        <item x="3486"/>
        <item x="3394"/>
        <item x="2968"/>
        <item x="3075"/>
        <item x="4003"/>
        <item x="4000"/>
        <item x="1526"/>
        <item x="2536"/>
        <item x="2905"/>
        <item x="2985"/>
        <item x="4848"/>
        <item x="4715"/>
        <item x="4720"/>
        <item x="1821"/>
        <item x="4899"/>
        <item x="4884"/>
        <item x="4402"/>
        <item x="1133"/>
        <item x="2022"/>
        <item x="1028"/>
        <item x="1"/>
        <item x="13"/>
        <item x="18"/>
        <item x="202"/>
        <item x="2036"/>
        <item x="1718"/>
        <item x="2474"/>
        <item x="368"/>
        <item x="769"/>
        <item x="284"/>
        <item x="3207"/>
        <item x="3516"/>
        <item x="2020"/>
        <item x="1506"/>
        <item x="4011"/>
        <item x="4224"/>
        <item x="830"/>
        <item x="4061"/>
        <item x="2740"/>
        <item x="4052"/>
        <item x="314"/>
        <item x="3983"/>
        <item x="3174"/>
        <item x="3770"/>
        <item x="3270"/>
        <item x="3544"/>
        <item x="3209"/>
        <item x="1425"/>
        <item x="500"/>
        <item x="4338"/>
        <item x="1502"/>
        <item x="2227"/>
        <item x="3858"/>
        <item x="3924"/>
        <item x="3813"/>
        <item x="105"/>
        <item x="2675"/>
        <item x="4670"/>
        <item x="3401"/>
        <item x="758"/>
        <item x="3336"/>
        <item x="1344"/>
        <item x="1442"/>
        <item x="2377"/>
        <item x="1227"/>
        <item x="3345"/>
        <item x="1461"/>
        <item x="2161"/>
        <item x="2724"/>
        <item x="1760"/>
        <item x="1678"/>
        <item x="1773"/>
        <item x="783"/>
        <item x="669"/>
        <item x="4907"/>
        <item x="51"/>
        <item x="3259"/>
        <item x="2294"/>
        <item x="3863"/>
        <item x="1075"/>
        <item x="2578"/>
        <item x="2927"/>
        <item x="2889"/>
        <item x="2379"/>
        <item x="3331"/>
        <item x="224"/>
        <item x="2676"/>
        <item x="673"/>
        <item x="2902"/>
        <item x="4509"/>
        <item x="3737"/>
        <item x="3864"/>
        <item x="2215"/>
        <item x="286"/>
        <item x="3296"/>
        <item x="2131"/>
        <item x="1935"/>
        <item x="1480"/>
        <item x="3884"/>
        <item x="1520"/>
        <item x="189"/>
        <item x="4404"/>
        <item x="12"/>
        <item x="2892"/>
        <item x="3000"/>
        <item x="4851"/>
        <item x="1441"/>
        <item x="4370"/>
        <item x="2848"/>
        <item x="2205"/>
        <item x="2780"/>
        <item x="4682"/>
        <item x="3293"/>
        <item x="201"/>
        <item x="3797"/>
        <item x="3616"/>
        <item x="3712"/>
        <item x="3438"/>
        <item x="950"/>
        <item x="3658"/>
        <item x="2919"/>
        <item x="1621"/>
        <item x="2532"/>
        <item x="1486"/>
        <item x="1412"/>
        <item x="2395"/>
        <item x="2128"/>
        <item x="1851"/>
        <item x="1296"/>
        <item x="2661"/>
        <item x="2993"/>
        <item x="982"/>
        <item x="4555"/>
        <item x="2320"/>
        <item x="810"/>
        <item x="1131"/>
        <item x="2625"/>
        <item x="4888"/>
        <item x="684"/>
        <item x="3617"/>
        <item x="180"/>
        <item x="581"/>
        <item x="2308"/>
        <item x="1038"/>
        <item x="119"/>
        <item x="2940"/>
        <item x="1202"/>
        <item x="4875"/>
        <item x="2019"/>
        <item x="262"/>
        <item x="4005"/>
        <item x="4376"/>
        <item x="3056"/>
        <item x="440"/>
        <item x="1325"/>
        <item x="668"/>
        <item x="3219"/>
        <item x="506"/>
        <item x="1827"/>
        <item x="2443"/>
        <item x="496"/>
        <item x="1157"/>
        <item x="3263"/>
        <item x="3999"/>
        <item x="1997"/>
        <item x="2442"/>
        <item x="3852"/>
        <item x="816"/>
        <item x="725"/>
        <item x="3728"/>
        <item x="3445"/>
        <item x="4134"/>
        <item x="1508"/>
        <item x="2315"/>
        <item x="2770"/>
        <item x="761"/>
        <item x="2222"/>
        <item x="1374"/>
        <item x="3210"/>
        <item x="4112"/>
        <item x="3485"/>
        <item x="2533"/>
        <item x="1576"/>
        <item x="1271"/>
        <item x="2441"/>
        <item x="1785"/>
        <item x="3097"/>
        <item x="1262"/>
        <item x="4318"/>
        <item x="1548"/>
        <item x="3294"/>
        <item x="3778"/>
        <item x="3131"/>
        <item x="4396"/>
        <item x="815"/>
        <item x="976"/>
        <item x="1094"/>
        <item x="670"/>
        <item x="1424"/>
        <item x="3351"/>
        <item x="2431"/>
        <item x="2831"/>
        <item x="4219"/>
        <item x="2010"/>
        <item x="2157"/>
        <item x="1802"/>
        <item x="3014"/>
        <item x="4705"/>
        <item x="1105"/>
        <item x="1240"/>
        <item x="3215"/>
        <item x="1347"/>
        <item x="1200"/>
        <item x="1869"/>
        <item x="1492"/>
        <item x="4088"/>
        <item x="1050"/>
        <item x="776"/>
        <item x="206"/>
        <item x="380"/>
        <item x="1716"/>
        <item x="4673"/>
        <item x="155"/>
        <item x="341"/>
        <item x="2186"/>
        <item x="4251"/>
        <item x="4580"/>
        <item x="4335"/>
        <item x="3069"/>
        <item x="451"/>
        <item x="2509"/>
        <item x="4214"/>
        <item x="4676"/>
        <item x="2491"/>
        <item x="1762"/>
        <item x="3690"/>
        <item x="920"/>
        <item x="22"/>
        <item x="2088"/>
        <item x="228"/>
        <item x="4108"/>
        <item x="3998"/>
        <item x="448"/>
        <item x="610"/>
        <item x="1343"/>
        <item x="4234"/>
        <item x="4428"/>
        <item x="2422"/>
        <item x="2001"/>
        <item x="4430"/>
        <item x="4662"/>
        <item x="4820"/>
        <item x="2053"/>
        <item x="1739"/>
        <item x="3084"/>
        <item x="613"/>
        <item x="3016"/>
        <item x="4826"/>
        <item x="2717"/>
        <item x="3136"/>
        <item x="1876"/>
        <item x="859"/>
        <item x="2820"/>
        <item x="3959"/>
        <item x="3165"/>
        <item x="4706"/>
        <item x="2900"/>
        <item x="4726"/>
        <item x="4640"/>
        <item x="4554"/>
        <item x="3738"/>
        <item x="1896"/>
        <item x="1593"/>
        <item x="749"/>
        <item x="3375"/>
        <item x="1004"/>
        <item x="4281"/>
        <item x="3127"/>
        <item x="4877"/>
        <item x="578"/>
        <item x="1695"/>
        <item x="3746"/>
        <item x="2487"/>
        <item x="2933"/>
        <item x="351"/>
        <item x="59"/>
        <item x="1391"/>
        <item x="1360"/>
        <item x="3085"/>
        <item x="4759"/>
        <item x="585"/>
        <item x="1478"/>
        <item x="807"/>
        <item x="1753"/>
        <item x="399"/>
        <item x="4490"/>
        <item x="1519"/>
        <item x="4569"/>
        <item x="168"/>
        <item x="4210"/>
        <item x="3624"/>
        <item x="4564"/>
        <item x="190"/>
        <item x="3781"/>
        <item x="3619"/>
        <item x="3854"/>
        <item x="248"/>
        <item x="4905"/>
        <item x="1662"/>
        <item x="4448"/>
        <item x="2718"/>
        <item x="4078"/>
        <item x="1717"/>
        <item x="3769"/>
        <item x="1099"/>
        <item x="2792"/>
        <item x="3688"/>
        <item x="4106"/>
        <item x="3730"/>
        <item x="1415"/>
        <item x="3784"/>
        <item x="641"/>
        <item x="2078"/>
        <item x="2465"/>
        <item x="3629"/>
        <item x="3039"/>
        <item x="3044"/>
        <item x="3019"/>
        <item x="2989"/>
        <item x="4387"/>
        <item x="1975"/>
        <item x="1889"/>
        <item x="1078"/>
        <item x="1066"/>
        <item x="1189"/>
        <item x="2183"/>
        <item x="1857"/>
        <item x="3532"/>
        <item x="2224"/>
        <item x="2142"/>
        <item x="1860"/>
        <item x="421"/>
        <item x="3832"/>
        <item x="418"/>
        <item x="4648"/>
        <item x="2002"/>
        <item x="1190"/>
        <item x="1245"/>
        <item x="2573"/>
        <item x="2331"/>
        <item x="2929"/>
        <item x="1528"/>
        <item x="1584"/>
        <item x="2329"/>
        <item x="3700"/>
        <item x="388"/>
        <item x="1632"/>
        <item x="2239"/>
        <item x="1229"/>
        <item x="1410"/>
        <item x="3845"/>
        <item x="3776"/>
        <item x="2519"/>
        <item x="1729"/>
        <item x="3117"/>
        <item x="2175"/>
        <item x="1847"/>
        <item x="2158"/>
        <item x="866"/>
        <item x="2501"/>
        <item x="3034"/>
        <item x="1750"/>
        <item x="1321"/>
        <item x="2822"/>
        <item x="1725"/>
        <item x="4327"/>
        <item x="3228"/>
        <item x="884"/>
        <item x="2781"/>
        <item x="4636"/>
        <item x="604"/>
        <item x="337"/>
        <item x="3171"/>
        <item x="329"/>
        <item x="817"/>
        <item x="2348"/>
        <item x="1248"/>
        <item x="4419"/>
        <item x="4386"/>
        <item x="3803"/>
        <item x="1328"/>
        <item x="3482"/>
        <item x="1124"/>
        <item x="3330"/>
        <item x="2074"/>
        <item x="892"/>
        <item x="1818"/>
        <item x="4354"/>
        <item x="1216"/>
        <item x="1206"/>
        <item x="3500"/>
        <item x="4915"/>
        <item x="952"/>
        <item x="852"/>
        <item x="2489"/>
        <item x="3162"/>
        <item x="4250"/>
        <item x="1951"/>
        <item x="535"/>
        <item x="3925"/>
        <item x="4155"/>
        <item x="3560"/>
        <item x="2318"/>
        <item x="3671"/>
        <item x="1930"/>
        <item x="4780"/>
        <item x="4295"/>
        <item x="1973"/>
        <item x="209"/>
        <item x="362"/>
        <item x="4221"/>
        <item x="3043"/>
        <item x="4804"/>
        <item x="2202"/>
        <item x="1909"/>
        <item x="3919"/>
        <item x="4449"/>
        <item x="3603"/>
        <item x="2713"/>
        <item x="3279"/>
        <item x="4625"/>
        <item x="756"/>
        <item x="3862"/>
        <item x="4788"/>
        <item x="3380"/>
        <item x="4781"/>
        <item x="4192"/>
        <item x="2209"/>
        <item x="4755"/>
        <item x="3745"/>
        <item x="4133"/>
        <item x="4694"/>
        <item x="3340"/>
        <item x="1278"/>
        <item x="576"/>
        <item x="87"/>
        <item x="107"/>
        <item x="918"/>
        <item x="446"/>
        <item x="3310"/>
        <item x="1628"/>
        <item x="3231"/>
        <item x="1652"/>
        <item x="2459"/>
        <item x="4912"/>
        <item x="575"/>
        <item x="2225"/>
        <item x="967"/>
        <item x="4168"/>
        <item x="3798"/>
        <item x="4429"/>
        <item x="2702"/>
        <item x="3285"/>
        <item x="2113"/>
        <item x="4090"/>
        <item x="1834"/>
        <item x="2221"/>
        <item x="3555"/>
        <item x="683"/>
        <item x="1203"/>
        <item x="784"/>
        <item x="4092"/>
        <item x="3077"/>
        <item x="3978"/>
        <item x="4721"/>
        <item x="465"/>
        <item x="4207"/>
        <item x="3273"/>
        <item x="619"/>
        <item x="1404"/>
        <item x="30"/>
        <item x="3086"/>
        <item x="4246"/>
        <item x="4889"/>
        <item x="3006"/>
        <item x="4466"/>
        <item x="4119"/>
        <item x="3732"/>
        <item x="4161"/>
        <item x="1130"/>
        <item x="3111"/>
        <item x="586"/>
        <item x="3538"/>
        <item x="3751"/>
        <item x="2563"/>
        <item x="2561"/>
        <item x="3992"/>
        <item x="2722"/>
        <item x="3695"/>
        <item x="4239"/>
        <item x="1217"/>
        <item x="2400"/>
        <item x="4873"/>
        <item x="1488"/>
        <item x="4174"/>
        <item x="2464"/>
        <item x="559"/>
        <item x="1515"/>
        <item x="2966"/>
        <item x="2594"/>
        <item x="4325"/>
        <item x="2804"/>
        <item x="1527"/>
        <item x="1378"/>
        <item x="3571"/>
        <item x="3472"/>
        <item x="81"/>
        <item x="4352"/>
        <item x="4513"/>
        <item x="1843"/>
        <item x="1313"/>
        <item x="1052"/>
        <item x="552"/>
        <item x="2863"/>
        <item x="4791"/>
        <item x="3682"/>
        <item x="4734"/>
        <item x="4070"/>
        <item x="2037"/>
        <item x="1430"/>
        <item x="4055"/>
        <item x="445"/>
        <item x="3626"/>
        <item x="3457"/>
        <item x="2070"/>
        <item x="315"/>
        <item x="3586"/>
        <item x="4269"/>
        <item x="3874"/>
        <item x="2099"/>
        <item x="2923"/>
        <item x="2856"/>
        <item x="3374"/>
        <item x="3750"/>
        <item x="1295"/>
        <item x="2549"/>
        <item x="2391"/>
        <item x="2763"/>
        <item x="4822"/>
        <item x="1537"/>
        <item x="2109"/>
        <item x="2494"/>
        <item x="1629"/>
        <item x="2961"/>
        <item x="1382"/>
        <item x="656"/>
        <item x="1992"/>
        <item x="460"/>
        <item x="4369"/>
        <item x="2057"/>
        <item x="3986"/>
        <item x="543"/>
        <item x="3078"/>
        <item x="4498"/>
        <item x="2904"/>
        <item x="1218"/>
        <item x="4497"/>
        <item x="1406"/>
        <item x="2"/>
        <item x="264"/>
        <item x="229"/>
        <item x="1573"/>
        <item x="4491"/>
        <item x="4314"/>
        <item x="560"/>
        <item x="3145"/>
        <item x="1917"/>
        <item x="3148"/>
        <item x="31"/>
        <item x="6"/>
        <item x="160"/>
        <item x="467"/>
        <item x="2344"/>
        <item x="3301"/>
        <item x="1676"/>
        <item x="3440"/>
        <item x="2167"/>
        <item x="3668"/>
        <item x="3786"/>
        <item x="378"/>
        <item x="2389"/>
        <item x="1329"/>
        <item x="1181"/>
        <item x="1807"/>
        <item x="1392"/>
        <item x="2984"/>
        <item x="2797"/>
        <item x="3873"/>
        <item x="2773"/>
        <item x="3303"/>
        <item x="3720"/>
        <item x="3599"/>
        <item x="57"/>
        <item x="2876"/>
        <item x="2367"/>
        <item x="48"/>
        <item x="2000"/>
        <item x="1615"/>
        <item x="1787"/>
        <item x="1058"/>
        <item x="1330"/>
        <item x="593"/>
        <item x="770"/>
        <item x="1396"/>
        <item x="159"/>
        <item x="237"/>
        <item x="234"/>
        <item x="233"/>
        <item x="2973"/>
        <item x="2031"/>
        <item x="1521"/>
        <item x="4"/>
        <item x="3272"/>
        <item x="603"/>
        <item x="848"/>
        <item x="3475"/>
        <item x="306"/>
        <item x="740"/>
        <item x="4590"/>
        <item x="3779"/>
        <item x="765"/>
        <item x="2204"/>
        <item x="1948"/>
        <item x="163"/>
        <item x="2305"/>
        <item x="2545"/>
        <item x="652"/>
        <item x="2447"/>
        <item x="1633"/>
        <item x="1514"/>
        <item x="2881"/>
        <item x="934"/>
        <item x="4516"/>
        <item x="2405"/>
        <item x="2208"/>
        <item x="3592"/>
        <item x="1532"/>
        <item x="3663"/>
        <item x="2903"/>
        <item x="4229"/>
        <item x="2944"/>
        <item x="4332"/>
        <item x="1501"/>
        <item x="2731"/>
        <item x="1971"/>
        <item x="2100"/>
        <item x="4212"/>
        <item x="1964"/>
        <item x="4896"/>
        <item x="4244"/>
        <item x="4666"/>
        <item x="1732"/>
        <item x="2278"/>
        <item x="1635"/>
        <item x="3183"/>
        <item x="4191"/>
        <item x="1969"/>
        <item x="1024"/>
        <item x="1434"/>
        <item x="2198"/>
        <item x="3040"/>
        <item x="986"/>
        <item x="225"/>
        <item x="273"/>
        <item x="865"/>
        <item x="4122"/>
        <item x="4656"/>
        <item x="4277"/>
        <item x="4255"/>
        <item x="4204"/>
        <item x="558"/>
        <item x="3082"/>
        <item x="4750"/>
        <item x="73"/>
        <item x="2475"/>
        <item x="2080"/>
        <item x="4038"/>
        <item x="4758"/>
        <item x="3679"/>
        <item x="3595"/>
        <item x="1302"/>
        <item x="927"/>
        <item x="4789"/>
        <item x="1159"/>
        <item x="4852"/>
        <item x="4388"/>
        <item x="4120"/>
        <item x="2266"/>
        <item x="2444"/>
        <item x="4233"/>
        <item x="1702"/>
        <item x="1458"/>
        <item x="889"/>
        <item x="1323"/>
        <item x="2485"/>
        <item x="11"/>
        <item x="831"/>
        <item x="790"/>
        <item x="2737"/>
        <item x="4857"/>
        <item x="4104"/>
        <item x="3575"/>
        <item x="324"/>
        <item x="485"/>
        <item x="3814"/>
        <item x="2323"/>
        <item x="1805"/>
        <item x="2270"/>
        <item x="1326"/>
        <item x="1268"/>
        <item x="4808"/>
        <item x="3365"/>
        <item x="3160"/>
        <item x="3071"/>
        <item x="3369"/>
        <item x="2121"/>
        <item x="4778"/>
        <item x="1348"/>
        <item x="477"/>
        <item x="2503"/>
        <item x="2293"/>
        <item x="960"/>
        <item x="3393"/>
        <item x="4810"/>
        <item x="2867"/>
        <item x="2351"/>
        <item x="3755"/>
        <item x="1647"/>
        <item x="1065"/>
        <item x="1044"/>
        <item x="1854"/>
        <item x="1534"/>
        <item x="1741"/>
        <item x="2912"/>
        <item x="3539"/>
        <item x="3847"/>
        <item x="565"/>
        <item x="2141"/>
        <item x="7"/>
        <item x="850"/>
        <item x="3780"/>
        <item x="1977"/>
        <item x="4047"/>
        <item x="4685"/>
        <item x="4434"/>
        <item x="4480"/>
        <item x="3933"/>
        <item x="2749"/>
        <item x="3122"/>
        <item x="2180"/>
        <item x="540"/>
        <item x="628"/>
        <item x="922"/>
        <item x="4002"/>
        <item x="1866"/>
        <item x="2111"/>
        <item x="245"/>
        <item x="242"/>
        <item x="4749"/>
        <item x="4206"/>
        <item x="285"/>
        <item x="94"/>
        <item x="109"/>
        <item x="44"/>
        <item x="2181"/>
        <item x="1349"/>
        <item x="3377"/>
        <item x="3311"/>
        <item x="4096"/>
        <item x="819"/>
        <item x="212"/>
        <item x="1958"/>
        <item x="1817"/>
        <item x="4374"/>
        <item x="3568"/>
        <item x="1354"/>
        <item x="429"/>
        <item x="599"/>
        <item x="4479"/>
        <item x="1580"/>
        <item x="919"/>
        <item x="2040"/>
        <item x="2479"/>
        <item x="1027"/>
        <item x="3494"/>
        <item x="1940"/>
        <item x="317"/>
        <item x="512"/>
        <item x="980"/>
        <item x="192"/>
        <item x="1631"/>
        <item x="1498"/>
        <item x="344"/>
        <item x="4389"/>
        <item x="4390"/>
        <item x="39"/>
        <item x="21"/>
        <item x="695"/>
        <item x="2174"/>
        <item x="2356"/>
        <item x="3497"/>
        <item x="561"/>
        <item x="2065"/>
        <item x="1102"/>
        <item x="3988"/>
        <item x="3655"/>
        <item x="2497"/>
        <item x="3856"/>
        <item x="1261"/>
        <item x="2511"/>
        <item x="2697"/>
        <item x="1706"/>
        <item x="2818"/>
        <item x="1504"/>
        <item x="257"/>
        <item x="17"/>
        <item x="254"/>
        <item x="3752"/>
        <item x="2326"/>
        <item x="2119"/>
        <item x="1429"/>
        <item x="1433"/>
        <item x="3912"/>
        <item x="4362"/>
        <item x="4321"/>
        <item x="3067"/>
        <item x="2195"/>
        <item x="3689"/>
        <item x="3855"/>
        <item x="4367"/>
        <item x="4478"/>
        <item x="981"/>
        <item x="4776"/>
        <item x="3681"/>
        <item x="2125"/>
        <item x="4324"/>
        <item x="1421"/>
        <item x="3055"/>
        <item x="2126"/>
        <item x="2463"/>
        <item x="3229"/>
        <item x="1855"/>
        <item x="1986"/>
        <item x="4149"/>
        <item x="3932"/>
        <item x="4688"/>
        <item x="177"/>
        <item x="1021"/>
        <item x="2807"/>
        <item x="2663"/>
        <item x="4768"/>
        <item x="1740"/>
        <item x="4716"/>
        <item x="3865"/>
        <item x="1535"/>
        <item x="1173"/>
        <item x="4829"/>
        <item x="787"/>
        <item x="2173"/>
        <item x="4077"/>
        <item x="4596"/>
        <item x="1390"/>
        <item x="3371"/>
        <item x="4824"/>
        <item x="4397"/>
        <item x="3030"/>
        <item x="3771"/>
        <item x="4358"/>
        <item x="1790"/>
        <item x="1856"/>
        <item x="3247"/>
        <item x="1033"/>
        <item x="457"/>
        <item x="962"/>
        <item x="4194"/>
        <item x="2347"/>
        <item x="3325"/>
        <item x="3469"/>
        <item x="2783"/>
        <item x="1722"/>
        <item x="1726"/>
        <item x="1129"/>
        <item x="2346"/>
        <item x="708"/>
        <item x="213"/>
        <item x="392"/>
        <item x="182"/>
        <item x="1942"/>
        <item x="757"/>
        <item x="2859"/>
        <item x="3824"/>
        <item x="3059"/>
        <item x="2907"/>
        <item x="4823"/>
        <item x="4855"/>
        <item x="4539"/>
        <item x="4136"/>
        <item x="904"/>
        <item x="2026"/>
        <item x="3985"/>
        <item x="2064"/>
        <item x="4698"/>
        <item x="4464"/>
        <item x="2292"/>
        <item x="481"/>
        <item x="4859"/>
        <item x="3157"/>
        <item x="3523"/>
        <item x="3163"/>
        <item x="4301"/>
        <item x="1072"/>
        <item x="4785"/>
        <item x="3562"/>
        <item x="2803"/>
        <item x="1637"/>
        <item x="1046"/>
        <item x="4644"/>
        <item x="4866"/>
        <item x="2844"/>
        <item x="4135"/>
        <item x="327"/>
        <item x="4752"/>
        <item x="4792"/>
        <item x="270"/>
        <item x="1679"/>
        <item x="2782"/>
        <item x="4364"/>
        <item x="1408"/>
        <item x="3166"/>
        <item x="909"/>
        <item x="4408"/>
        <item x="2301"/>
        <item x="3609"/>
        <item x="4761"/>
        <item x="3451"/>
        <item x="16"/>
        <item x="64"/>
        <item x="110"/>
        <item x="227"/>
        <item x="3481"/>
        <item x="4901"/>
        <item x="3326"/>
        <item x="2840"/>
        <item x="2689"/>
        <item x="3958"/>
        <item x="1071"/>
        <item x="2291"/>
        <item x="3121"/>
        <item x="1712"/>
        <item x="3047"/>
        <item x="2575"/>
        <item x="2687"/>
        <item x="4573"/>
        <item x="1186"/>
        <item x="2139"/>
        <item x="1956"/>
        <item x="1848"/>
        <item x="3235"/>
        <item x="4302"/>
        <item x="2538"/>
        <item x="3835"/>
        <item x="419"/>
        <item x="3095"/>
        <item x="3733"/>
        <item x="1042"/>
        <item x="1993"/>
        <item x="1219"/>
        <item x="2231"/>
        <item x="2207"/>
        <item x="2623"/>
        <item x="2343"/>
        <item x="2042"/>
        <item x="2846"/>
        <item x="238"/>
        <item x="1316"/>
        <item x="2970"/>
        <item x="3812"/>
        <item x="4903"/>
        <item x="101"/>
        <item x="4249"/>
        <item x="1844"/>
        <item x="1619"/>
        <item x="205"/>
        <item x="3511"/>
        <item x="2943"/>
        <item x="4691"/>
        <item x="3"/>
        <item x="66"/>
        <item x="1513"/>
        <item x="216"/>
        <item x="462"/>
        <item x="3951"/>
        <item x="4424"/>
        <item x="3076"/>
        <item x="2662"/>
        <item x="3363"/>
        <item x="2191"/>
        <item x="1291"/>
        <item x="2591"/>
        <item x="357"/>
        <item x="4046"/>
        <item x="2145"/>
        <item x="3420"/>
        <item x="4444"/>
        <item x="1395"/>
        <item x="818"/>
        <item x="2340"/>
        <item x="383"/>
        <item x="3424"/>
        <item x="3196"/>
        <item x="4196"/>
        <item x="662"/>
        <item x="605"/>
        <item x="4860"/>
        <item x="4042"/>
        <item x="2758"/>
        <item x="4356"/>
        <item x="2313"/>
        <item x="1247"/>
        <item x="4081"/>
        <item x="1800"/>
        <item x="3282"/>
        <item x="907"/>
        <item x="3503"/>
        <item x="4043"/>
        <item x="484"/>
        <item x="3664"/>
        <item x="3644"/>
        <item x="2850"/>
        <item x="295"/>
        <item x="2047"/>
        <item x="1402"/>
        <item x="839"/>
        <item x="4699"/>
        <item x="2368"/>
        <item x="2869"/>
        <item x="296"/>
        <item x="313"/>
        <item x="431"/>
        <item x="4878"/>
        <item x="1353"/>
        <item x="3465"/>
        <item x="2893"/>
        <item x="1863"/>
        <item x="2596"/>
        <item x="2350"/>
        <item x="724"/>
        <item x="2371"/>
        <item x="1643"/>
        <item x="870"/>
        <item x="412"/>
        <item x="100"/>
        <item x="2899"/>
        <item x="328"/>
        <item x="1859"/>
        <item x="2978"/>
        <item x="1212"/>
        <item x="633"/>
        <item x="1141"/>
        <item x="1583"/>
        <item x="2008"/>
        <item x="1664"/>
        <item x="809"/>
        <item x="1064"/>
        <item x="3569"/>
        <item x="323"/>
        <item x="2390"/>
        <item x="4913"/>
        <item x="855"/>
        <item x="3144"/>
        <item x="3691"/>
        <item x="1499"/>
        <item x="1463"/>
        <item x="3492"/>
        <item x="3080"/>
        <item x="4853"/>
        <item x="2154"/>
        <item x="3823"/>
        <item x="2324"/>
        <item x="4765"/>
        <item x="1128"/>
        <item x="3905"/>
        <item x="2862"/>
        <item x="4832"/>
        <item x="1923"/>
        <item x="2306"/>
        <item x="2063"/>
        <item x="966"/>
        <item x="4320"/>
        <item x="710"/>
        <item x="3880"/>
        <item x="4241"/>
        <item x="860"/>
        <item x="1116"/>
        <item x="3104"/>
        <item x="1946"/>
        <item x="3264"/>
        <item x="360"/>
        <item x="4384"/>
        <item x="1903"/>
        <item x="2082"/>
        <item x="1108"/>
        <item x="2791"/>
        <item x="886"/>
        <item x="3403"/>
        <item x="2873"/>
        <item x="24"/>
        <item x="55"/>
        <item x="1554"/>
        <item x="3323"/>
        <item x="3180"/>
        <item x="3901"/>
        <item x="2707"/>
        <item x="1701"/>
        <item x="4398"/>
        <item x="3199"/>
        <item x="3099"/>
        <item x="4782"/>
        <item x="1563"/>
        <item x="4037"/>
        <item x="1331"/>
        <item x="2942"/>
        <item x="2612"/>
        <item x="3828"/>
        <item x="50"/>
        <item x="802"/>
        <item x="3565"/>
        <item x="1941"/>
        <item x="4272"/>
        <item x="3818"/>
        <item x="2238"/>
        <item x="3570"/>
        <item x="256"/>
        <item x="4450"/>
        <item x="704"/>
        <item x="1883"/>
        <item x="2169"/>
        <item x="3050"/>
        <item x="3549"/>
        <item x="1244"/>
        <item x="1305"/>
        <item x="3010"/>
        <item x="4591"/>
        <item x="4541"/>
        <item x="434"/>
        <item x="1384"/>
        <item x="737"/>
        <item x="4609"/>
        <item x="698"/>
        <item x="370"/>
        <item x="3284"/>
        <item x="3672"/>
        <item x="459"/>
        <item x="3463"/>
        <item x="1149"/>
        <item x="4372"/>
        <item x="4499"/>
        <item x="1858"/>
        <item x="2630"/>
        <item x="2469"/>
        <item x="3902"/>
        <item x="3582"/>
        <item x="1092"/>
        <item x="1970"/>
        <item x="99"/>
        <item x="20"/>
        <item x="23"/>
        <item x="3395"/>
        <item x="402"/>
        <item x="4353"/>
        <item x="2556"/>
        <item x="1801"/>
        <item x="4534"/>
        <item x="4813"/>
        <item x="727"/>
        <item x="1491"/>
        <item x="993"/>
        <item x="3381"/>
        <item x="1908"/>
        <item x="1900"/>
        <item x="3139"/>
        <item x="4488"/>
        <item x="4435"/>
        <item x="1310"/>
        <item x="294"/>
        <item x="2067"/>
        <item x="185"/>
        <item x="204"/>
        <item x="103"/>
        <item x="433"/>
        <item x="1577"/>
        <item x="3952"/>
        <item x="863"/>
        <item x="1309"/>
        <item x="241"/>
        <item x="1335"/>
        <item x="2640"/>
        <item x="4171"/>
        <item x="3268"/>
        <item x="3248"/>
        <item x="2412"/>
        <item x="3151"/>
        <item x="2035"/>
        <item x="2490"/>
        <item x="4869"/>
        <item x="1692"/>
        <item x="2577"/>
        <item x="2546"/>
        <item x="2669"/>
        <item x="1282"/>
        <item x="2678"/>
        <item x="3593"/>
        <item x="1551"/>
        <item x="175"/>
        <item x="345"/>
        <item x="4740"/>
        <item x="1098"/>
        <item x="1062"/>
        <item x="2073"/>
        <item x="2435"/>
        <item x="3329"/>
        <item x="4572"/>
        <item x="632"/>
        <item x="1199"/>
        <item x="996"/>
        <item x="814"/>
        <item x="373"/>
        <item x="1163"/>
        <item x="511"/>
        <item x="2361"/>
        <item x="999"/>
        <item x="2738"/>
        <item x="1265"/>
        <item x="277"/>
        <item x="716"/>
        <item x="745"/>
        <item x="1730"/>
        <item x="3184"/>
        <item x="3838"/>
        <item x="4501"/>
        <item x="3155"/>
        <item x="974"/>
        <item x="2159"/>
        <item x="79"/>
        <item x="1132"/>
        <item x="1174"/>
        <item x="4598"/>
        <item x="659"/>
        <item x="3826"/>
        <item x="2854"/>
        <item x="4658"/>
        <item x="564"/>
        <item x="2571"/>
        <item x="2232"/>
        <item x="4405"/>
        <item x="2999"/>
        <item x="4236"/>
        <item x="1426"/>
        <item x="1230"/>
        <item x="2866"/>
        <item x="3353"/>
        <item x="139"/>
        <item x="4492"/>
        <item x="789"/>
        <item x="3025"/>
        <item x="3063"/>
        <item x="1891"/>
        <item x="3830"/>
        <item x="4262"/>
        <item x="4217"/>
        <item x="2788"/>
        <item x="2608"/>
        <item x="3540"/>
        <item x="640"/>
        <item x="1201"/>
        <item x="157"/>
        <item x="1315"/>
        <item x="4141"/>
        <item x="2147"/>
        <item x="1687"/>
        <item x="2418"/>
        <item x="3435"/>
        <item x="3875"/>
        <item x="4876"/>
        <item x="495"/>
        <item x="3064"/>
        <item x="3646"/>
        <item x="514"/>
        <item x="779"/>
        <item x="4166"/>
        <item x="4879"/>
        <item x="4247"/>
        <item x="622"/>
        <item x="3255"/>
        <item x="63"/>
        <item x="2408"/>
        <item x="478"/>
        <item x="759"/>
        <item x="2093"/>
        <item x="1000"/>
        <item x="2952"/>
        <item x="1002"/>
        <item x="3137"/>
        <item x="1220"/>
        <item x="503"/>
        <item x="4381"/>
        <item x="4664"/>
        <item x="510"/>
        <item x="2086"/>
        <item x="4169"/>
        <item x="1226"/>
        <item x="4645"/>
        <item x="2593"/>
        <item x="14"/>
        <item x="672"/>
        <item x="3094"/>
        <item x="3048"/>
        <item x="1503"/>
        <item x="441"/>
        <item x="2046"/>
        <item x="4727"/>
        <item x="267"/>
        <item x="335"/>
        <item x="336"/>
        <item x="4341"/>
        <item x="1932"/>
        <item x="3859"/>
        <item x="3274"/>
        <item x="3203"/>
        <item x="4216"/>
        <item x="4838"/>
        <item x="4378"/>
        <item x="517"/>
        <item x="696"/>
        <item x="2670"/>
        <item x="3886"/>
        <item x="333"/>
        <item x="84"/>
        <item x="1879"/>
        <item x="2771"/>
        <item x="4291"/>
        <item x="3709"/>
        <item x="1814"/>
        <item x="1273"/>
        <item x="4607"/>
        <item x="570"/>
        <item x="4795"/>
        <item x="3653"/>
        <item x="542"/>
        <item x="1409"/>
        <item x="2242"/>
        <item x="3960"/>
        <item x="3418"/>
        <item x="2657"/>
        <item x="2267"/>
        <item x="470"/>
        <item x="4253"/>
        <item x="2633"/>
        <item x="275"/>
        <item x="653"/>
        <item x="2363"/>
        <item x="3931"/>
        <item x="2516"/>
        <item x="1351"/>
        <item x="3102"/>
        <item x="126"/>
        <item x="124"/>
        <item x="647"/>
        <item x="1496"/>
        <item x="1143"/>
        <item x="1170"/>
        <item x="2013"/>
        <item x="1700"/>
        <item x="1007"/>
        <item x="3506"/>
        <item x="2518"/>
        <item x="1209"/>
        <item x="2703"/>
        <item x="3049"/>
        <item x="3452"/>
        <item x="4836"/>
        <item x="1153"/>
        <item x="3836"/>
        <item x="4218"/>
        <item x="677"/>
        <item x="2811"/>
        <item x="3015"/>
        <item x="4910"/>
        <item x="598"/>
        <item x="792"/>
        <item x="4751"/>
        <item x="1154"/>
        <item x="4560"/>
        <item x="321"/>
        <item x="72"/>
        <item x="2896"/>
        <item x="3297"/>
        <item x="1079"/>
        <item x="2653"/>
        <item x="1266"/>
        <item x="4864"/>
        <item x="2033"/>
        <item x="3767"/>
        <item x="3281"/>
        <item x="1436"/>
        <item x="970"/>
        <item x="3397"/>
        <item x="2068"/>
        <item x="1798"/>
        <item x="2800"/>
        <item x="1683"/>
        <item x="1803"/>
        <item x="1944"/>
        <item x="1666"/>
        <item x="3837"/>
        <item x="4845"/>
        <item x="1341"/>
        <item x="1590"/>
        <item x="2638"/>
        <item x="1539"/>
        <item x="3914"/>
        <item x="1612"/>
        <item x="387"/>
        <item x="2353"/>
        <item x="832"/>
        <item x="2383"/>
        <item x="2615"/>
        <item x="1232"/>
        <item x="3715"/>
        <item x="3399"/>
        <item x="1877"/>
        <item x="1025"/>
        <item x="2303"/>
        <item x="3179"/>
        <item x="3956"/>
        <item x="1479"/>
        <item x="3970"/>
        <item x="3839"/>
        <item x="1267"/>
        <item x="4637"/>
        <item x="4117"/>
        <item x="291"/>
        <item x="3442"/>
        <item x="1211"/>
        <item x="2454"/>
        <item x="1264"/>
        <item x="4652"/>
        <item x="3074"/>
        <item x="3186"/>
        <item x="825"/>
        <item x="2325"/>
        <item x="3332"/>
        <item x="4508"/>
        <item x="1849"/>
        <item x="4846"/>
        <item x="250"/>
        <item x="975"/>
        <item x="319"/>
        <item x="1070"/>
        <item x="3011"/>
        <item x="2868"/>
        <item x="4489"/>
        <item x="3089"/>
        <item x="3686"/>
        <item x="218"/>
        <item x="3889"/>
        <item x="2837"/>
        <item x="4520"/>
        <item x="871"/>
        <item x="1113"/>
        <item x="1435"/>
        <item x="3406"/>
        <item x="461"/>
        <item x="3900"/>
        <item x="2645"/>
        <item x="867"/>
        <item x="2637"/>
        <item x="3316"/>
        <item x="3659"/>
        <item x="1111"/>
        <item x="4510"/>
        <item x="91"/>
        <item x="1967"/>
        <item x="2920"/>
        <item x="493"/>
        <item x="1955"/>
        <item x="1222"/>
        <item x="1653"/>
        <item x="712"/>
        <item x="1594"/>
        <item x="2452"/>
        <item x="2025"/>
        <item x="274"/>
        <item x="2611"/>
        <item x="1069"/>
        <item x="1582"/>
        <item x="2857"/>
        <item x="1112"/>
        <item x="1704"/>
        <item x="4713"/>
        <item x="1176"/>
        <item x="2297"/>
        <item x="3591"/>
        <item x="4895"/>
        <item x="1517"/>
        <item x="3232"/>
        <item x="3042"/>
        <item x="3977"/>
        <item x="2939"/>
        <item x="842"/>
        <item x="2584"/>
        <item x="1545"/>
        <item x="2249"/>
        <item x="4536"/>
        <item x="4627"/>
        <item x="2118"/>
        <item x="4423"/>
        <item x="2428"/>
        <item x="1235"/>
        <item x="1839"/>
        <item x="1523"/>
        <item x="3846"/>
        <item x="1269"/>
        <item x="3123"/>
        <item x="3187"/>
        <item x="774"/>
        <item x="2626"/>
        <item x="1669"/>
        <item x="968"/>
        <item x="3512"/>
        <item x="3639"/>
        <item x="2699"/>
        <item x="1123"/>
        <item x="178"/>
        <item x="4894"/>
        <item x="812"/>
        <item x="1796"/>
        <item x="943"/>
        <item x="4127"/>
        <item x="1379"/>
        <item x="1097"/>
        <item x="330"/>
        <item x="1972"/>
        <item x="3638"/>
        <item x="522"/>
        <item x="2674"/>
        <item x="3364"/>
        <item x="2062"/>
        <item x="2521"/>
        <item x="3276"/>
        <item x="1746"/>
        <item x="1734"/>
        <item x="1943"/>
        <item x="3841"/>
        <item x="3223"/>
        <item x="409"/>
        <item x="1640"/>
        <item x="377"/>
        <item x="4334"/>
        <item x="2433"/>
        <item x="649"/>
        <item x="2061"/>
        <item x="3241"/>
        <item x="1012"/>
        <item x="722"/>
        <item x="625"/>
        <item x="729"/>
        <item x="2785"/>
        <item x="3087"/>
        <item x="4399"/>
        <item x="3921"/>
        <item x="2991"/>
        <item x="513"/>
        <item x="355"/>
        <item x="3347"/>
        <item x="3934"/>
        <item x="768"/>
        <item x="4452"/>
        <item x="1257"/>
        <item x="739"/>
        <item x="2802"/>
        <item x="1920"/>
        <item x="2333"/>
        <item x="1472"/>
        <item x="602"/>
        <item x="4868"/>
        <item x="2134"/>
        <item x="569"/>
        <item x="3352"/>
        <item x="4623"/>
        <item x="4583"/>
        <item x="1791"/>
        <item x="1898"/>
        <item x="1918"/>
        <item x="1171"/>
        <item x="1231"/>
        <item x="4456"/>
        <item x="2601"/>
        <item x="4642"/>
        <item x="4431"/>
        <item x="263"/>
        <item x="259"/>
        <item x="1187"/>
        <item x="778"/>
        <item x="2705"/>
        <item x="104"/>
        <item x="4661"/>
        <item x="3300"/>
        <item x="320"/>
        <item x="1088"/>
        <item x="4493"/>
        <item x="4110"/>
        <item x="342"/>
        <item x="797"/>
        <item x="580"/>
        <item x="1586"/>
        <item x="1769"/>
        <item x="2732"/>
        <item x="4256"/>
        <item x="4311"/>
        <item x="1813"/>
        <item x="4619"/>
        <item x="2190"/>
        <item x="325"/>
        <item x="4775"/>
        <item x="4757"/>
        <item x="3600"/>
        <item x="992"/>
        <item x="3124"/>
        <item x="4363"/>
        <item x="623"/>
        <item x="3802"/>
        <item x="3701"/>
        <item x="1140"/>
        <item x="3164"/>
        <item x="2338"/>
        <item x="2409"/>
        <item x="289"/>
        <item x="748"/>
        <item x="1196"/>
        <item x="2314"/>
        <item x="3620"/>
        <item x="530"/>
        <item x="3509"/>
        <item x="3222"/>
        <item x="3759"/>
        <item x="2514"/>
        <item x="2602"/>
        <item x="908"/>
        <item x="1346"/>
        <item x="2537"/>
        <item x="1049"/>
        <item x="395"/>
        <item x="1625"/>
        <item x="2162"/>
        <item x="4157"/>
        <item x="475"/>
        <item x="1318"/>
        <item x="4322"/>
        <item x="1035"/>
        <item x="4243"/>
        <item x="2316"/>
        <item x="301"/>
        <item x="1356"/>
        <item x="4159"/>
        <item x="4665"/>
        <item x="3589"/>
        <item x="2092"/>
        <item x="2116"/>
        <item x="1476"/>
        <item x="4796"/>
        <item x="4173"/>
        <item x="4393"/>
        <item x="1991"/>
        <item x="711"/>
        <item x="750"/>
        <item x="173"/>
        <item x="624"/>
        <item x="917"/>
        <item x="1327"/>
        <item x="3246"/>
        <item x="2512"/>
        <item x="1867"/>
        <item x="2906"/>
        <item x="3525"/>
        <item x="4144"/>
        <item x="4425"/>
        <item x="2841"/>
        <item x="3885"/>
        <item x="3871"/>
        <item x="2508"/>
        <item x="573"/>
        <item x="3551"/>
        <item x="4203"/>
        <item x="3727"/>
        <item x="3008"/>
        <item x="1574"/>
        <item x="3564"/>
        <item x="3253"/>
        <item x="1482"/>
        <item x="4248"/>
        <item x="1311"/>
        <item x="1164"/>
        <item x="3833"/>
        <item x="862"/>
        <item x="1516"/>
        <item x="2058"/>
        <item x="2030"/>
        <item x="3396"/>
        <item x="3243"/>
        <item x="3651"/>
        <item x="2250"/>
        <item x="2609"/>
        <item x="1744"/>
        <item x="3355"/>
        <item x="2547"/>
        <item x="2430"/>
        <item x="2005"/>
        <item x="1675"/>
        <item x="3346"/>
        <item x="4413"/>
        <item x="2833"/>
        <item x="3563"/>
        <item x="1895"/>
        <item x="3291"/>
        <item x="3917"/>
        <item x="2018"/>
        <item x="4072"/>
        <item x="304"/>
        <item x="136"/>
        <item x="236"/>
        <item x="4812"/>
        <item x="2588"/>
        <item x="2525"/>
        <item x="3524"/>
        <item x="3546"/>
        <item x="3502"/>
        <item x="3385"/>
        <item x="4830"/>
        <item x="4806"/>
        <item x="171"/>
        <item x="2199"/>
        <item x="1976"/>
        <item x="2432"/>
        <item x="3528"/>
        <item x="1452"/>
        <item x="639"/>
        <item x="2302"/>
        <item x="2574"/>
        <item x="1540"/>
        <item x="2515"/>
        <item x="4561"/>
        <item x="1474"/>
        <item x="1388"/>
        <item x="3031"/>
        <item x="1894"/>
        <item x="2060"/>
        <item x="4799"/>
        <item x="4049"/>
        <item x="3827"/>
        <item x="4603"/>
        <item x="2477"/>
        <item x="2696"/>
        <item x="2544"/>
        <item x="2004"/>
        <item x="2874"/>
        <item x="2750"/>
        <item x="2332"/>
        <item x="4016"/>
        <item x="486"/>
        <item x="4178"/>
        <item x="2805"/>
        <item x="1417"/>
        <item x="4128"/>
        <item x="733"/>
        <item x="4870"/>
        <item x="1531"/>
        <item x="2178"/>
        <item x="666"/>
        <item x="4215"/>
        <item x="2342"/>
        <item x="127"/>
        <item x="130"/>
        <item x="4125"/>
        <item x="2679"/>
        <item x="2317"/>
        <item x="1036"/>
        <item x="2260"/>
        <item x="3851"/>
        <item x="1512"/>
        <item x="3225"/>
        <item x="878"/>
        <item x="2576"/>
        <item x="4856"/>
        <item x="4036"/>
        <item x="4091"/>
        <item x="2887"/>
        <item x="4547"/>
        <item x="3937"/>
        <item x="1751"/>
        <item x="4089"/>
        <item x="492"/>
        <item x="4902"/>
        <item x="1089"/>
        <item x="2123"/>
        <item x="4862"/>
        <item x="550"/>
        <item x="26"/>
        <item x="1411"/>
        <item x="4231"/>
        <item x="2210"/>
        <item x="4164"/>
        <item x="2107"/>
        <item x="4620"/>
        <item x="4432"/>
        <item x="1875"/>
        <item x="3001"/>
        <item x="249"/>
        <item x="88"/>
        <item x="2567"/>
        <item x="501"/>
        <item x="2901"/>
        <item x="2568"/>
        <item x="4595"/>
        <item x="4819"/>
        <item x="3842"/>
        <item x="2279"/>
        <item x="1916"/>
        <item x="3990"/>
        <item x="1276"/>
        <item x="211"/>
        <item x="4181"/>
        <item x="401"/>
        <item x="2725"/>
        <item x="278"/>
        <item x="349"/>
        <item x="43"/>
        <item x="1572"/>
        <item x="3507"/>
        <item x="3590"/>
        <item x="2954"/>
        <item x="3237"/>
        <item x="1029"/>
        <item x="3922"/>
        <item x="1076"/>
        <item x="3969"/>
        <item x="1400"/>
        <item x="2548"/>
        <item x="4443"/>
        <item x="339"/>
        <item x="37"/>
        <item x="53"/>
        <item x="36"/>
        <item x="112"/>
        <item x="1544"/>
        <item x="2688"/>
        <item x="3825"/>
        <item x="1694"/>
        <item x="2976"/>
        <item x="4274"/>
        <item x="4593"/>
        <item x="3768"/>
        <item x="311"/>
        <item x="4365"/>
        <item x="4697"/>
        <item x="3092"/>
        <item x="2963"/>
        <item x="2258"/>
        <item x="3997"/>
        <item x="3754"/>
        <item x="3927"/>
        <item x="40"/>
        <item x="2414"/>
        <item x="359"/>
        <item x="772"/>
        <item x="146"/>
        <item x="4339"/>
        <item x="1394"/>
        <item x="288"/>
        <item x="2851"/>
        <item x="3250"/>
        <item x="3867"/>
        <item x="4519"/>
        <item x="4020"/>
        <item x="2632"/>
        <item x="3722"/>
        <item x="4712"/>
        <item x="4711"/>
        <item x="179"/>
        <item x="875"/>
        <item x="4023"/>
        <item x="3068"/>
        <item x="1365"/>
        <item x="4628"/>
        <item x="2572"/>
        <item x="998"/>
        <item x="389"/>
        <item x="3471"/>
        <item x="572"/>
        <item x="2814"/>
        <item x="3256"/>
        <item x="4461"/>
        <item x="3478"/>
        <item x="2937"/>
        <item x="717"/>
        <item x="3724"/>
        <item x="2646"/>
        <item x="694"/>
        <item x="3693"/>
        <item x="4076"/>
        <item x="3267"/>
        <item x="1667"/>
        <item x="1938"/>
        <item x="556"/>
        <item x="655"/>
        <item x="751"/>
        <item x="2219"/>
        <item x="4285"/>
        <item x="2786"/>
        <item x="2381"/>
        <item x="1974"/>
        <item x="1897"/>
        <item x="2106"/>
        <item x="609"/>
        <item x="1135"/>
        <item x="1419"/>
        <item x="2071"/>
        <item x="3262"/>
        <item x="2251"/>
        <item x="4764"/>
        <item x="4828"/>
        <item x="958"/>
        <item x="1497"/>
        <item x="2429"/>
        <item x="2720"/>
        <item x="953"/>
        <item x="4433"/>
        <item x="2387"/>
        <item x="1713"/>
        <item x="1297"/>
        <item x="1221"/>
        <item x="1139"/>
        <item x="4068"/>
        <item x="350"/>
        <item x="4326"/>
        <item x="1443"/>
        <item x="747"/>
        <item x="1596"/>
        <item x="67"/>
        <item x="2734"/>
        <item x="2631"/>
        <item x="4774"/>
        <item x="951"/>
        <item x="4271"/>
        <item x="1567"/>
        <item x="3079"/>
        <item x="906"/>
        <item x="1456"/>
        <item x="366"/>
        <item x="4114"/>
        <item x="3295"/>
        <item x="2742"/>
        <item x="4225"/>
        <item x="2176"/>
        <item x="2213"/>
        <item x="2553"/>
        <item x="3527"/>
        <item x="587"/>
        <item x="2054"/>
        <item x="1204"/>
        <item x="2510"/>
        <item x="3444"/>
        <item x="3252"/>
        <item x="3009"/>
        <item x="2492"/>
        <item x="3556"/>
        <item x="3265"/>
        <item x="533"/>
        <item x="3110"/>
        <item x="4565"/>
        <item x="2526"/>
        <item x="1136"/>
        <item x="3584"/>
        <item x="1352"/>
        <item x="1659"/>
        <item x="1861"/>
        <item x="382"/>
        <item x="3212"/>
        <item x="1853"/>
        <item x="2592"/>
        <item x="3468"/>
        <item x="3848"/>
        <item x="4415"/>
        <item x="4307"/>
        <item x="3972"/>
        <item x="1471"/>
        <item x="1719"/>
        <item x="4462"/>
        <item x="826"/>
        <item x="488"/>
        <item x="600"/>
        <item x="2500"/>
        <item x="58"/>
        <item x="4343"/>
        <item x="4594"/>
        <item x="4193"/>
        <item x="1524"/>
        <item x="521"/>
        <item x="3537"/>
        <item x="597"/>
        <item x="187"/>
        <item x="3161"/>
        <item x="1934"/>
        <item x="108"/>
        <item x="2878"/>
        <item x="4013"/>
        <item x="3432"/>
        <item x="1598"/>
        <item x="1961"/>
        <item x="1483"/>
        <item x="2562"/>
        <item x="164"/>
        <item x="4602"/>
        <item x="1332"/>
        <item x="4007"/>
        <item x="1995"/>
        <item x="76"/>
        <item x="2135"/>
        <item x="676"/>
        <item x="4185"/>
        <item x="940"/>
        <item x="3741"/>
        <item x="3450"/>
        <item x="1764"/>
        <item x="591"/>
        <item x="4803"/>
        <item x="1782"/>
        <item x="2950"/>
        <item x="1840"/>
        <item x="4553"/>
        <item x="3173"/>
        <item x="2550"/>
        <item x="4718"/>
        <item x="2262"/>
        <item x="1368"/>
        <item x="3521"/>
        <item x="4772"/>
        <item x="3805"/>
        <item x="1904"/>
        <item x="479"/>
        <item x="4690"/>
        <item x="1812"/>
        <item x="352"/>
        <item x="1022"/>
        <item x="3829"/>
        <item x="1357"/>
        <item x="643"/>
        <item x="2667"/>
        <item x="2677"/>
        <item x="3007"/>
        <item x="2597"/>
        <item x="1650"/>
        <item x="2243"/>
        <item x="2589"/>
        <item x="3344"/>
        <item x="2507"/>
        <item x="4714"/>
        <item x="2617"/>
        <item x="4814"/>
        <item x="2604"/>
        <item x="1982"/>
        <item x="299"/>
        <item x="3146"/>
        <item x="2650"/>
        <item x="3947"/>
        <item x="4009"/>
        <item x="2144"/>
        <item x="2736"/>
        <item x="141"/>
        <item x="3189"/>
        <item x="3045"/>
        <item x="2529"/>
        <item x="1345"/>
        <item x="1475"/>
        <item x="4463"/>
        <item x="3439"/>
        <item x="2150"/>
        <item x="2586"/>
        <item x="3939"/>
        <item x="1681"/>
        <item x="1709"/>
        <item x="2768"/>
        <item x="705"/>
        <item x="3356"/>
        <item x="2189"/>
        <item x="71"/>
        <item x="2607"/>
        <item x="2277"/>
        <item x="4012"/>
        <item x="1465"/>
        <item x="2016"/>
        <item x="4351"/>
        <item x="4550"/>
        <item x="240"/>
        <item x="1684"/>
        <item x="1766"/>
        <item x="4235"/>
        <item x="2704"/>
        <item x="1654"/>
        <item x="3587"/>
        <item x="3929"/>
        <item x="4180"/>
        <item x="791"/>
        <item x="3554"/>
        <item x="4190"/>
        <item x="1609"/>
        <item x="1984"/>
        <item x="3763"/>
        <item x="3384"/>
        <item x="2879"/>
        <item x="4417"/>
        <item x="596"/>
        <item x="2446"/>
        <item x="3003"/>
        <item x="3334"/>
        <item x="4004"/>
        <item x="2852"/>
        <item x="1457"/>
        <item x="3611"/>
        <item x="2352"/>
        <item x="2819"/>
        <item x="4597"/>
        <item x="4621"/>
        <item x="660"/>
        <item x="46"/>
        <item x="3170"/>
        <item x="133"/>
        <item x="90"/>
        <item x="4476"/>
        <item x="3093"/>
        <item x="3358"/>
        <item x="690"/>
        <item x="801"/>
        <item x="207"/>
        <item x="123"/>
        <item x="65"/>
        <item x="47"/>
        <item x="102"/>
        <item x="34"/>
        <item x="520"/>
        <item x="782"/>
        <item x="579"/>
        <item x="3670"/>
        <item x="763"/>
        <item x="3292"/>
        <item x="2886"/>
        <item x="932"/>
        <item x="4292"/>
        <item x="4798"/>
        <item x="3747"/>
        <item x="466"/>
        <item x="2197"/>
        <item x="4392"/>
        <item x="4293"/>
        <item x="367"/>
        <item x="3190"/>
        <item x="3305"/>
        <item x="3850"/>
        <item x="3206"/>
        <item x="2685"/>
        <item x="888"/>
        <item x="2914"/>
        <item x="4073"/>
        <item x="2796"/>
        <item x="2397"/>
        <item x="1008"/>
        <item x="4825"/>
        <item x="1090"/>
        <item x="2407"/>
        <item x="651"/>
        <item x="2214"/>
        <item x="3470"/>
        <item x="2011"/>
        <item x="2319"/>
        <item x="674"/>
        <item x="903"/>
        <item x="3708"/>
        <item x="3857"/>
        <item x="4512"/>
        <item x="428"/>
        <item x="4523"/>
        <item x="2029"/>
        <item x="468"/>
        <item x="1020"/>
        <item x="1752"/>
        <item x="1481"/>
        <item x="2555"/>
        <item t="default"/>
      </items>
    </pivotField>
    <pivotField showAll="0"/>
    <pivotField showAll="0"/>
    <pivotField dataField="1" showAll="0">
      <items count="4198">
        <item x="2777"/>
        <item x="3464"/>
        <item x="2793"/>
        <item x="2197"/>
        <item x="2208"/>
        <item x="3128"/>
        <item x="3892"/>
        <item x="3457"/>
        <item x="2847"/>
        <item x="3008"/>
        <item x="1293"/>
        <item x="3041"/>
        <item x="982"/>
        <item x="2563"/>
        <item x="5"/>
        <item x="3317"/>
        <item x="90"/>
        <item x="3786"/>
        <item x="3478"/>
        <item x="1707"/>
        <item x="28"/>
        <item x="2213"/>
        <item x="84"/>
        <item x="49"/>
        <item x="62"/>
        <item x="140"/>
        <item x="14"/>
        <item x="111"/>
        <item x="3655"/>
        <item x="142"/>
        <item x="106"/>
        <item x="259"/>
        <item x="24"/>
        <item x="51"/>
        <item x="160"/>
        <item x="167"/>
        <item x="161"/>
        <item x="2619"/>
        <item x="305"/>
        <item x="2445"/>
        <item x="103"/>
        <item x="2679"/>
        <item x="87"/>
        <item x="198"/>
        <item x="70"/>
        <item x="311"/>
        <item x="22"/>
        <item x="317"/>
        <item x="104"/>
        <item x="371"/>
        <item x="271"/>
        <item x="380"/>
        <item x="226"/>
        <item x="2763"/>
        <item x="52"/>
        <item x="134"/>
        <item x="175"/>
        <item x="340"/>
        <item x="102"/>
        <item x="76"/>
        <item x="263"/>
        <item x="338"/>
        <item x="141"/>
        <item x="3435"/>
        <item x="42"/>
        <item x="16"/>
        <item x="272"/>
        <item x="267"/>
        <item x="192"/>
        <item x="497"/>
        <item x="235"/>
        <item x="331"/>
        <item x="75"/>
        <item x="333"/>
        <item x="139"/>
        <item x="308"/>
        <item x="225"/>
        <item x="310"/>
        <item x="156"/>
        <item x="301"/>
        <item x="74"/>
        <item x="44"/>
        <item x="236"/>
        <item x="172"/>
        <item x="485"/>
        <item x="3808"/>
        <item x="783"/>
        <item x="539"/>
        <item x="193"/>
        <item x="613"/>
        <item x="251"/>
        <item x="782"/>
        <item x="150"/>
        <item x="237"/>
        <item x="309"/>
        <item x="131"/>
        <item x="107"/>
        <item x="1097"/>
        <item x="312"/>
        <item x="498"/>
        <item x="674"/>
        <item x="377"/>
        <item x="604"/>
        <item x="242"/>
        <item x="602"/>
        <item x="91"/>
        <item x="483"/>
        <item x="481"/>
        <item x="61"/>
        <item x="482"/>
        <item x="601"/>
        <item x="166"/>
        <item x="763"/>
        <item x="480"/>
        <item x="537"/>
        <item x="479"/>
        <item x="3057"/>
        <item x="772"/>
        <item x="255"/>
        <item x="303"/>
        <item x="2973"/>
        <item x="853"/>
        <item x="1659"/>
        <item x="7"/>
        <item x="478"/>
        <item x="190"/>
        <item x="488"/>
        <item x="875"/>
        <item x="600"/>
        <item x="71"/>
        <item x="170"/>
        <item x="63"/>
        <item x="598"/>
        <item x="780"/>
        <item x="221"/>
        <item x="860"/>
        <item x="661"/>
        <item x="388"/>
        <item x="57"/>
        <item x="405"/>
        <item x="241"/>
        <item x="660"/>
        <item x="484"/>
        <item x="779"/>
        <item x="208"/>
        <item x="535"/>
        <item x="177"/>
        <item x="665"/>
        <item x="606"/>
        <item x="597"/>
        <item x="771"/>
        <item x="307"/>
        <item x="108"/>
        <item x="306"/>
        <item x="300"/>
        <item x="856"/>
        <item x="599"/>
        <item x="487"/>
        <item x="470"/>
        <item x="499"/>
        <item x="3126"/>
        <item x="3148"/>
        <item x="93"/>
        <item x="3206"/>
        <item x="879"/>
        <item x="240"/>
        <item x="264"/>
        <item x="1009"/>
        <item x="179"/>
        <item x="260"/>
        <item x="868"/>
        <item x="774"/>
        <item x="663"/>
        <item x="1035"/>
        <item x="785"/>
        <item x="903"/>
        <item x="668"/>
        <item x="869"/>
        <item x="1079"/>
        <item x="420"/>
        <item x="223"/>
        <item x="1317"/>
        <item x="475"/>
        <item x="769"/>
        <item x="974"/>
        <item x="993"/>
        <item x="1257"/>
        <item x="19"/>
        <item x="662"/>
        <item x="543"/>
        <item x="863"/>
        <item x="670"/>
        <item x="474"/>
        <item x="406"/>
        <item x="536"/>
        <item x="407"/>
        <item x="2"/>
        <item x="3046"/>
        <item x="555"/>
        <item x="324"/>
        <item x="256"/>
        <item x="476"/>
        <item x="1255"/>
        <item x="996"/>
        <item x="995"/>
        <item x="852"/>
        <item x="376"/>
        <item x="1095"/>
        <item x="72"/>
        <item x="777"/>
        <item x="297"/>
        <item x="375"/>
        <item x="1105"/>
        <item x="770"/>
        <item x="374"/>
        <item x="144"/>
        <item x="153"/>
        <item x="1086"/>
        <item x="473"/>
        <item x="416"/>
        <item x="1026"/>
        <item x="224"/>
        <item x="318"/>
        <item x="595"/>
        <item x="858"/>
        <item x="506"/>
        <item x="557"/>
        <item x="227"/>
        <item x="469"/>
        <item x="992"/>
        <item x="1094"/>
        <item x="778"/>
        <item x="990"/>
        <item x="1310"/>
        <item x="1301"/>
        <item x="1279"/>
        <item x="989"/>
        <item x="590"/>
        <item x="987"/>
        <item x="1272"/>
        <item x="985"/>
        <item x="556"/>
        <item x="465"/>
        <item x="1274"/>
        <item x="1135"/>
        <item x="997"/>
        <item x="616"/>
        <item x="2204"/>
        <item x="854"/>
        <item x="850"/>
        <item x="530"/>
        <item x="1091"/>
        <item x="1508"/>
        <item x="545"/>
        <item x="1319"/>
        <item x="528"/>
        <item x="672"/>
        <item x="1134"/>
        <item x="1243"/>
        <item x="1242"/>
        <item x="401"/>
        <item x="1316"/>
        <item x="1090"/>
        <item x="657"/>
        <item x="592"/>
        <item x="1096"/>
        <item x="754"/>
        <item x="1251"/>
        <item x="594"/>
        <item x="1031"/>
        <item x="1087"/>
        <item x="848"/>
        <item x="851"/>
        <item x="357"/>
        <item x="129"/>
        <item x="532"/>
        <item x="1642"/>
        <item x="1421"/>
        <item x="614"/>
        <item x="1269"/>
        <item x="1268"/>
        <item x="1453"/>
        <item x="3467"/>
        <item x="1355"/>
        <item x="1464"/>
        <item x="1281"/>
        <item x="283"/>
        <item x="1455"/>
        <item x="628"/>
        <item x="1107"/>
        <item x="2428"/>
        <item x="1474"/>
        <item x="258"/>
        <item x="60"/>
        <item x="1267"/>
        <item x="1352"/>
        <item x="1089"/>
        <item x="1142"/>
        <item x="984"/>
        <item x="765"/>
        <item x="840"/>
        <item x="143"/>
        <item x="766"/>
        <item x="986"/>
        <item x="1290"/>
        <item x="798"/>
        <item x="1348"/>
        <item x="1643"/>
        <item x="666"/>
        <item x="1502"/>
        <item x="1451"/>
        <item x="1093"/>
        <item x="494"/>
        <item x="611"/>
        <item x="776"/>
        <item x="656"/>
        <item x="295"/>
        <item x="1648"/>
        <item x="471"/>
        <item x="603"/>
        <item x="878"/>
        <item x="1014"/>
        <item x="588"/>
        <item x="1299"/>
        <item x="1457"/>
        <item x="591"/>
        <item x="419"/>
        <item x="349"/>
        <item x="655"/>
        <item x="587"/>
        <item x="12"/>
        <item x="981"/>
        <item x="620"/>
        <item x="1025"/>
        <item x="802"/>
        <item x="228"/>
        <item x="1132"/>
        <item x="764"/>
        <item x="431"/>
        <item x="1515"/>
        <item x="618"/>
        <item x="130"/>
        <item x="781"/>
        <item x="319"/>
        <item x="1315"/>
        <item x="1450"/>
        <item x="1320"/>
        <item x="977"/>
        <item x="1449"/>
        <item x="1262"/>
        <item x="1443"/>
        <item x="865"/>
        <item x="1431"/>
        <item x="833"/>
        <item x="767"/>
        <item x="678"/>
        <item x="800"/>
        <item x="468"/>
        <item x="467"/>
        <item x="976"/>
        <item x="1482"/>
        <item x="527"/>
        <item x="991"/>
        <item x="1782"/>
        <item x="1336"/>
        <item x="1088"/>
        <item x="1663"/>
        <item x="322"/>
        <item x="847"/>
        <item x="1273"/>
        <item x="368"/>
        <item x="760"/>
        <item x="372"/>
        <item x="3344"/>
        <item x="1514"/>
        <item x="623"/>
        <item x="586"/>
        <item x="1264"/>
        <item x="891"/>
        <item x="1549"/>
        <item x="155"/>
        <item x="410"/>
        <item x="773"/>
        <item x="1260"/>
        <item x="890"/>
        <item x="1447"/>
        <item x="409"/>
        <item x="1513"/>
        <item x="793"/>
        <item x="1452"/>
        <item x="983"/>
        <item x="759"/>
        <item x="748"/>
        <item x="2040"/>
        <item x="1878"/>
        <item x="526"/>
        <item x="403"/>
        <item x="877"/>
        <item x="756"/>
        <item x="2151"/>
        <item x="750"/>
        <item x="572"/>
        <item x="1312"/>
        <item x="1085"/>
        <item x="1448"/>
        <item x="768"/>
        <item x="761"/>
        <item x="1468"/>
        <item x="304"/>
        <item x="1944"/>
        <item x="736"/>
        <item x="2219"/>
        <item x="1278"/>
        <item x="758"/>
        <item x="1444"/>
        <item x="1658"/>
        <item x="1432"/>
        <item x="792"/>
        <item x="1470"/>
        <item x="1259"/>
        <item x="525"/>
        <item x="379"/>
        <item x="679"/>
        <item x="1261"/>
        <item x="1661"/>
        <item x="652"/>
        <item x="1250"/>
        <item x="1777"/>
        <item x="975"/>
        <item x="658"/>
        <item x="147"/>
        <item x="1131"/>
        <item x="1772"/>
        <item x="1136"/>
        <item x="1511"/>
        <item x="1254"/>
        <item x="1084"/>
        <item x="1253"/>
        <item x="1736"/>
        <item x="1843"/>
        <item x="369"/>
        <item x="1083"/>
        <item x="1248"/>
        <item x="1249"/>
        <item x="1282"/>
        <item x="1959"/>
        <item x="4048"/>
        <item x="2567"/>
        <item x="292"/>
        <item x="1899"/>
        <item x="1441"/>
        <item x="1280"/>
        <item x="752"/>
        <item x="1081"/>
        <item x="605"/>
        <item x="1916"/>
        <item x="1914"/>
        <item x="1446"/>
        <item x="1462"/>
        <item x="77"/>
        <item x="1913"/>
        <item x="1460"/>
        <item x="790"/>
        <item x="1792"/>
        <item x="1439"/>
        <item x="1092"/>
        <item x="1653"/>
        <item x="1246"/>
        <item x="2173"/>
        <item x="337"/>
        <item x="1080"/>
        <item x="973"/>
        <item x="972"/>
        <item x="257"/>
        <item x="1442"/>
        <item x="302"/>
        <item x="1918"/>
        <item x="1716"/>
        <item x="1909"/>
        <item x="1907"/>
        <item x="1277"/>
        <item x="1510"/>
        <item x="1247"/>
        <item x="1438"/>
        <item x="1664"/>
        <item x="540"/>
        <item x="1933"/>
        <item x="1218"/>
        <item x="1945"/>
        <item x="845"/>
        <item x="1748"/>
        <item x="189"/>
        <item x="1910"/>
        <item x="971"/>
        <item x="749"/>
        <item x="1631"/>
        <item x="1347"/>
        <item x="1436"/>
        <item x="979"/>
        <item x="1922"/>
        <item x="970"/>
        <item x="1906"/>
        <item x="1673"/>
        <item x="135"/>
        <item x="1141"/>
        <item x="1445"/>
        <item x="1467"/>
        <item x="464"/>
        <item x="548"/>
        <item x="2205"/>
        <item x="1672"/>
        <item x="65"/>
        <item x="1458"/>
        <item x="1344"/>
        <item x="968"/>
        <item x="1745"/>
        <item x="293"/>
        <item x="1463"/>
        <item x="1675"/>
        <item x="1266"/>
        <item x="653"/>
        <item x="524"/>
        <item x="1685"/>
        <item x="549"/>
        <item x="477"/>
        <item x="1747"/>
        <item x="745"/>
        <item x="99"/>
        <item x="404"/>
        <item x="162"/>
        <item x="1715"/>
        <item x="625"/>
        <item x="967"/>
        <item x="1270"/>
        <item x="316"/>
        <item x="1749"/>
        <item x="1982"/>
        <item x="222"/>
        <item x="1905"/>
        <item x="1469"/>
        <item x="2215"/>
        <item x="1074"/>
        <item x="365"/>
        <item x="394"/>
        <item x="1437"/>
        <item x="1345"/>
        <item x="413"/>
        <item x="589"/>
        <item x="1271"/>
        <item x="844"/>
        <item x="1656"/>
        <item x="659"/>
        <item x="1647"/>
        <item x="367"/>
        <item x="362"/>
        <item x="252"/>
        <item x="843"/>
        <item x="994"/>
        <item x="1130"/>
        <item x="327"/>
        <item x="1713"/>
        <item x="2037"/>
        <item x="2010"/>
        <item x="1903"/>
        <item x="1776"/>
        <item x="842"/>
        <item x="978"/>
        <item x="2125"/>
        <item x="841"/>
        <item x="1309"/>
        <item x="1076"/>
        <item x="486"/>
        <item x="2609"/>
        <item x="1660"/>
        <item x="1110"/>
        <item x="1434"/>
        <item x="1970"/>
        <item x="132"/>
        <item x="2015"/>
        <item x="408"/>
        <item x="2038"/>
        <item x="1433"/>
        <item x="1409"/>
        <item x="402"/>
        <item x="2798"/>
        <item x="757"/>
        <item x="1258"/>
        <item x="1711"/>
        <item x="1902"/>
        <item x="1646"/>
        <item x="1082"/>
        <item x="2216"/>
        <item x="1245"/>
        <item x="2211"/>
        <item x="966"/>
        <item x="1943"/>
        <item x="3561"/>
        <item x="2209"/>
        <item x="2685"/>
        <item x="1712"/>
        <item x="2221"/>
        <item x="1742"/>
        <item x="2145"/>
        <item x="463"/>
        <item x="1901"/>
        <item x="747"/>
        <item x="1308"/>
        <item x="1900"/>
        <item x="219"/>
        <item x="846"/>
        <item x="1947"/>
        <item x="1534"/>
        <item x="1654"/>
        <item x="1709"/>
        <item x="2119"/>
        <item x="1484"/>
        <item x="2013"/>
        <item x="1651"/>
        <item x="1252"/>
        <item x="1413"/>
        <item x="2240"/>
        <item x="2206"/>
        <item x="1465"/>
        <item x="2610"/>
        <item x="1139"/>
        <item x="336"/>
        <item x="1244"/>
        <item x="2214"/>
        <item x="2203"/>
        <item x="849"/>
        <item x="2550"/>
        <item x="1633"/>
        <item x="1440"/>
        <item x="664"/>
        <item x="1000"/>
        <item x="1111"/>
        <item x="1778"/>
        <item x="344"/>
        <item x="137"/>
        <item x="1640"/>
        <item x="2202"/>
        <item x="1974"/>
        <item x="1912"/>
        <item x="1741"/>
        <item x="1509"/>
        <item x="1022"/>
        <item x="965"/>
        <item x="1641"/>
        <item x="392"/>
        <item x="2138"/>
        <item x="2199"/>
        <item x="2282"/>
        <item x="2196"/>
        <item x="2322"/>
        <item x="1662"/>
        <item x="1897"/>
        <item x="1725"/>
        <item x="2201"/>
        <item x="3061"/>
        <item x="210"/>
        <item x="2244"/>
        <item x="2421"/>
        <item x="2198"/>
        <item x="1129"/>
        <item x="584"/>
        <item x="1005"/>
        <item x="888"/>
        <item x="1430"/>
        <item x="531"/>
        <item x="1428"/>
        <item x="534"/>
        <item x="2316"/>
        <item x="1639"/>
        <item x="1241"/>
        <item x="964"/>
        <item x="1518"/>
        <item x="2330"/>
        <item x="1637"/>
        <item x="1714"/>
        <item x="2155"/>
        <item x="1887"/>
        <item x="1889"/>
        <item x="742"/>
        <item x="651"/>
        <item x="2370"/>
        <item x="751"/>
        <item x="2243"/>
        <item x="1942"/>
        <item x="2371"/>
        <item x="1739"/>
        <item x="1427"/>
        <item x="1435"/>
        <item x="1630"/>
        <item x="744"/>
        <item x="127"/>
        <item x="138"/>
        <item x="400"/>
        <item x="2009"/>
        <item x="2374"/>
        <item x="1397"/>
        <item x="2195"/>
        <item x="838"/>
        <item x="1669"/>
        <item x="2237"/>
        <item x="963"/>
        <item x="2194"/>
        <item x="296"/>
        <item x="2241"/>
        <item x="2005"/>
        <item x="1343"/>
        <item x="2412"/>
        <item x="2193"/>
        <item x="2547"/>
        <item x="2425"/>
        <item x="1256"/>
        <item x="1636"/>
        <item x="2192"/>
        <item x="1424"/>
        <item x="3531"/>
        <item x="1239"/>
        <item x="1318"/>
        <item x="886"/>
        <item x="1939"/>
        <item x="1967"/>
        <item x="857"/>
        <item x="1420"/>
        <item x="173"/>
        <item x="2369"/>
        <item x="2016"/>
        <item x="1423"/>
        <item x="583"/>
        <item x="1307"/>
        <item x="2432"/>
        <item x="3711"/>
        <item x="2443"/>
        <item x="2181"/>
        <item x="1078"/>
        <item x="1635"/>
        <item x="2368"/>
        <item x="2190"/>
        <item x="2568"/>
        <item x="2423"/>
        <item x="2566"/>
        <item x="887"/>
        <item x="1895"/>
        <item x="2565"/>
        <item x="81"/>
        <item x="1893"/>
        <item x="1237"/>
        <item x="2188"/>
        <item x="2908"/>
        <item x="961"/>
        <item x="1236"/>
        <item x="2620"/>
        <item x="2312"/>
        <item x="2189"/>
        <item x="1425"/>
        <item x="2366"/>
        <item x="1896"/>
        <item x="2308"/>
        <item x="1289"/>
        <item x="2561"/>
        <item x="688"/>
        <item x="2846"/>
        <item x="1619"/>
        <item x="1328"/>
        <item x="2574"/>
        <item x="2704"/>
        <item x="2560"/>
        <item x="1940"/>
        <item x="700"/>
        <item x="2420"/>
        <item x="2431"/>
        <item x="2418"/>
        <item x="2352"/>
        <item x="2306"/>
        <item x="2311"/>
        <item x="1634"/>
        <item x="1892"/>
        <item x="2191"/>
        <item x="1655"/>
        <item x="1890"/>
        <item x="1516"/>
        <item x="363"/>
        <item x="2035"/>
        <item x="1429"/>
        <item x="2576"/>
        <item x="1891"/>
        <item x="3221"/>
        <item x="585"/>
        <item x="460"/>
        <item x="737"/>
        <item x="2419"/>
        <item x="743"/>
        <item x="1023"/>
        <item x="2187"/>
        <item x="1884"/>
        <item x="2708"/>
        <item x="1306"/>
        <item x="2621"/>
        <item x="2321"/>
        <item x="3529"/>
        <item x="73"/>
        <item x="1886"/>
        <item x="3690"/>
        <item x="1622"/>
        <item x="1885"/>
        <item x="1740"/>
        <item x="2284"/>
        <item x="1780"/>
        <item x="2555"/>
        <item x="2233"/>
        <item x="1133"/>
        <item x="100"/>
        <item x="2309"/>
        <item x="2184"/>
        <item x="2426"/>
        <item x="1265"/>
        <item x="2313"/>
        <item x="2815"/>
        <item x="1883"/>
        <item x="2182"/>
        <item x="544"/>
        <item x="1911"/>
        <item x="837"/>
        <item x="969"/>
        <item x="1506"/>
        <item x="794"/>
        <item x="1969"/>
        <item x="3756"/>
        <item x="195"/>
        <item x="2635"/>
        <item x="1497"/>
        <item x="2955"/>
        <item x="2417"/>
        <item x="1629"/>
        <item x="2553"/>
        <item x="2554"/>
        <item x="2616"/>
        <item x="2650"/>
        <item x="1234"/>
        <item x="2836"/>
        <item x="1606"/>
        <item x="1481"/>
        <item x="1113"/>
        <item x="2004"/>
        <item x="2552"/>
        <item x="2699"/>
        <item x="1627"/>
        <item x="2180"/>
        <item x="2688"/>
        <item x="2424"/>
        <item x="1737"/>
        <item x="2177"/>
        <item x="650"/>
        <item x="1075"/>
        <item x="2690"/>
        <item x="2551"/>
        <item x="959"/>
        <item x="2693"/>
        <item x="988"/>
        <item x="1276"/>
        <item x="949"/>
        <item x="1966"/>
        <item x="1233"/>
        <item x="2006"/>
        <item x="2307"/>
        <item x="2292"/>
        <item x="2622"/>
        <item x="1775"/>
        <item x="2171"/>
        <item x="1077"/>
        <item x="2304"/>
        <item x="1417"/>
        <item x="1670"/>
        <item x="2372"/>
        <item x="1998"/>
        <item x="2390"/>
        <item x="2014"/>
        <item x="2799"/>
        <item x="2687"/>
        <item x="1881"/>
        <item x="2175"/>
        <item x="3311"/>
        <item x="2176"/>
        <item x="2174"/>
        <item x="2797"/>
        <item x="2789"/>
        <item x="2803"/>
        <item x="2684"/>
        <item x="2361"/>
        <item x="209"/>
        <item x="2682"/>
        <item x="2794"/>
        <item x="178"/>
        <item x="2792"/>
        <item x="667"/>
        <item x="2129"/>
        <item x="2783"/>
        <item x="1638"/>
        <item x="2710"/>
        <item x="2788"/>
        <item x="2940"/>
        <item x="1938"/>
        <item x="501"/>
        <item x="1774"/>
        <item x="1285"/>
        <item x="2614"/>
        <item x="2128"/>
        <item x="1623"/>
        <item x="1965"/>
        <item x="218"/>
        <item x="1232"/>
        <item x="2786"/>
        <item x="2534"/>
        <item x="2711"/>
        <item x="956"/>
        <item x="3045"/>
        <item x="2220"/>
        <item x="1888"/>
        <item x="2705"/>
        <item x="1706"/>
        <item x="2414"/>
        <item x="2785"/>
        <item x="2319"/>
        <item x="2178"/>
        <item x="1327"/>
        <item x="1625"/>
        <item x="1877"/>
        <item x="2147"/>
        <item x="1937"/>
        <item x="1904"/>
        <item x="2692"/>
        <item x="2260"/>
        <item x="1230"/>
        <item x="1876"/>
        <item x="2613"/>
        <item x="459"/>
        <item x="2681"/>
        <item x="2172"/>
        <item x="1114"/>
        <item x="2146"/>
        <item x="957"/>
        <item x="1645"/>
        <item x="2415"/>
        <item x="2558"/>
        <item x="2546"/>
        <item x="122"/>
        <item x="1415"/>
        <item x="289"/>
        <item x="1650"/>
        <item x="1708"/>
        <item x="2017"/>
        <item x="1644"/>
        <item x="1017"/>
        <item x="2844"/>
        <item x="2706"/>
        <item x="1341"/>
        <item x="1231"/>
        <item x="2239"/>
        <item x="1746"/>
        <item x="1847"/>
        <item x="2784"/>
        <item x="2329"/>
        <item x="2170"/>
        <item x="2919"/>
        <item x="1875"/>
        <item x="2854"/>
        <item x="1874"/>
        <item x="2782"/>
        <item x="2169"/>
        <item x="2413"/>
        <item x="163"/>
        <item x="2302"/>
        <item x="2301"/>
        <item x="649"/>
        <item x="466"/>
        <item x="958"/>
        <item x="2781"/>
        <item x="1964"/>
        <item x="1292"/>
        <item x="2298"/>
        <item x="1507"/>
        <item x="2364"/>
        <item x="804"/>
        <item x="1013"/>
        <item x="2416"/>
        <item x="1034"/>
        <item x="2545"/>
        <item x="1873"/>
        <item x="2295"/>
        <item x="2992"/>
        <item x="2991"/>
        <item x="1773"/>
        <item x="2995"/>
        <item x="2986"/>
        <item x="1961"/>
        <item x="2987"/>
        <item x="2544"/>
        <item x="732"/>
        <item x="2778"/>
        <item x="2856"/>
        <item x="1869"/>
        <item x="596"/>
        <item x="2996"/>
        <item x="2981"/>
        <item x="2985"/>
        <item x="2677"/>
        <item x="1342"/>
        <item x="731"/>
        <item x="1229"/>
        <item x="2543"/>
        <item x="2314"/>
        <item x="2978"/>
        <item x="2159"/>
        <item x="1410"/>
        <item x="789"/>
        <item x="2612"/>
        <item x="2542"/>
        <item x="3209"/>
        <item x="2776"/>
        <item x="2972"/>
        <item x="889"/>
        <item x="2787"/>
        <item x="3250"/>
        <item x="2156"/>
        <item x="2715"/>
        <item x="2971"/>
        <item x="3002"/>
        <item x="2300"/>
        <item x="2207"/>
        <item x="2166"/>
        <item x="733"/>
        <item x="2168"/>
        <item x="3528"/>
        <item x="2165"/>
        <item x="2970"/>
        <item x="2969"/>
        <item x="1070"/>
        <item x="646"/>
        <item x="1867"/>
        <item x="3005"/>
        <item x="2185"/>
        <item x="791"/>
        <item x="2611"/>
        <item x="998"/>
        <item x="361"/>
        <item x="418"/>
        <item x="2003"/>
        <item x="738"/>
        <item x="730"/>
        <item x="1411"/>
        <item x="2967"/>
        <item x="1422"/>
        <item x="3132"/>
        <item x="2966"/>
        <item x="955"/>
        <item x="1416"/>
        <item x="1228"/>
        <item x="2963"/>
        <item x="1227"/>
        <item x="1632"/>
        <item x="2358"/>
        <item x="3053"/>
        <item x="2965"/>
        <item x="3341"/>
        <item x="2007"/>
        <item x="2163"/>
        <item x="729"/>
        <item x="2236"/>
        <item x="2951"/>
        <item x="18"/>
        <item x="654"/>
        <item x="11"/>
        <item x="1138"/>
        <item x="3043"/>
        <item x="1868"/>
        <item x="2775"/>
        <item x="2162"/>
        <item x="3050"/>
        <item x="2903"/>
        <item x="952"/>
        <item x="2962"/>
        <item x="3220"/>
        <item x="2960"/>
        <item x="3000"/>
        <item x="3042"/>
        <item x="2703"/>
        <item x="2540"/>
        <item x="1296"/>
        <item x="2539"/>
        <item x="1475"/>
        <item x="265"/>
        <item x="41"/>
        <item x="950"/>
        <item x="1408"/>
        <item x="3010"/>
        <item x="2002"/>
        <item x="3691"/>
        <item x="3490"/>
        <item x="2959"/>
        <item x="520"/>
        <item x="3070"/>
        <item x="2360"/>
        <item x="3071"/>
        <item x="2957"/>
        <item x="2946"/>
        <item x="2161"/>
        <item x="1621"/>
        <item x="2842"/>
        <item x="513"/>
        <item x="1235"/>
        <item x="2839"/>
        <item x="1857"/>
        <item x="1226"/>
        <item x="2676"/>
        <item x="796"/>
        <item x="3044"/>
        <item x="321"/>
        <item x="2674"/>
        <item x="169"/>
        <item x="2961"/>
        <item x="2779"/>
        <item x="1915"/>
        <item x="415"/>
        <item x="2631"/>
        <item x="2673"/>
        <item x="3063"/>
        <item x="2838"/>
        <item x="3047"/>
        <item x="3127"/>
        <item x="3125"/>
        <item x="2249"/>
        <item x="2680"/>
        <item x="2632"/>
        <item x="1626"/>
        <item x="2988"/>
        <item x="3124"/>
        <item x="980"/>
        <item x="3123"/>
        <item x="3122"/>
        <item x="2160"/>
        <item x="3308"/>
        <item x="2953"/>
        <item x="873"/>
        <item x="2548"/>
        <item x="2000"/>
        <item x="2433"/>
        <item x="1718"/>
        <item x="1898"/>
        <item x="1936"/>
        <item x="3121"/>
        <item x="3136"/>
        <item x="2790"/>
        <item x="593"/>
        <item x="2952"/>
        <item x="3119"/>
        <item x="3069"/>
        <item x="3118"/>
        <item x="2157"/>
        <item x="2033"/>
        <item x="2297"/>
        <item x="2796"/>
        <item x="165"/>
        <item x="366"/>
        <item x="1512"/>
        <item x="1616"/>
        <item x="3036"/>
        <item x="3114"/>
        <item x="2541"/>
        <item x="3117"/>
        <item x="250"/>
        <item x="2164"/>
        <item x="553"/>
        <item x="3149"/>
        <item x="2774"/>
        <item x="1865"/>
        <item x="2837"/>
        <item x="2537"/>
        <item x="3130"/>
        <item x="1858"/>
        <item x="1864"/>
        <item x="962"/>
        <item x="1223"/>
        <item x="2671"/>
        <item x="2998"/>
        <item x="2824"/>
        <item x="2773"/>
        <item x="2772"/>
        <item x="1935"/>
        <item x="1073"/>
        <item x="2569"/>
        <item x="290"/>
        <item x="2849"/>
        <item x="2770"/>
        <item x="724"/>
        <item x="2949"/>
        <item x="3216"/>
        <item x="2950"/>
        <item x="1419"/>
        <item x="1618"/>
        <item x="3113"/>
        <item x="2536"/>
        <item x="1349"/>
        <item x="1971"/>
        <item x="2532"/>
        <item x="1523"/>
        <item x="3213"/>
        <item x="3107"/>
        <item x="1614"/>
        <item x="3223"/>
        <item x="2158"/>
        <item x="457"/>
        <item x="2686"/>
        <item x="3217"/>
        <item x="2670"/>
        <item x="3222"/>
        <item x="3315"/>
        <item x="2945"/>
        <item x="2521"/>
        <item x="370"/>
        <item x="1668"/>
        <item x="1068"/>
        <item x="2535"/>
        <item x="3210"/>
        <item x="2153"/>
        <item x="2154"/>
        <item x="3215"/>
        <item x="519"/>
        <item x="3237"/>
        <item x="1221"/>
        <item x="2559"/>
        <item x="3214"/>
        <item x="2769"/>
        <item x="2628"/>
        <item x="3245"/>
        <item x="3246"/>
        <item x="2993"/>
        <item x="3013"/>
        <item x="3230"/>
        <item x="2303"/>
        <item x="2152"/>
        <item x="2780"/>
        <item x="2958"/>
        <item x="2167"/>
        <item x="1407"/>
        <item x="2533"/>
        <item x="3298"/>
        <item x="341"/>
        <item x="728"/>
        <item x="3110"/>
        <item x="2148"/>
        <item x="2834"/>
        <item x="2408"/>
        <item x="1880"/>
        <item x="1220"/>
        <item x="3112"/>
        <item x="2983"/>
        <item x="755"/>
        <item x="2701"/>
        <item x="3035"/>
        <item x="2149"/>
        <item x="1414"/>
        <item x="3065"/>
        <item x="2994"/>
        <item x="4065"/>
        <item x="3313"/>
        <item x="2557"/>
        <item x="1109"/>
        <item x="3309"/>
        <item x="3422"/>
        <item x="1615"/>
        <item x="3307"/>
        <item x="2531"/>
        <item x="3304"/>
        <item x="3306"/>
        <item x="2538"/>
        <item x="3115"/>
        <item x="2947"/>
        <item x="2943"/>
        <item x="675"/>
        <item x="3109"/>
        <item x="1480"/>
        <item x="2150"/>
        <item x="799"/>
        <item x="3154"/>
        <item x="3751"/>
        <item x="2530"/>
        <item x="3302"/>
        <item x="3323"/>
        <item x="947"/>
        <item x="1735"/>
        <item x="1779"/>
        <item x="3155"/>
        <item x="3339"/>
        <item x="3244"/>
        <item x="3336"/>
        <item x="645"/>
        <item x="2356"/>
        <item x="3201"/>
        <item x="945"/>
        <item x="3202"/>
        <item x="2664"/>
        <item x="2771"/>
        <item x="3207"/>
        <item x="801"/>
        <item x="3345"/>
        <item x="1750"/>
        <item x="2857"/>
        <item x="3301"/>
        <item x="3151"/>
        <item x="2669"/>
        <item x="3204"/>
        <item x="3346"/>
        <item x="999"/>
        <item x="727"/>
        <item x="2527"/>
        <item x="836"/>
        <item x="3153"/>
        <item x="2179"/>
        <item x="2944"/>
        <item x="580"/>
        <item x="3150"/>
        <item x="3433"/>
        <item x="2666"/>
        <item x="3434"/>
        <item x="3200"/>
        <item x="3432"/>
        <item x="3108"/>
        <item x="1412"/>
        <item x="2097"/>
        <item x="936"/>
        <item x="2989"/>
        <item x="164"/>
        <item x="3428"/>
        <item x="2980"/>
        <item x="3639"/>
        <item x="3199"/>
        <item x="495"/>
        <item x="417"/>
        <item x="2378"/>
        <item x="3226"/>
        <item x="2034"/>
        <item x="3419"/>
        <item x="3446"/>
        <item x="1405"/>
        <item x="3423"/>
        <item x="323"/>
        <item x="3197"/>
        <item x="3305"/>
        <item x="2942"/>
        <item x="3444"/>
        <item x="2305"/>
        <item x="2607"/>
        <item x="2142"/>
        <item x="2528"/>
        <item x="3106"/>
        <item x="2525"/>
        <item x="2143"/>
        <item x="775"/>
        <item x="2941"/>
        <item x="2296"/>
        <item x="2526"/>
        <item x="1734"/>
        <item x="3452"/>
        <item x="3473"/>
        <item x="3602"/>
        <item x="3342"/>
        <item x="3242"/>
        <item x="3472"/>
        <item x="3470"/>
        <item x="3009"/>
        <item x="1128"/>
        <item x="1960"/>
        <item x="1406"/>
        <item x="3032"/>
        <item x="1404"/>
        <item x="2354"/>
        <item x="3577"/>
        <item x="2141"/>
        <item x="3510"/>
        <item x="2617"/>
        <item x="2522"/>
        <item x="3243"/>
        <item x="3331"/>
        <item x="2139"/>
        <item x="3479"/>
        <item x="3011"/>
        <item x="3421"/>
        <item x="3449"/>
        <item x="3145"/>
        <item x="3037"/>
        <item x="358"/>
        <item x="3448"/>
        <item x="2764"/>
        <item x="3196"/>
        <item x="1478"/>
        <item x="1962"/>
        <item x="3062"/>
        <item x="2700"/>
        <item x="3445"/>
        <item x="726"/>
        <item x="3251"/>
        <item x="3536"/>
        <item x="3228"/>
        <item x="3534"/>
        <item x="3535"/>
        <item x="3296"/>
        <item x="1346"/>
        <item x="2936"/>
        <item x="3537"/>
        <item x="3334"/>
        <item x="3299"/>
        <item x="3415"/>
        <item x="3416"/>
        <item x="3527"/>
        <item x="3484"/>
        <item x="3252"/>
        <item x="2766"/>
        <item x="3540"/>
        <item x="2523"/>
        <item x="3532"/>
        <item x="3526"/>
        <item x="2935"/>
        <item x="3538"/>
        <item x="2183"/>
        <item x="3295"/>
        <item x="3461"/>
        <item x="3541"/>
        <item x="3546"/>
        <item x="3459"/>
        <item x="2977"/>
        <item x="2140"/>
        <item x="579"/>
        <item x="1710"/>
        <item x="3436"/>
        <item x="3552"/>
        <item x="1215"/>
        <item x="3205"/>
        <item x="1288"/>
        <item x="3755"/>
        <item x="2697"/>
        <item x="3033"/>
        <item x="253"/>
        <item x="3247"/>
        <item x="3522"/>
        <item x="3868"/>
        <item x="2606"/>
        <item x="3521"/>
        <item x="3548"/>
        <item x="3075"/>
        <item x="734"/>
        <item x="220"/>
        <item x="2964"/>
        <item x="2933"/>
        <item x="2320"/>
        <item x="1612"/>
        <item x="3566"/>
        <item x="2702"/>
        <item x="3544"/>
        <item x="3314"/>
        <item x="1859"/>
        <item x="3567"/>
        <item x="3520"/>
        <item x="3564"/>
        <item x="1059"/>
        <item x="3007"/>
        <item x="3563"/>
        <item x="2520"/>
        <item x="2929"/>
        <item x="3565"/>
        <item x="3144"/>
        <item x="1240"/>
        <item x="1610"/>
        <item x="3103"/>
        <item x="3578"/>
        <item x="725"/>
        <item x="3562"/>
        <item x="3440"/>
        <item x="3212"/>
        <item x="3143"/>
        <item x="2032"/>
        <item x="3337"/>
        <item x="2186"/>
        <item x="3429"/>
        <item x="2293"/>
        <item x="3518"/>
        <item x="3575"/>
        <item x="3586"/>
        <item x="2932"/>
        <item x="3842"/>
        <item x="3516"/>
        <item x="2234"/>
        <item x="1321"/>
        <item x="2668"/>
        <item x="3414"/>
        <item x="944"/>
        <item x="2767"/>
        <item x="788"/>
        <item x="3643"/>
        <item x="3441"/>
        <item x="3104"/>
        <item x="3641"/>
        <item x="3474"/>
        <item x="3293"/>
        <item x="280"/>
        <item x="3640"/>
        <item x="3638"/>
        <item x="3645"/>
        <item x="3647"/>
        <item x="1213"/>
        <item x="2137"/>
        <item x="951"/>
        <item x="3750"/>
        <item x="3152"/>
        <item x="2299"/>
        <item x="1216"/>
        <item x="1808"/>
        <item x="3636"/>
        <item x="2605"/>
        <item x="2519"/>
        <item x="3418"/>
        <item x="1770"/>
        <item x="3632"/>
        <item x="3064"/>
        <item x="3294"/>
        <item x="2294"/>
        <item x="1996"/>
        <item x="3481"/>
        <item x="3657"/>
        <item x="3523"/>
        <item x="3658"/>
        <item x="3515"/>
        <item x="3659"/>
        <item x="1994"/>
        <item x="1212"/>
        <item x="3660"/>
        <item x="3560"/>
        <item x="3637"/>
        <item x="3668"/>
        <item x="3635"/>
        <item x="3399"/>
        <item x="2760"/>
        <item x="3667"/>
        <item x="3417"/>
        <item x="3669"/>
        <item x="3320"/>
        <item x="1863"/>
        <item x="1062"/>
        <item x="3240"/>
        <item x="3724"/>
        <item x="2136"/>
        <item x="1399"/>
        <item x="2133"/>
        <item x="3031"/>
        <item x="2515"/>
        <item x="948"/>
        <item x="1394"/>
        <item x="2291"/>
        <item x="2928"/>
        <item x="3530"/>
        <item x="3688"/>
        <item x="2956"/>
        <item x="3692"/>
        <item x="3291"/>
        <item x="3466"/>
        <item x="3689"/>
        <item x="3141"/>
        <item x="3687"/>
        <item x="3698"/>
        <item x="3686"/>
        <item x="3665"/>
        <item x="2573"/>
        <item x="3179"/>
        <item x="2512"/>
        <item x="3630"/>
        <item x="3701"/>
        <item x="3767"/>
        <item x="3413"/>
        <item x="3195"/>
        <item x="3699"/>
        <item x="1210"/>
        <item x="1963"/>
        <item x="2937"/>
        <item x="2001"/>
        <item x="1572"/>
        <item x="3426"/>
        <item x="2514"/>
        <item x="2132"/>
        <item x="3023"/>
        <item x="3693"/>
        <item x="3708"/>
        <item x="3713"/>
        <item x="3712"/>
        <item x="3573"/>
        <item x="2422"/>
        <item x="1853"/>
        <item x="2427"/>
        <item x="1754"/>
        <item x="2665"/>
        <item x="2259"/>
        <item x="859"/>
        <item x="3768"/>
        <item x="3765"/>
        <item x="2379"/>
        <item x="3579"/>
        <item x="3774"/>
        <item x="2517"/>
        <item x="3917"/>
        <item x="3411"/>
        <item x="3773"/>
        <item x="3836"/>
        <item x="3454"/>
        <item x="2924"/>
        <item x="2135"/>
        <item x="1209"/>
        <item x="3795"/>
        <item x="2974"/>
        <item x="3430"/>
        <item x="960"/>
        <item x="2407"/>
        <item x="2926"/>
        <item x="3753"/>
        <item x="3332"/>
        <item x="942"/>
        <item x="2835"/>
        <item x="1214"/>
        <item x="3706"/>
        <item x="3287"/>
        <item x="3762"/>
        <item x="2761"/>
        <item x="2067"/>
        <item x="3420"/>
        <item x="2698"/>
        <item x="3791"/>
        <item x="943"/>
        <item x="4028"/>
        <item x="2626"/>
        <item x="3793"/>
        <item x="3816"/>
        <item x="3241"/>
        <item x="3801"/>
        <item x="3111"/>
        <item x="3810"/>
        <item x="3800"/>
        <item x="2393"/>
        <item x="3723"/>
        <item x="3292"/>
        <item x="3682"/>
        <item x="3802"/>
        <item x="3462"/>
        <item x="1398"/>
        <item x="3514"/>
        <item x="3809"/>
        <item x="3194"/>
        <item x="3879"/>
        <item x="3439"/>
        <item x="2925"/>
        <item x="3834"/>
        <item x="3715"/>
        <item x="174"/>
        <item x="3945"/>
        <item x="2833"/>
        <item x="3850"/>
        <item x="3835"/>
        <item x="3760"/>
        <item x="151"/>
        <item x="1861"/>
        <item x="1771"/>
        <item x="3290"/>
        <item x="1217"/>
        <item x="3779"/>
        <item x="3840"/>
        <item x="3934"/>
        <item x="1015"/>
        <item x="3695"/>
        <item x="3857"/>
        <item x="3832"/>
        <item x="3312"/>
        <item x="826"/>
        <item x="3852"/>
        <item x="3517"/>
        <item x="3833"/>
        <item x="739"/>
        <item x="3776"/>
        <item x="3830"/>
        <item x="3844"/>
        <item x="3841"/>
        <item x="1620"/>
        <item x="3747"/>
        <item x="3807"/>
        <item x="529"/>
        <item x="3829"/>
        <item x="3837"/>
        <item x="2012"/>
        <item x="3831"/>
        <item x="2362"/>
        <item x="3193"/>
        <item x="3828"/>
        <item x="644"/>
        <item x="3853"/>
        <item x="2290"/>
        <item x="3788"/>
        <item x="3861"/>
        <item x="3854"/>
        <item x="2768"/>
        <item x="940"/>
        <item x="3770"/>
        <item x="3525"/>
        <item x="2516"/>
        <item x="4042"/>
        <item x="3678"/>
        <item x="1313"/>
        <item x="3621"/>
        <item x="2405"/>
        <item x="3513"/>
        <item x="3873"/>
        <item x="3872"/>
        <item x="3627"/>
        <item x="3871"/>
        <item x="3697"/>
        <item x="2500"/>
        <item x="3870"/>
        <item x="3288"/>
        <item x="3827"/>
        <item x="2127"/>
        <item x="3512"/>
        <item x="3882"/>
        <item x="3839"/>
        <item x="3825"/>
        <item x="4134"/>
        <item x="3824"/>
        <item x="3654"/>
        <item x="3880"/>
        <item x="1958"/>
        <item x="1024"/>
        <item x="3944"/>
        <item x="3942"/>
        <item x="3963"/>
        <item x="3940"/>
        <item x="3946"/>
        <item x="3939"/>
        <item x="3851"/>
        <item x="3937"/>
        <item x="3410"/>
        <item x="1862"/>
        <item x="1871"/>
        <item x="3848"/>
        <item x="3883"/>
        <item x="3524"/>
        <item x="3941"/>
        <item x="2287"/>
        <item x="3407"/>
        <item x="3947"/>
        <item x="3949"/>
        <item x="4188"/>
        <item x="1012"/>
        <item x="3933"/>
        <item x="3742"/>
        <item x="3959"/>
        <item x="3932"/>
        <item x="3923"/>
        <item x="3955"/>
        <item x="3456"/>
        <item x="3983"/>
        <item x="3745"/>
        <item x="3787"/>
        <item x="3928"/>
        <item x="3969"/>
        <item x="3239"/>
        <item x="2288"/>
        <item x="3628"/>
        <item x="3962"/>
        <item x="4050"/>
        <item x="3395"/>
        <item x="3935"/>
        <item x="3330"/>
        <item x="2931"/>
        <item x="3822"/>
        <item x="2832"/>
        <item x="3626"/>
        <item x="1946"/>
        <item x="3973"/>
        <item x="2511"/>
        <item x="3976"/>
        <item x="1124"/>
        <item x="3545"/>
        <item x="3249"/>
        <item x="3927"/>
        <item x="3925"/>
        <item x="2696"/>
        <item x="3931"/>
        <item x="3797"/>
        <item x="3982"/>
        <item x="3455"/>
        <item x="3994"/>
        <item x="398"/>
        <item x="3408"/>
        <item x="3849"/>
        <item x="3988"/>
        <item x="3876"/>
        <item x="2353"/>
        <item x="3981"/>
        <item x="3970"/>
        <item x="3629"/>
        <item x="3992"/>
        <item x="3286"/>
        <item x="452"/>
        <item x="3533"/>
        <item x="269"/>
        <item x="3993"/>
        <item x="3869"/>
        <item x="3847"/>
        <item x="3799"/>
        <item x="4002"/>
        <item x="4000"/>
        <item x="3999"/>
        <item x="2404"/>
        <item x="3920"/>
        <item x="3743"/>
        <item x="3972"/>
        <item x="4004"/>
        <item x="4005"/>
        <item x="3919"/>
        <item x="3918"/>
        <item x="3511"/>
        <item x="2934"/>
        <item x="3744"/>
        <item x="3952"/>
        <item x="3926"/>
        <item x="1504"/>
        <item x="2410"/>
        <item x="4036"/>
        <item x="1426"/>
        <item x="4035"/>
        <item x="4033"/>
        <item x="3772"/>
        <item x="4039"/>
        <item x="4044"/>
        <item x="4040"/>
        <item x="3980"/>
        <item x="1418"/>
        <item x="4032"/>
        <item x="1238"/>
        <item x="1123"/>
        <item x="3936"/>
        <item x="4045"/>
        <item x="4030"/>
        <item x="3622"/>
        <item x="3998"/>
        <item x="2024"/>
        <item x="3916"/>
        <item x="4066"/>
        <item x="3957"/>
        <item x="4031"/>
        <item x="3991"/>
        <item x="3191"/>
        <item x="3915"/>
        <item x="4061"/>
        <item x="4064"/>
        <item x="4029"/>
        <item x="2602"/>
        <item x="3790"/>
        <item x="3183"/>
        <item x="4027"/>
        <item x="4025"/>
        <item x="2130"/>
        <item x="3623"/>
        <item x="4071"/>
        <item x="2021"/>
        <item x="4080"/>
        <item x="3412"/>
        <item x="4087"/>
        <item x="4092"/>
        <item x="4082"/>
        <item x="3820"/>
        <item x="4058"/>
        <item x="4034"/>
        <item x="4084"/>
        <item x="4024"/>
        <item x="4088"/>
        <item x="4107"/>
        <item x="4108"/>
        <item x="3806"/>
        <item x="4106"/>
        <item x="4067"/>
        <item x="4023"/>
        <item x="3914"/>
        <item x="4104"/>
        <item x="4113"/>
        <item x="4124"/>
        <item x="2923"/>
        <item x="4085"/>
        <item x="3672"/>
        <item x="4128"/>
        <item x="4129"/>
        <item x="4022"/>
        <item x="4038"/>
        <item x="4083"/>
        <item x="4136"/>
        <item x="4137"/>
        <item x="4150"/>
        <item x="4139"/>
        <item x="2103"/>
        <item x="4118"/>
        <item x="4141"/>
        <item x="3485"/>
        <item x="4110"/>
        <item x="3284"/>
        <item x="4143"/>
        <item x="2594"/>
        <item x="2200"/>
        <item x="4055"/>
        <item x="3625"/>
        <item x="4155"/>
        <item x="3570"/>
        <item x="4102"/>
        <item x="4043"/>
        <item x="4151"/>
        <item x="4159"/>
        <item x="2509"/>
        <item x="2250"/>
        <item x="4162"/>
        <item x="4163"/>
        <item x="3409"/>
        <item x="4099"/>
        <item x="4165"/>
        <item x="4003"/>
        <item x="4078"/>
        <item x="4164"/>
        <item x="4168"/>
        <item x="4158"/>
        <item x="4098"/>
        <item x="3958"/>
        <item x="4120"/>
        <item x="4178"/>
        <item x="4176"/>
        <item x="1624"/>
        <item x="4179"/>
        <item x="4146"/>
        <item x="4157"/>
        <item x="4174"/>
        <item x="3913"/>
        <item x="4180"/>
        <item x="3740"/>
        <item x="4182"/>
        <item x="2218"/>
        <item x="2629"/>
        <item x="4187"/>
        <item x="4193"/>
        <item x="4135"/>
        <item x="4192"/>
        <item x="4194"/>
        <item x="3761"/>
        <item x="4"/>
        <item x="3450"/>
        <item x="3227"/>
        <item x="4086"/>
        <item x="3764"/>
        <item x="3048"/>
        <item x="3769"/>
        <item x="3943"/>
        <item x="3763"/>
        <item x="941"/>
        <item x="4172"/>
        <item x="3405"/>
        <item x="3968"/>
        <item x="2808"/>
        <item x="4195"/>
        <item x="3766"/>
        <item x="3316"/>
        <item x="4121"/>
        <item x="4123"/>
        <item x="3574"/>
        <item x="3343"/>
        <item x="3938"/>
        <item x="3310"/>
        <item x="4170"/>
        <item x="4057"/>
        <item x="4060"/>
        <item x="3702"/>
        <item x="4081"/>
        <item x="4153"/>
        <item x="4100"/>
        <item x="4105"/>
        <item x="3509"/>
        <item x="4103"/>
        <item x="4089"/>
        <item x="3129"/>
        <item x="2217"/>
        <item x="3757"/>
        <item x="3225"/>
        <item x="3951"/>
        <item x="3971"/>
        <item x="4119"/>
        <item x="4183"/>
        <item x="4190"/>
        <item x="3318"/>
        <item x="4149"/>
        <item x="4001"/>
        <item x="59"/>
        <item x="2984"/>
        <item x="4196"/>
        <item x="4069"/>
        <item x="538"/>
        <item x="3777"/>
        <item x="2508"/>
        <item x="4021"/>
        <item x="4109"/>
        <item x="3631"/>
        <item x="3748"/>
        <item x="4072"/>
        <item x="3930"/>
        <item x="3006"/>
        <item x="288"/>
        <item x="3754"/>
        <item x="2564"/>
        <item x="4097"/>
        <item x="795"/>
        <item x="3642"/>
        <item x="4185"/>
        <item x="3759"/>
        <item x="4122"/>
        <item x="2990"/>
        <item x="2318"/>
        <item x="3120"/>
        <item x="939"/>
        <item x="2982"/>
        <item x="3192"/>
        <item x="3990"/>
        <item x="4184"/>
        <item x="3051"/>
        <item x="4181"/>
        <item x="4116"/>
        <item x="3469"/>
        <item x="3303"/>
        <item x="3476"/>
        <item x="2795"/>
        <item x="3468"/>
        <item x="4166"/>
        <item x="314"/>
        <item x="3966"/>
        <item x="954"/>
        <item x="2403"/>
        <item x="2212"/>
        <item x="4171"/>
        <item x="2979"/>
        <item x="3427"/>
        <item x="547"/>
        <item x="3929"/>
        <item x="3425"/>
        <item x="3605"/>
        <item x="3843"/>
        <item x="4167"/>
        <item x="3442"/>
        <item x="3424"/>
        <item x="2123"/>
        <item x="4062"/>
        <item x="3796"/>
        <item x="2975"/>
        <item x="4070"/>
        <item x="3878"/>
        <item x="3874"/>
        <item x="2044"/>
        <item x="1991"/>
        <item x="3300"/>
        <item x="3910"/>
        <item x="3463"/>
        <item x="3101"/>
        <item x="3190"/>
        <item x="3559"/>
        <item x="3684"/>
        <item x="3877"/>
        <item x="3508"/>
        <item x="3543"/>
        <item x="3404"/>
        <item x="4037"/>
        <item x="4169"/>
        <item x="1738"/>
        <item x="4161"/>
        <item x="2286"/>
        <item x="3924"/>
        <item x="4026"/>
        <item x="2402"/>
        <item x="3752"/>
        <item x="3846"/>
        <item x="4126"/>
        <item x="3322"/>
        <item x="458"/>
        <item x="3633"/>
        <item x="3592"/>
        <item x="3960"/>
        <item x="3826"/>
        <item x="2618"/>
        <item x="4140"/>
        <item x="4017"/>
        <item x="1786"/>
        <item x="4189"/>
        <item x="3696"/>
        <item x="3953"/>
        <item x="3986"/>
        <item x="3749"/>
        <item x="2627"/>
        <item x="3198"/>
        <item x="1283"/>
        <item x="3775"/>
        <item x="4154"/>
        <item x="3403"/>
        <item x="4020"/>
        <item x="2562"/>
        <item x="3738"/>
        <item x="2430"/>
        <item x="3710"/>
        <item x="1613"/>
        <item x="3211"/>
        <item x="1617"/>
        <item x="1019"/>
        <item x="3974"/>
        <item x="3664"/>
        <item x="3324"/>
        <item x="3147"/>
        <item x="2843"/>
        <item x="3758"/>
        <item x="3737"/>
        <item x="3620"/>
        <item x="2245"/>
        <item x="2921"/>
        <item x="3347"/>
        <item x="3700"/>
        <item x="723"/>
        <item x="2210"/>
        <item x="4056"/>
        <item x="3950"/>
        <item x="2524"/>
        <item x="4019"/>
        <item x="4018"/>
        <item x="1850"/>
        <item x="3922"/>
        <item x="4096"/>
        <item x="4079"/>
        <item x="4186"/>
        <item x="3285"/>
        <item x="3911"/>
        <item x="1479"/>
        <item x="2630"/>
        <item x="2507"/>
        <item x="1503"/>
        <item x="3465"/>
        <item x="3547"/>
        <item x="3912"/>
        <item x="4125"/>
        <item x="834"/>
        <item x="3921"/>
        <item x="4015"/>
        <item x="1717"/>
        <item x="3338"/>
        <item x="2976"/>
        <item x="1788"/>
        <item x="3039"/>
        <item x="3741"/>
        <item x="2791"/>
        <item x="2019"/>
        <item x="2315"/>
        <item x="4095"/>
        <item x="4111"/>
        <item x="937"/>
        <item x="2556"/>
        <item x="461"/>
        <item x="2920"/>
        <item x="3681"/>
        <item x="1103"/>
        <item x="2968"/>
        <item x="3785"/>
        <item x="3282"/>
        <item x="3818"/>
        <item x="3619"/>
        <item x="2756"/>
        <item x="3909"/>
        <item x="4074"/>
        <item x="3746"/>
        <item x="4053"/>
        <item x="3864"/>
        <item x="1941"/>
        <item x="3634"/>
        <item x="1477"/>
        <item x="1064"/>
        <item x="3297"/>
        <item x="2853"/>
        <item x="3038"/>
        <item x="2599"/>
        <item x="4016"/>
        <item x="453"/>
        <item x="3219"/>
        <item x="3680"/>
        <item x="1324"/>
        <item x="3617"/>
        <item x="3616"/>
        <item x="3401"/>
        <item x="3028"/>
        <item x="2855"/>
        <item x="1931"/>
        <item x="1303"/>
        <item x="855"/>
        <item x="3679"/>
        <item x="3899"/>
        <item x="2120"/>
        <item x="4177"/>
        <item x="3066"/>
        <item x="4130"/>
        <item x="286"/>
        <item x="3333"/>
        <item x="3784"/>
        <item x="3967"/>
        <item x="4054"/>
        <item x="4052"/>
        <item x="3736"/>
        <item x="3447"/>
        <item x="4076"/>
        <item x="3189"/>
        <item x="3460"/>
        <item x="3321"/>
        <item x="2115"/>
        <item x="3208"/>
        <item x="3519"/>
        <item x="3781"/>
        <item x="3648"/>
        <item x="4142"/>
        <item x="2506"/>
        <item x="2597"/>
        <item x="3907"/>
        <item x="3280"/>
        <item x="4014"/>
        <item x="2596"/>
        <item x="2429"/>
        <item x="2695"/>
        <item x="3734"/>
        <item x="2604"/>
        <item x="3866"/>
        <item x="3646"/>
        <item x="3989"/>
        <item x="1844"/>
        <item x="3865"/>
        <item x="3185"/>
        <item x="2667"/>
        <item x="2337"/>
        <item x="2918"/>
        <item x="4094"/>
        <item x="1607"/>
        <item x="3400"/>
        <item x="1208"/>
        <item x="1069"/>
        <item x="3067"/>
        <item x="3569"/>
        <item x="4046"/>
        <item x="1454"/>
        <item x="3732"/>
        <item x="215"/>
        <item x="830"/>
        <item x="3823"/>
        <item x="3778"/>
        <item x="3987"/>
        <item x="1461"/>
        <item x="4191"/>
        <item x="1401"/>
        <item x="40"/>
        <item x="1476"/>
        <item x="4077"/>
        <item x="3186"/>
        <item x="2830"/>
        <item x="3102"/>
        <item x="928"/>
        <item x="1593"/>
        <item x="1608"/>
        <item x="2377"/>
        <item x="3188"/>
        <item x="1011"/>
        <item x="1485"/>
        <item x="3184"/>
        <item x="3340"/>
        <item x="3203"/>
        <item x="2840"/>
        <item x="4117"/>
        <item x="2510"/>
        <item x="4041"/>
        <item x="3097"/>
        <item x="3615"/>
        <item x="3666"/>
        <item x="3581"/>
        <item x="2595"/>
        <item x="1403"/>
        <item x="1071"/>
        <item x="3558"/>
        <item x="2600"/>
        <item x="2625"/>
        <item x="1628"/>
        <item x="1866"/>
        <item x="3903"/>
        <item x="3995"/>
        <item x="735"/>
        <item x="3856"/>
        <item x="3821"/>
        <item x="2503"/>
        <item x="4063"/>
        <item x="2529"/>
        <item x="1395"/>
        <item x="2238"/>
        <item x="1769"/>
        <item x="3803"/>
        <item x="1724"/>
        <item x="2916"/>
        <item x="3506"/>
        <item x="3480"/>
        <item x="1957"/>
        <item x="2829"/>
        <item x="2915"/>
        <item x="3394"/>
        <item x="1219"/>
        <item x="3583"/>
        <item x="1350"/>
        <item x="3805"/>
        <item x="2827"/>
        <item x="3281"/>
        <item x="2633"/>
        <item x="1224"/>
        <item x="4148"/>
        <item x="2615"/>
        <item x="1127"/>
        <item x="1704"/>
        <item x="3845"/>
        <item x="2365"/>
        <item x="3644"/>
        <item x="3771"/>
        <item x="4047"/>
        <item x="4132"/>
        <item x="935"/>
        <item x="4012"/>
        <item x="2091"/>
        <item x="523"/>
        <item x="3146"/>
        <item x="2907"/>
        <item x="938"/>
        <item x="2927"/>
        <item x="4175"/>
        <item x="3613"/>
        <item x="39"/>
        <item x="3040"/>
        <item x="2020"/>
        <item x="3275"/>
        <item x="3556"/>
        <item x="3677"/>
        <item x="2826"/>
        <item x="4173"/>
        <item x="2663"/>
        <item x="3142"/>
        <item x="3905"/>
        <item x="677"/>
        <item x="3881"/>
        <item x="393"/>
        <item x="2406"/>
        <item x="1501"/>
        <item x="609"/>
        <item x="3727"/>
        <item x="3961"/>
        <item x="3729"/>
        <item x="1657"/>
        <item x="1993"/>
        <item x="4013"/>
        <item x="575"/>
        <item x="3906"/>
        <item x="3817"/>
        <item x="4101"/>
        <item x="4152"/>
        <item x="2113"/>
        <item x="1334"/>
        <item x="3614"/>
        <item x="1125"/>
        <item x="3798"/>
        <item x="2247"/>
        <item x="3978"/>
        <item x="3985"/>
        <item x="1122"/>
        <item x="2117"/>
        <item x="2762"/>
        <item x="4115"/>
        <item x="3735"/>
        <item x="3443"/>
        <item x="246"/>
        <item x="3694"/>
        <item x="1851"/>
        <item x="2131"/>
        <item x="3728"/>
        <item x="2126"/>
        <item x="2317"/>
        <item x="3034"/>
        <item x="829"/>
        <item x="1466"/>
        <item x="741"/>
        <item x="3582"/>
        <item x="2549"/>
        <item x="4093"/>
        <item x="2672"/>
        <item x="552"/>
        <item x="3001"/>
        <item x="126"/>
        <item x="3238"/>
        <item x="4068"/>
        <item x="1020"/>
        <item x="648"/>
        <item x="3504"/>
        <item x="3580"/>
        <item x="3789"/>
        <item x="3398"/>
        <item x="3500"/>
        <item x="3502"/>
        <item x="3663"/>
        <item x="3068"/>
        <item x="1882"/>
        <item x="1990"/>
        <item x="3675"/>
        <item x="3782"/>
        <item x="4091"/>
        <item x="3908"/>
        <item x="3965"/>
        <item x="797"/>
        <item x="1314"/>
        <item x="1396"/>
        <item x="3804"/>
        <item x="3618"/>
        <item x="3391"/>
        <item x="3608"/>
        <item x="3624"/>
        <item x="2036"/>
        <item x="2499"/>
        <item x="1793"/>
        <item x="3279"/>
        <item x="3542"/>
        <item x="1848"/>
        <item x="3572"/>
        <item x="3611"/>
        <item x="2030"/>
        <item x="2753"/>
        <item x="4114"/>
        <item x="3733"/>
        <item x="3406"/>
        <item x="455"/>
        <item x="1956"/>
        <item x="3683"/>
        <item x="3901"/>
        <item x="1852"/>
        <item x="2285"/>
        <item x="2922"/>
        <item x="3730"/>
        <item x="2848"/>
        <item x="3731"/>
        <item x="3289"/>
        <item x="1838"/>
        <item x="3507"/>
        <item x="2401"/>
        <item x="3397"/>
        <item x="3396"/>
        <item x="1992"/>
        <item x="1392"/>
        <item x="1604"/>
        <item x="3725"/>
        <item x="1500"/>
        <item x="2683"/>
        <item x="1733"/>
        <item x="3977"/>
        <item x="4112"/>
        <item x="1200"/>
        <item x="2310"/>
        <item x="3576"/>
        <item x="2008"/>
        <item x="2031"/>
        <item x="1934"/>
        <item x="872"/>
        <item x="3610"/>
        <item x="3867"/>
        <item x="2283"/>
        <item x="216"/>
        <item x="3900"/>
        <item x="933"/>
        <item x="1701"/>
        <item x="2678"/>
        <item x="1845"/>
        <item x="1674"/>
        <item x="3501"/>
        <item x="2116"/>
        <item x="1456"/>
        <item x="20"/>
        <item x="3156"/>
        <item x="3609"/>
        <item x="4147"/>
        <item x="2502"/>
        <item x="2276"/>
        <item x="4011"/>
        <item x="1603"/>
        <item x="3904"/>
        <item x="2752"/>
        <item x="2242"/>
        <item x="1304"/>
        <item x="3898"/>
        <item x="3902"/>
        <item x="3739"/>
        <item x="3458"/>
        <item x="2248"/>
        <item x="3283"/>
        <item x="835"/>
        <item x="1207"/>
        <item x="1602"/>
        <item x="2501"/>
        <item x="3182"/>
        <item x="2110"/>
        <item x="2750"/>
        <item x="1066"/>
        <item x="2906"/>
        <item x="2107"/>
        <item x="934"/>
        <item x="1393"/>
        <item x="2347"/>
        <item x="953"/>
        <item x="3052"/>
        <item x="3276"/>
        <item x="2497"/>
        <item x="217"/>
        <item x="1204"/>
        <item x="3814"/>
        <item x="1498"/>
        <item x="3813"/>
        <item x="1731"/>
        <item x="1601"/>
        <item x="3555"/>
        <item x="2327"/>
        <item x="2608"/>
        <item x="2280"/>
        <item x="2496"/>
        <item x="2938"/>
        <item x="2109"/>
        <item x="3726"/>
        <item x="1202"/>
        <item x="1340"/>
        <item x="3815"/>
        <item x="2905"/>
        <item x="3402"/>
        <item x="3499"/>
        <item x="3030"/>
        <item x="2904"/>
        <item x="3893"/>
        <item x="2598"/>
        <item x="1067"/>
        <item x="3656"/>
        <item x="2504"/>
        <item x="2108"/>
        <item x="3498"/>
        <item x="1842"/>
        <item x="1390"/>
        <item x="4138"/>
        <item x="2747"/>
        <item x="3964"/>
        <item x="3029"/>
        <item x="2601"/>
        <item x="3393"/>
        <item x="946"/>
        <item x="717"/>
        <item x="2134"/>
        <item x="1968"/>
        <item x="3274"/>
        <item x="2873"/>
        <item x="3554"/>
        <item x="2930"/>
        <item x="3236"/>
        <item x="3862"/>
        <item x="3058"/>
        <item x="3612"/>
        <item x="3475"/>
        <item x="1389"/>
        <item x="4127"/>
        <item x="1402"/>
        <item x="3717"/>
        <item x="3181"/>
        <item x="1072"/>
        <item x="268"/>
        <item x="3606"/>
        <item x="1203"/>
        <item x="1667"/>
        <item x="1225"/>
        <item x="2363"/>
        <item x="1611"/>
        <item x="3984"/>
        <item x="1722"/>
        <item x="2495"/>
        <item x="1768"/>
        <item x="3271"/>
        <item x="3026"/>
        <item x="643"/>
        <item x="2102"/>
        <item x="1846"/>
        <item x="2828"/>
        <item x="2893"/>
        <item x="1932"/>
        <item x="1930"/>
        <item x="2498"/>
        <item x="1649"/>
        <item x="294"/>
        <item x="3138"/>
        <item x="1841"/>
        <item x="3503"/>
        <item x="1705"/>
        <item x="1594"/>
        <item x="1063"/>
        <item x="2658"/>
        <item x="3187"/>
        <item x="1400"/>
        <item x="2902"/>
        <item x="692"/>
        <item x="3979"/>
        <item x="4073"/>
        <item x="2400"/>
        <item x="1198"/>
        <item x="720"/>
        <item x="1329"/>
        <item x="1185"/>
        <item x="3177"/>
        <item x="3388"/>
        <item x="3863"/>
        <item x="1001"/>
        <item x="1999"/>
        <item x="3172"/>
        <item x="3894"/>
        <item x="582"/>
        <item x="4010"/>
        <item x="3270"/>
        <item x="3095"/>
        <item x="1997"/>
        <item x="3139"/>
        <item x="359"/>
        <item x="2751"/>
        <item x="2491"/>
        <item x="2899"/>
        <item x="3896"/>
        <item x="4075"/>
        <item x="3116"/>
        <item x="1206"/>
        <item x="2914"/>
        <item x="1596"/>
        <item x="3386"/>
        <item x="2897"/>
        <item x="871"/>
        <item x="188"/>
        <item x="931"/>
        <item x="3385"/>
        <item x="186"/>
        <item x="2281"/>
        <item x="828"/>
        <item x="1597"/>
        <item x="1605"/>
        <item x="533"/>
        <item x="2694"/>
        <item x="1010"/>
        <item x="1854"/>
        <item x="3278"/>
        <item x="1929"/>
        <item x="3948"/>
        <item x="3604"/>
        <item x="3094"/>
        <item x="2231"/>
        <item x="1108"/>
        <item x="1386"/>
        <item x="1330"/>
        <item x="3176"/>
        <item x="3377"/>
        <item x="1652"/>
        <item x="1061"/>
        <item x="2121"/>
        <item x="3100"/>
        <item x="2277"/>
        <item x="3024"/>
        <item x="3494"/>
        <item x="3096"/>
        <item x="3607"/>
        <item x="3891"/>
        <item x="615"/>
        <item x="1700"/>
        <item x="3389"/>
        <item x="3381"/>
        <item x="2744"/>
        <item x="2653"/>
        <item x="3022"/>
        <item x="4133"/>
        <item x="3093"/>
        <item x="2289"/>
        <item x="3721"/>
        <item x="2088"/>
        <item x="1101"/>
        <item x="3379"/>
        <item x="2823"/>
        <item x="2396"/>
        <item x="1"/>
        <item x="1872"/>
        <item x="3384"/>
        <item x="3719"/>
        <item x="3098"/>
        <item x="3718"/>
        <item x="874"/>
        <item x="642"/>
        <item x="2099"/>
        <item x="2746"/>
        <item x="3571"/>
        <item x="3091"/>
        <item x="1197"/>
        <item x="2660"/>
        <item x="2490"/>
        <item x="3178"/>
        <item x="2111"/>
        <item x="2505"/>
        <item x="1837"/>
        <item x="355"/>
        <item x="360"/>
        <item x="2105"/>
        <item x="4144"/>
        <item x="3090"/>
        <item x="3131"/>
        <item x="680"/>
        <item x="1592"/>
        <item x="3382"/>
        <item x="3496"/>
        <item x="2357"/>
        <item x="4160"/>
        <item x="1600"/>
        <item x="194"/>
        <item x="3140"/>
        <item x="2765"/>
        <item x="154"/>
        <item x="2896"/>
        <item x="2910"/>
        <item x="3235"/>
        <item x="2513"/>
        <item x="1703"/>
        <item x="2894"/>
        <item x="2399"/>
        <item x="1723"/>
        <item x="2659"/>
        <item x="450"/>
        <item x="930"/>
        <item x="3180"/>
        <item x="3685"/>
        <item x="3551"/>
        <item x="3720"/>
        <item x="1732"/>
        <item x="2913"/>
        <item x="3707"/>
        <item x="3812"/>
        <item x="1385"/>
        <item x="364"/>
        <item x="2345"/>
        <item x="1194"/>
        <item x="2742"/>
        <item x="3495"/>
        <item x="3783"/>
        <item x="1767"/>
        <item x="1326"/>
        <item x="2841"/>
        <item x="3021"/>
        <item x="25"/>
        <item x="1505"/>
        <item x="721"/>
        <item x="1598"/>
        <item x="2101"/>
        <item x="2492"/>
        <item x="449"/>
        <item x="825"/>
        <item x="2900"/>
        <item x="2494"/>
        <item x="1590"/>
        <item x="2489"/>
        <item x="1833"/>
        <item x="2493"/>
        <item x="4156"/>
        <item x="2593"/>
        <item x="1697"/>
        <item x="1743"/>
        <item x="2411"/>
        <item x="2850"/>
        <item x="2591"/>
        <item x="2112"/>
        <item x="2909"/>
        <item x="3277"/>
        <item x="3383"/>
        <item x="2518"/>
        <item x="2759"/>
        <item x="273"/>
        <item x="2355"/>
        <item x="2011"/>
        <item x="4090"/>
        <item x="3027"/>
        <item x="1830"/>
        <item x="2095"/>
        <item x="715"/>
        <item x="3673"/>
        <item x="1196"/>
        <item x="2094"/>
        <item x="1595"/>
        <item x="2093"/>
        <item x="1588"/>
        <item x="1222"/>
        <item x="1263"/>
        <item x="577"/>
        <item x="897"/>
        <item x="1989"/>
        <item x="1106"/>
        <item x="1199"/>
        <item x="46"/>
        <item x="1060"/>
        <item x="3601"/>
        <item x="3376"/>
        <item x="1591"/>
        <item x="3267"/>
        <item x="1192"/>
        <item x="2486"/>
        <item x="1908"/>
        <item x="354"/>
        <item x="2603"/>
        <item x="232"/>
        <item x="2939"/>
        <item x="3792"/>
        <item x="3268"/>
        <item x="1008"/>
        <item x="1302"/>
        <item x="3716"/>
        <item x="3272"/>
        <item x="2675"/>
        <item x="864"/>
        <item x="3390"/>
        <item x="3997"/>
        <item x="2394"/>
        <item x="1855"/>
        <item x="3387"/>
        <item x="2758"/>
        <item x="1004"/>
        <item x="3004"/>
        <item x="1032"/>
        <item x="448"/>
        <item x="2822"/>
        <item x="2879"/>
        <item x="3587"/>
        <item x="2487"/>
        <item x="2886"/>
        <item x="3056"/>
        <item x="1191"/>
        <item x="3875"/>
        <item x="1018"/>
        <item x="832"/>
        <item x="1828"/>
        <item x="2740"/>
        <item x="3173"/>
        <item x="612"/>
        <item x="2743"/>
        <item x="3505"/>
        <item x="2344"/>
        <item x="1584"/>
        <item x="2090"/>
        <item x="3603"/>
        <item x="2592"/>
        <item x="2655"/>
        <item x="578"/>
        <item x="3889"/>
        <item x="3059"/>
        <item x="2483"/>
        <item x="714"/>
        <item x="3378"/>
        <item x="1840"/>
        <item x="2875"/>
        <item x="924"/>
        <item x="1599"/>
        <item x="831"/>
        <item x="2739"/>
        <item x="581"/>
        <item x="1388"/>
        <item x="1879"/>
        <item x="1186"/>
        <item x="2755"/>
        <item x="1525"/>
        <item x="1744"/>
        <item x="1829"/>
        <item x="1988"/>
        <item x="640"/>
        <item x="2654"/>
        <item x="1680"/>
        <item x="2114"/>
        <item x="2482"/>
        <item x="2106"/>
        <item x="1337"/>
        <item x="1764"/>
        <item x="3264"/>
        <item x="3649"/>
        <item x="1339"/>
        <item x="3369"/>
        <item x="2481"/>
        <item x="2144"/>
        <item x="1057"/>
        <item x="1827"/>
        <item x="3370"/>
        <item x="1384"/>
        <item x="2089"/>
        <item x="3088"/>
        <item x="696"/>
        <item x="4131"/>
        <item x="3477"/>
        <item x="447"/>
        <item x="2478"/>
        <item x="1826"/>
        <item x="493"/>
        <item x="862"/>
        <item x="1047"/>
        <item x="3887"/>
        <item x="1187"/>
        <item x="3265"/>
        <item x="676"/>
        <item x="1698"/>
        <item x="2912"/>
        <item x="2397"/>
        <item x="2484"/>
        <item x="1382"/>
        <item x="3954"/>
        <item x="1825"/>
        <item x="2479"/>
        <item x="136"/>
        <item x="2477"/>
        <item x="718"/>
        <item x="2738"/>
        <item x="1870"/>
        <item x="245"/>
        <item x="2890"/>
        <item x="709"/>
        <item x="2691"/>
        <item x="2274"/>
        <item x="1973"/>
        <item x="2086"/>
        <item x="2895"/>
        <item x="2656"/>
        <item x="3019"/>
        <item x="247"/>
        <item x="2075"/>
        <item x="2028"/>
        <item x="2085"/>
        <item x="2891"/>
        <item x="2398"/>
        <item x="716"/>
        <item x="1582"/>
        <item x="2328"/>
        <item x="3371"/>
        <item x="706"/>
        <item x="3890"/>
        <item x="1056"/>
        <item x="3089"/>
        <item x="2754"/>
        <item x="2647"/>
        <item x="1928"/>
        <item x="1835"/>
        <item x="3171"/>
        <item x="932"/>
        <item x="2997"/>
        <item x="2098"/>
        <item x="1824"/>
        <item x="2707"/>
        <item x="332"/>
        <item x="3597"/>
        <item x="3375"/>
        <item x="1955"/>
        <item x="2661"/>
        <item x="3651"/>
        <item x="2889"/>
        <item x="2275"/>
        <item x="3599"/>
        <item x="929"/>
        <item x="4009"/>
        <item x="3368"/>
        <item x="719"/>
        <item x="3364"/>
        <item x="2954"/>
        <item x="2476"/>
        <item x="1839"/>
        <item x="2589"/>
        <item x="446"/>
        <item x="320"/>
        <item x="2087"/>
        <item x="2820"/>
        <item x="1495"/>
        <item x="298"/>
        <item x="2096"/>
        <item x="1586"/>
        <item x="2590"/>
        <item x="3886"/>
        <item x="3367"/>
        <item x="277"/>
        <item x="1193"/>
        <item x="517"/>
        <item x="3811"/>
        <item x="3888"/>
        <item x="1695"/>
        <item x="1486"/>
        <item x="451"/>
        <item x="3591"/>
        <item x="2080"/>
        <item x="3263"/>
        <item x="1378"/>
        <item x="3860"/>
        <item x="3493"/>
        <item x="2749"/>
        <item x="2898"/>
        <item x="2084"/>
        <item x="1694"/>
        <item x="1589"/>
        <item x="3273"/>
        <item x="378"/>
        <item x="3234"/>
        <item x="2082"/>
        <item x="454"/>
        <item x="2475"/>
        <item x="2892"/>
        <item x="926"/>
        <item x="3855"/>
        <item x="622"/>
        <item x="1927"/>
        <item x="3086"/>
        <item x="3594"/>
        <item x="1189"/>
        <item x="1126"/>
        <item x="2083"/>
        <item x="1699"/>
        <item x="3087"/>
        <item x="1836"/>
        <item x="3557"/>
        <item x="146"/>
        <item x="1985"/>
        <item x="3137"/>
        <item x="2471"/>
        <item x="196"/>
        <item x="2473"/>
        <item x="2729"/>
        <item x="353"/>
        <item x="1006"/>
        <item x="3374"/>
        <item x="1781"/>
        <item x="3170"/>
        <item x="2341"/>
        <item x="3175"/>
        <item x="2485"/>
        <item x="1472"/>
        <item x="2472"/>
        <item x="3092"/>
        <item x="2488"/>
        <item x="2911"/>
        <item x="1568"/>
        <item x="3262"/>
        <item x="1183"/>
        <item x="3373"/>
        <item x="3705"/>
        <item x="2235"/>
        <item x="3366"/>
        <item x="2081"/>
        <item x="2737"/>
        <item x="2736"/>
        <item x="1721"/>
        <item x="2026"/>
        <item x="285"/>
        <item x="1188"/>
        <item x="187"/>
        <item x="3269"/>
        <item x="3083"/>
        <item x="2887"/>
        <item x="2735"/>
        <item x="3652"/>
        <item x="1821"/>
        <item x="1766"/>
        <item x="1338"/>
        <item x="1763"/>
        <item x="712"/>
        <item x="1205"/>
        <item x="2733"/>
        <item x="2734"/>
        <item x="1820"/>
        <item x="2078"/>
        <item x="2648"/>
        <item x="3372"/>
        <item x="38"/>
        <item x="2748"/>
        <item x="249"/>
        <item x="541"/>
        <item x="2469"/>
        <item x="713"/>
        <item x="2480"/>
        <item x="2888"/>
        <item x="1834"/>
        <item x="1377"/>
        <item x="456"/>
        <item x="2122"/>
        <item x="3266"/>
        <item x="573"/>
        <item x="1380"/>
        <item x="1576"/>
        <item x="2885"/>
        <item x="2278"/>
        <item x="641"/>
        <item x="1762"/>
        <item x="708"/>
        <item x="1055"/>
        <item x="2339"/>
        <item x="705"/>
        <item x="2884"/>
        <item x="704"/>
        <item x="1917"/>
        <item x="1300"/>
        <item x="2588"/>
        <item x="1379"/>
        <item x="2470"/>
        <item x="647"/>
        <item x="1580"/>
        <item x="2343"/>
        <item x="1822"/>
        <item x="1291"/>
        <item x="1494"/>
        <item x="3335"/>
        <item x="1815"/>
        <item x="1575"/>
        <item x="445"/>
        <item x="3163"/>
        <item x="839"/>
        <item x="2350"/>
        <item x="1195"/>
        <item x="1029"/>
        <item x="1818"/>
        <item x="2395"/>
        <item x="1021"/>
        <item x="3497"/>
        <item x="1574"/>
        <item x="3261"/>
        <item x="3329"/>
        <item x="1690"/>
        <item x="2271"/>
        <item x="2757"/>
        <item x="395"/>
        <item x="3709"/>
        <item x="893"/>
        <item x="866"/>
        <item x="3598"/>
        <item x="3553"/>
        <item x="621"/>
        <item x="3169"/>
        <item x="3590"/>
        <item x="1054"/>
        <item x="1817"/>
        <item x="2229"/>
        <item x="2227"/>
        <item x="1375"/>
        <item x="2467"/>
        <item x="1693"/>
        <item x="787"/>
        <item x="2882"/>
        <item x="1065"/>
        <item x="3650"/>
        <item x="1819"/>
        <item x="1524"/>
        <item x="2646"/>
        <item x="1570"/>
        <item x="3392"/>
        <item x="3362"/>
        <item x="2831"/>
        <item x="514"/>
        <item x="1587"/>
        <item x="2883"/>
        <item x="3363"/>
        <item x="3174"/>
        <item x="703"/>
        <item x="2077"/>
        <item x="4145"/>
        <item x="702"/>
        <item x="3365"/>
        <item x="1499"/>
        <item x="3714"/>
        <item x="2474"/>
        <item x="1046"/>
        <item x="1571"/>
        <item x="422"/>
        <item x="95"/>
        <item x="2881"/>
        <item x="1581"/>
        <item x="443"/>
        <item x="2901"/>
        <item x="1831"/>
        <item x="68"/>
        <item x="2092"/>
        <item x="1325"/>
        <item x="876"/>
        <item x="2272"/>
        <item x="2389"/>
        <item x="3858"/>
        <item x="2878"/>
        <item x="3437"/>
        <item x="1578"/>
        <item x="823"/>
        <item x="3074"/>
        <item x="3897"/>
        <item x="2268"/>
        <item x="2367"/>
        <item x="1765"/>
        <item x="2876"/>
        <item x="3168"/>
        <item x="2018"/>
        <item x="2806"/>
        <item x="2586"/>
        <item x="442"/>
        <item x="2801"/>
        <item x="2392"/>
        <item x="3600"/>
        <item x="3018"/>
        <item x="3676"/>
        <item x="870"/>
        <item x="2273"/>
        <item x="34"/>
        <item x="2391"/>
        <item x="1856"/>
        <item x="3550"/>
        <item x="1286"/>
        <item x="89"/>
        <item x="261"/>
        <item x="1387"/>
        <item x="1376"/>
        <item x="1373"/>
        <item x="3224"/>
        <item x="2349"/>
        <item x="266"/>
        <item x="1760"/>
        <item x="491"/>
        <item x="3135"/>
        <item x="347"/>
        <item x="3160"/>
        <item x="2079"/>
        <item x="1052"/>
        <item x="1372"/>
        <item x="2464"/>
        <item x="3017"/>
        <item x="2731"/>
        <item x="3233"/>
        <item x="1688"/>
        <item x="639"/>
        <item x="3060"/>
        <item x="2270"/>
        <item x="925"/>
        <item x="2025"/>
        <item x="2342"/>
        <item x="2461"/>
        <item x="2022"/>
        <item x="2745"/>
        <item x="2877"/>
        <item x="2279"/>
        <item x="2662"/>
        <item x="3105"/>
        <item x="1577"/>
        <item x="444"/>
        <item x="2727"/>
        <item x="2376"/>
        <item x="1050"/>
        <item x="2073"/>
        <item x="3359"/>
        <item x="1049"/>
        <item x="1181"/>
        <item x="1814"/>
        <item x="2870"/>
        <item x="1121"/>
        <item x="2387"/>
        <item x="1812"/>
        <item x="3084"/>
        <item x="2821"/>
        <item x="2346"/>
        <item x="1681"/>
        <item x="1201"/>
        <item x="2118"/>
        <item x="3085"/>
        <item x="1995"/>
        <item x="3016"/>
        <item x="1100"/>
        <item x="1729"/>
        <item x="120"/>
        <item x="3489"/>
        <item x="2825"/>
        <item x="1573"/>
        <item x="3361"/>
        <item x="2348"/>
        <item x="2871"/>
        <item x="1813"/>
        <item x="617"/>
        <item x="2463"/>
        <item x="861"/>
        <item x="2726"/>
        <item x="910"/>
        <item x="1284"/>
        <item x="2819"/>
        <item x="396"/>
        <item x="472"/>
        <item x="3593"/>
        <item x="2074"/>
        <item x="1526"/>
        <item x="2072"/>
        <item x="2462"/>
        <item x="822"/>
        <item x="2460"/>
        <item x="2818"/>
        <item x="1609"/>
        <item x="722"/>
        <item x="1374"/>
        <item x="1490"/>
        <item x="3491"/>
        <item x="3164"/>
        <item x="2070"/>
        <item x="762"/>
        <item x="1954"/>
        <item x="3082"/>
        <item x="202"/>
        <item x="2069"/>
        <item x="1521"/>
        <item x="1566"/>
        <item x="1984"/>
        <item x="636"/>
        <item x="1371"/>
        <item x="2375"/>
        <item x="576"/>
        <item x="1370"/>
        <item x="3319"/>
        <item x="2100"/>
        <item x="1809"/>
        <item x="3165"/>
        <item x="1987"/>
        <item x="1563"/>
        <item x="2388"/>
        <item x="1369"/>
        <item x="2386"/>
        <item x="3674"/>
        <item x="121"/>
        <item x="919"/>
        <item x="3360"/>
        <item x="119"/>
        <item x="441"/>
        <item x="4008"/>
        <item x="275"/>
        <item x="1565"/>
        <item x="1119"/>
        <item x="281"/>
        <item x="1177"/>
        <item x="2817"/>
        <item x="1564"/>
        <item x="885"/>
        <item x="1953"/>
        <item x="3328"/>
        <item x="711"/>
        <item x="1176"/>
        <item x="2872"/>
        <item x="3885"/>
        <item x="1849"/>
        <item x="352"/>
        <item x="3167"/>
        <item x="3012"/>
        <item x="3662"/>
        <item x="1175"/>
        <item x="3671"/>
        <item x="1807"/>
        <item x="3358"/>
        <item x="2023"/>
        <item x="128"/>
        <item x="917"/>
        <item x="1190"/>
        <item x="2644"/>
        <item x="313"/>
        <item x="2124"/>
        <item x="694"/>
        <item x="1048"/>
        <item x="282"/>
        <item x="1174"/>
        <item x="1689"/>
        <item x="1557"/>
        <item x="3492"/>
        <item x="2225"/>
        <item x="1806"/>
        <item x="916"/>
        <item x="2265"/>
        <item x="2643"/>
        <item x="2572"/>
        <item x="1761"/>
        <item x="3248"/>
        <item x="3166"/>
        <item x="159"/>
        <item x="3488"/>
        <item x="21"/>
        <item x="2071"/>
        <item x="3081"/>
        <item x="397"/>
        <item x="2057"/>
        <item x="3704"/>
        <item x="3054"/>
        <item x="440"/>
        <item x="1983"/>
        <item x="1173"/>
        <item x="1182"/>
        <item x="707"/>
        <item x="1170"/>
        <item x="3055"/>
        <item x="3722"/>
        <item x="1383"/>
        <item x="254"/>
        <item x="571"/>
        <item x="2585"/>
        <item x="1178"/>
        <item x="2459"/>
        <item x="2458"/>
        <item x="1562"/>
        <item x="1687"/>
        <item x="4006"/>
        <item x="1367"/>
        <item x="2104"/>
        <item x="381"/>
        <item x="3161"/>
        <item x="1924"/>
        <item x="350"/>
        <item x="699"/>
        <item x="522"/>
        <item x="23"/>
        <item x="697"/>
        <item x="1728"/>
        <item x="1561"/>
        <item x="2326"/>
        <item x="2816"/>
        <item x="2267"/>
        <item x="2642"/>
        <item x="1981"/>
        <item x="3260"/>
        <item x="47"/>
        <item x="2468"/>
        <item x="1671"/>
        <item x="1522"/>
        <item x="1172"/>
        <item x="1559"/>
        <item x="3794"/>
        <item x="546"/>
        <item x="922"/>
        <item x="1692"/>
        <item x="3218"/>
        <item x="2039"/>
        <item x="821"/>
        <item x="2466"/>
        <item x="2456"/>
        <item x="710"/>
        <item x="2325"/>
        <item x="1556"/>
        <item x="2587"/>
        <item x="1333"/>
        <item x="894"/>
        <item x="1894"/>
        <item x="3588"/>
        <item x="3487"/>
        <item x="1331"/>
        <item x="1171"/>
        <item x="37"/>
        <item x="1810"/>
        <item x="637"/>
        <item x="2068"/>
        <item x="635"/>
        <item x="1759"/>
        <item x="2709"/>
        <item x="753"/>
        <item x="1691"/>
        <item x="1980"/>
        <item x="3134"/>
        <item x="2652"/>
        <item x="2645"/>
        <item x="2065"/>
        <item x="827"/>
        <item x="1832"/>
        <item x="1758"/>
        <item x="125"/>
        <item x="2064"/>
        <item x="1686"/>
        <item x="2874"/>
        <item x="2062"/>
        <item x="1558"/>
        <item x="2583"/>
        <item x="1554"/>
        <item x="1560"/>
        <item x="168"/>
        <item x="570"/>
        <item x="2061"/>
        <item x="2263"/>
        <item x="2385"/>
        <item x="3003"/>
        <item x="746"/>
        <item x="3080"/>
        <item x="2359"/>
        <item x="1053"/>
        <item x="2649"/>
        <item x="2457"/>
        <item x="2730"/>
        <item x="1311"/>
        <item x="3670"/>
        <item x="3259"/>
        <item x="1986"/>
        <item x="2029"/>
        <item x="1496"/>
        <item x="2383"/>
        <item x="518"/>
        <item x="2232"/>
        <item x="206"/>
        <item x="1045"/>
        <item x="819"/>
        <item x="2867"/>
        <item x="83"/>
        <item x="920"/>
        <item x="2230"/>
        <item x="48"/>
        <item x="2917"/>
        <item x="2814"/>
        <item x="818"/>
        <item x="2689"/>
        <item x="1702"/>
        <item x="4007"/>
        <item x="2465"/>
        <item x="1567"/>
        <item x="3780"/>
        <item x="1683"/>
        <item x="2657"/>
        <item x="3356"/>
        <item x="2813"/>
        <item x="892"/>
        <item x="2224"/>
        <item x="1757"/>
        <item x="50"/>
        <item x="1569"/>
        <item x="2063"/>
        <item x="824"/>
        <item x="438"/>
        <item x="2455"/>
        <item x="1168"/>
        <item x="3355"/>
        <item x="923"/>
        <item x="1719"/>
        <item x="3486"/>
        <item x="1298"/>
        <item x="2868"/>
        <item x="551"/>
        <item x="3014"/>
        <item x="912"/>
        <item x="1305"/>
        <item x="391"/>
        <item x="1923"/>
        <item x="1016"/>
        <item x="1165"/>
        <item x="927"/>
        <item x="1823"/>
        <item x="2264"/>
        <item x="2076"/>
        <item x="1167"/>
        <item x="492"/>
        <item x="1527"/>
        <item x="2812"/>
        <item x="2262"/>
        <item x="2880"/>
        <item x="1684"/>
        <item x="184"/>
        <item x="3549"/>
        <item x="2640"/>
        <item x="351"/>
        <item x="3438"/>
        <item x="1162"/>
        <item x="1727"/>
        <item x="214"/>
        <item x="1287"/>
        <item x="1585"/>
        <item x="515"/>
        <item x="390"/>
        <item x="2732"/>
        <item x="1058"/>
        <item x="2060"/>
        <item x="1696"/>
        <item x="2373"/>
        <item x="915"/>
        <item x="1051"/>
        <item x="815"/>
        <item x="58"/>
        <item x="512"/>
        <item x="1180"/>
        <item x="1730"/>
        <item x="1364"/>
        <item x="4049"/>
        <item x="695"/>
        <item x="1179"/>
        <item x="3079"/>
        <item x="2638"/>
        <item x="1583"/>
        <item x="436"/>
        <item x="2624"/>
        <item x="2851"/>
        <item x="2266"/>
        <item x="1553"/>
        <item x="1803"/>
        <item x="3327"/>
        <item x="1726"/>
        <item x="133"/>
        <item x="682"/>
        <item x="3596"/>
        <item x="244"/>
        <item x="2246"/>
        <item x="909"/>
        <item x="4059"/>
        <item x="1801"/>
        <item x="567"/>
        <item x="1028"/>
        <item x="2066"/>
        <item x="1805"/>
        <item x="1158"/>
        <item x="511"/>
        <item x="3354"/>
        <item x="1118"/>
        <item x="2865"/>
        <item x="2845"/>
        <item x="2802"/>
        <item x="698"/>
        <item x="1489"/>
        <item x="1365"/>
        <item x="2055"/>
        <item x="1920"/>
        <item x="1802"/>
        <item x="2451"/>
        <item x="1552"/>
        <item x="817"/>
        <item x="2453"/>
        <item x="2338"/>
        <item x="1146"/>
        <item x="1550"/>
        <item x="1951"/>
        <item x="2261"/>
        <item x="1972"/>
        <item x="1030"/>
        <item x="2651"/>
        <item x="1043"/>
        <item x="1362"/>
        <item x="1007"/>
        <item x="2059"/>
        <item x="2584"/>
        <item x="569"/>
        <item x="1297"/>
        <item x="1160"/>
        <item x="2999"/>
        <item x="3232"/>
        <item x="437"/>
        <item x="2351"/>
        <item x="2948"/>
        <item x="3585"/>
        <item x="1491"/>
        <item x="3453"/>
        <item x="1381"/>
        <item x="284"/>
        <item x="1044"/>
        <item x="2258"/>
        <item x="176"/>
        <item x="691"/>
        <item x="2641"/>
        <item x="3258"/>
        <item x="3357"/>
        <item x="2449"/>
        <item x="1159"/>
        <item x="701"/>
        <item x="1579"/>
        <item x="1799"/>
        <item x="813"/>
        <item x="1551"/>
        <item x="568"/>
        <item x="182"/>
        <item x="812"/>
        <item x="2053"/>
        <item x="435"/>
        <item x="816"/>
        <item x="1161"/>
        <item x="3099"/>
        <item x="149"/>
        <item x="607"/>
        <item x="1211"/>
        <item x="638"/>
        <item x="1926"/>
        <item x="634"/>
        <item x="1169"/>
        <item x="1295"/>
        <item x="1795"/>
        <item x="2725"/>
        <item x="496"/>
        <item x="1166"/>
        <item x="2571"/>
        <item x="1798"/>
        <item x="2409"/>
        <item x="3231"/>
        <item x="2450"/>
        <item x="3352"/>
        <item x="1368"/>
        <item x="3078"/>
        <item x="9"/>
        <item x="1948"/>
        <item x="814"/>
        <item x="1794"/>
        <item x="234"/>
        <item x="3895"/>
        <item x="1804"/>
        <item x="56"/>
        <item x="2056"/>
        <item x="92"/>
        <item x="3819"/>
        <item x="2728"/>
        <item x="2384"/>
        <item x="439"/>
        <item x="2724"/>
        <item x="2864"/>
        <item x="3326"/>
        <item x="2863"/>
        <item x="1682"/>
        <item x="2340"/>
        <item x="2722"/>
        <item x="373"/>
        <item x="1797"/>
        <item x="434"/>
        <item x="2582"/>
        <item x="1157"/>
        <item x="3859"/>
        <item x="1163"/>
        <item x="558"/>
        <item x="867"/>
        <item x="207"/>
        <item x="3015"/>
        <item x="2716"/>
        <item x="2333"/>
        <item x="1164"/>
        <item x="1860"/>
        <item x="1796"/>
        <item x="2257"/>
        <item x="1041"/>
        <item x="1323"/>
        <item x="2334"/>
        <item x="118"/>
        <item x="346"/>
        <item x="1545"/>
        <item x="1978"/>
        <item x="881"/>
        <item x="1042"/>
        <item x="907"/>
        <item x="2581"/>
        <item x="1519"/>
        <item x="2570"/>
        <item x="117"/>
        <item x="566"/>
        <item x="116"/>
        <item x="1040"/>
        <item x="3350"/>
        <item x="1156"/>
        <item x="803"/>
        <item x="681"/>
        <item x="2866"/>
        <item x="88"/>
        <item x="2723"/>
        <item x="433"/>
        <item x="1816"/>
        <item x="411"/>
        <item x="2454"/>
        <item x="2861"/>
        <item x="884"/>
        <item x="109"/>
        <item x="1555"/>
        <item x="509"/>
        <item x="3351"/>
        <item x="2256"/>
        <item x="2336"/>
        <item x="508"/>
        <item x="2447"/>
        <item x="2636"/>
        <item x="673"/>
        <item x="1275"/>
        <item x="3431"/>
        <item x="2720"/>
        <item x="3482"/>
        <item x="1756"/>
        <item x="1184"/>
        <item x="82"/>
        <item x="3595"/>
        <item x="690"/>
        <item x="148"/>
        <item x="212"/>
        <item x="1117"/>
        <item x="3077"/>
        <item x="1039"/>
        <item x="205"/>
        <item x="1038"/>
        <item x="1155"/>
        <item x="3020"/>
        <item x="2058"/>
        <item x="1520"/>
        <item x="287"/>
        <item x="2718"/>
        <item x="389"/>
        <item x="1952"/>
        <item x="152"/>
        <item x="2054"/>
        <item x="1546"/>
        <item x="1811"/>
        <item x="2335"/>
        <item x="1755"/>
        <item x="430"/>
        <item x="693"/>
        <item x="428"/>
        <item x="399"/>
        <item x="238"/>
        <item x="1391"/>
        <item x="15"/>
        <item x="325"/>
        <item x="248"/>
        <item x="882"/>
        <item x="2332"/>
        <item x="1543"/>
        <item x="414"/>
        <item x="1154"/>
        <item x="2721"/>
        <item x="2719"/>
        <item x="1459"/>
        <item x="35"/>
        <item x="2810"/>
        <item x="1979"/>
        <item x="1151"/>
        <item x="2862"/>
        <item x="2623"/>
        <item x="2269"/>
        <item x="412"/>
        <item x="3568"/>
        <item x="1493"/>
        <item x="2859"/>
        <item x="1547"/>
        <item x="564"/>
        <item x="1541"/>
        <item x="145"/>
        <item x="1925"/>
        <item x="1488"/>
        <item x="559"/>
        <item x="2811"/>
        <item x="619"/>
        <item x="291"/>
        <item x="86"/>
        <item x="906"/>
        <item x="1150"/>
        <item x="1116"/>
        <item x="1790"/>
        <item x="3703"/>
        <item x="2051"/>
        <item x="1322"/>
        <item x="810"/>
        <item x="1366"/>
        <item x="427"/>
        <item x="550"/>
        <item x="1753"/>
        <item x="2860"/>
        <item x="1539"/>
        <item x="918"/>
        <item x="1137"/>
        <item x="921"/>
        <item x="1517"/>
        <item x="911"/>
        <item x="1002"/>
        <item x="432"/>
        <item x="904"/>
        <item x="1679"/>
        <item x="3073"/>
        <item x="1548"/>
        <item x="3451"/>
        <item x="686"/>
        <item x="2382"/>
        <item x="905"/>
        <item x="2255"/>
        <item x="2446"/>
        <item x="1921"/>
        <item x="1358"/>
        <item x="3229"/>
        <item x="114"/>
        <item x="914"/>
        <item x="2639"/>
        <item x="1540"/>
        <item x="1147"/>
        <item x="6"/>
        <item x="3348"/>
        <item x="2444"/>
        <item x="809"/>
        <item x="632"/>
        <item x="2800"/>
        <item x="1542"/>
        <item x="2380"/>
        <item x="2331"/>
        <item x="2717"/>
        <item x="2809"/>
        <item x="2448"/>
        <item x="278"/>
        <item x="10"/>
        <item x="2223"/>
        <item x="1027"/>
        <item x="1104"/>
        <item x="3589"/>
        <item x="516"/>
        <item x="563"/>
        <item x="507"/>
        <item x="429"/>
        <item x="1359"/>
        <item x="1143"/>
        <item x="426"/>
        <item x="2050"/>
        <item x="3349"/>
        <item x="685"/>
        <item x="1752"/>
        <item x="3653"/>
        <item x="335"/>
        <item x="299"/>
        <item x="1751"/>
        <item x="274"/>
        <item x="1919"/>
        <item x="204"/>
        <item x="902"/>
        <item x="1153"/>
        <item x="181"/>
        <item x="1036"/>
        <item x="1544"/>
        <item x="1535"/>
        <item x="521"/>
        <item x="1148"/>
        <item x="808"/>
        <item x="1537"/>
        <item x="2575"/>
        <item x="2452"/>
        <item x="1473"/>
        <item x="386"/>
        <item x="633"/>
        <item x="2226"/>
        <item x="334"/>
        <item x="565"/>
        <item x="1294"/>
        <item x="462"/>
        <item x="1361"/>
        <item x="85"/>
        <item x="213"/>
        <item x="3025"/>
        <item x="2324"/>
        <item x="2714"/>
        <item x="3159"/>
        <item x="1666"/>
        <item x="1098"/>
        <item x="883"/>
        <item x="1536"/>
        <item x="201"/>
        <item x="2580"/>
        <item x="2637"/>
        <item x="1538"/>
        <item x="1037"/>
        <item x="1533"/>
        <item x="1532"/>
        <item x="3257"/>
        <item x="3256"/>
        <item x="1115"/>
        <item x="2442"/>
        <item x="1789"/>
        <item x="2253"/>
        <item x="2049"/>
        <item x="901"/>
        <item x="384"/>
        <item x="387"/>
        <item x="1152"/>
        <item x="3353"/>
        <item x="3133"/>
        <item x="1363"/>
        <item x="2046"/>
        <item x="3072"/>
        <item x="2869"/>
        <item x="913"/>
        <item x="2807"/>
        <item x="423"/>
        <item x="385"/>
        <item x="1471"/>
        <item x="2323"/>
        <item x="3483"/>
        <item x="2048"/>
        <item x="2252"/>
        <item x="185"/>
        <item x="3956"/>
        <item x="279"/>
        <item x="899"/>
        <item x="315"/>
        <item x="30"/>
        <item x="203"/>
        <item x="326"/>
        <item x="115"/>
        <item x="1102"/>
        <item x="98"/>
        <item x="348"/>
        <item x="3162"/>
        <item x="689"/>
        <item x="811"/>
        <item x="820"/>
        <item x="3471"/>
        <item x="157"/>
        <item x="4051"/>
        <item x="554"/>
        <item x="630"/>
        <item x="2043"/>
        <item x="1800"/>
        <item x="1356"/>
        <item x="631"/>
        <item x="1144"/>
        <item x="2254"/>
        <item x="2634"/>
        <item x="2027"/>
        <item x="2381"/>
        <item x="807"/>
        <item x="64"/>
        <item x="2047"/>
        <item x="80"/>
        <item x="880"/>
        <item x="489"/>
        <item x="626"/>
        <item x="2741"/>
        <item x="2439"/>
        <item x="3255"/>
        <item x="1335"/>
        <item x="3975"/>
        <item x="2440"/>
        <item x="1785"/>
        <item x="1530"/>
        <item x="510"/>
        <item x="3884"/>
        <item x="1112"/>
        <item x="1120"/>
        <item x="3661"/>
        <item x="180"/>
        <item x="629"/>
        <item x="2052"/>
        <item x="627"/>
        <item x="898"/>
        <item x="67"/>
        <item x="505"/>
        <item x="1720"/>
        <item x="356"/>
        <item x="191"/>
        <item x="1787"/>
        <item x="270"/>
        <item x="101"/>
        <item x="1977"/>
        <item x="97"/>
        <item x="55"/>
        <item x="2441"/>
        <item x="1145"/>
        <item x="562"/>
        <item x="2045"/>
        <item x="1528"/>
        <item x="1149"/>
        <item x="2577"/>
        <item x="2858"/>
        <item x="3158"/>
        <item x="1529"/>
        <item x="124"/>
        <item x="3254"/>
        <item x="54"/>
        <item x="2251"/>
        <item x="96"/>
        <item x="1677"/>
        <item x="1360"/>
        <item x="33"/>
        <item x="3157"/>
        <item x="345"/>
        <item x="1033"/>
        <item x="1492"/>
        <item x="211"/>
        <item x="2804"/>
        <item x="3584"/>
        <item x="1099"/>
        <item x="113"/>
        <item x="1487"/>
        <item x="3996"/>
        <item x="243"/>
        <item x="1949"/>
        <item x="908"/>
        <item x="112"/>
        <item x="2578"/>
        <item x="383"/>
        <item x="574"/>
        <item x="1791"/>
        <item x="683"/>
        <item x="624"/>
        <item x="1784"/>
        <item x="1003"/>
        <item x="382"/>
        <item x="669"/>
        <item x="1678"/>
        <item x="1976"/>
        <item x="3325"/>
        <item x="1665"/>
        <item x="1332"/>
        <item x="3076"/>
        <item x="2437"/>
        <item x="2042"/>
        <item x="343"/>
        <item x="560"/>
        <item x="504"/>
        <item x="2436"/>
        <item x="27"/>
        <item x="806"/>
        <item x="53"/>
        <item x="45"/>
        <item x="342"/>
        <item x="105"/>
        <item x="421"/>
        <item x="2438"/>
        <item x="1531"/>
        <item x="276"/>
        <item x="2222"/>
        <item x="94"/>
        <item x="2579"/>
        <item x="199"/>
        <item x="3049"/>
        <item x="687"/>
        <item x="900"/>
        <item x="110"/>
        <item x="339"/>
        <item x="171"/>
        <item x="1353"/>
        <item x="31"/>
        <item x="239"/>
        <item x="425"/>
        <item x="231"/>
        <item x="3253"/>
        <item x="69"/>
        <item x="78"/>
        <item x="610"/>
        <item x="3838"/>
        <item x="79"/>
        <item x="1676"/>
        <item x="2228"/>
        <item x="197"/>
        <item x="1783"/>
        <item x="3539"/>
        <item x="1975"/>
        <item x="230"/>
        <item x="2712"/>
        <item x="740"/>
        <item x="13"/>
        <item x="3"/>
        <item x="684"/>
        <item x="36"/>
        <item x="896"/>
        <item x="8"/>
        <item x="32"/>
        <item x="200"/>
        <item x="43"/>
        <item x="1354"/>
        <item x="2434"/>
        <item x="262"/>
        <item x="2041"/>
        <item x="1357"/>
        <item x="503"/>
        <item x="608"/>
        <item x="3380"/>
        <item x="1351"/>
        <item x="330"/>
        <item x="895"/>
        <item x="500"/>
        <item x="123"/>
        <item x="2713"/>
        <item x="1140"/>
        <item x="542"/>
        <item x="158"/>
        <item x="229"/>
        <item x="2435"/>
        <item x="1950"/>
        <item x="805"/>
        <item x="1483"/>
        <item x="329"/>
        <item x="561"/>
        <item x="328"/>
        <item x="786"/>
        <item x="502"/>
        <item x="671"/>
        <item x="183"/>
        <item x="784"/>
        <item x="424"/>
        <item x="66"/>
        <item x="233"/>
        <item x="490"/>
        <item x="17"/>
        <item x="2852"/>
        <item x="2805"/>
        <item x="26"/>
        <item x="29"/>
        <item x="0"/>
        <item t="default"/>
      </items>
    </pivotField>
  </pivotFields>
  <rowFields count="1">
    <field x="0"/>
  </rowFields>
  <rowItems count="49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 t="grand">
      <x/>
    </i>
  </rowItems>
  <colItems count="1">
    <i/>
  </colItems>
  <dataFields count="1">
    <dataField name="Product of Profit_Margin" fld="3" subtotal="produc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B032E1-BABA-4482-8C0A-7719496731F3}" name="PivotTable1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7" rowHeaderCaption="Directors">
  <location ref="A3:B25" firstHeaderRow="1" firstDataRow="1" firstDataCol="1"/>
  <pivotFields count="2">
    <pivotField axis="axisRow" showAll="0" measureFilter="1" sortType="descending">
      <items count="2400">
        <item x="2109"/>
        <item x="1586"/>
        <item x="1855"/>
        <item x="2268"/>
        <item x="1374"/>
        <item x="1927"/>
        <item x="1500"/>
        <item x="904"/>
        <item x="1222"/>
        <item x="1495"/>
        <item x="1999"/>
        <item x="1982"/>
        <item x="1995"/>
        <item x="2045"/>
        <item x="1790"/>
        <item x="167"/>
        <item x="1759"/>
        <item x="1069"/>
        <item x="239"/>
        <item x="451"/>
        <item x="1984"/>
        <item x="1288"/>
        <item x="1692"/>
        <item x="765"/>
        <item x="1589"/>
        <item x="1270"/>
        <item x="383"/>
        <item x="409"/>
        <item x="2279"/>
        <item x="2298"/>
        <item x="1183"/>
        <item x="1530"/>
        <item x="1172"/>
        <item x="211"/>
        <item x="1740"/>
        <item x="1366"/>
        <item x="406"/>
        <item x="625"/>
        <item x="1263"/>
        <item x="786"/>
        <item x="76"/>
        <item x="980"/>
        <item x="1124"/>
        <item x="242"/>
        <item x="2226"/>
        <item x="555"/>
        <item x="315"/>
        <item x="114"/>
        <item x="955"/>
        <item x="1730"/>
        <item x="1514"/>
        <item x="100"/>
        <item x="1986"/>
        <item x="2213"/>
        <item x="1198"/>
        <item x="2094"/>
        <item x="1896"/>
        <item x="104"/>
        <item x="2017"/>
        <item x="1866"/>
        <item x="2209"/>
        <item x="1842"/>
        <item x="1510"/>
        <item x="690"/>
        <item x="460"/>
        <item x="630"/>
        <item x="122"/>
        <item x="931"/>
        <item x="1857"/>
        <item x="1856"/>
        <item x="718"/>
        <item x="1339"/>
        <item x="2072"/>
        <item x="1063"/>
        <item x="641"/>
        <item x="1711"/>
        <item x="2134"/>
        <item x="2331"/>
        <item x="1761"/>
        <item x="2111"/>
        <item x="941"/>
        <item x="2187"/>
        <item x="1676"/>
        <item x="982"/>
        <item x="1757"/>
        <item x="1413"/>
        <item x="263"/>
        <item x="1086"/>
        <item x="1809"/>
        <item x="1043"/>
        <item x="489"/>
        <item x="13"/>
        <item x="2332"/>
        <item x="465"/>
        <item x="2377"/>
        <item x="1466"/>
        <item x="226"/>
        <item x="743"/>
        <item x="989"/>
        <item x="1682"/>
        <item x="922"/>
        <item x="2317"/>
        <item x="2291"/>
        <item x="968"/>
        <item x="2365"/>
        <item x="783"/>
        <item x="468"/>
        <item x="5"/>
        <item x="2073"/>
        <item x="1375"/>
        <item x="1467"/>
        <item x="214"/>
        <item x="1148"/>
        <item x="1743"/>
        <item x="301"/>
        <item x="734"/>
        <item x="445"/>
        <item x="1386"/>
        <item x="279"/>
        <item x="106"/>
        <item x="448"/>
        <item x="325"/>
        <item x="964"/>
        <item x="1457"/>
        <item x="2174"/>
        <item x="2038"/>
        <item x="536"/>
        <item x="544"/>
        <item x="870"/>
        <item x="927"/>
        <item x="1755"/>
        <item x="394"/>
        <item x="1800"/>
        <item x="983"/>
        <item x="241"/>
        <item x="1890"/>
        <item x="2097"/>
        <item x="20"/>
        <item x="1156"/>
        <item x="2395"/>
        <item x="274"/>
        <item x="913"/>
        <item x="1253"/>
        <item x="1144"/>
        <item x="1768"/>
        <item x="261"/>
        <item x="1394"/>
        <item x="1908"/>
        <item x="2240"/>
        <item x="1426"/>
        <item x="1524"/>
        <item x="681"/>
        <item x="2029"/>
        <item x="1368"/>
        <item x="542"/>
        <item x="2148"/>
        <item x="2392"/>
        <item x="188"/>
        <item x="1581"/>
        <item x="842"/>
        <item x="993"/>
        <item x="906"/>
        <item x="1762"/>
        <item x="1433"/>
        <item x="364"/>
        <item x="2262"/>
        <item x="337"/>
        <item x="466"/>
        <item x="531"/>
        <item x="1659"/>
        <item x="257"/>
        <item x="277"/>
        <item x="1688"/>
        <item x="15"/>
        <item x="2196"/>
        <item x="1000"/>
        <item x="35"/>
        <item x="2105"/>
        <item x="461"/>
        <item x="520"/>
        <item x="754"/>
        <item x="2074"/>
        <item x="846"/>
        <item x="202"/>
        <item x="2159"/>
        <item x="1400"/>
        <item x="1217"/>
        <item x="1380"/>
        <item x="1956"/>
        <item x="2107"/>
        <item x="2397"/>
        <item x="443"/>
        <item x="1868"/>
        <item x="1792"/>
        <item x="952"/>
        <item x="798"/>
        <item x="1683"/>
        <item x="292"/>
        <item x="193"/>
        <item x="1360"/>
        <item x="2171"/>
        <item x="111"/>
        <item x="1628"/>
        <item x="2326"/>
        <item x="1922"/>
        <item x="825"/>
        <item x="2277"/>
        <item x="649"/>
        <item x="803"/>
        <item x="515"/>
        <item x="1644"/>
        <item x="944"/>
        <item x="1703"/>
        <item x="2133"/>
        <item x="1207"/>
        <item x="883"/>
        <item x="2188"/>
        <item x="160"/>
        <item x="1186"/>
        <item x="666"/>
        <item x="950"/>
        <item x="1312"/>
        <item x="227"/>
        <item x="1913"/>
        <item x="1509"/>
        <item x="1355"/>
        <item x="784"/>
        <item x="1203"/>
        <item x="811"/>
        <item x="307"/>
        <item x="1812"/>
        <item x="1364"/>
        <item x="855"/>
        <item x="2025"/>
        <item x="1142"/>
        <item x="61"/>
        <item x="1939"/>
        <item x="493"/>
        <item x="1974"/>
        <item x="149"/>
        <item x="180"/>
        <item x="2065"/>
        <item x="2375"/>
        <item x="997"/>
        <item x="1783"/>
        <item x="2383"/>
        <item x="2355"/>
        <item x="108"/>
        <item x="346"/>
        <item x="1278"/>
        <item x="2047"/>
        <item x="717"/>
        <item x="2354"/>
        <item x="25"/>
        <item x="1023"/>
        <item x="2194"/>
        <item x="1830"/>
        <item x="1631"/>
        <item x="209"/>
        <item x="2139"/>
        <item x="521"/>
        <item x="438"/>
        <item x="1237"/>
        <item x="1551"/>
        <item x="1122"/>
        <item x="356"/>
        <item x="981"/>
        <item x="355"/>
        <item x="882"/>
        <item x="1924"/>
        <item x="979"/>
        <item x="1195"/>
        <item x="545"/>
        <item x="1998"/>
        <item x="2265"/>
        <item x="730"/>
        <item x="1737"/>
        <item x="1617"/>
        <item x="830"/>
        <item x="2000"/>
        <item x="1068"/>
        <item x="2360"/>
        <item x="1119"/>
        <item x="11"/>
        <item x="527"/>
        <item x="86"/>
        <item x="2313"/>
        <item x="2142"/>
        <item x="1574"/>
        <item x="553"/>
        <item x="770"/>
        <item x="296"/>
        <item x="766"/>
        <item x="462"/>
        <item x="59"/>
        <item x="2308"/>
        <item x="1955"/>
        <item x="128"/>
        <item x="1681"/>
        <item x="1873"/>
        <item x="1306"/>
        <item x="1532"/>
        <item x="1259"/>
        <item x="827"/>
        <item x="2318"/>
        <item x="2163"/>
        <item x="2241"/>
        <item x="2224"/>
        <item x="534"/>
        <item x="2154"/>
        <item x="1117"/>
        <item x="799"/>
        <item x="1699"/>
        <item x="145"/>
        <item x="2369"/>
        <item x="2251"/>
        <item x="1257"/>
        <item x="1184"/>
        <item x="1763"/>
        <item x="1472"/>
        <item x="1996"/>
        <item x="1765"/>
        <item x="793"/>
        <item x="611"/>
        <item x="1577"/>
        <item x="1482"/>
        <item x="591"/>
        <item x="576"/>
        <item x="720"/>
        <item x="948"/>
        <item x="962"/>
        <item x="2119"/>
        <item x="1407"/>
        <item x="1241"/>
        <item x="1894"/>
        <item x="2170"/>
        <item x="82"/>
        <item x="358"/>
        <item x="636"/>
        <item x="126"/>
        <item x="1831"/>
        <item x="1900"/>
        <item x="661"/>
        <item x="1895"/>
        <item x="940"/>
        <item x="2307"/>
        <item x="74"/>
        <item x="801"/>
        <item x="693"/>
        <item x="2081"/>
        <item x="731"/>
        <item x="1030"/>
        <item x="616"/>
        <item x="1933"/>
        <item x="1439"/>
        <item x="175"/>
        <item x="19"/>
        <item x="582"/>
        <item x="885"/>
        <item x="610"/>
        <item x="565"/>
        <item x="1056"/>
        <item x="1828"/>
        <item x="1016"/>
        <item x="1625"/>
        <item x="1670"/>
        <item x="1585"/>
        <item x="455"/>
        <item x="162"/>
        <item x="1188"/>
        <item x="1236"/>
        <item x="1250"/>
        <item x="2161"/>
        <item x="1605"/>
        <item x="1795"/>
        <item x="1578"/>
        <item x="89"/>
        <item x="1742"/>
        <item x="3"/>
        <item x="2167"/>
        <item x="1267"/>
        <item x="876"/>
        <item x="1264"/>
        <item x="483"/>
        <item x="168"/>
        <item x="1307"/>
        <item x="1315"/>
        <item x="1064"/>
        <item x="2157"/>
        <item x="1771"/>
        <item x="295"/>
        <item x="1358"/>
        <item x="1484"/>
        <item x="1471"/>
        <item x="2035"/>
        <item x="286"/>
        <item x="326"/>
        <item x="2066"/>
        <item x="264"/>
        <item x="896"/>
        <item x="1931"/>
        <item x="558"/>
        <item x="22"/>
        <item x="2374"/>
        <item x="1592"/>
        <item x="1932"/>
        <item x="1817"/>
        <item x="2285"/>
        <item x="1966"/>
        <item x="742"/>
        <item x="1019"/>
        <item x="475"/>
        <item x="2079"/>
        <item x="1003"/>
        <item x="1205"/>
        <item x="1128"/>
        <item x="317"/>
        <item x="2076"/>
        <item x="640"/>
        <item x="1823"/>
        <item x="836"/>
        <item x="2271"/>
        <item x="2138"/>
        <item x="424"/>
        <item x="1054"/>
        <item x="2127"/>
        <item x="240"/>
        <item x="2243"/>
        <item x="1746"/>
        <item x="1201"/>
        <item x="1525"/>
        <item x="1772"/>
        <item x="812"/>
        <item x="1797"/>
        <item x="2378"/>
        <item x="949"/>
        <item x="1131"/>
        <item x="1238"/>
        <item x="1341"/>
        <item x="1437"/>
        <item x="1362"/>
        <item x="1725"/>
        <item x="1273"/>
        <item x="1539"/>
        <item x="1888"/>
        <item x="2346"/>
        <item x="1640"/>
        <item x="26"/>
        <item x="1599"/>
        <item x="2104"/>
        <item x="969"/>
        <item x="1491"/>
        <item x="985"/>
        <item x="2275"/>
        <item x="2151"/>
        <item x="219"/>
        <item x="2398"/>
        <item x="338"/>
        <item x="2363"/>
        <item x="2176"/>
        <item x="1767"/>
        <item x="878"/>
        <item x="2358"/>
        <item x="1954"/>
        <item x="1401"/>
        <item x="1159"/>
        <item x="464"/>
        <item x="665"/>
        <item x="478"/>
        <item x="1187"/>
        <item x="516"/>
        <item x="1869"/>
        <item x="1921"/>
        <item x="1877"/>
        <item x="1074"/>
        <item x="1827"/>
        <item x="1408"/>
        <item x="1247"/>
        <item x="1151"/>
        <item x="121"/>
        <item x="1582"/>
        <item x="1303"/>
        <item x="1803"/>
        <item x="2385"/>
        <item x="2215"/>
        <item x="951"/>
        <item x="2366"/>
        <item x="147"/>
        <item x="1715"/>
        <item x="1975"/>
        <item x="1938"/>
        <item x="2006"/>
        <item x="967"/>
        <item x="1561"/>
        <item x="50"/>
        <item x="95"/>
        <item x="2037"/>
        <item x="2044"/>
        <item x="593"/>
        <item x="471"/>
        <item x="2114"/>
        <item x="2121"/>
        <item x="428"/>
        <item x="1915"/>
        <item x="1423"/>
        <item x="1600"/>
        <item x="68"/>
        <item x="345"/>
        <item x="2302"/>
        <item x="1606"/>
        <item x="473"/>
        <item x="1289"/>
        <item x="1018"/>
        <item x="2335"/>
        <item x="1969"/>
        <item x="1462"/>
        <item x="271"/>
        <item x="387"/>
        <item x="2162"/>
        <item x="1517"/>
        <item x="767"/>
        <item x="603"/>
        <item x="1314"/>
        <item x="507"/>
        <item x="1976"/>
        <item x="186"/>
        <item x="354"/>
        <item x="597"/>
        <item x="1235"/>
        <item x="1804"/>
        <item x="1111"/>
        <item x="363"/>
        <item x="1479"/>
        <item x="886"/>
        <item x="283"/>
        <item x="504"/>
        <item x="2005"/>
        <item x="1129"/>
        <item x="1892"/>
        <item x="331"/>
        <item x="1275"/>
        <item x="1338"/>
        <item x="290"/>
        <item x="1911"/>
        <item x="312"/>
        <item x="115"/>
        <item x="138"/>
        <item x="669"/>
        <item x="1476"/>
        <item x="2008"/>
        <item x="1269"/>
        <item x="2019"/>
        <item x="9"/>
        <item x="495"/>
        <item x="1180"/>
        <item x="64"/>
        <item x="1246"/>
        <item x="102"/>
        <item x="1300"/>
        <item x="1555"/>
        <item x="2328"/>
        <item x="1902"/>
        <item x="485"/>
        <item x="342"/>
        <item x="2327"/>
        <item x="496"/>
        <item x="575"/>
        <item x="206"/>
        <item x="1490"/>
        <item x="1648"/>
        <item x="1096"/>
        <item x="1632"/>
        <item x="1098"/>
        <item x="1815"/>
        <item x="1112"/>
        <item x="1945"/>
        <item x="1353"/>
        <item x="2032"/>
        <item x="267"/>
        <item x="1282"/>
        <item x="816"/>
        <item x="1058"/>
        <item x="562"/>
        <item x="1508"/>
        <item x="1851"/>
        <item x="1152"/>
        <item x="1708"/>
        <item x="1872"/>
        <item x="164"/>
        <item x="1548"/>
        <item x="281"/>
        <item x="1626"/>
        <item x="62"/>
        <item x="1497"/>
        <item x="756"/>
        <item x="822"/>
        <item x="677"/>
        <item x="1440"/>
        <item x="1853"/>
        <item x="372"/>
        <item x="1447"/>
        <item x="2250"/>
        <item x="319"/>
        <item x="52"/>
        <item x="4"/>
        <item x="1118"/>
        <item x="2031"/>
        <item x="860"/>
        <item x="2062"/>
        <item x="2278"/>
        <item x="1121"/>
        <item x="704"/>
        <item x="1988"/>
        <item x="1702"/>
        <item x="1455"/>
        <item x="75"/>
        <item x="2069"/>
        <item x="1279"/>
        <item x="807"/>
        <item x="2050"/>
        <item x="777"/>
        <item x="2344"/>
        <item x="1190"/>
        <item x="1707"/>
        <item x="930"/>
        <item x="2261"/>
        <item x="229"/>
        <item x="1734"/>
        <item x="2015"/>
        <item x="1464"/>
        <item x="753"/>
        <item x="103"/>
        <item x="2092"/>
        <item x="1421"/>
        <item x="574"/>
        <item x="1770"/>
        <item x="1649"/>
        <item x="1480"/>
        <item x="1901"/>
        <item x="1105"/>
        <item x="752"/>
        <item x="725"/>
        <item x="986"/>
        <item x="1176"/>
        <item x="2164"/>
        <item x="1414"/>
        <item x="2276"/>
        <item x="1806"/>
        <item x="1351"/>
        <item x="1192"/>
        <item x="247"/>
        <item x="1340"/>
        <item x="2325"/>
        <item x="79"/>
        <item x="2380"/>
        <item x="2233"/>
        <item x="1301"/>
        <item x="1409"/>
        <item x="123"/>
        <item x="2257"/>
        <item x="2106"/>
        <item x="2202"/>
        <item x="1777"/>
        <item x="921"/>
        <item x="182"/>
        <item x="1450"/>
        <item x="1029"/>
        <item x="1242"/>
        <item x="1493"/>
        <item x="1647"/>
        <item x="549"/>
        <item x="607"/>
        <item x="1223"/>
        <item x="2299"/>
        <item x="1602"/>
        <item x="538"/>
        <item x="1979"/>
        <item x="273"/>
        <item x="1987"/>
        <item x="1665"/>
        <item x="1036"/>
        <item x="612"/>
        <item x="1642"/>
        <item x="2220"/>
        <item x="1726"/>
        <item x="787"/>
        <item x="1646"/>
        <item x="1398"/>
        <item x="1454"/>
        <item x="2086"/>
        <item x="2259"/>
        <item x="280"/>
        <item x="1397"/>
        <item x="176"/>
        <item x="1298"/>
        <item x="695"/>
        <item x="747"/>
        <item x="144"/>
        <item x="1335"/>
        <item x="1456"/>
        <item x="1981"/>
        <item x="1821"/>
        <item x="420"/>
        <item x="70"/>
        <item x="2246"/>
        <item x="1173"/>
        <item x="1629"/>
        <item x="1784"/>
        <item x="158"/>
        <item x="291"/>
        <item x="1667"/>
        <item x="2009"/>
        <item x="439"/>
        <item x="336"/>
        <item x="936"/>
        <item x="189"/>
        <item x="1612"/>
        <item x="1844"/>
        <item x="2110"/>
        <item x="1233"/>
        <item x="881"/>
        <item x="869"/>
        <item x="1545"/>
        <item x="1252"/>
        <item x="1622"/>
        <item x="802"/>
        <item x="1568"/>
        <item x="568"/>
        <item x="1146"/>
        <item x="1082"/>
        <item x="1157"/>
        <item x="794"/>
        <item x="1671"/>
        <item x="403"/>
        <item x="2210"/>
        <item x="2057"/>
        <item x="293"/>
        <item x="501"/>
        <item x="639"/>
        <item x="623"/>
        <item x="449"/>
        <item x="1034"/>
        <item x="1543"/>
        <item x="304"/>
        <item x="912"/>
        <item x="1909"/>
        <item x="215"/>
        <item x="1389"/>
        <item x="300"/>
        <item x="1580"/>
        <item x="170"/>
        <item x="236"/>
        <item x="1076"/>
        <item x="81"/>
        <item x="729"/>
        <item x="1718"/>
        <item x="1191"/>
        <item x="2178"/>
        <item x="217"/>
        <item x="362"/>
        <item x="585"/>
        <item x="2150"/>
        <item x="233"/>
        <item x="479"/>
        <item x="299"/>
        <item x="1025"/>
        <item x="858"/>
        <item x="1224"/>
        <item x="1609"/>
        <item x="142"/>
        <item x="83"/>
        <item x="434"/>
        <item x="517"/>
        <item x="1593"/>
        <item x="1540"/>
        <item x="1741"/>
        <item x="943"/>
        <item x="657"/>
        <item x="2218"/>
        <item x="1393"/>
        <item x="2003"/>
        <item x="1158"/>
        <item x="2088"/>
        <item x="1753"/>
        <item x="627"/>
        <item x="276"/>
        <item x="1163"/>
        <item x="1087"/>
        <item x="2078"/>
        <item x="1102"/>
        <item x="2034"/>
        <item x="1290"/>
        <item x="844"/>
        <item x="953"/>
        <item x="330"/>
        <item x="973"/>
        <item x="1624"/>
        <item x="2090"/>
        <item x="541"/>
        <item x="1"/>
        <item x="366"/>
        <item x="857"/>
        <item x="2082"/>
        <item x="1313"/>
        <item x="2200"/>
        <item x="1570"/>
        <item x="560"/>
        <item x="751"/>
        <item x="1013"/>
        <item x="303"/>
        <item x="1162"/>
        <item x="914"/>
        <item x="1280"/>
        <item x="2255"/>
        <item x="367"/>
        <item x="808"/>
        <item x="1044"/>
        <item x="37"/>
        <item x="1381"/>
        <item x="525"/>
        <item x="1494"/>
        <item x="2054"/>
        <item x="129"/>
        <item x="2168"/>
        <item x="2108"/>
        <item x="1007"/>
        <item x="2023"/>
        <item x="1836"/>
        <item x="2227"/>
        <item x="1535"/>
        <item x="1847"/>
        <item x="1942"/>
        <item x="384"/>
        <item x="646"/>
        <item x="1347"/>
        <item x="1882"/>
        <item x="1619"/>
        <item x="377"/>
        <item x="2067"/>
        <item x="370"/>
        <item x="2245"/>
        <item x="879"/>
        <item x="2339"/>
        <item x="2053"/>
        <item x="1404"/>
        <item x="656"/>
        <item x="1879"/>
        <item x="1834"/>
        <item x="2248"/>
        <item x="1991"/>
        <item x="2033"/>
        <item x="1700"/>
        <item x="251"/>
        <item x="929"/>
        <item x="1903"/>
        <item x="1603"/>
        <item x="284"/>
        <item x="2269"/>
        <item x="854"/>
        <item x="67"/>
        <item x="440"/>
        <item x="2283"/>
        <item x="109"/>
        <item x="1590"/>
        <item x="1406"/>
        <item x="456"/>
        <item x="1793"/>
        <item x="1733"/>
        <item x="1047"/>
        <item x="87"/>
        <item x="1147"/>
        <item x="1914"/>
        <item x="1919"/>
        <item x="659"/>
        <item x="655"/>
        <item x="632"/>
        <item x="1925"/>
        <item x="676"/>
        <item x="386"/>
        <item x="1527"/>
        <item x="1038"/>
        <item x="1537"/>
        <item x="1614"/>
        <item x="758"/>
        <item x="2242"/>
        <item x="848"/>
        <item x="1258"/>
        <item x="613"/>
        <item x="569"/>
        <item x="1832"/>
        <item x="1859"/>
        <item x="1005"/>
        <item x="1698"/>
        <item x="2388"/>
        <item x="246"/>
        <item x="604"/>
        <item x="1957"/>
        <item x="573"/>
        <item x="684"/>
        <item x="957"/>
        <item x="34"/>
        <item x="1633"/>
        <item x="847"/>
        <item x="1077"/>
        <item x="1898"/>
        <item x="2219"/>
        <item x="2270"/>
        <item x="1786"/>
        <item x="1045"/>
        <item x="1522"/>
        <item x="1876"/>
        <item x="2201"/>
        <item x="262"/>
        <item x="2387"/>
        <item x="2002"/>
        <item x="1572"/>
        <item x="561"/>
        <item x="1154"/>
        <item x="1240"/>
        <item x="1365"/>
        <item x="2341"/>
        <item x="1953"/>
        <item x="540"/>
        <item x="252"/>
        <item x="2379"/>
        <item x="73"/>
        <item x="823"/>
        <item x="0"/>
        <item x="1587"/>
        <item x="2041"/>
        <item x="1304"/>
        <item x="1865"/>
        <item x="1182"/>
        <item x="1123"/>
        <item x="1436"/>
        <item x="701"/>
        <item x="761"/>
        <item x="66"/>
        <item x="1175"/>
        <item x="1072"/>
        <item x="2312"/>
        <item x="140"/>
        <item x="1645"/>
        <item x="141"/>
        <item x="1093"/>
        <item x="946"/>
        <item x="446"/>
        <item x="1709"/>
        <item x="2001"/>
        <item x="1475"/>
        <item x="2295"/>
        <item x="1860"/>
        <item x="988"/>
        <item x="1588"/>
        <item x="33"/>
        <item x="1088"/>
        <item x="481"/>
        <item x="2036"/>
        <item x="1169"/>
        <item x="1271"/>
        <item x="2145"/>
        <item x="2286"/>
        <item x="156"/>
        <item x="1251"/>
        <item x="970"/>
        <item x="762"/>
        <item x="670"/>
        <item x="1816"/>
        <item x="1337"/>
        <item x="1382"/>
        <item x="1805"/>
        <item x="705"/>
        <item x="2350"/>
        <item x="1031"/>
        <item x="2288"/>
        <item x="689"/>
        <item x="1874"/>
        <item x="2386"/>
        <item x="1349"/>
        <item x="1295"/>
        <item x="444"/>
        <item x="2049"/>
        <item x="426"/>
        <item x="1342"/>
        <item x="1634"/>
        <item x="1764"/>
        <item x="190"/>
        <item x="352"/>
        <item x="723"/>
        <item x="223"/>
        <item x="1549"/>
        <item x="2258"/>
        <item x="645"/>
        <item x="583"/>
        <item x="900"/>
        <item x="651"/>
        <item x="365"/>
        <item x="600"/>
        <item x="732"/>
        <item x="2052"/>
        <item x="1936"/>
        <item x="1713"/>
        <item x="1993"/>
        <item x="1004"/>
        <item x="1331"/>
        <item x="589"/>
        <item x="1008"/>
        <item x="821"/>
        <item x="899"/>
        <item x="764"/>
        <item x="2128"/>
        <item x="841"/>
        <item x="1949"/>
        <item x="1225"/>
        <item x="2364"/>
        <item x="1776"/>
        <item x="608"/>
        <item x="2166"/>
        <item x="92"/>
        <item x="1668"/>
        <item x="660"/>
        <item x="817"/>
        <item x="1643"/>
        <item x="1418"/>
        <item x="2267"/>
        <item x="1542"/>
        <item x="1639"/>
        <item x="1946"/>
        <item x="580"/>
        <item x="1875"/>
        <item x="868"/>
        <item x="278"/>
        <item x="401"/>
        <item x="1613"/>
        <item x="1079"/>
        <item x="928"/>
        <item x="875"/>
        <item x="1073"/>
        <item x="1487"/>
        <item x="1208"/>
        <item x="1802"/>
        <item x="1747"/>
        <item x="1657"/>
        <item x="2384"/>
        <item x="1089"/>
        <item x="924"/>
        <item x="419"/>
        <item x="1041"/>
        <item x="1328"/>
        <item x="1384"/>
        <item x="1906"/>
        <item x="1727"/>
        <item x="474"/>
        <item x="897"/>
        <item x="405"/>
        <item x="1664"/>
        <item x="1084"/>
        <item x="652"/>
        <item x="559"/>
        <item x="1420"/>
        <item x="779"/>
        <item x="996"/>
        <item x="1104"/>
        <item x="2190"/>
        <item x="796"/>
        <item x="1620"/>
        <item x="663"/>
        <item x="1214"/>
        <item x="1850"/>
        <item x="259"/>
        <item x="90"/>
        <item x="2231"/>
        <item x="2059"/>
        <item x="1050"/>
        <item x="244"/>
        <item x="442"/>
        <item x="2204"/>
        <item x="96"/>
        <item x="2060"/>
        <item x="375"/>
        <item x="1327"/>
        <item x="1092"/>
        <item x="2223"/>
        <item x="133"/>
        <item x="502"/>
        <item x="1567"/>
        <item x="2181"/>
        <item x="506"/>
        <item x="1228"/>
        <item x="1166"/>
        <item x="1109"/>
        <item x="1002"/>
        <item x="2192"/>
        <item x="1559"/>
        <item x="1837"/>
        <item x="1461"/>
        <item x="469"/>
        <item x="1167"/>
        <item x="1220"/>
        <item x="1277"/>
        <item x="888"/>
        <item x="2263"/>
        <item x="390"/>
        <item x="895"/>
        <item x="800"/>
        <item x="1234"/>
        <item x="1779"/>
        <item x="1028"/>
        <item x="683"/>
        <item x="407"/>
        <item x="543"/>
        <item x="674"/>
        <item x="533"/>
        <item x="510"/>
        <item x="838"/>
        <item x="1782"/>
        <item x="1215"/>
        <item x="528"/>
        <item x="535"/>
        <item x="837"/>
        <item x="1026"/>
        <item x="1679"/>
        <item x="1196"/>
        <item x="1952"/>
        <item x="459"/>
        <item x="29"/>
        <item x="199"/>
        <item x="672"/>
        <item x="1791"/>
        <item x="397"/>
        <item x="757"/>
        <item x="919"/>
        <item x="131"/>
        <item x="1554"/>
        <item x="213"/>
        <item x="198"/>
        <item x="1867"/>
        <item x="1108"/>
        <item x="368"/>
        <item x="915"/>
        <item x="797"/>
        <item x="1344"/>
        <item x="707"/>
        <item x="2347"/>
        <item x="1430"/>
        <item x="828"/>
        <item x="511"/>
        <item x="1930"/>
        <item x="265"/>
        <item x="1216"/>
        <item x="1506"/>
        <item x="472"/>
        <item x="1705"/>
        <item x="1287"/>
        <item x="1204"/>
        <item x="813"/>
        <item x="433"/>
        <item x="134"/>
        <item x="1689"/>
        <item x="2099"/>
        <item x="230"/>
        <item x="359"/>
        <item x="871"/>
        <item x="47"/>
        <item x="1878"/>
        <item x="1213"/>
        <item x="457"/>
        <item x="1296"/>
        <item x="1560"/>
        <item x="903"/>
        <item x="107"/>
        <item x="1254"/>
        <item x="2297"/>
        <item x="1359"/>
        <item x="71"/>
        <item x="1595"/>
        <item x="1685"/>
        <item x="1448"/>
        <item x="2235"/>
        <item x="1438"/>
        <item x="250"/>
        <item x="849"/>
        <item x="298"/>
        <item x="956"/>
        <item x="664"/>
        <item x="975"/>
        <item x="833"/>
        <item x="2028"/>
        <item x="691"/>
        <item x="88"/>
        <item x="592"/>
        <item x="2131"/>
        <item x="65"/>
        <item x="865"/>
        <item x="2211"/>
        <item x="1009"/>
        <item x="1961"/>
        <item x="588"/>
        <item x="373"/>
        <item x="2152"/>
        <item x="453"/>
        <item x="1724"/>
        <item x="1330"/>
        <item x="2087"/>
        <item x="139"/>
        <item x="1065"/>
        <item x="2199"/>
        <item x="1583"/>
        <item x="2356"/>
        <item x="570"/>
        <item x="28"/>
        <item x="530"/>
        <item x="2381"/>
        <item x="313"/>
        <item x="867"/>
        <item x="1319"/>
        <item x="1239"/>
        <item x="343"/>
        <item x="1177"/>
        <item x="148"/>
        <item x="916"/>
        <item x="1781"/>
        <item x="893"/>
        <item x="2093"/>
        <item x="1356"/>
        <item x="1861"/>
        <item x="8"/>
        <item x="1101"/>
        <item x="889"/>
        <item x="287"/>
        <item x="1920"/>
        <item x="1388"/>
        <item x="1049"/>
        <item x="1178"/>
        <item x="537"/>
        <item x="2352"/>
        <item x="508"/>
        <item x="1161"/>
        <item x="1370"/>
        <item x="909"/>
        <item x="1155"/>
        <item x="566"/>
        <item x="2304"/>
        <item x="1773"/>
        <item x="41"/>
        <item x="2149"/>
        <item x="2222"/>
        <item x="2046"/>
        <item x="1445"/>
        <item x="673"/>
        <item x="2130"/>
        <item x="1693"/>
        <item x="741"/>
        <item x="1293"/>
        <item x="1775"/>
        <item x="417"/>
        <item x="1378"/>
        <item x="1728"/>
        <item x="594"/>
        <item x="414"/>
        <item x="1022"/>
        <item x="2137"/>
        <item x="1575"/>
        <item x="1814"/>
        <item x="2113"/>
        <item x="1371"/>
        <item x="212"/>
        <item x="2125"/>
        <item x="1140"/>
        <item x="966"/>
        <item x="892"/>
        <item x="2232"/>
        <item x="339"/>
        <item x="1465"/>
        <item x="1473"/>
        <item x="248"/>
        <item x="563"/>
        <item x="1912"/>
        <item x="1305"/>
        <item x="2272"/>
        <item x="547"/>
        <item x="1432"/>
        <item x="2321"/>
        <item x="654"/>
        <item x="1444"/>
        <item x="85"/>
        <item x="1071"/>
        <item x="1185"/>
        <item x="353"/>
        <item x="411"/>
        <item x="308"/>
        <item x="781"/>
        <item x="398"/>
        <item x="1504"/>
        <item x="1748"/>
        <item x="260"/>
        <item x="361"/>
        <item x="1027"/>
        <item x="2120"/>
        <item x="724"/>
        <item x="2371"/>
        <item x="218"/>
        <item x="371"/>
        <item x="620"/>
        <item x="53"/>
        <item x="619"/>
        <item x="609"/>
        <item x="861"/>
        <item x="998"/>
        <item x="1907"/>
        <item x="2085"/>
        <item x="1145"/>
        <item x="1962"/>
        <item x="2098"/>
        <item x="1372"/>
        <item x="1521"/>
        <item x="709"/>
        <item x="642"/>
        <item x="1544"/>
        <item x="316"/>
        <item x="143"/>
        <item x="606"/>
        <item x="2372"/>
        <item x="1194"/>
        <item x="809"/>
        <item x="2389"/>
        <item x="1654"/>
        <item x="1399"/>
        <item x="2292"/>
        <item x="1395"/>
        <item x="1918"/>
        <item x="1788"/>
        <item x="2197"/>
        <item x="2040"/>
        <item x="722"/>
        <item x="285"/>
        <item x="1297"/>
        <item x="1262"/>
        <item x="44"/>
        <item x="1015"/>
        <item x="1820"/>
        <item x="2183"/>
        <item x="1917"/>
        <item x="1066"/>
        <item x="2342"/>
        <item x="327"/>
        <item x="1885"/>
        <item x="1165"/>
        <item x="2349"/>
        <item x="644"/>
        <item x="2254"/>
        <item x="884"/>
        <item x="2042"/>
        <item x="1778"/>
        <item x="745"/>
        <item x="1926"/>
        <item x="183"/>
        <item x="519"/>
        <item x="321"/>
        <item x="599"/>
        <item x="98"/>
        <item x="702"/>
        <item x="31"/>
        <item x="1309"/>
        <item x="157"/>
        <item x="2361"/>
        <item x="1202"/>
        <item x="1835"/>
        <item x="1318"/>
        <item x="1674"/>
        <item x="853"/>
        <item x="1721"/>
        <item x="243"/>
        <item x="2020"/>
        <item x="1854"/>
        <item x="1811"/>
        <item x="2064"/>
        <item x="682"/>
        <item x="647"/>
        <item x="744"/>
        <item x="1265"/>
        <item x="750"/>
        <item x="1403"/>
        <item x="1243"/>
        <item x="1291"/>
        <item x="1704"/>
        <item x="2345"/>
        <item x="1597"/>
        <item x="2306"/>
        <item x="710"/>
        <item x="2230"/>
        <item x="2228"/>
        <item x="1978"/>
        <item x="1120"/>
        <item x="1332"/>
        <item x="2118"/>
        <item x="2281"/>
        <item x="1754"/>
        <item x="112"/>
        <item x="1531"/>
        <item x="2300"/>
        <item x="191"/>
        <item x="1769"/>
        <item x="1343"/>
        <item x="256"/>
        <item x="2238"/>
        <item x="1967"/>
        <item x="2014"/>
        <item x="499"/>
        <item x="598"/>
        <item x="1529"/>
        <item x="1691"/>
        <item x="2225"/>
        <item x="626"/>
        <item x="2333"/>
        <item x="1505"/>
        <item x="93"/>
        <item x="302"/>
        <item x="1419"/>
        <item x="1272"/>
        <item x="961"/>
        <item x="1990"/>
        <item x="1958"/>
        <item x="2316"/>
        <item x="749"/>
        <item x="579"/>
        <item x="2370"/>
        <item x="1630"/>
        <item x="959"/>
        <item x="1661"/>
        <item x="584"/>
        <item x="1410"/>
        <item x="12"/>
        <item x="347"/>
        <item x="2083"/>
        <item x="1468"/>
        <item x="17"/>
        <item x="1822"/>
        <item x="1261"/>
        <item x="341"/>
        <item x="839"/>
        <item x="1333"/>
        <item x="2382"/>
        <item x="1308"/>
        <item x="2273"/>
        <item x="2309"/>
        <item x="1910"/>
        <item x="2143"/>
        <item x="2193"/>
        <item x="852"/>
        <item x="2206"/>
        <item x="552"/>
        <item x="40"/>
        <item x="1199"/>
        <item x="1206"/>
        <item x="171"/>
        <item x="1736"/>
        <item x="805"/>
        <item x="1221"/>
        <item x="1971"/>
        <item x="1114"/>
        <item x="945"/>
        <item x="396"/>
        <item x="117"/>
        <item x="532"/>
        <item x="1127"/>
        <item x="1141"/>
        <item x="977"/>
        <item x="1422"/>
        <item x="2175"/>
        <item x="136"/>
        <item x="1558"/>
        <item x="1526"/>
        <item x="197"/>
        <item x="1766"/>
        <item x="1720"/>
        <item x="713"/>
        <item x="225"/>
        <item x="30"/>
        <item x="1576"/>
        <item x="1441"/>
        <item x="1133"/>
        <item x="1286"/>
        <item x="48"/>
        <item x="1107"/>
        <item x="1416"/>
        <item x="1449"/>
        <item x="1137"/>
        <item x="863"/>
        <item x="2117"/>
        <item x="2140"/>
        <item x="1442"/>
        <item x="1690"/>
        <item x="2018"/>
        <item x="509"/>
        <item x="1498"/>
        <item x="124"/>
        <item x="2289"/>
        <item x="1024"/>
        <item x="2237"/>
        <item x="2359"/>
        <item x="2158"/>
        <item x="1552"/>
        <item x="57"/>
        <item x="2191"/>
        <item x="1094"/>
        <item x="1807"/>
        <item x="965"/>
        <item x="1653"/>
        <item x="447"/>
        <item x="2058"/>
        <item x="1006"/>
        <item x="69"/>
        <item x="2229"/>
        <item x="1453"/>
        <item x="1610"/>
        <item x="2301"/>
        <item x="1523"/>
        <item x="1905"/>
        <item x="1780"/>
        <item x="32"/>
        <item x="1412"/>
        <item x="873"/>
        <item x="289"/>
        <item x="1363"/>
        <item x="1799"/>
        <item x="500"/>
        <item x="2320"/>
        <item x="908"/>
        <item x="778"/>
        <item x="1434"/>
        <item x="581"/>
        <item x="1496"/>
        <item x="77"/>
        <item x="27"/>
        <item x="2153"/>
        <item x="309"/>
        <item x="1143"/>
        <item x="523"/>
        <item x="1376"/>
        <item x="785"/>
        <item x="1463"/>
        <item x="1564"/>
        <item x="782"/>
        <item x="1641"/>
        <item x="1616"/>
        <item x="1863"/>
        <item x="866"/>
        <item x="1091"/>
        <item x="984"/>
        <item x="1749"/>
        <item x="1010"/>
        <item x="1891"/>
        <item x="788"/>
        <item x="2216"/>
        <item x="935"/>
        <item x="1824"/>
        <item x="2280"/>
        <item x="1808"/>
        <item x="333"/>
        <item x="322"/>
        <item x="159"/>
        <item x="1752"/>
        <item x="1106"/>
        <item x="694"/>
        <item x="1596"/>
        <item x="1369"/>
        <item x="942"/>
        <item x="947"/>
        <item x="1329"/>
        <item x="192"/>
        <item x="1200"/>
        <item x="791"/>
        <item x="739"/>
        <item x="628"/>
        <item x="2260"/>
        <item x="631"/>
        <item x="1310"/>
        <item x="923"/>
        <item x="685"/>
        <item x="2124"/>
        <item x="1627"/>
        <item x="621"/>
        <item x="2177"/>
        <item x="2185"/>
        <item x="1459"/>
        <item x="1477"/>
        <item x="790"/>
        <item x="152"/>
        <item x="1053"/>
        <item x="1675"/>
        <item x="2323"/>
        <item x="210"/>
        <item x="1621"/>
        <item x="760"/>
        <item x="675"/>
        <item x="310"/>
        <item x="306"/>
        <item x="971"/>
        <item x="877"/>
        <item x="934"/>
        <item x="2376"/>
        <item x="2091"/>
        <item x="735"/>
        <item x="1701"/>
        <item x="1607"/>
        <item x="399"/>
        <item x="633"/>
        <item x="1230"/>
        <item x="954"/>
        <item x="1012"/>
        <item x="1662"/>
        <item x="1229"/>
        <item x="1714"/>
        <item x="60"/>
        <item x="1116"/>
        <item x="36"/>
        <item x="272"/>
        <item x="1684"/>
        <item x="2122"/>
        <item x="429"/>
        <item x="237"/>
        <item x="872"/>
        <item x="1904"/>
        <item x="1503"/>
        <item x="1964"/>
        <item x="1916"/>
        <item x="2205"/>
        <item x="2063"/>
        <item x="1829"/>
        <item x="2247"/>
        <item x="1719"/>
        <item x="1652"/>
        <item x="2080"/>
        <item x="1323"/>
        <item x="1130"/>
        <item x="1085"/>
        <item x="650"/>
        <item x="2353"/>
        <item x="1846"/>
        <item x="2311"/>
        <item x="1977"/>
        <item x="2007"/>
        <item x="220"/>
        <item x="963"/>
        <item x="680"/>
        <item x="1608"/>
        <item x="2147"/>
        <item x="2336"/>
        <item x="1774"/>
        <item x="7"/>
        <item x="2337"/>
        <item x="1324"/>
        <item x="2203"/>
        <item x="222"/>
        <item x="435"/>
        <item x="856"/>
        <item x="668"/>
        <item x="1889"/>
        <item x="137"/>
        <item x="2394"/>
        <item x="920"/>
        <item x="1985"/>
        <item x="2256"/>
        <item x="1650"/>
        <item x="999"/>
        <item x="1245"/>
        <item x="769"/>
        <item x="1035"/>
        <item x="551"/>
        <item x="1635"/>
        <item x="550"/>
        <item x="1062"/>
        <item x="733"/>
        <item x="719"/>
        <item x="1696"/>
        <item x="1666"/>
        <item x="2102"/>
        <item x="2103"/>
        <item x="2319"/>
        <item x="1099"/>
        <item x="1452"/>
        <item x="738"/>
        <item x="815"/>
        <item x="726"/>
        <item x="1425"/>
        <item x="1232"/>
        <item x="554"/>
        <item x="1794"/>
        <item x="1350"/>
        <item x="1923"/>
        <item x="153"/>
        <item x="1042"/>
        <item x="324"/>
        <item x="522"/>
        <item x="596"/>
        <item x="113"/>
        <item x="1474"/>
        <item x="1317"/>
        <item x="834"/>
        <item x="1411"/>
        <item x="789"/>
        <item x="2160"/>
        <item x="266"/>
        <item x="518"/>
        <item x="78"/>
        <item x="1209"/>
        <item x="748"/>
        <item x="484"/>
        <item x="1536"/>
        <item x="1655"/>
        <item x="1937"/>
        <item x="2048"/>
        <item x="492"/>
        <item x="2189"/>
        <item x="2056"/>
        <item x="1825"/>
        <item x="1255"/>
        <item x="1950"/>
        <item x="832"/>
        <item x="2324"/>
        <item x="567"/>
        <item x="1210"/>
        <item x="1796"/>
        <item x="831"/>
        <item x="1320"/>
        <item x="2195"/>
        <item x="2217"/>
        <item x="379"/>
        <item x="181"/>
        <item x="480"/>
        <item x="2368"/>
        <item x="476"/>
        <item x="2348"/>
        <item x="1562"/>
        <item x="622"/>
        <item x="1604"/>
        <item x="939"/>
        <item x="1656"/>
        <item x="2264"/>
        <item x="490"/>
        <item x="1940"/>
        <item x="2095"/>
        <item x="2027"/>
        <item x="99"/>
        <item x="2252"/>
        <item x="2239"/>
        <item x="116"/>
        <item x="958"/>
        <item x="721"/>
        <item x="431"/>
        <item x="408"/>
        <item x="1211"/>
        <item x="524"/>
        <item x="706"/>
        <item x="1218"/>
        <item x="602"/>
        <item x="294"/>
        <item x="130"/>
        <item x="216"/>
        <item x="557"/>
        <item x="166"/>
        <item x="1843"/>
        <item x="2266"/>
        <item x="1392"/>
        <item x="898"/>
        <item x="487"/>
        <item x="1055"/>
        <item x="1571"/>
        <item x="45"/>
        <item x="1997"/>
        <item x="232"/>
        <item x="1110"/>
        <item x="21"/>
        <item x="348"/>
        <item x="1256"/>
        <item x="1135"/>
        <item x="163"/>
        <item x="1164"/>
        <item x="1694"/>
        <item x="1415"/>
        <item x="1052"/>
        <item x="1059"/>
        <item x="1731"/>
        <item x="938"/>
        <item x="556"/>
        <item x="441"/>
        <item x="587"/>
        <item x="505"/>
        <item x="177"/>
        <item x="16"/>
        <item x="1138"/>
        <item x="1061"/>
        <item x="638"/>
        <item x="697"/>
        <item x="412"/>
        <item x="1798"/>
        <item x="393"/>
        <item x="1345"/>
        <item x="1446"/>
        <item x="101"/>
        <item x="231"/>
        <item x="39"/>
        <item x="1311"/>
        <item x="1744"/>
        <item x="467"/>
        <item x="110"/>
        <item x="643"/>
        <item x="1886"/>
        <item x="118"/>
        <item x="311"/>
        <item x="1928"/>
        <item x="711"/>
        <item x="201"/>
        <item x="1941"/>
        <item x="1103"/>
        <item x="820"/>
        <item x="773"/>
        <item x="1283"/>
        <item x="1819"/>
        <item x="120"/>
        <item x="425"/>
        <item x="270"/>
        <item x="430"/>
        <item x="179"/>
        <item x="2274"/>
        <item x="389"/>
        <item x="1579"/>
        <item x="1193"/>
        <item x="1994"/>
        <item x="2208"/>
        <item x="169"/>
        <item x="1697"/>
        <item x="1274"/>
        <item x="2284"/>
        <item x="1528"/>
        <item x="840"/>
        <item x="1367"/>
        <item x="154"/>
        <item x="1695"/>
        <item x="1838"/>
        <item x="1352"/>
        <item x="1591"/>
        <item x="1361"/>
        <item x="2132"/>
        <item x="1929"/>
        <item x="2141"/>
        <item x="658"/>
        <item x="1170"/>
        <item x="1638"/>
        <item x="2115"/>
        <item x="297"/>
        <item x="2169"/>
        <item x="2314"/>
        <item x="436"/>
        <item x="2236"/>
        <item x="1292"/>
        <item x="1553"/>
        <item x="1989"/>
        <item x="1864"/>
        <item x="2055"/>
        <item x="529"/>
        <item x="746"/>
        <item x="1951"/>
        <item x="1687"/>
        <item x="200"/>
        <item x="692"/>
        <item x="1090"/>
        <item x="2146"/>
        <item x="2024"/>
        <item x="63"/>
        <item x="755"/>
        <item x="1948"/>
        <item x="835"/>
        <item x="1968"/>
        <item x="1750"/>
        <item x="482"/>
        <item x="105"/>
        <item x="2084"/>
        <item x="1516"/>
        <item x="768"/>
        <item x="810"/>
        <item x="1615"/>
        <item x="736"/>
        <item x="826"/>
        <item x="1354"/>
        <item x="477"/>
        <item x="421"/>
        <item x="776"/>
        <item x="454"/>
        <item x="667"/>
        <item x="2180"/>
        <item x="1739"/>
        <item x="1519"/>
        <item x="2135"/>
        <item x="586"/>
        <item x="1651"/>
        <item x="862"/>
        <item x="1566"/>
        <item x="1712"/>
        <item x="1171"/>
        <item x="994"/>
        <item x="1097"/>
        <item x="2310"/>
        <item x="990"/>
        <item x="18"/>
        <item x="829"/>
        <item x="1550"/>
        <item x="1883"/>
        <item x="1972"/>
        <item x="318"/>
        <item x="49"/>
        <item x="978"/>
        <item x="1618"/>
        <item x="46"/>
        <item x="14"/>
        <item x="2051"/>
        <item x="97"/>
        <item x="1276"/>
        <item x="340"/>
        <item x="1321"/>
        <item x="1095"/>
        <item x="1870"/>
        <item x="1377"/>
        <item x="987"/>
        <item x="763"/>
        <item x="1322"/>
        <item x="2116"/>
        <item x="416"/>
        <item x="1520"/>
        <item x="1758"/>
        <item x="2071"/>
        <item x="1611"/>
        <item x="1751"/>
        <item x="1887"/>
        <item x="2004"/>
        <item x="2129"/>
        <item x="1032"/>
        <item x="2126"/>
        <item x="1060"/>
        <item x="2075"/>
        <item x="1723"/>
        <item x="376"/>
        <item x="275"/>
        <item x="2021"/>
        <item x="1492"/>
        <item x="1469"/>
        <item x="1893"/>
        <item x="351"/>
        <item x="423"/>
        <item x="1897"/>
        <item x="1678"/>
        <item x="127"/>
        <item x="1541"/>
        <item x="56"/>
        <item x="843"/>
        <item x="2340"/>
        <item x="618"/>
        <item x="43"/>
        <item x="905"/>
        <item x="2322"/>
        <item x="381"/>
        <item x="1139"/>
        <item x="1017"/>
        <item x="1486"/>
        <item x="221"/>
        <item x="1710"/>
        <item x="258"/>
        <item x="146"/>
        <item x="526"/>
        <item x="498"/>
        <item x="2244"/>
        <item x="150"/>
        <item x="1424"/>
        <item x="1598"/>
        <item x="2096"/>
        <item x="1840"/>
        <item x="42"/>
        <item x="58"/>
        <item x="1417"/>
        <item x="335"/>
        <item x="1980"/>
        <item x="161"/>
        <item x="1716"/>
        <item x="84"/>
        <item x="415"/>
        <item x="282"/>
        <item x="184"/>
        <item x="1067"/>
        <item x="1636"/>
        <item x="648"/>
        <item x="887"/>
        <item x="1040"/>
        <item x="1294"/>
        <item x="1732"/>
        <item x="369"/>
        <item x="1717"/>
        <item x="55"/>
        <item x="671"/>
        <item x="196"/>
        <item x="2070"/>
        <item x="874"/>
        <item x="2012"/>
        <item x="1483"/>
        <item x="503"/>
        <item x="1547"/>
        <item x="1150"/>
        <item x="605"/>
        <item x="2165"/>
        <item x="2156"/>
        <item x="350"/>
        <item x="2172"/>
        <item x="1126"/>
        <item x="1569"/>
        <item x="590"/>
        <item x="1485"/>
        <item x="2026"/>
        <item x="2330"/>
        <item x="1299"/>
        <item x="1316"/>
        <item x="1973"/>
        <item x="1756"/>
        <item x="360"/>
        <item x="2249"/>
        <item x="1729"/>
        <item x="2290"/>
        <item x="2"/>
        <item x="1197"/>
        <item x="1563"/>
        <item x="6"/>
        <item x="546"/>
        <item x="400"/>
        <item x="1546"/>
        <item x="771"/>
        <item x="2136"/>
        <item x="2329"/>
        <item x="1100"/>
        <item x="1858"/>
        <item x="224"/>
        <item x="1387"/>
        <item x="774"/>
        <item x="2089"/>
        <item x="1248"/>
        <item x="422"/>
        <item x="245"/>
        <item x="1944"/>
        <item x="1669"/>
        <item x="780"/>
        <item x="615"/>
        <item x="1336"/>
        <item x="634"/>
        <item x="1373"/>
        <item x="2396"/>
        <item x="662"/>
        <item x="378"/>
        <item x="976"/>
        <item x="320"/>
        <item x="2179"/>
        <item x="395"/>
        <item x="1735"/>
        <item x="2077"/>
        <item x="995"/>
        <item x="512"/>
        <item x="1435"/>
        <item x="194"/>
        <item x="850"/>
        <item x="737"/>
        <item x="238"/>
        <item x="314"/>
        <item x="932"/>
        <item x="712"/>
        <item x="23"/>
        <item x="2393"/>
        <item x="2155"/>
        <item x="1594"/>
        <item x="1513"/>
        <item x="2315"/>
        <item x="792"/>
        <item x="1499"/>
        <item x="80"/>
        <item x="1672"/>
        <item x="413"/>
        <item x="1057"/>
        <item x="2303"/>
        <item x="2061"/>
        <item x="759"/>
        <item x="1302"/>
        <item x="1673"/>
        <item x="1881"/>
        <item x="1488"/>
        <item x="2198"/>
        <item x="1037"/>
        <item x="859"/>
        <item x="1992"/>
        <item x="1281"/>
        <item x="1934"/>
        <item x="94"/>
        <item x="172"/>
        <item x="514"/>
        <item x="1935"/>
        <item x="539"/>
        <item x="571"/>
        <item x="2212"/>
        <item x="1511"/>
        <item x="174"/>
        <item x="437"/>
        <item x="1227"/>
        <item x="1845"/>
        <item x="1849"/>
        <item x="1391"/>
        <item x="328"/>
        <item x="1478"/>
        <item x="1663"/>
        <item x="2123"/>
        <item x="1153"/>
        <item x="1722"/>
        <item x="173"/>
        <item x="1113"/>
        <item x="1181"/>
        <item x="1212"/>
        <item x="937"/>
        <item x="564"/>
        <item x="491"/>
        <item x="452"/>
        <item x="392"/>
        <item x="687"/>
        <item x="249"/>
        <item x="714"/>
        <item x="572"/>
        <item x="2214"/>
        <item x="2343"/>
        <item x="1515"/>
        <item x="269"/>
        <item x="54"/>
        <item x="1533"/>
        <item x="2305"/>
        <item x="418"/>
        <item x="824"/>
        <item x="917"/>
        <item x="806"/>
        <item x="700"/>
        <item x="740"/>
        <item x="2022"/>
        <item x="288"/>
        <item x="1623"/>
        <item x="1125"/>
        <item x="91"/>
        <item x="1458"/>
        <item x="185"/>
        <item x="901"/>
        <item x="601"/>
        <item x="432"/>
        <item x="614"/>
        <item x="933"/>
        <item x="2039"/>
        <item x="907"/>
        <item x="254"/>
        <item x="629"/>
        <item x="458"/>
        <item x="1970"/>
        <item x="463"/>
        <item x="1048"/>
        <item x="151"/>
        <item x="38"/>
        <item x="357"/>
        <item x="1219"/>
        <item x="1405"/>
        <item x="688"/>
        <item x="1601"/>
        <item x="374"/>
        <item x="334"/>
        <item x="891"/>
        <item x="1249"/>
        <item x="2282"/>
        <item x="2234"/>
        <item x="1833"/>
        <item x="513"/>
        <item x="635"/>
        <item x="1070"/>
        <item x="2351"/>
        <item x="207"/>
        <item x="1899"/>
        <item x="818"/>
        <item x="234"/>
        <item x="1565"/>
        <item x="2390"/>
        <item x="1379"/>
        <item x="2068"/>
        <item x="911"/>
        <item x="1266"/>
        <item x="1260"/>
        <item x="1402"/>
        <item x="1231"/>
        <item x="1943"/>
        <item x="2011"/>
        <item x="228"/>
        <item x="716"/>
        <item x="1880"/>
        <item x="332"/>
        <item x="698"/>
        <item x="488"/>
        <item x="1787"/>
        <item x="851"/>
        <item x="1346"/>
        <item x="494"/>
        <item x="427"/>
        <item x="2362"/>
        <item x="1020"/>
        <item x="255"/>
        <item x="992"/>
        <item x="1512"/>
        <item x="902"/>
        <item x="1189"/>
        <item x="1326"/>
        <item x="925"/>
        <item x="497"/>
        <item x="2391"/>
        <item x="2184"/>
        <item x="1470"/>
        <item x="208"/>
        <item x="1841"/>
        <item x="2101"/>
        <item x="1284"/>
        <item x="1862"/>
        <item x="24"/>
        <item x="1507"/>
        <item x="814"/>
        <item x="1813"/>
        <item x="344"/>
        <item x="1947"/>
        <item x="119"/>
        <item x="703"/>
        <item x="391"/>
        <item x="678"/>
        <item x="135"/>
        <item x="1334"/>
        <item x="1268"/>
        <item x="2010"/>
        <item x="204"/>
        <item x="1134"/>
        <item x="624"/>
        <item x="1785"/>
        <item x="1179"/>
        <item x="772"/>
        <item x="960"/>
        <item x="1046"/>
        <item x="235"/>
        <item x="1686"/>
        <item x="918"/>
        <item x="1348"/>
        <item x="404"/>
        <item x="2207"/>
        <item x="1428"/>
        <item x="1501"/>
        <item x="1443"/>
        <item x="1115"/>
        <item x="708"/>
        <item x="1174"/>
        <item x="323"/>
        <item x="1677"/>
        <item x="910"/>
        <item x="125"/>
        <item x="1789"/>
        <item x="2296"/>
        <item x="679"/>
        <item x="2043"/>
        <item x="1801"/>
        <item x="2287"/>
        <item x="51"/>
        <item x="178"/>
        <item x="686"/>
        <item x="974"/>
        <item x="894"/>
        <item x="1460"/>
        <item x="1078"/>
        <item x="1852"/>
        <item x="637"/>
        <item x="2144"/>
        <item x="450"/>
        <item x="203"/>
        <item x="380"/>
        <item x="1848"/>
        <item x="132"/>
        <item x="864"/>
        <item x="1149"/>
        <item x="653"/>
        <item x="1963"/>
        <item x="1502"/>
        <item x="1481"/>
        <item x="165"/>
        <item x="1014"/>
        <item x="2338"/>
        <item x="2373"/>
        <item x="2173"/>
        <item x="1983"/>
        <item x="1033"/>
        <item x="890"/>
        <item x="1451"/>
        <item x="715"/>
        <item x="819"/>
        <item x="1325"/>
        <item x="1160"/>
        <item x="2030"/>
        <item x="795"/>
        <item x="2186"/>
        <item x="1083"/>
        <item x="880"/>
        <item x="577"/>
        <item x="388"/>
        <item x="1051"/>
        <item x="2334"/>
        <item x="1390"/>
        <item x="1959"/>
        <item x="991"/>
        <item x="1383"/>
        <item x="1075"/>
        <item x="1136"/>
        <item x="1660"/>
        <item x="1738"/>
        <item x="1839"/>
        <item x="804"/>
        <item x="1168"/>
        <item x="1960"/>
        <item x="1357"/>
        <item x="1489"/>
        <item x="253"/>
        <item x="1745"/>
        <item x="727"/>
        <item x="1431"/>
        <item x="2100"/>
        <item x="1518"/>
        <item x="1427"/>
        <item x="1965"/>
        <item x="2357"/>
        <item x="2112"/>
        <item x="1244"/>
        <item x="195"/>
        <item x="205"/>
        <item x="382"/>
        <item x="1680"/>
        <item x="775"/>
        <item x="385"/>
        <item x="2293"/>
        <item x="486"/>
        <item x="1760"/>
        <item x="2221"/>
        <item x="1081"/>
        <item x="1039"/>
        <item x="972"/>
        <item x="402"/>
        <item x="845"/>
        <item x="470"/>
        <item x="349"/>
        <item x="548"/>
        <item x="1810"/>
        <item x="1132"/>
        <item x="1818"/>
        <item x="155"/>
        <item x="329"/>
        <item x="728"/>
        <item x="1001"/>
        <item x="1285"/>
        <item x="1706"/>
        <item x="1080"/>
        <item x="926"/>
        <item x="2013"/>
        <item x="1226"/>
        <item x="2367"/>
        <item x="410"/>
        <item x="2182"/>
        <item x="1658"/>
        <item x="1573"/>
        <item x="578"/>
        <item x="1385"/>
        <item x="1584"/>
        <item x="699"/>
        <item x="1884"/>
        <item x="617"/>
        <item x="1538"/>
        <item x="72"/>
        <item x="696"/>
        <item x="1429"/>
        <item x="305"/>
        <item x="1637"/>
        <item x="1021"/>
        <item x="268"/>
        <item x="1396"/>
        <item x="187"/>
        <item x="2253"/>
        <item x="1826"/>
        <item x="595"/>
        <item x="1557"/>
        <item x="1556"/>
        <item x="10"/>
        <item x="1011"/>
        <item x="1871"/>
        <item x="2016"/>
        <item x="1534"/>
        <item x="22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22">
    <i>
      <x v="1089"/>
    </i>
    <i>
      <x v="2016"/>
    </i>
    <i>
      <x v="1625"/>
    </i>
    <i>
      <x v="304"/>
    </i>
    <i>
      <x v="1611"/>
    </i>
    <i>
      <x v="320"/>
    </i>
    <i>
      <x v="431"/>
    </i>
    <i>
      <x v="1839"/>
    </i>
    <i>
      <x v="1983"/>
    </i>
    <i>
      <x v="1423"/>
    </i>
    <i>
      <x v="2066"/>
    </i>
    <i>
      <x v="378"/>
    </i>
    <i>
      <x v="1890"/>
    </i>
    <i>
      <x v="1842"/>
    </i>
    <i>
      <x v="985"/>
    </i>
    <i>
      <x v="1947"/>
    </i>
    <i>
      <x v="1637"/>
    </i>
    <i>
      <x v="310"/>
    </i>
    <i>
      <x v="2014"/>
    </i>
    <i>
      <x v="203"/>
    </i>
    <i>
      <x v="155"/>
    </i>
    <i>
      <x v="1450"/>
    </i>
  </rowItems>
  <colItems count="1">
    <i/>
  </colItems>
  <dataFields count="1">
    <dataField name="Average of imdb_score" fld="1" subtotal="average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4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57C752-28C8-42FB-B697-99558A59D760}" name="PivotTable5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4" rowHeaderCaption="Languages">
  <location ref="A3:C13" firstHeaderRow="0" firstDataRow="1" firstDataCol="1"/>
  <pivotFields count="2">
    <pivotField axis="axisRow" dataField="1" showAll="0" measureFilter="1" sortType="descending" defaultSubtotal="0">
      <items count="46">
        <item x="4"/>
        <item x="30"/>
        <item x="15"/>
        <item x="26"/>
        <item x="12"/>
        <item x="20"/>
        <item x="32"/>
        <item x="29"/>
        <item x="18"/>
        <item x="17"/>
        <item x="37"/>
        <item x="0"/>
        <item x="6"/>
        <item x="2"/>
        <item x="14"/>
        <item x="44"/>
        <item x="19"/>
        <item x="7"/>
        <item x="27"/>
        <item x="13"/>
        <item x="39"/>
        <item x="16"/>
        <item x="1"/>
        <item x="33"/>
        <item x="10"/>
        <item x="23"/>
        <item x="3"/>
        <item x="9"/>
        <item x="21"/>
        <item x="31"/>
        <item x="35"/>
        <item x="42"/>
        <item x="25"/>
        <item x="28"/>
        <item x="41"/>
        <item x="8"/>
        <item x="43"/>
        <item x="5"/>
        <item x="45"/>
        <item x="22"/>
        <item x="36"/>
        <item x="11"/>
        <item x="24"/>
        <item x="40"/>
        <item x="38"/>
        <item x="3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 defaultSubtotal="0"/>
  </pivotFields>
  <rowFields count="1">
    <field x="0"/>
  </rowFields>
  <rowItems count="10">
    <i>
      <x v="11"/>
    </i>
    <i>
      <x v="13"/>
    </i>
    <i>
      <x v="37"/>
    </i>
    <i>
      <x v="17"/>
    </i>
    <i>
      <x v="26"/>
    </i>
    <i>
      <x v="14"/>
    </i>
    <i>
      <x v="22"/>
    </i>
    <i>
      <x v="21"/>
    </i>
    <i>
      <x v="4"/>
    </i>
    <i>
      <x v="35"/>
    </i>
  </rowItems>
  <colFields count="1">
    <field x="-2"/>
  </colFields>
  <colItems count="2">
    <i>
      <x/>
    </i>
    <i i="1">
      <x v="1"/>
    </i>
  </colItems>
  <dataFields count="2">
    <dataField name="Count of language" fld="0" subtotal="count" baseField="0" baseItem="0"/>
    <dataField name="Average of imdb_score" fld="1" subtotal="average" baseField="0" baseItem="11"/>
  </dataFields>
  <formats count="3">
    <format dxfId="17">
      <pivotArea collapsedLevelsAreSubtotals="1" fieldPosition="0">
        <references count="2">
          <reference field="4294967294" count="1" selected="0">
            <x v="1"/>
          </reference>
          <reference field="0" count="10">
            <x v="4"/>
            <x v="11"/>
            <x v="13"/>
            <x v="14"/>
            <x v="17"/>
            <x v="21"/>
            <x v="22"/>
            <x v="26"/>
            <x v="35"/>
            <x v="37"/>
          </reference>
        </references>
      </pivotArea>
    </format>
    <format dxfId="4">
      <pivotArea dataOnly="0" labelOnly="1" fieldPosition="0">
        <references count="1">
          <reference field="0" count="10">
            <x v="4"/>
            <x v="11"/>
            <x v="13"/>
            <x v="14"/>
            <x v="17"/>
            <x v="21"/>
            <x v="22"/>
            <x v="26"/>
            <x v="35"/>
            <x v="37"/>
          </reference>
        </references>
      </pivotArea>
    </format>
    <format dxfId="3">
      <pivotArea dataOnly="0" labelOnly="1" fieldPosition="0">
        <references count="1">
          <reference field="0" count="10">
            <x v="4"/>
            <x v="11"/>
            <x v="13"/>
            <x v="14"/>
            <x v="17"/>
            <x v="21"/>
            <x v="22"/>
            <x v="26"/>
            <x v="35"/>
            <x v="37"/>
          </reference>
        </references>
      </pivotArea>
    </format>
  </format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F71949-24DD-4BF8-B239-BC5E671F88F2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3" rowHeaderCaption="Genres">
  <location ref="A3:B13" firstHeaderRow="1" firstDataRow="1" firstDataCol="1"/>
  <pivotFields count="2">
    <pivotField axis="axisRow" showAll="0" measureFilter="1">
      <items count="27">
        <item x="0"/>
        <item x="2"/>
        <item x="4"/>
        <item x="9"/>
        <item x="5"/>
        <item x="8"/>
        <item x="1"/>
        <item x="3"/>
        <item x="15"/>
        <item x="7"/>
        <item x="19"/>
        <item x="14"/>
        <item x="20"/>
        <item x="11"/>
        <item x="16"/>
        <item x="18"/>
        <item x="6"/>
        <item x="25"/>
        <item x="23"/>
        <item x="12"/>
        <item x="10"/>
        <item x="24"/>
        <item x="22"/>
        <item x="13"/>
        <item x="21"/>
        <item x="17"/>
        <item t="default"/>
      </items>
    </pivotField>
    <pivotField dataField="1" showAll="0"/>
  </pivotFields>
  <rowFields count="1">
    <field x="0"/>
  </rowFields>
  <rowItems count="10">
    <i>
      <x/>
    </i>
    <i>
      <x v="1"/>
    </i>
    <i>
      <x v="4"/>
    </i>
    <i>
      <x v="5"/>
    </i>
    <i>
      <x v="7"/>
    </i>
    <i>
      <x v="9"/>
    </i>
    <i>
      <x v="13"/>
    </i>
    <i>
      <x v="19"/>
    </i>
    <i>
      <x v="20"/>
    </i>
    <i>
      <x v="23"/>
    </i>
  </rowItems>
  <colItems count="1">
    <i/>
  </colItems>
  <dataFields count="1">
    <dataField name="Counts" fld="1" baseField="0" baseItem="0"/>
  </dataFields>
  <chartFormats count="1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592A3F8-A67B-46B8-9CEE-6641F6E9B29D}" name="Table5" displayName="Table5" ref="A1:D5044" totalsRowShown="0" headerRowDxfId="5">
  <autoFilter ref="A1:D5044" xr:uid="{7592A3F8-A67B-46B8-9CEE-6641F6E9B29D}"/>
  <tableColumns count="4">
    <tableColumn id="1" xr3:uid="{5069EC15-71F9-4522-8E26-AA3920BCF814}" name="movie_title"/>
    <tableColumn id="2" xr3:uid="{ABFF8231-F37E-483A-8F64-AD2A45AF696B}" name="gross"/>
    <tableColumn id="3" xr3:uid="{F394D815-74FA-44FC-88EC-DE27C9456AD4}" name="budget"/>
    <tableColumn id="4" xr3:uid="{DCC7341D-3A95-4648-83A3-B87D3E6025E8}" name="Profit_Margin">
      <calculatedColumnFormula>B2-C2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EE18AB-1EDB-4683-8A69-2719F6726570}" name="Table2" displayName="Table2" ref="A1:B5044" totalsRowShown="0" headerRowDxfId="21" tableBorderDxfId="20">
  <autoFilter ref="A1:B5044" xr:uid="{41EE18AB-1EDB-4683-8A69-2719F6726570}"/>
  <tableColumns count="2">
    <tableColumn id="1" xr3:uid="{7351D992-1C20-40EE-8A5B-DECE2D3174D2}" name="director_name" dataDxfId="19"/>
    <tableColumn id="2" xr3:uid="{F4CC84F1-9ECF-41F2-98D1-8941337BBD42}" name="imdb_score" dataDxfId="1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5D72B58-9432-42C5-A143-322744C77FCA}" name="Table4" displayName="Table4" ref="A1:B5030" totalsRowShown="0" headerRowDxfId="16" tableBorderDxfId="15">
  <autoFilter ref="A1:B5030" xr:uid="{108FFA01-10E5-44F0-AA2B-13A635746EE6}"/>
  <tableColumns count="2">
    <tableColumn id="1" xr3:uid="{02914203-F5E9-49E9-B47A-83175177DAF1}" name="language" dataDxfId="14"/>
    <tableColumn id="2" xr3:uid="{B3F2605A-7499-49AB-B647-00A646FC146D}" name="imdb_score" dataDxfId="1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0D308BC-535D-4C0E-86A2-A64CBCC1E018}" name="Table3" displayName="Table3" ref="A1:B5029" totalsRowShown="0" headerRowDxfId="12" dataDxfId="11" tableBorderDxfId="10">
  <autoFilter ref="A1:B5029" xr:uid="{90D308BC-535D-4C0E-86A2-A64CBCC1E018}"/>
  <tableColumns count="2">
    <tableColumn id="1" xr3:uid="{716B3163-7FE2-4384-962F-68C0C2185F06}" name="Duration" dataDxfId="9"/>
    <tableColumn id="2" xr3:uid="{BE53BD24-BEE8-4F15-80F4-B574A77E8F08}" name="IMDB_rating" dataDxfId="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7B53B9-9583-4B5A-AE74-C3524BF7F650}" name="Table1" displayName="Table1" ref="A1:B27" totalsRowShown="0" headerRowDxfId="7" tableBorderDxfId="6">
  <autoFilter ref="A1:B27" xr:uid="{FE7B53B9-9583-4B5A-AE74-C3524BF7F650}"/>
  <tableColumns count="2">
    <tableColumn id="1" xr3:uid="{C56FD905-D754-4DF8-ABAF-56ED69741600}" name="genres"/>
    <tableColumn id="2" xr3:uid="{5C24F28E-29B7-4279-9D9E-D675E65BB9E3}" name="Count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10442-BE7F-4FED-9B38-019AB610A3BD}">
  <dimension ref="A1:Z5044"/>
  <sheetViews>
    <sheetView workbookViewId="0">
      <selection activeCell="Y5" sqref="Y5"/>
    </sheetView>
  </sheetViews>
  <sheetFormatPr defaultRowHeight="15" x14ac:dyDescent="0.25"/>
  <cols>
    <col min="1" max="1" width="15.7109375" bestFit="1" customWidth="1"/>
    <col min="2" max="2" width="32.28515625" bestFit="1" customWidth="1"/>
    <col min="3" max="3" width="24.5703125" bestFit="1" customWidth="1"/>
    <col min="4" max="4" width="10.85546875" bestFit="1" customWidth="1"/>
    <col min="5" max="5" width="25" bestFit="1" customWidth="1"/>
    <col min="6" max="6" width="24.42578125" bestFit="1" customWidth="1"/>
    <col min="7" max="7" width="30.42578125" bestFit="1" customWidth="1"/>
    <col min="8" max="8" width="24.42578125" bestFit="1" customWidth="1"/>
    <col min="9" max="9" width="10" bestFit="1" customWidth="1"/>
    <col min="10" max="12" width="12.85546875" bestFit="1" customWidth="1"/>
    <col min="13" max="16" width="9.140625" bestFit="1" customWidth="1"/>
    <col min="17" max="17" width="24.140625" bestFit="1" customWidth="1"/>
    <col min="18" max="18" width="11.7109375" bestFit="1" customWidth="1"/>
    <col min="19" max="19" width="20" bestFit="1" customWidth="1"/>
    <col min="20" max="20" width="16.42578125" bestFit="1" customWidth="1"/>
    <col min="21" max="21" width="12" bestFit="1" customWidth="1"/>
    <col min="22" max="22" width="11.85546875" bestFit="1" customWidth="1"/>
    <col min="23" max="23" width="24.42578125" bestFit="1" customWidth="1"/>
    <col min="24" max="24" width="13.5703125" bestFit="1" customWidth="1"/>
    <col min="25" max="25" width="14.140625" bestFit="1" customWidth="1"/>
    <col min="26" max="26" width="23.42578125" bestFit="1" customWidth="1"/>
  </cols>
  <sheetData>
    <row r="1" spans="1:26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/>
      <c r="L1" s="3"/>
      <c r="M1" s="3"/>
      <c r="N1" s="3"/>
      <c r="O1" s="3"/>
      <c r="P1" s="3"/>
      <c r="Q1" s="3" t="s">
        <v>10</v>
      </c>
      <c r="R1" s="3" t="s">
        <v>11</v>
      </c>
      <c r="S1" s="3" t="s">
        <v>12</v>
      </c>
      <c r="T1" s="3" t="s">
        <v>13</v>
      </c>
      <c r="U1" s="3" t="s">
        <v>14</v>
      </c>
      <c r="V1" s="3" t="s">
        <v>15</v>
      </c>
      <c r="W1" s="3" t="s">
        <v>16</v>
      </c>
      <c r="X1" s="3" t="s">
        <v>17</v>
      </c>
      <c r="Y1" s="3" t="s">
        <v>18</v>
      </c>
      <c r="Z1" s="4" t="s">
        <v>19</v>
      </c>
    </row>
    <row r="2" spans="1:26" x14ac:dyDescent="0.25">
      <c r="A2" s="5" t="s">
        <v>20</v>
      </c>
      <c r="B2" s="6" t="s">
        <v>21</v>
      </c>
      <c r="C2" s="6">
        <v>723</v>
      </c>
      <c r="D2" s="6">
        <v>178</v>
      </c>
      <c r="E2" s="6">
        <v>0</v>
      </c>
      <c r="F2" s="6">
        <v>855</v>
      </c>
      <c r="G2" s="6" t="s">
        <v>22</v>
      </c>
      <c r="H2" s="6">
        <v>1000</v>
      </c>
      <c r="I2" s="6">
        <v>760505847</v>
      </c>
      <c r="J2" s="6" t="s">
        <v>497</v>
      </c>
      <c r="K2" s="6" t="s">
        <v>378</v>
      </c>
      <c r="L2" s="6" t="s">
        <v>478</v>
      </c>
      <c r="M2" s="6" t="s">
        <v>2970</v>
      </c>
      <c r="N2" s="6"/>
      <c r="O2" s="6"/>
      <c r="P2" s="6"/>
      <c r="Q2" s="6">
        <v>3054</v>
      </c>
      <c r="R2" s="6" t="s">
        <v>25</v>
      </c>
      <c r="S2" s="6" t="s">
        <v>26</v>
      </c>
      <c r="T2" s="6" t="s">
        <v>27</v>
      </c>
      <c r="U2" s="6">
        <v>237000000</v>
      </c>
      <c r="V2" s="6">
        <v>2009</v>
      </c>
      <c r="W2" s="6">
        <v>936</v>
      </c>
      <c r="X2" s="6">
        <v>7.9</v>
      </c>
      <c r="Y2" s="6">
        <v>1.78</v>
      </c>
      <c r="Z2" s="7">
        <v>33000</v>
      </c>
    </row>
    <row r="3" spans="1:26" x14ac:dyDescent="0.25">
      <c r="A3" s="8" t="s">
        <v>20</v>
      </c>
      <c r="B3" s="9" t="s">
        <v>28</v>
      </c>
      <c r="C3" s="9">
        <v>302</v>
      </c>
      <c r="D3" s="9">
        <v>169</v>
      </c>
      <c r="E3" s="9">
        <v>563</v>
      </c>
      <c r="F3" s="9">
        <v>1000</v>
      </c>
      <c r="G3" s="9" t="s">
        <v>29</v>
      </c>
      <c r="H3" s="9">
        <v>40000</v>
      </c>
      <c r="I3" s="9">
        <v>309404152</v>
      </c>
      <c r="J3" s="9" t="s">
        <v>497</v>
      </c>
      <c r="K3" s="9" t="s">
        <v>378</v>
      </c>
      <c r="L3" s="9" t="s">
        <v>478</v>
      </c>
      <c r="M3" s="9"/>
      <c r="N3" s="9"/>
      <c r="O3" s="9"/>
      <c r="P3" s="9"/>
      <c r="Q3" s="9">
        <v>1238</v>
      </c>
      <c r="R3" s="9" t="s">
        <v>25</v>
      </c>
      <c r="S3" s="9" t="s">
        <v>26</v>
      </c>
      <c r="T3" s="9" t="s">
        <v>27</v>
      </c>
      <c r="U3" s="9">
        <v>300000000</v>
      </c>
      <c r="V3" s="9">
        <v>2007</v>
      </c>
      <c r="W3" s="9">
        <v>5000</v>
      </c>
      <c r="X3" s="9">
        <v>7.1</v>
      </c>
      <c r="Y3" s="9">
        <v>2.35</v>
      </c>
      <c r="Z3" s="10">
        <v>0</v>
      </c>
    </row>
    <row r="4" spans="1:26" x14ac:dyDescent="0.25">
      <c r="A4" s="5" t="s">
        <v>20</v>
      </c>
      <c r="B4" s="6" t="s">
        <v>31</v>
      </c>
      <c r="C4" s="6">
        <v>602</v>
      </c>
      <c r="D4" s="6">
        <v>148</v>
      </c>
      <c r="E4" s="6">
        <v>0</v>
      </c>
      <c r="F4" s="6">
        <v>161</v>
      </c>
      <c r="G4" s="6" t="s">
        <v>32</v>
      </c>
      <c r="H4" s="6">
        <v>11000</v>
      </c>
      <c r="I4" s="6">
        <v>200074175</v>
      </c>
      <c r="J4" s="6" t="s">
        <v>497</v>
      </c>
      <c r="K4" s="6" t="s">
        <v>378</v>
      </c>
      <c r="L4" s="6" t="s">
        <v>2604</v>
      </c>
      <c r="M4" s="6"/>
      <c r="N4" s="6"/>
      <c r="O4" s="6"/>
      <c r="P4" s="6"/>
      <c r="Q4" s="6">
        <v>994</v>
      </c>
      <c r="R4" s="6" t="s">
        <v>25</v>
      </c>
      <c r="S4" s="6" t="s">
        <v>34</v>
      </c>
      <c r="T4" s="6" t="s">
        <v>27</v>
      </c>
      <c r="U4" s="6">
        <v>245000000</v>
      </c>
      <c r="V4" s="6">
        <v>2015</v>
      </c>
      <c r="W4" s="6">
        <v>393</v>
      </c>
      <c r="X4" s="6">
        <v>6.8</v>
      </c>
      <c r="Y4" s="6">
        <v>2.35</v>
      </c>
      <c r="Z4" s="7">
        <v>85000</v>
      </c>
    </row>
    <row r="5" spans="1:26" x14ac:dyDescent="0.25">
      <c r="A5" s="8" t="s">
        <v>20</v>
      </c>
      <c r="B5" s="9" t="s">
        <v>35</v>
      </c>
      <c r="C5" s="9">
        <v>813</v>
      </c>
      <c r="D5" s="9">
        <v>164</v>
      </c>
      <c r="E5" s="9">
        <v>22000</v>
      </c>
      <c r="F5" s="9">
        <v>23000</v>
      </c>
      <c r="G5" s="9" t="s">
        <v>36</v>
      </c>
      <c r="H5" s="9">
        <v>27000</v>
      </c>
      <c r="I5" s="9">
        <v>448130642</v>
      </c>
      <c r="J5" s="9" t="s">
        <v>497</v>
      </c>
      <c r="K5" s="9" t="s">
        <v>2604</v>
      </c>
      <c r="L5" s="9"/>
      <c r="M5" s="9"/>
      <c r="N5" s="9"/>
      <c r="O5" s="9"/>
      <c r="P5" s="9"/>
      <c r="Q5" s="9">
        <v>2701</v>
      </c>
      <c r="R5" s="9" t="s">
        <v>25</v>
      </c>
      <c r="S5" s="9" t="s">
        <v>26</v>
      </c>
      <c r="T5" s="9" t="s">
        <v>27</v>
      </c>
      <c r="U5" s="9">
        <v>250000000</v>
      </c>
      <c r="V5" s="9">
        <v>2012</v>
      </c>
      <c r="W5" s="9">
        <v>23000</v>
      </c>
      <c r="X5" s="9">
        <v>8.5</v>
      </c>
      <c r="Y5" s="9">
        <v>2.35</v>
      </c>
      <c r="Z5" s="10">
        <v>164000</v>
      </c>
    </row>
    <row r="6" spans="1:26" x14ac:dyDescent="0.25">
      <c r="A6" s="5" t="s">
        <v>42</v>
      </c>
      <c r="B6" s="6" t="s">
        <v>39</v>
      </c>
      <c r="C6" s="6"/>
      <c r="D6" s="6" t="s">
        <v>5527</v>
      </c>
      <c r="E6" s="6">
        <v>131</v>
      </c>
      <c r="F6" s="6"/>
      <c r="G6" s="6" t="s">
        <v>40</v>
      </c>
      <c r="H6" s="6">
        <v>131</v>
      </c>
      <c r="I6" s="6"/>
      <c r="J6" s="6" t="s">
        <v>41</v>
      </c>
      <c r="K6" s="6"/>
      <c r="L6" s="6"/>
      <c r="M6" s="6"/>
      <c r="N6" s="6"/>
      <c r="O6" s="6"/>
      <c r="P6" s="6"/>
      <c r="Q6" s="6"/>
      <c r="R6" s="6" t="s">
        <v>42</v>
      </c>
      <c r="S6" s="6"/>
      <c r="T6" s="6" t="s">
        <v>42</v>
      </c>
      <c r="U6" s="6"/>
      <c r="V6" s="6"/>
      <c r="W6" s="6">
        <v>12</v>
      </c>
      <c r="X6" s="6">
        <v>7.1</v>
      </c>
      <c r="Y6" s="6"/>
      <c r="Z6" s="7">
        <v>0</v>
      </c>
    </row>
    <row r="7" spans="1:26" x14ac:dyDescent="0.25">
      <c r="A7" s="8" t="s">
        <v>20</v>
      </c>
      <c r="B7" s="9" t="s">
        <v>43</v>
      </c>
      <c r="C7" s="9">
        <v>462</v>
      </c>
      <c r="D7" s="9">
        <v>132</v>
      </c>
      <c r="E7" s="9">
        <v>475</v>
      </c>
      <c r="F7" s="9">
        <v>530</v>
      </c>
      <c r="G7" s="9" t="s">
        <v>44</v>
      </c>
      <c r="H7" s="9">
        <v>640</v>
      </c>
      <c r="I7" s="9">
        <v>73058679</v>
      </c>
      <c r="J7" s="9" t="s">
        <v>497</v>
      </c>
      <c r="K7" s="9" t="s">
        <v>378</v>
      </c>
      <c r="L7" s="9" t="s">
        <v>2970</v>
      </c>
      <c r="M7" s="9"/>
      <c r="N7" s="9"/>
      <c r="O7" s="9"/>
      <c r="P7" s="9"/>
      <c r="Q7" s="9">
        <v>738</v>
      </c>
      <c r="R7" s="9" t="s">
        <v>25</v>
      </c>
      <c r="S7" s="9" t="s">
        <v>26</v>
      </c>
      <c r="T7" s="9" t="s">
        <v>27</v>
      </c>
      <c r="U7" s="9">
        <v>263700000</v>
      </c>
      <c r="V7" s="9">
        <v>2012</v>
      </c>
      <c r="W7" s="9">
        <v>632</v>
      </c>
      <c r="X7" s="9">
        <v>6.6</v>
      </c>
      <c r="Y7" s="9">
        <v>2.35</v>
      </c>
      <c r="Z7" s="10">
        <v>24000</v>
      </c>
    </row>
    <row r="8" spans="1:26" x14ac:dyDescent="0.25">
      <c r="A8" s="5" t="s">
        <v>20</v>
      </c>
      <c r="B8" s="6" t="s">
        <v>47</v>
      </c>
      <c r="C8" s="11">
        <v>392</v>
      </c>
      <c r="D8" s="11">
        <v>156</v>
      </c>
      <c r="E8" s="11">
        <v>0</v>
      </c>
      <c r="F8" s="11">
        <v>4000</v>
      </c>
      <c r="G8" s="6" t="s">
        <v>48</v>
      </c>
      <c r="H8" s="11">
        <v>24000</v>
      </c>
      <c r="I8" s="11">
        <v>336530303</v>
      </c>
      <c r="J8" s="6" t="s">
        <v>497</v>
      </c>
      <c r="K8" s="6" t="s">
        <v>378</v>
      </c>
      <c r="L8" s="6" t="s">
        <v>4459</v>
      </c>
      <c r="M8" s="11"/>
      <c r="N8" s="11"/>
      <c r="O8" s="6"/>
      <c r="P8" s="11"/>
      <c r="Q8" s="11">
        <v>1902</v>
      </c>
      <c r="R8" s="6" t="s">
        <v>25</v>
      </c>
      <c r="S8" s="6" t="s">
        <v>26</v>
      </c>
      <c r="T8" s="6" t="s">
        <v>27</v>
      </c>
      <c r="U8" s="11">
        <v>258000000</v>
      </c>
      <c r="V8" s="11">
        <v>2007</v>
      </c>
      <c r="W8" s="11">
        <v>11000</v>
      </c>
      <c r="X8" s="11">
        <v>6.2</v>
      </c>
      <c r="Y8" s="11">
        <v>2.35</v>
      </c>
      <c r="Z8" s="12">
        <v>0</v>
      </c>
    </row>
    <row r="9" spans="1:26" x14ac:dyDescent="0.25">
      <c r="A9" s="8" t="s">
        <v>20</v>
      </c>
      <c r="B9" s="9" t="s">
        <v>50</v>
      </c>
      <c r="C9" s="13">
        <v>324</v>
      </c>
      <c r="D9" s="13">
        <v>100</v>
      </c>
      <c r="E9" s="13">
        <v>15</v>
      </c>
      <c r="F9" s="13">
        <v>284</v>
      </c>
      <c r="G9" s="9" t="s">
        <v>51</v>
      </c>
      <c r="H9" s="13">
        <v>799</v>
      </c>
      <c r="I9" s="13">
        <v>200807262</v>
      </c>
      <c r="J9" s="9" t="s">
        <v>378</v>
      </c>
      <c r="K9" s="9" t="s">
        <v>2809</v>
      </c>
      <c r="L9" s="9" t="s">
        <v>599</v>
      </c>
      <c r="M9" s="13" t="s">
        <v>4118</v>
      </c>
      <c r="N9" s="13" t="s">
        <v>478</v>
      </c>
      <c r="O9" s="9" t="s">
        <v>3976</v>
      </c>
      <c r="P9" s="13" t="s">
        <v>4459</v>
      </c>
      <c r="Q9" s="13">
        <v>387</v>
      </c>
      <c r="R9" s="9" t="s">
        <v>25</v>
      </c>
      <c r="S9" s="9" t="s">
        <v>26</v>
      </c>
      <c r="T9" s="9" t="s">
        <v>54</v>
      </c>
      <c r="U9" s="13">
        <v>260000000</v>
      </c>
      <c r="V9" s="13">
        <v>2010</v>
      </c>
      <c r="W9" s="13">
        <v>553</v>
      </c>
      <c r="X9" s="13">
        <v>7.8</v>
      </c>
      <c r="Y9" s="13">
        <v>1.85</v>
      </c>
      <c r="Z9" s="14">
        <v>29000</v>
      </c>
    </row>
    <row r="10" spans="1:26" x14ac:dyDescent="0.25">
      <c r="A10" s="5" t="s">
        <v>20</v>
      </c>
      <c r="B10" s="6" t="s">
        <v>55</v>
      </c>
      <c r="C10" s="11">
        <v>635</v>
      </c>
      <c r="D10" s="11">
        <v>141</v>
      </c>
      <c r="E10" s="11">
        <v>0</v>
      </c>
      <c r="F10" s="11">
        <v>19000</v>
      </c>
      <c r="G10" s="6" t="s">
        <v>56</v>
      </c>
      <c r="H10" s="11">
        <v>26000</v>
      </c>
      <c r="I10" s="11">
        <v>458991599</v>
      </c>
      <c r="J10" s="6" t="s">
        <v>497</v>
      </c>
      <c r="K10" s="6" t="s">
        <v>378</v>
      </c>
      <c r="L10" s="6" t="s">
        <v>2970</v>
      </c>
      <c r="M10" s="11"/>
      <c r="N10" s="11"/>
      <c r="O10" s="6"/>
      <c r="P10" s="11"/>
      <c r="Q10" s="11">
        <v>1117</v>
      </c>
      <c r="R10" s="6" t="s">
        <v>25</v>
      </c>
      <c r="S10" s="6" t="s">
        <v>26</v>
      </c>
      <c r="T10" s="6" t="s">
        <v>27</v>
      </c>
      <c r="U10" s="11">
        <v>250000000</v>
      </c>
      <c r="V10" s="11">
        <v>2015</v>
      </c>
      <c r="W10" s="11">
        <v>21000</v>
      </c>
      <c r="X10" s="11">
        <v>7.5</v>
      </c>
      <c r="Y10" s="11">
        <v>2.35</v>
      </c>
      <c r="Z10" s="12">
        <v>118000</v>
      </c>
    </row>
    <row r="11" spans="1:26" x14ac:dyDescent="0.25">
      <c r="A11" s="8" t="s">
        <v>20</v>
      </c>
      <c r="B11" s="9" t="s">
        <v>58</v>
      </c>
      <c r="C11" s="13">
        <v>375</v>
      </c>
      <c r="D11" s="13">
        <v>153</v>
      </c>
      <c r="E11" s="13">
        <v>282</v>
      </c>
      <c r="F11" s="13">
        <v>10000</v>
      </c>
      <c r="G11" s="9" t="s">
        <v>59</v>
      </c>
      <c r="H11" s="13">
        <v>25000</v>
      </c>
      <c r="I11" s="13">
        <v>301956980</v>
      </c>
      <c r="J11" s="9" t="s">
        <v>378</v>
      </c>
      <c r="K11" s="9" t="s">
        <v>4118</v>
      </c>
      <c r="L11" s="9" t="s">
        <v>478</v>
      </c>
      <c r="M11" s="13" t="s">
        <v>5505</v>
      </c>
      <c r="N11" s="13"/>
      <c r="O11" s="9"/>
      <c r="P11" s="13"/>
      <c r="Q11" s="13">
        <v>973</v>
      </c>
      <c r="R11" s="9" t="s">
        <v>25</v>
      </c>
      <c r="S11" s="9" t="s">
        <v>34</v>
      </c>
      <c r="T11" s="9" t="s">
        <v>54</v>
      </c>
      <c r="U11" s="13">
        <v>250000000</v>
      </c>
      <c r="V11" s="13">
        <v>2009</v>
      </c>
      <c r="W11" s="13">
        <v>11000</v>
      </c>
      <c r="X11" s="13">
        <v>7.5</v>
      </c>
      <c r="Y11" s="13">
        <v>2.35</v>
      </c>
      <c r="Z11" s="14">
        <v>10000</v>
      </c>
    </row>
    <row r="12" spans="1:26" x14ac:dyDescent="0.25">
      <c r="A12" s="5" t="s">
        <v>20</v>
      </c>
      <c r="B12" s="6" t="s">
        <v>62</v>
      </c>
      <c r="C12" s="11">
        <v>673</v>
      </c>
      <c r="D12" s="11">
        <v>183</v>
      </c>
      <c r="E12" s="11">
        <v>0</v>
      </c>
      <c r="F12" s="11">
        <v>2000</v>
      </c>
      <c r="G12" s="6" t="s">
        <v>63</v>
      </c>
      <c r="H12" s="11">
        <v>15000</v>
      </c>
      <c r="I12" s="11">
        <v>330249062</v>
      </c>
      <c r="J12" s="6" t="s">
        <v>497</v>
      </c>
      <c r="K12" s="6" t="s">
        <v>378</v>
      </c>
      <c r="L12" s="6" t="s">
        <v>2970</v>
      </c>
      <c r="M12" s="11"/>
      <c r="N12" s="11"/>
      <c r="O12" s="6"/>
      <c r="P12" s="11"/>
      <c r="Q12" s="11">
        <v>3018</v>
      </c>
      <c r="R12" s="6" t="s">
        <v>25</v>
      </c>
      <c r="S12" s="6" t="s">
        <v>26</v>
      </c>
      <c r="T12" s="6" t="s">
        <v>27</v>
      </c>
      <c r="U12" s="11">
        <v>250000000</v>
      </c>
      <c r="V12" s="11">
        <v>2016</v>
      </c>
      <c r="W12" s="11">
        <v>4000</v>
      </c>
      <c r="X12" s="11">
        <v>6.9</v>
      </c>
      <c r="Y12" s="11">
        <v>2.35</v>
      </c>
      <c r="Z12" s="12">
        <v>197000</v>
      </c>
    </row>
    <row r="13" spans="1:26" x14ac:dyDescent="0.25">
      <c r="A13" s="8" t="s">
        <v>20</v>
      </c>
      <c r="B13" s="9" t="s">
        <v>64</v>
      </c>
      <c r="C13" s="13">
        <v>434</v>
      </c>
      <c r="D13" s="13">
        <v>169</v>
      </c>
      <c r="E13" s="13">
        <v>0</v>
      </c>
      <c r="F13" s="13">
        <v>903</v>
      </c>
      <c r="G13" s="9" t="s">
        <v>65</v>
      </c>
      <c r="H13" s="13">
        <v>18000</v>
      </c>
      <c r="I13" s="13">
        <v>200069408</v>
      </c>
      <c r="J13" s="9" t="s">
        <v>497</v>
      </c>
      <c r="K13" s="9" t="s">
        <v>378</v>
      </c>
      <c r="L13" s="9" t="s">
        <v>2970</v>
      </c>
      <c r="M13" s="13"/>
      <c r="N13" s="13"/>
      <c r="O13" s="9"/>
      <c r="P13" s="13"/>
      <c r="Q13" s="13">
        <v>2367</v>
      </c>
      <c r="R13" s="9" t="s">
        <v>25</v>
      </c>
      <c r="S13" s="9" t="s">
        <v>26</v>
      </c>
      <c r="T13" s="9" t="s">
        <v>27</v>
      </c>
      <c r="U13" s="13">
        <v>209000000</v>
      </c>
      <c r="V13" s="13">
        <v>2006</v>
      </c>
      <c r="W13" s="13">
        <v>10000</v>
      </c>
      <c r="X13" s="13">
        <v>6.1</v>
      </c>
      <c r="Y13" s="13">
        <v>2.35</v>
      </c>
      <c r="Z13" s="14">
        <v>0</v>
      </c>
    </row>
    <row r="14" spans="1:26" x14ac:dyDescent="0.25">
      <c r="A14" s="5" t="s">
        <v>20</v>
      </c>
      <c r="B14" s="6" t="s">
        <v>68</v>
      </c>
      <c r="C14" s="11">
        <v>403</v>
      </c>
      <c r="D14" s="11">
        <v>106</v>
      </c>
      <c r="E14" s="11">
        <v>395</v>
      </c>
      <c r="F14" s="11">
        <v>393</v>
      </c>
      <c r="G14" s="6" t="s">
        <v>69</v>
      </c>
      <c r="H14" s="11">
        <v>451</v>
      </c>
      <c r="I14" s="11">
        <v>168368427</v>
      </c>
      <c r="J14" s="6" t="s">
        <v>497</v>
      </c>
      <c r="K14" s="6" t="s">
        <v>378</v>
      </c>
      <c r="L14" s="6"/>
      <c r="M14" s="11"/>
      <c r="N14" s="11"/>
      <c r="O14" s="6"/>
      <c r="P14" s="11"/>
      <c r="Q14" s="11">
        <v>1243</v>
      </c>
      <c r="R14" s="6" t="s">
        <v>25</v>
      </c>
      <c r="S14" s="6" t="s">
        <v>34</v>
      </c>
      <c r="T14" s="6" t="s">
        <v>27</v>
      </c>
      <c r="U14" s="11">
        <v>200000000</v>
      </c>
      <c r="V14" s="11">
        <v>2008</v>
      </c>
      <c r="W14" s="11">
        <v>412</v>
      </c>
      <c r="X14" s="11">
        <v>6.7</v>
      </c>
      <c r="Y14" s="11">
        <v>2.35</v>
      </c>
      <c r="Z14" s="12">
        <v>0</v>
      </c>
    </row>
    <row r="15" spans="1:26" x14ac:dyDescent="0.25">
      <c r="A15" s="8" t="s">
        <v>20</v>
      </c>
      <c r="B15" s="9" t="s">
        <v>28</v>
      </c>
      <c r="C15" s="13">
        <v>313</v>
      </c>
      <c r="D15" s="13">
        <v>151</v>
      </c>
      <c r="E15" s="13">
        <v>563</v>
      </c>
      <c r="F15" s="13">
        <v>1000</v>
      </c>
      <c r="G15" s="9" t="s">
        <v>29</v>
      </c>
      <c r="H15" s="13">
        <v>40000</v>
      </c>
      <c r="I15" s="13">
        <v>423032628</v>
      </c>
      <c r="J15" s="9" t="s">
        <v>497</v>
      </c>
      <c r="K15" s="9" t="s">
        <v>378</v>
      </c>
      <c r="L15" s="9" t="s">
        <v>478</v>
      </c>
      <c r="M15" s="13"/>
      <c r="N15" s="13"/>
      <c r="O15" s="9"/>
      <c r="P15" s="13"/>
      <c r="Q15" s="13">
        <v>1832</v>
      </c>
      <c r="R15" s="9" t="s">
        <v>25</v>
      </c>
      <c r="S15" s="9" t="s">
        <v>26</v>
      </c>
      <c r="T15" s="9" t="s">
        <v>27</v>
      </c>
      <c r="U15" s="13">
        <v>225000000</v>
      </c>
      <c r="V15" s="13">
        <v>2006</v>
      </c>
      <c r="W15" s="13">
        <v>5000</v>
      </c>
      <c r="X15" s="13">
        <v>7.3</v>
      </c>
      <c r="Y15" s="13">
        <v>2.35</v>
      </c>
      <c r="Z15" s="14">
        <v>5000</v>
      </c>
    </row>
    <row r="16" spans="1:26" x14ac:dyDescent="0.25">
      <c r="A16" s="5" t="s">
        <v>20</v>
      </c>
      <c r="B16" s="6" t="s">
        <v>28</v>
      </c>
      <c r="C16" s="11">
        <v>450</v>
      </c>
      <c r="D16" s="11">
        <v>150</v>
      </c>
      <c r="E16" s="11">
        <v>563</v>
      </c>
      <c r="F16" s="11">
        <v>1000</v>
      </c>
      <c r="G16" s="6" t="s">
        <v>71</v>
      </c>
      <c r="H16" s="11">
        <v>40000</v>
      </c>
      <c r="I16" s="11">
        <v>89289910</v>
      </c>
      <c r="J16" s="6" t="s">
        <v>497</v>
      </c>
      <c r="K16" s="6" t="s">
        <v>378</v>
      </c>
      <c r="L16" s="6" t="s">
        <v>3495</v>
      </c>
      <c r="M16" s="11"/>
      <c r="N16" s="11"/>
      <c r="O16" s="6"/>
      <c r="P16" s="11"/>
      <c r="Q16" s="11">
        <v>711</v>
      </c>
      <c r="R16" s="6" t="s">
        <v>25</v>
      </c>
      <c r="S16" s="6" t="s">
        <v>26</v>
      </c>
      <c r="T16" s="6" t="s">
        <v>27</v>
      </c>
      <c r="U16" s="11">
        <v>215000000</v>
      </c>
      <c r="V16" s="11">
        <v>2013</v>
      </c>
      <c r="W16" s="11">
        <v>2000</v>
      </c>
      <c r="X16" s="11">
        <v>6.5</v>
      </c>
      <c r="Y16" s="11">
        <v>2.35</v>
      </c>
      <c r="Z16" s="12">
        <v>48000</v>
      </c>
    </row>
    <row r="17" spans="1:26" x14ac:dyDescent="0.25">
      <c r="A17" s="8" t="s">
        <v>20</v>
      </c>
      <c r="B17" s="9" t="s">
        <v>62</v>
      </c>
      <c r="C17" s="13">
        <v>733</v>
      </c>
      <c r="D17" s="13">
        <v>143</v>
      </c>
      <c r="E17" s="13">
        <v>0</v>
      </c>
      <c r="F17" s="13">
        <v>748</v>
      </c>
      <c r="G17" s="9" t="s">
        <v>73</v>
      </c>
      <c r="H17" s="13">
        <v>15000</v>
      </c>
      <c r="I17" s="13">
        <v>291021565</v>
      </c>
      <c r="J17" s="9" t="s">
        <v>497</v>
      </c>
      <c r="K17" s="9" t="s">
        <v>378</v>
      </c>
      <c r="L17" s="9" t="s">
        <v>478</v>
      </c>
      <c r="M17" s="13" t="s">
        <v>2970</v>
      </c>
      <c r="N17" s="13"/>
      <c r="O17" s="9"/>
      <c r="P17" s="13"/>
      <c r="Q17" s="13">
        <v>2536</v>
      </c>
      <c r="R17" s="9" t="s">
        <v>25</v>
      </c>
      <c r="S17" s="9" t="s">
        <v>26</v>
      </c>
      <c r="T17" s="9" t="s">
        <v>27</v>
      </c>
      <c r="U17" s="13">
        <v>225000000</v>
      </c>
      <c r="V17" s="13">
        <v>2013</v>
      </c>
      <c r="W17" s="13">
        <v>3000</v>
      </c>
      <c r="X17" s="13">
        <v>7.2</v>
      </c>
      <c r="Y17" s="13">
        <v>2.35</v>
      </c>
      <c r="Z17" s="14">
        <v>118000</v>
      </c>
    </row>
    <row r="18" spans="1:26" x14ac:dyDescent="0.25">
      <c r="A18" s="5" t="s">
        <v>20</v>
      </c>
      <c r="B18" s="6" t="s">
        <v>75</v>
      </c>
      <c r="C18" s="11">
        <v>258</v>
      </c>
      <c r="D18" s="11">
        <v>150</v>
      </c>
      <c r="E18" s="11">
        <v>80</v>
      </c>
      <c r="F18" s="11">
        <v>201</v>
      </c>
      <c r="G18" s="6" t="s">
        <v>76</v>
      </c>
      <c r="H18" s="11">
        <v>22000</v>
      </c>
      <c r="I18" s="11">
        <v>141614023</v>
      </c>
      <c r="J18" s="6" t="s">
        <v>497</v>
      </c>
      <c r="K18" s="6" t="s">
        <v>378</v>
      </c>
      <c r="L18" s="6" t="s">
        <v>4118</v>
      </c>
      <c r="M18" s="11" t="s">
        <v>478</v>
      </c>
      <c r="N18" s="11"/>
      <c r="O18" s="6"/>
      <c r="P18" s="11"/>
      <c r="Q18" s="11">
        <v>438</v>
      </c>
      <c r="R18" s="6" t="s">
        <v>25</v>
      </c>
      <c r="S18" s="6" t="s">
        <v>26</v>
      </c>
      <c r="T18" s="6" t="s">
        <v>54</v>
      </c>
      <c r="U18" s="11">
        <v>225000000</v>
      </c>
      <c r="V18" s="11">
        <v>2008</v>
      </c>
      <c r="W18" s="11">
        <v>216</v>
      </c>
      <c r="X18" s="11">
        <v>6.6</v>
      </c>
      <c r="Y18" s="11">
        <v>2.35</v>
      </c>
      <c r="Z18" s="12">
        <v>0</v>
      </c>
    </row>
    <row r="19" spans="1:26" x14ac:dyDescent="0.25">
      <c r="A19" s="8" t="s">
        <v>20</v>
      </c>
      <c r="B19" s="9" t="s">
        <v>55</v>
      </c>
      <c r="C19" s="13">
        <v>703</v>
      </c>
      <c r="D19" s="13">
        <v>173</v>
      </c>
      <c r="E19" s="13">
        <v>0</v>
      </c>
      <c r="F19" s="13">
        <v>19000</v>
      </c>
      <c r="G19" s="9" t="s">
        <v>56</v>
      </c>
      <c r="H19" s="13">
        <v>26000</v>
      </c>
      <c r="I19" s="13">
        <v>623279547</v>
      </c>
      <c r="J19" s="9" t="s">
        <v>497</v>
      </c>
      <c r="K19" s="9" t="s">
        <v>378</v>
      </c>
      <c r="L19" s="9" t="s">
        <v>2970</v>
      </c>
      <c r="M19" s="13"/>
      <c r="N19" s="13"/>
      <c r="O19" s="9"/>
      <c r="P19" s="13"/>
      <c r="Q19" s="13">
        <v>1722</v>
      </c>
      <c r="R19" s="9" t="s">
        <v>25</v>
      </c>
      <c r="S19" s="9" t="s">
        <v>26</v>
      </c>
      <c r="T19" s="9" t="s">
        <v>27</v>
      </c>
      <c r="U19" s="13">
        <v>220000000</v>
      </c>
      <c r="V19" s="13">
        <v>2012</v>
      </c>
      <c r="W19" s="13">
        <v>21000</v>
      </c>
      <c r="X19" s="13">
        <v>8.1</v>
      </c>
      <c r="Y19" s="13">
        <v>1.85</v>
      </c>
      <c r="Z19" s="14">
        <v>123000</v>
      </c>
    </row>
    <row r="20" spans="1:26" x14ac:dyDescent="0.25">
      <c r="A20" s="5" t="s">
        <v>20</v>
      </c>
      <c r="B20" s="6" t="s">
        <v>78</v>
      </c>
      <c r="C20" s="11">
        <v>448</v>
      </c>
      <c r="D20" s="11">
        <v>136</v>
      </c>
      <c r="E20" s="11">
        <v>252</v>
      </c>
      <c r="F20" s="11">
        <v>1000</v>
      </c>
      <c r="G20" s="6" t="s">
        <v>79</v>
      </c>
      <c r="H20" s="11">
        <v>40000</v>
      </c>
      <c r="I20" s="11">
        <v>241063875</v>
      </c>
      <c r="J20" s="6" t="s">
        <v>497</v>
      </c>
      <c r="K20" s="6" t="s">
        <v>378</v>
      </c>
      <c r="L20" s="6" t="s">
        <v>478</v>
      </c>
      <c r="M20" s="11"/>
      <c r="N20" s="11"/>
      <c r="O20" s="6"/>
      <c r="P20" s="11"/>
      <c r="Q20" s="11">
        <v>484</v>
      </c>
      <c r="R20" s="6" t="s">
        <v>25</v>
      </c>
      <c r="S20" s="6" t="s">
        <v>26</v>
      </c>
      <c r="T20" s="6" t="s">
        <v>27</v>
      </c>
      <c r="U20" s="11">
        <v>250000000</v>
      </c>
      <c r="V20" s="11">
        <v>2011</v>
      </c>
      <c r="W20" s="11">
        <v>11000</v>
      </c>
      <c r="X20" s="11">
        <v>6.7</v>
      </c>
      <c r="Y20" s="11">
        <v>2.35</v>
      </c>
      <c r="Z20" s="12">
        <v>58000</v>
      </c>
    </row>
    <row r="21" spans="1:26" x14ac:dyDescent="0.25">
      <c r="A21" s="8" t="s">
        <v>20</v>
      </c>
      <c r="B21" s="9" t="s">
        <v>81</v>
      </c>
      <c r="C21" s="13">
        <v>451</v>
      </c>
      <c r="D21" s="13">
        <v>106</v>
      </c>
      <c r="E21" s="13">
        <v>188</v>
      </c>
      <c r="F21" s="13">
        <v>718</v>
      </c>
      <c r="G21" s="9" t="s">
        <v>82</v>
      </c>
      <c r="H21" s="13">
        <v>10000</v>
      </c>
      <c r="I21" s="13">
        <v>179020854</v>
      </c>
      <c r="J21" s="9" t="s">
        <v>497</v>
      </c>
      <c r="K21" s="9" t="s">
        <v>378</v>
      </c>
      <c r="L21" s="9" t="s">
        <v>599</v>
      </c>
      <c r="M21" s="13" t="s">
        <v>4118</v>
      </c>
      <c r="N21" s="13" t="s">
        <v>478</v>
      </c>
      <c r="O21" s="9" t="s">
        <v>2970</v>
      </c>
      <c r="P21" s="13"/>
      <c r="Q21" s="13">
        <v>341</v>
      </c>
      <c r="R21" s="9" t="s">
        <v>25</v>
      </c>
      <c r="S21" s="9" t="s">
        <v>26</v>
      </c>
      <c r="T21" s="9" t="s">
        <v>27</v>
      </c>
      <c r="U21" s="13">
        <v>225000000</v>
      </c>
      <c r="V21" s="13">
        <v>2012</v>
      </c>
      <c r="W21" s="13">
        <v>816</v>
      </c>
      <c r="X21" s="13">
        <v>6.8</v>
      </c>
      <c r="Y21" s="13">
        <v>1.85</v>
      </c>
      <c r="Z21" s="14">
        <v>40000</v>
      </c>
    </row>
    <row r="22" spans="1:26" x14ac:dyDescent="0.25">
      <c r="A22" s="5" t="s">
        <v>20</v>
      </c>
      <c r="B22" s="6" t="s">
        <v>84</v>
      </c>
      <c r="C22" s="11">
        <v>422</v>
      </c>
      <c r="D22" s="11">
        <v>164</v>
      </c>
      <c r="E22" s="11">
        <v>0</v>
      </c>
      <c r="F22" s="11">
        <v>773</v>
      </c>
      <c r="G22" s="6" t="s">
        <v>85</v>
      </c>
      <c r="H22" s="11">
        <v>5000</v>
      </c>
      <c r="I22" s="11">
        <v>255108370</v>
      </c>
      <c r="J22" s="6" t="s">
        <v>378</v>
      </c>
      <c r="K22" s="6" t="s">
        <v>478</v>
      </c>
      <c r="L22" s="6"/>
      <c r="M22" s="11"/>
      <c r="N22" s="11"/>
      <c r="O22" s="6"/>
      <c r="P22" s="11"/>
      <c r="Q22" s="11">
        <v>802</v>
      </c>
      <c r="R22" s="6" t="s">
        <v>25</v>
      </c>
      <c r="S22" s="6" t="s">
        <v>87</v>
      </c>
      <c r="T22" s="6" t="s">
        <v>27</v>
      </c>
      <c r="U22" s="11">
        <v>250000000</v>
      </c>
      <c r="V22" s="11">
        <v>2014</v>
      </c>
      <c r="W22" s="11">
        <v>972</v>
      </c>
      <c r="X22" s="11">
        <v>7.5</v>
      </c>
      <c r="Y22" s="11">
        <v>2.35</v>
      </c>
      <c r="Z22" s="12">
        <v>65000</v>
      </c>
    </row>
    <row r="23" spans="1:26" x14ac:dyDescent="0.25">
      <c r="A23" s="8" t="s">
        <v>20</v>
      </c>
      <c r="B23" s="9" t="s">
        <v>88</v>
      </c>
      <c r="C23" s="13">
        <v>599</v>
      </c>
      <c r="D23" s="13">
        <v>153</v>
      </c>
      <c r="E23" s="13">
        <v>464</v>
      </c>
      <c r="F23" s="13">
        <v>963</v>
      </c>
      <c r="G23" s="9" t="s">
        <v>89</v>
      </c>
      <c r="H23" s="13">
        <v>15000</v>
      </c>
      <c r="I23" s="13">
        <v>262030663</v>
      </c>
      <c r="J23" s="9" t="s">
        <v>497</v>
      </c>
      <c r="K23" s="9" t="s">
        <v>378</v>
      </c>
      <c r="L23" s="9" t="s">
        <v>478</v>
      </c>
      <c r="M23" s="13"/>
      <c r="N23" s="13"/>
      <c r="O23" s="9"/>
      <c r="P23" s="13"/>
      <c r="Q23" s="13">
        <v>1225</v>
      </c>
      <c r="R23" s="9" t="s">
        <v>25</v>
      </c>
      <c r="S23" s="9" t="s">
        <v>26</v>
      </c>
      <c r="T23" s="9" t="s">
        <v>27</v>
      </c>
      <c r="U23" s="13">
        <v>230000000</v>
      </c>
      <c r="V23" s="13">
        <v>2012</v>
      </c>
      <c r="W23" s="13">
        <v>10000</v>
      </c>
      <c r="X23" s="13">
        <v>7</v>
      </c>
      <c r="Y23" s="13">
        <v>2.35</v>
      </c>
      <c r="Z23" s="14">
        <v>56000</v>
      </c>
    </row>
    <row r="24" spans="1:26" x14ac:dyDescent="0.25">
      <c r="A24" s="5" t="s">
        <v>20</v>
      </c>
      <c r="B24" s="6" t="s">
        <v>91</v>
      </c>
      <c r="C24" s="11">
        <v>343</v>
      </c>
      <c r="D24" s="11">
        <v>156</v>
      </c>
      <c r="E24" s="11">
        <v>0</v>
      </c>
      <c r="F24" s="11">
        <v>738</v>
      </c>
      <c r="G24" s="6" t="s">
        <v>92</v>
      </c>
      <c r="H24" s="11">
        <v>891</v>
      </c>
      <c r="I24" s="11">
        <v>105219735</v>
      </c>
      <c r="J24" s="6" t="s">
        <v>497</v>
      </c>
      <c r="K24" s="6" t="s">
        <v>378</v>
      </c>
      <c r="L24" s="6" t="s">
        <v>1074</v>
      </c>
      <c r="M24" s="11" t="s">
        <v>5155</v>
      </c>
      <c r="N24" s="11"/>
      <c r="O24" s="6"/>
      <c r="P24" s="11"/>
      <c r="Q24" s="11">
        <v>546</v>
      </c>
      <c r="R24" s="6" t="s">
        <v>25</v>
      </c>
      <c r="S24" s="6" t="s">
        <v>26</v>
      </c>
      <c r="T24" s="6" t="s">
        <v>27</v>
      </c>
      <c r="U24" s="11">
        <v>200000000</v>
      </c>
      <c r="V24" s="11">
        <v>2010</v>
      </c>
      <c r="W24" s="11">
        <v>882</v>
      </c>
      <c r="X24" s="11">
        <v>6.7</v>
      </c>
      <c r="Y24" s="11">
        <v>2.35</v>
      </c>
      <c r="Z24" s="12">
        <v>17000</v>
      </c>
    </row>
    <row r="25" spans="1:26" x14ac:dyDescent="0.25">
      <c r="A25" s="8" t="s">
        <v>20</v>
      </c>
      <c r="B25" s="9" t="s">
        <v>84</v>
      </c>
      <c r="C25" s="13">
        <v>509</v>
      </c>
      <c r="D25" s="13">
        <v>186</v>
      </c>
      <c r="E25" s="13">
        <v>0</v>
      </c>
      <c r="F25" s="13">
        <v>773</v>
      </c>
      <c r="G25" s="9" t="s">
        <v>85</v>
      </c>
      <c r="H25" s="13">
        <v>5000</v>
      </c>
      <c r="I25" s="13">
        <v>258355354</v>
      </c>
      <c r="J25" s="9" t="s">
        <v>378</v>
      </c>
      <c r="K25" s="9" t="s">
        <v>478</v>
      </c>
      <c r="L25" s="9"/>
      <c r="M25" s="13"/>
      <c r="N25" s="13"/>
      <c r="O25" s="9"/>
      <c r="P25" s="13"/>
      <c r="Q25" s="13">
        <v>951</v>
      </c>
      <c r="R25" s="9" t="s">
        <v>25</v>
      </c>
      <c r="S25" s="9" t="s">
        <v>26</v>
      </c>
      <c r="T25" s="9" t="s">
        <v>27</v>
      </c>
      <c r="U25" s="13">
        <v>225000000</v>
      </c>
      <c r="V25" s="13">
        <v>2013</v>
      </c>
      <c r="W25" s="13">
        <v>972</v>
      </c>
      <c r="X25" s="13">
        <v>7.9</v>
      </c>
      <c r="Y25" s="13">
        <v>2.35</v>
      </c>
      <c r="Z25" s="14">
        <v>83000</v>
      </c>
    </row>
    <row r="26" spans="1:26" x14ac:dyDescent="0.25">
      <c r="A26" s="5" t="s">
        <v>20</v>
      </c>
      <c r="B26" s="6" t="s">
        <v>94</v>
      </c>
      <c r="C26" s="11">
        <v>251</v>
      </c>
      <c r="D26" s="11">
        <v>113</v>
      </c>
      <c r="E26" s="11">
        <v>129</v>
      </c>
      <c r="F26" s="11">
        <v>1000</v>
      </c>
      <c r="G26" s="6" t="s">
        <v>95</v>
      </c>
      <c r="H26" s="11">
        <v>16000</v>
      </c>
      <c r="I26" s="11">
        <v>70083519</v>
      </c>
      <c r="J26" s="6" t="s">
        <v>378</v>
      </c>
      <c r="K26" s="6" t="s">
        <v>4118</v>
      </c>
      <c r="L26" s="6" t="s">
        <v>478</v>
      </c>
      <c r="M26" s="11"/>
      <c r="N26" s="11"/>
      <c r="O26" s="6"/>
      <c r="P26" s="11"/>
      <c r="Q26" s="11">
        <v>666</v>
      </c>
      <c r="R26" s="6" t="s">
        <v>25</v>
      </c>
      <c r="S26" s="6" t="s">
        <v>26</v>
      </c>
      <c r="T26" s="6" t="s">
        <v>27</v>
      </c>
      <c r="U26" s="11">
        <v>180000000</v>
      </c>
      <c r="V26" s="11">
        <v>2007</v>
      </c>
      <c r="W26" s="11">
        <v>6000</v>
      </c>
      <c r="X26" s="11">
        <v>6.1</v>
      </c>
      <c r="Y26" s="11">
        <v>2.35</v>
      </c>
      <c r="Z26" s="12">
        <v>0</v>
      </c>
    </row>
    <row r="27" spans="1:26" x14ac:dyDescent="0.25">
      <c r="A27" s="8" t="s">
        <v>20</v>
      </c>
      <c r="B27" s="9" t="s">
        <v>84</v>
      </c>
      <c r="C27" s="13">
        <v>446</v>
      </c>
      <c r="D27" s="13">
        <v>201</v>
      </c>
      <c r="E27" s="13">
        <v>0</v>
      </c>
      <c r="F27" s="13">
        <v>84</v>
      </c>
      <c r="G27" s="9" t="s">
        <v>98</v>
      </c>
      <c r="H27" s="13">
        <v>6000</v>
      </c>
      <c r="I27" s="13">
        <v>218051260</v>
      </c>
      <c r="J27" s="9" t="s">
        <v>497</v>
      </c>
      <c r="K27" s="9" t="s">
        <v>378</v>
      </c>
      <c r="L27" s="9" t="s">
        <v>1074</v>
      </c>
      <c r="M27" s="13" t="s">
        <v>4459</v>
      </c>
      <c r="N27" s="13"/>
      <c r="O27" s="9"/>
      <c r="P27" s="13"/>
      <c r="Q27" s="13">
        <v>2618</v>
      </c>
      <c r="R27" s="9" t="s">
        <v>25</v>
      </c>
      <c r="S27" s="9" t="s">
        <v>87</v>
      </c>
      <c r="T27" s="9" t="s">
        <v>27</v>
      </c>
      <c r="U27" s="13">
        <v>207000000</v>
      </c>
      <c r="V27" s="13">
        <v>2005</v>
      </c>
      <c r="W27" s="13">
        <v>919</v>
      </c>
      <c r="X27" s="13">
        <v>7.2</v>
      </c>
      <c r="Y27" s="13">
        <v>2.35</v>
      </c>
      <c r="Z27" s="14">
        <v>0</v>
      </c>
    </row>
    <row r="28" spans="1:26" x14ac:dyDescent="0.25">
      <c r="A28" s="5" t="s">
        <v>20</v>
      </c>
      <c r="B28" s="6" t="s">
        <v>21</v>
      </c>
      <c r="C28" s="11">
        <v>315</v>
      </c>
      <c r="D28" s="11">
        <v>194</v>
      </c>
      <c r="E28" s="11">
        <v>0</v>
      </c>
      <c r="F28" s="11">
        <v>794</v>
      </c>
      <c r="G28" s="6" t="s">
        <v>100</v>
      </c>
      <c r="H28" s="11">
        <v>29000</v>
      </c>
      <c r="I28" s="11">
        <v>658672302</v>
      </c>
      <c r="J28" s="6" t="s">
        <v>1074</v>
      </c>
      <c r="K28" s="6" t="s">
        <v>4459</v>
      </c>
      <c r="L28" s="6"/>
      <c r="M28" s="11"/>
      <c r="N28" s="11"/>
      <c r="O28" s="6"/>
      <c r="P28" s="11"/>
      <c r="Q28" s="11">
        <v>2528</v>
      </c>
      <c r="R28" s="6" t="s">
        <v>25</v>
      </c>
      <c r="S28" s="6" t="s">
        <v>26</v>
      </c>
      <c r="T28" s="6" t="s">
        <v>27</v>
      </c>
      <c r="U28" s="11">
        <v>200000000</v>
      </c>
      <c r="V28" s="11">
        <v>1997</v>
      </c>
      <c r="W28" s="11">
        <v>14000</v>
      </c>
      <c r="X28" s="11">
        <v>7.7</v>
      </c>
      <c r="Y28" s="11">
        <v>2.35</v>
      </c>
      <c r="Z28" s="12">
        <v>26000</v>
      </c>
    </row>
    <row r="29" spans="1:26" x14ac:dyDescent="0.25">
      <c r="A29" s="8" t="s">
        <v>20</v>
      </c>
      <c r="B29" s="9" t="s">
        <v>102</v>
      </c>
      <c r="C29" s="13">
        <v>516</v>
      </c>
      <c r="D29" s="13">
        <v>147</v>
      </c>
      <c r="E29" s="13">
        <v>94</v>
      </c>
      <c r="F29" s="13">
        <v>11000</v>
      </c>
      <c r="G29" s="9" t="s">
        <v>57</v>
      </c>
      <c r="H29" s="13">
        <v>21000</v>
      </c>
      <c r="I29" s="13">
        <v>407197282</v>
      </c>
      <c r="J29" s="9" t="s">
        <v>497</v>
      </c>
      <c r="K29" s="9" t="s">
        <v>378</v>
      </c>
      <c r="L29" s="9" t="s">
        <v>2970</v>
      </c>
      <c r="M29" s="13"/>
      <c r="N29" s="13"/>
      <c r="O29" s="9"/>
      <c r="P29" s="13"/>
      <c r="Q29" s="13">
        <v>1022</v>
      </c>
      <c r="R29" s="9" t="s">
        <v>25</v>
      </c>
      <c r="S29" s="9" t="s">
        <v>26</v>
      </c>
      <c r="T29" s="9" t="s">
        <v>27</v>
      </c>
      <c r="U29" s="13">
        <v>250000000</v>
      </c>
      <c r="V29" s="13">
        <v>2016</v>
      </c>
      <c r="W29" s="13">
        <v>19000</v>
      </c>
      <c r="X29" s="13">
        <v>8.1999999999999993</v>
      </c>
      <c r="Y29" s="13">
        <v>2.35</v>
      </c>
      <c r="Z29" s="14">
        <v>72000</v>
      </c>
    </row>
    <row r="30" spans="1:26" x14ac:dyDescent="0.25">
      <c r="A30" s="5" t="s">
        <v>20</v>
      </c>
      <c r="B30" s="6" t="s">
        <v>104</v>
      </c>
      <c r="C30" s="11">
        <v>377</v>
      </c>
      <c r="D30" s="11">
        <v>131</v>
      </c>
      <c r="E30" s="11">
        <v>532</v>
      </c>
      <c r="F30" s="11">
        <v>627</v>
      </c>
      <c r="G30" s="6" t="s">
        <v>105</v>
      </c>
      <c r="H30" s="11">
        <v>14000</v>
      </c>
      <c r="I30" s="11">
        <v>65173160</v>
      </c>
      <c r="J30" s="6" t="s">
        <v>497</v>
      </c>
      <c r="K30" s="6" t="s">
        <v>378</v>
      </c>
      <c r="L30" s="6" t="s">
        <v>2970</v>
      </c>
      <c r="M30" s="11" t="s">
        <v>2604</v>
      </c>
      <c r="N30" s="11"/>
      <c r="O30" s="6"/>
      <c r="P30" s="11"/>
      <c r="Q30" s="11">
        <v>751</v>
      </c>
      <c r="R30" s="6" t="s">
        <v>25</v>
      </c>
      <c r="S30" s="6" t="s">
        <v>26</v>
      </c>
      <c r="T30" s="6" t="s">
        <v>27</v>
      </c>
      <c r="U30" s="11">
        <v>209000000</v>
      </c>
      <c r="V30" s="11">
        <v>2012</v>
      </c>
      <c r="W30" s="11">
        <v>10000</v>
      </c>
      <c r="X30" s="11">
        <v>5.9</v>
      </c>
      <c r="Y30" s="11">
        <v>2.35</v>
      </c>
      <c r="Z30" s="12">
        <v>44000</v>
      </c>
    </row>
    <row r="31" spans="1:26" x14ac:dyDescent="0.25">
      <c r="A31" s="8" t="s">
        <v>20</v>
      </c>
      <c r="B31" s="9" t="s">
        <v>107</v>
      </c>
      <c r="C31" s="13">
        <v>644</v>
      </c>
      <c r="D31" s="13">
        <v>124</v>
      </c>
      <c r="E31" s="13">
        <v>365</v>
      </c>
      <c r="F31" s="13">
        <v>1000</v>
      </c>
      <c r="G31" s="9" t="s">
        <v>108</v>
      </c>
      <c r="H31" s="13">
        <v>3000</v>
      </c>
      <c r="I31" s="13">
        <v>652177271</v>
      </c>
      <c r="J31" s="9" t="s">
        <v>497</v>
      </c>
      <c r="K31" s="9" t="s">
        <v>378</v>
      </c>
      <c r="L31" s="9" t="s">
        <v>2970</v>
      </c>
      <c r="M31" s="13" t="s">
        <v>2604</v>
      </c>
      <c r="N31" s="13"/>
      <c r="O31" s="9"/>
      <c r="P31" s="13"/>
      <c r="Q31" s="13">
        <v>1290</v>
      </c>
      <c r="R31" s="9" t="s">
        <v>25</v>
      </c>
      <c r="S31" s="9" t="s">
        <v>26</v>
      </c>
      <c r="T31" s="9" t="s">
        <v>27</v>
      </c>
      <c r="U31" s="13">
        <v>150000000</v>
      </c>
      <c r="V31" s="13">
        <v>2015</v>
      </c>
      <c r="W31" s="13">
        <v>2000</v>
      </c>
      <c r="X31" s="13">
        <v>7</v>
      </c>
      <c r="Y31" s="13">
        <v>2</v>
      </c>
      <c r="Z31" s="14">
        <v>150000</v>
      </c>
    </row>
    <row r="32" spans="1:26" x14ac:dyDescent="0.25">
      <c r="A32" s="5" t="s">
        <v>20</v>
      </c>
      <c r="B32" s="6" t="s">
        <v>31</v>
      </c>
      <c r="C32" s="11">
        <v>750</v>
      </c>
      <c r="D32" s="11">
        <v>143</v>
      </c>
      <c r="E32" s="11">
        <v>0</v>
      </c>
      <c r="F32" s="11">
        <v>393</v>
      </c>
      <c r="G32" s="6" t="s">
        <v>111</v>
      </c>
      <c r="H32" s="11">
        <v>883</v>
      </c>
      <c r="I32" s="11">
        <v>304360277</v>
      </c>
      <c r="J32" s="6" t="s">
        <v>497</v>
      </c>
      <c r="K32" s="6" t="s">
        <v>378</v>
      </c>
      <c r="L32" s="6" t="s">
        <v>2604</v>
      </c>
      <c r="M32" s="11"/>
      <c r="N32" s="11"/>
      <c r="O32" s="6"/>
      <c r="P32" s="11"/>
      <c r="Q32" s="11">
        <v>1498</v>
      </c>
      <c r="R32" s="6" t="s">
        <v>25</v>
      </c>
      <c r="S32" s="6" t="s">
        <v>34</v>
      </c>
      <c r="T32" s="6" t="s">
        <v>27</v>
      </c>
      <c r="U32" s="11">
        <v>200000000</v>
      </c>
      <c r="V32" s="11">
        <v>2012</v>
      </c>
      <c r="W32" s="11">
        <v>563</v>
      </c>
      <c r="X32" s="11">
        <v>7.8</v>
      </c>
      <c r="Y32" s="11">
        <v>2.35</v>
      </c>
      <c r="Z32" s="12">
        <v>80000</v>
      </c>
    </row>
    <row r="33" spans="1:26" x14ac:dyDescent="0.25">
      <c r="A33" s="8" t="s">
        <v>20</v>
      </c>
      <c r="B33" s="9" t="s">
        <v>47</v>
      </c>
      <c r="C33" s="13">
        <v>300</v>
      </c>
      <c r="D33" s="13">
        <v>135</v>
      </c>
      <c r="E33" s="13">
        <v>0</v>
      </c>
      <c r="F33" s="13">
        <v>4000</v>
      </c>
      <c r="G33" s="9" t="s">
        <v>48</v>
      </c>
      <c r="H33" s="13">
        <v>24000</v>
      </c>
      <c r="I33" s="13">
        <v>373377893</v>
      </c>
      <c r="J33" s="9" t="s">
        <v>497</v>
      </c>
      <c r="K33" s="9" t="s">
        <v>378</v>
      </c>
      <c r="L33" s="9" t="s">
        <v>478</v>
      </c>
      <c r="M33" s="13" t="s">
        <v>4459</v>
      </c>
      <c r="N33" s="13"/>
      <c r="O33" s="9"/>
      <c r="P33" s="13"/>
      <c r="Q33" s="13">
        <v>1303</v>
      </c>
      <c r="R33" s="9" t="s">
        <v>25</v>
      </c>
      <c r="S33" s="9" t="s">
        <v>26</v>
      </c>
      <c r="T33" s="9" t="s">
        <v>27</v>
      </c>
      <c r="U33" s="13">
        <v>200000000</v>
      </c>
      <c r="V33" s="13">
        <v>2004</v>
      </c>
      <c r="W33" s="13">
        <v>11000</v>
      </c>
      <c r="X33" s="13">
        <v>7.3</v>
      </c>
      <c r="Y33" s="13">
        <v>2.35</v>
      </c>
      <c r="Z33" s="14">
        <v>0</v>
      </c>
    </row>
    <row r="34" spans="1:26" x14ac:dyDescent="0.25">
      <c r="A34" s="5" t="s">
        <v>20</v>
      </c>
      <c r="B34" s="6" t="s">
        <v>113</v>
      </c>
      <c r="C34" s="11">
        <v>608</v>
      </c>
      <c r="D34" s="11">
        <v>195</v>
      </c>
      <c r="E34" s="11">
        <v>1000</v>
      </c>
      <c r="F34" s="11">
        <v>3000</v>
      </c>
      <c r="G34" s="6" t="s">
        <v>114</v>
      </c>
      <c r="H34" s="11">
        <v>21000</v>
      </c>
      <c r="I34" s="11">
        <v>408992272</v>
      </c>
      <c r="J34" s="6" t="s">
        <v>497</v>
      </c>
      <c r="K34" s="6" t="s">
        <v>378</v>
      </c>
      <c r="L34" s="6" t="s">
        <v>2970</v>
      </c>
      <c r="M34" s="11"/>
      <c r="N34" s="11"/>
      <c r="O34" s="6"/>
      <c r="P34" s="11"/>
      <c r="Q34" s="11">
        <v>1187</v>
      </c>
      <c r="R34" s="6" t="s">
        <v>25</v>
      </c>
      <c r="S34" s="6" t="s">
        <v>26</v>
      </c>
      <c r="T34" s="6" t="s">
        <v>27</v>
      </c>
      <c r="U34" s="11">
        <v>200000000</v>
      </c>
      <c r="V34" s="11">
        <v>2013</v>
      </c>
      <c r="W34" s="11">
        <v>4000</v>
      </c>
      <c r="X34" s="11">
        <v>7.2</v>
      </c>
      <c r="Y34" s="11">
        <v>2.35</v>
      </c>
      <c r="Z34" s="12">
        <v>95000</v>
      </c>
    </row>
    <row r="35" spans="1:26" x14ac:dyDescent="0.25">
      <c r="A35" s="8" t="s">
        <v>20</v>
      </c>
      <c r="B35" s="9" t="s">
        <v>116</v>
      </c>
      <c r="C35" s="13">
        <v>451</v>
      </c>
      <c r="D35" s="13">
        <v>108</v>
      </c>
      <c r="E35" s="13">
        <v>13000</v>
      </c>
      <c r="F35" s="13">
        <v>11000</v>
      </c>
      <c r="G35" s="9" t="s">
        <v>60</v>
      </c>
      <c r="H35" s="13">
        <v>40000</v>
      </c>
      <c r="I35" s="13">
        <v>334185206</v>
      </c>
      <c r="J35" s="9" t="s">
        <v>378</v>
      </c>
      <c r="K35" s="9" t="s">
        <v>4118</v>
      </c>
      <c r="L35" s="9" t="s">
        <v>478</v>
      </c>
      <c r="M35" s="13"/>
      <c r="N35" s="13"/>
      <c r="O35" s="9"/>
      <c r="P35" s="13"/>
      <c r="Q35" s="13">
        <v>736</v>
      </c>
      <c r="R35" s="9" t="s">
        <v>25</v>
      </c>
      <c r="S35" s="9" t="s">
        <v>26</v>
      </c>
      <c r="T35" s="9" t="s">
        <v>54</v>
      </c>
      <c r="U35" s="13">
        <v>200000000</v>
      </c>
      <c r="V35" s="13">
        <v>2010</v>
      </c>
      <c r="W35" s="13">
        <v>25000</v>
      </c>
      <c r="X35" s="13">
        <v>6.5</v>
      </c>
      <c r="Y35" s="13">
        <v>1.85</v>
      </c>
      <c r="Z35" s="14">
        <v>24000</v>
      </c>
    </row>
    <row r="36" spans="1:26" x14ac:dyDescent="0.25">
      <c r="A36" s="5" t="s">
        <v>20</v>
      </c>
      <c r="B36" s="6" t="s">
        <v>118</v>
      </c>
      <c r="C36" s="11">
        <v>334</v>
      </c>
      <c r="D36" s="11">
        <v>104</v>
      </c>
      <c r="E36" s="11">
        <v>420</v>
      </c>
      <c r="F36" s="11">
        <v>560</v>
      </c>
      <c r="G36" s="6" t="s">
        <v>119</v>
      </c>
      <c r="H36" s="11">
        <v>20000</v>
      </c>
      <c r="I36" s="11">
        <v>234360014</v>
      </c>
      <c r="J36" s="6" t="s">
        <v>497</v>
      </c>
      <c r="K36" s="6" t="s">
        <v>378</v>
      </c>
      <c r="L36" s="6" t="s">
        <v>478</v>
      </c>
      <c r="M36" s="11" t="s">
        <v>2970</v>
      </c>
      <c r="N36" s="11" t="s">
        <v>2604</v>
      </c>
      <c r="O36" s="6"/>
      <c r="P36" s="11"/>
      <c r="Q36" s="11">
        <v>1912</v>
      </c>
      <c r="R36" s="6" t="s">
        <v>25</v>
      </c>
      <c r="S36" s="6" t="s">
        <v>121</v>
      </c>
      <c r="T36" s="6" t="s">
        <v>27</v>
      </c>
      <c r="U36" s="11">
        <v>210000000</v>
      </c>
      <c r="V36" s="11">
        <v>2006</v>
      </c>
      <c r="W36" s="11">
        <v>808</v>
      </c>
      <c r="X36" s="11">
        <v>6.8</v>
      </c>
      <c r="Y36" s="11">
        <v>2.35</v>
      </c>
      <c r="Z36" s="12">
        <v>0</v>
      </c>
    </row>
    <row r="37" spans="1:26" x14ac:dyDescent="0.25">
      <c r="A37" s="8" t="s">
        <v>20</v>
      </c>
      <c r="B37" s="9" t="s">
        <v>122</v>
      </c>
      <c r="C37" s="13">
        <v>376</v>
      </c>
      <c r="D37" s="13">
        <v>104</v>
      </c>
      <c r="E37" s="13">
        <v>37</v>
      </c>
      <c r="F37" s="13">
        <v>760</v>
      </c>
      <c r="G37" s="9" t="s">
        <v>123</v>
      </c>
      <c r="H37" s="13">
        <v>12000</v>
      </c>
      <c r="I37" s="13">
        <v>268488329</v>
      </c>
      <c r="J37" s="9" t="s">
        <v>378</v>
      </c>
      <c r="K37" s="9" t="s">
        <v>2809</v>
      </c>
      <c r="L37" s="9" t="s">
        <v>599</v>
      </c>
      <c r="M37" s="13" t="s">
        <v>4118</v>
      </c>
      <c r="N37" s="13" t="s">
        <v>478</v>
      </c>
      <c r="O37" s="9"/>
      <c r="P37" s="13"/>
      <c r="Q37" s="13">
        <v>265</v>
      </c>
      <c r="R37" s="9" t="s">
        <v>25</v>
      </c>
      <c r="S37" s="9" t="s">
        <v>26</v>
      </c>
      <c r="T37" s="9" t="s">
        <v>126</v>
      </c>
      <c r="U37" s="13">
        <v>200000000</v>
      </c>
      <c r="V37" s="13">
        <v>2013</v>
      </c>
      <c r="W37" s="13">
        <v>779</v>
      </c>
      <c r="X37" s="13">
        <v>7.3</v>
      </c>
      <c r="Y37" s="13">
        <v>1.85</v>
      </c>
      <c r="Z37" s="14">
        <v>44000</v>
      </c>
    </row>
    <row r="38" spans="1:26" x14ac:dyDescent="0.25">
      <c r="A38" s="5" t="s">
        <v>20</v>
      </c>
      <c r="B38" s="6" t="s">
        <v>127</v>
      </c>
      <c r="C38" s="11">
        <v>366</v>
      </c>
      <c r="D38" s="11">
        <v>150</v>
      </c>
      <c r="E38" s="11">
        <v>0</v>
      </c>
      <c r="F38" s="11">
        <v>464</v>
      </c>
      <c r="G38" s="6" t="s">
        <v>128</v>
      </c>
      <c r="H38" s="11">
        <v>894</v>
      </c>
      <c r="I38" s="11">
        <v>402076689</v>
      </c>
      <c r="J38" s="6" t="s">
        <v>497</v>
      </c>
      <c r="K38" s="6" t="s">
        <v>378</v>
      </c>
      <c r="L38" s="6" t="s">
        <v>2970</v>
      </c>
      <c r="M38" s="11"/>
      <c r="N38" s="11"/>
      <c r="O38" s="6"/>
      <c r="P38" s="11"/>
      <c r="Q38" s="11">
        <v>1439</v>
      </c>
      <c r="R38" s="6" t="s">
        <v>25</v>
      </c>
      <c r="S38" s="6" t="s">
        <v>26</v>
      </c>
      <c r="T38" s="6" t="s">
        <v>27</v>
      </c>
      <c r="U38" s="11">
        <v>200000000</v>
      </c>
      <c r="V38" s="11">
        <v>2009</v>
      </c>
      <c r="W38" s="11">
        <v>581</v>
      </c>
      <c r="X38" s="11">
        <v>6</v>
      </c>
      <c r="Y38" s="11">
        <v>2.35</v>
      </c>
      <c r="Z38" s="12">
        <v>0</v>
      </c>
    </row>
    <row r="39" spans="1:26" x14ac:dyDescent="0.25">
      <c r="A39" s="8" t="s">
        <v>20</v>
      </c>
      <c r="B39" s="9" t="s">
        <v>127</v>
      </c>
      <c r="C39" s="13">
        <v>378</v>
      </c>
      <c r="D39" s="13">
        <v>165</v>
      </c>
      <c r="E39" s="13">
        <v>0</v>
      </c>
      <c r="F39" s="13">
        <v>808</v>
      </c>
      <c r="G39" s="9" t="s">
        <v>131</v>
      </c>
      <c r="H39" s="13">
        <v>974</v>
      </c>
      <c r="I39" s="13">
        <v>245428137</v>
      </c>
      <c r="J39" s="9" t="s">
        <v>497</v>
      </c>
      <c r="K39" s="9" t="s">
        <v>378</v>
      </c>
      <c r="L39" s="9" t="s">
        <v>2970</v>
      </c>
      <c r="M39" s="13"/>
      <c r="N39" s="13"/>
      <c r="O39" s="9"/>
      <c r="P39" s="13"/>
      <c r="Q39" s="13">
        <v>918</v>
      </c>
      <c r="R39" s="9" t="s">
        <v>25</v>
      </c>
      <c r="S39" s="9" t="s">
        <v>26</v>
      </c>
      <c r="T39" s="9" t="s">
        <v>27</v>
      </c>
      <c r="U39" s="13">
        <v>210000000</v>
      </c>
      <c r="V39" s="13">
        <v>2014</v>
      </c>
      <c r="W39" s="13">
        <v>956</v>
      </c>
      <c r="X39" s="13">
        <v>5.7</v>
      </c>
      <c r="Y39" s="13">
        <v>2.35</v>
      </c>
      <c r="Z39" s="14">
        <v>56000</v>
      </c>
    </row>
    <row r="40" spans="1:26" x14ac:dyDescent="0.25">
      <c r="A40" s="5" t="s">
        <v>20</v>
      </c>
      <c r="B40" s="6" t="s">
        <v>47</v>
      </c>
      <c r="C40" s="11">
        <v>525</v>
      </c>
      <c r="D40" s="11">
        <v>130</v>
      </c>
      <c r="E40" s="11">
        <v>0</v>
      </c>
      <c r="F40" s="11">
        <v>11000</v>
      </c>
      <c r="G40" s="6" t="s">
        <v>132</v>
      </c>
      <c r="H40" s="11">
        <v>44000</v>
      </c>
      <c r="I40" s="11">
        <v>234903076</v>
      </c>
      <c r="J40" s="6" t="s">
        <v>378</v>
      </c>
      <c r="K40" s="6" t="s">
        <v>4118</v>
      </c>
      <c r="L40" s="6" t="s">
        <v>478</v>
      </c>
      <c r="M40" s="11"/>
      <c r="N40" s="11"/>
      <c r="O40" s="6"/>
      <c r="P40" s="11"/>
      <c r="Q40" s="11">
        <v>511</v>
      </c>
      <c r="R40" s="6" t="s">
        <v>25</v>
      </c>
      <c r="S40" s="6" t="s">
        <v>26</v>
      </c>
      <c r="T40" s="6" t="s">
        <v>54</v>
      </c>
      <c r="U40" s="11">
        <v>215000000</v>
      </c>
      <c r="V40" s="11">
        <v>2013</v>
      </c>
      <c r="W40" s="11">
        <v>15000</v>
      </c>
      <c r="X40" s="11">
        <v>6.4</v>
      </c>
      <c r="Y40" s="11">
        <v>2.35</v>
      </c>
      <c r="Z40" s="12">
        <v>60000</v>
      </c>
    </row>
    <row r="41" spans="1:26" x14ac:dyDescent="0.25">
      <c r="A41" s="8" t="s">
        <v>20</v>
      </c>
      <c r="B41" s="9" t="s">
        <v>88</v>
      </c>
      <c r="C41" s="13">
        <v>495</v>
      </c>
      <c r="D41" s="13">
        <v>142</v>
      </c>
      <c r="E41" s="13">
        <v>464</v>
      </c>
      <c r="F41" s="13">
        <v>825</v>
      </c>
      <c r="G41" s="9" t="s">
        <v>89</v>
      </c>
      <c r="H41" s="13">
        <v>15000</v>
      </c>
      <c r="I41" s="13">
        <v>202853933</v>
      </c>
      <c r="J41" s="9" t="s">
        <v>497</v>
      </c>
      <c r="K41" s="9" t="s">
        <v>378</v>
      </c>
      <c r="L41" s="9" t="s">
        <v>478</v>
      </c>
      <c r="M41" s="13" t="s">
        <v>2970</v>
      </c>
      <c r="N41" s="13"/>
      <c r="O41" s="9"/>
      <c r="P41" s="13"/>
      <c r="Q41" s="13">
        <v>1067</v>
      </c>
      <c r="R41" s="9" t="s">
        <v>25</v>
      </c>
      <c r="S41" s="9" t="s">
        <v>26</v>
      </c>
      <c r="T41" s="9" t="s">
        <v>27</v>
      </c>
      <c r="U41" s="13">
        <v>200000000</v>
      </c>
      <c r="V41" s="13">
        <v>2014</v>
      </c>
      <c r="W41" s="13">
        <v>10000</v>
      </c>
      <c r="X41" s="13">
        <v>6.7</v>
      </c>
      <c r="Y41" s="13">
        <v>2.35</v>
      </c>
      <c r="Z41" s="14">
        <v>41000</v>
      </c>
    </row>
    <row r="42" spans="1:26" x14ac:dyDescent="0.25">
      <c r="A42" s="5" t="s">
        <v>20</v>
      </c>
      <c r="B42" s="6" t="s">
        <v>133</v>
      </c>
      <c r="C42" s="11">
        <v>469</v>
      </c>
      <c r="D42" s="11">
        <v>125</v>
      </c>
      <c r="E42" s="11">
        <v>364</v>
      </c>
      <c r="F42" s="11">
        <v>1000</v>
      </c>
      <c r="G42" s="6" t="s">
        <v>134</v>
      </c>
      <c r="H42" s="11">
        <v>12000</v>
      </c>
      <c r="I42" s="11">
        <v>172051787</v>
      </c>
      <c r="J42" s="6" t="s">
        <v>497</v>
      </c>
      <c r="K42" s="6" t="s">
        <v>378</v>
      </c>
      <c r="L42" s="6" t="s">
        <v>2970</v>
      </c>
      <c r="M42" s="11"/>
      <c r="N42" s="11"/>
      <c r="O42" s="6"/>
      <c r="P42" s="11"/>
      <c r="Q42" s="11">
        <v>665</v>
      </c>
      <c r="R42" s="6" t="s">
        <v>25</v>
      </c>
      <c r="S42" s="6" t="s">
        <v>26</v>
      </c>
      <c r="T42" s="6" t="s">
        <v>54</v>
      </c>
      <c r="U42" s="11">
        <v>170000000</v>
      </c>
      <c r="V42" s="11">
        <v>2010</v>
      </c>
      <c r="W42" s="11">
        <v>10000</v>
      </c>
      <c r="X42" s="11">
        <v>6.8</v>
      </c>
      <c r="Y42" s="11">
        <v>2.35</v>
      </c>
      <c r="Z42" s="12">
        <v>30000</v>
      </c>
    </row>
    <row r="43" spans="1:26" x14ac:dyDescent="0.25">
      <c r="A43" s="8" t="s">
        <v>20</v>
      </c>
      <c r="B43" s="9" t="s">
        <v>137</v>
      </c>
      <c r="C43" s="13">
        <v>304</v>
      </c>
      <c r="D43" s="13">
        <v>106</v>
      </c>
      <c r="E43" s="13">
        <v>487</v>
      </c>
      <c r="F43" s="13">
        <v>776</v>
      </c>
      <c r="G43" s="9" t="s">
        <v>98</v>
      </c>
      <c r="H43" s="13">
        <v>1000</v>
      </c>
      <c r="I43" s="13">
        <v>191450875</v>
      </c>
      <c r="J43" s="9" t="s">
        <v>378</v>
      </c>
      <c r="K43" s="9" t="s">
        <v>2809</v>
      </c>
      <c r="L43" s="9" t="s">
        <v>599</v>
      </c>
      <c r="M43" s="13" t="s">
        <v>4118</v>
      </c>
      <c r="N43" s="13" t="s">
        <v>5506</v>
      </c>
      <c r="O43" s="9"/>
      <c r="P43" s="13"/>
      <c r="Q43" s="13">
        <v>283</v>
      </c>
      <c r="R43" s="9" t="s">
        <v>25</v>
      </c>
      <c r="S43" s="9" t="s">
        <v>26</v>
      </c>
      <c r="T43" s="9" t="s">
        <v>126</v>
      </c>
      <c r="U43" s="13">
        <v>200000000</v>
      </c>
      <c r="V43" s="13">
        <v>2011</v>
      </c>
      <c r="W43" s="13">
        <v>919</v>
      </c>
      <c r="X43" s="13">
        <v>6.3</v>
      </c>
      <c r="Y43" s="13">
        <v>2.35</v>
      </c>
      <c r="Z43" s="14">
        <v>10000</v>
      </c>
    </row>
    <row r="44" spans="1:26" x14ac:dyDescent="0.25">
      <c r="A44" s="5" t="s">
        <v>20</v>
      </c>
      <c r="B44" s="6" t="s">
        <v>140</v>
      </c>
      <c r="C44" s="11">
        <v>436</v>
      </c>
      <c r="D44" s="11">
        <v>123</v>
      </c>
      <c r="E44" s="11">
        <v>258</v>
      </c>
      <c r="F44" s="11">
        <v>326</v>
      </c>
      <c r="G44" s="6" t="s">
        <v>141</v>
      </c>
      <c r="H44" s="11">
        <v>16000</v>
      </c>
      <c r="I44" s="11">
        <v>116593191</v>
      </c>
      <c r="J44" s="6" t="s">
        <v>497</v>
      </c>
      <c r="K44" s="6" t="s">
        <v>378</v>
      </c>
      <c r="L44" s="6" t="s">
        <v>2970</v>
      </c>
      <c r="M44" s="11"/>
      <c r="N44" s="11"/>
      <c r="O44" s="6"/>
      <c r="P44" s="11"/>
      <c r="Q44" s="11">
        <v>550</v>
      </c>
      <c r="R44" s="6" t="s">
        <v>25</v>
      </c>
      <c r="S44" s="6" t="s">
        <v>26</v>
      </c>
      <c r="T44" s="6" t="s">
        <v>27</v>
      </c>
      <c r="U44" s="11">
        <v>200000000</v>
      </c>
      <c r="V44" s="11">
        <v>2011</v>
      </c>
      <c r="W44" s="11">
        <v>368</v>
      </c>
      <c r="X44" s="11">
        <v>5.6</v>
      </c>
      <c r="Y44" s="11">
        <v>2.35</v>
      </c>
      <c r="Z44" s="12">
        <v>24000</v>
      </c>
    </row>
    <row r="45" spans="1:26" x14ac:dyDescent="0.25">
      <c r="A45" s="8" t="s">
        <v>20</v>
      </c>
      <c r="B45" s="9" t="s">
        <v>143</v>
      </c>
      <c r="C45" s="13">
        <v>453</v>
      </c>
      <c r="D45" s="13">
        <v>103</v>
      </c>
      <c r="E45" s="13">
        <v>125</v>
      </c>
      <c r="F45" s="13">
        <v>721</v>
      </c>
      <c r="G45" s="9" t="s">
        <v>144</v>
      </c>
      <c r="H45" s="13">
        <v>15000</v>
      </c>
      <c r="I45" s="13">
        <v>414984497</v>
      </c>
      <c r="J45" s="9" t="s">
        <v>378</v>
      </c>
      <c r="K45" s="9" t="s">
        <v>2809</v>
      </c>
      <c r="L45" s="9" t="s">
        <v>599</v>
      </c>
      <c r="M45" s="13" t="s">
        <v>4118</v>
      </c>
      <c r="N45" s="13" t="s">
        <v>478</v>
      </c>
      <c r="O45" s="9"/>
      <c r="P45" s="13"/>
      <c r="Q45" s="13">
        <v>733</v>
      </c>
      <c r="R45" s="9" t="s">
        <v>25</v>
      </c>
      <c r="S45" s="9" t="s">
        <v>26</v>
      </c>
      <c r="T45" s="9" t="s">
        <v>126</v>
      </c>
      <c r="U45" s="13">
        <v>200000000</v>
      </c>
      <c r="V45" s="13">
        <v>2010</v>
      </c>
      <c r="W45" s="13">
        <v>1000</v>
      </c>
      <c r="X45" s="13">
        <v>8.3000000000000007</v>
      </c>
      <c r="Y45" s="13">
        <v>1.85</v>
      </c>
      <c r="Z45" s="14">
        <v>30000</v>
      </c>
    </row>
    <row r="46" spans="1:26" x14ac:dyDescent="0.25">
      <c r="A46" s="5" t="s">
        <v>20</v>
      </c>
      <c r="B46" s="6" t="s">
        <v>147</v>
      </c>
      <c r="C46" s="11">
        <v>422</v>
      </c>
      <c r="D46" s="11">
        <v>118</v>
      </c>
      <c r="E46" s="11">
        <v>368</v>
      </c>
      <c r="F46" s="11">
        <v>988</v>
      </c>
      <c r="G46" s="6" t="s">
        <v>109</v>
      </c>
      <c r="H46" s="11">
        <v>23000</v>
      </c>
      <c r="I46" s="11">
        <v>125320003</v>
      </c>
      <c r="J46" s="6" t="s">
        <v>497</v>
      </c>
      <c r="K46" s="6" t="s">
        <v>378</v>
      </c>
      <c r="L46" s="6" t="s">
        <v>2970</v>
      </c>
      <c r="M46" s="11"/>
      <c r="N46" s="11"/>
      <c r="O46" s="6"/>
      <c r="P46" s="11"/>
      <c r="Q46" s="11">
        <v>974</v>
      </c>
      <c r="R46" s="6" t="s">
        <v>25</v>
      </c>
      <c r="S46" s="6" t="s">
        <v>26</v>
      </c>
      <c r="T46" s="6" t="s">
        <v>27</v>
      </c>
      <c r="U46" s="11">
        <v>200000000</v>
      </c>
      <c r="V46" s="11">
        <v>2009</v>
      </c>
      <c r="W46" s="11">
        <v>3000</v>
      </c>
      <c r="X46" s="11">
        <v>6.6</v>
      </c>
      <c r="Y46" s="11">
        <v>2.35</v>
      </c>
      <c r="Z46" s="12">
        <v>0</v>
      </c>
    </row>
    <row r="47" spans="1:26" x14ac:dyDescent="0.25">
      <c r="A47" s="8" t="s">
        <v>20</v>
      </c>
      <c r="B47" s="9" t="s">
        <v>149</v>
      </c>
      <c r="C47" s="13">
        <v>424</v>
      </c>
      <c r="D47" s="13">
        <v>140</v>
      </c>
      <c r="E47" s="13">
        <v>0</v>
      </c>
      <c r="F47" s="13">
        <v>14000</v>
      </c>
      <c r="G47" s="9" t="s">
        <v>150</v>
      </c>
      <c r="H47" s="13">
        <v>26000</v>
      </c>
      <c r="I47" s="13">
        <v>350034110</v>
      </c>
      <c r="J47" s="9" t="s">
        <v>497</v>
      </c>
      <c r="K47" s="9" t="s">
        <v>5507</v>
      </c>
      <c r="L47" s="9" t="s">
        <v>2604</v>
      </c>
      <c r="M47" s="13"/>
      <c r="N47" s="13"/>
      <c r="O47" s="9"/>
      <c r="P47" s="13"/>
      <c r="Q47" s="13">
        <v>657</v>
      </c>
      <c r="R47" s="9" t="s">
        <v>25</v>
      </c>
      <c r="S47" s="9" t="s">
        <v>26</v>
      </c>
      <c r="T47" s="9" t="s">
        <v>27</v>
      </c>
      <c r="U47" s="13">
        <v>190000000</v>
      </c>
      <c r="V47" s="13">
        <v>2015</v>
      </c>
      <c r="W47" s="13">
        <v>23000</v>
      </c>
      <c r="X47" s="13">
        <v>7.2</v>
      </c>
      <c r="Y47" s="13">
        <v>2.35</v>
      </c>
      <c r="Z47" s="14">
        <v>94000</v>
      </c>
    </row>
    <row r="48" spans="1:26" x14ac:dyDescent="0.25">
      <c r="A48" s="5" t="s">
        <v>20</v>
      </c>
      <c r="B48" s="6" t="s">
        <v>68</v>
      </c>
      <c r="C48" s="11">
        <v>654</v>
      </c>
      <c r="D48" s="11">
        <v>123</v>
      </c>
      <c r="E48" s="11">
        <v>395</v>
      </c>
      <c r="F48" s="11">
        <v>1000</v>
      </c>
      <c r="G48" s="6" t="s">
        <v>152</v>
      </c>
      <c r="H48" s="11">
        <v>17000</v>
      </c>
      <c r="I48" s="11">
        <v>202351611</v>
      </c>
      <c r="J48" s="6" t="s">
        <v>497</v>
      </c>
      <c r="K48" s="6" t="s">
        <v>378</v>
      </c>
      <c r="L48" s="6" t="s">
        <v>1786</v>
      </c>
      <c r="M48" s="11" t="s">
        <v>2970</v>
      </c>
      <c r="N48" s="11" t="s">
        <v>2604</v>
      </c>
      <c r="O48" s="6"/>
      <c r="P48" s="11"/>
      <c r="Q48" s="11">
        <v>995</v>
      </c>
      <c r="R48" s="6" t="s">
        <v>25</v>
      </c>
      <c r="S48" s="6" t="s">
        <v>26</v>
      </c>
      <c r="T48" s="6" t="s">
        <v>27</v>
      </c>
      <c r="U48" s="11">
        <v>190000000</v>
      </c>
      <c r="V48" s="11">
        <v>2013</v>
      </c>
      <c r="W48" s="11">
        <v>11000</v>
      </c>
      <c r="X48" s="11">
        <v>7</v>
      </c>
      <c r="Y48" s="11">
        <v>2.35</v>
      </c>
      <c r="Z48" s="12">
        <v>129000</v>
      </c>
    </row>
    <row r="49" spans="1:26" x14ac:dyDescent="0.25">
      <c r="A49" s="8" t="s">
        <v>20</v>
      </c>
      <c r="B49" s="9" t="s">
        <v>64</v>
      </c>
      <c r="C49" s="13">
        <v>539</v>
      </c>
      <c r="D49" s="13">
        <v>149</v>
      </c>
      <c r="E49" s="13">
        <v>0</v>
      </c>
      <c r="F49" s="13">
        <v>20000</v>
      </c>
      <c r="G49" s="9" t="s">
        <v>77</v>
      </c>
      <c r="H49" s="13">
        <v>34000</v>
      </c>
      <c r="I49" s="13">
        <v>233914986</v>
      </c>
      <c r="J49" s="9" t="s">
        <v>497</v>
      </c>
      <c r="K49" s="9" t="s">
        <v>378</v>
      </c>
      <c r="L49" s="9" t="s">
        <v>478</v>
      </c>
      <c r="M49" s="13" t="s">
        <v>2970</v>
      </c>
      <c r="N49" s="13" t="s">
        <v>2604</v>
      </c>
      <c r="O49" s="9"/>
      <c r="P49" s="13"/>
      <c r="Q49" s="13">
        <v>752</v>
      </c>
      <c r="R49" s="9" t="s">
        <v>25</v>
      </c>
      <c r="S49" s="9" t="s">
        <v>26</v>
      </c>
      <c r="T49" s="9" t="s">
        <v>27</v>
      </c>
      <c r="U49" s="13">
        <v>200000000</v>
      </c>
      <c r="V49" s="13">
        <v>2014</v>
      </c>
      <c r="W49" s="13">
        <v>22000</v>
      </c>
      <c r="X49" s="13">
        <v>8</v>
      </c>
      <c r="Y49" s="13">
        <v>2.35</v>
      </c>
      <c r="Z49" s="14">
        <v>82000</v>
      </c>
    </row>
    <row r="50" spans="1:26" x14ac:dyDescent="0.25">
      <c r="A50" s="5" t="s">
        <v>20</v>
      </c>
      <c r="B50" s="6" t="s">
        <v>155</v>
      </c>
      <c r="C50" s="11">
        <v>590</v>
      </c>
      <c r="D50" s="11">
        <v>132</v>
      </c>
      <c r="E50" s="11">
        <v>14000</v>
      </c>
      <c r="F50" s="11">
        <v>928</v>
      </c>
      <c r="G50" s="6" t="s">
        <v>156</v>
      </c>
      <c r="H50" s="11">
        <v>19000</v>
      </c>
      <c r="I50" s="11">
        <v>228756232</v>
      </c>
      <c r="J50" s="6" t="s">
        <v>497</v>
      </c>
      <c r="K50" s="6" t="s">
        <v>378</v>
      </c>
      <c r="L50" s="6" t="s">
        <v>2970</v>
      </c>
      <c r="M50" s="11"/>
      <c r="N50" s="11"/>
      <c r="O50" s="6"/>
      <c r="P50" s="11"/>
      <c r="Q50" s="11">
        <v>1171</v>
      </c>
      <c r="R50" s="6" t="s">
        <v>25</v>
      </c>
      <c r="S50" s="6" t="s">
        <v>26</v>
      </c>
      <c r="T50" s="6" t="s">
        <v>27</v>
      </c>
      <c r="U50" s="11">
        <v>190000000</v>
      </c>
      <c r="V50" s="11">
        <v>2013</v>
      </c>
      <c r="W50" s="11">
        <v>981</v>
      </c>
      <c r="X50" s="11">
        <v>7.8</v>
      </c>
      <c r="Y50" s="11">
        <v>2.35</v>
      </c>
      <c r="Z50" s="12">
        <v>92000</v>
      </c>
    </row>
    <row r="51" spans="1:26" x14ac:dyDescent="0.25">
      <c r="A51" s="8" t="s">
        <v>20</v>
      </c>
      <c r="B51" s="9" t="s">
        <v>64</v>
      </c>
      <c r="C51" s="13">
        <v>338</v>
      </c>
      <c r="D51" s="13">
        <v>114</v>
      </c>
      <c r="E51" s="13">
        <v>0</v>
      </c>
      <c r="F51" s="13">
        <v>140</v>
      </c>
      <c r="G51" s="9" t="s">
        <v>158</v>
      </c>
      <c r="H51" s="13">
        <v>979</v>
      </c>
      <c r="I51" s="13">
        <v>65171860</v>
      </c>
      <c r="J51" s="9" t="s">
        <v>378</v>
      </c>
      <c r="K51" s="9" t="s">
        <v>478</v>
      </c>
      <c r="L51" s="9"/>
      <c r="M51" s="13"/>
      <c r="N51" s="13"/>
      <c r="O51" s="9"/>
      <c r="P51" s="13"/>
      <c r="Q51" s="13">
        <v>205</v>
      </c>
      <c r="R51" s="9" t="s">
        <v>25</v>
      </c>
      <c r="S51" s="9" t="s">
        <v>26</v>
      </c>
      <c r="T51" s="9" t="s">
        <v>27</v>
      </c>
      <c r="U51" s="13">
        <v>195000000</v>
      </c>
      <c r="V51" s="13">
        <v>2013</v>
      </c>
      <c r="W51" s="13">
        <v>557</v>
      </c>
      <c r="X51" s="13">
        <v>6.3</v>
      </c>
      <c r="Y51" s="13">
        <v>2.35</v>
      </c>
      <c r="Z51" s="14">
        <v>22000</v>
      </c>
    </row>
    <row r="52" spans="1:26" x14ac:dyDescent="0.25">
      <c r="A52" s="5" t="s">
        <v>20</v>
      </c>
      <c r="B52" s="6" t="s">
        <v>160</v>
      </c>
      <c r="C52" s="11">
        <v>490</v>
      </c>
      <c r="D52" s="11">
        <v>143</v>
      </c>
      <c r="E52" s="11">
        <v>1000</v>
      </c>
      <c r="F52" s="11">
        <v>77</v>
      </c>
      <c r="G52" s="6" t="s">
        <v>161</v>
      </c>
      <c r="H52" s="11">
        <v>29000</v>
      </c>
      <c r="I52" s="11">
        <v>144812796</v>
      </c>
      <c r="J52" s="6" t="s">
        <v>1074</v>
      </c>
      <c r="K52" s="6" t="s">
        <v>4459</v>
      </c>
      <c r="L52" s="6"/>
      <c r="M52" s="11"/>
      <c r="N52" s="11"/>
      <c r="O52" s="6"/>
      <c r="P52" s="11"/>
      <c r="Q52" s="11">
        <v>753</v>
      </c>
      <c r="R52" s="6" t="s">
        <v>25</v>
      </c>
      <c r="S52" s="6" t="s">
        <v>163</v>
      </c>
      <c r="T52" s="6" t="s">
        <v>27</v>
      </c>
      <c r="U52" s="11">
        <v>105000000</v>
      </c>
      <c r="V52" s="11">
        <v>2013</v>
      </c>
      <c r="W52" s="11">
        <v>509</v>
      </c>
      <c r="X52" s="11">
        <v>7.3</v>
      </c>
      <c r="Y52" s="11">
        <v>2.35</v>
      </c>
      <c r="Z52" s="12">
        <v>115000</v>
      </c>
    </row>
    <row r="53" spans="1:26" x14ac:dyDescent="0.25">
      <c r="A53" s="8" t="s">
        <v>20</v>
      </c>
      <c r="B53" s="9" t="s">
        <v>164</v>
      </c>
      <c r="C53" s="13">
        <v>306</v>
      </c>
      <c r="D53" s="13">
        <v>116</v>
      </c>
      <c r="E53" s="13">
        <v>179</v>
      </c>
      <c r="F53" s="13">
        <v>236</v>
      </c>
      <c r="G53" s="9" t="s">
        <v>165</v>
      </c>
      <c r="H53" s="13">
        <v>15000</v>
      </c>
      <c r="I53" s="13">
        <v>90755643</v>
      </c>
      <c r="J53" s="9" t="s">
        <v>497</v>
      </c>
      <c r="K53" s="9" t="s">
        <v>378</v>
      </c>
      <c r="L53" s="9" t="s">
        <v>478</v>
      </c>
      <c r="M53" s="13" t="s">
        <v>4459</v>
      </c>
      <c r="N53" s="13"/>
      <c r="O53" s="9"/>
      <c r="P53" s="13"/>
      <c r="Q53" s="13">
        <v>453</v>
      </c>
      <c r="R53" s="9" t="s">
        <v>25</v>
      </c>
      <c r="S53" s="9" t="s">
        <v>26</v>
      </c>
      <c r="T53" s="9" t="s">
        <v>27</v>
      </c>
      <c r="U53" s="13">
        <v>200000000</v>
      </c>
      <c r="V53" s="13">
        <v>2010</v>
      </c>
      <c r="W53" s="13">
        <v>567</v>
      </c>
      <c r="X53" s="13">
        <v>6.6</v>
      </c>
      <c r="Y53" s="13">
        <v>2.35</v>
      </c>
      <c r="Z53" s="14">
        <v>23000</v>
      </c>
    </row>
    <row r="54" spans="1:26" x14ac:dyDescent="0.25">
      <c r="A54" s="5" t="s">
        <v>20</v>
      </c>
      <c r="B54" s="6" t="s">
        <v>168</v>
      </c>
      <c r="C54" s="11">
        <v>575</v>
      </c>
      <c r="D54" s="11">
        <v>131</v>
      </c>
      <c r="E54" s="11">
        <v>0</v>
      </c>
      <c r="F54" s="11">
        <v>919</v>
      </c>
      <c r="G54" s="6" t="s">
        <v>169</v>
      </c>
      <c r="H54" s="11">
        <v>16000</v>
      </c>
      <c r="I54" s="11">
        <v>101785482</v>
      </c>
      <c r="J54" s="6" t="s">
        <v>497</v>
      </c>
      <c r="K54" s="6" t="s">
        <v>378</v>
      </c>
      <c r="L54" s="6" t="s">
        <v>2970</v>
      </c>
      <c r="M54" s="11"/>
      <c r="N54" s="11"/>
      <c r="O54" s="6"/>
      <c r="P54" s="11"/>
      <c r="Q54" s="11">
        <v>1106</v>
      </c>
      <c r="R54" s="6" t="s">
        <v>25</v>
      </c>
      <c r="S54" s="6" t="s">
        <v>26</v>
      </c>
      <c r="T54" s="6" t="s">
        <v>27</v>
      </c>
      <c r="U54" s="11">
        <v>190000000</v>
      </c>
      <c r="V54" s="11">
        <v>2013</v>
      </c>
      <c r="W54" s="11">
        <v>968</v>
      </c>
      <c r="X54" s="11">
        <v>7</v>
      </c>
      <c r="Y54" s="11">
        <v>1.85</v>
      </c>
      <c r="Z54" s="12">
        <v>83000</v>
      </c>
    </row>
    <row r="55" spans="1:26" x14ac:dyDescent="0.25">
      <c r="A55" s="8" t="s">
        <v>20</v>
      </c>
      <c r="B55" s="9" t="s">
        <v>127</v>
      </c>
      <c r="C55" s="13">
        <v>428</v>
      </c>
      <c r="D55" s="13">
        <v>154</v>
      </c>
      <c r="E55" s="13">
        <v>0</v>
      </c>
      <c r="F55" s="13">
        <v>581</v>
      </c>
      <c r="G55" s="9" t="s">
        <v>171</v>
      </c>
      <c r="H55" s="13">
        <v>894</v>
      </c>
      <c r="I55" s="13">
        <v>352358779</v>
      </c>
      <c r="J55" s="9" t="s">
        <v>497</v>
      </c>
      <c r="K55" s="9" t="s">
        <v>378</v>
      </c>
      <c r="L55" s="9" t="s">
        <v>2970</v>
      </c>
      <c r="M55" s="13"/>
      <c r="N55" s="13"/>
      <c r="O55" s="9"/>
      <c r="P55" s="13"/>
      <c r="Q55" s="13">
        <v>899</v>
      </c>
      <c r="R55" s="9" t="s">
        <v>25</v>
      </c>
      <c r="S55" s="9" t="s">
        <v>26</v>
      </c>
      <c r="T55" s="9" t="s">
        <v>27</v>
      </c>
      <c r="U55" s="13">
        <v>195000000</v>
      </c>
      <c r="V55" s="13">
        <v>2011</v>
      </c>
      <c r="W55" s="13">
        <v>829</v>
      </c>
      <c r="X55" s="13">
        <v>6.3</v>
      </c>
      <c r="Y55" s="13">
        <v>2.35</v>
      </c>
      <c r="Z55" s="14">
        <v>46000</v>
      </c>
    </row>
    <row r="56" spans="1:26" x14ac:dyDescent="0.25">
      <c r="A56" s="5" t="s">
        <v>20</v>
      </c>
      <c r="B56" s="6" t="s">
        <v>172</v>
      </c>
      <c r="C56" s="11">
        <v>470</v>
      </c>
      <c r="D56" s="11">
        <v>122</v>
      </c>
      <c r="E56" s="11">
        <v>14000</v>
      </c>
      <c r="F56" s="11">
        <v>1000</v>
      </c>
      <c r="G56" s="6" t="s">
        <v>173</v>
      </c>
      <c r="H56" s="11">
        <v>11000</v>
      </c>
      <c r="I56" s="11">
        <v>317011114</v>
      </c>
      <c r="J56" s="6" t="s">
        <v>497</v>
      </c>
      <c r="K56" s="6" t="s">
        <v>378</v>
      </c>
      <c r="L56" s="6" t="s">
        <v>478</v>
      </c>
      <c r="M56" s="11"/>
      <c r="N56" s="11"/>
      <c r="O56" s="6"/>
      <c r="P56" s="11"/>
      <c r="Q56" s="11">
        <v>2054</v>
      </c>
      <c r="R56" s="6" t="s">
        <v>25</v>
      </c>
      <c r="S56" s="6" t="s">
        <v>26</v>
      </c>
      <c r="T56" s="6" t="s">
        <v>27</v>
      </c>
      <c r="U56" s="11">
        <v>185000000</v>
      </c>
      <c r="V56" s="11">
        <v>2008</v>
      </c>
      <c r="W56" s="11">
        <v>1000</v>
      </c>
      <c r="X56" s="11">
        <v>6.2</v>
      </c>
      <c r="Y56" s="11">
        <v>2.35</v>
      </c>
      <c r="Z56" s="12">
        <v>5000</v>
      </c>
    </row>
    <row r="57" spans="1:26" x14ac:dyDescent="0.25">
      <c r="A57" s="8" t="s">
        <v>20</v>
      </c>
      <c r="B57" s="9" t="s">
        <v>176</v>
      </c>
      <c r="C57" s="13">
        <v>298</v>
      </c>
      <c r="D57" s="13">
        <v>93</v>
      </c>
      <c r="E57" s="13">
        <v>113</v>
      </c>
      <c r="F57" s="13">
        <v>113</v>
      </c>
      <c r="G57" s="9" t="s">
        <v>177</v>
      </c>
      <c r="H57" s="13">
        <v>275</v>
      </c>
      <c r="I57" s="13">
        <v>123070338</v>
      </c>
      <c r="J57" s="9" t="s">
        <v>378</v>
      </c>
      <c r="K57" s="9" t="s">
        <v>2809</v>
      </c>
      <c r="L57" s="9" t="s">
        <v>599</v>
      </c>
      <c r="M57" s="13" t="s">
        <v>4118</v>
      </c>
      <c r="N57" s="13" t="s">
        <v>478</v>
      </c>
      <c r="O57" s="9"/>
      <c r="P57" s="13"/>
      <c r="Q57" s="13">
        <v>345</v>
      </c>
      <c r="R57" s="9" t="s">
        <v>25</v>
      </c>
      <c r="S57" s="9" t="s">
        <v>26</v>
      </c>
      <c r="T57" s="9" t="s">
        <v>54</v>
      </c>
      <c r="U57" s="13"/>
      <c r="V57" s="13">
        <v>2015</v>
      </c>
      <c r="W57" s="13">
        <v>150</v>
      </c>
      <c r="X57" s="13">
        <v>6.8</v>
      </c>
      <c r="Y57" s="13">
        <v>2.35</v>
      </c>
      <c r="Z57" s="14">
        <v>20000</v>
      </c>
    </row>
    <row r="58" spans="1:26" x14ac:dyDescent="0.25">
      <c r="A58" s="5" t="s">
        <v>20</v>
      </c>
      <c r="B58" s="6" t="s">
        <v>179</v>
      </c>
      <c r="C58" s="11">
        <v>488</v>
      </c>
      <c r="D58" s="11">
        <v>93</v>
      </c>
      <c r="E58" s="11">
        <v>56</v>
      </c>
      <c r="F58" s="11">
        <v>838</v>
      </c>
      <c r="G58" s="6" t="s">
        <v>144</v>
      </c>
      <c r="H58" s="11">
        <v>2000</v>
      </c>
      <c r="I58" s="11">
        <v>237282182</v>
      </c>
      <c r="J58" s="6" t="s">
        <v>378</v>
      </c>
      <c r="K58" s="6" t="s">
        <v>2809</v>
      </c>
      <c r="L58" s="6" t="s">
        <v>599</v>
      </c>
      <c r="M58" s="11" t="s">
        <v>4118</v>
      </c>
      <c r="N58" s="11" t="s">
        <v>478</v>
      </c>
      <c r="O58" s="6"/>
      <c r="P58" s="11"/>
      <c r="Q58" s="11">
        <v>428</v>
      </c>
      <c r="R58" s="6" t="s">
        <v>25</v>
      </c>
      <c r="S58" s="6" t="s">
        <v>26</v>
      </c>
      <c r="T58" s="6" t="s">
        <v>54</v>
      </c>
      <c r="U58" s="11">
        <v>185000000</v>
      </c>
      <c r="V58" s="11">
        <v>2012</v>
      </c>
      <c r="W58" s="11">
        <v>1000</v>
      </c>
      <c r="X58" s="11">
        <v>7.2</v>
      </c>
      <c r="Y58" s="11">
        <v>2.35</v>
      </c>
      <c r="Z58" s="12">
        <v>39000</v>
      </c>
    </row>
    <row r="59" spans="1:26" x14ac:dyDescent="0.25">
      <c r="A59" s="8" t="s">
        <v>20</v>
      </c>
      <c r="B59" s="9" t="s">
        <v>182</v>
      </c>
      <c r="C59" s="13">
        <v>322</v>
      </c>
      <c r="D59" s="13">
        <v>122</v>
      </c>
      <c r="E59" s="13">
        <v>681</v>
      </c>
      <c r="F59" s="13">
        <v>105</v>
      </c>
      <c r="G59" s="9" t="s">
        <v>183</v>
      </c>
      <c r="H59" s="13">
        <v>998</v>
      </c>
      <c r="I59" s="13">
        <v>130468626</v>
      </c>
      <c r="J59" s="9" t="s">
        <v>497</v>
      </c>
      <c r="K59" s="9" t="s">
        <v>378</v>
      </c>
      <c r="L59" s="9" t="s">
        <v>2970</v>
      </c>
      <c r="M59" s="13" t="s">
        <v>2604</v>
      </c>
      <c r="N59" s="13"/>
      <c r="O59" s="9"/>
      <c r="P59" s="13"/>
      <c r="Q59" s="13">
        <v>432</v>
      </c>
      <c r="R59" s="9" t="s">
        <v>25</v>
      </c>
      <c r="S59" s="9" t="s">
        <v>26</v>
      </c>
      <c r="T59" s="9" t="s">
        <v>27</v>
      </c>
      <c r="U59" s="13">
        <v>185000000</v>
      </c>
      <c r="V59" s="13">
        <v>2016</v>
      </c>
      <c r="W59" s="13">
        <v>119</v>
      </c>
      <c r="X59" s="13">
        <v>7.5</v>
      </c>
      <c r="Y59" s="13">
        <v>2.35</v>
      </c>
      <c r="Z59" s="14">
        <v>30000</v>
      </c>
    </row>
    <row r="60" spans="1:26" x14ac:dyDescent="0.25">
      <c r="A60" s="5" t="s">
        <v>20</v>
      </c>
      <c r="B60" s="6" t="s">
        <v>43</v>
      </c>
      <c r="C60" s="11">
        <v>421</v>
      </c>
      <c r="D60" s="11">
        <v>98</v>
      </c>
      <c r="E60" s="11">
        <v>475</v>
      </c>
      <c r="F60" s="11">
        <v>522</v>
      </c>
      <c r="G60" s="6" t="s">
        <v>184</v>
      </c>
      <c r="H60" s="11">
        <v>1000</v>
      </c>
      <c r="I60" s="11">
        <v>223806889</v>
      </c>
      <c r="J60" s="6" t="s">
        <v>378</v>
      </c>
      <c r="K60" s="6" t="s">
        <v>2809</v>
      </c>
      <c r="L60" s="6" t="s">
        <v>4118</v>
      </c>
      <c r="M60" s="11" t="s">
        <v>2970</v>
      </c>
      <c r="N60" s="11"/>
      <c r="O60" s="6"/>
      <c r="P60" s="11"/>
      <c r="Q60" s="11">
        <v>1043</v>
      </c>
      <c r="R60" s="6" t="s">
        <v>25</v>
      </c>
      <c r="S60" s="6" t="s">
        <v>26</v>
      </c>
      <c r="T60" s="6" t="s">
        <v>126</v>
      </c>
      <c r="U60" s="11">
        <v>180000000</v>
      </c>
      <c r="V60" s="11">
        <v>2008</v>
      </c>
      <c r="W60" s="11">
        <v>729</v>
      </c>
      <c r="X60" s="11">
        <v>8.4</v>
      </c>
      <c r="Y60" s="11">
        <v>2.35</v>
      </c>
      <c r="Z60" s="12">
        <v>16000</v>
      </c>
    </row>
    <row r="61" spans="1:26" x14ac:dyDescent="0.25">
      <c r="A61" s="8" t="s">
        <v>20</v>
      </c>
      <c r="B61" s="9" t="s">
        <v>118</v>
      </c>
      <c r="C61" s="13">
        <v>162</v>
      </c>
      <c r="D61" s="13">
        <v>91</v>
      </c>
      <c r="E61" s="13">
        <v>420</v>
      </c>
      <c r="F61" s="13">
        <v>173</v>
      </c>
      <c r="G61" s="9" t="s">
        <v>186</v>
      </c>
      <c r="H61" s="13">
        <v>268</v>
      </c>
      <c r="I61" s="13">
        <v>140080850</v>
      </c>
      <c r="J61" s="9" t="s">
        <v>497</v>
      </c>
      <c r="K61" s="9" t="s">
        <v>599</v>
      </c>
      <c r="L61" s="9" t="s">
        <v>5507</v>
      </c>
      <c r="M61" s="13" t="s">
        <v>2604</v>
      </c>
      <c r="N61" s="13"/>
      <c r="O61" s="9"/>
      <c r="P61" s="13"/>
      <c r="Q61" s="13">
        <v>221</v>
      </c>
      <c r="R61" s="9" t="s">
        <v>25</v>
      </c>
      <c r="S61" s="9" t="s">
        <v>26</v>
      </c>
      <c r="T61" s="9" t="s">
        <v>27</v>
      </c>
      <c r="U61" s="13">
        <v>140000000</v>
      </c>
      <c r="V61" s="13">
        <v>2007</v>
      </c>
      <c r="W61" s="13">
        <v>268</v>
      </c>
      <c r="X61" s="13">
        <v>6.2</v>
      </c>
      <c r="Y61" s="13">
        <v>2.35</v>
      </c>
      <c r="Z61" s="14">
        <v>0</v>
      </c>
    </row>
    <row r="62" spans="1:26" x14ac:dyDescent="0.25">
      <c r="A62" s="5" t="s">
        <v>20</v>
      </c>
      <c r="B62" s="6" t="s">
        <v>189</v>
      </c>
      <c r="C62" s="11">
        <v>367</v>
      </c>
      <c r="D62" s="11">
        <v>158</v>
      </c>
      <c r="E62" s="11">
        <v>776</v>
      </c>
      <c r="F62" s="11">
        <v>310</v>
      </c>
      <c r="G62" s="6" t="s">
        <v>190</v>
      </c>
      <c r="H62" s="11">
        <v>1000</v>
      </c>
      <c r="I62" s="11">
        <v>166112167</v>
      </c>
      <c r="J62" s="6" t="s">
        <v>497</v>
      </c>
      <c r="K62" s="6" t="s">
        <v>378</v>
      </c>
      <c r="L62" s="6" t="s">
        <v>2970</v>
      </c>
      <c r="M62" s="11"/>
      <c r="N62" s="11"/>
      <c r="O62" s="6"/>
      <c r="P62" s="11"/>
      <c r="Q62" s="11">
        <v>1055</v>
      </c>
      <c r="R62" s="6" t="s">
        <v>25</v>
      </c>
      <c r="S62" s="6" t="s">
        <v>26</v>
      </c>
      <c r="T62" s="6" t="s">
        <v>27</v>
      </c>
      <c r="U62" s="11">
        <v>200000000</v>
      </c>
      <c r="V62" s="11">
        <v>2009</v>
      </c>
      <c r="W62" s="11">
        <v>468</v>
      </c>
      <c r="X62" s="11">
        <v>5.8</v>
      </c>
      <c r="Y62" s="11">
        <v>2.35</v>
      </c>
      <c r="Z62" s="12">
        <v>13000</v>
      </c>
    </row>
    <row r="63" spans="1:26" x14ac:dyDescent="0.25">
      <c r="A63" s="8" t="s">
        <v>20</v>
      </c>
      <c r="B63" s="9" t="s">
        <v>193</v>
      </c>
      <c r="C63" s="13">
        <v>240</v>
      </c>
      <c r="D63" s="13">
        <v>96</v>
      </c>
      <c r="E63" s="13">
        <v>0</v>
      </c>
      <c r="F63" s="13">
        <v>10000</v>
      </c>
      <c r="G63" s="9" t="s">
        <v>194</v>
      </c>
      <c r="H63" s="13">
        <v>18000</v>
      </c>
      <c r="I63" s="13">
        <v>137850096</v>
      </c>
      <c r="J63" s="9" t="s">
        <v>2809</v>
      </c>
      <c r="K63" s="9" t="s">
        <v>1074</v>
      </c>
      <c r="L63" s="9" t="s">
        <v>4118</v>
      </c>
      <c r="M63" s="13" t="s">
        <v>478</v>
      </c>
      <c r="N63" s="13"/>
      <c r="O63" s="9"/>
      <c r="P63" s="13"/>
      <c r="Q63" s="13">
        <v>249</v>
      </c>
      <c r="R63" s="9" t="s">
        <v>25</v>
      </c>
      <c r="S63" s="9" t="s">
        <v>26</v>
      </c>
      <c r="T63" s="9" t="s">
        <v>54</v>
      </c>
      <c r="U63" s="13">
        <v>200000000</v>
      </c>
      <c r="V63" s="13">
        <v>2009</v>
      </c>
      <c r="W63" s="13">
        <v>14000</v>
      </c>
      <c r="X63" s="13">
        <v>6.8</v>
      </c>
      <c r="Y63" s="13">
        <v>2.35</v>
      </c>
      <c r="Z63" s="14">
        <v>0</v>
      </c>
    </row>
    <row r="64" spans="1:26" x14ac:dyDescent="0.25">
      <c r="A64" s="5" t="s">
        <v>20</v>
      </c>
      <c r="B64" s="6" t="s">
        <v>197</v>
      </c>
      <c r="C64" s="11">
        <v>384</v>
      </c>
      <c r="D64" s="11">
        <v>127</v>
      </c>
      <c r="E64" s="11">
        <v>0</v>
      </c>
      <c r="F64" s="11">
        <v>13000</v>
      </c>
      <c r="G64" s="6" t="s">
        <v>132</v>
      </c>
      <c r="H64" s="11">
        <v>17000</v>
      </c>
      <c r="I64" s="11">
        <v>47375327</v>
      </c>
      <c r="J64" s="6" t="s">
        <v>497</v>
      </c>
      <c r="K64" s="6" t="s">
        <v>378</v>
      </c>
      <c r="L64" s="6" t="s">
        <v>2970</v>
      </c>
      <c r="M64" s="11"/>
      <c r="N64" s="11"/>
      <c r="O64" s="6"/>
      <c r="P64" s="11"/>
      <c r="Q64" s="11">
        <v>720</v>
      </c>
      <c r="R64" s="6" t="s">
        <v>25</v>
      </c>
      <c r="S64" s="6" t="s">
        <v>26</v>
      </c>
      <c r="T64" s="6" t="s">
        <v>27</v>
      </c>
      <c r="U64" s="11">
        <v>176000000</v>
      </c>
      <c r="V64" s="11">
        <v>2015</v>
      </c>
      <c r="W64" s="11">
        <v>15000</v>
      </c>
      <c r="X64" s="11">
        <v>5.4</v>
      </c>
      <c r="Y64" s="11">
        <v>2.35</v>
      </c>
      <c r="Z64" s="12">
        <v>44000</v>
      </c>
    </row>
    <row r="65" spans="1:26" x14ac:dyDescent="0.25">
      <c r="A65" s="8" t="s">
        <v>20</v>
      </c>
      <c r="B65" s="9" t="s">
        <v>58</v>
      </c>
      <c r="C65" s="13">
        <v>248</v>
      </c>
      <c r="D65" s="13">
        <v>110</v>
      </c>
      <c r="E65" s="13">
        <v>282</v>
      </c>
      <c r="F65" s="13">
        <v>103</v>
      </c>
      <c r="G65" s="9" t="s">
        <v>105</v>
      </c>
      <c r="H65" s="13">
        <v>11000</v>
      </c>
      <c r="I65" s="13">
        <v>124051759</v>
      </c>
      <c r="J65" s="9" t="s">
        <v>497</v>
      </c>
      <c r="K65" s="9" t="s">
        <v>378</v>
      </c>
      <c r="L65" s="9" t="s">
        <v>1074</v>
      </c>
      <c r="M65" s="13" t="s">
        <v>4459</v>
      </c>
      <c r="N65" s="13"/>
      <c r="O65" s="9"/>
      <c r="P65" s="13"/>
      <c r="Q65" s="13">
        <v>239</v>
      </c>
      <c r="R65" s="9" t="s">
        <v>25</v>
      </c>
      <c r="S65" s="9" t="s">
        <v>26</v>
      </c>
      <c r="T65" s="9" t="s">
        <v>27</v>
      </c>
      <c r="U65" s="13">
        <v>180000000</v>
      </c>
      <c r="V65" s="13">
        <v>2016</v>
      </c>
      <c r="W65" s="13">
        <v>10000</v>
      </c>
      <c r="X65" s="13">
        <v>6.6</v>
      </c>
      <c r="Y65" s="13">
        <v>2.35</v>
      </c>
      <c r="Z65" s="14">
        <v>29000</v>
      </c>
    </row>
    <row r="66" spans="1:26" x14ac:dyDescent="0.25">
      <c r="A66" s="5" t="s">
        <v>20</v>
      </c>
      <c r="B66" s="6" t="s">
        <v>75</v>
      </c>
      <c r="C66" s="11">
        <v>284</v>
      </c>
      <c r="D66" s="11">
        <v>150</v>
      </c>
      <c r="E66" s="11">
        <v>80</v>
      </c>
      <c r="F66" s="11">
        <v>82</v>
      </c>
      <c r="G66" s="6" t="s">
        <v>200</v>
      </c>
      <c r="H66" s="11">
        <v>1000</v>
      </c>
      <c r="I66" s="11">
        <v>291709845</v>
      </c>
      <c r="J66" s="6" t="s">
        <v>378</v>
      </c>
      <c r="K66" s="6" t="s">
        <v>4118</v>
      </c>
      <c r="L66" s="6" t="s">
        <v>478</v>
      </c>
      <c r="M66" s="11"/>
      <c r="N66" s="11"/>
      <c r="O66" s="6"/>
      <c r="P66" s="11"/>
      <c r="Q66" s="11">
        <v>1463</v>
      </c>
      <c r="R66" s="6" t="s">
        <v>25</v>
      </c>
      <c r="S66" s="6" t="s">
        <v>26</v>
      </c>
      <c r="T66" s="6" t="s">
        <v>54</v>
      </c>
      <c r="U66" s="11">
        <v>180000000</v>
      </c>
      <c r="V66" s="11">
        <v>2005</v>
      </c>
      <c r="W66" s="11">
        <v>190</v>
      </c>
      <c r="X66" s="11">
        <v>6.9</v>
      </c>
      <c r="Y66" s="11">
        <v>2.35</v>
      </c>
      <c r="Z66" s="12">
        <v>0</v>
      </c>
    </row>
    <row r="67" spans="1:26" x14ac:dyDescent="0.25">
      <c r="A67" s="8" t="s">
        <v>20</v>
      </c>
      <c r="B67" s="9" t="s">
        <v>64</v>
      </c>
      <c r="C67" s="13">
        <v>396</v>
      </c>
      <c r="D67" s="13">
        <v>144</v>
      </c>
      <c r="E67" s="13">
        <v>0</v>
      </c>
      <c r="F67" s="13">
        <v>1000</v>
      </c>
      <c r="G67" s="9" t="s">
        <v>202</v>
      </c>
      <c r="H67" s="13">
        <v>34000</v>
      </c>
      <c r="I67" s="13">
        <v>154985087</v>
      </c>
      <c r="J67" s="9" t="s">
        <v>497</v>
      </c>
      <c r="K67" s="9" t="s">
        <v>378</v>
      </c>
      <c r="L67" s="9" t="s">
        <v>2970</v>
      </c>
      <c r="M67" s="13"/>
      <c r="N67" s="13"/>
      <c r="O67" s="9"/>
      <c r="P67" s="13"/>
      <c r="Q67" s="13">
        <v>622</v>
      </c>
      <c r="R67" s="9" t="s">
        <v>25</v>
      </c>
      <c r="S67" s="9" t="s">
        <v>26</v>
      </c>
      <c r="T67" s="9" t="s">
        <v>27</v>
      </c>
      <c r="U67" s="13">
        <v>178000000</v>
      </c>
      <c r="V67" s="13">
        <v>2016</v>
      </c>
      <c r="W67" s="13">
        <v>13000</v>
      </c>
      <c r="X67" s="13">
        <v>7.3</v>
      </c>
      <c r="Y67" s="13">
        <v>2.35</v>
      </c>
      <c r="Z67" s="14">
        <v>54000</v>
      </c>
    </row>
    <row r="68" spans="1:26" x14ac:dyDescent="0.25">
      <c r="A68" s="5" t="s">
        <v>20</v>
      </c>
      <c r="B68" s="6" t="s">
        <v>35</v>
      </c>
      <c r="C68" s="11">
        <v>645</v>
      </c>
      <c r="D68" s="11">
        <v>152</v>
      </c>
      <c r="E68" s="11">
        <v>22000</v>
      </c>
      <c r="F68" s="11">
        <v>11000</v>
      </c>
      <c r="G68" s="6" t="s">
        <v>204</v>
      </c>
      <c r="H68" s="11">
        <v>23000</v>
      </c>
      <c r="I68" s="11">
        <v>533316061</v>
      </c>
      <c r="J68" s="6" t="s">
        <v>497</v>
      </c>
      <c r="K68" s="6" t="s">
        <v>5507</v>
      </c>
      <c r="L68" s="6" t="s">
        <v>1074</v>
      </c>
      <c r="M68" s="11" t="s">
        <v>2604</v>
      </c>
      <c r="N68" s="11"/>
      <c r="O68" s="6"/>
      <c r="P68" s="11"/>
      <c r="Q68" s="11">
        <v>4667</v>
      </c>
      <c r="R68" s="6" t="s">
        <v>25</v>
      </c>
      <c r="S68" s="6" t="s">
        <v>26</v>
      </c>
      <c r="T68" s="6" t="s">
        <v>27</v>
      </c>
      <c r="U68" s="11">
        <v>185000000</v>
      </c>
      <c r="V68" s="11">
        <v>2008</v>
      </c>
      <c r="W68" s="11">
        <v>13000</v>
      </c>
      <c r="X68" s="11">
        <v>9</v>
      </c>
      <c r="Y68" s="11">
        <v>2.35</v>
      </c>
      <c r="Z68" s="12">
        <v>37000</v>
      </c>
    </row>
    <row r="69" spans="1:26" x14ac:dyDescent="0.25">
      <c r="A69" s="8" t="s">
        <v>20</v>
      </c>
      <c r="B69" s="9" t="s">
        <v>206</v>
      </c>
      <c r="C69" s="13">
        <v>408</v>
      </c>
      <c r="D69" s="13">
        <v>96</v>
      </c>
      <c r="E69" s="13">
        <v>0</v>
      </c>
      <c r="F69" s="13">
        <v>262</v>
      </c>
      <c r="G69" s="9" t="s">
        <v>207</v>
      </c>
      <c r="H69" s="13">
        <v>1000</v>
      </c>
      <c r="I69" s="13">
        <v>292979556</v>
      </c>
      <c r="J69" s="9" t="s">
        <v>378</v>
      </c>
      <c r="K69" s="9" t="s">
        <v>2809</v>
      </c>
      <c r="L69" s="9" t="s">
        <v>599</v>
      </c>
      <c r="M69" s="13" t="s">
        <v>4118</v>
      </c>
      <c r="N69" s="13"/>
      <c r="O69" s="9"/>
      <c r="P69" s="13"/>
      <c r="Q69" s="13">
        <v>704</v>
      </c>
      <c r="R69" s="9" t="s">
        <v>25</v>
      </c>
      <c r="S69" s="9" t="s">
        <v>26</v>
      </c>
      <c r="T69" s="9" t="s">
        <v>54</v>
      </c>
      <c r="U69" s="13">
        <v>175000000</v>
      </c>
      <c r="V69" s="13">
        <v>2009</v>
      </c>
      <c r="W69" s="13">
        <v>848</v>
      </c>
      <c r="X69" s="13">
        <v>8.3000000000000007</v>
      </c>
      <c r="Y69" s="13">
        <v>1.85</v>
      </c>
      <c r="Z69" s="14">
        <v>27000</v>
      </c>
    </row>
    <row r="70" spans="1:26" x14ac:dyDescent="0.25">
      <c r="A70" s="5" t="s">
        <v>20</v>
      </c>
      <c r="B70" s="6" t="s">
        <v>209</v>
      </c>
      <c r="C70" s="11">
        <v>219</v>
      </c>
      <c r="D70" s="11">
        <v>94</v>
      </c>
      <c r="E70" s="11">
        <v>11</v>
      </c>
      <c r="F70" s="11">
        <v>459</v>
      </c>
      <c r="G70" s="6" t="s">
        <v>210</v>
      </c>
      <c r="H70" s="11">
        <v>1000</v>
      </c>
      <c r="I70" s="11">
        <v>198332128</v>
      </c>
      <c r="J70" s="6" t="s">
        <v>497</v>
      </c>
      <c r="K70" s="6" t="s">
        <v>378</v>
      </c>
      <c r="L70" s="6" t="s">
        <v>2809</v>
      </c>
      <c r="M70" s="11" t="s">
        <v>599</v>
      </c>
      <c r="N70" s="11" t="s">
        <v>4118</v>
      </c>
      <c r="O70" s="6" t="s">
        <v>2970</v>
      </c>
      <c r="P70" s="11"/>
      <c r="Q70" s="11">
        <v>187</v>
      </c>
      <c r="R70" s="6" t="s">
        <v>25</v>
      </c>
      <c r="S70" s="6" t="s">
        <v>26</v>
      </c>
      <c r="T70" s="6" t="s">
        <v>54</v>
      </c>
      <c r="U70" s="11">
        <v>175000000</v>
      </c>
      <c r="V70" s="11">
        <v>2009</v>
      </c>
      <c r="W70" s="11">
        <v>973</v>
      </c>
      <c r="X70" s="11">
        <v>6.5</v>
      </c>
      <c r="Y70" s="11">
        <v>2.35</v>
      </c>
      <c r="Z70" s="12">
        <v>0</v>
      </c>
    </row>
    <row r="71" spans="1:26" x14ac:dyDescent="0.25">
      <c r="A71" s="8" t="s">
        <v>20</v>
      </c>
      <c r="B71" s="9" t="s">
        <v>114</v>
      </c>
      <c r="C71" s="13">
        <v>486</v>
      </c>
      <c r="D71" s="13">
        <v>126</v>
      </c>
      <c r="E71" s="13">
        <v>4000</v>
      </c>
      <c r="F71" s="13">
        <v>4000</v>
      </c>
      <c r="G71" s="9" t="s">
        <v>135</v>
      </c>
      <c r="H71" s="13">
        <v>21000</v>
      </c>
      <c r="I71" s="13">
        <v>318298180</v>
      </c>
      <c r="J71" s="9" t="s">
        <v>497</v>
      </c>
      <c r="K71" s="9" t="s">
        <v>378</v>
      </c>
      <c r="L71" s="9" t="s">
        <v>2970</v>
      </c>
      <c r="M71" s="13"/>
      <c r="N71" s="13"/>
      <c r="O71" s="9"/>
      <c r="P71" s="13"/>
      <c r="Q71" s="13">
        <v>1055</v>
      </c>
      <c r="R71" s="9" t="s">
        <v>25</v>
      </c>
      <c r="S71" s="9" t="s">
        <v>26</v>
      </c>
      <c r="T71" s="9" t="s">
        <v>27</v>
      </c>
      <c r="U71" s="13">
        <v>140000000</v>
      </c>
      <c r="V71" s="13">
        <v>2008</v>
      </c>
      <c r="W71" s="13">
        <v>12000</v>
      </c>
      <c r="X71" s="13">
        <v>7.9</v>
      </c>
      <c r="Y71" s="13">
        <v>2.35</v>
      </c>
      <c r="Z71" s="14">
        <v>10000</v>
      </c>
    </row>
    <row r="72" spans="1:26" x14ac:dyDescent="0.25">
      <c r="A72" s="5" t="s">
        <v>20</v>
      </c>
      <c r="B72" s="6" t="s">
        <v>212</v>
      </c>
      <c r="C72" s="11">
        <v>682</v>
      </c>
      <c r="D72" s="11">
        <v>126</v>
      </c>
      <c r="E72" s="11">
        <v>17000</v>
      </c>
      <c r="F72" s="11">
        <v>1000</v>
      </c>
      <c r="G72" s="6" t="s">
        <v>96</v>
      </c>
      <c r="H72" s="11">
        <v>17000</v>
      </c>
      <c r="I72" s="11">
        <v>73820094</v>
      </c>
      <c r="J72" s="6" t="s">
        <v>378</v>
      </c>
      <c r="K72" s="6" t="s">
        <v>1074</v>
      </c>
      <c r="L72" s="6" t="s">
        <v>4118</v>
      </c>
      <c r="M72" s="11" t="s">
        <v>5505</v>
      </c>
      <c r="N72" s="11"/>
      <c r="O72" s="6"/>
      <c r="P72" s="11"/>
      <c r="Q72" s="11">
        <v>678</v>
      </c>
      <c r="R72" s="6" t="s">
        <v>25</v>
      </c>
      <c r="S72" s="6" t="s">
        <v>26</v>
      </c>
      <c r="T72" s="6" t="s">
        <v>54</v>
      </c>
      <c r="U72" s="11">
        <v>170000000</v>
      </c>
      <c r="V72" s="11">
        <v>2011</v>
      </c>
      <c r="W72" s="11">
        <v>16000</v>
      </c>
      <c r="X72" s="11">
        <v>7.5</v>
      </c>
      <c r="Y72" s="11">
        <v>1.85</v>
      </c>
      <c r="Z72" s="12">
        <v>42000</v>
      </c>
    </row>
    <row r="73" spans="1:26" x14ac:dyDescent="0.25">
      <c r="A73" s="8" t="s">
        <v>20</v>
      </c>
      <c r="B73" s="9" t="s">
        <v>81</v>
      </c>
      <c r="C73" s="13">
        <v>85</v>
      </c>
      <c r="D73" s="13">
        <v>106</v>
      </c>
      <c r="E73" s="13">
        <v>188</v>
      </c>
      <c r="F73" s="13">
        <v>582</v>
      </c>
      <c r="G73" s="9" t="s">
        <v>214</v>
      </c>
      <c r="H73" s="13">
        <v>10000</v>
      </c>
      <c r="I73" s="13">
        <v>113745408</v>
      </c>
      <c r="J73" s="9" t="s">
        <v>497</v>
      </c>
      <c r="K73" s="9" t="s">
        <v>599</v>
      </c>
      <c r="L73" s="9" t="s">
        <v>2970</v>
      </c>
      <c r="M73" s="13" t="s">
        <v>3495</v>
      </c>
      <c r="N73" s="13"/>
      <c r="O73" s="9"/>
      <c r="P73" s="13"/>
      <c r="Q73" s="13">
        <v>648</v>
      </c>
      <c r="R73" s="9" t="s">
        <v>25</v>
      </c>
      <c r="S73" s="9" t="s">
        <v>26</v>
      </c>
      <c r="T73" s="9" t="s">
        <v>27</v>
      </c>
      <c r="U73" s="13">
        <v>170000000</v>
      </c>
      <c r="V73" s="13">
        <v>1999</v>
      </c>
      <c r="W73" s="13">
        <v>4000</v>
      </c>
      <c r="X73" s="13">
        <v>4.8</v>
      </c>
      <c r="Y73" s="13">
        <v>1.85</v>
      </c>
      <c r="Z73" s="14">
        <v>0</v>
      </c>
    </row>
    <row r="74" spans="1:26" x14ac:dyDescent="0.25">
      <c r="A74" s="5" t="s">
        <v>20</v>
      </c>
      <c r="B74" s="6" t="s">
        <v>216</v>
      </c>
      <c r="C74" s="11">
        <v>264</v>
      </c>
      <c r="D74" s="11">
        <v>112</v>
      </c>
      <c r="E74" s="11">
        <v>357</v>
      </c>
      <c r="F74" s="11">
        <v>595</v>
      </c>
      <c r="G74" s="6" t="s">
        <v>217</v>
      </c>
      <c r="H74" s="11">
        <v>5000</v>
      </c>
      <c r="I74" s="11">
        <v>102176165</v>
      </c>
      <c r="J74" s="6" t="s">
        <v>497</v>
      </c>
      <c r="K74" s="6" t="s">
        <v>378</v>
      </c>
      <c r="L74" s="6" t="s">
        <v>478</v>
      </c>
      <c r="M74" s="11" t="s">
        <v>1786</v>
      </c>
      <c r="N74" s="11" t="s">
        <v>2604</v>
      </c>
      <c r="O74" s="6"/>
      <c r="P74" s="11"/>
      <c r="Q74" s="11">
        <v>501</v>
      </c>
      <c r="R74" s="6" t="s">
        <v>25</v>
      </c>
      <c r="S74" s="6" t="s">
        <v>26</v>
      </c>
      <c r="T74" s="6" t="s">
        <v>27</v>
      </c>
      <c r="U74" s="11">
        <v>145000000</v>
      </c>
      <c r="V74" s="11">
        <v>2008</v>
      </c>
      <c r="W74" s="11">
        <v>3000</v>
      </c>
      <c r="X74" s="11">
        <v>5.2</v>
      </c>
      <c r="Y74" s="11">
        <v>2.35</v>
      </c>
      <c r="Z74" s="12">
        <v>0</v>
      </c>
    </row>
    <row r="75" spans="1:26" x14ac:dyDescent="0.25">
      <c r="A75" s="8" t="s">
        <v>20</v>
      </c>
      <c r="B75" s="9" t="s">
        <v>220</v>
      </c>
      <c r="C75" s="13">
        <v>418</v>
      </c>
      <c r="D75" s="13">
        <v>123</v>
      </c>
      <c r="E75" s="13">
        <v>452</v>
      </c>
      <c r="F75" s="13">
        <v>329</v>
      </c>
      <c r="G75" s="9" t="s">
        <v>221</v>
      </c>
      <c r="H75" s="13">
        <v>10000</v>
      </c>
      <c r="I75" s="13">
        <v>161087183</v>
      </c>
      <c r="J75" s="9" t="s">
        <v>497</v>
      </c>
      <c r="K75" s="9" t="s">
        <v>378</v>
      </c>
      <c r="L75" s="9" t="s">
        <v>599</v>
      </c>
      <c r="M75" s="13" t="s">
        <v>2970</v>
      </c>
      <c r="N75" s="13"/>
      <c r="O75" s="9"/>
      <c r="P75" s="13"/>
      <c r="Q75" s="13">
        <v>971</v>
      </c>
      <c r="R75" s="9" t="s">
        <v>25</v>
      </c>
      <c r="S75" s="9" t="s">
        <v>26</v>
      </c>
      <c r="T75" s="9" t="s">
        <v>27</v>
      </c>
      <c r="U75" s="13">
        <v>175000000</v>
      </c>
      <c r="V75" s="13">
        <v>2016</v>
      </c>
      <c r="W75" s="13">
        <v>336</v>
      </c>
      <c r="X75" s="13">
        <v>6.9</v>
      </c>
      <c r="Y75" s="13">
        <v>2.35</v>
      </c>
      <c r="Z75" s="14">
        <v>80000</v>
      </c>
    </row>
    <row r="76" spans="1:26" x14ac:dyDescent="0.25">
      <c r="A76" s="5" t="s">
        <v>20</v>
      </c>
      <c r="B76" s="6" t="s">
        <v>223</v>
      </c>
      <c r="C76" s="11">
        <v>186</v>
      </c>
      <c r="D76" s="11">
        <v>96</v>
      </c>
      <c r="E76" s="11">
        <v>293</v>
      </c>
      <c r="F76" s="11">
        <v>7000</v>
      </c>
      <c r="G76" s="6" t="s">
        <v>205</v>
      </c>
      <c r="H76" s="11">
        <v>87000</v>
      </c>
      <c r="I76" s="11">
        <v>100289690</v>
      </c>
      <c r="J76" s="6" t="s">
        <v>599</v>
      </c>
      <c r="K76" s="6" t="s">
        <v>4118</v>
      </c>
      <c r="L76" s="6" t="s">
        <v>478</v>
      </c>
      <c r="M76" s="11"/>
      <c r="N76" s="11"/>
      <c r="O76" s="6"/>
      <c r="P76" s="11"/>
      <c r="Q76" s="11">
        <v>257</v>
      </c>
      <c r="R76" s="6" t="s">
        <v>25</v>
      </c>
      <c r="S76" s="6" t="s">
        <v>26</v>
      </c>
      <c r="T76" s="6" t="s">
        <v>54</v>
      </c>
      <c r="U76" s="11">
        <v>175000000</v>
      </c>
      <c r="V76" s="11">
        <v>2007</v>
      </c>
      <c r="W76" s="11">
        <v>11000</v>
      </c>
      <c r="X76" s="11">
        <v>5.4</v>
      </c>
      <c r="Y76" s="11">
        <v>2.35</v>
      </c>
      <c r="Z76" s="12">
        <v>2000</v>
      </c>
    </row>
    <row r="77" spans="1:26" x14ac:dyDescent="0.25">
      <c r="A77" s="8" t="s">
        <v>20</v>
      </c>
      <c r="B77" s="9" t="s">
        <v>225</v>
      </c>
      <c r="C77" s="13">
        <v>585</v>
      </c>
      <c r="D77" s="13">
        <v>113</v>
      </c>
      <c r="E77" s="13">
        <v>218</v>
      </c>
      <c r="F77" s="13">
        <v>509</v>
      </c>
      <c r="G77" s="9" t="s">
        <v>226</v>
      </c>
      <c r="H77" s="13">
        <v>10000</v>
      </c>
      <c r="I77" s="13">
        <v>100189501</v>
      </c>
      <c r="J77" s="9" t="s">
        <v>497</v>
      </c>
      <c r="K77" s="9" t="s">
        <v>378</v>
      </c>
      <c r="L77" s="9" t="s">
        <v>2970</v>
      </c>
      <c r="M77" s="13"/>
      <c r="N77" s="13"/>
      <c r="O77" s="9"/>
      <c r="P77" s="13"/>
      <c r="Q77" s="13">
        <v>741</v>
      </c>
      <c r="R77" s="9" t="s">
        <v>25</v>
      </c>
      <c r="S77" s="9" t="s">
        <v>26</v>
      </c>
      <c r="T77" s="9" t="s">
        <v>27</v>
      </c>
      <c r="U77" s="13">
        <v>178000000</v>
      </c>
      <c r="V77" s="13">
        <v>2014</v>
      </c>
      <c r="W77" s="13">
        <v>854</v>
      </c>
      <c r="X77" s="13">
        <v>7.9</v>
      </c>
      <c r="Y77" s="13">
        <v>2.35</v>
      </c>
      <c r="Z77" s="14">
        <v>77000</v>
      </c>
    </row>
    <row r="78" spans="1:26" x14ac:dyDescent="0.25">
      <c r="A78" s="5" t="s">
        <v>20</v>
      </c>
      <c r="B78" s="6" t="s">
        <v>229</v>
      </c>
      <c r="C78" s="11">
        <v>91</v>
      </c>
      <c r="D78" s="11">
        <v>176</v>
      </c>
      <c r="E78" s="11">
        <v>58</v>
      </c>
      <c r="F78" s="11">
        <v>60</v>
      </c>
      <c r="G78" s="6" t="s">
        <v>230</v>
      </c>
      <c r="H78" s="11">
        <v>711</v>
      </c>
      <c r="I78" s="11">
        <v>88246220</v>
      </c>
      <c r="J78" s="6" t="s">
        <v>497</v>
      </c>
      <c r="K78" s="6" t="s">
        <v>378</v>
      </c>
      <c r="L78" s="6" t="s">
        <v>2970</v>
      </c>
      <c r="M78" s="11" t="s">
        <v>2604</v>
      </c>
      <c r="N78" s="11"/>
      <c r="O78" s="6"/>
      <c r="P78" s="11"/>
      <c r="Q78" s="11">
        <v>309</v>
      </c>
      <c r="R78" s="6" t="s">
        <v>25</v>
      </c>
      <c r="S78" s="6" t="s">
        <v>26</v>
      </c>
      <c r="T78" s="6" t="s">
        <v>27</v>
      </c>
      <c r="U78" s="11">
        <v>175000000</v>
      </c>
      <c r="V78" s="11">
        <v>1995</v>
      </c>
      <c r="W78" s="11">
        <v>60</v>
      </c>
      <c r="X78" s="11">
        <v>6.1</v>
      </c>
      <c r="Y78" s="11">
        <v>1.85</v>
      </c>
      <c r="Z78" s="12">
        <v>0</v>
      </c>
    </row>
    <row r="79" spans="1:26" x14ac:dyDescent="0.25">
      <c r="A79" s="8" t="s">
        <v>20</v>
      </c>
      <c r="B79" s="9" t="s">
        <v>232</v>
      </c>
      <c r="C79" s="13">
        <v>250</v>
      </c>
      <c r="D79" s="13">
        <v>118</v>
      </c>
      <c r="E79" s="13">
        <v>208</v>
      </c>
      <c r="F79" s="13">
        <v>570</v>
      </c>
      <c r="G79" s="9" t="s">
        <v>233</v>
      </c>
      <c r="H79" s="13">
        <v>23000</v>
      </c>
      <c r="I79" s="13">
        <v>150167630</v>
      </c>
      <c r="J79" s="9" t="s">
        <v>497</v>
      </c>
      <c r="K79" s="9" t="s">
        <v>378</v>
      </c>
      <c r="L79" s="9" t="s">
        <v>2970</v>
      </c>
      <c r="M79" s="13" t="s">
        <v>2604</v>
      </c>
      <c r="N79" s="13"/>
      <c r="O79" s="9"/>
      <c r="P79" s="13"/>
      <c r="Q79" s="13">
        <v>534</v>
      </c>
      <c r="R79" s="9" t="s">
        <v>25</v>
      </c>
      <c r="S79" s="9" t="s">
        <v>26</v>
      </c>
      <c r="T79" s="9" t="s">
        <v>27</v>
      </c>
      <c r="U79" s="13">
        <v>175000000</v>
      </c>
      <c r="V79" s="13">
        <v>2009</v>
      </c>
      <c r="W79" s="13">
        <v>2000</v>
      </c>
      <c r="X79" s="13">
        <v>5.8</v>
      </c>
      <c r="Y79" s="13">
        <v>2.35</v>
      </c>
      <c r="Z79" s="14">
        <v>0</v>
      </c>
    </row>
    <row r="80" spans="1:26" x14ac:dyDescent="0.25">
      <c r="A80" s="5" t="s">
        <v>20</v>
      </c>
      <c r="B80" s="6" t="s">
        <v>206</v>
      </c>
      <c r="C80" s="11">
        <v>536</v>
      </c>
      <c r="D80" s="11">
        <v>95</v>
      </c>
      <c r="E80" s="11">
        <v>0</v>
      </c>
      <c r="F80" s="11">
        <v>384</v>
      </c>
      <c r="G80" s="6" t="s">
        <v>235</v>
      </c>
      <c r="H80" s="11">
        <v>1000</v>
      </c>
      <c r="I80" s="11">
        <v>356454367</v>
      </c>
      <c r="J80" s="6" t="s">
        <v>378</v>
      </c>
      <c r="K80" s="6" t="s">
        <v>2809</v>
      </c>
      <c r="L80" s="6" t="s">
        <v>599</v>
      </c>
      <c r="M80" s="11" t="s">
        <v>1074</v>
      </c>
      <c r="N80" s="11" t="s">
        <v>4118</v>
      </c>
      <c r="O80" s="6" t="s">
        <v>478</v>
      </c>
      <c r="P80" s="11"/>
      <c r="Q80" s="11">
        <v>773</v>
      </c>
      <c r="R80" s="6" t="s">
        <v>25</v>
      </c>
      <c r="S80" s="6" t="s">
        <v>26</v>
      </c>
      <c r="T80" s="6" t="s">
        <v>54</v>
      </c>
      <c r="U80" s="11">
        <v>175000000</v>
      </c>
      <c r="V80" s="11">
        <v>2015</v>
      </c>
      <c r="W80" s="11">
        <v>767</v>
      </c>
      <c r="X80" s="11">
        <v>8.3000000000000007</v>
      </c>
      <c r="Y80" s="11">
        <v>1.85</v>
      </c>
      <c r="Z80" s="12">
        <v>118000</v>
      </c>
    </row>
    <row r="81" spans="1:26" x14ac:dyDescent="0.25">
      <c r="A81" s="8" t="s">
        <v>20</v>
      </c>
      <c r="B81" s="9" t="s">
        <v>114</v>
      </c>
      <c r="C81" s="13">
        <v>370</v>
      </c>
      <c r="D81" s="13">
        <v>106</v>
      </c>
      <c r="E81" s="13">
        <v>4000</v>
      </c>
      <c r="F81" s="13">
        <v>591</v>
      </c>
      <c r="G81" s="9" t="s">
        <v>236</v>
      </c>
      <c r="H81" s="13">
        <v>19000</v>
      </c>
      <c r="I81" s="13">
        <v>362645141</v>
      </c>
      <c r="J81" s="9" t="s">
        <v>378</v>
      </c>
      <c r="K81" s="9" t="s">
        <v>1074</v>
      </c>
      <c r="L81" s="9" t="s">
        <v>4118</v>
      </c>
      <c r="M81" s="13" t="s">
        <v>478</v>
      </c>
      <c r="N81" s="13"/>
      <c r="O81" s="9"/>
      <c r="P81" s="13"/>
      <c r="Q81" s="13">
        <v>398</v>
      </c>
      <c r="R81" s="9" t="s">
        <v>25</v>
      </c>
      <c r="S81" s="9" t="s">
        <v>34</v>
      </c>
      <c r="T81" s="9" t="s">
        <v>54</v>
      </c>
      <c r="U81" s="13">
        <v>175000000</v>
      </c>
      <c r="V81" s="13">
        <v>2016</v>
      </c>
      <c r="W81" s="13">
        <v>13000</v>
      </c>
      <c r="X81" s="13">
        <v>7.8</v>
      </c>
      <c r="Y81" s="13">
        <v>1.85</v>
      </c>
      <c r="Z81" s="14">
        <v>65000</v>
      </c>
    </row>
    <row r="82" spans="1:26" x14ac:dyDescent="0.25">
      <c r="A82" s="5" t="s">
        <v>20</v>
      </c>
      <c r="B82" s="6" t="s">
        <v>114</v>
      </c>
      <c r="C82" s="11">
        <v>453</v>
      </c>
      <c r="D82" s="11">
        <v>124</v>
      </c>
      <c r="E82" s="11">
        <v>4000</v>
      </c>
      <c r="F82" s="11">
        <v>4000</v>
      </c>
      <c r="G82" s="6" t="s">
        <v>57</v>
      </c>
      <c r="H82" s="11">
        <v>21000</v>
      </c>
      <c r="I82" s="11">
        <v>312057433</v>
      </c>
      <c r="J82" s="6" t="s">
        <v>497</v>
      </c>
      <c r="K82" s="6" t="s">
        <v>378</v>
      </c>
      <c r="L82" s="6" t="s">
        <v>2970</v>
      </c>
      <c r="M82" s="11"/>
      <c r="N82" s="11"/>
      <c r="O82" s="6"/>
      <c r="P82" s="11"/>
      <c r="Q82" s="11">
        <v>723</v>
      </c>
      <c r="R82" s="6" t="s">
        <v>25</v>
      </c>
      <c r="S82" s="6" t="s">
        <v>26</v>
      </c>
      <c r="T82" s="6" t="s">
        <v>27</v>
      </c>
      <c r="U82" s="11">
        <v>200000000</v>
      </c>
      <c r="V82" s="11">
        <v>2010</v>
      </c>
      <c r="W82" s="11">
        <v>19000</v>
      </c>
      <c r="X82" s="11">
        <v>7</v>
      </c>
      <c r="Y82" s="11">
        <v>2.35</v>
      </c>
      <c r="Z82" s="12">
        <v>18000</v>
      </c>
    </row>
    <row r="83" spans="1:26" x14ac:dyDescent="0.25">
      <c r="A83" s="8" t="s">
        <v>20</v>
      </c>
      <c r="B83" s="9" t="s">
        <v>238</v>
      </c>
      <c r="C83" s="13">
        <v>416</v>
      </c>
      <c r="D83" s="13">
        <v>132</v>
      </c>
      <c r="E83" s="13">
        <v>274</v>
      </c>
      <c r="F83" s="13">
        <v>11000</v>
      </c>
      <c r="G83" s="9" t="s">
        <v>239</v>
      </c>
      <c r="H83" s="13">
        <v>26000</v>
      </c>
      <c r="I83" s="13">
        <v>155111815</v>
      </c>
      <c r="J83" s="9" t="s">
        <v>497</v>
      </c>
      <c r="K83" s="9" t="s">
        <v>378</v>
      </c>
      <c r="L83" s="9" t="s">
        <v>1074</v>
      </c>
      <c r="M83" s="13" t="s">
        <v>478</v>
      </c>
      <c r="N83" s="13"/>
      <c r="O83" s="9"/>
      <c r="P83" s="13"/>
      <c r="Q83" s="13">
        <v>710</v>
      </c>
      <c r="R83" s="9" t="s">
        <v>25</v>
      </c>
      <c r="S83" s="9" t="s">
        <v>26</v>
      </c>
      <c r="T83" s="9" t="s">
        <v>27</v>
      </c>
      <c r="U83" s="13">
        <v>170000000</v>
      </c>
      <c r="V83" s="13">
        <v>2012</v>
      </c>
      <c r="W83" s="13">
        <v>17000</v>
      </c>
      <c r="X83" s="13">
        <v>6.1</v>
      </c>
      <c r="Y83" s="13">
        <v>2.35</v>
      </c>
      <c r="Z83" s="14">
        <v>53000</v>
      </c>
    </row>
    <row r="84" spans="1:26" x14ac:dyDescent="0.25">
      <c r="A84" s="5" t="s">
        <v>20</v>
      </c>
      <c r="B84" s="6" t="s">
        <v>240</v>
      </c>
      <c r="C84" s="11">
        <v>401</v>
      </c>
      <c r="D84" s="11">
        <v>97</v>
      </c>
      <c r="E84" s="11">
        <v>171</v>
      </c>
      <c r="F84" s="11">
        <v>846</v>
      </c>
      <c r="G84" s="6" t="s">
        <v>241</v>
      </c>
      <c r="H84" s="11">
        <v>11000</v>
      </c>
      <c r="I84" s="11">
        <v>241407328</v>
      </c>
      <c r="J84" s="6" t="s">
        <v>497</v>
      </c>
      <c r="K84" s="6" t="s">
        <v>378</v>
      </c>
      <c r="L84" s="6" t="s">
        <v>4118</v>
      </c>
      <c r="M84" s="11" t="s">
        <v>478</v>
      </c>
      <c r="N84" s="11" t="s">
        <v>4459</v>
      </c>
      <c r="O84" s="6"/>
      <c r="P84" s="11"/>
      <c r="Q84" s="11">
        <v>634</v>
      </c>
      <c r="R84" s="6" t="s">
        <v>25</v>
      </c>
      <c r="S84" s="6" t="s">
        <v>26</v>
      </c>
      <c r="T84" s="6" t="s">
        <v>54</v>
      </c>
      <c r="U84" s="11">
        <v>180000000</v>
      </c>
      <c r="V84" s="11">
        <v>2014</v>
      </c>
      <c r="W84" s="11">
        <v>2000</v>
      </c>
      <c r="X84" s="11">
        <v>7</v>
      </c>
      <c r="Y84" s="11">
        <v>2.35</v>
      </c>
      <c r="Z84" s="12">
        <v>89000</v>
      </c>
    </row>
    <row r="85" spans="1:26" x14ac:dyDescent="0.25">
      <c r="A85" s="8" t="s">
        <v>20</v>
      </c>
      <c r="B85" s="9" t="s">
        <v>243</v>
      </c>
      <c r="C85" s="13">
        <v>521</v>
      </c>
      <c r="D85" s="13">
        <v>130</v>
      </c>
      <c r="E85" s="13">
        <v>198</v>
      </c>
      <c r="F85" s="13">
        <v>884</v>
      </c>
      <c r="G85" s="9" t="s">
        <v>108</v>
      </c>
      <c r="H85" s="13">
        <v>10000</v>
      </c>
      <c r="I85" s="13">
        <v>208543795</v>
      </c>
      <c r="J85" s="9" t="s">
        <v>497</v>
      </c>
      <c r="K85" s="9" t="s">
        <v>378</v>
      </c>
      <c r="L85" s="9" t="s">
        <v>1074</v>
      </c>
      <c r="M85" s="13" t="s">
        <v>2970</v>
      </c>
      <c r="N85" s="13"/>
      <c r="O85" s="9"/>
      <c r="P85" s="13"/>
      <c r="Q85" s="13">
        <v>620</v>
      </c>
      <c r="R85" s="9" t="s">
        <v>25</v>
      </c>
      <c r="S85" s="9" t="s">
        <v>26</v>
      </c>
      <c r="T85" s="9" t="s">
        <v>27</v>
      </c>
      <c r="U85" s="13">
        <v>170000000</v>
      </c>
      <c r="V85" s="13">
        <v>2014</v>
      </c>
      <c r="W85" s="13">
        <v>2000</v>
      </c>
      <c r="X85" s="13">
        <v>7.6</v>
      </c>
      <c r="Y85" s="13">
        <v>1.85</v>
      </c>
      <c r="Z85" s="14">
        <v>45000</v>
      </c>
    </row>
    <row r="86" spans="1:26" x14ac:dyDescent="0.25">
      <c r="A86" s="5" t="s">
        <v>20</v>
      </c>
      <c r="B86" s="6" t="s">
        <v>245</v>
      </c>
      <c r="C86" s="11">
        <v>10</v>
      </c>
      <c r="D86" s="11">
        <v>109</v>
      </c>
      <c r="E86" s="11">
        <v>596</v>
      </c>
      <c r="F86" s="11">
        <v>283</v>
      </c>
      <c r="G86" s="6" t="s">
        <v>246</v>
      </c>
      <c r="H86" s="11">
        <v>622</v>
      </c>
      <c r="I86" s="11"/>
      <c r="J86" s="6" t="s">
        <v>497</v>
      </c>
      <c r="K86" s="6" t="s">
        <v>378</v>
      </c>
      <c r="L86" s="6" t="s">
        <v>4459</v>
      </c>
      <c r="M86" s="11" t="s">
        <v>2970</v>
      </c>
      <c r="N86" s="11"/>
      <c r="O86" s="6"/>
      <c r="P86" s="11"/>
      <c r="Q86" s="11">
        <v>15</v>
      </c>
      <c r="R86" s="6" t="s">
        <v>25</v>
      </c>
      <c r="S86" s="6" t="s">
        <v>248</v>
      </c>
      <c r="T86" s="6" t="s">
        <v>249</v>
      </c>
      <c r="U86" s="11"/>
      <c r="V86" s="11">
        <v>2015</v>
      </c>
      <c r="W86" s="11">
        <v>525</v>
      </c>
      <c r="X86" s="11">
        <v>4.5</v>
      </c>
      <c r="Y86" s="11"/>
      <c r="Z86" s="12">
        <v>677</v>
      </c>
    </row>
    <row r="87" spans="1:26" x14ac:dyDescent="0.25">
      <c r="A87" s="8" t="s">
        <v>20</v>
      </c>
      <c r="B87" s="9" t="s">
        <v>250</v>
      </c>
      <c r="C87" s="13">
        <v>218</v>
      </c>
      <c r="D87" s="13">
        <v>128</v>
      </c>
      <c r="E87" s="13">
        <v>47</v>
      </c>
      <c r="F87" s="13">
        <v>982</v>
      </c>
      <c r="G87" s="9" t="s">
        <v>251</v>
      </c>
      <c r="H87" s="13">
        <v>18000</v>
      </c>
      <c r="I87" s="13">
        <v>38297305</v>
      </c>
      <c r="J87" s="9" t="s">
        <v>497</v>
      </c>
      <c r="K87" s="9" t="s">
        <v>378</v>
      </c>
      <c r="L87" s="9" t="s">
        <v>1074</v>
      </c>
      <c r="M87" s="13" t="s">
        <v>478</v>
      </c>
      <c r="N87" s="13"/>
      <c r="O87" s="9"/>
      <c r="P87" s="13"/>
      <c r="Q87" s="13">
        <v>324</v>
      </c>
      <c r="R87" s="9" t="s">
        <v>25</v>
      </c>
      <c r="S87" s="9" t="s">
        <v>26</v>
      </c>
      <c r="T87" s="9" t="s">
        <v>27</v>
      </c>
      <c r="U87" s="13">
        <v>175000000</v>
      </c>
      <c r="V87" s="13">
        <v>2013</v>
      </c>
      <c r="W87" s="13">
        <v>1000</v>
      </c>
      <c r="X87" s="13">
        <v>6.3</v>
      </c>
      <c r="Y87" s="13">
        <v>2.35</v>
      </c>
      <c r="Z87" s="14">
        <v>35000</v>
      </c>
    </row>
    <row r="88" spans="1:26" x14ac:dyDescent="0.25">
      <c r="A88" s="5" t="s">
        <v>20</v>
      </c>
      <c r="B88" s="6" t="s">
        <v>102</v>
      </c>
      <c r="C88" s="11">
        <v>576</v>
      </c>
      <c r="D88" s="11">
        <v>136</v>
      </c>
      <c r="E88" s="11">
        <v>94</v>
      </c>
      <c r="F88" s="11">
        <v>2000</v>
      </c>
      <c r="G88" s="6" t="s">
        <v>103</v>
      </c>
      <c r="H88" s="11">
        <v>19000</v>
      </c>
      <c r="I88" s="11">
        <v>259746958</v>
      </c>
      <c r="J88" s="6" t="s">
        <v>497</v>
      </c>
      <c r="K88" s="6" t="s">
        <v>378</v>
      </c>
      <c r="L88" s="6" t="s">
        <v>2970</v>
      </c>
      <c r="M88" s="11"/>
      <c r="N88" s="11"/>
      <c r="O88" s="6"/>
      <c r="P88" s="11"/>
      <c r="Q88" s="11">
        <v>742</v>
      </c>
      <c r="R88" s="6" t="s">
        <v>25</v>
      </c>
      <c r="S88" s="6" t="s">
        <v>26</v>
      </c>
      <c r="T88" s="6" t="s">
        <v>27</v>
      </c>
      <c r="U88" s="11">
        <v>170000000</v>
      </c>
      <c r="V88" s="11">
        <v>2014</v>
      </c>
      <c r="W88" s="11">
        <v>11000</v>
      </c>
      <c r="X88" s="11">
        <v>7.8</v>
      </c>
      <c r="Y88" s="11">
        <v>2.35</v>
      </c>
      <c r="Z88" s="12">
        <v>55000</v>
      </c>
    </row>
    <row r="89" spans="1:26" x14ac:dyDescent="0.25">
      <c r="A89" s="8" t="s">
        <v>20</v>
      </c>
      <c r="B89" s="9" t="s">
        <v>254</v>
      </c>
      <c r="C89" s="13">
        <v>226</v>
      </c>
      <c r="D89" s="13">
        <v>93</v>
      </c>
      <c r="E89" s="13">
        <v>31</v>
      </c>
      <c r="F89" s="13">
        <v>213</v>
      </c>
      <c r="G89" s="9" t="s">
        <v>255</v>
      </c>
      <c r="H89" s="13">
        <v>4000</v>
      </c>
      <c r="I89" s="13">
        <v>238371987</v>
      </c>
      <c r="J89" s="9" t="s">
        <v>378</v>
      </c>
      <c r="K89" s="9" t="s">
        <v>2809</v>
      </c>
      <c r="L89" s="9" t="s">
        <v>599</v>
      </c>
      <c r="M89" s="13" t="s">
        <v>4118</v>
      </c>
      <c r="N89" s="13" t="s">
        <v>478</v>
      </c>
      <c r="O89" s="9"/>
      <c r="P89" s="13"/>
      <c r="Q89" s="13">
        <v>173</v>
      </c>
      <c r="R89" s="9" t="s">
        <v>25</v>
      </c>
      <c r="S89" s="9" t="s">
        <v>26</v>
      </c>
      <c r="T89" s="9" t="s">
        <v>54</v>
      </c>
      <c r="U89" s="13">
        <v>165000000</v>
      </c>
      <c r="V89" s="13">
        <v>2010</v>
      </c>
      <c r="W89" s="13">
        <v>225</v>
      </c>
      <c r="X89" s="13">
        <v>6.4</v>
      </c>
      <c r="Y89" s="13">
        <v>2.35</v>
      </c>
      <c r="Z89" s="14">
        <v>0</v>
      </c>
    </row>
    <row r="90" spans="1:26" x14ac:dyDescent="0.25">
      <c r="A90" s="5" t="s">
        <v>20</v>
      </c>
      <c r="B90" s="6" t="s">
        <v>257</v>
      </c>
      <c r="C90" s="11">
        <v>443</v>
      </c>
      <c r="D90" s="11">
        <v>130</v>
      </c>
      <c r="E90" s="11">
        <v>663</v>
      </c>
      <c r="F90" s="11">
        <v>604</v>
      </c>
      <c r="G90" s="6" t="s">
        <v>258</v>
      </c>
      <c r="H90" s="11">
        <v>2000</v>
      </c>
      <c r="I90" s="11">
        <v>93417865</v>
      </c>
      <c r="J90" s="6" t="s">
        <v>497</v>
      </c>
      <c r="K90" s="6" t="s">
        <v>378</v>
      </c>
      <c r="L90" s="6" t="s">
        <v>4118</v>
      </c>
      <c r="M90" s="11" t="s">
        <v>5505</v>
      </c>
      <c r="N90" s="11" t="s">
        <v>2970</v>
      </c>
      <c r="O90" s="6"/>
      <c r="P90" s="11"/>
      <c r="Q90" s="11">
        <v>497</v>
      </c>
      <c r="R90" s="6" t="s">
        <v>25</v>
      </c>
      <c r="S90" s="6" t="s">
        <v>26</v>
      </c>
      <c r="T90" s="6" t="s">
        <v>54</v>
      </c>
      <c r="U90" s="11">
        <v>190000000</v>
      </c>
      <c r="V90" s="11">
        <v>2015</v>
      </c>
      <c r="W90" s="11">
        <v>638</v>
      </c>
      <c r="X90" s="11">
        <v>6.5</v>
      </c>
      <c r="Y90" s="11">
        <v>2.2000000000000002</v>
      </c>
      <c r="Z90" s="12">
        <v>37000</v>
      </c>
    </row>
    <row r="91" spans="1:26" x14ac:dyDescent="0.25">
      <c r="A91" s="8" t="s">
        <v>20</v>
      </c>
      <c r="B91" s="9" t="s">
        <v>259</v>
      </c>
      <c r="C91" s="13">
        <v>384</v>
      </c>
      <c r="D91" s="13">
        <v>102</v>
      </c>
      <c r="E91" s="13">
        <v>38</v>
      </c>
      <c r="F91" s="13">
        <v>562</v>
      </c>
      <c r="G91" s="9" t="s">
        <v>260</v>
      </c>
      <c r="H91" s="13">
        <v>756</v>
      </c>
      <c r="I91" s="13">
        <v>222487711</v>
      </c>
      <c r="J91" s="9" t="s">
        <v>497</v>
      </c>
      <c r="K91" s="9" t="s">
        <v>378</v>
      </c>
      <c r="L91" s="9" t="s">
        <v>2809</v>
      </c>
      <c r="M91" s="13" t="s">
        <v>599</v>
      </c>
      <c r="N91" s="13" t="s">
        <v>1074</v>
      </c>
      <c r="O91" s="9" t="s">
        <v>4118</v>
      </c>
      <c r="P91" s="13" t="s">
        <v>2970</v>
      </c>
      <c r="Q91" s="13">
        <v>433</v>
      </c>
      <c r="R91" s="9" t="s">
        <v>25</v>
      </c>
      <c r="S91" s="9" t="s">
        <v>26</v>
      </c>
      <c r="T91" s="9" t="s">
        <v>54</v>
      </c>
      <c r="U91" s="13">
        <v>165000000</v>
      </c>
      <c r="V91" s="13">
        <v>2014</v>
      </c>
      <c r="W91" s="13">
        <v>719</v>
      </c>
      <c r="X91" s="13">
        <v>7.9</v>
      </c>
      <c r="Y91" s="13">
        <v>2.39</v>
      </c>
      <c r="Z91" s="14">
        <v>41000</v>
      </c>
    </row>
    <row r="92" spans="1:26" x14ac:dyDescent="0.25">
      <c r="A92" s="5" t="s">
        <v>20</v>
      </c>
      <c r="B92" s="6" t="s">
        <v>263</v>
      </c>
      <c r="C92" s="11">
        <v>377</v>
      </c>
      <c r="D92" s="11">
        <v>101</v>
      </c>
      <c r="E92" s="11">
        <v>66</v>
      </c>
      <c r="F92" s="11">
        <v>833</v>
      </c>
      <c r="G92" s="6" t="s">
        <v>264</v>
      </c>
      <c r="H92" s="11">
        <v>975</v>
      </c>
      <c r="I92" s="11">
        <v>189412677</v>
      </c>
      <c r="J92" s="6" t="s">
        <v>378</v>
      </c>
      <c r="K92" s="6" t="s">
        <v>2809</v>
      </c>
      <c r="L92" s="6" t="s">
        <v>599</v>
      </c>
      <c r="M92" s="11" t="s">
        <v>4118</v>
      </c>
      <c r="N92" s="11" t="s">
        <v>2970</v>
      </c>
      <c r="O92" s="6"/>
      <c r="P92" s="11"/>
      <c r="Q92" s="11">
        <v>345</v>
      </c>
      <c r="R92" s="6" t="s">
        <v>25</v>
      </c>
      <c r="S92" s="6" t="s">
        <v>26</v>
      </c>
      <c r="T92" s="6" t="s">
        <v>54</v>
      </c>
      <c r="U92" s="11">
        <v>165000000</v>
      </c>
      <c r="V92" s="11">
        <v>2012</v>
      </c>
      <c r="W92" s="11">
        <v>931</v>
      </c>
      <c r="X92" s="11">
        <v>7.8</v>
      </c>
      <c r="Y92" s="11">
        <v>2.35</v>
      </c>
      <c r="Z92" s="12">
        <v>40000</v>
      </c>
    </row>
    <row r="93" spans="1:26" x14ac:dyDescent="0.25">
      <c r="A93" s="8" t="s">
        <v>20</v>
      </c>
      <c r="B93" s="9" t="s">
        <v>193</v>
      </c>
      <c r="C93" s="13">
        <v>188</v>
      </c>
      <c r="D93" s="13">
        <v>100</v>
      </c>
      <c r="E93" s="13">
        <v>0</v>
      </c>
      <c r="F93" s="13">
        <v>267</v>
      </c>
      <c r="G93" s="9" t="s">
        <v>267</v>
      </c>
      <c r="H93" s="13">
        <v>15000</v>
      </c>
      <c r="I93" s="13">
        <v>665426</v>
      </c>
      <c r="J93" s="9" t="s">
        <v>378</v>
      </c>
      <c r="K93" s="9" t="s">
        <v>2809</v>
      </c>
      <c r="L93" s="9" t="s">
        <v>4118</v>
      </c>
      <c r="M93" s="13" t="s">
        <v>478</v>
      </c>
      <c r="N93" s="13"/>
      <c r="O93" s="9"/>
      <c r="P93" s="13"/>
      <c r="Q93" s="13">
        <v>444</v>
      </c>
      <c r="R93" s="9" t="s">
        <v>25</v>
      </c>
      <c r="S93" s="9" t="s">
        <v>26</v>
      </c>
      <c r="T93" s="9" t="s">
        <v>126</v>
      </c>
      <c r="U93" s="13">
        <v>165000000</v>
      </c>
      <c r="V93" s="13">
        <v>2004</v>
      </c>
      <c r="W93" s="13">
        <v>726</v>
      </c>
      <c r="X93" s="13">
        <v>6.6</v>
      </c>
      <c r="Y93" s="13">
        <v>2.35</v>
      </c>
      <c r="Z93" s="14">
        <v>10000</v>
      </c>
    </row>
    <row r="94" spans="1:26" x14ac:dyDescent="0.25">
      <c r="A94" s="5" t="s">
        <v>20</v>
      </c>
      <c r="B94" s="6" t="s">
        <v>189</v>
      </c>
      <c r="C94" s="11">
        <v>286</v>
      </c>
      <c r="D94" s="11">
        <v>120</v>
      </c>
      <c r="E94" s="11">
        <v>776</v>
      </c>
      <c r="F94" s="11">
        <v>535</v>
      </c>
      <c r="G94" s="6" t="s">
        <v>268</v>
      </c>
      <c r="H94" s="11">
        <v>890</v>
      </c>
      <c r="I94" s="11">
        <v>102315545</v>
      </c>
      <c r="J94" s="6" t="s">
        <v>497</v>
      </c>
      <c r="K94" s="6" t="s">
        <v>378</v>
      </c>
      <c r="L94" s="6" t="s">
        <v>2970</v>
      </c>
      <c r="M94" s="11"/>
      <c r="N94" s="11"/>
      <c r="O94" s="6"/>
      <c r="P94" s="11"/>
      <c r="Q94" s="11">
        <v>520</v>
      </c>
      <c r="R94" s="6" t="s">
        <v>25</v>
      </c>
      <c r="S94" s="6" t="s">
        <v>26</v>
      </c>
      <c r="T94" s="6" t="s">
        <v>27</v>
      </c>
      <c r="U94" s="11">
        <v>165000000</v>
      </c>
      <c r="V94" s="11">
        <v>2016</v>
      </c>
      <c r="W94" s="11">
        <v>812</v>
      </c>
      <c r="X94" s="11">
        <v>5.5</v>
      </c>
      <c r="Y94" s="11">
        <v>2.35</v>
      </c>
      <c r="Z94" s="12">
        <v>67000</v>
      </c>
    </row>
    <row r="95" spans="1:26" x14ac:dyDescent="0.25">
      <c r="A95" s="8" t="s">
        <v>20</v>
      </c>
      <c r="B95" s="9" t="s">
        <v>270</v>
      </c>
      <c r="C95" s="13">
        <v>288</v>
      </c>
      <c r="D95" s="13">
        <v>98</v>
      </c>
      <c r="E95" s="13">
        <v>255</v>
      </c>
      <c r="F95" s="13">
        <v>759</v>
      </c>
      <c r="G95" s="9" t="s">
        <v>271</v>
      </c>
      <c r="H95" s="13">
        <v>18000</v>
      </c>
      <c r="I95" s="13">
        <v>217387997</v>
      </c>
      <c r="J95" s="9" t="s">
        <v>378</v>
      </c>
      <c r="K95" s="9" t="s">
        <v>2809</v>
      </c>
      <c r="L95" s="9" t="s">
        <v>4118</v>
      </c>
      <c r="M95" s="13" t="s">
        <v>478</v>
      </c>
      <c r="N95" s="13"/>
      <c r="O95" s="9"/>
      <c r="P95" s="13"/>
      <c r="Q95" s="13">
        <v>492</v>
      </c>
      <c r="R95" s="9" t="s">
        <v>25</v>
      </c>
      <c r="S95" s="9" t="s">
        <v>26</v>
      </c>
      <c r="T95" s="9" t="s">
        <v>54</v>
      </c>
      <c r="U95" s="13">
        <v>165000000</v>
      </c>
      <c r="V95" s="13">
        <v>2010</v>
      </c>
      <c r="W95" s="13">
        <v>953</v>
      </c>
      <c r="X95" s="13">
        <v>8.1999999999999993</v>
      </c>
      <c r="Y95" s="13">
        <v>2.35</v>
      </c>
      <c r="Z95" s="14">
        <v>33000</v>
      </c>
    </row>
    <row r="96" spans="1:26" x14ac:dyDescent="0.25">
      <c r="A96" s="5" t="s">
        <v>20</v>
      </c>
      <c r="B96" s="6" t="s">
        <v>273</v>
      </c>
      <c r="C96" s="11">
        <v>280</v>
      </c>
      <c r="D96" s="11">
        <v>109</v>
      </c>
      <c r="E96" s="11">
        <v>84</v>
      </c>
      <c r="F96" s="11">
        <v>191</v>
      </c>
      <c r="G96" s="6" t="s">
        <v>53</v>
      </c>
      <c r="H96" s="11">
        <v>648</v>
      </c>
      <c r="I96" s="11">
        <v>150350192</v>
      </c>
      <c r="J96" s="6" t="s">
        <v>497</v>
      </c>
      <c r="K96" s="6" t="s">
        <v>2970</v>
      </c>
      <c r="L96" s="6"/>
      <c r="M96" s="11"/>
      <c r="N96" s="11"/>
      <c r="O96" s="6"/>
      <c r="P96" s="11"/>
      <c r="Q96" s="11">
        <v>1676</v>
      </c>
      <c r="R96" s="6" t="s">
        <v>25</v>
      </c>
      <c r="S96" s="6" t="s">
        <v>26</v>
      </c>
      <c r="T96" s="6" t="s">
        <v>249</v>
      </c>
      <c r="U96" s="11">
        <v>200000000</v>
      </c>
      <c r="V96" s="11">
        <v>2003</v>
      </c>
      <c r="W96" s="11">
        <v>284</v>
      </c>
      <c r="X96" s="11">
        <v>6.4</v>
      </c>
      <c r="Y96" s="11">
        <v>2.35</v>
      </c>
      <c r="Z96" s="12">
        <v>0</v>
      </c>
    </row>
    <row r="97" spans="1:26" x14ac:dyDescent="0.25">
      <c r="A97" s="8" t="s">
        <v>20</v>
      </c>
      <c r="B97" s="9" t="s">
        <v>275</v>
      </c>
      <c r="C97" s="13">
        <v>653</v>
      </c>
      <c r="D97" s="13">
        <v>121</v>
      </c>
      <c r="E97" s="13">
        <v>571</v>
      </c>
      <c r="F97" s="13">
        <v>3000</v>
      </c>
      <c r="G97" s="9" t="s">
        <v>151</v>
      </c>
      <c r="H97" s="13">
        <v>14000</v>
      </c>
      <c r="I97" s="13">
        <v>333130696</v>
      </c>
      <c r="J97" s="9" t="s">
        <v>497</v>
      </c>
      <c r="K97" s="9" t="s">
        <v>378</v>
      </c>
      <c r="L97" s="9" t="s">
        <v>2970</v>
      </c>
      <c r="M97" s="13"/>
      <c r="N97" s="13"/>
      <c r="O97" s="9"/>
      <c r="P97" s="13"/>
      <c r="Q97" s="13">
        <v>1097</v>
      </c>
      <c r="R97" s="9" t="s">
        <v>25</v>
      </c>
      <c r="S97" s="9" t="s">
        <v>26</v>
      </c>
      <c r="T97" s="9" t="s">
        <v>27</v>
      </c>
      <c r="U97" s="13">
        <v>170000000</v>
      </c>
      <c r="V97" s="13">
        <v>2014</v>
      </c>
      <c r="W97" s="13">
        <v>14000</v>
      </c>
      <c r="X97" s="13">
        <v>8.1</v>
      </c>
      <c r="Y97" s="13">
        <v>2.35</v>
      </c>
      <c r="Z97" s="14">
        <v>96000</v>
      </c>
    </row>
    <row r="98" spans="1:26" x14ac:dyDescent="0.25">
      <c r="A98" s="5" t="s">
        <v>20</v>
      </c>
      <c r="B98" s="6" t="s">
        <v>35</v>
      </c>
      <c r="C98" s="11">
        <v>712</v>
      </c>
      <c r="D98" s="11">
        <v>169</v>
      </c>
      <c r="E98" s="11">
        <v>22000</v>
      </c>
      <c r="F98" s="11">
        <v>6000</v>
      </c>
      <c r="G98" s="6" t="s">
        <v>117</v>
      </c>
      <c r="H98" s="11">
        <v>11000</v>
      </c>
      <c r="I98" s="11">
        <v>187991439</v>
      </c>
      <c r="J98" s="6" t="s">
        <v>378</v>
      </c>
      <c r="K98" s="6" t="s">
        <v>1074</v>
      </c>
      <c r="L98" s="6" t="s">
        <v>2970</v>
      </c>
      <c r="M98" s="11"/>
      <c r="N98" s="11"/>
      <c r="O98" s="6"/>
      <c r="P98" s="11"/>
      <c r="Q98" s="11">
        <v>2725</v>
      </c>
      <c r="R98" s="6" t="s">
        <v>25</v>
      </c>
      <c r="S98" s="6" t="s">
        <v>26</v>
      </c>
      <c r="T98" s="6" t="s">
        <v>27</v>
      </c>
      <c r="U98" s="11">
        <v>165000000</v>
      </c>
      <c r="V98" s="11">
        <v>2014</v>
      </c>
      <c r="W98" s="11">
        <v>11000</v>
      </c>
      <c r="X98" s="11">
        <v>8.6</v>
      </c>
      <c r="Y98" s="11">
        <v>2.35</v>
      </c>
      <c r="Z98" s="12">
        <v>349000</v>
      </c>
    </row>
    <row r="99" spans="1:26" x14ac:dyDescent="0.25">
      <c r="A99" s="8" t="s">
        <v>20</v>
      </c>
      <c r="B99" s="9" t="s">
        <v>35</v>
      </c>
      <c r="C99" s="13">
        <v>642</v>
      </c>
      <c r="D99" s="13">
        <v>148</v>
      </c>
      <c r="E99" s="13">
        <v>22000</v>
      </c>
      <c r="F99" s="13">
        <v>23000</v>
      </c>
      <c r="G99" s="9" t="s">
        <v>37</v>
      </c>
      <c r="H99" s="13">
        <v>29000</v>
      </c>
      <c r="I99" s="13">
        <v>292568851</v>
      </c>
      <c r="J99" s="9" t="s">
        <v>497</v>
      </c>
      <c r="K99" s="9" t="s">
        <v>378</v>
      </c>
      <c r="L99" s="9" t="s">
        <v>2970</v>
      </c>
      <c r="M99" s="13" t="s">
        <v>2604</v>
      </c>
      <c r="N99" s="13"/>
      <c r="O99" s="9"/>
      <c r="P99" s="13"/>
      <c r="Q99" s="13">
        <v>2803</v>
      </c>
      <c r="R99" s="9" t="s">
        <v>25</v>
      </c>
      <c r="S99" s="9" t="s">
        <v>26</v>
      </c>
      <c r="T99" s="9" t="s">
        <v>27</v>
      </c>
      <c r="U99" s="13">
        <v>160000000</v>
      </c>
      <c r="V99" s="13">
        <v>2010</v>
      </c>
      <c r="W99" s="13">
        <v>27000</v>
      </c>
      <c r="X99" s="13">
        <v>8.8000000000000007</v>
      </c>
      <c r="Y99" s="13">
        <v>2.35</v>
      </c>
      <c r="Z99" s="14">
        <v>175000</v>
      </c>
    </row>
    <row r="100" spans="1:26" x14ac:dyDescent="0.25">
      <c r="A100" s="5" t="s">
        <v>20</v>
      </c>
      <c r="B100" s="6" t="s">
        <v>279</v>
      </c>
      <c r="C100" s="11">
        <v>1</v>
      </c>
      <c r="D100" s="11">
        <v>120</v>
      </c>
      <c r="E100" s="11">
        <v>28</v>
      </c>
      <c r="F100" s="11">
        <v>12</v>
      </c>
      <c r="G100" s="6" t="s">
        <v>280</v>
      </c>
      <c r="H100" s="11">
        <v>544</v>
      </c>
      <c r="I100" s="11"/>
      <c r="J100" s="6" t="s">
        <v>497</v>
      </c>
      <c r="K100" s="6" t="s">
        <v>378</v>
      </c>
      <c r="L100" s="6" t="s">
        <v>1074</v>
      </c>
      <c r="M100" s="11" t="s">
        <v>1786</v>
      </c>
      <c r="N100" s="11" t="s">
        <v>2970</v>
      </c>
      <c r="O100" s="6"/>
      <c r="P100" s="11"/>
      <c r="Q100" s="11">
        <v>13</v>
      </c>
      <c r="R100" s="6" t="s">
        <v>281</v>
      </c>
      <c r="S100" s="6" t="s">
        <v>282</v>
      </c>
      <c r="T100" s="6" t="s">
        <v>42</v>
      </c>
      <c r="U100" s="11"/>
      <c r="V100" s="11">
        <v>2016</v>
      </c>
      <c r="W100" s="11">
        <v>106</v>
      </c>
      <c r="X100" s="11">
        <v>8.1999999999999993</v>
      </c>
      <c r="Y100" s="11">
        <v>2.35</v>
      </c>
      <c r="Z100" s="12">
        <v>0</v>
      </c>
    </row>
    <row r="101" spans="1:26" x14ac:dyDescent="0.25">
      <c r="A101" s="8" t="s">
        <v>20</v>
      </c>
      <c r="B101" s="9" t="s">
        <v>84</v>
      </c>
      <c r="C101" s="13">
        <v>645</v>
      </c>
      <c r="D101" s="13">
        <v>182</v>
      </c>
      <c r="E101" s="13">
        <v>0</v>
      </c>
      <c r="F101" s="13">
        <v>773</v>
      </c>
      <c r="G101" s="9" t="s">
        <v>85</v>
      </c>
      <c r="H101" s="13">
        <v>5000</v>
      </c>
      <c r="I101" s="13">
        <v>303001229</v>
      </c>
      <c r="J101" s="9" t="s">
        <v>378</v>
      </c>
      <c r="K101" s="9" t="s">
        <v>478</v>
      </c>
      <c r="L101" s="9"/>
      <c r="M101" s="13"/>
      <c r="N101" s="13"/>
      <c r="O101" s="9"/>
      <c r="P101" s="13"/>
      <c r="Q101" s="13">
        <v>1367</v>
      </c>
      <c r="R101" s="9" t="s">
        <v>25</v>
      </c>
      <c r="S101" s="9" t="s">
        <v>26</v>
      </c>
      <c r="T101" s="9" t="s">
        <v>27</v>
      </c>
      <c r="U101" s="13">
        <v>180000000</v>
      </c>
      <c r="V101" s="13">
        <v>2012</v>
      </c>
      <c r="W101" s="13">
        <v>972</v>
      </c>
      <c r="X101" s="13">
        <v>7.9</v>
      </c>
      <c r="Y101" s="13">
        <v>2.35</v>
      </c>
      <c r="Z101" s="14">
        <v>166000</v>
      </c>
    </row>
    <row r="102" spans="1:26" x14ac:dyDescent="0.25">
      <c r="A102" s="5" t="s">
        <v>20</v>
      </c>
      <c r="B102" s="6" t="s">
        <v>216</v>
      </c>
      <c r="C102" s="11">
        <v>187</v>
      </c>
      <c r="D102" s="11">
        <v>106</v>
      </c>
      <c r="E102" s="11">
        <v>357</v>
      </c>
      <c r="F102" s="11">
        <v>4000</v>
      </c>
      <c r="G102" s="6" t="s">
        <v>151</v>
      </c>
      <c r="H102" s="11">
        <v>23000</v>
      </c>
      <c r="I102" s="11">
        <v>144512310</v>
      </c>
      <c r="J102" s="6" t="s">
        <v>497</v>
      </c>
      <c r="K102" s="6" t="s">
        <v>5507</v>
      </c>
      <c r="L102" s="6" t="s">
        <v>2604</v>
      </c>
      <c r="M102" s="11"/>
      <c r="N102" s="11"/>
      <c r="O102" s="6"/>
      <c r="P102" s="11"/>
      <c r="Q102" s="11">
        <v>988</v>
      </c>
      <c r="R102" s="6" t="s">
        <v>25</v>
      </c>
      <c r="S102" s="6" t="s">
        <v>26</v>
      </c>
      <c r="T102" s="6" t="s">
        <v>27</v>
      </c>
      <c r="U102" s="11">
        <v>38000000</v>
      </c>
      <c r="V102" s="11">
        <v>2001</v>
      </c>
      <c r="W102" s="11">
        <v>14000</v>
      </c>
      <c r="X102" s="11">
        <v>6.7</v>
      </c>
      <c r="Y102" s="11">
        <v>2.35</v>
      </c>
      <c r="Z102" s="12">
        <v>14000</v>
      </c>
    </row>
    <row r="103" spans="1:26" x14ac:dyDescent="0.25">
      <c r="A103" s="8" t="s">
        <v>20</v>
      </c>
      <c r="B103" s="9" t="s">
        <v>284</v>
      </c>
      <c r="C103" s="13">
        <v>362</v>
      </c>
      <c r="D103" s="13">
        <v>166</v>
      </c>
      <c r="E103" s="13">
        <v>21000</v>
      </c>
      <c r="F103" s="13">
        <v>919</v>
      </c>
      <c r="G103" s="9" t="s">
        <v>285</v>
      </c>
      <c r="H103" s="13">
        <v>11000</v>
      </c>
      <c r="I103" s="13">
        <v>127490802</v>
      </c>
      <c r="J103" s="9" t="s">
        <v>1074</v>
      </c>
      <c r="K103" s="9" t="s">
        <v>478</v>
      </c>
      <c r="L103" s="9" t="s">
        <v>4459</v>
      </c>
      <c r="M103" s="13"/>
      <c r="N103" s="13"/>
      <c r="O103" s="9"/>
      <c r="P103" s="13"/>
      <c r="Q103" s="13">
        <v>822</v>
      </c>
      <c r="R103" s="9" t="s">
        <v>25</v>
      </c>
      <c r="S103" s="9" t="s">
        <v>26</v>
      </c>
      <c r="T103" s="9" t="s">
        <v>27</v>
      </c>
      <c r="U103" s="13">
        <v>150000000</v>
      </c>
      <c r="V103" s="13">
        <v>2008</v>
      </c>
      <c r="W103" s="13">
        <v>1000</v>
      </c>
      <c r="X103" s="13">
        <v>7.8</v>
      </c>
      <c r="Y103" s="13">
        <v>2.35</v>
      </c>
      <c r="Z103" s="14">
        <v>23000</v>
      </c>
    </row>
    <row r="104" spans="1:26" x14ac:dyDescent="0.25">
      <c r="A104" s="5" t="s">
        <v>20</v>
      </c>
      <c r="B104" s="6" t="s">
        <v>287</v>
      </c>
      <c r="C104" s="11">
        <v>500</v>
      </c>
      <c r="D104" s="11">
        <v>132</v>
      </c>
      <c r="E104" s="11">
        <v>905</v>
      </c>
      <c r="F104" s="11">
        <v>1000</v>
      </c>
      <c r="G104" s="6" t="s">
        <v>202</v>
      </c>
      <c r="H104" s="11">
        <v>34000</v>
      </c>
      <c r="I104" s="11">
        <v>146405371</v>
      </c>
      <c r="J104" s="6" t="s">
        <v>497</v>
      </c>
      <c r="K104" s="6" t="s">
        <v>378</v>
      </c>
      <c r="L104" s="6" t="s">
        <v>2970</v>
      </c>
      <c r="M104" s="11"/>
      <c r="N104" s="11"/>
      <c r="O104" s="6"/>
      <c r="P104" s="11"/>
      <c r="Q104" s="11">
        <v>698</v>
      </c>
      <c r="R104" s="6" t="s">
        <v>25</v>
      </c>
      <c r="S104" s="6" t="s">
        <v>26</v>
      </c>
      <c r="T104" s="6" t="s">
        <v>27</v>
      </c>
      <c r="U104" s="11">
        <v>160000000</v>
      </c>
      <c r="V104" s="11">
        <v>2011</v>
      </c>
      <c r="W104" s="11">
        <v>13000</v>
      </c>
      <c r="X104" s="11">
        <v>7.8</v>
      </c>
      <c r="Y104" s="11">
        <v>2.35</v>
      </c>
      <c r="Z104" s="12">
        <v>54000</v>
      </c>
    </row>
    <row r="105" spans="1:26" x14ac:dyDescent="0.25">
      <c r="A105" s="8" t="s">
        <v>20</v>
      </c>
      <c r="B105" s="9" t="s">
        <v>288</v>
      </c>
      <c r="C105" s="13">
        <v>389</v>
      </c>
      <c r="D105" s="13">
        <v>137</v>
      </c>
      <c r="E105" s="13">
        <v>508</v>
      </c>
      <c r="F105" s="13">
        <v>14000</v>
      </c>
      <c r="G105" s="9" t="s">
        <v>289</v>
      </c>
      <c r="H105" s="13">
        <v>34000</v>
      </c>
      <c r="I105" s="13">
        <v>281666058</v>
      </c>
      <c r="J105" s="9" t="s">
        <v>378</v>
      </c>
      <c r="K105" s="9" t="s">
        <v>2970</v>
      </c>
      <c r="L105" s="9"/>
      <c r="M105" s="13"/>
      <c r="N105" s="13"/>
      <c r="O105" s="9"/>
      <c r="P105" s="13"/>
      <c r="Q105" s="13">
        <v>383</v>
      </c>
      <c r="R105" s="9" t="s">
        <v>25</v>
      </c>
      <c r="S105" s="9" t="s">
        <v>26</v>
      </c>
      <c r="T105" s="9" t="s">
        <v>27</v>
      </c>
      <c r="U105" s="13">
        <v>160000000</v>
      </c>
      <c r="V105" s="13">
        <v>2015</v>
      </c>
      <c r="W105" s="13">
        <v>22000</v>
      </c>
      <c r="X105" s="13">
        <v>6.6</v>
      </c>
      <c r="Y105" s="13">
        <v>2.35</v>
      </c>
      <c r="Z105" s="14">
        <v>38000</v>
      </c>
    </row>
    <row r="106" spans="1:26" x14ac:dyDescent="0.25">
      <c r="A106" s="5" t="s">
        <v>20</v>
      </c>
      <c r="B106" s="6" t="s">
        <v>291</v>
      </c>
      <c r="C106" s="11">
        <v>235</v>
      </c>
      <c r="D106" s="11">
        <v>109</v>
      </c>
      <c r="E106" s="11">
        <v>226</v>
      </c>
      <c r="F106" s="11">
        <v>370</v>
      </c>
      <c r="G106" s="6" t="s">
        <v>292</v>
      </c>
      <c r="H106" s="11">
        <v>12000</v>
      </c>
      <c r="I106" s="11">
        <v>63143812</v>
      </c>
      <c r="J106" s="6" t="s">
        <v>497</v>
      </c>
      <c r="K106" s="6" t="s">
        <v>378</v>
      </c>
      <c r="L106" s="6" t="s">
        <v>4118</v>
      </c>
      <c r="M106" s="11" t="s">
        <v>478</v>
      </c>
      <c r="N106" s="11"/>
      <c r="O106" s="6"/>
      <c r="P106" s="11"/>
      <c r="Q106" s="11">
        <v>238</v>
      </c>
      <c r="R106" s="6" t="s">
        <v>25</v>
      </c>
      <c r="S106" s="6" t="s">
        <v>26</v>
      </c>
      <c r="T106" s="6" t="s">
        <v>54</v>
      </c>
      <c r="U106" s="11">
        <v>150000000</v>
      </c>
      <c r="V106" s="11">
        <v>2010</v>
      </c>
      <c r="W106" s="11">
        <v>418</v>
      </c>
      <c r="X106" s="11">
        <v>6.1</v>
      </c>
      <c r="Y106" s="11">
        <v>2.35</v>
      </c>
      <c r="Z106" s="12">
        <v>11000</v>
      </c>
    </row>
    <row r="107" spans="1:26" x14ac:dyDescent="0.25">
      <c r="A107" s="8" t="s">
        <v>20</v>
      </c>
      <c r="B107" s="9" t="s">
        <v>293</v>
      </c>
      <c r="C107" s="13">
        <v>231</v>
      </c>
      <c r="D107" s="13">
        <v>98</v>
      </c>
      <c r="E107" s="13">
        <v>249</v>
      </c>
      <c r="F107" s="13">
        <v>702</v>
      </c>
      <c r="G107" s="9" t="s">
        <v>294</v>
      </c>
      <c r="H107" s="13">
        <v>87000</v>
      </c>
      <c r="I107" s="13">
        <v>60655503</v>
      </c>
      <c r="J107" s="9" t="s">
        <v>497</v>
      </c>
      <c r="K107" s="9" t="s">
        <v>378</v>
      </c>
      <c r="L107" s="9" t="s">
        <v>1074</v>
      </c>
      <c r="M107" s="13" t="s">
        <v>2604</v>
      </c>
      <c r="N107" s="13"/>
      <c r="O107" s="9"/>
      <c r="P107" s="13"/>
      <c r="Q107" s="13">
        <v>629</v>
      </c>
      <c r="R107" s="9" t="s">
        <v>25</v>
      </c>
      <c r="S107" s="9" t="s">
        <v>26</v>
      </c>
      <c r="T107" s="9" t="s">
        <v>27</v>
      </c>
      <c r="U107" s="13">
        <v>160000000</v>
      </c>
      <c r="V107" s="13">
        <v>2006</v>
      </c>
      <c r="W107" s="13">
        <v>2000</v>
      </c>
      <c r="X107" s="13">
        <v>5.6</v>
      </c>
      <c r="Y107" s="13">
        <v>2.35</v>
      </c>
      <c r="Z107" s="14">
        <v>0</v>
      </c>
    </row>
    <row r="108" spans="1:26" x14ac:dyDescent="0.25">
      <c r="A108" s="5" t="s">
        <v>20</v>
      </c>
      <c r="B108" s="6" t="s">
        <v>296</v>
      </c>
      <c r="C108" s="11">
        <v>218</v>
      </c>
      <c r="D108" s="11">
        <v>113</v>
      </c>
      <c r="E108" s="11">
        <v>33</v>
      </c>
      <c r="F108" s="11">
        <v>11000</v>
      </c>
      <c r="G108" s="6" t="s">
        <v>60</v>
      </c>
      <c r="H108" s="11">
        <v>40000</v>
      </c>
      <c r="I108" s="11">
        <v>76846624</v>
      </c>
      <c r="J108" s="6" t="s">
        <v>378</v>
      </c>
      <c r="K108" s="6" t="s">
        <v>4118</v>
      </c>
      <c r="L108" s="6" t="s">
        <v>478</v>
      </c>
      <c r="M108" s="11"/>
      <c r="N108" s="11"/>
      <c r="O108" s="6"/>
      <c r="P108" s="11"/>
      <c r="Q108" s="11">
        <v>131</v>
      </c>
      <c r="R108" s="6" t="s">
        <v>25</v>
      </c>
      <c r="S108" s="6" t="s">
        <v>26</v>
      </c>
      <c r="T108" s="6" t="s">
        <v>54</v>
      </c>
      <c r="U108" s="11">
        <v>170000000</v>
      </c>
      <c r="V108" s="11">
        <v>2016</v>
      </c>
      <c r="W108" s="11">
        <v>25000</v>
      </c>
      <c r="X108" s="11">
        <v>6.4</v>
      </c>
      <c r="Y108" s="11">
        <v>1.85</v>
      </c>
      <c r="Z108" s="12">
        <v>30000</v>
      </c>
    </row>
    <row r="109" spans="1:26" x14ac:dyDescent="0.25">
      <c r="A109" s="8" t="s">
        <v>20</v>
      </c>
      <c r="B109" s="9" t="s">
        <v>297</v>
      </c>
      <c r="C109" s="13">
        <v>227</v>
      </c>
      <c r="D109" s="13">
        <v>93</v>
      </c>
      <c r="E109" s="13">
        <v>50</v>
      </c>
      <c r="F109" s="13">
        <v>692</v>
      </c>
      <c r="G109" s="9" t="s">
        <v>298</v>
      </c>
      <c r="H109" s="13">
        <v>3000</v>
      </c>
      <c r="I109" s="13">
        <v>320706665</v>
      </c>
      <c r="J109" s="9" t="s">
        <v>378</v>
      </c>
      <c r="K109" s="9" t="s">
        <v>2809</v>
      </c>
      <c r="L109" s="9" t="s">
        <v>599</v>
      </c>
      <c r="M109" s="13" t="s">
        <v>4118</v>
      </c>
      <c r="N109" s="13" t="s">
        <v>478</v>
      </c>
      <c r="O109" s="9"/>
      <c r="P109" s="13"/>
      <c r="Q109" s="13">
        <v>326</v>
      </c>
      <c r="R109" s="9" t="s">
        <v>25</v>
      </c>
      <c r="S109" s="9" t="s">
        <v>26</v>
      </c>
      <c r="T109" s="9" t="s">
        <v>54</v>
      </c>
      <c r="U109" s="13">
        <v>160000000</v>
      </c>
      <c r="V109" s="13">
        <v>2007</v>
      </c>
      <c r="W109" s="13">
        <v>795</v>
      </c>
      <c r="X109" s="13">
        <v>6.1</v>
      </c>
      <c r="Y109" s="13">
        <v>1.85</v>
      </c>
      <c r="Z109" s="14">
        <v>0</v>
      </c>
    </row>
    <row r="110" spans="1:26" x14ac:dyDescent="0.25">
      <c r="A110" s="5" t="s">
        <v>20</v>
      </c>
      <c r="B110" s="6" t="s">
        <v>301</v>
      </c>
      <c r="C110" s="11">
        <v>275</v>
      </c>
      <c r="D110" s="11">
        <v>123</v>
      </c>
      <c r="E110" s="11">
        <v>0</v>
      </c>
      <c r="F110" s="11">
        <v>648</v>
      </c>
      <c r="G110" s="6" t="s">
        <v>302</v>
      </c>
      <c r="H110" s="11">
        <v>3000</v>
      </c>
      <c r="I110" s="11">
        <v>46978995</v>
      </c>
      <c r="J110" s="6" t="s">
        <v>497</v>
      </c>
      <c r="K110" s="6" t="s">
        <v>378</v>
      </c>
      <c r="L110" s="6" t="s">
        <v>478</v>
      </c>
      <c r="M110" s="11"/>
      <c r="N110" s="11"/>
      <c r="O110" s="6"/>
      <c r="P110" s="11"/>
      <c r="Q110" s="11">
        <v>781</v>
      </c>
      <c r="R110" s="6" t="s">
        <v>25</v>
      </c>
      <c r="S110" s="6" t="s">
        <v>26</v>
      </c>
      <c r="T110" s="6" t="s">
        <v>27</v>
      </c>
      <c r="U110" s="11">
        <v>160000000</v>
      </c>
      <c r="V110" s="11">
        <v>2016</v>
      </c>
      <c r="W110" s="11">
        <v>716</v>
      </c>
      <c r="X110" s="11">
        <v>7.3</v>
      </c>
      <c r="Y110" s="11">
        <v>2.35</v>
      </c>
      <c r="Z110" s="12">
        <v>89000</v>
      </c>
    </row>
    <row r="111" spans="1:26" x14ac:dyDescent="0.25">
      <c r="A111" s="8" t="s">
        <v>20</v>
      </c>
      <c r="B111" s="9" t="s">
        <v>304</v>
      </c>
      <c r="C111" s="13">
        <v>474</v>
      </c>
      <c r="D111" s="13">
        <v>126</v>
      </c>
      <c r="E111" s="13">
        <v>230</v>
      </c>
      <c r="F111" s="13">
        <v>2000</v>
      </c>
      <c r="G111" s="9" t="s">
        <v>305</v>
      </c>
      <c r="H111" s="13">
        <v>24000</v>
      </c>
      <c r="I111" s="13">
        <v>89732035</v>
      </c>
      <c r="J111" s="9" t="s">
        <v>497</v>
      </c>
      <c r="K111" s="9" t="s">
        <v>378</v>
      </c>
      <c r="L111" s="9" t="s">
        <v>2970</v>
      </c>
      <c r="M111" s="13"/>
      <c r="N111" s="13"/>
      <c r="O111" s="9"/>
      <c r="P111" s="13"/>
      <c r="Q111" s="13">
        <v>867</v>
      </c>
      <c r="R111" s="9" t="s">
        <v>25</v>
      </c>
      <c r="S111" s="9" t="s">
        <v>26</v>
      </c>
      <c r="T111" s="9" t="s">
        <v>27</v>
      </c>
      <c r="U111" s="13">
        <v>155000000</v>
      </c>
      <c r="V111" s="13">
        <v>2015</v>
      </c>
      <c r="W111" s="13">
        <v>10000</v>
      </c>
      <c r="X111" s="13">
        <v>6.6</v>
      </c>
      <c r="Y111" s="13">
        <v>2.35</v>
      </c>
      <c r="Z111" s="14">
        <v>82000</v>
      </c>
    </row>
    <row r="112" spans="1:26" x14ac:dyDescent="0.25">
      <c r="A112" s="5" t="s">
        <v>20</v>
      </c>
      <c r="B112" s="6" t="s">
        <v>307</v>
      </c>
      <c r="C112" s="11">
        <v>228</v>
      </c>
      <c r="D112" s="11">
        <v>113</v>
      </c>
      <c r="E112" s="11">
        <v>150</v>
      </c>
      <c r="F112" s="11">
        <v>59</v>
      </c>
      <c r="G112" s="6" t="s">
        <v>201</v>
      </c>
      <c r="H112" s="11">
        <v>531</v>
      </c>
      <c r="I112" s="11">
        <v>104383624</v>
      </c>
      <c r="J112" s="6" t="s">
        <v>378</v>
      </c>
      <c r="K112" s="6" t="s">
        <v>4118</v>
      </c>
      <c r="L112" s="6" t="s">
        <v>478</v>
      </c>
      <c r="M112" s="11"/>
      <c r="N112" s="11"/>
      <c r="O112" s="6"/>
      <c r="P112" s="11"/>
      <c r="Q112" s="11">
        <v>227</v>
      </c>
      <c r="R112" s="6" t="s">
        <v>25</v>
      </c>
      <c r="S112" s="6" t="s">
        <v>26</v>
      </c>
      <c r="T112" s="6" t="s">
        <v>54</v>
      </c>
      <c r="U112" s="11">
        <v>155000000</v>
      </c>
      <c r="V112" s="11">
        <v>2010</v>
      </c>
      <c r="W112" s="11">
        <v>82</v>
      </c>
      <c r="X112" s="11">
        <v>6.3</v>
      </c>
      <c r="Y112" s="11">
        <v>1.78</v>
      </c>
      <c r="Z112" s="12">
        <v>11000</v>
      </c>
    </row>
    <row r="113" spans="1:26" x14ac:dyDescent="0.25">
      <c r="A113" s="8" t="s">
        <v>309</v>
      </c>
      <c r="B113" s="9" t="s">
        <v>127</v>
      </c>
      <c r="C113" s="13">
        <v>191</v>
      </c>
      <c r="D113" s="13">
        <v>184</v>
      </c>
      <c r="E113" s="13">
        <v>0</v>
      </c>
      <c r="F113" s="13">
        <v>691</v>
      </c>
      <c r="G113" s="9" t="s">
        <v>310</v>
      </c>
      <c r="H113" s="13">
        <v>3000</v>
      </c>
      <c r="I113" s="13">
        <v>198539855</v>
      </c>
      <c r="J113" s="9" t="s">
        <v>497</v>
      </c>
      <c r="K113" s="9" t="s">
        <v>1074</v>
      </c>
      <c r="L113" s="9" t="s">
        <v>5155</v>
      </c>
      <c r="M113" s="13" t="s">
        <v>4459</v>
      </c>
      <c r="N113" s="13" t="s">
        <v>5508</v>
      </c>
      <c r="O113" s="9"/>
      <c r="P113" s="13"/>
      <c r="Q113" s="13">
        <v>1999</v>
      </c>
      <c r="R113" s="9" t="s">
        <v>25</v>
      </c>
      <c r="S113" s="9" t="s">
        <v>26</v>
      </c>
      <c r="T113" s="9" t="s">
        <v>27</v>
      </c>
      <c r="U113" s="13">
        <v>140000000</v>
      </c>
      <c r="V113" s="13">
        <v>2001</v>
      </c>
      <c r="W113" s="13">
        <v>961</v>
      </c>
      <c r="X113" s="13">
        <v>6.1</v>
      </c>
      <c r="Y113" s="13">
        <v>2.35</v>
      </c>
      <c r="Z113" s="14">
        <v>0</v>
      </c>
    </row>
    <row r="114" spans="1:26" x14ac:dyDescent="0.25">
      <c r="A114" s="5" t="s">
        <v>20</v>
      </c>
      <c r="B114" s="6" t="s">
        <v>127</v>
      </c>
      <c r="C114" s="11">
        <v>396</v>
      </c>
      <c r="D114" s="11">
        <v>144</v>
      </c>
      <c r="E114" s="11">
        <v>0</v>
      </c>
      <c r="F114" s="11">
        <v>581</v>
      </c>
      <c r="G114" s="6" t="s">
        <v>313</v>
      </c>
      <c r="H114" s="11">
        <v>662</v>
      </c>
      <c r="I114" s="11">
        <v>318759914</v>
      </c>
      <c r="J114" s="6" t="s">
        <v>497</v>
      </c>
      <c r="K114" s="6" t="s">
        <v>378</v>
      </c>
      <c r="L114" s="6" t="s">
        <v>2970</v>
      </c>
      <c r="M114" s="11"/>
      <c r="N114" s="11"/>
      <c r="O114" s="6"/>
      <c r="P114" s="11"/>
      <c r="Q114" s="11">
        <v>1782</v>
      </c>
      <c r="R114" s="6" t="s">
        <v>25</v>
      </c>
      <c r="S114" s="6" t="s">
        <v>26</v>
      </c>
      <c r="T114" s="6" t="s">
        <v>27</v>
      </c>
      <c r="U114" s="11">
        <v>150000000</v>
      </c>
      <c r="V114" s="11">
        <v>2007</v>
      </c>
      <c r="W114" s="11">
        <v>599</v>
      </c>
      <c r="X114" s="11">
        <v>7.1</v>
      </c>
      <c r="Y114" s="11">
        <v>2.35</v>
      </c>
      <c r="Z114" s="12">
        <v>8000</v>
      </c>
    </row>
    <row r="115" spans="1:26" x14ac:dyDescent="0.25">
      <c r="A115" s="8" t="s">
        <v>20</v>
      </c>
      <c r="B115" s="9" t="s">
        <v>315</v>
      </c>
      <c r="C115" s="13">
        <v>248</v>
      </c>
      <c r="D115" s="13">
        <v>206</v>
      </c>
      <c r="E115" s="13">
        <v>0</v>
      </c>
      <c r="F115" s="13">
        <v>591</v>
      </c>
      <c r="G115" s="9" t="s">
        <v>242</v>
      </c>
      <c r="H115" s="13">
        <v>12000</v>
      </c>
      <c r="I115" s="13">
        <v>34293771</v>
      </c>
      <c r="J115" s="9" t="s">
        <v>497</v>
      </c>
      <c r="K115" s="9" t="s">
        <v>378</v>
      </c>
      <c r="L115" s="9" t="s">
        <v>3170</v>
      </c>
      <c r="M115" s="13" t="s">
        <v>1074</v>
      </c>
      <c r="N115" s="13" t="s">
        <v>5155</v>
      </c>
      <c r="O115" s="9" t="s">
        <v>4459</v>
      </c>
      <c r="P115" s="13" t="s">
        <v>5508</v>
      </c>
      <c r="Q115" s="13">
        <v>1390</v>
      </c>
      <c r="R115" s="9" t="s">
        <v>25</v>
      </c>
      <c r="S115" s="9" t="s">
        <v>318</v>
      </c>
      <c r="T115" s="9" t="s">
        <v>249</v>
      </c>
      <c r="U115" s="13">
        <v>155000000</v>
      </c>
      <c r="V115" s="13">
        <v>2004</v>
      </c>
      <c r="W115" s="13">
        <v>11000</v>
      </c>
      <c r="X115" s="13">
        <v>5.5</v>
      </c>
      <c r="Y115" s="13">
        <v>2.35</v>
      </c>
      <c r="Z115" s="14">
        <v>0</v>
      </c>
    </row>
    <row r="116" spans="1:26" x14ac:dyDescent="0.25">
      <c r="A116" s="5" t="s">
        <v>20</v>
      </c>
      <c r="B116" s="6" t="s">
        <v>58</v>
      </c>
      <c r="C116" s="11">
        <v>329</v>
      </c>
      <c r="D116" s="11">
        <v>138</v>
      </c>
      <c r="E116" s="11">
        <v>282</v>
      </c>
      <c r="F116" s="11">
        <v>687</v>
      </c>
      <c r="G116" s="6" t="s">
        <v>59</v>
      </c>
      <c r="H116" s="11">
        <v>21000</v>
      </c>
      <c r="I116" s="11">
        <v>292000866</v>
      </c>
      <c r="J116" s="6" t="s">
        <v>378</v>
      </c>
      <c r="K116" s="6" t="s">
        <v>4118</v>
      </c>
      <c r="L116" s="6" t="s">
        <v>478</v>
      </c>
      <c r="M116" s="11" t="s">
        <v>5505</v>
      </c>
      <c r="N116" s="11"/>
      <c r="O116" s="6"/>
      <c r="P116" s="11"/>
      <c r="Q116" s="11">
        <v>1108</v>
      </c>
      <c r="R116" s="6" t="s">
        <v>25</v>
      </c>
      <c r="S116" s="6" t="s">
        <v>34</v>
      </c>
      <c r="T116" s="6" t="s">
        <v>27</v>
      </c>
      <c r="U116" s="11">
        <v>150000000</v>
      </c>
      <c r="V116" s="11">
        <v>2007</v>
      </c>
      <c r="W116" s="11">
        <v>11000</v>
      </c>
      <c r="X116" s="11">
        <v>7.5</v>
      </c>
      <c r="Y116" s="11">
        <v>2.35</v>
      </c>
      <c r="Z116" s="12">
        <v>0</v>
      </c>
    </row>
    <row r="117" spans="1:26" x14ac:dyDescent="0.25">
      <c r="A117" s="8" t="s">
        <v>20</v>
      </c>
      <c r="B117" s="9" t="s">
        <v>164</v>
      </c>
      <c r="C117" s="13">
        <v>295</v>
      </c>
      <c r="D117" s="13">
        <v>157</v>
      </c>
      <c r="E117" s="13">
        <v>179</v>
      </c>
      <c r="F117" s="13">
        <v>10000</v>
      </c>
      <c r="G117" s="9" t="s">
        <v>59</v>
      </c>
      <c r="H117" s="13">
        <v>21000</v>
      </c>
      <c r="I117" s="13">
        <v>289994397</v>
      </c>
      <c r="J117" s="9" t="s">
        <v>378</v>
      </c>
      <c r="K117" s="9" t="s">
        <v>4118</v>
      </c>
      <c r="L117" s="9" t="s">
        <v>478</v>
      </c>
      <c r="M117" s="13" t="s">
        <v>5505</v>
      </c>
      <c r="N117" s="13"/>
      <c r="O117" s="9"/>
      <c r="P117" s="13"/>
      <c r="Q117" s="13">
        <v>1896</v>
      </c>
      <c r="R117" s="9" t="s">
        <v>25</v>
      </c>
      <c r="S117" s="9" t="s">
        <v>34</v>
      </c>
      <c r="T117" s="9" t="s">
        <v>27</v>
      </c>
      <c r="U117" s="13">
        <v>150000000</v>
      </c>
      <c r="V117" s="13">
        <v>2005</v>
      </c>
      <c r="W117" s="13">
        <v>11000</v>
      </c>
      <c r="X117" s="13">
        <v>7.6</v>
      </c>
      <c r="Y117" s="13">
        <v>2.35</v>
      </c>
      <c r="Z117" s="14">
        <v>0</v>
      </c>
    </row>
    <row r="118" spans="1:26" x14ac:dyDescent="0.25">
      <c r="A118" s="5" t="s">
        <v>20</v>
      </c>
      <c r="B118" s="6" t="s">
        <v>104</v>
      </c>
      <c r="C118" s="11">
        <v>318</v>
      </c>
      <c r="D118" s="11">
        <v>102</v>
      </c>
      <c r="E118" s="11">
        <v>532</v>
      </c>
      <c r="F118" s="11">
        <v>979</v>
      </c>
      <c r="G118" s="6" t="s">
        <v>320</v>
      </c>
      <c r="H118" s="11">
        <v>10000</v>
      </c>
      <c r="I118" s="11">
        <v>227946274</v>
      </c>
      <c r="J118" s="6" t="s">
        <v>497</v>
      </c>
      <c r="K118" s="6" t="s">
        <v>1074</v>
      </c>
      <c r="L118" s="6"/>
      <c r="M118" s="11"/>
      <c r="N118" s="11"/>
      <c r="O118" s="6"/>
      <c r="P118" s="11"/>
      <c r="Q118" s="11">
        <v>590</v>
      </c>
      <c r="R118" s="6" t="s">
        <v>25</v>
      </c>
      <c r="S118" s="6" t="s">
        <v>26</v>
      </c>
      <c r="T118" s="6" t="s">
        <v>27</v>
      </c>
      <c r="U118" s="11">
        <v>150000000</v>
      </c>
      <c r="V118" s="11">
        <v>2008</v>
      </c>
      <c r="W118" s="11">
        <v>9000</v>
      </c>
      <c r="X118" s="11">
        <v>6.4</v>
      </c>
      <c r="Y118" s="11">
        <v>2.35</v>
      </c>
      <c r="Z118" s="12">
        <v>0</v>
      </c>
    </row>
    <row r="119" spans="1:26" x14ac:dyDescent="0.25">
      <c r="A119" s="8" t="s">
        <v>20</v>
      </c>
      <c r="B119" s="9" t="s">
        <v>288</v>
      </c>
      <c r="C119" s="13">
        <v>323</v>
      </c>
      <c r="D119" s="13">
        <v>104</v>
      </c>
      <c r="E119" s="13">
        <v>508</v>
      </c>
      <c r="F119" s="13">
        <v>558</v>
      </c>
      <c r="G119" s="9" t="s">
        <v>321</v>
      </c>
      <c r="H119" s="13">
        <v>10000</v>
      </c>
      <c r="I119" s="13">
        <v>256386216</v>
      </c>
      <c r="J119" s="9" t="s">
        <v>1074</v>
      </c>
      <c r="K119" s="9" t="s">
        <v>1786</v>
      </c>
      <c r="L119" s="9" t="s">
        <v>2970</v>
      </c>
      <c r="M119" s="13"/>
      <c r="N119" s="13"/>
      <c r="O119" s="9"/>
      <c r="P119" s="13"/>
      <c r="Q119" s="13">
        <v>1413</v>
      </c>
      <c r="R119" s="9" t="s">
        <v>25</v>
      </c>
      <c r="S119" s="9" t="s">
        <v>26</v>
      </c>
      <c r="T119" s="9" t="s">
        <v>27</v>
      </c>
      <c r="U119" s="13">
        <v>150000000</v>
      </c>
      <c r="V119" s="13">
        <v>2007</v>
      </c>
      <c r="W119" s="13">
        <v>1000</v>
      </c>
      <c r="X119" s="13">
        <v>7.2</v>
      </c>
      <c r="Y119" s="13">
        <v>2.35</v>
      </c>
      <c r="Z119" s="14">
        <v>11000</v>
      </c>
    </row>
    <row r="120" spans="1:26" x14ac:dyDescent="0.25">
      <c r="A120" s="5" t="s">
        <v>20</v>
      </c>
      <c r="B120" s="6" t="s">
        <v>116</v>
      </c>
      <c r="C120" s="11">
        <v>276</v>
      </c>
      <c r="D120" s="11">
        <v>115</v>
      </c>
      <c r="E120" s="11">
        <v>13000</v>
      </c>
      <c r="F120" s="11">
        <v>588</v>
      </c>
      <c r="G120" s="6" t="s">
        <v>96</v>
      </c>
      <c r="H120" s="11">
        <v>40000</v>
      </c>
      <c r="I120" s="11">
        <v>206456431</v>
      </c>
      <c r="J120" s="6" t="s">
        <v>378</v>
      </c>
      <c r="K120" s="6" t="s">
        <v>599</v>
      </c>
      <c r="L120" s="6" t="s">
        <v>4118</v>
      </c>
      <c r="M120" s="11" t="s">
        <v>478</v>
      </c>
      <c r="N120" s="11"/>
      <c r="O120" s="6"/>
      <c r="P120" s="11"/>
      <c r="Q120" s="11">
        <v>1361</v>
      </c>
      <c r="R120" s="6" t="s">
        <v>25</v>
      </c>
      <c r="S120" s="6" t="s">
        <v>26</v>
      </c>
      <c r="T120" s="6" t="s">
        <v>54</v>
      </c>
      <c r="U120" s="11">
        <v>150000000</v>
      </c>
      <c r="V120" s="11">
        <v>2005</v>
      </c>
      <c r="W120" s="11">
        <v>16000</v>
      </c>
      <c r="X120" s="11">
        <v>6.7</v>
      </c>
      <c r="Y120" s="11">
        <v>1.85</v>
      </c>
      <c r="Z120" s="12">
        <v>0</v>
      </c>
    </row>
    <row r="121" spans="1:26" x14ac:dyDescent="0.25">
      <c r="A121" s="8" t="s">
        <v>20</v>
      </c>
      <c r="B121" s="9" t="s">
        <v>257</v>
      </c>
      <c r="C121" s="13">
        <v>318</v>
      </c>
      <c r="D121" s="13">
        <v>111</v>
      </c>
      <c r="E121" s="13">
        <v>663</v>
      </c>
      <c r="F121" s="13">
        <v>954</v>
      </c>
      <c r="G121" s="9" t="s">
        <v>144</v>
      </c>
      <c r="H121" s="13">
        <v>1000</v>
      </c>
      <c r="I121" s="13">
        <v>206435493</v>
      </c>
      <c r="J121" s="9" t="s">
        <v>2809</v>
      </c>
      <c r="K121" s="9" t="s">
        <v>599</v>
      </c>
      <c r="L121" s="9" t="s">
        <v>4118</v>
      </c>
      <c r="M121" s="13" t="s">
        <v>478</v>
      </c>
      <c r="N121" s="13"/>
      <c r="O121" s="9"/>
      <c r="P121" s="13"/>
      <c r="Q121" s="13">
        <v>626</v>
      </c>
      <c r="R121" s="9" t="s">
        <v>25</v>
      </c>
      <c r="S121" s="9" t="s">
        <v>26</v>
      </c>
      <c r="T121" s="9" t="s">
        <v>126</v>
      </c>
      <c r="U121" s="13">
        <v>150000000</v>
      </c>
      <c r="V121" s="13">
        <v>2007</v>
      </c>
      <c r="W121" s="13">
        <v>1000</v>
      </c>
      <c r="X121" s="13">
        <v>8</v>
      </c>
      <c r="Y121" s="13">
        <v>2.35</v>
      </c>
      <c r="Z121" s="14">
        <v>10000</v>
      </c>
    </row>
    <row r="122" spans="1:26" x14ac:dyDescent="0.25">
      <c r="A122" s="5" t="s">
        <v>20</v>
      </c>
      <c r="B122" s="6" t="s">
        <v>35</v>
      </c>
      <c r="C122" s="11">
        <v>478</v>
      </c>
      <c r="D122" s="11">
        <v>128</v>
      </c>
      <c r="E122" s="11">
        <v>22000</v>
      </c>
      <c r="F122" s="11">
        <v>11000</v>
      </c>
      <c r="G122" s="6" t="s">
        <v>106</v>
      </c>
      <c r="H122" s="11">
        <v>23000</v>
      </c>
      <c r="I122" s="11">
        <v>205343774</v>
      </c>
      <c r="J122" s="6" t="s">
        <v>497</v>
      </c>
      <c r="K122" s="6" t="s">
        <v>378</v>
      </c>
      <c r="L122" s="6"/>
      <c r="M122" s="11"/>
      <c r="N122" s="11"/>
      <c r="O122" s="6"/>
      <c r="P122" s="11"/>
      <c r="Q122" s="11">
        <v>2685</v>
      </c>
      <c r="R122" s="6" t="s">
        <v>25</v>
      </c>
      <c r="S122" s="6" t="s">
        <v>26</v>
      </c>
      <c r="T122" s="6" t="s">
        <v>27</v>
      </c>
      <c r="U122" s="11">
        <v>150000000</v>
      </c>
      <c r="V122" s="11">
        <v>2005</v>
      </c>
      <c r="W122" s="11">
        <v>14000</v>
      </c>
      <c r="X122" s="11">
        <v>8.3000000000000007</v>
      </c>
      <c r="Y122" s="11">
        <v>2.35</v>
      </c>
      <c r="Z122" s="12">
        <v>15000</v>
      </c>
    </row>
    <row r="123" spans="1:26" x14ac:dyDescent="0.25">
      <c r="A123" s="8" t="s">
        <v>20</v>
      </c>
      <c r="B123" s="9" t="s">
        <v>325</v>
      </c>
      <c r="C123" s="13">
        <v>167</v>
      </c>
      <c r="D123" s="13">
        <v>89</v>
      </c>
      <c r="E123" s="13">
        <v>35</v>
      </c>
      <c r="F123" s="13">
        <v>436</v>
      </c>
      <c r="G123" s="9" t="s">
        <v>326</v>
      </c>
      <c r="H123" s="13">
        <v>1000</v>
      </c>
      <c r="I123" s="13">
        <v>179982968</v>
      </c>
      <c r="J123" s="9" t="s">
        <v>497</v>
      </c>
      <c r="K123" s="9" t="s">
        <v>378</v>
      </c>
      <c r="L123" s="9" t="s">
        <v>2809</v>
      </c>
      <c r="M123" s="13" t="s">
        <v>599</v>
      </c>
      <c r="N123" s="13" t="s">
        <v>4118</v>
      </c>
      <c r="O123" s="9"/>
      <c r="P123" s="13"/>
      <c r="Q123" s="13">
        <v>119</v>
      </c>
      <c r="R123" s="9" t="s">
        <v>25</v>
      </c>
      <c r="S123" s="9" t="s">
        <v>26</v>
      </c>
      <c r="T123" s="9" t="s">
        <v>54</v>
      </c>
      <c r="U123" s="13">
        <v>150000000</v>
      </c>
      <c r="V123" s="13">
        <v>2008</v>
      </c>
      <c r="W123" s="13">
        <v>851</v>
      </c>
      <c r="X123" s="13">
        <v>6.7</v>
      </c>
      <c r="Y123" s="13">
        <v>1.85</v>
      </c>
      <c r="Z123" s="14">
        <v>0</v>
      </c>
    </row>
    <row r="124" spans="1:26" x14ac:dyDescent="0.25">
      <c r="A124" s="5" t="s">
        <v>20</v>
      </c>
      <c r="B124" s="6" t="s">
        <v>329</v>
      </c>
      <c r="C124" s="11">
        <v>185</v>
      </c>
      <c r="D124" s="11">
        <v>105</v>
      </c>
      <c r="E124" s="11">
        <v>189</v>
      </c>
      <c r="F124" s="11">
        <v>1000</v>
      </c>
      <c r="G124" s="6" t="s">
        <v>330</v>
      </c>
      <c r="H124" s="11">
        <v>49000</v>
      </c>
      <c r="I124" s="11">
        <v>177243721</v>
      </c>
      <c r="J124" s="6" t="s">
        <v>378</v>
      </c>
      <c r="K124" s="6" t="s">
        <v>599</v>
      </c>
      <c r="L124" s="6" t="s">
        <v>4118</v>
      </c>
      <c r="M124" s="11" t="s">
        <v>478</v>
      </c>
      <c r="N124" s="11"/>
      <c r="O124" s="6"/>
      <c r="P124" s="11"/>
      <c r="Q124" s="11">
        <v>209</v>
      </c>
      <c r="R124" s="6" t="s">
        <v>25</v>
      </c>
      <c r="S124" s="6" t="s">
        <v>26</v>
      </c>
      <c r="T124" s="6" t="s">
        <v>54</v>
      </c>
      <c r="U124" s="11">
        <v>150000000</v>
      </c>
      <c r="V124" s="11">
        <v>2009</v>
      </c>
      <c r="W124" s="11">
        <v>3000</v>
      </c>
      <c r="X124" s="11">
        <v>5.9</v>
      </c>
      <c r="Y124" s="11">
        <v>2.35</v>
      </c>
      <c r="Z124" s="12">
        <v>2000</v>
      </c>
    </row>
    <row r="125" spans="1:26" x14ac:dyDescent="0.25">
      <c r="A125" s="8" t="s">
        <v>20</v>
      </c>
      <c r="B125" s="9" t="s">
        <v>332</v>
      </c>
      <c r="C125" s="13">
        <v>350</v>
      </c>
      <c r="D125" s="13">
        <v>119</v>
      </c>
      <c r="E125" s="13">
        <v>151</v>
      </c>
      <c r="F125" s="13">
        <v>2000</v>
      </c>
      <c r="G125" s="9" t="s">
        <v>142</v>
      </c>
      <c r="H125" s="13">
        <v>20000</v>
      </c>
      <c r="I125" s="13">
        <v>179883016</v>
      </c>
      <c r="J125" s="9" t="s">
        <v>497</v>
      </c>
      <c r="K125" s="9" t="s">
        <v>378</v>
      </c>
      <c r="L125" s="9" t="s">
        <v>478</v>
      </c>
      <c r="M125" s="13" t="s">
        <v>2970</v>
      </c>
      <c r="N125" s="13" t="s">
        <v>2604</v>
      </c>
      <c r="O125" s="9"/>
      <c r="P125" s="13"/>
      <c r="Q125" s="13">
        <v>641</v>
      </c>
      <c r="R125" s="9" t="s">
        <v>25</v>
      </c>
      <c r="S125" s="9" t="s">
        <v>26</v>
      </c>
      <c r="T125" s="9" t="s">
        <v>27</v>
      </c>
      <c r="U125" s="13">
        <v>150000000</v>
      </c>
      <c r="V125" s="13">
        <v>2009</v>
      </c>
      <c r="W125" s="13">
        <v>16000</v>
      </c>
      <c r="X125" s="13">
        <v>6.7</v>
      </c>
      <c r="Y125" s="13">
        <v>2.35</v>
      </c>
      <c r="Z125" s="14">
        <v>0</v>
      </c>
    </row>
    <row r="126" spans="1:26" x14ac:dyDescent="0.25">
      <c r="A126" s="5" t="s">
        <v>20</v>
      </c>
      <c r="B126" s="6" t="s">
        <v>197</v>
      </c>
      <c r="C126" s="11">
        <v>245</v>
      </c>
      <c r="D126" s="11">
        <v>129</v>
      </c>
      <c r="E126" s="11">
        <v>0</v>
      </c>
      <c r="F126" s="11">
        <v>233</v>
      </c>
      <c r="G126" s="6" t="s">
        <v>333</v>
      </c>
      <c r="H126" s="11">
        <v>309</v>
      </c>
      <c r="I126" s="11">
        <v>139259759</v>
      </c>
      <c r="J126" s="6" t="s">
        <v>497</v>
      </c>
      <c r="K126" s="6" t="s">
        <v>2970</v>
      </c>
      <c r="L126" s="6"/>
      <c r="M126" s="11"/>
      <c r="N126" s="11"/>
      <c r="O126" s="6"/>
      <c r="P126" s="11"/>
      <c r="Q126" s="11">
        <v>2121</v>
      </c>
      <c r="R126" s="6" t="s">
        <v>25</v>
      </c>
      <c r="S126" s="6" t="s">
        <v>163</v>
      </c>
      <c r="T126" s="6" t="s">
        <v>249</v>
      </c>
      <c r="U126" s="11">
        <v>150000000</v>
      </c>
      <c r="V126" s="11">
        <v>2003</v>
      </c>
      <c r="W126" s="11">
        <v>269</v>
      </c>
      <c r="X126" s="11">
        <v>6.7</v>
      </c>
      <c r="Y126" s="11">
        <v>2.35</v>
      </c>
      <c r="Z126" s="12">
        <v>0</v>
      </c>
    </row>
    <row r="127" spans="1:26" x14ac:dyDescent="0.25">
      <c r="A127" s="8" t="s">
        <v>20</v>
      </c>
      <c r="B127" s="9" t="s">
        <v>335</v>
      </c>
      <c r="C127" s="13">
        <v>406</v>
      </c>
      <c r="D127" s="13">
        <v>102</v>
      </c>
      <c r="E127" s="13">
        <v>69</v>
      </c>
      <c r="F127" s="13">
        <v>490</v>
      </c>
      <c r="G127" s="9" t="s">
        <v>336</v>
      </c>
      <c r="H127" s="13">
        <v>1000</v>
      </c>
      <c r="I127" s="13">
        <v>400736600</v>
      </c>
      <c r="J127" s="9" t="s">
        <v>378</v>
      </c>
      <c r="K127" s="9" t="s">
        <v>2809</v>
      </c>
      <c r="L127" s="9" t="s">
        <v>599</v>
      </c>
      <c r="M127" s="13" t="s">
        <v>4118</v>
      </c>
      <c r="N127" s="13" t="s">
        <v>478</v>
      </c>
      <c r="O127" s="9" t="s">
        <v>3976</v>
      </c>
      <c r="P127" s="13"/>
      <c r="Q127" s="13">
        <v>904</v>
      </c>
      <c r="R127" s="9" t="s">
        <v>25</v>
      </c>
      <c r="S127" s="9" t="s">
        <v>26</v>
      </c>
      <c r="T127" s="9" t="s">
        <v>54</v>
      </c>
      <c r="U127" s="13">
        <v>150000000</v>
      </c>
      <c r="V127" s="13">
        <v>2013</v>
      </c>
      <c r="W127" s="13">
        <v>523</v>
      </c>
      <c r="X127" s="13">
        <v>7.6</v>
      </c>
      <c r="Y127" s="13">
        <v>2.2400000000000002</v>
      </c>
      <c r="Z127" s="14">
        <v>58000</v>
      </c>
    </row>
    <row r="128" spans="1:26" x14ac:dyDescent="0.25">
      <c r="A128" s="5" t="s">
        <v>20</v>
      </c>
      <c r="B128" s="6" t="s">
        <v>197</v>
      </c>
      <c r="C128" s="11">
        <v>275</v>
      </c>
      <c r="D128" s="11">
        <v>138</v>
      </c>
      <c r="E128" s="11">
        <v>0</v>
      </c>
      <c r="F128" s="11">
        <v>30</v>
      </c>
      <c r="G128" s="6" t="s">
        <v>338</v>
      </c>
      <c r="H128" s="11">
        <v>234</v>
      </c>
      <c r="I128" s="11">
        <v>281492479</v>
      </c>
      <c r="J128" s="6" t="s">
        <v>497</v>
      </c>
      <c r="K128" s="6" t="s">
        <v>2970</v>
      </c>
      <c r="L128" s="6"/>
      <c r="M128" s="11"/>
      <c r="N128" s="11"/>
      <c r="O128" s="6"/>
      <c r="P128" s="11"/>
      <c r="Q128" s="11">
        <v>2789</v>
      </c>
      <c r="R128" s="6" t="s">
        <v>25</v>
      </c>
      <c r="S128" s="6" t="s">
        <v>26</v>
      </c>
      <c r="T128" s="6" t="s">
        <v>249</v>
      </c>
      <c r="U128" s="11">
        <v>150000000</v>
      </c>
      <c r="V128" s="11">
        <v>2003</v>
      </c>
      <c r="W128" s="11">
        <v>198</v>
      </c>
      <c r="X128" s="11">
        <v>7.2</v>
      </c>
      <c r="Y128" s="11">
        <v>2.35</v>
      </c>
      <c r="Z128" s="12">
        <v>0</v>
      </c>
    </row>
    <row r="129" spans="1:26" x14ac:dyDescent="0.25">
      <c r="A129" s="8" t="s">
        <v>20</v>
      </c>
      <c r="B129" s="9" t="s">
        <v>304</v>
      </c>
      <c r="C129" s="13">
        <v>486</v>
      </c>
      <c r="D129" s="13">
        <v>112</v>
      </c>
      <c r="E129" s="13">
        <v>230</v>
      </c>
      <c r="F129" s="13">
        <v>12000</v>
      </c>
      <c r="G129" s="9" t="s">
        <v>339</v>
      </c>
      <c r="H129" s="13">
        <v>26000</v>
      </c>
      <c r="I129" s="13">
        <v>206360018</v>
      </c>
      <c r="J129" s="9" t="s">
        <v>497</v>
      </c>
      <c r="K129" s="9" t="s">
        <v>378</v>
      </c>
      <c r="L129" s="9" t="s">
        <v>478</v>
      </c>
      <c r="M129" s="13"/>
      <c r="N129" s="13"/>
      <c r="O129" s="9"/>
      <c r="P129" s="13"/>
      <c r="Q129" s="13">
        <v>532</v>
      </c>
      <c r="R129" s="9" t="s">
        <v>25</v>
      </c>
      <c r="S129" s="9" t="s">
        <v>26</v>
      </c>
      <c r="T129" s="9" t="s">
        <v>27</v>
      </c>
      <c r="U129" s="13">
        <v>170000000</v>
      </c>
      <c r="V129" s="13">
        <v>2013</v>
      </c>
      <c r="W129" s="13">
        <v>20000</v>
      </c>
      <c r="X129" s="13">
        <v>7.1</v>
      </c>
      <c r="Y129" s="13">
        <v>2.35</v>
      </c>
      <c r="Z129" s="14">
        <v>63000</v>
      </c>
    </row>
    <row r="130" spans="1:26" x14ac:dyDescent="0.25">
      <c r="A130" s="5" t="s">
        <v>20</v>
      </c>
      <c r="B130" s="6" t="s">
        <v>340</v>
      </c>
      <c r="C130" s="11">
        <v>739</v>
      </c>
      <c r="D130" s="11">
        <v>120</v>
      </c>
      <c r="E130" s="11">
        <v>750</v>
      </c>
      <c r="F130" s="11">
        <v>943</v>
      </c>
      <c r="G130" s="6" t="s">
        <v>320</v>
      </c>
      <c r="H130" s="11">
        <v>27000</v>
      </c>
      <c r="I130" s="11">
        <v>153629485</v>
      </c>
      <c r="J130" s="6" t="s">
        <v>497</v>
      </c>
      <c r="K130" s="6" t="s">
        <v>378</v>
      </c>
      <c r="L130" s="6" t="s">
        <v>2970</v>
      </c>
      <c r="M130" s="11" t="s">
        <v>2604</v>
      </c>
      <c r="N130" s="11"/>
      <c r="O130" s="6"/>
      <c r="P130" s="11"/>
      <c r="Q130" s="11">
        <v>1588</v>
      </c>
      <c r="R130" s="6" t="s">
        <v>25</v>
      </c>
      <c r="S130" s="6" t="s">
        <v>163</v>
      </c>
      <c r="T130" s="6" t="s">
        <v>249</v>
      </c>
      <c r="U130" s="11">
        <v>150000000</v>
      </c>
      <c r="V130" s="11">
        <v>2015</v>
      </c>
      <c r="W130" s="11">
        <v>9000</v>
      </c>
      <c r="X130" s="11">
        <v>8.1</v>
      </c>
      <c r="Y130" s="11">
        <v>2.35</v>
      </c>
      <c r="Z130" s="12">
        <v>191000</v>
      </c>
    </row>
    <row r="131" spans="1:26" x14ac:dyDescent="0.25">
      <c r="A131" s="8" t="s">
        <v>20</v>
      </c>
      <c r="B131" s="9" t="s">
        <v>342</v>
      </c>
      <c r="C131" s="13">
        <v>298</v>
      </c>
      <c r="D131" s="13">
        <v>146</v>
      </c>
      <c r="E131" s="13">
        <v>2000</v>
      </c>
      <c r="F131" s="13">
        <v>294</v>
      </c>
      <c r="G131" s="9" t="s">
        <v>343</v>
      </c>
      <c r="H131" s="13">
        <v>15000</v>
      </c>
      <c r="I131" s="13">
        <v>133375846</v>
      </c>
      <c r="J131" s="9" t="s">
        <v>5505</v>
      </c>
      <c r="K131" s="9" t="s">
        <v>2604</v>
      </c>
      <c r="L131" s="9"/>
      <c r="M131" s="13"/>
      <c r="N131" s="13"/>
      <c r="O131" s="9"/>
      <c r="P131" s="13"/>
      <c r="Q131" s="13">
        <v>435</v>
      </c>
      <c r="R131" s="9" t="s">
        <v>25</v>
      </c>
      <c r="S131" s="9" t="s">
        <v>26</v>
      </c>
      <c r="T131" s="9" t="s">
        <v>27</v>
      </c>
      <c r="U131" s="13">
        <v>150000000</v>
      </c>
      <c r="V131" s="13">
        <v>2009</v>
      </c>
      <c r="W131" s="13">
        <v>745</v>
      </c>
      <c r="X131" s="13">
        <v>6.7</v>
      </c>
      <c r="Y131" s="13">
        <v>2.35</v>
      </c>
      <c r="Z131" s="14">
        <v>0</v>
      </c>
    </row>
    <row r="132" spans="1:26" x14ac:dyDescent="0.25">
      <c r="A132" s="5" t="s">
        <v>20</v>
      </c>
      <c r="B132" s="6" t="s">
        <v>345</v>
      </c>
      <c r="C132" s="11">
        <v>516</v>
      </c>
      <c r="D132" s="11">
        <v>115</v>
      </c>
      <c r="E132" s="11">
        <v>0</v>
      </c>
      <c r="F132" s="11">
        <v>12000</v>
      </c>
      <c r="G132" s="6" t="s">
        <v>339</v>
      </c>
      <c r="H132" s="11">
        <v>26000</v>
      </c>
      <c r="I132" s="11">
        <v>181015141</v>
      </c>
      <c r="J132" s="6" t="s">
        <v>497</v>
      </c>
      <c r="K132" s="6" t="s">
        <v>378</v>
      </c>
      <c r="L132" s="6" t="s">
        <v>478</v>
      </c>
      <c r="M132" s="11"/>
      <c r="N132" s="11"/>
      <c r="O132" s="6"/>
      <c r="P132" s="11"/>
      <c r="Q132" s="11">
        <v>738</v>
      </c>
      <c r="R132" s="6" t="s">
        <v>25</v>
      </c>
      <c r="S132" s="6" t="s">
        <v>26</v>
      </c>
      <c r="T132" s="6" t="s">
        <v>27</v>
      </c>
      <c r="U132" s="11">
        <v>150000000</v>
      </c>
      <c r="V132" s="11">
        <v>2011</v>
      </c>
      <c r="W132" s="11">
        <v>20000</v>
      </c>
      <c r="X132" s="11">
        <v>7</v>
      </c>
      <c r="Y132" s="11">
        <v>2.35</v>
      </c>
      <c r="Z132" s="12">
        <v>63000</v>
      </c>
    </row>
    <row r="133" spans="1:26" x14ac:dyDescent="0.25">
      <c r="A133" s="8" t="s">
        <v>20</v>
      </c>
      <c r="B133" s="9" t="s">
        <v>346</v>
      </c>
      <c r="C133" s="13">
        <v>225</v>
      </c>
      <c r="D133" s="13">
        <v>96</v>
      </c>
      <c r="E133" s="13">
        <v>59</v>
      </c>
      <c r="F133" s="13">
        <v>699</v>
      </c>
      <c r="G133" s="9" t="s">
        <v>347</v>
      </c>
      <c r="H133" s="13">
        <v>17000</v>
      </c>
      <c r="I133" s="13">
        <v>114053579</v>
      </c>
      <c r="J133" s="9" t="s">
        <v>378</v>
      </c>
      <c r="K133" s="9" t="s">
        <v>2809</v>
      </c>
      <c r="L133" s="9" t="s">
        <v>599</v>
      </c>
      <c r="M133" s="13" t="s">
        <v>1074</v>
      </c>
      <c r="N133" s="13" t="s">
        <v>4118</v>
      </c>
      <c r="O133" s="9"/>
      <c r="P133" s="13"/>
      <c r="Q133" s="13">
        <v>178</v>
      </c>
      <c r="R133" s="9" t="s">
        <v>25</v>
      </c>
      <c r="S133" s="9" t="s">
        <v>26</v>
      </c>
      <c r="T133" s="9" t="s">
        <v>54</v>
      </c>
      <c r="U133" s="13">
        <v>150000000</v>
      </c>
      <c r="V133" s="13">
        <v>2008</v>
      </c>
      <c r="W133" s="13">
        <v>759</v>
      </c>
      <c r="X133" s="13">
        <v>6.9</v>
      </c>
      <c r="Y133" s="13">
        <v>1.85</v>
      </c>
      <c r="Z133" s="14">
        <v>0</v>
      </c>
    </row>
    <row r="134" spans="1:26" x14ac:dyDescent="0.25">
      <c r="A134" s="5" t="s">
        <v>20</v>
      </c>
      <c r="B134" s="6" t="s">
        <v>348</v>
      </c>
      <c r="C134" s="11">
        <v>145</v>
      </c>
      <c r="D134" s="11">
        <v>88</v>
      </c>
      <c r="E134" s="11">
        <v>12</v>
      </c>
      <c r="F134" s="11">
        <v>182</v>
      </c>
      <c r="G134" s="6" t="s">
        <v>349</v>
      </c>
      <c r="H134" s="11">
        <v>730</v>
      </c>
      <c r="I134" s="11">
        <v>119420252</v>
      </c>
      <c r="J134" s="6" t="s">
        <v>497</v>
      </c>
      <c r="K134" s="6" t="s">
        <v>378</v>
      </c>
      <c r="L134" s="6" t="s">
        <v>2809</v>
      </c>
      <c r="M134" s="11" t="s">
        <v>599</v>
      </c>
      <c r="N134" s="11" t="s">
        <v>4118</v>
      </c>
      <c r="O134" s="6" t="s">
        <v>478</v>
      </c>
      <c r="P134" s="11" t="s">
        <v>2970</v>
      </c>
      <c r="Q134" s="11">
        <v>90</v>
      </c>
      <c r="R134" s="6" t="s">
        <v>25</v>
      </c>
      <c r="S134" s="6" t="s">
        <v>26</v>
      </c>
      <c r="T134" s="6" t="s">
        <v>54</v>
      </c>
      <c r="U134" s="11">
        <v>150000000</v>
      </c>
      <c r="V134" s="11">
        <v>2009</v>
      </c>
      <c r="W134" s="11">
        <v>607</v>
      </c>
      <c r="X134" s="11">
        <v>5.0999999999999996</v>
      </c>
      <c r="Y134" s="11">
        <v>2.35</v>
      </c>
      <c r="Z134" s="12">
        <v>0</v>
      </c>
    </row>
    <row r="135" spans="1:26" x14ac:dyDescent="0.25">
      <c r="A135" s="8" t="s">
        <v>20</v>
      </c>
      <c r="B135" s="9" t="s">
        <v>351</v>
      </c>
      <c r="C135" s="13">
        <v>310</v>
      </c>
      <c r="D135" s="13">
        <v>99</v>
      </c>
      <c r="E135" s="13">
        <v>473</v>
      </c>
      <c r="F135" s="13">
        <v>502</v>
      </c>
      <c r="G135" s="9" t="s">
        <v>352</v>
      </c>
      <c r="H135" s="13">
        <v>14000</v>
      </c>
      <c r="I135" s="13">
        <v>83640426</v>
      </c>
      <c r="J135" s="9" t="s">
        <v>497</v>
      </c>
      <c r="K135" s="9" t="s">
        <v>378</v>
      </c>
      <c r="L135" s="9" t="s">
        <v>478</v>
      </c>
      <c r="M135" s="13"/>
      <c r="N135" s="13"/>
      <c r="O135" s="9"/>
      <c r="P135" s="13"/>
      <c r="Q135" s="13">
        <v>253</v>
      </c>
      <c r="R135" s="9" t="s">
        <v>25</v>
      </c>
      <c r="S135" s="9" t="s">
        <v>26</v>
      </c>
      <c r="T135" s="9" t="s">
        <v>27</v>
      </c>
      <c r="U135" s="13">
        <v>150000000</v>
      </c>
      <c r="V135" s="13">
        <v>2012</v>
      </c>
      <c r="W135" s="13">
        <v>897</v>
      </c>
      <c r="X135" s="13">
        <v>5.8</v>
      </c>
      <c r="Y135" s="13">
        <v>1.85</v>
      </c>
      <c r="Z135" s="14">
        <v>19000</v>
      </c>
    </row>
    <row r="136" spans="1:26" x14ac:dyDescent="0.25">
      <c r="A136" s="5" t="s">
        <v>20</v>
      </c>
      <c r="B136" s="6" t="s">
        <v>116</v>
      </c>
      <c r="C136" s="11">
        <v>526</v>
      </c>
      <c r="D136" s="11">
        <v>113</v>
      </c>
      <c r="E136" s="11">
        <v>13000</v>
      </c>
      <c r="F136" s="11">
        <v>16000</v>
      </c>
      <c r="G136" s="6" t="s">
        <v>213</v>
      </c>
      <c r="H136" s="11">
        <v>40000</v>
      </c>
      <c r="I136" s="11">
        <v>79711678</v>
      </c>
      <c r="J136" s="6" t="s">
        <v>599</v>
      </c>
      <c r="K136" s="6" t="s">
        <v>478</v>
      </c>
      <c r="L136" s="6" t="s">
        <v>1786</v>
      </c>
      <c r="M136" s="11"/>
      <c r="N136" s="11"/>
      <c r="O136" s="6"/>
      <c r="P136" s="11"/>
      <c r="Q136" s="11">
        <v>479</v>
      </c>
      <c r="R136" s="6" t="s">
        <v>25</v>
      </c>
      <c r="S136" s="6" t="s">
        <v>26</v>
      </c>
      <c r="T136" s="6" t="s">
        <v>27</v>
      </c>
      <c r="U136" s="11">
        <v>100000000</v>
      </c>
      <c r="V136" s="11">
        <v>2012</v>
      </c>
      <c r="W136" s="11">
        <v>17000</v>
      </c>
      <c r="X136" s="11">
        <v>6.2</v>
      </c>
      <c r="Y136" s="11">
        <v>1.85</v>
      </c>
      <c r="Z136" s="12">
        <v>82000</v>
      </c>
    </row>
    <row r="137" spans="1:26" x14ac:dyDescent="0.25">
      <c r="A137" s="8" t="s">
        <v>20</v>
      </c>
      <c r="B137" s="9" t="s">
        <v>353</v>
      </c>
      <c r="C137" s="13">
        <v>465</v>
      </c>
      <c r="D137" s="13">
        <v>131</v>
      </c>
      <c r="E137" s="13">
        <v>188</v>
      </c>
      <c r="F137" s="13">
        <v>641</v>
      </c>
      <c r="G137" s="9" t="s">
        <v>354</v>
      </c>
      <c r="H137" s="13">
        <v>10000</v>
      </c>
      <c r="I137" s="13">
        <v>195000874</v>
      </c>
      <c r="J137" s="9" t="s">
        <v>497</v>
      </c>
      <c r="K137" s="9" t="s">
        <v>378</v>
      </c>
      <c r="L137" s="9" t="s">
        <v>2604</v>
      </c>
      <c r="M137" s="13"/>
      <c r="N137" s="13"/>
      <c r="O137" s="9"/>
      <c r="P137" s="13"/>
      <c r="Q137" s="13">
        <v>440</v>
      </c>
      <c r="R137" s="9" t="s">
        <v>25</v>
      </c>
      <c r="S137" s="9" t="s">
        <v>356</v>
      </c>
      <c r="T137" s="9" t="s">
        <v>27</v>
      </c>
      <c r="U137" s="13">
        <v>150000000</v>
      </c>
      <c r="V137" s="13">
        <v>2015</v>
      </c>
      <c r="W137" s="13">
        <v>10000</v>
      </c>
      <c r="X137" s="13">
        <v>7.4</v>
      </c>
      <c r="Y137" s="13">
        <v>2.35</v>
      </c>
      <c r="Z137" s="14">
        <v>47000</v>
      </c>
    </row>
    <row r="138" spans="1:26" x14ac:dyDescent="0.25">
      <c r="A138" s="5" t="s">
        <v>20</v>
      </c>
      <c r="B138" s="6" t="s">
        <v>357</v>
      </c>
      <c r="C138" s="11">
        <v>357</v>
      </c>
      <c r="D138" s="11">
        <v>119</v>
      </c>
      <c r="E138" s="11">
        <v>394</v>
      </c>
      <c r="F138" s="11">
        <v>162</v>
      </c>
      <c r="G138" s="6" t="s">
        <v>358</v>
      </c>
      <c r="H138" s="11">
        <v>12000</v>
      </c>
      <c r="I138" s="11">
        <v>61937495</v>
      </c>
      <c r="J138" s="6" t="s">
        <v>1074</v>
      </c>
      <c r="K138" s="6" t="s">
        <v>478</v>
      </c>
      <c r="L138" s="6" t="s">
        <v>1786</v>
      </c>
      <c r="M138" s="11" t="s">
        <v>2604</v>
      </c>
      <c r="N138" s="11"/>
      <c r="O138" s="6"/>
      <c r="P138" s="11"/>
      <c r="Q138" s="11">
        <v>432</v>
      </c>
      <c r="R138" s="6" t="s">
        <v>25</v>
      </c>
      <c r="S138" s="6" t="s">
        <v>26</v>
      </c>
      <c r="T138" s="6" t="s">
        <v>249</v>
      </c>
      <c r="U138" s="11">
        <v>150000000</v>
      </c>
      <c r="V138" s="11">
        <v>2010</v>
      </c>
      <c r="W138" s="11">
        <v>490</v>
      </c>
      <c r="X138" s="11">
        <v>5.8</v>
      </c>
      <c r="Y138" s="11">
        <v>1.85</v>
      </c>
      <c r="Z138" s="12">
        <v>0</v>
      </c>
    </row>
    <row r="139" spans="1:26" x14ac:dyDescent="0.25">
      <c r="A139" s="8" t="s">
        <v>20</v>
      </c>
      <c r="B139" s="9" t="s">
        <v>58</v>
      </c>
      <c r="C139" s="13">
        <v>248</v>
      </c>
      <c r="D139" s="13">
        <v>110</v>
      </c>
      <c r="E139" s="13">
        <v>282</v>
      </c>
      <c r="F139" s="13">
        <v>103</v>
      </c>
      <c r="G139" s="9" t="s">
        <v>105</v>
      </c>
      <c r="H139" s="13">
        <v>11000</v>
      </c>
      <c r="I139" s="13">
        <v>124051759</v>
      </c>
      <c r="J139" s="9" t="s">
        <v>497</v>
      </c>
      <c r="K139" s="9" t="s">
        <v>378</v>
      </c>
      <c r="L139" s="9" t="s">
        <v>1074</v>
      </c>
      <c r="M139" s="13" t="s">
        <v>4459</v>
      </c>
      <c r="N139" s="13"/>
      <c r="O139" s="9"/>
      <c r="P139" s="13"/>
      <c r="Q139" s="13">
        <v>239</v>
      </c>
      <c r="R139" s="9" t="s">
        <v>25</v>
      </c>
      <c r="S139" s="9" t="s">
        <v>26</v>
      </c>
      <c r="T139" s="9" t="s">
        <v>27</v>
      </c>
      <c r="U139" s="13">
        <v>180000000</v>
      </c>
      <c r="V139" s="13">
        <v>2016</v>
      </c>
      <c r="W139" s="13">
        <v>10000</v>
      </c>
      <c r="X139" s="13">
        <v>6.6</v>
      </c>
      <c r="Y139" s="13">
        <v>2.35</v>
      </c>
      <c r="Z139" s="14">
        <v>29000</v>
      </c>
    </row>
    <row r="140" spans="1:26" x14ac:dyDescent="0.25">
      <c r="A140" s="5" t="s">
        <v>20</v>
      </c>
      <c r="B140" s="6" t="s">
        <v>359</v>
      </c>
      <c r="C140" s="11">
        <v>194</v>
      </c>
      <c r="D140" s="11">
        <v>91</v>
      </c>
      <c r="E140" s="11">
        <v>58</v>
      </c>
      <c r="F140" s="11">
        <v>826</v>
      </c>
      <c r="G140" s="6" t="s">
        <v>360</v>
      </c>
      <c r="H140" s="11">
        <v>2000</v>
      </c>
      <c r="I140" s="11">
        <v>126597121</v>
      </c>
      <c r="J140" s="6" t="s">
        <v>378</v>
      </c>
      <c r="K140" s="6" t="s">
        <v>2809</v>
      </c>
      <c r="L140" s="6" t="s">
        <v>599</v>
      </c>
      <c r="M140" s="11" t="s">
        <v>4118</v>
      </c>
      <c r="N140" s="11"/>
      <c r="O140" s="6"/>
      <c r="P140" s="11"/>
      <c r="Q140" s="11">
        <v>206</v>
      </c>
      <c r="R140" s="6" t="s">
        <v>25</v>
      </c>
      <c r="S140" s="6" t="s">
        <v>26</v>
      </c>
      <c r="T140" s="6" t="s">
        <v>54</v>
      </c>
      <c r="U140" s="11">
        <v>150000000</v>
      </c>
      <c r="V140" s="11">
        <v>2007</v>
      </c>
      <c r="W140" s="11">
        <v>852</v>
      </c>
      <c r="X140" s="11">
        <v>6.2</v>
      </c>
      <c r="Y140" s="11">
        <v>1.85</v>
      </c>
      <c r="Z140" s="12">
        <v>0</v>
      </c>
    </row>
    <row r="141" spans="1:26" x14ac:dyDescent="0.25">
      <c r="A141" s="8" t="s">
        <v>20</v>
      </c>
      <c r="B141" s="9" t="s">
        <v>363</v>
      </c>
      <c r="C141" s="13">
        <v>284</v>
      </c>
      <c r="D141" s="13">
        <v>90</v>
      </c>
      <c r="E141" s="13">
        <v>90</v>
      </c>
      <c r="F141" s="13">
        <v>15</v>
      </c>
      <c r="G141" s="9" t="s">
        <v>196</v>
      </c>
      <c r="H141" s="13">
        <v>11000</v>
      </c>
      <c r="I141" s="13">
        <v>165230261</v>
      </c>
      <c r="J141" s="9" t="s">
        <v>497</v>
      </c>
      <c r="K141" s="9" t="s">
        <v>378</v>
      </c>
      <c r="L141" s="9" t="s">
        <v>2809</v>
      </c>
      <c r="M141" s="13" t="s">
        <v>599</v>
      </c>
      <c r="N141" s="13" t="s">
        <v>4118</v>
      </c>
      <c r="O141" s="9"/>
      <c r="P141" s="13"/>
      <c r="Q141" s="13">
        <v>209</v>
      </c>
      <c r="R141" s="9" t="s">
        <v>25</v>
      </c>
      <c r="S141" s="9" t="s">
        <v>26</v>
      </c>
      <c r="T141" s="9" t="s">
        <v>54</v>
      </c>
      <c r="U141" s="13">
        <v>150000000</v>
      </c>
      <c r="V141" s="13">
        <v>2011</v>
      </c>
      <c r="W141" s="13">
        <v>10000</v>
      </c>
      <c r="X141" s="13">
        <v>7.3</v>
      </c>
      <c r="Y141" s="13">
        <v>2.35</v>
      </c>
      <c r="Z141" s="14">
        <v>20000</v>
      </c>
    </row>
    <row r="142" spans="1:26" x14ac:dyDescent="0.25">
      <c r="A142" s="5" t="s">
        <v>20</v>
      </c>
      <c r="B142" s="6" t="s">
        <v>364</v>
      </c>
      <c r="C142" s="11">
        <v>280</v>
      </c>
      <c r="D142" s="11">
        <v>103</v>
      </c>
      <c r="E142" s="11">
        <v>0</v>
      </c>
      <c r="F142" s="11">
        <v>346</v>
      </c>
      <c r="G142" s="6" t="s">
        <v>365</v>
      </c>
      <c r="H142" s="11">
        <v>1000</v>
      </c>
      <c r="I142" s="11">
        <v>131564731</v>
      </c>
      <c r="J142" s="6" t="s">
        <v>497</v>
      </c>
      <c r="K142" s="6" t="s">
        <v>378</v>
      </c>
      <c r="L142" s="6" t="s">
        <v>4118</v>
      </c>
      <c r="M142" s="11" t="s">
        <v>478</v>
      </c>
      <c r="N142" s="11"/>
      <c r="O142" s="6"/>
      <c r="P142" s="11"/>
      <c r="Q142" s="11">
        <v>1382</v>
      </c>
      <c r="R142" s="6" t="s">
        <v>25</v>
      </c>
      <c r="S142" s="6" t="s">
        <v>26</v>
      </c>
      <c r="T142" s="6" t="s">
        <v>54</v>
      </c>
      <c r="U142" s="11">
        <v>150000000</v>
      </c>
      <c r="V142" s="11">
        <v>2010</v>
      </c>
      <c r="W142" s="11">
        <v>756</v>
      </c>
      <c r="X142" s="11">
        <v>4.2</v>
      </c>
      <c r="Y142" s="11">
        <v>2.35</v>
      </c>
      <c r="Z142" s="12">
        <v>18000</v>
      </c>
    </row>
    <row r="143" spans="1:26" x14ac:dyDescent="0.25">
      <c r="A143" s="8" t="s">
        <v>20</v>
      </c>
      <c r="B143" s="9" t="s">
        <v>155</v>
      </c>
      <c r="C143" s="13">
        <v>310</v>
      </c>
      <c r="D143" s="13">
        <v>124</v>
      </c>
      <c r="E143" s="13">
        <v>14000</v>
      </c>
      <c r="F143" s="13">
        <v>979</v>
      </c>
      <c r="G143" s="9" t="s">
        <v>227</v>
      </c>
      <c r="H143" s="13">
        <v>22000</v>
      </c>
      <c r="I143" s="13">
        <v>133382309</v>
      </c>
      <c r="J143" s="9" t="s">
        <v>497</v>
      </c>
      <c r="K143" s="9" t="s">
        <v>378</v>
      </c>
      <c r="L143" s="9" t="s">
        <v>2604</v>
      </c>
      <c r="M143" s="13"/>
      <c r="N143" s="13"/>
      <c r="O143" s="9"/>
      <c r="P143" s="13"/>
      <c r="Q143" s="13">
        <v>871</v>
      </c>
      <c r="R143" s="9" t="s">
        <v>25</v>
      </c>
      <c r="S143" s="9" t="s">
        <v>26</v>
      </c>
      <c r="T143" s="9" t="s">
        <v>27</v>
      </c>
      <c r="U143" s="13">
        <v>150000000</v>
      </c>
      <c r="V143" s="13">
        <v>2006</v>
      </c>
      <c r="W143" s="13">
        <v>10000</v>
      </c>
      <c r="X143" s="13">
        <v>6.9</v>
      </c>
      <c r="Y143" s="13">
        <v>2.35</v>
      </c>
      <c r="Z143" s="14">
        <v>0</v>
      </c>
    </row>
    <row r="144" spans="1:26" x14ac:dyDescent="0.25">
      <c r="A144" s="5" t="s">
        <v>20</v>
      </c>
      <c r="B144" s="6" t="s">
        <v>189</v>
      </c>
      <c r="C144" s="11">
        <v>339</v>
      </c>
      <c r="D144" s="11">
        <v>131</v>
      </c>
      <c r="E144" s="11">
        <v>776</v>
      </c>
      <c r="F144" s="11">
        <v>256</v>
      </c>
      <c r="G144" s="6" t="s">
        <v>367</v>
      </c>
      <c r="H144" s="11">
        <v>17000</v>
      </c>
      <c r="I144" s="11">
        <v>73103784</v>
      </c>
      <c r="J144" s="6" t="s">
        <v>497</v>
      </c>
      <c r="K144" s="6" t="s">
        <v>1074</v>
      </c>
      <c r="L144" s="6" t="s">
        <v>2604</v>
      </c>
      <c r="M144" s="11"/>
      <c r="N144" s="11"/>
      <c r="O144" s="6"/>
      <c r="P144" s="11"/>
      <c r="Q144" s="11">
        <v>434</v>
      </c>
      <c r="R144" s="6" t="s">
        <v>25</v>
      </c>
      <c r="S144" s="6" t="s">
        <v>26</v>
      </c>
      <c r="T144" s="6" t="s">
        <v>27</v>
      </c>
      <c r="U144" s="11">
        <v>150000000</v>
      </c>
      <c r="V144" s="11">
        <v>2013</v>
      </c>
      <c r="W144" s="11">
        <v>551</v>
      </c>
      <c r="X144" s="11">
        <v>6.4</v>
      </c>
      <c r="Y144" s="11">
        <v>2.35</v>
      </c>
      <c r="Z144" s="12">
        <v>33000</v>
      </c>
    </row>
    <row r="145" spans="1:26" x14ac:dyDescent="0.25">
      <c r="A145" s="8" t="s">
        <v>20</v>
      </c>
      <c r="B145" s="9" t="s">
        <v>368</v>
      </c>
      <c r="C145" s="13">
        <v>132</v>
      </c>
      <c r="D145" s="13">
        <v>88</v>
      </c>
      <c r="E145" s="13">
        <v>25</v>
      </c>
      <c r="F145" s="13">
        <v>433</v>
      </c>
      <c r="G145" s="9" t="s">
        <v>369</v>
      </c>
      <c r="H145" s="13">
        <v>921</v>
      </c>
      <c r="I145" s="13">
        <v>21379315</v>
      </c>
      <c r="J145" s="9" t="s">
        <v>497</v>
      </c>
      <c r="K145" s="9" t="s">
        <v>378</v>
      </c>
      <c r="L145" s="9" t="s">
        <v>2809</v>
      </c>
      <c r="M145" s="13" t="s">
        <v>599</v>
      </c>
      <c r="N145" s="13" t="s">
        <v>4118</v>
      </c>
      <c r="O145" s="9" t="s">
        <v>2970</v>
      </c>
      <c r="P145" s="13"/>
      <c r="Q145" s="13">
        <v>112</v>
      </c>
      <c r="R145" s="9" t="s">
        <v>25</v>
      </c>
      <c r="S145" s="9" t="s">
        <v>26</v>
      </c>
      <c r="T145" s="9" t="s">
        <v>54</v>
      </c>
      <c r="U145" s="13">
        <v>150000000</v>
      </c>
      <c r="V145" s="13">
        <v>2011</v>
      </c>
      <c r="W145" s="13">
        <v>562</v>
      </c>
      <c r="X145" s="13">
        <v>5.4</v>
      </c>
      <c r="Y145" s="13">
        <v>2.35</v>
      </c>
      <c r="Z145" s="14">
        <v>0</v>
      </c>
    </row>
    <row r="146" spans="1:26" x14ac:dyDescent="0.25">
      <c r="A146" s="5" t="s">
        <v>20</v>
      </c>
      <c r="B146" s="6" t="s">
        <v>370</v>
      </c>
      <c r="C146" s="11">
        <v>135</v>
      </c>
      <c r="D146" s="11">
        <v>85</v>
      </c>
      <c r="E146" s="11">
        <v>42</v>
      </c>
      <c r="F146" s="11">
        <v>586</v>
      </c>
      <c r="G146" s="6" t="s">
        <v>100</v>
      </c>
      <c r="H146" s="11">
        <v>20000</v>
      </c>
      <c r="I146" s="11">
        <v>64459316</v>
      </c>
      <c r="J146" s="6" t="s">
        <v>378</v>
      </c>
      <c r="K146" s="6" t="s">
        <v>2809</v>
      </c>
      <c r="L146" s="6" t="s">
        <v>599</v>
      </c>
      <c r="M146" s="11" t="s">
        <v>4118</v>
      </c>
      <c r="N146" s="11"/>
      <c r="O146" s="6"/>
      <c r="P146" s="11"/>
      <c r="Q146" s="11">
        <v>122</v>
      </c>
      <c r="R146" s="6" t="s">
        <v>25</v>
      </c>
      <c r="S146" s="6" t="s">
        <v>34</v>
      </c>
      <c r="T146" s="6" t="s">
        <v>54</v>
      </c>
      <c r="U146" s="11">
        <v>149000000</v>
      </c>
      <c r="V146" s="11">
        <v>2006</v>
      </c>
      <c r="W146" s="11">
        <v>14000</v>
      </c>
      <c r="X146" s="11">
        <v>6.7</v>
      </c>
      <c r="Y146" s="11">
        <v>1.85</v>
      </c>
      <c r="Z146" s="12">
        <v>0</v>
      </c>
    </row>
    <row r="147" spans="1:26" x14ac:dyDescent="0.25">
      <c r="A147" s="8" t="s">
        <v>20</v>
      </c>
      <c r="B147" s="9" t="s">
        <v>372</v>
      </c>
      <c r="C147" s="13">
        <v>256</v>
      </c>
      <c r="D147" s="13">
        <v>111</v>
      </c>
      <c r="E147" s="13">
        <v>456</v>
      </c>
      <c r="F147" s="13">
        <v>394</v>
      </c>
      <c r="G147" s="9" t="s">
        <v>373</v>
      </c>
      <c r="H147" s="13">
        <v>20000</v>
      </c>
      <c r="I147" s="13">
        <v>34964818</v>
      </c>
      <c r="J147" s="9" t="s">
        <v>378</v>
      </c>
      <c r="K147" s="9" t="s">
        <v>4118</v>
      </c>
      <c r="L147" s="9" t="s">
        <v>478</v>
      </c>
      <c r="M147" s="13"/>
      <c r="N147" s="13"/>
      <c r="O147" s="9"/>
      <c r="P147" s="13"/>
      <c r="Q147" s="13">
        <v>186</v>
      </c>
      <c r="R147" s="9" t="s">
        <v>25</v>
      </c>
      <c r="S147" s="9" t="s">
        <v>26</v>
      </c>
      <c r="T147" s="9" t="s">
        <v>54</v>
      </c>
      <c r="U147" s="13">
        <v>150000000</v>
      </c>
      <c r="V147" s="13">
        <v>2015</v>
      </c>
      <c r="W147" s="13">
        <v>548</v>
      </c>
      <c r="X147" s="13">
        <v>5.8</v>
      </c>
      <c r="Y147" s="13">
        <v>2.35</v>
      </c>
      <c r="Z147" s="14">
        <v>24000</v>
      </c>
    </row>
    <row r="148" spans="1:26" x14ac:dyDescent="0.25">
      <c r="A148" s="5" t="s">
        <v>20</v>
      </c>
      <c r="B148" s="6" t="s">
        <v>375</v>
      </c>
      <c r="C148" s="11">
        <v>196</v>
      </c>
      <c r="D148" s="11">
        <v>92</v>
      </c>
      <c r="E148" s="11">
        <v>50</v>
      </c>
      <c r="F148" s="11">
        <v>517</v>
      </c>
      <c r="G148" s="6" t="s">
        <v>376</v>
      </c>
      <c r="H148" s="11">
        <v>3000</v>
      </c>
      <c r="I148" s="11">
        <v>111505642</v>
      </c>
      <c r="J148" s="6" t="s">
        <v>378</v>
      </c>
      <c r="K148" s="6" t="s">
        <v>2809</v>
      </c>
      <c r="L148" s="6" t="s">
        <v>599</v>
      </c>
      <c r="M148" s="11" t="s">
        <v>4118</v>
      </c>
      <c r="N148" s="11" t="s">
        <v>2970</v>
      </c>
      <c r="O148" s="6"/>
      <c r="P148" s="11"/>
      <c r="Q148" s="11">
        <v>130</v>
      </c>
      <c r="R148" s="6" t="s">
        <v>25</v>
      </c>
      <c r="S148" s="6" t="s">
        <v>26</v>
      </c>
      <c r="T148" s="6" t="s">
        <v>54</v>
      </c>
      <c r="U148" s="11">
        <v>145000000</v>
      </c>
      <c r="V148" s="11">
        <v>2014</v>
      </c>
      <c r="W148" s="11">
        <v>1000</v>
      </c>
      <c r="X148" s="11">
        <v>6.9</v>
      </c>
      <c r="Y148" s="11">
        <v>1.85</v>
      </c>
      <c r="Z148" s="12">
        <v>11000</v>
      </c>
    </row>
    <row r="149" spans="1:26" x14ac:dyDescent="0.25">
      <c r="A149" s="8" t="s">
        <v>20</v>
      </c>
      <c r="B149" s="9" t="s">
        <v>293</v>
      </c>
      <c r="C149" s="13">
        <v>220</v>
      </c>
      <c r="D149" s="13">
        <v>196</v>
      </c>
      <c r="E149" s="13">
        <v>249</v>
      </c>
      <c r="F149" s="13">
        <v>844</v>
      </c>
      <c r="G149" s="9" t="s">
        <v>29</v>
      </c>
      <c r="H149" s="13">
        <v>11000</v>
      </c>
      <c r="I149" s="13">
        <v>133228348</v>
      </c>
      <c r="J149" s="9" t="s">
        <v>378</v>
      </c>
      <c r="K149" s="9"/>
      <c r="L149" s="9"/>
      <c r="M149" s="13"/>
      <c r="N149" s="13"/>
      <c r="O149" s="9"/>
      <c r="P149" s="13"/>
      <c r="Q149" s="13">
        <v>1694</v>
      </c>
      <c r="R149" s="9" t="s">
        <v>25</v>
      </c>
      <c r="S149" s="9" t="s">
        <v>26</v>
      </c>
      <c r="T149" s="9" t="s">
        <v>249</v>
      </c>
      <c r="U149" s="13">
        <v>175000000</v>
      </c>
      <c r="V149" s="13">
        <v>2004</v>
      </c>
      <c r="W149" s="13">
        <v>5000</v>
      </c>
      <c r="X149" s="13">
        <v>7.2</v>
      </c>
      <c r="Y149" s="13">
        <v>2.35</v>
      </c>
      <c r="Z149" s="14">
        <v>0</v>
      </c>
    </row>
    <row r="150" spans="1:26" x14ac:dyDescent="0.25">
      <c r="A150" s="5" t="s">
        <v>20</v>
      </c>
      <c r="B150" s="6" t="s">
        <v>325</v>
      </c>
      <c r="C150" s="11">
        <v>211</v>
      </c>
      <c r="D150" s="11">
        <v>93</v>
      </c>
      <c r="E150" s="11">
        <v>35</v>
      </c>
      <c r="F150" s="11">
        <v>436</v>
      </c>
      <c r="G150" s="6" t="s">
        <v>380</v>
      </c>
      <c r="H150" s="11">
        <v>851</v>
      </c>
      <c r="I150" s="11">
        <v>216366733</v>
      </c>
      <c r="J150" s="6" t="s">
        <v>378</v>
      </c>
      <c r="K150" s="6" t="s">
        <v>2809</v>
      </c>
      <c r="L150" s="6" t="s">
        <v>599</v>
      </c>
      <c r="M150" s="11" t="s">
        <v>4118</v>
      </c>
      <c r="N150" s="11"/>
      <c r="O150" s="6"/>
      <c r="P150" s="11"/>
      <c r="Q150" s="11">
        <v>154</v>
      </c>
      <c r="R150" s="6" t="s">
        <v>25</v>
      </c>
      <c r="S150" s="6" t="s">
        <v>26</v>
      </c>
      <c r="T150" s="6" t="s">
        <v>54</v>
      </c>
      <c r="U150" s="11">
        <v>145000000</v>
      </c>
      <c r="V150" s="11">
        <v>2012</v>
      </c>
      <c r="W150" s="11">
        <v>770</v>
      </c>
      <c r="X150" s="11">
        <v>6.9</v>
      </c>
      <c r="Y150" s="11">
        <v>1.85</v>
      </c>
      <c r="Z150" s="12">
        <v>17000</v>
      </c>
    </row>
    <row r="151" spans="1:26" x14ac:dyDescent="0.25">
      <c r="A151" s="8" t="s">
        <v>309</v>
      </c>
      <c r="B151" s="9" t="s">
        <v>381</v>
      </c>
      <c r="C151" s="13">
        <v>264</v>
      </c>
      <c r="D151" s="13">
        <v>133</v>
      </c>
      <c r="E151" s="13">
        <v>93</v>
      </c>
      <c r="F151" s="13">
        <v>746</v>
      </c>
      <c r="G151" s="9" t="s">
        <v>382</v>
      </c>
      <c r="H151" s="13">
        <v>769</v>
      </c>
      <c r="I151" s="13">
        <v>160201106</v>
      </c>
      <c r="J151" s="9" t="s">
        <v>497</v>
      </c>
      <c r="K151" s="9" t="s">
        <v>378</v>
      </c>
      <c r="L151" s="9" t="s">
        <v>2604</v>
      </c>
      <c r="M151" s="13"/>
      <c r="N151" s="13"/>
      <c r="O151" s="9"/>
      <c r="P151" s="13"/>
      <c r="Q151" s="13">
        <v>1185</v>
      </c>
      <c r="R151" s="9" t="s">
        <v>25</v>
      </c>
      <c r="S151" s="9" t="s">
        <v>34</v>
      </c>
      <c r="T151" s="9" t="s">
        <v>27</v>
      </c>
      <c r="U151" s="13">
        <v>142000000</v>
      </c>
      <c r="V151" s="13">
        <v>2002</v>
      </c>
      <c r="W151" s="13">
        <v>766</v>
      </c>
      <c r="X151" s="13">
        <v>6.1</v>
      </c>
      <c r="Y151" s="13">
        <v>2.35</v>
      </c>
      <c r="Z151" s="14">
        <v>0</v>
      </c>
    </row>
    <row r="152" spans="1:26" x14ac:dyDescent="0.25">
      <c r="A152" s="5" t="s">
        <v>20</v>
      </c>
      <c r="B152" s="6" t="s">
        <v>384</v>
      </c>
      <c r="C152" s="11">
        <v>464</v>
      </c>
      <c r="D152" s="11">
        <v>116</v>
      </c>
      <c r="E152" s="11">
        <v>176</v>
      </c>
      <c r="F152" s="11">
        <v>322</v>
      </c>
      <c r="G152" s="6" t="s">
        <v>385</v>
      </c>
      <c r="H152" s="11">
        <v>783</v>
      </c>
      <c r="I152" s="11">
        <v>118099659</v>
      </c>
      <c r="J152" s="6" t="s">
        <v>497</v>
      </c>
      <c r="K152" s="6" t="s">
        <v>599</v>
      </c>
      <c r="L152" s="6" t="s">
        <v>478</v>
      </c>
      <c r="M152" s="11" t="s">
        <v>2970</v>
      </c>
      <c r="N152" s="11"/>
      <c r="O152" s="6"/>
      <c r="P152" s="11"/>
      <c r="Q152" s="11">
        <v>1211</v>
      </c>
      <c r="R152" s="6" t="s">
        <v>25</v>
      </c>
      <c r="S152" s="6" t="s">
        <v>26</v>
      </c>
      <c r="T152" s="6" t="s">
        <v>27</v>
      </c>
      <c r="U152" s="11">
        <v>144000000</v>
      </c>
      <c r="V152" s="11">
        <v>2016</v>
      </c>
      <c r="W152" s="11">
        <v>370</v>
      </c>
      <c r="X152" s="11">
        <v>5.5</v>
      </c>
      <c r="Y152" s="11">
        <v>2.35</v>
      </c>
      <c r="Z152" s="12">
        <v>62000</v>
      </c>
    </row>
    <row r="153" spans="1:26" x14ac:dyDescent="0.25">
      <c r="A153" s="8" t="s">
        <v>20</v>
      </c>
      <c r="B153" s="9" t="s">
        <v>127</v>
      </c>
      <c r="C153" s="13">
        <v>167</v>
      </c>
      <c r="D153" s="13">
        <v>153</v>
      </c>
      <c r="E153" s="13">
        <v>0</v>
      </c>
      <c r="F153" s="13">
        <v>537</v>
      </c>
      <c r="G153" s="9" t="s">
        <v>124</v>
      </c>
      <c r="H153" s="13">
        <v>13000</v>
      </c>
      <c r="I153" s="13">
        <v>201573391</v>
      </c>
      <c r="J153" s="9" t="s">
        <v>497</v>
      </c>
      <c r="K153" s="9" t="s">
        <v>378</v>
      </c>
      <c r="L153" s="9" t="s">
        <v>2970</v>
      </c>
      <c r="M153" s="13" t="s">
        <v>2604</v>
      </c>
      <c r="N153" s="13"/>
      <c r="O153" s="9"/>
      <c r="P153" s="13"/>
      <c r="Q153" s="13">
        <v>1171</v>
      </c>
      <c r="R153" s="9" t="s">
        <v>25</v>
      </c>
      <c r="S153" s="9" t="s">
        <v>26</v>
      </c>
      <c r="T153" s="9" t="s">
        <v>27</v>
      </c>
      <c r="U153" s="13">
        <v>140000000</v>
      </c>
      <c r="V153" s="13">
        <v>1998</v>
      </c>
      <c r="W153" s="13">
        <v>12000</v>
      </c>
      <c r="X153" s="13">
        <v>6.6</v>
      </c>
      <c r="Y153" s="13">
        <v>2.35</v>
      </c>
      <c r="Z153" s="14">
        <v>11000</v>
      </c>
    </row>
    <row r="154" spans="1:26" x14ac:dyDescent="0.25">
      <c r="A154" s="5" t="s">
        <v>20</v>
      </c>
      <c r="B154" s="6" t="s">
        <v>81</v>
      </c>
      <c r="C154" s="11">
        <v>208</v>
      </c>
      <c r="D154" s="11">
        <v>88</v>
      </c>
      <c r="E154" s="11">
        <v>188</v>
      </c>
      <c r="F154" s="11">
        <v>826</v>
      </c>
      <c r="G154" s="6" t="s">
        <v>388</v>
      </c>
      <c r="H154" s="11">
        <v>10000</v>
      </c>
      <c r="I154" s="11">
        <v>190418803</v>
      </c>
      <c r="J154" s="6" t="s">
        <v>497</v>
      </c>
      <c r="K154" s="6" t="s">
        <v>378</v>
      </c>
      <c r="L154" s="6" t="s">
        <v>599</v>
      </c>
      <c r="M154" s="11" t="s">
        <v>4118</v>
      </c>
      <c r="N154" s="11" t="s">
        <v>478</v>
      </c>
      <c r="O154" s="6" t="s">
        <v>5505</v>
      </c>
      <c r="P154" s="11" t="s">
        <v>2970</v>
      </c>
      <c r="Q154" s="11">
        <v>606</v>
      </c>
      <c r="R154" s="6" t="s">
        <v>25</v>
      </c>
      <c r="S154" s="6" t="s">
        <v>26</v>
      </c>
      <c r="T154" s="6" t="s">
        <v>27</v>
      </c>
      <c r="U154" s="11">
        <v>140000000</v>
      </c>
      <c r="V154" s="11">
        <v>2002</v>
      </c>
      <c r="W154" s="11">
        <v>3000</v>
      </c>
      <c r="X154" s="11">
        <v>6.1</v>
      </c>
      <c r="Y154" s="11">
        <v>1.85</v>
      </c>
      <c r="Z154" s="12">
        <v>2000</v>
      </c>
    </row>
    <row r="155" spans="1:26" x14ac:dyDescent="0.25">
      <c r="A155" s="8" t="s">
        <v>20</v>
      </c>
      <c r="B155" s="9" t="s">
        <v>193</v>
      </c>
      <c r="C155" s="13">
        <v>287</v>
      </c>
      <c r="D155" s="13">
        <v>115</v>
      </c>
      <c r="E155" s="13">
        <v>0</v>
      </c>
      <c r="F155" s="13">
        <v>964</v>
      </c>
      <c r="G155" s="9" t="s">
        <v>316</v>
      </c>
      <c r="H155" s="13">
        <v>18000</v>
      </c>
      <c r="I155" s="13">
        <v>82161969</v>
      </c>
      <c r="J155" s="9" t="s">
        <v>497</v>
      </c>
      <c r="K155" s="9" t="s">
        <v>378</v>
      </c>
      <c r="L155" s="9" t="s">
        <v>2809</v>
      </c>
      <c r="M155" s="13" t="s">
        <v>478</v>
      </c>
      <c r="N155" s="13"/>
      <c r="O155" s="9"/>
      <c r="P155" s="13"/>
      <c r="Q155" s="13">
        <v>505</v>
      </c>
      <c r="R155" s="9" t="s">
        <v>25</v>
      </c>
      <c r="S155" s="9" t="s">
        <v>26</v>
      </c>
      <c r="T155" s="9" t="s">
        <v>27</v>
      </c>
      <c r="U155" s="13">
        <v>150000000</v>
      </c>
      <c r="V155" s="13">
        <v>2007</v>
      </c>
      <c r="W155" s="13">
        <v>12000</v>
      </c>
      <c r="X155" s="13">
        <v>6.3</v>
      </c>
      <c r="Y155" s="13">
        <v>2.35</v>
      </c>
      <c r="Z155" s="14">
        <v>3000</v>
      </c>
    </row>
    <row r="156" spans="1:26" x14ac:dyDescent="0.25">
      <c r="A156" s="5" t="s">
        <v>20</v>
      </c>
      <c r="B156" s="6" t="s">
        <v>389</v>
      </c>
      <c r="C156" s="11">
        <v>210</v>
      </c>
      <c r="D156" s="11">
        <v>95</v>
      </c>
      <c r="E156" s="11">
        <v>5</v>
      </c>
      <c r="F156" s="11">
        <v>967</v>
      </c>
      <c r="G156" s="6" t="s">
        <v>242</v>
      </c>
      <c r="H156" s="11">
        <v>24000</v>
      </c>
      <c r="I156" s="11">
        <v>143523463</v>
      </c>
      <c r="J156" s="6" t="s">
        <v>497</v>
      </c>
      <c r="K156" s="6" t="s">
        <v>378</v>
      </c>
      <c r="L156" s="6" t="s">
        <v>2809</v>
      </c>
      <c r="M156" s="11" t="s">
        <v>599</v>
      </c>
      <c r="N156" s="11" t="s">
        <v>4118</v>
      </c>
      <c r="O156" s="6"/>
      <c r="P156" s="11"/>
      <c r="Q156" s="11">
        <v>145</v>
      </c>
      <c r="R156" s="6" t="s">
        <v>25</v>
      </c>
      <c r="S156" s="6" t="s">
        <v>26</v>
      </c>
      <c r="T156" s="6" t="s">
        <v>54</v>
      </c>
      <c r="U156" s="11">
        <v>145000000</v>
      </c>
      <c r="V156" s="11">
        <v>2016</v>
      </c>
      <c r="W156" s="11">
        <v>11000</v>
      </c>
      <c r="X156" s="11">
        <v>7.2</v>
      </c>
      <c r="Y156" s="11">
        <v>2.35</v>
      </c>
      <c r="Z156" s="12">
        <v>24000</v>
      </c>
    </row>
    <row r="157" spans="1:26" x14ac:dyDescent="0.25">
      <c r="A157" s="8" t="s">
        <v>20</v>
      </c>
      <c r="B157" s="9" t="s">
        <v>257</v>
      </c>
      <c r="C157" s="13">
        <v>432</v>
      </c>
      <c r="D157" s="13">
        <v>133</v>
      </c>
      <c r="E157" s="13">
        <v>663</v>
      </c>
      <c r="F157" s="13">
        <v>690</v>
      </c>
      <c r="G157" s="9" t="s">
        <v>354</v>
      </c>
      <c r="H157" s="13">
        <v>10000</v>
      </c>
      <c r="I157" s="13">
        <v>209364921</v>
      </c>
      <c r="J157" s="9" t="s">
        <v>497</v>
      </c>
      <c r="K157" s="9" t="s">
        <v>378</v>
      </c>
      <c r="L157" s="9" t="s">
        <v>2604</v>
      </c>
      <c r="M157" s="13"/>
      <c r="N157" s="13"/>
      <c r="O157" s="9"/>
      <c r="P157" s="13"/>
      <c r="Q157" s="13">
        <v>512</v>
      </c>
      <c r="R157" s="9" t="s">
        <v>25</v>
      </c>
      <c r="S157" s="9" t="s">
        <v>26</v>
      </c>
      <c r="T157" s="9" t="s">
        <v>27</v>
      </c>
      <c r="U157" s="13">
        <v>145000000</v>
      </c>
      <c r="V157" s="13">
        <v>2011</v>
      </c>
      <c r="W157" s="13">
        <v>10000</v>
      </c>
      <c r="X157" s="13">
        <v>7.4</v>
      </c>
      <c r="Y157" s="13">
        <v>2.35</v>
      </c>
      <c r="Z157" s="14">
        <v>35000</v>
      </c>
    </row>
    <row r="158" spans="1:26" x14ac:dyDescent="0.25">
      <c r="A158" s="5" t="s">
        <v>20</v>
      </c>
      <c r="B158" s="6" t="s">
        <v>392</v>
      </c>
      <c r="C158" s="11">
        <v>256</v>
      </c>
      <c r="D158" s="11">
        <v>97</v>
      </c>
      <c r="E158" s="11">
        <v>52</v>
      </c>
      <c r="F158" s="11">
        <v>161</v>
      </c>
      <c r="G158" s="6" t="s">
        <v>393</v>
      </c>
      <c r="H158" s="11">
        <v>20000</v>
      </c>
      <c r="I158" s="11">
        <v>103400692</v>
      </c>
      <c r="J158" s="6" t="s">
        <v>378</v>
      </c>
      <c r="K158" s="6" t="s">
        <v>2809</v>
      </c>
      <c r="L158" s="6" t="s">
        <v>4118</v>
      </c>
      <c r="M158" s="11" t="s">
        <v>478</v>
      </c>
      <c r="N158" s="11"/>
      <c r="O158" s="6"/>
      <c r="P158" s="11"/>
      <c r="Q158" s="11">
        <v>174</v>
      </c>
      <c r="R158" s="6" t="s">
        <v>25</v>
      </c>
      <c r="S158" s="6" t="s">
        <v>26</v>
      </c>
      <c r="T158" s="6" t="s">
        <v>54</v>
      </c>
      <c r="U158" s="11">
        <v>145000000</v>
      </c>
      <c r="V158" s="11">
        <v>2012</v>
      </c>
      <c r="W158" s="11">
        <v>315</v>
      </c>
      <c r="X158" s="11">
        <v>7.3</v>
      </c>
      <c r="Y158" s="11">
        <v>1.85</v>
      </c>
      <c r="Z158" s="12">
        <v>25000</v>
      </c>
    </row>
    <row r="159" spans="1:26" x14ac:dyDescent="0.25">
      <c r="A159" s="8" t="s">
        <v>20</v>
      </c>
      <c r="B159" s="9" t="s">
        <v>395</v>
      </c>
      <c r="C159" s="13">
        <v>135</v>
      </c>
      <c r="D159" s="13">
        <v>90</v>
      </c>
      <c r="E159" s="13">
        <v>23</v>
      </c>
      <c r="F159" s="13">
        <v>233</v>
      </c>
      <c r="G159" s="9" t="s">
        <v>396</v>
      </c>
      <c r="H159" s="13">
        <v>957</v>
      </c>
      <c r="I159" s="13">
        <v>110332737</v>
      </c>
      <c r="J159" s="9" t="s">
        <v>599</v>
      </c>
      <c r="K159" s="9" t="s">
        <v>5507</v>
      </c>
      <c r="L159" s="9"/>
      <c r="M159" s="13"/>
      <c r="N159" s="13"/>
      <c r="O159" s="9"/>
      <c r="P159" s="13"/>
      <c r="Q159" s="13">
        <v>258</v>
      </c>
      <c r="R159" s="9" t="s">
        <v>25</v>
      </c>
      <c r="S159" s="9" t="s">
        <v>26</v>
      </c>
      <c r="T159" s="9" t="s">
        <v>27</v>
      </c>
      <c r="U159" s="13">
        <v>100000000</v>
      </c>
      <c r="V159" s="13">
        <v>2005</v>
      </c>
      <c r="W159" s="13">
        <v>550</v>
      </c>
      <c r="X159" s="13">
        <v>6.1</v>
      </c>
      <c r="Y159" s="13">
        <v>2.35</v>
      </c>
      <c r="Z159" s="14">
        <v>2000</v>
      </c>
    </row>
    <row r="160" spans="1:26" x14ac:dyDescent="0.25">
      <c r="A160" s="5" t="s">
        <v>20</v>
      </c>
      <c r="B160" s="6" t="s">
        <v>398</v>
      </c>
      <c r="C160" s="11">
        <v>190</v>
      </c>
      <c r="D160" s="11">
        <v>154</v>
      </c>
      <c r="E160" s="11">
        <v>380</v>
      </c>
      <c r="F160" s="11">
        <v>445</v>
      </c>
      <c r="G160" s="6" t="s">
        <v>399</v>
      </c>
      <c r="H160" s="11">
        <v>10000</v>
      </c>
      <c r="I160" s="11">
        <v>111110575</v>
      </c>
      <c r="J160" s="6" t="s">
        <v>497</v>
      </c>
      <c r="K160" s="6" t="s">
        <v>1074</v>
      </c>
      <c r="L160" s="6" t="s">
        <v>5155</v>
      </c>
      <c r="M160" s="11" t="s">
        <v>5508</v>
      </c>
      <c r="N160" s="11"/>
      <c r="O160" s="6"/>
      <c r="P160" s="11"/>
      <c r="Q160" s="11">
        <v>928</v>
      </c>
      <c r="R160" s="6" t="s">
        <v>25</v>
      </c>
      <c r="S160" s="6" t="s">
        <v>26</v>
      </c>
      <c r="T160" s="6" t="s">
        <v>249</v>
      </c>
      <c r="U160" s="11">
        <v>140000000</v>
      </c>
      <c r="V160" s="11">
        <v>2003</v>
      </c>
      <c r="W160" s="11">
        <v>956</v>
      </c>
      <c r="X160" s="11">
        <v>7.7</v>
      </c>
      <c r="Y160" s="11">
        <v>2.35</v>
      </c>
      <c r="Z160" s="12">
        <v>0</v>
      </c>
    </row>
    <row r="161" spans="1:26" x14ac:dyDescent="0.25">
      <c r="A161" s="8" t="s">
        <v>20</v>
      </c>
      <c r="B161" s="9" t="s">
        <v>91</v>
      </c>
      <c r="C161" s="13">
        <v>314</v>
      </c>
      <c r="D161" s="13">
        <v>150</v>
      </c>
      <c r="E161" s="13">
        <v>0</v>
      </c>
      <c r="F161" s="13">
        <v>748</v>
      </c>
      <c r="G161" s="9" t="s">
        <v>401</v>
      </c>
      <c r="H161" s="13">
        <v>23000</v>
      </c>
      <c r="I161" s="13">
        <v>65007045</v>
      </c>
      <c r="J161" s="9" t="s">
        <v>497</v>
      </c>
      <c r="K161" s="9" t="s">
        <v>378</v>
      </c>
      <c r="L161" s="9" t="s">
        <v>1074</v>
      </c>
      <c r="M161" s="13"/>
      <c r="N161" s="13"/>
      <c r="O161" s="9"/>
      <c r="P161" s="13"/>
      <c r="Q161" s="13">
        <v>657</v>
      </c>
      <c r="R161" s="9" t="s">
        <v>25</v>
      </c>
      <c r="S161" s="9" t="s">
        <v>34</v>
      </c>
      <c r="T161" s="9" t="s">
        <v>27</v>
      </c>
      <c r="U161" s="13">
        <v>140000000</v>
      </c>
      <c r="V161" s="13">
        <v>2014</v>
      </c>
      <c r="W161" s="13">
        <v>893</v>
      </c>
      <c r="X161" s="13">
        <v>6.1</v>
      </c>
      <c r="Y161" s="13">
        <v>2.35</v>
      </c>
      <c r="Z161" s="14">
        <v>51000</v>
      </c>
    </row>
    <row r="162" spans="1:26" x14ac:dyDescent="0.25">
      <c r="A162" s="5" t="s">
        <v>20</v>
      </c>
      <c r="B162" s="6" t="s">
        <v>155</v>
      </c>
      <c r="C162" s="11">
        <v>518</v>
      </c>
      <c r="D162" s="11">
        <v>127</v>
      </c>
      <c r="E162" s="11">
        <v>14000</v>
      </c>
      <c r="F162" s="11">
        <v>981</v>
      </c>
      <c r="G162" s="6" t="s">
        <v>403</v>
      </c>
      <c r="H162" s="11">
        <v>26000</v>
      </c>
      <c r="I162" s="11">
        <v>257704099</v>
      </c>
      <c r="J162" s="6" t="s">
        <v>497</v>
      </c>
      <c r="K162" s="6" t="s">
        <v>378</v>
      </c>
      <c r="L162" s="6" t="s">
        <v>2970</v>
      </c>
      <c r="M162" s="11"/>
      <c r="N162" s="11"/>
      <c r="O162" s="6"/>
      <c r="P162" s="11"/>
      <c r="Q162" s="11">
        <v>1559</v>
      </c>
      <c r="R162" s="6" t="s">
        <v>25</v>
      </c>
      <c r="S162" s="6" t="s">
        <v>26</v>
      </c>
      <c r="T162" s="6" t="s">
        <v>27</v>
      </c>
      <c r="U162" s="11">
        <v>150000000</v>
      </c>
      <c r="V162" s="11">
        <v>2009</v>
      </c>
      <c r="W162" s="11">
        <v>12000</v>
      </c>
      <c r="X162" s="11">
        <v>8</v>
      </c>
      <c r="Y162" s="11">
        <v>2.35</v>
      </c>
      <c r="Z162" s="12">
        <v>19000</v>
      </c>
    </row>
    <row r="163" spans="1:26" x14ac:dyDescent="0.25">
      <c r="A163" s="8" t="s">
        <v>20</v>
      </c>
      <c r="B163" s="9" t="s">
        <v>47</v>
      </c>
      <c r="C163" s="13">
        <v>291</v>
      </c>
      <c r="D163" s="13">
        <v>121</v>
      </c>
      <c r="E163" s="13">
        <v>0</v>
      </c>
      <c r="F163" s="13">
        <v>4000</v>
      </c>
      <c r="G163" s="9" t="s">
        <v>48</v>
      </c>
      <c r="H163" s="13">
        <v>24000</v>
      </c>
      <c r="I163" s="13">
        <v>403706375</v>
      </c>
      <c r="J163" s="9" t="s">
        <v>497</v>
      </c>
      <c r="K163" s="9" t="s">
        <v>378</v>
      </c>
      <c r="L163" s="9" t="s">
        <v>478</v>
      </c>
      <c r="M163" s="13" t="s">
        <v>4459</v>
      </c>
      <c r="N163" s="13"/>
      <c r="O163" s="9"/>
      <c r="P163" s="13"/>
      <c r="Q163" s="13">
        <v>2012</v>
      </c>
      <c r="R163" s="9" t="s">
        <v>25</v>
      </c>
      <c r="S163" s="9" t="s">
        <v>26</v>
      </c>
      <c r="T163" s="9" t="s">
        <v>27</v>
      </c>
      <c r="U163" s="13">
        <v>139000000</v>
      </c>
      <c r="V163" s="13">
        <v>2002</v>
      </c>
      <c r="W163" s="13">
        <v>11000</v>
      </c>
      <c r="X163" s="13">
        <v>7.3</v>
      </c>
      <c r="Y163" s="13">
        <v>1.85</v>
      </c>
      <c r="Z163" s="14">
        <v>5000</v>
      </c>
    </row>
    <row r="164" spans="1:26" x14ac:dyDescent="0.25">
      <c r="A164" s="5" t="s">
        <v>20</v>
      </c>
      <c r="B164" s="6" t="s">
        <v>270</v>
      </c>
      <c r="C164" s="11">
        <v>292</v>
      </c>
      <c r="D164" s="11">
        <v>102</v>
      </c>
      <c r="E164" s="11">
        <v>255</v>
      </c>
      <c r="F164" s="11">
        <v>953</v>
      </c>
      <c r="G164" s="6" t="s">
        <v>277</v>
      </c>
      <c r="H164" s="11">
        <v>18000</v>
      </c>
      <c r="I164" s="11">
        <v>176997107</v>
      </c>
      <c r="J164" s="6" t="s">
        <v>497</v>
      </c>
      <c r="K164" s="6" t="s">
        <v>378</v>
      </c>
      <c r="L164" s="6" t="s">
        <v>2809</v>
      </c>
      <c r="M164" s="11" t="s">
        <v>599</v>
      </c>
      <c r="N164" s="11" t="s">
        <v>4118</v>
      </c>
      <c r="O164" s="6" t="s">
        <v>478</v>
      </c>
      <c r="P164" s="11"/>
      <c r="Q164" s="11">
        <v>343</v>
      </c>
      <c r="R164" s="6" t="s">
        <v>25</v>
      </c>
      <c r="S164" s="6" t="s">
        <v>26</v>
      </c>
      <c r="T164" s="6" t="s">
        <v>54</v>
      </c>
      <c r="U164" s="11">
        <v>145000000</v>
      </c>
      <c r="V164" s="11">
        <v>2014</v>
      </c>
      <c r="W164" s="11">
        <v>3000</v>
      </c>
      <c r="X164" s="11">
        <v>7.9</v>
      </c>
      <c r="Y164" s="11">
        <v>2.35</v>
      </c>
      <c r="Z164" s="12">
        <v>46000</v>
      </c>
    </row>
    <row r="165" spans="1:26" x14ac:dyDescent="0.25">
      <c r="A165" s="8" t="s">
        <v>20</v>
      </c>
      <c r="B165" s="9" t="s">
        <v>404</v>
      </c>
      <c r="C165" s="13">
        <v>184</v>
      </c>
      <c r="D165" s="13">
        <v>126</v>
      </c>
      <c r="E165" s="13">
        <v>295</v>
      </c>
      <c r="F165" s="13">
        <v>284</v>
      </c>
      <c r="G165" s="9" t="s">
        <v>405</v>
      </c>
      <c r="H165" s="13">
        <v>18000</v>
      </c>
      <c r="I165" s="13">
        <v>31141074</v>
      </c>
      <c r="J165" s="9" t="s">
        <v>497</v>
      </c>
      <c r="K165" s="9" t="s">
        <v>378</v>
      </c>
      <c r="L165" s="9" t="s">
        <v>478</v>
      </c>
      <c r="M165" s="13"/>
      <c r="N165" s="13"/>
      <c r="O165" s="9"/>
      <c r="P165" s="13"/>
      <c r="Q165" s="13">
        <v>273</v>
      </c>
      <c r="R165" s="9" t="s">
        <v>25</v>
      </c>
      <c r="S165" s="9" t="s">
        <v>26</v>
      </c>
      <c r="T165" s="9" t="s">
        <v>27</v>
      </c>
      <c r="U165" s="13">
        <v>140000000</v>
      </c>
      <c r="V165" s="13">
        <v>2016</v>
      </c>
      <c r="W165" s="13">
        <v>934</v>
      </c>
      <c r="X165" s="13">
        <v>5.5</v>
      </c>
      <c r="Y165" s="13">
        <v>2.35</v>
      </c>
      <c r="Z165" s="14">
        <v>24000</v>
      </c>
    </row>
    <row r="166" spans="1:26" x14ac:dyDescent="0.25">
      <c r="A166" s="5" t="s">
        <v>20</v>
      </c>
      <c r="B166" s="6" t="s">
        <v>216</v>
      </c>
      <c r="C166" s="11">
        <v>145</v>
      </c>
      <c r="D166" s="11">
        <v>121</v>
      </c>
      <c r="E166" s="11">
        <v>357</v>
      </c>
      <c r="F166" s="11">
        <v>653</v>
      </c>
      <c r="G166" s="6" t="s">
        <v>407</v>
      </c>
      <c r="H166" s="11">
        <v>820</v>
      </c>
      <c r="I166" s="11">
        <v>31704416</v>
      </c>
      <c r="J166" s="6" t="s">
        <v>497</v>
      </c>
      <c r="K166" s="6" t="s">
        <v>378</v>
      </c>
      <c r="L166" s="6" t="s">
        <v>2970</v>
      </c>
      <c r="M166" s="11" t="s">
        <v>2604</v>
      </c>
      <c r="N166" s="11"/>
      <c r="O166" s="6"/>
      <c r="P166" s="11"/>
      <c r="Q166" s="11">
        <v>388</v>
      </c>
      <c r="R166" s="6" t="s">
        <v>25</v>
      </c>
      <c r="S166" s="6" t="s">
        <v>26</v>
      </c>
      <c r="T166" s="6" t="s">
        <v>27</v>
      </c>
      <c r="U166" s="11">
        <v>135000000</v>
      </c>
      <c r="V166" s="11">
        <v>2005</v>
      </c>
      <c r="W166" s="11">
        <v>780</v>
      </c>
      <c r="X166" s="11">
        <v>5</v>
      </c>
      <c r="Y166" s="11">
        <v>2.35</v>
      </c>
      <c r="Z166" s="12">
        <v>0</v>
      </c>
    </row>
    <row r="167" spans="1:26" x14ac:dyDescent="0.25">
      <c r="A167" s="8" t="s">
        <v>20</v>
      </c>
      <c r="B167" s="9" t="s">
        <v>62</v>
      </c>
      <c r="C167" s="13">
        <v>451</v>
      </c>
      <c r="D167" s="13">
        <v>215</v>
      </c>
      <c r="E167" s="13">
        <v>0</v>
      </c>
      <c r="F167" s="13">
        <v>413</v>
      </c>
      <c r="G167" s="9" t="s">
        <v>410</v>
      </c>
      <c r="H167" s="13">
        <v>986</v>
      </c>
      <c r="I167" s="13">
        <v>107503316</v>
      </c>
      <c r="J167" s="9" t="s">
        <v>497</v>
      </c>
      <c r="K167" s="9" t="s">
        <v>1074</v>
      </c>
      <c r="L167" s="9" t="s">
        <v>5505</v>
      </c>
      <c r="M167" s="13" t="s">
        <v>2970</v>
      </c>
      <c r="N167" s="13"/>
      <c r="O167" s="9"/>
      <c r="P167" s="13"/>
      <c r="Q167" s="13">
        <v>1229</v>
      </c>
      <c r="R167" s="9" t="s">
        <v>25</v>
      </c>
      <c r="S167" s="9" t="s">
        <v>26</v>
      </c>
      <c r="T167" s="9" t="s">
        <v>249</v>
      </c>
      <c r="U167" s="13">
        <v>130000000</v>
      </c>
      <c r="V167" s="13">
        <v>2009</v>
      </c>
      <c r="W167" s="13">
        <v>745</v>
      </c>
      <c r="X167" s="13">
        <v>7.7</v>
      </c>
      <c r="Y167" s="13">
        <v>2.35</v>
      </c>
      <c r="Z167" s="14">
        <v>18000</v>
      </c>
    </row>
    <row r="168" spans="1:26" x14ac:dyDescent="0.25">
      <c r="A168" s="5" t="s">
        <v>20</v>
      </c>
      <c r="B168" s="6" t="s">
        <v>413</v>
      </c>
      <c r="C168" s="11">
        <v>141</v>
      </c>
      <c r="D168" s="11">
        <v>127</v>
      </c>
      <c r="E168" s="11">
        <v>503</v>
      </c>
      <c r="F168" s="11">
        <v>91</v>
      </c>
      <c r="G168" s="6" t="s">
        <v>414</v>
      </c>
      <c r="H168" s="11">
        <v>5000</v>
      </c>
      <c r="I168" s="11">
        <v>129734803</v>
      </c>
      <c r="J168" s="6" t="s">
        <v>497</v>
      </c>
      <c r="K168" s="6" t="s">
        <v>5507</v>
      </c>
      <c r="L168" s="6" t="s">
        <v>2604</v>
      </c>
      <c r="M168" s="11"/>
      <c r="N168" s="11"/>
      <c r="O168" s="6"/>
      <c r="P168" s="11"/>
      <c r="Q168" s="11">
        <v>287</v>
      </c>
      <c r="R168" s="6" t="s">
        <v>25</v>
      </c>
      <c r="S168" s="6" t="s">
        <v>26</v>
      </c>
      <c r="T168" s="6" t="s">
        <v>249</v>
      </c>
      <c r="U168" s="11">
        <v>140000000</v>
      </c>
      <c r="V168" s="11">
        <v>1998</v>
      </c>
      <c r="W168" s="11">
        <v>808</v>
      </c>
      <c r="X168" s="11">
        <v>6.6</v>
      </c>
      <c r="Y168" s="11">
        <v>2.35</v>
      </c>
      <c r="Z168" s="12">
        <v>0</v>
      </c>
    </row>
    <row r="169" spans="1:26" x14ac:dyDescent="0.25">
      <c r="A169" s="8" t="s">
        <v>20</v>
      </c>
      <c r="B169" s="9" t="s">
        <v>415</v>
      </c>
      <c r="C169" s="13">
        <v>267</v>
      </c>
      <c r="D169" s="13">
        <v>138</v>
      </c>
      <c r="E169" s="13">
        <v>0</v>
      </c>
      <c r="F169" s="13">
        <v>258</v>
      </c>
      <c r="G169" s="9" t="s">
        <v>416</v>
      </c>
      <c r="H169" s="13">
        <v>820</v>
      </c>
      <c r="I169" s="13">
        <v>132122995</v>
      </c>
      <c r="J169" s="9" t="s">
        <v>497</v>
      </c>
      <c r="K169" s="9" t="s">
        <v>2970</v>
      </c>
      <c r="L169" s="9"/>
      <c r="M169" s="13"/>
      <c r="N169" s="13"/>
      <c r="O169" s="9"/>
      <c r="P169" s="13"/>
      <c r="Q169" s="13">
        <v>1445</v>
      </c>
      <c r="R169" s="9" t="s">
        <v>25</v>
      </c>
      <c r="S169" s="9" t="s">
        <v>26</v>
      </c>
      <c r="T169" s="9" t="s">
        <v>27</v>
      </c>
      <c r="U169" s="13">
        <v>137000000</v>
      </c>
      <c r="V169" s="13">
        <v>2003</v>
      </c>
      <c r="W169" s="13">
        <v>300</v>
      </c>
      <c r="X169" s="13">
        <v>5.7</v>
      </c>
      <c r="Y169" s="13">
        <v>1.85</v>
      </c>
      <c r="Z169" s="14">
        <v>0</v>
      </c>
    </row>
    <row r="170" spans="1:26" x14ac:dyDescent="0.25">
      <c r="A170" s="5" t="s">
        <v>20</v>
      </c>
      <c r="B170" s="6" t="s">
        <v>419</v>
      </c>
      <c r="C170" s="11">
        <v>351</v>
      </c>
      <c r="D170" s="11">
        <v>122</v>
      </c>
      <c r="E170" s="11">
        <v>209</v>
      </c>
      <c r="F170" s="11">
        <v>934</v>
      </c>
      <c r="G170" s="6" t="s">
        <v>420</v>
      </c>
      <c r="H170" s="11">
        <v>17000</v>
      </c>
      <c r="I170" s="11">
        <v>122512052</v>
      </c>
      <c r="J170" s="6" t="s">
        <v>497</v>
      </c>
      <c r="K170" s="6" t="s">
        <v>378</v>
      </c>
      <c r="L170" s="6" t="s">
        <v>2970</v>
      </c>
      <c r="M170" s="11" t="s">
        <v>2604</v>
      </c>
      <c r="N170" s="11"/>
      <c r="O170" s="6"/>
      <c r="P170" s="11"/>
      <c r="Q170" s="11">
        <v>288</v>
      </c>
      <c r="R170" s="6" t="s">
        <v>25</v>
      </c>
      <c r="S170" s="6" t="s">
        <v>26</v>
      </c>
      <c r="T170" s="6" t="s">
        <v>27</v>
      </c>
      <c r="U170" s="11">
        <v>130000000</v>
      </c>
      <c r="V170" s="11">
        <v>2013</v>
      </c>
      <c r="W170" s="11">
        <v>12000</v>
      </c>
      <c r="X170" s="11">
        <v>5.8</v>
      </c>
      <c r="Y170" s="11">
        <v>2.35</v>
      </c>
      <c r="Z170" s="12">
        <v>42000</v>
      </c>
    </row>
    <row r="171" spans="1:26" x14ac:dyDescent="0.25">
      <c r="A171" s="8" t="s">
        <v>20</v>
      </c>
      <c r="B171" s="9" t="s">
        <v>421</v>
      </c>
      <c r="C171" s="13">
        <v>163</v>
      </c>
      <c r="D171" s="13">
        <v>124</v>
      </c>
      <c r="E171" s="13">
        <v>42</v>
      </c>
      <c r="F171" s="13">
        <v>848</v>
      </c>
      <c r="G171" s="9" t="s">
        <v>210</v>
      </c>
      <c r="H171" s="13">
        <v>11000</v>
      </c>
      <c r="I171" s="13">
        <v>68642452</v>
      </c>
      <c r="J171" s="9" t="s">
        <v>497</v>
      </c>
      <c r="K171" s="9" t="s">
        <v>378</v>
      </c>
      <c r="L171" s="9" t="s">
        <v>599</v>
      </c>
      <c r="M171" s="13" t="s">
        <v>2604</v>
      </c>
      <c r="N171" s="13"/>
      <c r="O171" s="9"/>
      <c r="P171" s="13"/>
      <c r="Q171" s="13">
        <v>463</v>
      </c>
      <c r="R171" s="9" t="s">
        <v>25</v>
      </c>
      <c r="S171" s="9" t="s">
        <v>34</v>
      </c>
      <c r="T171" s="9" t="s">
        <v>27</v>
      </c>
      <c r="U171" s="13">
        <v>130000000</v>
      </c>
      <c r="V171" s="13">
        <v>2005</v>
      </c>
      <c r="W171" s="13">
        <v>973</v>
      </c>
      <c r="X171" s="13">
        <v>6</v>
      </c>
      <c r="Y171" s="13">
        <v>2.35</v>
      </c>
      <c r="Z171" s="14">
        <v>0</v>
      </c>
    </row>
    <row r="172" spans="1:26" x14ac:dyDescent="0.25">
      <c r="A172" s="5" t="s">
        <v>20</v>
      </c>
      <c r="B172" s="6" t="s">
        <v>422</v>
      </c>
      <c r="C172" s="11">
        <v>166</v>
      </c>
      <c r="D172" s="11">
        <v>106</v>
      </c>
      <c r="E172" s="11">
        <v>6</v>
      </c>
      <c r="F172" s="11">
        <v>422</v>
      </c>
      <c r="G172" s="6" t="s">
        <v>423</v>
      </c>
      <c r="H172" s="11">
        <v>12000</v>
      </c>
      <c r="I172" s="11">
        <v>32131830</v>
      </c>
      <c r="J172" s="6" t="s">
        <v>497</v>
      </c>
      <c r="K172" s="6" t="s">
        <v>378</v>
      </c>
      <c r="L172" s="6" t="s">
        <v>2809</v>
      </c>
      <c r="M172" s="11" t="s">
        <v>478</v>
      </c>
      <c r="N172" s="11" t="s">
        <v>4459</v>
      </c>
      <c r="O172" s="6" t="s">
        <v>2970</v>
      </c>
      <c r="P172" s="11"/>
      <c r="Q172" s="11">
        <v>788</v>
      </c>
      <c r="R172" s="6" t="s">
        <v>25</v>
      </c>
      <c r="S172" s="6" t="s">
        <v>26</v>
      </c>
      <c r="T172" s="6" t="s">
        <v>27</v>
      </c>
      <c r="U172" s="11">
        <v>137000000</v>
      </c>
      <c r="V172" s="11">
        <v>2001</v>
      </c>
      <c r="W172" s="11">
        <v>2000</v>
      </c>
      <c r="X172" s="11">
        <v>6.4</v>
      </c>
      <c r="Y172" s="11">
        <v>1.85</v>
      </c>
      <c r="Z172" s="12">
        <v>0</v>
      </c>
    </row>
    <row r="173" spans="1:26" x14ac:dyDescent="0.25">
      <c r="A173" s="8" t="s">
        <v>20</v>
      </c>
      <c r="B173" s="9" t="s">
        <v>357</v>
      </c>
      <c r="C173" s="13">
        <v>510</v>
      </c>
      <c r="D173" s="13">
        <v>124</v>
      </c>
      <c r="E173" s="13">
        <v>394</v>
      </c>
      <c r="F173" s="13">
        <v>2000</v>
      </c>
      <c r="G173" s="9" t="s">
        <v>303</v>
      </c>
      <c r="H173" s="13">
        <v>11000</v>
      </c>
      <c r="I173" s="13">
        <v>176636816</v>
      </c>
      <c r="J173" s="9" t="s">
        <v>497</v>
      </c>
      <c r="K173" s="9" t="s">
        <v>378</v>
      </c>
      <c r="L173" s="9" t="s">
        <v>2970</v>
      </c>
      <c r="M173" s="13"/>
      <c r="N173" s="13"/>
      <c r="O173" s="9"/>
      <c r="P173" s="13"/>
      <c r="Q173" s="13">
        <v>679</v>
      </c>
      <c r="R173" s="9" t="s">
        <v>25</v>
      </c>
      <c r="S173" s="9" t="s">
        <v>26</v>
      </c>
      <c r="T173" s="9" t="s">
        <v>27</v>
      </c>
      <c r="U173" s="13">
        <v>140000000</v>
      </c>
      <c r="V173" s="13">
        <v>2011</v>
      </c>
      <c r="W173" s="13">
        <v>3000</v>
      </c>
      <c r="X173" s="13">
        <v>6.9</v>
      </c>
      <c r="Y173" s="13">
        <v>2.35</v>
      </c>
      <c r="Z173" s="14">
        <v>46000</v>
      </c>
    </row>
    <row r="174" spans="1:26" x14ac:dyDescent="0.25">
      <c r="A174" s="5" t="s">
        <v>20</v>
      </c>
      <c r="B174" s="6" t="s">
        <v>307</v>
      </c>
      <c r="C174" s="11">
        <v>197</v>
      </c>
      <c r="D174" s="11">
        <v>128</v>
      </c>
      <c r="E174" s="11">
        <v>150</v>
      </c>
      <c r="F174" s="11">
        <v>244</v>
      </c>
      <c r="G174" s="6" t="s">
        <v>425</v>
      </c>
      <c r="H174" s="11">
        <v>766</v>
      </c>
      <c r="I174" s="11">
        <v>126930660</v>
      </c>
      <c r="J174" s="6" t="s">
        <v>497</v>
      </c>
      <c r="K174" s="6" t="s">
        <v>378</v>
      </c>
      <c r="L174" s="6" t="s">
        <v>2604</v>
      </c>
      <c r="M174" s="11"/>
      <c r="N174" s="11"/>
      <c r="O174" s="6"/>
      <c r="P174" s="11"/>
      <c r="Q174" s="11">
        <v>683</v>
      </c>
      <c r="R174" s="6" t="s">
        <v>25</v>
      </c>
      <c r="S174" s="6" t="s">
        <v>34</v>
      </c>
      <c r="T174" s="6" t="s">
        <v>27</v>
      </c>
      <c r="U174" s="11">
        <v>135000000</v>
      </c>
      <c r="V174" s="11">
        <v>1999</v>
      </c>
      <c r="W174" s="11">
        <v>536</v>
      </c>
      <c r="X174" s="11">
        <v>6.4</v>
      </c>
      <c r="Y174" s="11">
        <v>2.35</v>
      </c>
      <c r="Z174" s="12">
        <v>2000</v>
      </c>
    </row>
    <row r="175" spans="1:26" x14ac:dyDescent="0.25">
      <c r="A175" s="8" t="s">
        <v>20</v>
      </c>
      <c r="B175" s="9" t="s">
        <v>427</v>
      </c>
      <c r="C175" s="13">
        <v>244</v>
      </c>
      <c r="D175" s="13">
        <v>138</v>
      </c>
      <c r="E175" s="13">
        <v>608</v>
      </c>
      <c r="F175" s="13">
        <v>168</v>
      </c>
      <c r="G175" s="9" t="s">
        <v>428</v>
      </c>
      <c r="H175" s="13">
        <v>613</v>
      </c>
      <c r="I175" s="13">
        <v>93926386</v>
      </c>
      <c r="J175" s="9" t="s">
        <v>497</v>
      </c>
      <c r="K175" s="9" t="s">
        <v>378</v>
      </c>
      <c r="L175" s="9" t="s">
        <v>1074</v>
      </c>
      <c r="M175" s="13" t="s">
        <v>5155</v>
      </c>
      <c r="N175" s="13" t="s">
        <v>5508</v>
      </c>
      <c r="O175" s="9"/>
      <c r="P175" s="13"/>
      <c r="Q175" s="13">
        <v>684</v>
      </c>
      <c r="R175" s="9" t="s">
        <v>25</v>
      </c>
      <c r="S175" s="9" t="s">
        <v>26</v>
      </c>
      <c r="T175" s="9" t="s">
        <v>27</v>
      </c>
      <c r="U175" s="13">
        <v>150000000</v>
      </c>
      <c r="V175" s="13">
        <v>2003</v>
      </c>
      <c r="W175" s="13">
        <v>172</v>
      </c>
      <c r="X175" s="13">
        <v>7.4</v>
      </c>
      <c r="Y175" s="13">
        <v>2.35</v>
      </c>
      <c r="Z175" s="14">
        <v>0</v>
      </c>
    </row>
    <row r="176" spans="1:26" x14ac:dyDescent="0.25">
      <c r="A176" s="5" t="s">
        <v>20</v>
      </c>
      <c r="B176" s="6" t="s">
        <v>430</v>
      </c>
      <c r="C176" s="11">
        <v>322</v>
      </c>
      <c r="D176" s="11">
        <v>115</v>
      </c>
      <c r="E176" s="11">
        <v>386</v>
      </c>
      <c r="F176" s="11">
        <v>12000</v>
      </c>
      <c r="G176" s="6" t="s">
        <v>239</v>
      </c>
      <c r="H176" s="11">
        <v>21000</v>
      </c>
      <c r="I176" s="11">
        <v>292298923</v>
      </c>
      <c r="J176" s="6" t="s">
        <v>378</v>
      </c>
      <c r="K176" s="6" t="s">
        <v>1074</v>
      </c>
      <c r="L176" s="6" t="s">
        <v>478</v>
      </c>
      <c r="M176" s="11" t="s">
        <v>4459</v>
      </c>
      <c r="N176" s="11"/>
      <c r="O176" s="6"/>
      <c r="P176" s="11"/>
      <c r="Q176" s="11">
        <v>329</v>
      </c>
      <c r="R176" s="6" t="s">
        <v>25</v>
      </c>
      <c r="S176" s="6" t="s">
        <v>26</v>
      </c>
      <c r="T176" s="6" t="s">
        <v>27</v>
      </c>
      <c r="U176" s="11">
        <v>120000000</v>
      </c>
      <c r="V176" s="11">
        <v>2012</v>
      </c>
      <c r="W176" s="11">
        <v>17000</v>
      </c>
      <c r="X176" s="11">
        <v>5.5</v>
      </c>
      <c r="Y176" s="11">
        <v>2.35</v>
      </c>
      <c r="Z176" s="12">
        <v>65000</v>
      </c>
    </row>
    <row r="177" spans="1:26" x14ac:dyDescent="0.25">
      <c r="A177" s="8" t="s">
        <v>20</v>
      </c>
      <c r="B177" s="9" t="s">
        <v>340</v>
      </c>
      <c r="C177" s="13">
        <v>156</v>
      </c>
      <c r="D177" s="13">
        <v>100</v>
      </c>
      <c r="E177" s="13">
        <v>750</v>
      </c>
      <c r="F177" s="13">
        <v>988</v>
      </c>
      <c r="G177" s="9" t="s">
        <v>152</v>
      </c>
      <c r="H177" s="13">
        <v>49000</v>
      </c>
      <c r="I177" s="13">
        <v>63992328</v>
      </c>
      <c r="J177" s="9" t="s">
        <v>2809</v>
      </c>
      <c r="K177" s="9" t="s">
        <v>599</v>
      </c>
      <c r="L177" s="9" t="s">
        <v>4118</v>
      </c>
      <c r="M177" s="13" t="s">
        <v>3976</v>
      </c>
      <c r="N177" s="13"/>
      <c r="O177" s="9"/>
      <c r="P177" s="13"/>
      <c r="Q177" s="13">
        <v>79</v>
      </c>
      <c r="R177" s="9" t="s">
        <v>25</v>
      </c>
      <c r="S177" s="9" t="s">
        <v>163</v>
      </c>
      <c r="T177" s="9" t="s">
        <v>54</v>
      </c>
      <c r="U177" s="13">
        <v>135000000</v>
      </c>
      <c r="V177" s="13">
        <v>2011</v>
      </c>
      <c r="W177" s="13">
        <v>11000</v>
      </c>
      <c r="X177" s="13">
        <v>5.9</v>
      </c>
      <c r="Y177" s="13">
        <v>2.35</v>
      </c>
      <c r="Z177" s="14">
        <v>0</v>
      </c>
    </row>
    <row r="178" spans="1:26" x14ac:dyDescent="0.25">
      <c r="A178" s="5" t="s">
        <v>20</v>
      </c>
      <c r="B178" s="6" t="s">
        <v>432</v>
      </c>
      <c r="C178" s="11">
        <v>354</v>
      </c>
      <c r="D178" s="11">
        <v>135</v>
      </c>
      <c r="E178" s="11">
        <v>255</v>
      </c>
      <c r="F178" s="11">
        <v>882</v>
      </c>
      <c r="G178" s="6" t="s">
        <v>433</v>
      </c>
      <c r="H178" s="11">
        <v>3000</v>
      </c>
      <c r="I178" s="11">
        <v>134518390</v>
      </c>
      <c r="J178" s="6" t="s">
        <v>497</v>
      </c>
      <c r="K178" s="6" t="s">
        <v>378</v>
      </c>
      <c r="L178" s="6" t="s">
        <v>2970</v>
      </c>
      <c r="M178" s="11"/>
      <c r="N178" s="11"/>
      <c r="O178" s="6"/>
      <c r="P178" s="11"/>
      <c r="Q178" s="11">
        <v>643</v>
      </c>
      <c r="R178" s="6" t="s">
        <v>25</v>
      </c>
      <c r="S178" s="6" t="s">
        <v>26</v>
      </c>
      <c r="T178" s="6" t="s">
        <v>27</v>
      </c>
      <c r="U178" s="11">
        <v>150000000</v>
      </c>
      <c r="V178" s="11">
        <v>2008</v>
      </c>
      <c r="W178" s="11">
        <v>1000</v>
      </c>
      <c r="X178" s="11">
        <v>6.8</v>
      </c>
      <c r="Y178" s="11">
        <v>2.35</v>
      </c>
      <c r="Z178" s="12">
        <v>0</v>
      </c>
    </row>
    <row r="179" spans="1:26" x14ac:dyDescent="0.25">
      <c r="A179" s="8" t="s">
        <v>20</v>
      </c>
      <c r="B179" s="9" t="s">
        <v>42</v>
      </c>
      <c r="C179" s="13">
        <v>21</v>
      </c>
      <c r="D179" s="13">
        <v>60</v>
      </c>
      <c r="E179" s="13"/>
      <c r="F179" s="13">
        <v>184</v>
      </c>
      <c r="G179" s="9" t="s">
        <v>434</v>
      </c>
      <c r="H179" s="13">
        <v>982</v>
      </c>
      <c r="I179" s="13"/>
      <c r="J179" s="9" t="s">
        <v>497</v>
      </c>
      <c r="K179" s="9" t="s">
        <v>5507</v>
      </c>
      <c r="L179" s="9" t="s">
        <v>1074</v>
      </c>
      <c r="M179" s="13" t="s">
        <v>5505</v>
      </c>
      <c r="N179" s="13" t="s">
        <v>2604</v>
      </c>
      <c r="O179" s="9"/>
      <c r="P179" s="13"/>
      <c r="Q179" s="13">
        <v>74</v>
      </c>
      <c r="R179" s="9" t="s">
        <v>25</v>
      </c>
      <c r="S179" s="9" t="s">
        <v>26</v>
      </c>
      <c r="T179" s="9" t="s">
        <v>436</v>
      </c>
      <c r="U179" s="13">
        <v>1500000</v>
      </c>
      <c r="V179" s="13"/>
      <c r="W179" s="13">
        <v>321</v>
      </c>
      <c r="X179" s="13">
        <v>7.5</v>
      </c>
      <c r="Y179" s="13">
        <v>1.33</v>
      </c>
      <c r="Z179" s="14">
        <v>0</v>
      </c>
    </row>
    <row r="180" spans="1:26" x14ac:dyDescent="0.25">
      <c r="A180" s="5" t="s">
        <v>20</v>
      </c>
      <c r="B180" s="6" t="s">
        <v>172</v>
      </c>
      <c r="C180" s="11">
        <v>252</v>
      </c>
      <c r="D180" s="11">
        <v>117</v>
      </c>
      <c r="E180" s="11">
        <v>14000</v>
      </c>
      <c r="F180" s="11">
        <v>358</v>
      </c>
      <c r="G180" s="6" t="s">
        <v>437</v>
      </c>
      <c r="H180" s="11">
        <v>535</v>
      </c>
      <c r="I180" s="11">
        <v>52792307</v>
      </c>
      <c r="J180" s="6" t="s">
        <v>378</v>
      </c>
      <c r="K180" s="6" t="s">
        <v>4118</v>
      </c>
      <c r="L180" s="6" t="s">
        <v>478</v>
      </c>
      <c r="M180" s="11"/>
      <c r="N180" s="11"/>
      <c r="O180" s="6"/>
      <c r="P180" s="11"/>
      <c r="Q180" s="11">
        <v>106</v>
      </c>
      <c r="R180" s="6" t="s">
        <v>25</v>
      </c>
      <c r="S180" s="6" t="s">
        <v>34</v>
      </c>
      <c r="T180" s="6" t="s">
        <v>54</v>
      </c>
      <c r="U180" s="11">
        <v>140000000</v>
      </c>
      <c r="V180" s="11">
        <v>2016</v>
      </c>
      <c r="W180" s="11">
        <v>400</v>
      </c>
      <c r="X180" s="11">
        <v>6.8</v>
      </c>
      <c r="Y180" s="11">
        <v>2.35</v>
      </c>
      <c r="Z180" s="12">
        <v>27000</v>
      </c>
    </row>
    <row r="181" spans="1:26" x14ac:dyDescent="0.25">
      <c r="A181" s="8" t="s">
        <v>20</v>
      </c>
      <c r="B181" s="9" t="s">
        <v>440</v>
      </c>
      <c r="C181" s="13">
        <v>556</v>
      </c>
      <c r="D181" s="13">
        <v>156</v>
      </c>
      <c r="E181" s="13">
        <v>0</v>
      </c>
      <c r="F181" s="13">
        <v>733</v>
      </c>
      <c r="G181" s="9" t="s">
        <v>37</v>
      </c>
      <c r="H181" s="13">
        <v>29000</v>
      </c>
      <c r="I181" s="13">
        <v>183635922</v>
      </c>
      <c r="J181" s="9" t="s">
        <v>378</v>
      </c>
      <c r="K181" s="9" t="s">
        <v>1074</v>
      </c>
      <c r="L181" s="9" t="s">
        <v>2604</v>
      </c>
      <c r="M181" s="13" t="s">
        <v>3495</v>
      </c>
      <c r="N181" s="13"/>
      <c r="O181" s="9"/>
      <c r="P181" s="13"/>
      <c r="Q181" s="13">
        <v>1188</v>
      </c>
      <c r="R181" s="9" t="s">
        <v>25</v>
      </c>
      <c r="S181" s="9" t="s">
        <v>26</v>
      </c>
      <c r="T181" s="9" t="s">
        <v>249</v>
      </c>
      <c r="U181" s="13">
        <v>135000000</v>
      </c>
      <c r="V181" s="13">
        <v>2015</v>
      </c>
      <c r="W181" s="13">
        <v>27000</v>
      </c>
      <c r="X181" s="13">
        <v>8.1</v>
      </c>
      <c r="Y181" s="13">
        <v>2.35</v>
      </c>
      <c r="Z181" s="14">
        <v>190000</v>
      </c>
    </row>
    <row r="182" spans="1:26" x14ac:dyDescent="0.25">
      <c r="A182" s="5" t="s">
        <v>20</v>
      </c>
      <c r="B182" s="6" t="s">
        <v>442</v>
      </c>
      <c r="C182" s="11">
        <v>166</v>
      </c>
      <c r="D182" s="11">
        <v>96</v>
      </c>
      <c r="E182" s="11">
        <v>13</v>
      </c>
      <c r="F182" s="11">
        <v>463</v>
      </c>
      <c r="G182" s="6" t="s">
        <v>443</v>
      </c>
      <c r="H182" s="11">
        <v>16000</v>
      </c>
      <c r="I182" s="11">
        <v>83024900</v>
      </c>
      <c r="J182" s="6" t="s">
        <v>378</v>
      </c>
      <c r="K182" s="6" t="s">
        <v>2809</v>
      </c>
      <c r="L182" s="6" t="s">
        <v>599</v>
      </c>
      <c r="M182" s="11" t="s">
        <v>4118</v>
      </c>
      <c r="N182" s="11" t="s">
        <v>5506</v>
      </c>
      <c r="O182" s="6"/>
      <c r="P182" s="11"/>
      <c r="Q182" s="11">
        <v>90</v>
      </c>
      <c r="R182" s="6" t="s">
        <v>25</v>
      </c>
      <c r="S182" s="6" t="s">
        <v>26</v>
      </c>
      <c r="T182" s="6" t="s">
        <v>54</v>
      </c>
      <c r="U182" s="11">
        <v>135000000</v>
      </c>
      <c r="V182" s="11">
        <v>2013</v>
      </c>
      <c r="W182" s="11">
        <v>881</v>
      </c>
      <c r="X182" s="11">
        <v>6.5</v>
      </c>
      <c r="Y182" s="11">
        <v>2.35</v>
      </c>
      <c r="Z182" s="12">
        <v>13000</v>
      </c>
    </row>
    <row r="183" spans="1:26" x14ac:dyDescent="0.25">
      <c r="A183" s="8" t="s">
        <v>20</v>
      </c>
      <c r="B183" s="9" t="s">
        <v>28</v>
      </c>
      <c r="C183" s="13">
        <v>362</v>
      </c>
      <c r="D183" s="13">
        <v>107</v>
      </c>
      <c r="E183" s="13">
        <v>563</v>
      </c>
      <c r="F183" s="13">
        <v>939</v>
      </c>
      <c r="G183" s="9" t="s">
        <v>173</v>
      </c>
      <c r="H183" s="13">
        <v>40000</v>
      </c>
      <c r="I183" s="13">
        <v>123207194</v>
      </c>
      <c r="J183" s="9" t="s">
        <v>378</v>
      </c>
      <c r="K183" s="9" t="s">
        <v>2809</v>
      </c>
      <c r="L183" s="9" t="s">
        <v>599</v>
      </c>
      <c r="M183" s="13" t="s">
        <v>4118</v>
      </c>
      <c r="N183" s="13" t="s">
        <v>3495</v>
      </c>
      <c r="O183" s="9"/>
      <c r="P183" s="13"/>
      <c r="Q183" s="13">
        <v>337</v>
      </c>
      <c r="R183" s="9" t="s">
        <v>25</v>
      </c>
      <c r="S183" s="9" t="s">
        <v>26</v>
      </c>
      <c r="T183" s="9" t="s">
        <v>54</v>
      </c>
      <c r="U183" s="13">
        <v>135000000</v>
      </c>
      <c r="V183" s="13">
        <v>2011</v>
      </c>
      <c r="W183" s="13">
        <v>1000</v>
      </c>
      <c r="X183" s="13">
        <v>7.2</v>
      </c>
      <c r="Y183" s="13">
        <v>2.35</v>
      </c>
      <c r="Z183" s="14">
        <v>26000</v>
      </c>
    </row>
    <row r="184" spans="1:26" x14ac:dyDescent="0.25">
      <c r="A184" s="5" t="s">
        <v>20</v>
      </c>
      <c r="B184" s="6" t="s">
        <v>325</v>
      </c>
      <c r="C184" s="11">
        <v>153</v>
      </c>
      <c r="D184" s="11">
        <v>92</v>
      </c>
      <c r="E184" s="11">
        <v>35</v>
      </c>
      <c r="F184" s="11">
        <v>179</v>
      </c>
      <c r="G184" s="6" t="s">
        <v>446</v>
      </c>
      <c r="H184" s="11">
        <v>19000</v>
      </c>
      <c r="I184" s="11">
        <v>83348920</v>
      </c>
      <c r="J184" s="6" t="s">
        <v>378</v>
      </c>
      <c r="K184" s="6" t="s">
        <v>2809</v>
      </c>
      <c r="L184" s="6" t="s">
        <v>599</v>
      </c>
      <c r="M184" s="11" t="s">
        <v>4118</v>
      </c>
      <c r="N184" s="11"/>
      <c r="O184" s="6"/>
      <c r="P184" s="11"/>
      <c r="Q184" s="11">
        <v>118</v>
      </c>
      <c r="R184" s="6" t="s">
        <v>25</v>
      </c>
      <c r="S184" s="6" t="s">
        <v>26</v>
      </c>
      <c r="T184" s="6" t="s">
        <v>54</v>
      </c>
      <c r="U184" s="11">
        <v>132000000</v>
      </c>
      <c r="V184" s="11">
        <v>2014</v>
      </c>
      <c r="W184" s="11">
        <v>411</v>
      </c>
      <c r="X184" s="11">
        <v>6.7</v>
      </c>
      <c r="Y184" s="11">
        <v>1.85</v>
      </c>
      <c r="Z184" s="12">
        <v>11000</v>
      </c>
    </row>
    <row r="185" spans="1:26" x14ac:dyDescent="0.25">
      <c r="A185" s="8" t="s">
        <v>20</v>
      </c>
      <c r="B185" s="9" t="s">
        <v>447</v>
      </c>
      <c r="C185" s="13">
        <v>329</v>
      </c>
      <c r="D185" s="13">
        <v>115</v>
      </c>
      <c r="E185" s="13">
        <v>521</v>
      </c>
      <c r="F185" s="13">
        <v>883</v>
      </c>
      <c r="G185" s="9" t="s">
        <v>352</v>
      </c>
      <c r="H185" s="13">
        <v>13000</v>
      </c>
      <c r="I185" s="13">
        <v>227137090</v>
      </c>
      <c r="J185" s="9" t="s">
        <v>497</v>
      </c>
      <c r="K185" s="9" t="s">
        <v>5505</v>
      </c>
      <c r="L185" s="9" t="s">
        <v>2604</v>
      </c>
      <c r="M185" s="13"/>
      <c r="N185" s="13"/>
      <c r="O185" s="9"/>
      <c r="P185" s="13"/>
      <c r="Q185" s="13">
        <v>820</v>
      </c>
      <c r="R185" s="9" t="s">
        <v>25</v>
      </c>
      <c r="S185" s="9" t="s">
        <v>26</v>
      </c>
      <c r="T185" s="9" t="s">
        <v>27</v>
      </c>
      <c r="U185" s="13">
        <v>110000000</v>
      </c>
      <c r="V185" s="13">
        <v>2007</v>
      </c>
      <c r="W185" s="13">
        <v>897</v>
      </c>
      <c r="X185" s="13">
        <v>8.1</v>
      </c>
      <c r="Y185" s="13">
        <v>2.35</v>
      </c>
      <c r="Z185" s="14">
        <v>0</v>
      </c>
    </row>
    <row r="186" spans="1:26" x14ac:dyDescent="0.25">
      <c r="A186" s="5" t="s">
        <v>20</v>
      </c>
      <c r="B186" s="6" t="s">
        <v>449</v>
      </c>
      <c r="C186" s="11">
        <v>266</v>
      </c>
      <c r="D186" s="11">
        <v>92</v>
      </c>
      <c r="E186" s="11">
        <v>54</v>
      </c>
      <c r="F186" s="11">
        <v>562</v>
      </c>
      <c r="G186" s="6" t="s">
        <v>390</v>
      </c>
      <c r="H186" s="11">
        <v>11000</v>
      </c>
      <c r="I186" s="11">
        <v>215395021</v>
      </c>
      <c r="J186" s="6" t="s">
        <v>497</v>
      </c>
      <c r="K186" s="6" t="s">
        <v>378</v>
      </c>
      <c r="L186" s="6" t="s">
        <v>2809</v>
      </c>
      <c r="M186" s="11" t="s">
        <v>599</v>
      </c>
      <c r="N186" s="11" t="s">
        <v>4118</v>
      </c>
      <c r="O186" s="6"/>
      <c r="P186" s="11"/>
      <c r="Q186" s="11">
        <v>360</v>
      </c>
      <c r="R186" s="6" t="s">
        <v>25</v>
      </c>
      <c r="S186" s="6" t="s">
        <v>26</v>
      </c>
      <c r="T186" s="6" t="s">
        <v>54</v>
      </c>
      <c r="U186" s="11">
        <v>130000000</v>
      </c>
      <c r="V186" s="11">
        <v>2008</v>
      </c>
      <c r="W186" s="11">
        <v>967</v>
      </c>
      <c r="X186" s="11">
        <v>7.6</v>
      </c>
      <c r="Y186" s="11">
        <v>2.35</v>
      </c>
      <c r="Z186" s="12">
        <v>6000</v>
      </c>
    </row>
    <row r="187" spans="1:26" x14ac:dyDescent="0.25">
      <c r="A187" s="8" t="s">
        <v>20</v>
      </c>
      <c r="B187" s="9" t="s">
        <v>450</v>
      </c>
      <c r="C187" s="13">
        <v>517</v>
      </c>
      <c r="D187" s="13">
        <v>117</v>
      </c>
      <c r="E187" s="13">
        <v>235</v>
      </c>
      <c r="F187" s="13">
        <v>680</v>
      </c>
      <c r="G187" s="9" t="s">
        <v>253</v>
      </c>
      <c r="H187" s="13">
        <v>2000</v>
      </c>
      <c r="I187" s="13">
        <v>180191634</v>
      </c>
      <c r="J187" s="9" t="s">
        <v>497</v>
      </c>
      <c r="K187" s="9" t="s">
        <v>378</v>
      </c>
      <c r="L187" s="9" t="s">
        <v>599</v>
      </c>
      <c r="M187" s="13" t="s">
        <v>2970</v>
      </c>
      <c r="N187" s="13"/>
      <c r="O187" s="9"/>
      <c r="P187" s="13"/>
      <c r="Q187" s="13">
        <v>549</v>
      </c>
      <c r="R187" s="9" t="s">
        <v>25</v>
      </c>
      <c r="S187" s="9" t="s">
        <v>26</v>
      </c>
      <c r="T187" s="9" t="s">
        <v>27</v>
      </c>
      <c r="U187" s="13">
        <v>130000000</v>
      </c>
      <c r="V187" s="13">
        <v>2015</v>
      </c>
      <c r="W187" s="13">
        <v>2000</v>
      </c>
      <c r="X187" s="13">
        <v>7.4</v>
      </c>
      <c r="Y187" s="13">
        <v>1.85</v>
      </c>
      <c r="Z187" s="14">
        <v>61000</v>
      </c>
    </row>
    <row r="188" spans="1:26" x14ac:dyDescent="0.25">
      <c r="A188" s="5" t="s">
        <v>20</v>
      </c>
      <c r="B188" s="6" t="s">
        <v>288</v>
      </c>
      <c r="C188" s="11">
        <v>502</v>
      </c>
      <c r="D188" s="11">
        <v>146</v>
      </c>
      <c r="E188" s="11">
        <v>508</v>
      </c>
      <c r="F188" s="11">
        <v>523</v>
      </c>
      <c r="G188" s="6" t="s">
        <v>290</v>
      </c>
      <c r="H188" s="11">
        <v>34000</v>
      </c>
      <c r="I188" s="11">
        <v>424645577</v>
      </c>
      <c r="J188" s="6" t="s">
        <v>378</v>
      </c>
      <c r="K188" s="6" t="s">
        <v>2970</v>
      </c>
      <c r="L188" s="6" t="s">
        <v>2604</v>
      </c>
      <c r="M188" s="11"/>
      <c r="N188" s="11"/>
      <c r="O188" s="6"/>
      <c r="P188" s="11"/>
      <c r="Q188" s="11">
        <v>706</v>
      </c>
      <c r="R188" s="6" t="s">
        <v>25</v>
      </c>
      <c r="S188" s="6" t="s">
        <v>26</v>
      </c>
      <c r="T188" s="6" t="s">
        <v>27</v>
      </c>
      <c r="U188" s="11">
        <v>130000000</v>
      </c>
      <c r="V188" s="11">
        <v>2013</v>
      </c>
      <c r="W188" s="11">
        <v>14000</v>
      </c>
      <c r="X188" s="11">
        <v>7.6</v>
      </c>
      <c r="Y188" s="11">
        <v>2.35</v>
      </c>
      <c r="Z188" s="12">
        <v>82000</v>
      </c>
    </row>
    <row r="189" spans="1:26" x14ac:dyDescent="0.25">
      <c r="A189" s="8" t="s">
        <v>20</v>
      </c>
      <c r="B189" s="9" t="s">
        <v>430</v>
      </c>
      <c r="C189" s="13">
        <v>322</v>
      </c>
      <c r="D189" s="13">
        <v>115</v>
      </c>
      <c r="E189" s="13">
        <v>386</v>
      </c>
      <c r="F189" s="13">
        <v>12000</v>
      </c>
      <c r="G189" s="9" t="s">
        <v>239</v>
      </c>
      <c r="H189" s="13">
        <v>21000</v>
      </c>
      <c r="I189" s="13">
        <v>292298923</v>
      </c>
      <c r="J189" s="9" t="s">
        <v>378</v>
      </c>
      <c r="K189" s="9" t="s">
        <v>1074</v>
      </c>
      <c r="L189" s="9" t="s">
        <v>478</v>
      </c>
      <c r="M189" s="13" t="s">
        <v>4459</v>
      </c>
      <c r="N189" s="13"/>
      <c r="O189" s="9"/>
      <c r="P189" s="13"/>
      <c r="Q189" s="13">
        <v>329</v>
      </c>
      <c r="R189" s="9" t="s">
        <v>25</v>
      </c>
      <c r="S189" s="9" t="s">
        <v>26</v>
      </c>
      <c r="T189" s="9" t="s">
        <v>27</v>
      </c>
      <c r="U189" s="13">
        <v>120000000</v>
      </c>
      <c r="V189" s="13">
        <v>2012</v>
      </c>
      <c r="W189" s="13">
        <v>17000</v>
      </c>
      <c r="X189" s="13">
        <v>5.5</v>
      </c>
      <c r="Y189" s="13">
        <v>2.35</v>
      </c>
      <c r="Z189" s="14">
        <v>65000</v>
      </c>
    </row>
    <row r="190" spans="1:26" x14ac:dyDescent="0.25">
      <c r="A190" s="5" t="s">
        <v>20</v>
      </c>
      <c r="B190" s="6" t="s">
        <v>451</v>
      </c>
      <c r="C190" s="11">
        <v>165</v>
      </c>
      <c r="D190" s="11">
        <v>94</v>
      </c>
      <c r="E190" s="11">
        <v>12</v>
      </c>
      <c r="F190" s="11">
        <v>183</v>
      </c>
      <c r="G190" s="6" t="s">
        <v>452</v>
      </c>
      <c r="H190" s="11">
        <v>17000</v>
      </c>
      <c r="I190" s="11">
        <v>177343675</v>
      </c>
      <c r="J190" s="6" t="s">
        <v>378</v>
      </c>
      <c r="K190" s="6" t="s">
        <v>2809</v>
      </c>
      <c r="L190" s="6" t="s">
        <v>599</v>
      </c>
      <c r="M190" s="11" t="s">
        <v>4118</v>
      </c>
      <c r="N190" s="11" t="s">
        <v>478</v>
      </c>
      <c r="O190" s="6" t="s">
        <v>2970</v>
      </c>
      <c r="P190" s="11"/>
      <c r="Q190" s="11">
        <v>214</v>
      </c>
      <c r="R190" s="6" t="s">
        <v>25</v>
      </c>
      <c r="S190" s="6" t="s">
        <v>26</v>
      </c>
      <c r="T190" s="6" t="s">
        <v>54</v>
      </c>
      <c r="U190" s="11">
        <v>135000000</v>
      </c>
      <c r="V190" s="11">
        <v>2015</v>
      </c>
      <c r="W190" s="11">
        <v>523</v>
      </c>
      <c r="X190" s="11">
        <v>6.7</v>
      </c>
      <c r="Y190" s="11">
        <v>1.85</v>
      </c>
      <c r="Z190" s="12">
        <v>26000</v>
      </c>
    </row>
    <row r="191" spans="1:26" x14ac:dyDescent="0.25">
      <c r="A191" s="8" t="s">
        <v>20</v>
      </c>
      <c r="B191" s="9" t="s">
        <v>172</v>
      </c>
      <c r="C191" s="13">
        <v>401</v>
      </c>
      <c r="D191" s="13">
        <v>116</v>
      </c>
      <c r="E191" s="13">
        <v>14000</v>
      </c>
      <c r="F191" s="13">
        <v>807</v>
      </c>
      <c r="G191" s="9" t="s">
        <v>453</v>
      </c>
      <c r="H191" s="13">
        <v>10000</v>
      </c>
      <c r="I191" s="13">
        <v>234277056</v>
      </c>
      <c r="J191" s="9" t="s">
        <v>378</v>
      </c>
      <c r="K191" s="9" t="s">
        <v>2970</v>
      </c>
      <c r="L191" s="9" t="s">
        <v>2604</v>
      </c>
      <c r="M191" s="13"/>
      <c r="N191" s="13"/>
      <c r="O191" s="9"/>
      <c r="P191" s="13"/>
      <c r="Q191" s="13">
        <v>2741</v>
      </c>
      <c r="R191" s="9" t="s">
        <v>25</v>
      </c>
      <c r="S191" s="9" t="s">
        <v>26</v>
      </c>
      <c r="T191" s="9" t="s">
        <v>27</v>
      </c>
      <c r="U191" s="13">
        <v>132000000</v>
      </c>
      <c r="V191" s="13">
        <v>2005</v>
      </c>
      <c r="W191" s="13">
        <v>1000</v>
      </c>
      <c r="X191" s="13">
        <v>6.5</v>
      </c>
      <c r="Y191" s="13">
        <v>1.85</v>
      </c>
      <c r="Z191" s="14">
        <v>0</v>
      </c>
    </row>
    <row r="192" spans="1:26" x14ac:dyDescent="0.25">
      <c r="A192" s="5" t="s">
        <v>20</v>
      </c>
      <c r="B192" s="6" t="s">
        <v>127</v>
      </c>
      <c r="C192" s="11">
        <v>94</v>
      </c>
      <c r="D192" s="11">
        <v>147</v>
      </c>
      <c r="E192" s="11">
        <v>0</v>
      </c>
      <c r="F192" s="11">
        <v>877</v>
      </c>
      <c r="G192" s="6" t="s">
        <v>455</v>
      </c>
      <c r="H192" s="11">
        <v>10000</v>
      </c>
      <c r="I192" s="11">
        <v>138396624</v>
      </c>
      <c r="J192" s="6" t="s">
        <v>497</v>
      </c>
      <c r="K192" s="6" t="s">
        <v>599</v>
      </c>
      <c r="L192" s="6" t="s">
        <v>5507</v>
      </c>
      <c r="M192" s="11" t="s">
        <v>2604</v>
      </c>
      <c r="N192" s="11"/>
      <c r="O192" s="6"/>
      <c r="P192" s="11"/>
      <c r="Q192" s="11">
        <v>511</v>
      </c>
      <c r="R192" s="6" t="s">
        <v>25</v>
      </c>
      <c r="S192" s="6" t="s">
        <v>26</v>
      </c>
      <c r="T192" s="6" t="s">
        <v>249</v>
      </c>
      <c r="U192" s="11">
        <v>130000000</v>
      </c>
      <c r="V192" s="11">
        <v>2003</v>
      </c>
      <c r="W192" s="11">
        <v>898</v>
      </c>
      <c r="X192" s="11">
        <v>6.6</v>
      </c>
      <c r="Y192" s="11">
        <v>2.35</v>
      </c>
      <c r="Z192" s="12">
        <v>0</v>
      </c>
    </row>
    <row r="193" spans="1:26" x14ac:dyDescent="0.25">
      <c r="A193" s="8" t="s">
        <v>20</v>
      </c>
      <c r="B193" s="9" t="s">
        <v>297</v>
      </c>
      <c r="C193" s="13">
        <v>246</v>
      </c>
      <c r="D193" s="13">
        <v>90</v>
      </c>
      <c r="E193" s="13">
        <v>50</v>
      </c>
      <c r="F193" s="13">
        <v>397</v>
      </c>
      <c r="G193" s="9" t="s">
        <v>457</v>
      </c>
      <c r="H193" s="13">
        <v>4000</v>
      </c>
      <c r="I193" s="13">
        <v>149234747</v>
      </c>
      <c r="J193" s="9" t="s">
        <v>497</v>
      </c>
      <c r="K193" s="9" t="s">
        <v>378</v>
      </c>
      <c r="L193" s="9" t="s">
        <v>2809</v>
      </c>
      <c r="M193" s="13" t="s">
        <v>599</v>
      </c>
      <c r="N193" s="13" t="s">
        <v>4118</v>
      </c>
      <c r="O193" s="9" t="s">
        <v>478</v>
      </c>
      <c r="P193" s="13"/>
      <c r="Q193" s="13">
        <v>137</v>
      </c>
      <c r="R193" s="9" t="s">
        <v>25</v>
      </c>
      <c r="S193" s="9" t="s">
        <v>26</v>
      </c>
      <c r="T193" s="9" t="s">
        <v>54</v>
      </c>
      <c r="U193" s="13">
        <v>130000000</v>
      </c>
      <c r="V193" s="13">
        <v>2011</v>
      </c>
      <c r="W193" s="13">
        <v>442</v>
      </c>
      <c r="X193" s="13">
        <v>6.7</v>
      </c>
      <c r="Y193" s="13">
        <v>2.35</v>
      </c>
      <c r="Z193" s="14">
        <v>16000</v>
      </c>
    </row>
    <row r="194" spans="1:26" x14ac:dyDescent="0.25">
      <c r="A194" s="5" t="s">
        <v>20</v>
      </c>
      <c r="B194" s="6" t="s">
        <v>459</v>
      </c>
      <c r="C194" s="11">
        <v>330</v>
      </c>
      <c r="D194" s="11">
        <v>101</v>
      </c>
      <c r="E194" s="11">
        <v>176</v>
      </c>
      <c r="F194" s="11">
        <v>282</v>
      </c>
      <c r="G194" s="6" t="s">
        <v>295</v>
      </c>
      <c r="H194" s="11">
        <v>11000</v>
      </c>
      <c r="I194" s="11">
        <v>118311368</v>
      </c>
      <c r="J194" s="6" t="s">
        <v>497</v>
      </c>
      <c r="K194" s="6" t="s">
        <v>5507</v>
      </c>
      <c r="L194" s="6" t="s">
        <v>5505</v>
      </c>
      <c r="M194" s="11" t="s">
        <v>2604</v>
      </c>
      <c r="N194" s="11"/>
      <c r="O194" s="6"/>
      <c r="P194" s="11"/>
      <c r="Q194" s="11">
        <v>514</v>
      </c>
      <c r="R194" s="6" t="s">
        <v>25</v>
      </c>
      <c r="S194" s="6" t="s">
        <v>26</v>
      </c>
      <c r="T194" s="6" t="s">
        <v>27</v>
      </c>
      <c r="U194" s="11">
        <v>110000000</v>
      </c>
      <c r="V194" s="11">
        <v>2010</v>
      </c>
      <c r="W194" s="11">
        <v>702</v>
      </c>
      <c r="X194" s="11">
        <v>6.4</v>
      </c>
      <c r="Y194" s="11">
        <v>2.35</v>
      </c>
      <c r="Z194" s="12">
        <v>23000</v>
      </c>
    </row>
    <row r="195" spans="1:26" x14ac:dyDescent="0.25">
      <c r="A195" s="8" t="s">
        <v>20</v>
      </c>
      <c r="B195" s="9" t="s">
        <v>460</v>
      </c>
      <c r="C195" s="13">
        <v>434</v>
      </c>
      <c r="D195" s="13">
        <v>138</v>
      </c>
      <c r="E195" s="13">
        <v>0</v>
      </c>
      <c r="F195" s="13">
        <v>8000</v>
      </c>
      <c r="G195" s="9" t="s">
        <v>461</v>
      </c>
      <c r="H195" s="13">
        <v>12000</v>
      </c>
      <c r="I195" s="13">
        <v>101160529</v>
      </c>
      <c r="J195" s="9" t="s">
        <v>497</v>
      </c>
      <c r="K195" s="9" t="s">
        <v>378</v>
      </c>
      <c r="L195" s="9" t="s">
        <v>1074</v>
      </c>
      <c r="M195" s="13"/>
      <c r="N195" s="13"/>
      <c r="O195" s="9"/>
      <c r="P195" s="13"/>
      <c r="Q195" s="13">
        <v>1240</v>
      </c>
      <c r="R195" s="9" t="s">
        <v>25</v>
      </c>
      <c r="S195" s="9" t="s">
        <v>26</v>
      </c>
      <c r="T195" s="9" t="s">
        <v>27</v>
      </c>
      <c r="U195" s="13">
        <v>125000000</v>
      </c>
      <c r="V195" s="13">
        <v>2014</v>
      </c>
      <c r="W195" s="13">
        <v>9000</v>
      </c>
      <c r="X195" s="13">
        <v>5.8</v>
      </c>
      <c r="Y195" s="13">
        <v>1.85</v>
      </c>
      <c r="Z195" s="14">
        <v>71000</v>
      </c>
    </row>
    <row r="196" spans="1:26" x14ac:dyDescent="0.25">
      <c r="A196" s="5" t="s">
        <v>20</v>
      </c>
      <c r="B196" s="6" t="s">
        <v>172</v>
      </c>
      <c r="C196" s="11">
        <v>440</v>
      </c>
      <c r="D196" s="11">
        <v>107</v>
      </c>
      <c r="E196" s="11">
        <v>14000</v>
      </c>
      <c r="F196" s="11">
        <v>845</v>
      </c>
      <c r="G196" s="6" t="s">
        <v>463</v>
      </c>
      <c r="H196" s="11">
        <v>2000</v>
      </c>
      <c r="I196" s="11">
        <v>77564037</v>
      </c>
      <c r="J196" s="6" t="s">
        <v>497</v>
      </c>
      <c r="K196" s="6" t="s">
        <v>378</v>
      </c>
      <c r="L196" s="6" t="s">
        <v>4118</v>
      </c>
      <c r="M196" s="11" t="s">
        <v>5505</v>
      </c>
      <c r="N196" s="11"/>
      <c r="O196" s="6"/>
      <c r="P196" s="11"/>
      <c r="Q196" s="11">
        <v>447</v>
      </c>
      <c r="R196" s="6" t="s">
        <v>25</v>
      </c>
      <c r="S196" s="6" t="s">
        <v>26</v>
      </c>
      <c r="T196" s="6" t="s">
        <v>54</v>
      </c>
      <c r="U196" s="11">
        <v>135000000</v>
      </c>
      <c r="V196" s="11">
        <v>2011</v>
      </c>
      <c r="W196" s="11">
        <v>871</v>
      </c>
      <c r="X196" s="11">
        <v>7.4</v>
      </c>
      <c r="Y196" s="11">
        <v>2.35</v>
      </c>
      <c r="Z196" s="12">
        <v>44000</v>
      </c>
    </row>
    <row r="197" spans="1:26" x14ac:dyDescent="0.25">
      <c r="A197" s="8" t="s">
        <v>20</v>
      </c>
      <c r="B197" s="9" t="s">
        <v>466</v>
      </c>
      <c r="C197" s="13">
        <v>274</v>
      </c>
      <c r="D197" s="13">
        <v>142</v>
      </c>
      <c r="E197" s="13">
        <v>0</v>
      </c>
      <c r="F197" s="13">
        <v>10000</v>
      </c>
      <c r="G197" s="9" t="s">
        <v>196</v>
      </c>
      <c r="H197" s="13">
        <v>11000</v>
      </c>
      <c r="I197" s="13">
        <v>249358727</v>
      </c>
      <c r="J197" s="9" t="s">
        <v>378</v>
      </c>
      <c r="K197" s="9" t="s">
        <v>4118</v>
      </c>
      <c r="L197" s="9" t="s">
        <v>478</v>
      </c>
      <c r="M197" s="13" t="s">
        <v>5505</v>
      </c>
      <c r="N197" s="13"/>
      <c r="O197" s="9"/>
      <c r="P197" s="13"/>
      <c r="Q197" s="13">
        <v>1504</v>
      </c>
      <c r="R197" s="9" t="s">
        <v>25</v>
      </c>
      <c r="S197" s="9" t="s">
        <v>34</v>
      </c>
      <c r="T197" s="9" t="s">
        <v>54</v>
      </c>
      <c r="U197" s="13">
        <v>130000000</v>
      </c>
      <c r="V197" s="13">
        <v>2004</v>
      </c>
      <c r="W197" s="13">
        <v>10000</v>
      </c>
      <c r="X197" s="13">
        <v>7.8</v>
      </c>
      <c r="Y197" s="13">
        <v>2.35</v>
      </c>
      <c r="Z197" s="14">
        <v>11000</v>
      </c>
    </row>
    <row r="198" spans="1:26" x14ac:dyDescent="0.25">
      <c r="A198" s="5" t="s">
        <v>20</v>
      </c>
      <c r="B198" s="6" t="s">
        <v>160</v>
      </c>
      <c r="C198" s="11">
        <v>245</v>
      </c>
      <c r="D198" s="11">
        <v>165</v>
      </c>
      <c r="E198" s="11">
        <v>1000</v>
      </c>
      <c r="F198" s="11">
        <v>165</v>
      </c>
      <c r="G198" s="6" t="s">
        <v>406</v>
      </c>
      <c r="H198" s="11">
        <v>309</v>
      </c>
      <c r="I198" s="11">
        <v>49551662</v>
      </c>
      <c r="J198" s="6" t="s">
        <v>378</v>
      </c>
      <c r="K198" s="6" t="s">
        <v>1074</v>
      </c>
      <c r="L198" s="6" t="s">
        <v>4459</v>
      </c>
      <c r="M198" s="11" t="s">
        <v>5508</v>
      </c>
      <c r="N198" s="11"/>
      <c r="O198" s="6"/>
      <c r="P198" s="11"/>
      <c r="Q198" s="11">
        <v>450</v>
      </c>
      <c r="R198" s="6" t="s">
        <v>25</v>
      </c>
      <c r="S198" s="6" t="s">
        <v>163</v>
      </c>
      <c r="T198" s="6" t="s">
        <v>27</v>
      </c>
      <c r="U198" s="11">
        <v>130000000</v>
      </c>
      <c r="V198" s="11">
        <v>2008</v>
      </c>
      <c r="W198" s="11">
        <v>284</v>
      </c>
      <c r="X198" s="11">
        <v>6.6</v>
      </c>
      <c r="Y198" s="11">
        <v>2.35</v>
      </c>
      <c r="Z198" s="12">
        <v>0</v>
      </c>
    </row>
    <row r="199" spans="1:26" x14ac:dyDescent="0.25">
      <c r="A199" s="8" t="s">
        <v>20</v>
      </c>
      <c r="B199" s="9" t="s">
        <v>364</v>
      </c>
      <c r="C199" s="13">
        <v>349</v>
      </c>
      <c r="D199" s="13">
        <v>100</v>
      </c>
      <c r="E199" s="13">
        <v>0</v>
      </c>
      <c r="F199" s="13">
        <v>894</v>
      </c>
      <c r="G199" s="9" t="s">
        <v>341</v>
      </c>
      <c r="H199" s="13">
        <v>10000</v>
      </c>
      <c r="I199" s="13">
        <v>60522097</v>
      </c>
      <c r="J199" s="9" t="s">
        <v>497</v>
      </c>
      <c r="K199" s="9" t="s">
        <v>378</v>
      </c>
      <c r="L199" s="9" t="s">
        <v>2970</v>
      </c>
      <c r="M199" s="13"/>
      <c r="N199" s="13"/>
      <c r="O199" s="9"/>
      <c r="P199" s="13"/>
      <c r="Q199" s="13">
        <v>744</v>
      </c>
      <c r="R199" s="9" t="s">
        <v>25</v>
      </c>
      <c r="S199" s="9" t="s">
        <v>26</v>
      </c>
      <c r="T199" s="9" t="s">
        <v>27</v>
      </c>
      <c r="U199" s="13">
        <v>130000000</v>
      </c>
      <c r="V199" s="13">
        <v>2013</v>
      </c>
      <c r="W199" s="13">
        <v>943</v>
      </c>
      <c r="X199" s="13">
        <v>4.9000000000000004</v>
      </c>
      <c r="Y199" s="13">
        <v>2.35</v>
      </c>
      <c r="Z199" s="14">
        <v>37000</v>
      </c>
    </row>
    <row r="200" spans="1:26" x14ac:dyDescent="0.25">
      <c r="A200" s="5" t="s">
        <v>20</v>
      </c>
      <c r="B200" s="6" t="s">
        <v>467</v>
      </c>
      <c r="C200" s="11">
        <v>145</v>
      </c>
      <c r="D200" s="11">
        <v>82</v>
      </c>
      <c r="E200" s="11">
        <v>0</v>
      </c>
      <c r="F200" s="11">
        <v>388</v>
      </c>
      <c r="G200" s="6" t="s">
        <v>468</v>
      </c>
      <c r="H200" s="11">
        <v>1000</v>
      </c>
      <c r="I200" s="11">
        <v>137748063</v>
      </c>
      <c r="J200" s="6" t="s">
        <v>378</v>
      </c>
      <c r="K200" s="6" t="s">
        <v>2809</v>
      </c>
      <c r="L200" s="6" t="s">
        <v>4118</v>
      </c>
      <c r="M200" s="11" t="s">
        <v>2604</v>
      </c>
      <c r="N200" s="11"/>
      <c r="O200" s="6"/>
      <c r="P200" s="11"/>
      <c r="Q200" s="11">
        <v>241</v>
      </c>
      <c r="R200" s="6" t="s">
        <v>25</v>
      </c>
      <c r="S200" s="6" t="s">
        <v>26</v>
      </c>
      <c r="T200" s="6" t="s">
        <v>54</v>
      </c>
      <c r="U200" s="11">
        <v>127500000</v>
      </c>
      <c r="V200" s="11">
        <v>2000</v>
      </c>
      <c r="W200" s="11">
        <v>558</v>
      </c>
      <c r="X200" s="11">
        <v>6.5</v>
      </c>
      <c r="Y200" s="11">
        <v>1.85</v>
      </c>
      <c r="Z200" s="12">
        <v>0</v>
      </c>
    </row>
    <row r="201" spans="1:26" x14ac:dyDescent="0.25">
      <c r="A201" s="8" t="s">
        <v>20</v>
      </c>
      <c r="B201" s="9" t="s">
        <v>470</v>
      </c>
      <c r="C201" s="13">
        <v>1</v>
      </c>
      <c r="D201" s="13" t="s">
        <v>5527</v>
      </c>
      <c r="E201" s="13">
        <v>0</v>
      </c>
      <c r="F201" s="13">
        <v>159</v>
      </c>
      <c r="G201" s="9" t="s">
        <v>471</v>
      </c>
      <c r="H201" s="13">
        <v>10000</v>
      </c>
      <c r="I201" s="13"/>
      <c r="J201" s="9" t="s">
        <v>497</v>
      </c>
      <c r="K201" s="9" t="s">
        <v>478</v>
      </c>
      <c r="L201" s="9"/>
      <c r="M201" s="13"/>
      <c r="N201" s="13"/>
      <c r="O201" s="9"/>
      <c r="P201" s="13"/>
      <c r="Q201" s="13">
        <v>2</v>
      </c>
      <c r="R201" s="9" t="s">
        <v>25</v>
      </c>
      <c r="S201" s="9" t="s">
        <v>34</v>
      </c>
      <c r="T201" s="9" t="s">
        <v>42</v>
      </c>
      <c r="U201" s="13"/>
      <c r="V201" s="13">
        <v>2011</v>
      </c>
      <c r="W201" s="13">
        <v>570</v>
      </c>
      <c r="X201" s="13">
        <v>7.5</v>
      </c>
      <c r="Y201" s="13"/>
      <c r="Z201" s="14">
        <v>40</v>
      </c>
    </row>
    <row r="202" spans="1:26" x14ac:dyDescent="0.25">
      <c r="A202" s="5" t="s">
        <v>20</v>
      </c>
      <c r="B202" s="6" t="s">
        <v>329</v>
      </c>
      <c r="C202" s="11">
        <v>154</v>
      </c>
      <c r="D202" s="11">
        <v>98</v>
      </c>
      <c r="E202" s="11">
        <v>189</v>
      </c>
      <c r="F202" s="11">
        <v>1000</v>
      </c>
      <c r="G202" s="6" t="s">
        <v>330</v>
      </c>
      <c r="H202" s="11">
        <v>49000</v>
      </c>
      <c r="I202" s="11">
        <v>113733726</v>
      </c>
      <c r="J202" s="6" t="s">
        <v>378</v>
      </c>
      <c r="K202" s="6" t="s">
        <v>599</v>
      </c>
      <c r="L202" s="6" t="s">
        <v>4118</v>
      </c>
      <c r="M202" s="11" t="s">
        <v>478</v>
      </c>
      <c r="N202" s="11"/>
      <c r="O202" s="6"/>
      <c r="P202" s="11"/>
      <c r="Q202" s="11">
        <v>126</v>
      </c>
      <c r="R202" s="6" t="s">
        <v>25</v>
      </c>
      <c r="S202" s="6" t="s">
        <v>26</v>
      </c>
      <c r="T202" s="6" t="s">
        <v>54</v>
      </c>
      <c r="U202" s="11">
        <v>127000000</v>
      </c>
      <c r="V202" s="11">
        <v>2014</v>
      </c>
      <c r="W202" s="11">
        <v>3000</v>
      </c>
      <c r="X202" s="11">
        <v>6.2</v>
      </c>
      <c r="Y202" s="11">
        <v>1.85</v>
      </c>
      <c r="Z202" s="12">
        <v>11000</v>
      </c>
    </row>
    <row r="203" spans="1:26" x14ac:dyDescent="0.25">
      <c r="A203" s="8" t="s">
        <v>20</v>
      </c>
      <c r="B203" s="9" t="s">
        <v>472</v>
      </c>
      <c r="C203" s="13">
        <v>233</v>
      </c>
      <c r="D203" s="13">
        <v>95</v>
      </c>
      <c r="E203" s="13">
        <v>96</v>
      </c>
      <c r="F203" s="13">
        <v>8000</v>
      </c>
      <c r="G203" s="9" t="s">
        <v>152</v>
      </c>
      <c r="H203" s="13">
        <v>24000</v>
      </c>
      <c r="I203" s="13">
        <v>148337537</v>
      </c>
      <c r="J203" s="9" t="s">
        <v>497</v>
      </c>
      <c r="K203" s="9" t="s">
        <v>2809</v>
      </c>
      <c r="L203" s="9" t="s">
        <v>599</v>
      </c>
      <c r="M203" s="13" t="s">
        <v>4118</v>
      </c>
      <c r="N203" s="13" t="s">
        <v>2970</v>
      </c>
      <c r="O203" s="9"/>
      <c r="P203" s="13"/>
      <c r="Q203" s="13">
        <v>187</v>
      </c>
      <c r="R203" s="9" t="s">
        <v>25</v>
      </c>
      <c r="S203" s="9" t="s">
        <v>26</v>
      </c>
      <c r="T203" s="9" t="s">
        <v>54</v>
      </c>
      <c r="U203" s="13">
        <v>130000000</v>
      </c>
      <c r="V203" s="13">
        <v>2010</v>
      </c>
      <c r="W203" s="13">
        <v>11000</v>
      </c>
      <c r="X203" s="13">
        <v>7.3</v>
      </c>
      <c r="Y203" s="13">
        <v>2.35</v>
      </c>
      <c r="Z203" s="14">
        <v>13000</v>
      </c>
    </row>
    <row r="204" spans="1:26" x14ac:dyDescent="0.25">
      <c r="A204" s="5" t="s">
        <v>20</v>
      </c>
      <c r="B204" s="6" t="s">
        <v>474</v>
      </c>
      <c r="C204" s="11">
        <v>258</v>
      </c>
      <c r="D204" s="11">
        <v>159</v>
      </c>
      <c r="E204" s="11">
        <v>0</v>
      </c>
      <c r="F204" s="11">
        <v>645</v>
      </c>
      <c r="G204" s="6" t="s">
        <v>319</v>
      </c>
      <c r="H204" s="11">
        <v>11000</v>
      </c>
      <c r="I204" s="11">
        <v>317557891</v>
      </c>
      <c r="J204" s="6" t="s">
        <v>378</v>
      </c>
      <c r="K204" s="6" t="s">
        <v>4118</v>
      </c>
      <c r="L204" s="6" t="s">
        <v>478</v>
      </c>
      <c r="M204" s="11"/>
      <c r="N204" s="11"/>
      <c r="O204" s="6"/>
      <c r="P204" s="11"/>
      <c r="Q204" s="11">
        <v>1571</v>
      </c>
      <c r="R204" s="6" t="s">
        <v>25</v>
      </c>
      <c r="S204" s="6" t="s">
        <v>34</v>
      </c>
      <c r="T204" s="6" t="s">
        <v>54</v>
      </c>
      <c r="U204" s="11">
        <v>125000000</v>
      </c>
      <c r="V204" s="11">
        <v>2001</v>
      </c>
      <c r="W204" s="11">
        <v>687</v>
      </c>
      <c r="X204" s="11">
        <v>7.5</v>
      </c>
      <c r="Y204" s="11">
        <v>2.35</v>
      </c>
      <c r="Z204" s="12">
        <v>16000</v>
      </c>
    </row>
    <row r="205" spans="1:26" x14ac:dyDescent="0.25">
      <c r="A205" s="8" t="s">
        <v>20</v>
      </c>
      <c r="B205" s="9" t="s">
        <v>476</v>
      </c>
      <c r="C205" s="13">
        <v>208</v>
      </c>
      <c r="D205" s="13">
        <v>96</v>
      </c>
      <c r="E205" s="13">
        <v>124</v>
      </c>
      <c r="F205" s="13">
        <v>1000</v>
      </c>
      <c r="G205" s="9" t="s">
        <v>135</v>
      </c>
      <c r="H205" s="13">
        <v>16000</v>
      </c>
      <c r="I205" s="13">
        <v>33592415</v>
      </c>
      <c r="J205" s="9" t="s">
        <v>497</v>
      </c>
      <c r="K205" s="9" t="s">
        <v>599</v>
      </c>
      <c r="L205" s="9" t="s">
        <v>478</v>
      </c>
      <c r="M205" s="13"/>
      <c r="N205" s="13"/>
      <c r="O205" s="9"/>
      <c r="P205" s="13"/>
      <c r="Q205" s="13">
        <v>210</v>
      </c>
      <c r="R205" s="9" t="s">
        <v>25</v>
      </c>
      <c r="S205" s="9" t="s">
        <v>26</v>
      </c>
      <c r="T205" s="9" t="s">
        <v>27</v>
      </c>
      <c r="U205" s="13">
        <v>130000000</v>
      </c>
      <c r="V205" s="13">
        <v>2013</v>
      </c>
      <c r="W205" s="13">
        <v>12000</v>
      </c>
      <c r="X205" s="13">
        <v>5.6</v>
      </c>
      <c r="Y205" s="13">
        <v>2.35</v>
      </c>
      <c r="Z205" s="14">
        <v>20000</v>
      </c>
    </row>
    <row r="206" spans="1:26" x14ac:dyDescent="0.25">
      <c r="A206" s="5" t="s">
        <v>20</v>
      </c>
      <c r="B206" s="6" t="s">
        <v>279</v>
      </c>
      <c r="C206" s="11">
        <v>1</v>
      </c>
      <c r="D206" s="11">
        <v>120</v>
      </c>
      <c r="E206" s="11">
        <v>28</v>
      </c>
      <c r="F206" s="11">
        <v>12</v>
      </c>
      <c r="G206" s="6" t="s">
        <v>280</v>
      </c>
      <c r="H206" s="11">
        <v>544</v>
      </c>
      <c r="I206" s="11"/>
      <c r="J206" s="6" t="s">
        <v>497</v>
      </c>
      <c r="K206" s="6" t="s">
        <v>378</v>
      </c>
      <c r="L206" s="6" t="s">
        <v>1074</v>
      </c>
      <c r="M206" s="11" t="s">
        <v>1786</v>
      </c>
      <c r="N206" s="11" t="s">
        <v>2970</v>
      </c>
      <c r="O206" s="6"/>
      <c r="P206" s="11"/>
      <c r="Q206" s="11">
        <v>13</v>
      </c>
      <c r="R206" s="6" t="s">
        <v>281</v>
      </c>
      <c r="S206" s="6" t="s">
        <v>282</v>
      </c>
      <c r="T206" s="6" t="s">
        <v>42</v>
      </c>
      <c r="U206" s="11"/>
      <c r="V206" s="11">
        <v>2016</v>
      </c>
      <c r="W206" s="11">
        <v>106</v>
      </c>
      <c r="X206" s="11">
        <v>8.1999999999999993</v>
      </c>
      <c r="Y206" s="11">
        <v>2.35</v>
      </c>
      <c r="Z206" s="12">
        <v>0</v>
      </c>
    </row>
    <row r="207" spans="1:26" x14ac:dyDescent="0.25">
      <c r="A207" s="8" t="s">
        <v>20</v>
      </c>
      <c r="B207" s="9" t="s">
        <v>28</v>
      </c>
      <c r="C207" s="13">
        <v>271</v>
      </c>
      <c r="D207" s="13">
        <v>143</v>
      </c>
      <c r="E207" s="13">
        <v>563</v>
      </c>
      <c r="F207" s="13">
        <v>1000</v>
      </c>
      <c r="G207" s="9" t="s">
        <v>29</v>
      </c>
      <c r="H207" s="13">
        <v>40000</v>
      </c>
      <c r="I207" s="13">
        <v>305388685</v>
      </c>
      <c r="J207" s="9" t="s">
        <v>497</v>
      </c>
      <c r="K207" s="9" t="s">
        <v>378</v>
      </c>
      <c r="L207" s="9" t="s">
        <v>478</v>
      </c>
      <c r="M207" s="13"/>
      <c r="N207" s="13"/>
      <c r="O207" s="9"/>
      <c r="P207" s="13"/>
      <c r="Q207" s="13">
        <v>2113</v>
      </c>
      <c r="R207" s="9" t="s">
        <v>25</v>
      </c>
      <c r="S207" s="9" t="s">
        <v>26</v>
      </c>
      <c r="T207" s="9" t="s">
        <v>27</v>
      </c>
      <c r="U207" s="13">
        <v>140000000</v>
      </c>
      <c r="V207" s="13">
        <v>2003</v>
      </c>
      <c r="W207" s="13">
        <v>5000</v>
      </c>
      <c r="X207" s="13">
        <v>8.1</v>
      </c>
      <c r="Y207" s="13">
        <v>2.35</v>
      </c>
      <c r="Z207" s="14">
        <v>10000</v>
      </c>
    </row>
    <row r="208" spans="1:26" x14ac:dyDescent="0.25">
      <c r="A208" s="5" t="s">
        <v>20</v>
      </c>
      <c r="B208" s="6" t="s">
        <v>470</v>
      </c>
      <c r="C208" s="11">
        <v>4</v>
      </c>
      <c r="D208" s="11" t="s">
        <v>5527</v>
      </c>
      <c r="E208" s="11">
        <v>0</v>
      </c>
      <c r="F208" s="11">
        <v>1000</v>
      </c>
      <c r="G208" s="6" t="s">
        <v>464</v>
      </c>
      <c r="H208" s="11">
        <v>10000</v>
      </c>
      <c r="I208" s="11"/>
      <c r="J208" s="6" t="s">
        <v>478</v>
      </c>
      <c r="K208" s="6"/>
      <c r="L208" s="6"/>
      <c r="M208" s="11"/>
      <c r="N208" s="11"/>
      <c r="O208" s="6"/>
      <c r="P208" s="11"/>
      <c r="Q208" s="11">
        <v>2</v>
      </c>
      <c r="R208" s="6" t="s">
        <v>25</v>
      </c>
      <c r="S208" s="6" t="s">
        <v>34</v>
      </c>
      <c r="T208" s="6" t="s">
        <v>42</v>
      </c>
      <c r="U208" s="11"/>
      <c r="V208" s="11">
        <v>2010</v>
      </c>
      <c r="W208" s="11">
        <v>2000</v>
      </c>
      <c r="X208" s="11">
        <v>6.4</v>
      </c>
      <c r="Y208" s="11"/>
      <c r="Z208" s="12">
        <v>25</v>
      </c>
    </row>
    <row r="209" spans="1:26" x14ac:dyDescent="0.25">
      <c r="A209" s="8" t="s">
        <v>20</v>
      </c>
      <c r="B209" s="9" t="s">
        <v>288</v>
      </c>
      <c r="C209" s="13">
        <v>403</v>
      </c>
      <c r="D209" s="13">
        <v>123</v>
      </c>
      <c r="E209" s="13">
        <v>508</v>
      </c>
      <c r="F209" s="13">
        <v>14000</v>
      </c>
      <c r="G209" s="9" t="s">
        <v>289</v>
      </c>
      <c r="H209" s="13">
        <v>34000</v>
      </c>
      <c r="I209" s="13">
        <v>337103873</v>
      </c>
      <c r="J209" s="9" t="s">
        <v>378</v>
      </c>
      <c r="K209" s="9" t="s">
        <v>2970</v>
      </c>
      <c r="L209" s="9" t="s">
        <v>2604</v>
      </c>
      <c r="M209" s="13"/>
      <c r="N209" s="13"/>
      <c r="O209" s="9"/>
      <c r="P209" s="13"/>
      <c r="Q209" s="13">
        <v>591</v>
      </c>
      <c r="R209" s="9" t="s">
        <v>25</v>
      </c>
      <c r="S209" s="9" t="s">
        <v>26</v>
      </c>
      <c r="T209" s="9" t="s">
        <v>27</v>
      </c>
      <c r="U209" s="13">
        <v>125000000</v>
      </c>
      <c r="V209" s="13">
        <v>2014</v>
      </c>
      <c r="W209" s="13">
        <v>22000</v>
      </c>
      <c r="X209" s="13">
        <v>6.7</v>
      </c>
      <c r="Y209" s="13">
        <v>2.35</v>
      </c>
      <c r="Z209" s="14">
        <v>52000</v>
      </c>
    </row>
    <row r="210" spans="1:26" x14ac:dyDescent="0.25">
      <c r="A210" s="5" t="s">
        <v>20</v>
      </c>
      <c r="B210" s="6" t="s">
        <v>342</v>
      </c>
      <c r="C210" s="11">
        <v>294</v>
      </c>
      <c r="D210" s="11">
        <v>174</v>
      </c>
      <c r="E210" s="11">
        <v>2000</v>
      </c>
      <c r="F210" s="11">
        <v>362</v>
      </c>
      <c r="G210" s="6" t="s">
        <v>479</v>
      </c>
      <c r="H210" s="11">
        <v>15000</v>
      </c>
      <c r="I210" s="11">
        <v>217536138</v>
      </c>
      <c r="J210" s="6" t="s">
        <v>5505</v>
      </c>
      <c r="K210" s="6" t="s">
        <v>2604</v>
      </c>
      <c r="L210" s="6"/>
      <c r="M210" s="11"/>
      <c r="N210" s="11"/>
      <c r="O210" s="6"/>
      <c r="P210" s="11"/>
      <c r="Q210" s="11">
        <v>1966</v>
      </c>
      <c r="R210" s="6" t="s">
        <v>25</v>
      </c>
      <c r="S210" s="6" t="s">
        <v>26</v>
      </c>
      <c r="T210" s="6" t="s">
        <v>27</v>
      </c>
      <c r="U210" s="11">
        <v>125000000</v>
      </c>
      <c r="V210" s="11">
        <v>2006</v>
      </c>
      <c r="W210" s="11">
        <v>574</v>
      </c>
      <c r="X210" s="11">
        <v>6.6</v>
      </c>
      <c r="Y210" s="11">
        <v>2.35</v>
      </c>
      <c r="Z210" s="12">
        <v>0</v>
      </c>
    </row>
    <row r="211" spans="1:26" x14ac:dyDescent="0.25">
      <c r="A211" s="8" t="s">
        <v>20</v>
      </c>
      <c r="B211" s="9" t="s">
        <v>481</v>
      </c>
      <c r="C211" s="13">
        <v>159</v>
      </c>
      <c r="D211" s="13">
        <v>101</v>
      </c>
      <c r="E211" s="13">
        <v>107</v>
      </c>
      <c r="F211" s="13">
        <v>56</v>
      </c>
      <c r="G211" s="9" t="s">
        <v>482</v>
      </c>
      <c r="H211" s="13">
        <v>688</v>
      </c>
      <c r="I211" s="13">
        <v>131536019</v>
      </c>
      <c r="J211" s="9" t="s">
        <v>378</v>
      </c>
      <c r="K211" s="9" t="s">
        <v>2809</v>
      </c>
      <c r="L211" s="9" t="s">
        <v>599</v>
      </c>
      <c r="M211" s="13" t="s">
        <v>4118</v>
      </c>
      <c r="N211" s="13" t="s">
        <v>3976</v>
      </c>
      <c r="O211" s="9"/>
      <c r="P211" s="13"/>
      <c r="Q211" s="13">
        <v>99</v>
      </c>
      <c r="R211" s="9" t="s">
        <v>25</v>
      </c>
      <c r="S211" s="9" t="s">
        <v>26</v>
      </c>
      <c r="T211" s="9" t="s">
        <v>126</v>
      </c>
      <c r="U211" s="13">
        <v>103000000</v>
      </c>
      <c r="V211" s="13">
        <v>2014</v>
      </c>
      <c r="W211" s="13">
        <v>237</v>
      </c>
      <c r="X211" s="13">
        <v>6.4</v>
      </c>
      <c r="Y211" s="13">
        <v>2.35</v>
      </c>
      <c r="Z211" s="14">
        <v>0</v>
      </c>
    </row>
    <row r="212" spans="1:26" x14ac:dyDescent="0.25">
      <c r="A212" s="5" t="s">
        <v>20</v>
      </c>
      <c r="B212" s="6" t="s">
        <v>64</v>
      </c>
      <c r="C212" s="11">
        <v>289</v>
      </c>
      <c r="D212" s="11">
        <v>134</v>
      </c>
      <c r="E212" s="11">
        <v>0</v>
      </c>
      <c r="F212" s="11">
        <v>346</v>
      </c>
      <c r="G212" s="6" t="s">
        <v>483</v>
      </c>
      <c r="H212" s="11">
        <v>20000</v>
      </c>
      <c r="I212" s="11">
        <v>214948780</v>
      </c>
      <c r="J212" s="6" t="s">
        <v>497</v>
      </c>
      <c r="K212" s="6" t="s">
        <v>378</v>
      </c>
      <c r="L212" s="6" t="s">
        <v>478</v>
      </c>
      <c r="M212" s="11" t="s">
        <v>2970</v>
      </c>
      <c r="N212" s="11" t="s">
        <v>2604</v>
      </c>
      <c r="O212" s="6"/>
      <c r="P212" s="11"/>
      <c r="Q212" s="11">
        <v>1055</v>
      </c>
      <c r="R212" s="6" t="s">
        <v>25</v>
      </c>
      <c r="S212" s="6" t="s">
        <v>121</v>
      </c>
      <c r="T212" s="6" t="s">
        <v>27</v>
      </c>
      <c r="U212" s="11">
        <v>110000000</v>
      </c>
      <c r="V212" s="11">
        <v>2003</v>
      </c>
      <c r="W212" s="11">
        <v>505</v>
      </c>
      <c r="X212" s="11">
        <v>7.5</v>
      </c>
      <c r="Y212" s="11">
        <v>2.35</v>
      </c>
      <c r="Z212" s="12">
        <v>0</v>
      </c>
    </row>
    <row r="213" spans="1:26" x14ac:dyDescent="0.25">
      <c r="A213" s="8" t="s">
        <v>20</v>
      </c>
      <c r="B213" s="9" t="s">
        <v>182</v>
      </c>
      <c r="C213" s="13">
        <v>342</v>
      </c>
      <c r="D213" s="13">
        <v>132</v>
      </c>
      <c r="E213" s="13">
        <v>681</v>
      </c>
      <c r="F213" s="13">
        <v>12000</v>
      </c>
      <c r="G213" s="9" t="s">
        <v>151</v>
      </c>
      <c r="H213" s="13">
        <v>23000</v>
      </c>
      <c r="I213" s="13">
        <v>209805005</v>
      </c>
      <c r="J213" s="9" t="s">
        <v>497</v>
      </c>
      <c r="K213" s="9" t="s">
        <v>5507</v>
      </c>
      <c r="L213" s="9" t="s">
        <v>2604</v>
      </c>
      <c r="M213" s="13"/>
      <c r="N213" s="13"/>
      <c r="O213" s="9"/>
      <c r="P213" s="13"/>
      <c r="Q213" s="13">
        <v>366</v>
      </c>
      <c r="R213" s="9" t="s">
        <v>25</v>
      </c>
      <c r="S213" s="9" t="s">
        <v>26</v>
      </c>
      <c r="T213" s="9" t="s">
        <v>27</v>
      </c>
      <c r="U213" s="13">
        <v>125000000</v>
      </c>
      <c r="V213" s="13">
        <v>2011</v>
      </c>
      <c r="W213" s="13">
        <v>14000</v>
      </c>
      <c r="X213" s="13">
        <v>7.3</v>
      </c>
      <c r="Y213" s="13">
        <v>2.35</v>
      </c>
      <c r="Z213" s="14">
        <v>54000</v>
      </c>
    </row>
    <row r="214" spans="1:26" x14ac:dyDescent="0.25">
      <c r="A214" s="5" t="s">
        <v>20</v>
      </c>
      <c r="B214" s="6" t="s">
        <v>485</v>
      </c>
      <c r="C214" s="11">
        <v>382</v>
      </c>
      <c r="D214" s="11">
        <v>129</v>
      </c>
      <c r="E214" s="11">
        <v>0</v>
      </c>
      <c r="F214" s="11">
        <v>154</v>
      </c>
      <c r="G214" s="6" t="s">
        <v>159</v>
      </c>
      <c r="H214" s="11">
        <v>21000</v>
      </c>
      <c r="I214" s="11">
        <v>186830669</v>
      </c>
      <c r="J214" s="6" t="s">
        <v>497</v>
      </c>
      <c r="K214" s="6" t="s">
        <v>378</v>
      </c>
      <c r="L214" s="6" t="s">
        <v>5507</v>
      </c>
      <c r="M214" s="11" t="s">
        <v>5505</v>
      </c>
      <c r="N214" s="11" t="s">
        <v>2604</v>
      </c>
      <c r="O214" s="6"/>
      <c r="P214" s="11"/>
      <c r="Q214" s="11">
        <v>412</v>
      </c>
      <c r="R214" s="6" t="s">
        <v>25</v>
      </c>
      <c r="S214" s="6" t="s">
        <v>26</v>
      </c>
      <c r="T214" s="6" t="s">
        <v>27</v>
      </c>
      <c r="U214" s="11">
        <v>125000000</v>
      </c>
      <c r="V214" s="11">
        <v>2011</v>
      </c>
      <c r="W214" s="11">
        <v>979</v>
      </c>
      <c r="X214" s="11">
        <v>7.5</v>
      </c>
      <c r="Y214" s="11">
        <v>2.35</v>
      </c>
      <c r="Z214" s="12">
        <v>39000</v>
      </c>
    </row>
    <row r="215" spans="1:26" x14ac:dyDescent="0.25">
      <c r="A215" s="8" t="s">
        <v>20</v>
      </c>
      <c r="B215" s="9" t="s">
        <v>432</v>
      </c>
      <c r="C215" s="13">
        <v>344</v>
      </c>
      <c r="D215" s="13">
        <v>106</v>
      </c>
      <c r="E215" s="13">
        <v>255</v>
      </c>
      <c r="F215" s="13">
        <v>850</v>
      </c>
      <c r="G215" s="9" t="s">
        <v>285</v>
      </c>
      <c r="H215" s="13">
        <v>14000</v>
      </c>
      <c r="I215" s="13">
        <v>163192114</v>
      </c>
      <c r="J215" s="9" t="s">
        <v>497</v>
      </c>
      <c r="K215" s="9" t="s">
        <v>378</v>
      </c>
      <c r="L215" s="9" t="s">
        <v>478</v>
      </c>
      <c r="M215" s="13"/>
      <c r="N215" s="13"/>
      <c r="O215" s="9"/>
      <c r="P215" s="13"/>
      <c r="Q215" s="13">
        <v>637</v>
      </c>
      <c r="R215" s="9" t="s">
        <v>25</v>
      </c>
      <c r="S215" s="9" t="s">
        <v>26</v>
      </c>
      <c r="T215" s="9" t="s">
        <v>27</v>
      </c>
      <c r="U215" s="13">
        <v>125000000</v>
      </c>
      <c r="V215" s="13">
        <v>2010</v>
      </c>
      <c r="W215" s="13">
        <v>1000</v>
      </c>
      <c r="X215" s="13">
        <v>5.8</v>
      </c>
      <c r="Y215" s="13">
        <v>2.35</v>
      </c>
      <c r="Z215" s="14">
        <v>15000</v>
      </c>
    </row>
    <row r="216" spans="1:26" x14ac:dyDescent="0.25">
      <c r="A216" s="5" t="s">
        <v>20</v>
      </c>
      <c r="B216" s="6" t="s">
        <v>488</v>
      </c>
      <c r="C216" s="11">
        <v>196</v>
      </c>
      <c r="D216" s="11">
        <v>113</v>
      </c>
      <c r="E216" s="11">
        <v>719</v>
      </c>
      <c r="F216" s="11">
        <v>217</v>
      </c>
      <c r="G216" s="6" t="s">
        <v>489</v>
      </c>
      <c r="H216" s="11">
        <v>605</v>
      </c>
      <c r="I216" s="11">
        <v>119412921</v>
      </c>
      <c r="J216" s="6" t="s">
        <v>497</v>
      </c>
      <c r="K216" s="6" t="s">
        <v>2970</v>
      </c>
      <c r="L216" s="6"/>
      <c r="M216" s="11"/>
      <c r="N216" s="11"/>
      <c r="O216" s="6"/>
      <c r="P216" s="11"/>
      <c r="Q216" s="11">
        <v>391</v>
      </c>
      <c r="R216" s="6" t="s">
        <v>25</v>
      </c>
      <c r="S216" s="6" t="s">
        <v>26</v>
      </c>
      <c r="T216" s="6" t="s">
        <v>249</v>
      </c>
      <c r="U216" s="11">
        <v>65000000</v>
      </c>
      <c r="V216" s="11">
        <v>1990</v>
      </c>
      <c r="W216" s="11">
        <v>308</v>
      </c>
      <c r="X216" s="11">
        <v>7.5</v>
      </c>
      <c r="Y216" s="11">
        <v>1.85</v>
      </c>
      <c r="Z216" s="12">
        <v>0</v>
      </c>
    </row>
    <row r="217" spans="1:26" x14ac:dyDescent="0.25">
      <c r="A217" s="8" t="s">
        <v>20</v>
      </c>
      <c r="B217" s="9" t="s">
        <v>491</v>
      </c>
      <c r="C217" s="13">
        <v>85</v>
      </c>
      <c r="D217" s="13">
        <v>102</v>
      </c>
      <c r="E217" s="13">
        <v>323</v>
      </c>
      <c r="F217" s="13">
        <v>241</v>
      </c>
      <c r="G217" s="9" t="s">
        <v>492</v>
      </c>
      <c r="H217" s="13">
        <v>845</v>
      </c>
      <c r="I217" s="13">
        <v>32694788</v>
      </c>
      <c r="J217" s="9" t="s">
        <v>497</v>
      </c>
      <c r="K217" s="9" t="s">
        <v>378</v>
      </c>
      <c r="L217" s="9" t="s">
        <v>5155</v>
      </c>
      <c r="M217" s="13"/>
      <c r="N217" s="13"/>
      <c r="O217" s="9"/>
      <c r="P217" s="13"/>
      <c r="Q217" s="13">
        <v>546</v>
      </c>
      <c r="R217" s="9" t="s">
        <v>25</v>
      </c>
      <c r="S217" s="9" t="s">
        <v>26</v>
      </c>
      <c r="T217" s="9" t="s">
        <v>249</v>
      </c>
      <c r="U217" s="13">
        <v>85000000</v>
      </c>
      <c r="V217" s="13">
        <v>1999</v>
      </c>
      <c r="W217" s="13">
        <v>372</v>
      </c>
      <c r="X217" s="13">
        <v>6.6</v>
      </c>
      <c r="Y217" s="13">
        <v>2.35</v>
      </c>
      <c r="Z217" s="14">
        <v>0</v>
      </c>
    </row>
    <row r="218" spans="1:26" x14ac:dyDescent="0.25">
      <c r="A218" s="5" t="s">
        <v>20</v>
      </c>
      <c r="B218" s="6" t="s">
        <v>493</v>
      </c>
      <c r="C218" s="11">
        <v>436</v>
      </c>
      <c r="D218" s="11">
        <v>135</v>
      </c>
      <c r="E218" s="11">
        <v>209</v>
      </c>
      <c r="F218" s="11">
        <v>602</v>
      </c>
      <c r="G218" s="6" t="s">
        <v>494</v>
      </c>
      <c r="H218" s="11">
        <v>10000</v>
      </c>
      <c r="I218" s="11">
        <v>113165635</v>
      </c>
      <c r="J218" s="6" t="s">
        <v>497</v>
      </c>
      <c r="K218" s="6" t="s">
        <v>378</v>
      </c>
      <c r="L218" s="6" t="s">
        <v>2604</v>
      </c>
      <c r="M218" s="11"/>
      <c r="N218" s="11"/>
      <c r="O218" s="6"/>
      <c r="P218" s="11"/>
      <c r="Q218" s="11">
        <v>504</v>
      </c>
      <c r="R218" s="6" t="s">
        <v>25</v>
      </c>
      <c r="S218" s="6" t="s">
        <v>26</v>
      </c>
      <c r="T218" s="6" t="s">
        <v>27</v>
      </c>
      <c r="U218" s="11">
        <v>125000000</v>
      </c>
      <c r="V218" s="11">
        <v>2012</v>
      </c>
      <c r="W218" s="11">
        <v>826</v>
      </c>
      <c r="X218" s="11">
        <v>6.7</v>
      </c>
      <c r="Y218" s="11">
        <v>2.35</v>
      </c>
      <c r="Z218" s="12">
        <v>31000</v>
      </c>
    </row>
    <row r="219" spans="1:26" x14ac:dyDescent="0.25">
      <c r="A219" s="8" t="s">
        <v>20</v>
      </c>
      <c r="B219" s="9" t="s">
        <v>496</v>
      </c>
      <c r="C219" s="13">
        <v>183</v>
      </c>
      <c r="D219" s="13">
        <v>125</v>
      </c>
      <c r="E219" s="13">
        <v>541</v>
      </c>
      <c r="F219" s="13">
        <v>409</v>
      </c>
      <c r="G219" s="9" t="s">
        <v>269</v>
      </c>
      <c r="H219" s="13">
        <v>920</v>
      </c>
      <c r="I219" s="13">
        <v>107285004</v>
      </c>
      <c r="J219" s="9" t="s">
        <v>497</v>
      </c>
      <c r="K219" s="9"/>
      <c r="L219" s="9"/>
      <c r="M219" s="13"/>
      <c r="N219" s="13"/>
      <c r="O219" s="9"/>
      <c r="P219" s="13"/>
      <c r="Q219" s="13">
        <v>1018</v>
      </c>
      <c r="R219" s="9" t="s">
        <v>25</v>
      </c>
      <c r="S219" s="9" t="s">
        <v>26</v>
      </c>
      <c r="T219" s="9" t="s">
        <v>27</v>
      </c>
      <c r="U219" s="13">
        <v>125000000</v>
      </c>
      <c r="V219" s="13">
        <v>1997</v>
      </c>
      <c r="W219" s="13">
        <v>890</v>
      </c>
      <c r="X219" s="13">
        <v>3.7</v>
      </c>
      <c r="Y219" s="13">
        <v>1.85</v>
      </c>
      <c r="Z219" s="14">
        <v>0</v>
      </c>
    </row>
    <row r="220" spans="1:26" x14ac:dyDescent="0.25">
      <c r="A220" s="5" t="s">
        <v>20</v>
      </c>
      <c r="B220" s="6" t="s">
        <v>342</v>
      </c>
      <c r="C220" s="11">
        <v>175</v>
      </c>
      <c r="D220" s="11">
        <v>110</v>
      </c>
      <c r="E220" s="11">
        <v>2000</v>
      </c>
      <c r="F220" s="11">
        <v>636</v>
      </c>
      <c r="G220" s="6" t="s">
        <v>499</v>
      </c>
      <c r="H220" s="11">
        <v>1000</v>
      </c>
      <c r="I220" s="11">
        <v>260031035</v>
      </c>
      <c r="J220" s="6" t="s">
        <v>599</v>
      </c>
      <c r="K220" s="6" t="s">
        <v>4118</v>
      </c>
      <c r="L220" s="6" t="s">
        <v>478</v>
      </c>
      <c r="M220" s="11"/>
      <c r="N220" s="11"/>
      <c r="O220" s="6"/>
      <c r="P220" s="11"/>
      <c r="Q220" s="11">
        <v>482</v>
      </c>
      <c r="R220" s="6" t="s">
        <v>25</v>
      </c>
      <c r="S220" s="6" t="s">
        <v>26</v>
      </c>
      <c r="T220" s="6" t="s">
        <v>54</v>
      </c>
      <c r="U220" s="11">
        <v>123000000</v>
      </c>
      <c r="V220" s="11">
        <v>2000</v>
      </c>
      <c r="W220" s="11">
        <v>722</v>
      </c>
      <c r="X220" s="11">
        <v>6</v>
      </c>
      <c r="Y220" s="11">
        <v>1.85</v>
      </c>
      <c r="Z220" s="12">
        <v>0</v>
      </c>
    </row>
    <row r="221" spans="1:26" x14ac:dyDescent="0.25">
      <c r="A221" s="8" t="s">
        <v>20</v>
      </c>
      <c r="B221" s="9" t="s">
        <v>189</v>
      </c>
      <c r="C221" s="13">
        <v>239</v>
      </c>
      <c r="D221" s="13">
        <v>124</v>
      </c>
      <c r="E221" s="13">
        <v>776</v>
      </c>
      <c r="F221" s="13">
        <v>812</v>
      </c>
      <c r="G221" s="9" t="s">
        <v>233</v>
      </c>
      <c r="H221" s="13">
        <v>15000</v>
      </c>
      <c r="I221" s="13">
        <v>186739919</v>
      </c>
      <c r="J221" s="9" t="s">
        <v>497</v>
      </c>
      <c r="K221" s="9" t="s">
        <v>378</v>
      </c>
      <c r="L221" s="9" t="s">
        <v>2970</v>
      </c>
      <c r="M221" s="13" t="s">
        <v>2604</v>
      </c>
      <c r="N221" s="13"/>
      <c r="O221" s="9"/>
      <c r="P221" s="13"/>
      <c r="Q221" s="13">
        <v>1159</v>
      </c>
      <c r="R221" s="9" t="s">
        <v>25</v>
      </c>
      <c r="S221" s="9" t="s">
        <v>26</v>
      </c>
      <c r="T221" s="9" t="s">
        <v>27</v>
      </c>
      <c r="U221" s="13">
        <v>125000000</v>
      </c>
      <c r="V221" s="13">
        <v>2004</v>
      </c>
      <c r="W221" s="13">
        <v>2000</v>
      </c>
      <c r="X221" s="13">
        <v>6.4</v>
      </c>
      <c r="Y221" s="13">
        <v>2.35</v>
      </c>
      <c r="Z221" s="14">
        <v>19000</v>
      </c>
    </row>
    <row r="222" spans="1:26" x14ac:dyDescent="0.25">
      <c r="A222" s="5" t="s">
        <v>20</v>
      </c>
      <c r="B222" s="6" t="s">
        <v>502</v>
      </c>
      <c r="C222" s="11">
        <v>237</v>
      </c>
      <c r="D222" s="11">
        <v>123</v>
      </c>
      <c r="E222" s="11">
        <v>610</v>
      </c>
      <c r="F222" s="11">
        <v>653</v>
      </c>
      <c r="G222" s="6" t="s">
        <v>503</v>
      </c>
      <c r="H222" s="11">
        <v>10000</v>
      </c>
      <c r="I222" s="11">
        <v>215397307</v>
      </c>
      <c r="J222" s="6" t="s">
        <v>497</v>
      </c>
      <c r="K222" s="6" t="s">
        <v>378</v>
      </c>
      <c r="L222" s="6" t="s">
        <v>2604</v>
      </c>
      <c r="M222" s="11"/>
      <c r="N222" s="11"/>
      <c r="O222" s="6"/>
      <c r="P222" s="11"/>
      <c r="Q222" s="11">
        <v>1426</v>
      </c>
      <c r="R222" s="6" t="s">
        <v>25</v>
      </c>
      <c r="S222" s="6" t="s">
        <v>26</v>
      </c>
      <c r="T222" s="6" t="s">
        <v>27</v>
      </c>
      <c r="U222" s="11">
        <v>125000000</v>
      </c>
      <c r="V222" s="11">
        <v>2000</v>
      </c>
      <c r="W222" s="11">
        <v>794</v>
      </c>
      <c r="X222" s="11">
        <v>6.1</v>
      </c>
      <c r="Y222" s="11">
        <v>2.35</v>
      </c>
      <c r="Z222" s="12">
        <v>0</v>
      </c>
    </row>
    <row r="223" spans="1:26" x14ac:dyDescent="0.25">
      <c r="A223" s="8" t="s">
        <v>20</v>
      </c>
      <c r="B223" s="9" t="s">
        <v>293</v>
      </c>
      <c r="C223" s="13">
        <v>231</v>
      </c>
      <c r="D223" s="13">
        <v>130</v>
      </c>
      <c r="E223" s="13">
        <v>249</v>
      </c>
      <c r="F223" s="13">
        <v>461</v>
      </c>
      <c r="G223" s="9" t="s">
        <v>504</v>
      </c>
      <c r="H223" s="13">
        <v>784</v>
      </c>
      <c r="I223" s="13">
        <v>182618434</v>
      </c>
      <c r="J223" s="9" t="s">
        <v>497</v>
      </c>
      <c r="K223" s="9" t="s">
        <v>378</v>
      </c>
      <c r="L223" s="9" t="s">
        <v>1074</v>
      </c>
      <c r="M223" s="13" t="s">
        <v>2604</v>
      </c>
      <c r="N223" s="13"/>
      <c r="O223" s="9"/>
      <c r="P223" s="13"/>
      <c r="Q223" s="13">
        <v>779</v>
      </c>
      <c r="R223" s="9" t="s">
        <v>25</v>
      </c>
      <c r="S223" s="9" t="s">
        <v>26</v>
      </c>
      <c r="T223" s="9" t="s">
        <v>27</v>
      </c>
      <c r="U223" s="13">
        <v>140000000</v>
      </c>
      <c r="V223" s="13">
        <v>2000</v>
      </c>
      <c r="W223" s="13">
        <v>638</v>
      </c>
      <c r="X223" s="13">
        <v>6.4</v>
      </c>
      <c r="Y223" s="13">
        <v>2.35</v>
      </c>
      <c r="Z223" s="14">
        <v>0</v>
      </c>
    </row>
    <row r="224" spans="1:26" x14ac:dyDescent="0.25">
      <c r="A224" s="5" t="s">
        <v>20</v>
      </c>
      <c r="B224" s="6" t="s">
        <v>507</v>
      </c>
      <c r="C224" s="11">
        <v>262</v>
      </c>
      <c r="D224" s="11">
        <v>92</v>
      </c>
      <c r="E224" s="11">
        <v>167</v>
      </c>
      <c r="F224" s="11">
        <v>702</v>
      </c>
      <c r="G224" s="6" t="s">
        <v>508</v>
      </c>
      <c r="H224" s="11">
        <v>11000</v>
      </c>
      <c r="I224" s="11">
        <v>131920333</v>
      </c>
      <c r="J224" s="6" t="s">
        <v>497</v>
      </c>
      <c r="K224" s="6" t="s">
        <v>378</v>
      </c>
      <c r="L224" s="6" t="s">
        <v>2970</v>
      </c>
      <c r="M224" s="11" t="s">
        <v>2604</v>
      </c>
      <c r="N224" s="11"/>
      <c r="O224" s="6"/>
      <c r="P224" s="11"/>
      <c r="Q224" s="11">
        <v>436</v>
      </c>
      <c r="R224" s="6" t="s">
        <v>25</v>
      </c>
      <c r="S224" s="6" t="s">
        <v>26</v>
      </c>
      <c r="T224" s="6" t="s">
        <v>54</v>
      </c>
      <c r="U224" s="11">
        <v>130000000</v>
      </c>
      <c r="V224" s="11">
        <v>2007</v>
      </c>
      <c r="W224" s="11">
        <v>2000</v>
      </c>
      <c r="X224" s="11">
        <v>5.6</v>
      </c>
      <c r="Y224" s="11">
        <v>2.35</v>
      </c>
      <c r="Z224" s="12">
        <v>0</v>
      </c>
    </row>
    <row r="225" spans="1:26" x14ac:dyDescent="0.25">
      <c r="A225" s="8" t="s">
        <v>20</v>
      </c>
      <c r="B225" s="9" t="s">
        <v>415</v>
      </c>
      <c r="C225" s="13">
        <v>552</v>
      </c>
      <c r="D225" s="13">
        <v>127</v>
      </c>
      <c r="E225" s="13">
        <v>0</v>
      </c>
      <c r="F225" s="13">
        <v>341</v>
      </c>
      <c r="G225" s="9" t="s">
        <v>439</v>
      </c>
      <c r="H225" s="13">
        <v>774</v>
      </c>
      <c r="I225" s="13">
        <v>124976634</v>
      </c>
      <c r="J225" s="9" t="s">
        <v>378</v>
      </c>
      <c r="K225" s="9" t="s">
        <v>1074</v>
      </c>
      <c r="L225" s="9" t="s">
        <v>478</v>
      </c>
      <c r="M225" s="13"/>
      <c r="N225" s="13"/>
      <c r="O225" s="9"/>
      <c r="P225" s="13"/>
      <c r="Q225" s="13">
        <v>755</v>
      </c>
      <c r="R225" s="9" t="s">
        <v>25</v>
      </c>
      <c r="S225" s="9" t="s">
        <v>26</v>
      </c>
      <c r="T225" s="9" t="s">
        <v>54</v>
      </c>
      <c r="U225" s="13">
        <v>120000000</v>
      </c>
      <c r="V225" s="13">
        <v>2012</v>
      </c>
      <c r="W225" s="13">
        <v>358</v>
      </c>
      <c r="X225" s="13">
        <v>8</v>
      </c>
      <c r="Y225" s="13">
        <v>1.85</v>
      </c>
      <c r="Z225" s="14">
        <v>122000</v>
      </c>
    </row>
    <row r="226" spans="1:26" x14ac:dyDescent="0.25">
      <c r="A226" s="5" t="s">
        <v>20</v>
      </c>
      <c r="B226" s="6" t="s">
        <v>510</v>
      </c>
      <c r="C226" s="11">
        <v>276</v>
      </c>
      <c r="D226" s="11">
        <v>123</v>
      </c>
      <c r="E226" s="11">
        <v>160</v>
      </c>
      <c r="F226" s="11">
        <v>402</v>
      </c>
      <c r="G226" s="6" t="s">
        <v>511</v>
      </c>
      <c r="H226" s="11">
        <v>12000</v>
      </c>
      <c r="I226" s="11">
        <v>115802596</v>
      </c>
      <c r="J226" s="6" t="s">
        <v>497</v>
      </c>
      <c r="K226" s="6" t="s">
        <v>478</v>
      </c>
      <c r="L226" s="6" t="s">
        <v>2604</v>
      </c>
      <c r="M226" s="11"/>
      <c r="N226" s="11"/>
      <c r="O226" s="6"/>
      <c r="P226" s="11"/>
      <c r="Q226" s="11">
        <v>681</v>
      </c>
      <c r="R226" s="6" t="s">
        <v>25</v>
      </c>
      <c r="S226" s="6" t="s">
        <v>26</v>
      </c>
      <c r="T226" s="6" t="s">
        <v>27</v>
      </c>
      <c r="U226" s="11">
        <v>110000000</v>
      </c>
      <c r="V226" s="11">
        <v>2007</v>
      </c>
      <c r="W226" s="11">
        <v>701</v>
      </c>
      <c r="X226" s="11">
        <v>5.2</v>
      </c>
      <c r="Y226" s="11">
        <v>2.35</v>
      </c>
      <c r="Z226" s="12">
        <v>0</v>
      </c>
    </row>
    <row r="227" spans="1:26" x14ac:dyDescent="0.25">
      <c r="A227" s="8" t="s">
        <v>20</v>
      </c>
      <c r="B227" s="9" t="s">
        <v>447</v>
      </c>
      <c r="C227" s="13">
        <v>267</v>
      </c>
      <c r="D227" s="13">
        <v>123</v>
      </c>
      <c r="E227" s="13">
        <v>521</v>
      </c>
      <c r="F227" s="13">
        <v>265</v>
      </c>
      <c r="G227" s="9" t="s">
        <v>512</v>
      </c>
      <c r="H227" s="13">
        <v>13000</v>
      </c>
      <c r="I227" s="13">
        <v>108521835</v>
      </c>
      <c r="J227" s="9" t="s">
        <v>497</v>
      </c>
      <c r="K227" s="9" t="s">
        <v>2604</v>
      </c>
      <c r="L227" s="9"/>
      <c r="M227" s="13"/>
      <c r="N227" s="13"/>
      <c r="O227" s="9"/>
      <c r="P227" s="13"/>
      <c r="Q227" s="13">
        <v>297</v>
      </c>
      <c r="R227" s="9" t="s">
        <v>25</v>
      </c>
      <c r="S227" s="9" t="s">
        <v>34</v>
      </c>
      <c r="T227" s="9" t="s">
        <v>27</v>
      </c>
      <c r="U227" s="13">
        <v>120000000</v>
      </c>
      <c r="V227" s="13">
        <v>2016</v>
      </c>
      <c r="W227" s="13">
        <v>365</v>
      </c>
      <c r="X227" s="13">
        <v>7.1</v>
      </c>
      <c r="Y227" s="13">
        <v>2.35</v>
      </c>
      <c r="Z227" s="14">
        <v>31000</v>
      </c>
    </row>
    <row r="228" spans="1:26" x14ac:dyDescent="0.25">
      <c r="A228" s="5" t="s">
        <v>20</v>
      </c>
      <c r="B228" s="6" t="s">
        <v>147</v>
      </c>
      <c r="C228" s="11">
        <v>102</v>
      </c>
      <c r="D228" s="11">
        <v>107</v>
      </c>
      <c r="E228" s="11">
        <v>368</v>
      </c>
      <c r="F228" s="11">
        <v>1000</v>
      </c>
      <c r="G228" s="6" t="s">
        <v>327</v>
      </c>
      <c r="H228" s="11">
        <v>2000</v>
      </c>
      <c r="I228" s="11">
        <v>100685880</v>
      </c>
      <c r="J228" s="6" t="s">
        <v>497</v>
      </c>
      <c r="K228" s="6" t="s">
        <v>378</v>
      </c>
      <c r="L228" s="6" t="s">
        <v>599</v>
      </c>
      <c r="M228" s="11" t="s">
        <v>5507</v>
      </c>
      <c r="N228" s="11"/>
      <c r="O228" s="6"/>
      <c r="P228" s="11"/>
      <c r="Q228" s="11">
        <v>554</v>
      </c>
      <c r="R228" s="6" t="s">
        <v>25</v>
      </c>
      <c r="S228" s="6" t="s">
        <v>26</v>
      </c>
      <c r="T228" s="6" t="s">
        <v>27</v>
      </c>
      <c r="U228" s="11">
        <v>120000000</v>
      </c>
      <c r="V228" s="11">
        <v>2003</v>
      </c>
      <c r="W228" s="11">
        <v>1000</v>
      </c>
      <c r="X228" s="11">
        <v>4.8</v>
      </c>
      <c r="Y228" s="11">
        <v>2.35</v>
      </c>
      <c r="Z228" s="12">
        <v>0</v>
      </c>
    </row>
    <row r="229" spans="1:26" x14ac:dyDescent="0.25">
      <c r="A229" s="8" t="s">
        <v>20</v>
      </c>
      <c r="B229" s="9" t="s">
        <v>91</v>
      </c>
      <c r="C229" s="13">
        <v>775</v>
      </c>
      <c r="D229" s="13">
        <v>124</v>
      </c>
      <c r="E229" s="13">
        <v>0</v>
      </c>
      <c r="F229" s="13">
        <v>641</v>
      </c>
      <c r="G229" s="9" t="s">
        <v>320</v>
      </c>
      <c r="H229" s="13">
        <v>13000</v>
      </c>
      <c r="I229" s="13">
        <v>126464904</v>
      </c>
      <c r="J229" s="9" t="s">
        <v>378</v>
      </c>
      <c r="K229" s="9" t="s">
        <v>5505</v>
      </c>
      <c r="L229" s="9" t="s">
        <v>2970</v>
      </c>
      <c r="M229" s="13"/>
      <c r="N229" s="13"/>
      <c r="O229" s="9"/>
      <c r="P229" s="13"/>
      <c r="Q229" s="13">
        <v>2326</v>
      </c>
      <c r="R229" s="9" t="s">
        <v>25</v>
      </c>
      <c r="S229" s="9" t="s">
        <v>26</v>
      </c>
      <c r="T229" s="9" t="s">
        <v>249</v>
      </c>
      <c r="U229" s="13">
        <v>130000000</v>
      </c>
      <c r="V229" s="13">
        <v>2012</v>
      </c>
      <c r="W229" s="13">
        <v>9000</v>
      </c>
      <c r="X229" s="13">
        <v>7</v>
      </c>
      <c r="Y229" s="13">
        <v>2.35</v>
      </c>
      <c r="Z229" s="14">
        <v>97000</v>
      </c>
    </row>
    <row r="230" spans="1:26" x14ac:dyDescent="0.25">
      <c r="A230" s="5" t="s">
        <v>20</v>
      </c>
      <c r="B230" s="6" t="s">
        <v>375</v>
      </c>
      <c r="C230" s="11">
        <v>71</v>
      </c>
      <c r="D230" s="11">
        <v>77</v>
      </c>
      <c r="E230" s="11">
        <v>50</v>
      </c>
      <c r="F230" s="11">
        <v>537</v>
      </c>
      <c r="G230" s="6" t="s">
        <v>52</v>
      </c>
      <c r="H230" s="11">
        <v>886</v>
      </c>
      <c r="I230" s="11">
        <v>64736114</v>
      </c>
      <c r="J230" s="6" t="s">
        <v>378</v>
      </c>
      <c r="K230" s="6" t="s">
        <v>2809</v>
      </c>
      <c r="L230" s="6" t="s">
        <v>599</v>
      </c>
      <c r="M230" s="11" t="s">
        <v>4118</v>
      </c>
      <c r="N230" s="11" t="s">
        <v>478</v>
      </c>
      <c r="O230" s="6"/>
      <c r="P230" s="11"/>
      <c r="Q230" s="11">
        <v>69</v>
      </c>
      <c r="R230" s="6" t="s">
        <v>25</v>
      </c>
      <c r="S230" s="6" t="s">
        <v>26</v>
      </c>
      <c r="T230" s="6" t="s">
        <v>54</v>
      </c>
      <c r="U230" s="11">
        <v>120000000</v>
      </c>
      <c r="V230" s="11">
        <v>2002</v>
      </c>
      <c r="W230" s="11">
        <v>799</v>
      </c>
      <c r="X230" s="11">
        <v>5.4</v>
      </c>
      <c r="Y230" s="11">
        <v>1.85</v>
      </c>
      <c r="Z230" s="12">
        <v>459</v>
      </c>
    </row>
    <row r="231" spans="1:26" x14ac:dyDescent="0.25">
      <c r="A231" s="8" t="s">
        <v>20</v>
      </c>
      <c r="B231" s="9" t="s">
        <v>518</v>
      </c>
      <c r="C231" s="13">
        <v>476</v>
      </c>
      <c r="D231" s="13">
        <v>109</v>
      </c>
      <c r="E231" s="13">
        <v>662</v>
      </c>
      <c r="F231" s="13">
        <v>1000</v>
      </c>
      <c r="G231" s="9" t="s">
        <v>241</v>
      </c>
      <c r="H231" s="13">
        <v>13000</v>
      </c>
      <c r="I231" s="13">
        <v>93050117</v>
      </c>
      <c r="J231" s="9" t="s">
        <v>497</v>
      </c>
      <c r="K231" s="9" t="s">
        <v>1074</v>
      </c>
      <c r="L231" s="9" t="s">
        <v>2970</v>
      </c>
      <c r="M231" s="13" t="s">
        <v>2604</v>
      </c>
      <c r="N231" s="13"/>
      <c r="O231" s="9"/>
      <c r="P231" s="13"/>
      <c r="Q231" s="13">
        <v>814</v>
      </c>
      <c r="R231" s="9" t="s">
        <v>25</v>
      </c>
      <c r="S231" s="9" t="s">
        <v>26</v>
      </c>
      <c r="T231" s="9" t="s">
        <v>249</v>
      </c>
      <c r="U231" s="13">
        <v>115000000</v>
      </c>
      <c r="V231" s="13">
        <v>2013</v>
      </c>
      <c r="W231" s="13">
        <v>2000</v>
      </c>
      <c r="X231" s="13">
        <v>6.6</v>
      </c>
      <c r="Y231" s="13">
        <v>2.35</v>
      </c>
      <c r="Z231" s="14">
        <v>61000</v>
      </c>
    </row>
    <row r="232" spans="1:26" x14ac:dyDescent="0.25">
      <c r="A232" s="5" t="s">
        <v>20</v>
      </c>
      <c r="B232" s="6" t="s">
        <v>519</v>
      </c>
      <c r="C232" s="11">
        <v>207</v>
      </c>
      <c r="D232" s="11">
        <v>134</v>
      </c>
      <c r="E232" s="11">
        <v>123</v>
      </c>
      <c r="F232" s="11">
        <v>567</v>
      </c>
      <c r="G232" s="6" t="s">
        <v>487</v>
      </c>
      <c r="H232" s="11">
        <v>14000</v>
      </c>
      <c r="I232" s="11">
        <v>57637485</v>
      </c>
      <c r="J232" s="6" t="s">
        <v>497</v>
      </c>
      <c r="K232" s="6" t="s">
        <v>378</v>
      </c>
      <c r="L232" s="6" t="s">
        <v>2970</v>
      </c>
      <c r="M232" s="11" t="s">
        <v>2604</v>
      </c>
      <c r="N232" s="11"/>
      <c r="O232" s="6"/>
      <c r="P232" s="11"/>
      <c r="Q232" s="11">
        <v>666</v>
      </c>
      <c r="R232" s="6" t="s">
        <v>25</v>
      </c>
      <c r="S232" s="6" t="s">
        <v>26</v>
      </c>
      <c r="T232" s="6" t="s">
        <v>27</v>
      </c>
      <c r="U232" s="11">
        <v>105000000</v>
      </c>
      <c r="V232" s="11">
        <v>2004</v>
      </c>
      <c r="W232" s="11">
        <v>850</v>
      </c>
      <c r="X232" s="11">
        <v>6.7</v>
      </c>
      <c r="Y232" s="11">
        <v>2.35</v>
      </c>
      <c r="Z232" s="12">
        <v>0</v>
      </c>
    </row>
    <row r="233" spans="1:26" x14ac:dyDescent="0.25">
      <c r="A233" s="8" t="s">
        <v>20</v>
      </c>
      <c r="B233" s="9" t="s">
        <v>520</v>
      </c>
      <c r="C233" s="13">
        <v>492</v>
      </c>
      <c r="D233" s="13">
        <v>117</v>
      </c>
      <c r="E233" s="13">
        <v>294</v>
      </c>
      <c r="F233" s="13">
        <v>1000</v>
      </c>
      <c r="G233" s="9" t="s">
        <v>521</v>
      </c>
      <c r="H233" s="13">
        <v>10000</v>
      </c>
      <c r="I233" s="13">
        <v>58607007</v>
      </c>
      <c r="J233" s="9" t="s">
        <v>497</v>
      </c>
      <c r="K233" s="9" t="s">
        <v>5507</v>
      </c>
      <c r="L233" s="9" t="s">
        <v>2970</v>
      </c>
      <c r="M233" s="13" t="s">
        <v>2604</v>
      </c>
      <c r="N233" s="13"/>
      <c r="O233" s="9"/>
      <c r="P233" s="13"/>
      <c r="Q233" s="13">
        <v>630</v>
      </c>
      <c r="R233" s="9" t="s">
        <v>25</v>
      </c>
      <c r="S233" s="9" t="s">
        <v>26</v>
      </c>
      <c r="T233" s="9" t="s">
        <v>27</v>
      </c>
      <c r="U233" s="13">
        <v>100000000</v>
      </c>
      <c r="V233" s="13">
        <v>2014</v>
      </c>
      <c r="W233" s="13">
        <v>2000</v>
      </c>
      <c r="X233" s="13">
        <v>6.2</v>
      </c>
      <c r="Y233" s="13">
        <v>2.35</v>
      </c>
      <c r="Z233" s="14">
        <v>60000</v>
      </c>
    </row>
    <row r="234" spans="1:26" x14ac:dyDescent="0.25">
      <c r="A234" s="5" t="s">
        <v>20</v>
      </c>
      <c r="B234" s="6" t="s">
        <v>197</v>
      </c>
      <c r="C234" s="11">
        <v>284</v>
      </c>
      <c r="D234" s="11">
        <v>135</v>
      </c>
      <c r="E234" s="11">
        <v>0</v>
      </c>
      <c r="F234" s="11">
        <v>87</v>
      </c>
      <c r="G234" s="6" t="s">
        <v>523</v>
      </c>
      <c r="H234" s="11">
        <v>690</v>
      </c>
      <c r="I234" s="11">
        <v>43929341</v>
      </c>
      <c r="J234" s="6" t="s">
        <v>497</v>
      </c>
      <c r="K234" s="6" t="s">
        <v>4118</v>
      </c>
      <c r="L234" s="6" t="s">
        <v>5506</v>
      </c>
      <c r="M234" s="11"/>
      <c r="N234" s="11"/>
      <c r="O234" s="6"/>
      <c r="P234" s="11"/>
      <c r="Q234" s="11">
        <v>414</v>
      </c>
      <c r="R234" s="6" t="s">
        <v>25</v>
      </c>
      <c r="S234" s="6" t="s">
        <v>26</v>
      </c>
      <c r="T234" s="6" t="s">
        <v>54</v>
      </c>
      <c r="U234" s="11">
        <v>120000000</v>
      </c>
      <c r="V234" s="11">
        <v>2008</v>
      </c>
      <c r="W234" s="11">
        <v>107</v>
      </c>
      <c r="X234" s="11">
        <v>6.1</v>
      </c>
      <c r="Y234" s="11">
        <v>2.35</v>
      </c>
      <c r="Z234" s="12">
        <v>0</v>
      </c>
    </row>
    <row r="235" spans="1:26" x14ac:dyDescent="0.25">
      <c r="A235" s="8" t="s">
        <v>20</v>
      </c>
      <c r="B235" s="9" t="s">
        <v>525</v>
      </c>
      <c r="C235" s="13">
        <v>168</v>
      </c>
      <c r="D235" s="13">
        <v>121</v>
      </c>
      <c r="E235" s="13">
        <v>274</v>
      </c>
      <c r="F235" s="13">
        <v>157</v>
      </c>
      <c r="G235" s="9" t="s">
        <v>526</v>
      </c>
      <c r="H235" s="13">
        <v>273</v>
      </c>
      <c r="I235" s="13">
        <v>30212620</v>
      </c>
      <c r="J235" s="9" t="s">
        <v>599</v>
      </c>
      <c r="K235" s="9" t="s">
        <v>1074</v>
      </c>
      <c r="L235" s="9" t="s">
        <v>4459</v>
      </c>
      <c r="M235" s="13"/>
      <c r="N235" s="13"/>
      <c r="O235" s="9"/>
      <c r="P235" s="13"/>
      <c r="Q235" s="13">
        <v>196</v>
      </c>
      <c r="R235" s="9" t="s">
        <v>25</v>
      </c>
      <c r="S235" s="9" t="s">
        <v>26</v>
      </c>
      <c r="T235" s="9" t="s">
        <v>27</v>
      </c>
      <c r="U235" s="13">
        <v>120000000</v>
      </c>
      <c r="V235" s="13">
        <v>2010</v>
      </c>
      <c r="W235" s="13">
        <v>216</v>
      </c>
      <c r="X235" s="13">
        <v>5.3</v>
      </c>
      <c r="Y235" s="13">
        <v>1.85</v>
      </c>
      <c r="Z235" s="14">
        <v>0</v>
      </c>
    </row>
    <row r="236" spans="1:26" x14ac:dyDescent="0.25">
      <c r="A236" s="5" t="s">
        <v>20</v>
      </c>
      <c r="B236" s="6" t="s">
        <v>527</v>
      </c>
      <c r="C236" s="11">
        <v>283</v>
      </c>
      <c r="D236" s="11">
        <v>117</v>
      </c>
      <c r="E236" s="11">
        <v>446</v>
      </c>
      <c r="F236" s="11">
        <v>877</v>
      </c>
      <c r="G236" s="6" t="s">
        <v>528</v>
      </c>
      <c r="H236" s="11">
        <v>10000</v>
      </c>
      <c r="I236" s="11">
        <v>76418654</v>
      </c>
      <c r="J236" s="6" t="s">
        <v>497</v>
      </c>
      <c r="K236" s="6" t="s">
        <v>599</v>
      </c>
      <c r="L236" s="6" t="s">
        <v>4459</v>
      </c>
      <c r="M236" s="11"/>
      <c r="N236" s="11"/>
      <c r="O236" s="6"/>
      <c r="P236" s="11"/>
      <c r="Q236" s="11">
        <v>348</v>
      </c>
      <c r="R236" s="6" t="s">
        <v>25</v>
      </c>
      <c r="S236" s="6" t="s">
        <v>26</v>
      </c>
      <c r="T236" s="6" t="s">
        <v>27</v>
      </c>
      <c r="U236" s="11">
        <v>117000000</v>
      </c>
      <c r="V236" s="11">
        <v>2010</v>
      </c>
      <c r="W236" s="11">
        <v>973</v>
      </c>
      <c r="X236" s="11">
        <v>6.3</v>
      </c>
      <c r="Y236" s="11">
        <v>2.35</v>
      </c>
      <c r="Z236" s="12">
        <v>11000</v>
      </c>
    </row>
    <row r="237" spans="1:26" x14ac:dyDescent="0.25">
      <c r="A237" s="8" t="s">
        <v>20</v>
      </c>
      <c r="B237" s="9" t="s">
        <v>133</v>
      </c>
      <c r="C237" s="13">
        <v>539</v>
      </c>
      <c r="D237" s="13">
        <v>124</v>
      </c>
      <c r="E237" s="13">
        <v>364</v>
      </c>
      <c r="F237" s="13">
        <v>1000</v>
      </c>
      <c r="G237" s="9" t="s">
        <v>227</v>
      </c>
      <c r="H237" s="13">
        <v>11000</v>
      </c>
      <c r="I237" s="13">
        <v>89021735</v>
      </c>
      <c r="J237" s="9" t="s">
        <v>497</v>
      </c>
      <c r="K237" s="9" t="s">
        <v>378</v>
      </c>
      <c r="L237" s="9" t="s">
        <v>5505</v>
      </c>
      <c r="M237" s="13" t="s">
        <v>2970</v>
      </c>
      <c r="N237" s="13"/>
      <c r="O237" s="9"/>
      <c r="P237" s="13"/>
      <c r="Q237" s="13">
        <v>892</v>
      </c>
      <c r="R237" s="9" t="s">
        <v>25</v>
      </c>
      <c r="S237" s="9" t="s">
        <v>26</v>
      </c>
      <c r="T237" s="9" t="s">
        <v>27</v>
      </c>
      <c r="U237" s="13">
        <v>120000000</v>
      </c>
      <c r="V237" s="13">
        <v>2013</v>
      </c>
      <c r="W237" s="13">
        <v>10000</v>
      </c>
      <c r="X237" s="13">
        <v>7</v>
      </c>
      <c r="Y237" s="13">
        <v>2.35</v>
      </c>
      <c r="Z237" s="14">
        <v>71000</v>
      </c>
    </row>
    <row r="238" spans="1:26" x14ac:dyDescent="0.25">
      <c r="A238" s="5" t="s">
        <v>20</v>
      </c>
      <c r="B238" s="6" t="s">
        <v>529</v>
      </c>
      <c r="C238" s="11">
        <v>359</v>
      </c>
      <c r="D238" s="11">
        <v>140</v>
      </c>
      <c r="E238" s="11">
        <v>0</v>
      </c>
      <c r="F238" s="11">
        <v>4000</v>
      </c>
      <c r="G238" s="6" t="s">
        <v>96</v>
      </c>
      <c r="H238" s="11">
        <v>20000</v>
      </c>
      <c r="I238" s="11">
        <v>380262555</v>
      </c>
      <c r="J238" s="6" t="s">
        <v>497</v>
      </c>
      <c r="K238" s="6" t="s">
        <v>378</v>
      </c>
      <c r="L238" s="6" t="s">
        <v>478</v>
      </c>
      <c r="M238" s="11" t="s">
        <v>2970</v>
      </c>
      <c r="N238" s="11"/>
      <c r="O238" s="6"/>
      <c r="P238" s="11"/>
      <c r="Q238" s="11">
        <v>3286</v>
      </c>
      <c r="R238" s="6" t="s">
        <v>25</v>
      </c>
      <c r="S238" s="6" t="s">
        <v>26</v>
      </c>
      <c r="T238" s="6" t="s">
        <v>27</v>
      </c>
      <c r="U238" s="11">
        <v>113000000</v>
      </c>
      <c r="V238" s="11">
        <v>2005</v>
      </c>
      <c r="W238" s="11">
        <v>16000</v>
      </c>
      <c r="X238" s="11">
        <v>7.6</v>
      </c>
      <c r="Y238" s="11">
        <v>2.35</v>
      </c>
      <c r="Z238" s="12">
        <v>10000</v>
      </c>
    </row>
    <row r="239" spans="1:26" x14ac:dyDescent="0.25">
      <c r="A239" s="8" t="s">
        <v>20</v>
      </c>
      <c r="B239" s="9" t="s">
        <v>529</v>
      </c>
      <c r="C239" s="13">
        <v>284</v>
      </c>
      <c r="D239" s="13">
        <v>142</v>
      </c>
      <c r="E239" s="13">
        <v>0</v>
      </c>
      <c r="F239" s="13">
        <v>4000</v>
      </c>
      <c r="G239" s="9" t="s">
        <v>96</v>
      </c>
      <c r="H239" s="13">
        <v>20000</v>
      </c>
      <c r="I239" s="13">
        <v>310675583</v>
      </c>
      <c r="J239" s="9" t="s">
        <v>497</v>
      </c>
      <c r="K239" s="9" t="s">
        <v>378</v>
      </c>
      <c r="L239" s="9" t="s">
        <v>478</v>
      </c>
      <c r="M239" s="13" t="s">
        <v>2970</v>
      </c>
      <c r="N239" s="13"/>
      <c r="O239" s="9"/>
      <c r="P239" s="13"/>
      <c r="Q239" s="13">
        <v>3516</v>
      </c>
      <c r="R239" s="9" t="s">
        <v>25</v>
      </c>
      <c r="S239" s="9" t="s">
        <v>26</v>
      </c>
      <c r="T239" s="9" t="s">
        <v>54</v>
      </c>
      <c r="U239" s="13">
        <v>115000000</v>
      </c>
      <c r="V239" s="13">
        <v>2002</v>
      </c>
      <c r="W239" s="13">
        <v>16000</v>
      </c>
      <c r="X239" s="13">
        <v>6.7</v>
      </c>
      <c r="Y239" s="13">
        <v>1.78</v>
      </c>
      <c r="Z239" s="14">
        <v>0</v>
      </c>
    </row>
    <row r="240" spans="1:26" x14ac:dyDescent="0.25">
      <c r="A240" s="5" t="s">
        <v>20</v>
      </c>
      <c r="B240" s="6" t="s">
        <v>206</v>
      </c>
      <c r="C240" s="11">
        <v>250</v>
      </c>
      <c r="D240" s="11">
        <v>92</v>
      </c>
      <c r="E240" s="11">
        <v>0</v>
      </c>
      <c r="F240" s="11">
        <v>773</v>
      </c>
      <c r="G240" s="6" t="s">
        <v>144</v>
      </c>
      <c r="H240" s="11">
        <v>12000</v>
      </c>
      <c r="I240" s="11">
        <v>289907418</v>
      </c>
      <c r="J240" s="6" t="s">
        <v>378</v>
      </c>
      <c r="K240" s="6" t="s">
        <v>2809</v>
      </c>
      <c r="L240" s="6" t="s">
        <v>599</v>
      </c>
      <c r="M240" s="11" t="s">
        <v>4118</v>
      </c>
      <c r="N240" s="11" t="s">
        <v>478</v>
      </c>
      <c r="O240" s="6"/>
      <c r="P240" s="11"/>
      <c r="Q240" s="11">
        <v>593</v>
      </c>
      <c r="R240" s="6" t="s">
        <v>25</v>
      </c>
      <c r="S240" s="6" t="s">
        <v>26</v>
      </c>
      <c r="T240" s="6" t="s">
        <v>126</v>
      </c>
      <c r="U240" s="11">
        <v>115000000</v>
      </c>
      <c r="V240" s="11">
        <v>2001</v>
      </c>
      <c r="W240" s="11">
        <v>1000</v>
      </c>
      <c r="X240" s="11">
        <v>8.1</v>
      </c>
      <c r="Y240" s="11">
        <v>1.85</v>
      </c>
      <c r="Z240" s="12">
        <v>0</v>
      </c>
    </row>
    <row r="241" spans="1:26" x14ac:dyDescent="0.25">
      <c r="A241" s="8" t="s">
        <v>20</v>
      </c>
      <c r="B241" s="9" t="s">
        <v>527</v>
      </c>
      <c r="C241" s="13">
        <v>440</v>
      </c>
      <c r="D241" s="13">
        <v>138</v>
      </c>
      <c r="E241" s="13">
        <v>446</v>
      </c>
      <c r="F241" s="13">
        <v>929</v>
      </c>
      <c r="G241" s="9" t="s">
        <v>532</v>
      </c>
      <c r="H241" s="13">
        <v>20000</v>
      </c>
      <c r="I241" s="13">
        <v>132550960</v>
      </c>
      <c r="J241" s="9" t="s">
        <v>497</v>
      </c>
      <c r="K241" s="9" t="s">
        <v>378</v>
      </c>
      <c r="L241" s="9" t="s">
        <v>2970</v>
      </c>
      <c r="M241" s="13" t="s">
        <v>2604</v>
      </c>
      <c r="N241" s="13"/>
      <c r="O241" s="9"/>
      <c r="P241" s="13"/>
      <c r="Q241" s="13">
        <v>533</v>
      </c>
      <c r="R241" s="9" t="s">
        <v>25</v>
      </c>
      <c r="S241" s="9" t="s">
        <v>26</v>
      </c>
      <c r="T241" s="9" t="s">
        <v>27</v>
      </c>
      <c r="U241" s="13">
        <v>120000000</v>
      </c>
      <c r="V241" s="13">
        <v>2013</v>
      </c>
      <c r="W241" s="13">
        <v>992</v>
      </c>
      <c r="X241" s="13">
        <v>6.7</v>
      </c>
      <c r="Y241" s="13">
        <v>2.35</v>
      </c>
      <c r="Z241" s="14">
        <v>68000</v>
      </c>
    </row>
    <row r="242" spans="1:26" x14ac:dyDescent="0.25">
      <c r="A242" s="5" t="s">
        <v>20</v>
      </c>
      <c r="B242" s="6" t="s">
        <v>529</v>
      </c>
      <c r="C242" s="11">
        <v>320</v>
      </c>
      <c r="D242" s="11">
        <v>136</v>
      </c>
      <c r="E242" s="11">
        <v>0</v>
      </c>
      <c r="F242" s="11">
        <v>1000</v>
      </c>
      <c r="G242" s="6" t="s">
        <v>106</v>
      </c>
      <c r="H242" s="11">
        <v>20000</v>
      </c>
      <c r="I242" s="11">
        <v>474544677</v>
      </c>
      <c r="J242" s="6" t="s">
        <v>497</v>
      </c>
      <c r="K242" s="6" t="s">
        <v>378</v>
      </c>
      <c r="L242" s="6" t="s">
        <v>478</v>
      </c>
      <c r="M242" s="11" t="s">
        <v>2970</v>
      </c>
      <c r="N242" s="11"/>
      <c r="O242" s="6"/>
      <c r="P242" s="11"/>
      <c r="Q242" s="11">
        <v>3597</v>
      </c>
      <c r="R242" s="6" t="s">
        <v>25</v>
      </c>
      <c r="S242" s="6" t="s">
        <v>26</v>
      </c>
      <c r="T242" s="6" t="s">
        <v>54</v>
      </c>
      <c r="U242" s="11">
        <v>115000000</v>
      </c>
      <c r="V242" s="11">
        <v>1999</v>
      </c>
      <c r="W242" s="11">
        <v>14000</v>
      </c>
      <c r="X242" s="11">
        <v>6.5</v>
      </c>
      <c r="Y242" s="11">
        <v>2.35</v>
      </c>
      <c r="Z242" s="12">
        <v>13000</v>
      </c>
    </row>
    <row r="243" spans="1:26" x14ac:dyDescent="0.25">
      <c r="A243" s="8" t="s">
        <v>20</v>
      </c>
      <c r="B243" s="9" t="s">
        <v>534</v>
      </c>
      <c r="C243" s="13">
        <v>257</v>
      </c>
      <c r="D243" s="13">
        <v>98</v>
      </c>
      <c r="E243" s="13">
        <v>16</v>
      </c>
      <c r="F243" s="13">
        <v>12000</v>
      </c>
      <c r="G243" s="9" t="s">
        <v>90</v>
      </c>
      <c r="H243" s="13">
        <v>16000</v>
      </c>
      <c r="I243" s="13">
        <v>187165546</v>
      </c>
      <c r="J243" s="9" t="s">
        <v>378</v>
      </c>
      <c r="K243" s="9" t="s">
        <v>2809</v>
      </c>
      <c r="L243" s="9" t="s">
        <v>599</v>
      </c>
      <c r="M243" s="13" t="s">
        <v>4118</v>
      </c>
      <c r="N243" s="13" t="s">
        <v>478</v>
      </c>
      <c r="O243" s="9"/>
      <c r="P243" s="13"/>
      <c r="Q243" s="13">
        <v>195</v>
      </c>
      <c r="R243" s="9" t="s">
        <v>25</v>
      </c>
      <c r="S243" s="9" t="s">
        <v>26</v>
      </c>
      <c r="T243" s="9" t="s">
        <v>54</v>
      </c>
      <c r="U243" s="13">
        <v>135000000</v>
      </c>
      <c r="V243" s="13">
        <v>2013</v>
      </c>
      <c r="W243" s="13">
        <v>15000</v>
      </c>
      <c r="X243" s="13">
        <v>7.3</v>
      </c>
      <c r="Y243" s="13">
        <v>2.35</v>
      </c>
      <c r="Z243" s="14">
        <v>28000</v>
      </c>
    </row>
    <row r="244" spans="1:26" x14ac:dyDescent="0.25">
      <c r="A244" s="5" t="s">
        <v>20</v>
      </c>
      <c r="B244" s="6" t="s">
        <v>535</v>
      </c>
      <c r="C244" s="11">
        <v>33</v>
      </c>
      <c r="D244" s="11">
        <v>116</v>
      </c>
      <c r="E244" s="11">
        <v>0</v>
      </c>
      <c r="F244" s="11">
        <v>141</v>
      </c>
      <c r="G244" s="6" t="s">
        <v>536</v>
      </c>
      <c r="H244" s="11">
        <v>936</v>
      </c>
      <c r="I244" s="11"/>
      <c r="J244" s="6" t="s">
        <v>378</v>
      </c>
      <c r="K244" s="6" t="s">
        <v>599</v>
      </c>
      <c r="L244" s="6" t="s">
        <v>4118</v>
      </c>
      <c r="M244" s="11" t="s">
        <v>478</v>
      </c>
      <c r="N244" s="11"/>
      <c r="O244" s="6"/>
      <c r="P244" s="11"/>
      <c r="Q244" s="11">
        <v>36</v>
      </c>
      <c r="R244" s="6" t="s">
        <v>537</v>
      </c>
      <c r="S244" s="6" t="s">
        <v>538</v>
      </c>
      <c r="T244" s="6" t="s">
        <v>42</v>
      </c>
      <c r="U244" s="11">
        <v>78000000</v>
      </c>
      <c r="V244" s="11">
        <v>2008</v>
      </c>
      <c r="W244" s="11">
        <v>276</v>
      </c>
      <c r="X244" s="11">
        <v>5.0999999999999996</v>
      </c>
      <c r="Y244" s="11">
        <v>2.35</v>
      </c>
      <c r="Z244" s="12">
        <v>291</v>
      </c>
    </row>
    <row r="245" spans="1:26" x14ac:dyDescent="0.25">
      <c r="A245" s="8" t="s">
        <v>20</v>
      </c>
      <c r="B245" s="9" t="s">
        <v>502</v>
      </c>
      <c r="C245" s="13">
        <v>152</v>
      </c>
      <c r="D245" s="13">
        <v>153</v>
      </c>
      <c r="E245" s="13">
        <v>610</v>
      </c>
      <c r="F245" s="13">
        <v>617</v>
      </c>
      <c r="G245" s="9" t="s">
        <v>539</v>
      </c>
      <c r="H245" s="13">
        <v>12000</v>
      </c>
      <c r="I245" s="13">
        <v>40911830</v>
      </c>
      <c r="J245" s="9" t="s">
        <v>497</v>
      </c>
      <c r="K245" s="9" t="s">
        <v>1074</v>
      </c>
      <c r="L245" s="9" t="s">
        <v>5508</v>
      </c>
      <c r="M245" s="13"/>
      <c r="N245" s="13"/>
      <c r="O245" s="9"/>
      <c r="P245" s="13"/>
      <c r="Q245" s="13">
        <v>454</v>
      </c>
      <c r="R245" s="9" t="s">
        <v>25</v>
      </c>
      <c r="S245" s="9" t="s">
        <v>26</v>
      </c>
      <c r="T245" s="9" t="s">
        <v>249</v>
      </c>
      <c r="U245" s="13">
        <v>115000000</v>
      </c>
      <c r="V245" s="13">
        <v>2002</v>
      </c>
      <c r="W245" s="13">
        <v>836</v>
      </c>
      <c r="X245" s="13">
        <v>6</v>
      </c>
      <c r="Y245" s="13">
        <v>2.35</v>
      </c>
      <c r="Z245" s="14">
        <v>0</v>
      </c>
    </row>
    <row r="246" spans="1:26" x14ac:dyDescent="0.25">
      <c r="A246" s="5" t="s">
        <v>20</v>
      </c>
      <c r="B246" s="6" t="s">
        <v>541</v>
      </c>
      <c r="C246" s="11">
        <v>231</v>
      </c>
      <c r="D246" s="11">
        <v>120</v>
      </c>
      <c r="E246" s="11">
        <v>19</v>
      </c>
      <c r="F246" s="11">
        <v>9000</v>
      </c>
      <c r="G246" s="6" t="s">
        <v>79</v>
      </c>
      <c r="H246" s="11">
        <v>26000</v>
      </c>
      <c r="I246" s="11">
        <v>47952020</v>
      </c>
      <c r="J246" s="6" t="s">
        <v>497</v>
      </c>
      <c r="K246" s="6" t="s">
        <v>378</v>
      </c>
      <c r="L246" s="6" t="s">
        <v>1074</v>
      </c>
      <c r="M246" s="11" t="s">
        <v>478</v>
      </c>
      <c r="N246" s="11"/>
      <c r="O246" s="6"/>
      <c r="P246" s="11"/>
      <c r="Q246" s="11">
        <v>134</v>
      </c>
      <c r="R246" s="6" t="s">
        <v>25</v>
      </c>
      <c r="S246" s="6" t="s">
        <v>26</v>
      </c>
      <c r="T246" s="6" t="s">
        <v>27</v>
      </c>
      <c r="U246" s="11">
        <v>115000000</v>
      </c>
      <c r="V246" s="11">
        <v>2016</v>
      </c>
      <c r="W246" s="11">
        <v>11000</v>
      </c>
      <c r="X246" s="11">
        <v>6.1</v>
      </c>
      <c r="Y246" s="11">
        <v>2.35</v>
      </c>
      <c r="Z246" s="12">
        <v>16000</v>
      </c>
    </row>
    <row r="247" spans="1:26" x14ac:dyDescent="0.25">
      <c r="A247" s="8" t="s">
        <v>20</v>
      </c>
      <c r="B247" s="9" t="s">
        <v>351</v>
      </c>
      <c r="C247" s="13">
        <v>348</v>
      </c>
      <c r="D247" s="13">
        <v>101</v>
      </c>
      <c r="E247" s="13">
        <v>473</v>
      </c>
      <c r="F247" s="13">
        <v>429</v>
      </c>
      <c r="G247" s="9" t="s">
        <v>542</v>
      </c>
      <c r="H247" s="13">
        <v>833</v>
      </c>
      <c r="I247" s="13">
        <v>190871240</v>
      </c>
      <c r="J247" s="9" t="s">
        <v>497</v>
      </c>
      <c r="K247" s="9" t="s">
        <v>378</v>
      </c>
      <c r="L247" s="9" t="s">
        <v>599</v>
      </c>
      <c r="M247" s="13" t="s">
        <v>2970</v>
      </c>
      <c r="N247" s="13"/>
      <c r="O247" s="9"/>
      <c r="P247" s="13"/>
      <c r="Q247" s="13">
        <v>491</v>
      </c>
      <c r="R247" s="9" t="s">
        <v>25</v>
      </c>
      <c r="S247" s="9" t="s">
        <v>26</v>
      </c>
      <c r="T247" s="9" t="s">
        <v>27</v>
      </c>
      <c r="U247" s="13">
        <v>125000000</v>
      </c>
      <c r="V247" s="13">
        <v>2014</v>
      </c>
      <c r="W247" s="13">
        <v>809</v>
      </c>
      <c r="X247" s="13">
        <v>5.9</v>
      </c>
      <c r="Y247" s="13">
        <v>2.35</v>
      </c>
      <c r="Z247" s="14">
        <v>62000</v>
      </c>
    </row>
    <row r="248" spans="1:26" x14ac:dyDescent="0.25">
      <c r="A248" s="5" t="s">
        <v>20</v>
      </c>
      <c r="B248" s="6" t="s">
        <v>466</v>
      </c>
      <c r="C248" s="11">
        <v>738</v>
      </c>
      <c r="D248" s="11">
        <v>91</v>
      </c>
      <c r="E248" s="11">
        <v>0</v>
      </c>
      <c r="F248" s="11">
        <v>13</v>
      </c>
      <c r="G248" s="6" t="s">
        <v>544</v>
      </c>
      <c r="H248" s="11">
        <v>39</v>
      </c>
      <c r="I248" s="11">
        <v>274084951</v>
      </c>
      <c r="J248" s="6" t="s">
        <v>378</v>
      </c>
      <c r="K248" s="6" t="s">
        <v>1074</v>
      </c>
      <c r="L248" s="6" t="s">
        <v>2970</v>
      </c>
      <c r="M248" s="11" t="s">
        <v>2604</v>
      </c>
      <c r="N248" s="11"/>
      <c r="O248" s="6"/>
      <c r="P248" s="11"/>
      <c r="Q248" s="11">
        <v>1885</v>
      </c>
      <c r="R248" s="6" t="s">
        <v>25</v>
      </c>
      <c r="S248" s="6" t="s">
        <v>34</v>
      </c>
      <c r="T248" s="6" t="s">
        <v>27</v>
      </c>
      <c r="U248" s="11">
        <v>100000000</v>
      </c>
      <c r="V248" s="11">
        <v>2013</v>
      </c>
      <c r="W248" s="11">
        <v>23</v>
      </c>
      <c r="X248" s="11">
        <v>7.8</v>
      </c>
      <c r="Y248" s="11">
        <v>2.35</v>
      </c>
      <c r="Z248" s="12">
        <v>147000</v>
      </c>
    </row>
    <row r="249" spans="1:26" x14ac:dyDescent="0.25">
      <c r="A249" s="8" t="s">
        <v>20</v>
      </c>
      <c r="B249" s="9" t="s">
        <v>545</v>
      </c>
      <c r="C249" s="13">
        <v>93</v>
      </c>
      <c r="D249" s="13">
        <v>108</v>
      </c>
      <c r="E249" s="13">
        <v>79</v>
      </c>
      <c r="F249" s="13">
        <v>268</v>
      </c>
      <c r="G249" s="9" t="s">
        <v>546</v>
      </c>
      <c r="H249" s="13">
        <v>650</v>
      </c>
      <c r="I249" s="13">
        <v>67155742</v>
      </c>
      <c r="J249" s="9" t="s">
        <v>497</v>
      </c>
      <c r="K249" s="9" t="s">
        <v>378</v>
      </c>
      <c r="L249" s="9" t="s">
        <v>2604</v>
      </c>
      <c r="M249" s="13"/>
      <c r="N249" s="13"/>
      <c r="O249" s="9"/>
      <c r="P249" s="13"/>
      <c r="Q249" s="13">
        <v>277</v>
      </c>
      <c r="R249" s="9" t="s">
        <v>25</v>
      </c>
      <c r="S249" s="9" t="s">
        <v>26</v>
      </c>
      <c r="T249" s="9" t="s">
        <v>27</v>
      </c>
      <c r="U249" s="13">
        <v>116000000</v>
      </c>
      <c r="V249" s="13">
        <v>1997</v>
      </c>
      <c r="W249" s="13">
        <v>293</v>
      </c>
      <c r="X249" s="13">
        <v>5.8</v>
      </c>
      <c r="Y249" s="13">
        <v>2.35</v>
      </c>
      <c r="Z249" s="14">
        <v>0</v>
      </c>
    </row>
    <row r="250" spans="1:26" x14ac:dyDescent="0.25">
      <c r="A250" s="5" t="s">
        <v>20</v>
      </c>
      <c r="B250" s="6" t="s">
        <v>547</v>
      </c>
      <c r="C250" s="11">
        <v>181</v>
      </c>
      <c r="D250" s="11">
        <v>112</v>
      </c>
      <c r="E250" s="11">
        <v>13</v>
      </c>
      <c r="F250" s="11">
        <v>799</v>
      </c>
      <c r="G250" s="6" t="s">
        <v>543</v>
      </c>
      <c r="H250" s="11">
        <v>5000</v>
      </c>
      <c r="I250" s="11">
        <v>81638674</v>
      </c>
      <c r="J250" s="6" t="s">
        <v>497</v>
      </c>
      <c r="K250" s="6" t="s">
        <v>378</v>
      </c>
      <c r="L250" s="6" t="s">
        <v>599</v>
      </c>
      <c r="M250" s="11" t="s">
        <v>2970</v>
      </c>
      <c r="N250" s="11"/>
      <c r="O250" s="6"/>
      <c r="P250" s="11"/>
      <c r="Q250" s="11">
        <v>115</v>
      </c>
      <c r="R250" s="6" t="s">
        <v>25</v>
      </c>
      <c r="S250" s="6" t="s">
        <v>26</v>
      </c>
      <c r="T250" s="6" t="s">
        <v>27</v>
      </c>
      <c r="U250" s="11">
        <v>135000000</v>
      </c>
      <c r="V250" s="11">
        <v>2016</v>
      </c>
      <c r="W250" s="11">
        <v>833</v>
      </c>
      <c r="X250" s="11">
        <v>6.3</v>
      </c>
      <c r="Y250" s="11">
        <v>2.35</v>
      </c>
      <c r="Z250" s="12">
        <v>12000</v>
      </c>
    </row>
    <row r="251" spans="1:26" x14ac:dyDescent="0.25">
      <c r="A251" s="8" t="s">
        <v>20</v>
      </c>
      <c r="B251" s="9" t="s">
        <v>548</v>
      </c>
      <c r="C251" s="13">
        <v>369</v>
      </c>
      <c r="D251" s="13">
        <v>100</v>
      </c>
      <c r="E251" s="13">
        <v>128</v>
      </c>
      <c r="F251" s="13">
        <v>78</v>
      </c>
      <c r="G251" s="9" t="s">
        <v>549</v>
      </c>
      <c r="H251" s="13">
        <v>596</v>
      </c>
      <c r="I251" s="13">
        <v>56114221</v>
      </c>
      <c r="J251" s="9" t="s">
        <v>497</v>
      </c>
      <c r="K251" s="9" t="s">
        <v>378</v>
      </c>
      <c r="L251" s="9" t="s">
        <v>2970</v>
      </c>
      <c r="M251" s="13"/>
      <c r="N251" s="13"/>
      <c r="O251" s="9"/>
      <c r="P251" s="13"/>
      <c r="Q251" s="13">
        <v>695</v>
      </c>
      <c r="R251" s="9" t="s">
        <v>25</v>
      </c>
      <c r="S251" s="9" t="s">
        <v>26</v>
      </c>
      <c r="T251" s="9" t="s">
        <v>27</v>
      </c>
      <c r="U251" s="13">
        <v>120000000</v>
      </c>
      <c r="V251" s="13">
        <v>2015</v>
      </c>
      <c r="W251" s="13">
        <v>360</v>
      </c>
      <c r="X251" s="13">
        <v>4.3</v>
      </c>
      <c r="Y251" s="13">
        <v>2.35</v>
      </c>
      <c r="Z251" s="14">
        <v>41000</v>
      </c>
    </row>
    <row r="252" spans="1:26" x14ac:dyDescent="0.25">
      <c r="A252" s="5" t="s">
        <v>20</v>
      </c>
      <c r="B252" s="6" t="s">
        <v>329</v>
      </c>
      <c r="C252" s="11">
        <v>179</v>
      </c>
      <c r="D252" s="11">
        <v>108</v>
      </c>
      <c r="E252" s="11">
        <v>189</v>
      </c>
      <c r="F252" s="11">
        <v>1000</v>
      </c>
      <c r="G252" s="6" t="s">
        <v>330</v>
      </c>
      <c r="H252" s="11">
        <v>49000</v>
      </c>
      <c r="I252" s="11">
        <v>250863268</v>
      </c>
      <c r="J252" s="6" t="s">
        <v>497</v>
      </c>
      <c r="K252" s="6" t="s">
        <v>378</v>
      </c>
      <c r="L252" s="6" t="s">
        <v>599</v>
      </c>
      <c r="M252" s="11" t="s">
        <v>4118</v>
      </c>
      <c r="N252" s="11" t="s">
        <v>478</v>
      </c>
      <c r="O252" s="6"/>
      <c r="P252" s="11"/>
      <c r="Q252" s="11">
        <v>444</v>
      </c>
      <c r="R252" s="6" t="s">
        <v>25</v>
      </c>
      <c r="S252" s="6" t="s">
        <v>26</v>
      </c>
      <c r="T252" s="6" t="s">
        <v>54</v>
      </c>
      <c r="U252" s="11">
        <v>110000000</v>
      </c>
      <c r="V252" s="11">
        <v>2006</v>
      </c>
      <c r="W252" s="11">
        <v>3000</v>
      </c>
      <c r="X252" s="11">
        <v>6.4</v>
      </c>
      <c r="Y252" s="11">
        <v>1.85</v>
      </c>
      <c r="Z252" s="12">
        <v>3000</v>
      </c>
    </row>
    <row r="253" spans="1:26" x14ac:dyDescent="0.25">
      <c r="A253" s="8" t="s">
        <v>20</v>
      </c>
      <c r="B253" s="9" t="s">
        <v>552</v>
      </c>
      <c r="C253" s="13">
        <v>358</v>
      </c>
      <c r="D253" s="13">
        <v>114</v>
      </c>
      <c r="E253" s="13">
        <v>62</v>
      </c>
      <c r="F253" s="13">
        <v>884</v>
      </c>
      <c r="G253" s="9" t="s">
        <v>508</v>
      </c>
      <c r="H253" s="13">
        <v>12000</v>
      </c>
      <c r="I253" s="13">
        <v>155181732</v>
      </c>
      <c r="J253" s="9" t="s">
        <v>497</v>
      </c>
      <c r="K253" s="9" t="s">
        <v>378</v>
      </c>
      <c r="L253" s="9" t="s">
        <v>1074</v>
      </c>
      <c r="M253" s="13" t="s">
        <v>2604</v>
      </c>
      <c r="N253" s="13"/>
      <c r="O253" s="9"/>
      <c r="P253" s="13"/>
      <c r="Q253" s="13">
        <v>499</v>
      </c>
      <c r="R253" s="9" t="s">
        <v>25</v>
      </c>
      <c r="S253" s="9" t="s">
        <v>26</v>
      </c>
      <c r="T253" s="9" t="s">
        <v>27</v>
      </c>
      <c r="U253" s="13">
        <v>110000000</v>
      </c>
      <c r="V253" s="13">
        <v>2015</v>
      </c>
      <c r="W253" s="13">
        <v>2000</v>
      </c>
      <c r="X253" s="13">
        <v>6.1</v>
      </c>
      <c r="Y253" s="13">
        <v>2.35</v>
      </c>
      <c r="Z253" s="14">
        <v>52000</v>
      </c>
    </row>
    <row r="254" spans="1:26" x14ac:dyDescent="0.25">
      <c r="A254" s="5" t="s">
        <v>20</v>
      </c>
      <c r="B254" s="6" t="s">
        <v>554</v>
      </c>
      <c r="C254" s="11">
        <v>160</v>
      </c>
      <c r="D254" s="11">
        <v>119</v>
      </c>
      <c r="E254" s="11">
        <v>55</v>
      </c>
      <c r="F254" s="11">
        <v>387</v>
      </c>
      <c r="G254" s="6" t="s">
        <v>382</v>
      </c>
      <c r="H254" s="11">
        <v>811</v>
      </c>
      <c r="I254" s="11">
        <v>125332007</v>
      </c>
      <c r="J254" s="6" t="s">
        <v>497</v>
      </c>
      <c r="K254" s="6" t="s">
        <v>378</v>
      </c>
      <c r="L254" s="6" t="s">
        <v>2604</v>
      </c>
      <c r="M254" s="11"/>
      <c r="N254" s="11"/>
      <c r="O254" s="6"/>
      <c r="P254" s="11"/>
      <c r="Q254" s="11">
        <v>328</v>
      </c>
      <c r="R254" s="6" t="s">
        <v>25</v>
      </c>
      <c r="S254" s="6" t="s">
        <v>34</v>
      </c>
      <c r="T254" s="6" t="s">
        <v>27</v>
      </c>
      <c r="U254" s="11">
        <v>110000000</v>
      </c>
      <c r="V254" s="11">
        <v>1997</v>
      </c>
      <c r="W254" s="11">
        <v>766</v>
      </c>
      <c r="X254" s="11">
        <v>6.5</v>
      </c>
      <c r="Y254" s="11">
        <v>2.35</v>
      </c>
      <c r="Z254" s="12">
        <v>0</v>
      </c>
    </row>
    <row r="255" spans="1:26" x14ac:dyDescent="0.25">
      <c r="A255" s="8" t="s">
        <v>20</v>
      </c>
      <c r="B255" s="9" t="s">
        <v>189</v>
      </c>
      <c r="C255" s="13">
        <v>192</v>
      </c>
      <c r="D255" s="13">
        <v>142</v>
      </c>
      <c r="E255" s="13">
        <v>776</v>
      </c>
      <c r="F255" s="13">
        <v>1000</v>
      </c>
      <c r="G255" s="9" t="s">
        <v>557</v>
      </c>
      <c r="H255" s="13">
        <v>13000</v>
      </c>
      <c r="I255" s="13">
        <v>113330342</v>
      </c>
      <c r="J255" s="9" t="s">
        <v>497</v>
      </c>
      <c r="K255" s="9" t="s">
        <v>1074</v>
      </c>
      <c r="L255" s="9" t="s">
        <v>5155</v>
      </c>
      <c r="M255" s="13" t="s">
        <v>5508</v>
      </c>
      <c r="N255" s="13"/>
      <c r="O255" s="9"/>
      <c r="P255" s="13"/>
      <c r="Q255" s="13">
        <v>1144</v>
      </c>
      <c r="R255" s="9" t="s">
        <v>25</v>
      </c>
      <c r="S255" s="9" t="s">
        <v>26</v>
      </c>
      <c r="T255" s="9" t="s">
        <v>249</v>
      </c>
      <c r="U255" s="13">
        <v>110000000</v>
      </c>
      <c r="V255" s="13">
        <v>2000</v>
      </c>
      <c r="W255" s="13">
        <v>2000</v>
      </c>
      <c r="X255" s="13">
        <v>7.1</v>
      </c>
      <c r="Y255" s="13">
        <v>2.35</v>
      </c>
      <c r="Z255" s="14">
        <v>4000</v>
      </c>
    </row>
    <row r="256" spans="1:26" x14ac:dyDescent="0.25">
      <c r="A256" s="5" t="s">
        <v>20</v>
      </c>
      <c r="B256" s="6" t="s">
        <v>558</v>
      </c>
      <c r="C256" s="11">
        <v>198</v>
      </c>
      <c r="D256" s="11">
        <v>125</v>
      </c>
      <c r="E256" s="11">
        <v>0</v>
      </c>
      <c r="F256" s="11">
        <v>350</v>
      </c>
      <c r="G256" s="6" t="s">
        <v>559</v>
      </c>
      <c r="H256" s="11">
        <v>11000</v>
      </c>
      <c r="I256" s="11">
        <v>125531634</v>
      </c>
      <c r="J256" s="6" t="s">
        <v>5507</v>
      </c>
      <c r="K256" s="6" t="s">
        <v>2604</v>
      </c>
      <c r="L256" s="6"/>
      <c r="M256" s="11"/>
      <c r="N256" s="11"/>
      <c r="O256" s="6"/>
      <c r="P256" s="11"/>
      <c r="Q256" s="11">
        <v>627</v>
      </c>
      <c r="R256" s="6" t="s">
        <v>25</v>
      </c>
      <c r="S256" s="6" t="s">
        <v>26</v>
      </c>
      <c r="T256" s="6" t="s">
        <v>27</v>
      </c>
      <c r="U256" s="11">
        <v>110000000</v>
      </c>
      <c r="V256" s="11">
        <v>2004</v>
      </c>
      <c r="W256" s="11">
        <v>8000</v>
      </c>
      <c r="X256" s="11">
        <v>6.4</v>
      </c>
      <c r="Y256" s="11">
        <v>2.35</v>
      </c>
      <c r="Z256" s="12">
        <v>0</v>
      </c>
    </row>
    <row r="257" spans="1:26" x14ac:dyDescent="0.25">
      <c r="A257" s="8" t="s">
        <v>20</v>
      </c>
      <c r="B257" s="9" t="s">
        <v>225</v>
      </c>
      <c r="C257" s="13">
        <v>233</v>
      </c>
      <c r="D257" s="13">
        <v>126</v>
      </c>
      <c r="E257" s="13">
        <v>218</v>
      </c>
      <c r="F257" s="13">
        <v>322</v>
      </c>
      <c r="G257" s="9" t="s">
        <v>242</v>
      </c>
      <c r="H257" s="13">
        <v>11000</v>
      </c>
      <c r="I257" s="13">
        <v>186336103</v>
      </c>
      <c r="J257" s="9" t="s">
        <v>497</v>
      </c>
      <c r="K257" s="9" t="s">
        <v>599</v>
      </c>
      <c r="L257" s="9" t="s">
        <v>5507</v>
      </c>
      <c r="M257" s="13" t="s">
        <v>4459</v>
      </c>
      <c r="N257" s="13" t="s">
        <v>2604</v>
      </c>
      <c r="O257" s="9"/>
      <c r="P257" s="13"/>
      <c r="Q257" s="13">
        <v>798</v>
      </c>
      <c r="R257" s="9" t="s">
        <v>25</v>
      </c>
      <c r="S257" s="9" t="s">
        <v>26</v>
      </c>
      <c r="T257" s="9" t="s">
        <v>27</v>
      </c>
      <c r="U257" s="13">
        <v>120000000</v>
      </c>
      <c r="V257" s="13">
        <v>2005</v>
      </c>
      <c r="W257" s="13">
        <v>11000</v>
      </c>
      <c r="X257" s="13">
        <v>6.5</v>
      </c>
      <c r="Y257" s="13">
        <v>2.35</v>
      </c>
      <c r="Z257" s="14">
        <v>0</v>
      </c>
    </row>
    <row r="258" spans="1:26" x14ac:dyDescent="0.25">
      <c r="A258" s="5" t="s">
        <v>20</v>
      </c>
      <c r="B258" s="6" t="s">
        <v>476</v>
      </c>
      <c r="C258" s="11">
        <v>263</v>
      </c>
      <c r="D258" s="11">
        <v>119</v>
      </c>
      <c r="E258" s="11">
        <v>124</v>
      </c>
      <c r="F258" s="11">
        <v>1000</v>
      </c>
      <c r="G258" s="6" t="s">
        <v>560</v>
      </c>
      <c r="H258" s="11">
        <v>14000</v>
      </c>
      <c r="I258" s="11">
        <v>129995817</v>
      </c>
      <c r="J258" s="6" t="s">
        <v>378</v>
      </c>
      <c r="K258" s="6" t="s">
        <v>2970</v>
      </c>
      <c r="L258" s="6" t="s">
        <v>2604</v>
      </c>
      <c r="M258" s="11"/>
      <c r="N258" s="11"/>
      <c r="O258" s="6"/>
      <c r="P258" s="11"/>
      <c r="Q258" s="11">
        <v>258</v>
      </c>
      <c r="R258" s="6" t="s">
        <v>25</v>
      </c>
      <c r="S258" s="6" t="s">
        <v>26</v>
      </c>
      <c r="T258" s="6" t="s">
        <v>27</v>
      </c>
      <c r="U258" s="11">
        <v>110000000</v>
      </c>
      <c r="V258" s="11">
        <v>2015</v>
      </c>
      <c r="W258" s="11">
        <v>5000</v>
      </c>
      <c r="X258" s="11">
        <v>6.3</v>
      </c>
      <c r="Y258" s="11">
        <v>2.35</v>
      </c>
      <c r="Z258" s="12">
        <v>27000</v>
      </c>
    </row>
    <row r="259" spans="1:26" x14ac:dyDescent="0.25">
      <c r="A259" s="8" t="s">
        <v>309</v>
      </c>
      <c r="B259" s="9" t="s">
        <v>212</v>
      </c>
      <c r="C259" s="13">
        <v>267</v>
      </c>
      <c r="D259" s="13">
        <v>170</v>
      </c>
      <c r="E259" s="13">
        <v>17000</v>
      </c>
      <c r="F259" s="13">
        <v>827</v>
      </c>
      <c r="G259" s="9" t="s">
        <v>562</v>
      </c>
      <c r="H259" s="13">
        <v>29000</v>
      </c>
      <c r="I259" s="13">
        <v>102608827</v>
      </c>
      <c r="J259" s="9" t="s">
        <v>3170</v>
      </c>
      <c r="K259" s="9" t="s">
        <v>1074</v>
      </c>
      <c r="L259" s="9"/>
      <c r="M259" s="13"/>
      <c r="N259" s="13"/>
      <c r="O259" s="9"/>
      <c r="P259" s="13"/>
      <c r="Q259" s="13">
        <v>799</v>
      </c>
      <c r="R259" s="9" t="s">
        <v>25</v>
      </c>
      <c r="S259" s="9" t="s">
        <v>26</v>
      </c>
      <c r="T259" s="9" t="s">
        <v>27</v>
      </c>
      <c r="U259" s="13">
        <v>110000000</v>
      </c>
      <c r="V259" s="13">
        <v>2004</v>
      </c>
      <c r="W259" s="13">
        <v>3000</v>
      </c>
      <c r="X259" s="13">
        <v>7.5</v>
      </c>
      <c r="Y259" s="13">
        <v>2.35</v>
      </c>
      <c r="Z259" s="14">
        <v>0</v>
      </c>
    </row>
    <row r="260" spans="1:26" x14ac:dyDescent="0.25">
      <c r="A260" s="5" t="s">
        <v>20</v>
      </c>
      <c r="B260" s="6" t="s">
        <v>209</v>
      </c>
      <c r="C260" s="11">
        <v>184</v>
      </c>
      <c r="D260" s="11">
        <v>85</v>
      </c>
      <c r="E260" s="11">
        <v>11</v>
      </c>
      <c r="F260" s="11">
        <v>116</v>
      </c>
      <c r="G260" s="6" t="s">
        <v>564</v>
      </c>
      <c r="H260" s="11">
        <v>480</v>
      </c>
      <c r="I260" s="11">
        <v>42776259</v>
      </c>
      <c r="J260" s="6" t="s">
        <v>378</v>
      </c>
      <c r="K260" s="6" t="s">
        <v>599</v>
      </c>
      <c r="L260" s="6" t="s">
        <v>4118</v>
      </c>
      <c r="M260" s="11" t="s">
        <v>478</v>
      </c>
      <c r="N260" s="11"/>
      <c r="O260" s="6"/>
      <c r="P260" s="11"/>
      <c r="Q260" s="11">
        <v>121</v>
      </c>
      <c r="R260" s="6" t="s">
        <v>25</v>
      </c>
      <c r="S260" s="6" t="s">
        <v>26</v>
      </c>
      <c r="T260" s="6" t="s">
        <v>54</v>
      </c>
      <c r="U260" s="11">
        <v>112000000</v>
      </c>
      <c r="V260" s="11">
        <v>2010</v>
      </c>
      <c r="W260" s="11">
        <v>392</v>
      </c>
      <c r="X260" s="11">
        <v>4.9000000000000004</v>
      </c>
      <c r="Y260" s="11">
        <v>2.35</v>
      </c>
      <c r="Z260" s="12">
        <v>0</v>
      </c>
    </row>
    <row r="261" spans="1:26" x14ac:dyDescent="0.25">
      <c r="A261" s="8" t="s">
        <v>20</v>
      </c>
      <c r="B261" s="9" t="s">
        <v>566</v>
      </c>
      <c r="C261" s="13">
        <v>447</v>
      </c>
      <c r="D261" s="13">
        <v>119</v>
      </c>
      <c r="E261" s="13">
        <v>1000</v>
      </c>
      <c r="F261" s="13">
        <v>741</v>
      </c>
      <c r="G261" s="9" t="s">
        <v>72</v>
      </c>
      <c r="H261" s="13">
        <v>11000</v>
      </c>
      <c r="I261" s="13">
        <v>98780042</v>
      </c>
      <c r="J261" s="9" t="s">
        <v>497</v>
      </c>
      <c r="K261" s="9" t="s">
        <v>599</v>
      </c>
      <c r="L261" s="9" t="s">
        <v>5507</v>
      </c>
      <c r="M261" s="13" t="s">
        <v>2970</v>
      </c>
      <c r="N261" s="13" t="s">
        <v>2604</v>
      </c>
      <c r="O261" s="9"/>
      <c r="P261" s="13"/>
      <c r="Q261" s="13">
        <v>443</v>
      </c>
      <c r="R261" s="9" t="s">
        <v>25</v>
      </c>
      <c r="S261" s="9" t="s">
        <v>26</v>
      </c>
      <c r="T261" s="9" t="s">
        <v>27</v>
      </c>
      <c r="U261" s="13">
        <v>120000000</v>
      </c>
      <c r="V261" s="13">
        <v>2011</v>
      </c>
      <c r="W261" s="13">
        <v>1000</v>
      </c>
      <c r="X261" s="13">
        <v>5.8</v>
      </c>
      <c r="Y261" s="13">
        <v>2.35</v>
      </c>
      <c r="Z261" s="14">
        <v>14000</v>
      </c>
    </row>
    <row r="262" spans="1:26" x14ac:dyDescent="0.25">
      <c r="A262" s="5" t="s">
        <v>20</v>
      </c>
      <c r="B262" s="6" t="s">
        <v>42</v>
      </c>
      <c r="C262" s="11">
        <v>29</v>
      </c>
      <c r="D262" s="11">
        <v>60</v>
      </c>
      <c r="E262" s="11"/>
      <c r="F262" s="11">
        <v>432</v>
      </c>
      <c r="G262" s="6" t="s">
        <v>567</v>
      </c>
      <c r="H262" s="11">
        <v>669</v>
      </c>
      <c r="I262" s="11"/>
      <c r="J262" s="6" t="s">
        <v>497</v>
      </c>
      <c r="K262" s="6" t="s">
        <v>378</v>
      </c>
      <c r="L262" s="6" t="s">
        <v>5507</v>
      </c>
      <c r="M262" s="11"/>
      <c r="N262" s="11"/>
      <c r="O262" s="6"/>
      <c r="P262" s="11"/>
      <c r="Q262" s="11">
        <v>97</v>
      </c>
      <c r="R262" s="6" t="s">
        <v>25</v>
      </c>
      <c r="S262" s="6" t="s">
        <v>26</v>
      </c>
      <c r="T262" s="6" t="s">
        <v>568</v>
      </c>
      <c r="U262" s="11"/>
      <c r="V262" s="11"/>
      <c r="W262" s="11">
        <v>554</v>
      </c>
      <c r="X262" s="11">
        <v>7.6</v>
      </c>
      <c r="Y262" s="11">
        <v>4</v>
      </c>
      <c r="Z262" s="12">
        <v>0</v>
      </c>
    </row>
    <row r="263" spans="1:26" x14ac:dyDescent="0.25">
      <c r="A263" s="8" t="s">
        <v>20</v>
      </c>
      <c r="B263" s="9" t="s">
        <v>569</v>
      </c>
      <c r="C263" s="13">
        <v>366</v>
      </c>
      <c r="D263" s="13">
        <v>102</v>
      </c>
      <c r="E263" s="13">
        <v>263</v>
      </c>
      <c r="F263" s="13">
        <v>1000</v>
      </c>
      <c r="G263" s="9" t="s">
        <v>570</v>
      </c>
      <c r="H263" s="13">
        <v>6000</v>
      </c>
      <c r="I263" s="13">
        <v>106369117</v>
      </c>
      <c r="J263" s="9" t="s">
        <v>497</v>
      </c>
      <c r="K263" s="9" t="s">
        <v>1074</v>
      </c>
      <c r="L263" s="9" t="s">
        <v>478</v>
      </c>
      <c r="M263" s="13" t="s">
        <v>5508</v>
      </c>
      <c r="N263" s="13"/>
      <c r="O263" s="9"/>
      <c r="P263" s="13"/>
      <c r="Q263" s="13">
        <v>523</v>
      </c>
      <c r="R263" s="9" t="s">
        <v>25</v>
      </c>
      <c r="S263" s="9" t="s">
        <v>26</v>
      </c>
      <c r="T263" s="9" t="s">
        <v>249</v>
      </c>
      <c r="U263" s="13">
        <v>110000000</v>
      </c>
      <c r="V263" s="13">
        <v>2014</v>
      </c>
      <c r="W263" s="13">
        <v>1000</v>
      </c>
      <c r="X263" s="13">
        <v>6.2</v>
      </c>
      <c r="Y263" s="13">
        <v>2.35</v>
      </c>
      <c r="Z263" s="14">
        <v>71000</v>
      </c>
    </row>
    <row r="264" spans="1:26" x14ac:dyDescent="0.25">
      <c r="A264" s="5" t="s">
        <v>20</v>
      </c>
      <c r="B264" s="6" t="s">
        <v>571</v>
      </c>
      <c r="C264" s="11">
        <v>172</v>
      </c>
      <c r="D264" s="11">
        <v>103</v>
      </c>
      <c r="E264" s="11">
        <v>67</v>
      </c>
      <c r="F264" s="11">
        <v>111</v>
      </c>
      <c r="G264" s="6" t="s">
        <v>572</v>
      </c>
      <c r="H264" s="11">
        <v>383</v>
      </c>
      <c r="I264" s="11">
        <v>142614158</v>
      </c>
      <c r="J264" s="6" t="s">
        <v>378</v>
      </c>
      <c r="K264" s="6" t="s">
        <v>2809</v>
      </c>
      <c r="L264" s="6" t="s">
        <v>599</v>
      </c>
      <c r="M264" s="11" t="s">
        <v>4118</v>
      </c>
      <c r="N264" s="11" t="s">
        <v>478</v>
      </c>
      <c r="O264" s="6"/>
      <c r="P264" s="11"/>
      <c r="Q264" s="11">
        <v>153</v>
      </c>
      <c r="R264" s="6" t="s">
        <v>25</v>
      </c>
      <c r="S264" s="6" t="s">
        <v>26</v>
      </c>
      <c r="T264" s="6" t="s">
        <v>54</v>
      </c>
      <c r="U264" s="11">
        <v>110000000</v>
      </c>
      <c r="V264" s="11">
        <v>2011</v>
      </c>
      <c r="W264" s="11">
        <v>113</v>
      </c>
      <c r="X264" s="11">
        <v>5.5</v>
      </c>
      <c r="Y264" s="11">
        <v>1.78</v>
      </c>
      <c r="Z264" s="12">
        <v>31000</v>
      </c>
    </row>
    <row r="265" spans="1:26" x14ac:dyDescent="0.25">
      <c r="A265" s="8" t="s">
        <v>20</v>
      </c>
      <c r="B265" s="9" t="s">
        <v>573</v>
      </c>
      <c r="C265" s="13">
        <v>104</v>
      </c>
      <c r="D265" s="13">
        <v>76</v>
      </c>
      <c r="E265" s="13">
        <v>6</v>
      </c>
      <c r="F265" s="13">
        <v>421</v>
      </c>
      <c r="G265" s="9" t="s">
        <v>574</v>
      </c>
      <c r="H265" s="13">
        <v>12000</v>
      </c>
      <c r="I265" s="13">
        <v>50026353</v>
      </c>
      <c r="J265" s="9" t="s">
        <v>2809</v>
      </c>
      <c r="K265" s="9" t="s">
        <v>599</v>
      </c>
      <c r="L265" s="9" t="s">
        <v>4118</v>
      </c>
      <c r="M265" s="13" t="s">
        <v>2909</v>
      </c>
      <c r="N265" s="13" t="s">
        <v>3495</v>
      </c>
      <c r="O265" s="9"/>
      <c r="P265" s="13"/>
      <c r="Q265" s="13">
        <v>88</v>
      </c>
      <c r="R265" s="9" t="s">
        <v>25</v>
      </c>
      <c r="S265" s="9" t="s">
        <v>26</v>
      </c>
      <c r="T265" s="9" t="s">
        <v>54</v>
      </c>
      <c r="U265" s="13">
        <v>110000000</v>
      </c>
      <c r="V265" s="13">
        <v>2004</v>
      </c>
      <c r="W265" s="13">
        <v>513</v>
      </c>
      <c r="X265" s="13">
        <v>5.4</v>
      </c>
      <c r="Y265" s="13">
        <v>1.78</v>
      </c>
      <c r="Z265" s="14">
        <v>304</v>
      </c>
    </row>
    <row r="266" spans="1:26" x14ac:dyDescent="0.25">
      <c r="A266" s="5" t="s">
        <v>20</v>
      </c>
      <c r="B266" s="6" t="s">
        <v>476</v>
      </c>
      <c r="C266" s="11">
        <v>181</v>
      </c>
      <c r="D266" s="11">
        <v>120</v>
      </c>
      <c r="E266" s="11">
        <v>124</v>
      </c>
      <c r="F266" s="11">
        <v>943</v>
      </c>
      <c r="G266" s="6" t="s">
        <v>560</v>
      </c>
      <c r="H266" s="11">
        <v>6000</v>
      </c>
      <c r="I266" s="11">
        <v>66002193</v>
      </c>
      <c r="J266" s="6" t="s">
        <v>497</v>
      </c>
      <c r="K266" s="6" t="s">
        <v>378</v>
      </c>
      <c r="L266" s="6" t="s">
        <v>5505</v>
      </c>
      <c r="M266" s="11" t="s">
        <v>2970</v>
      </c>
      <c r="N266" s="11" t="s">
        <v>2604</v>
      </c>
      <c r="O266" s="6"/>
      <c r="P266" s="11"/>
      <c r="Q266" s="11">
        <v>144</v>
      </c>
      <c r="R266" s="6" t="s">
        <v>25</v>
      </c>
      <c r="S266" s="6" t="s">
        <v>26</v>
      </c>
      <c r="T266" s="6" t="s">
        <v>27</v>
      </c>
      <c r="U266" s="11">
        <v>110000000</v>
      </c>
      <c r="V266" s="11">
        <v>2016</v>
      </c>
      <c r="W266" s="11">
        <v>5000</v>
      </c>
      <c r="X266" s="11">
        <v>5.8</v>
      </c>
      <c r="Y266" s="11">
        <v>2.35</v>
      </c>
      <c r="Z266" s="12">
        <v>12000</v>
      </c>
    </row>
    <row r="267" spans="1:26" x14ac:dyDescent="0.25">
      <c r="A267" s="8" t="s">
        <v>20</v>
      </c>
      <c r="B267" s="9" t="s">
        <v>329</v>
      </c>
      <c r="C267" s="13">
        <v>327</v>
      </c>
      <c r="D267" s="13">
        <v>127</v>
      </c>
      <c r="E267" s="13">
        <v>189</v>
      </c>
      <c r="F267" s="13">
        <v>544</v>
      </c>
      <c r="G267" s="9" t="s">
        <v>575</v>
      </c>
      <c r="H267" s="13">
        <v>20000</v>
      </c>
      <c r="I267" s="13">
        <v>85463309</v>
      </c>
      <c r="J267" s="9" t="s">
        <v>497</v>
      </c>
      <c r="K267" s="9" t="s">
        <v>1074</v>
      </c>
      <c r="L267" s="9" t="s">
        <v>2970</v>
      </c>
      <c r="M267" s="13" t="s">
        <v>5506</v>
      </c>
      <c r="N267" s="13"/>
      <c r="O267" s="9"/>
      <c r="P267" s="13"/>
      <c r="Q267" s="13">
        <v>426</v>
      </c>
      <c r="R267" s="9" t="s">
        <v>25</v>
      </c>
      <c r="S267" s="9" t="s">
        <v>26</v>
      </c>
      <c r="T267" s="9" t="s">
        <v>27</v>
      </c>
      <c r="U267" s="13">
        <v>110000000</v>
      </c>
      <c r="V267" s="13">
        <v>2011</v>
      </c>
      <c r="W267" s="13">
        <v>929</v>
      </c>
      <c r="X267" s="13">
        <v>7.1</v>
      </c>
      <c r="Y267" s="13">
        <v>2.35</v>
      </c>
      <c r="Z267" s="14">
        <v>36000</v>
      </c>
    </row>
    <row r="268" spans="1:26" x14ac:dyDescent="0.25">
      <c r="A268" s="5" t="s">
        <v>20</v>
      </c>
      <c r="B268" s="6" t="s">
        <v>571</v>
      </c>
      <c r="C268" s="11">
        <v>125</v>
      </c>
      <c r="D268" s="11">
        <v>105</v>
      </c>
      <c r="E268" s="11">
        <v>67</v>
      </c>
      <c r="F268" s="11">
        <v>40</v>
      </c>
      <c r="G268" s="6" t="s">
        <v>576</v>
      </c>
      <c r="H268" s="11">
        <v>681</v>
      </c>
      <c r="I268" s="11">
        <v>71017784</v>
      </c>
      <c r="J268" s="6" t="s">
        <v>378</v>
      </c>
      <c r="K268" s="6" t="s">
        <v>2809</v>
      </c>
      <c r="L268" s="6" t="s">
        <v>599</v>
      </c>
      <c r="M268" s="11" t="s">
        <v>4118</v>
      </c>
      <c r="N268" s="11" t="s">
        <v>478</v>
      </c>
      <c r="O268" s="6"/>
      <c r="P268" s="11"/>
      <c r="Q268" s="11">
        <v>59</v>
      </c>
      <c r="R268" s="6" t="s">
        <v>25</v>
      </c>
      <c r="S268" s="6" t="s">
        <v>26</v>
      </c>
      <c r="T268" s="6" t="s">
        <v>54</v>
      </c>
      <c r="U268" s="11">
        <v>105000000</v>
      </c>
      <c r="V268" s="11">
        <v>2013</v>
      </c>
      <c r="W268" s="11">
        <v>71</v>
      </c>
      <c r="X268" s="11">
        <v>5.4</v>
      </c>
      <c r="Y268" s="11">
        <v>1.85</v>
      </c>
      <c r="Z268" s="12">
        <v>0</v>
      </c>
    </row>
    <row r="269" spans="1:26" x14ac:dyDescent="0.25">
      <c r="A269" s="8" t="s">
        <v>20</v>
      </c>
      <c r="B269" s="9" t="s">
        <v>578</v>
      </c>
      <c r="C269" s="13">
        <v>79</v>
      </c>
      <c r="D269" s="13">
        <v>121</v>
      </c>
      <c r="E269" s="13">
        <v>101</v>
      </c>
      <c r="F269" s="13">
        <v>202</v>
      </c>
      <c r="G269" s="9" t="s">
        <v>141</v>
      </c>
      <c r="H269" s="13">
        <v>673</v>
      </c>
      <c r="I269" s="13">
        <v>48068396</v>
      </c>
      <c r="J269" s="9" t="s">
        <v>497</v>
      </c>
      <c r="K269" s="9" t="s">
        <v>5507</v>
      </c>
      <c r="L269" s="9" t="s">
        <v>4459</v>
      </c>
      <c r="M269" s="13" t="s">
        <v>2604</v>
      </c>
      <c r="N269" s="13"/>
      <c r="O269" s="9"/>
      <c r="P269" s="13"/>
      <c r="Q269" s="13">
        <v>248</v>
      </c>
      <c r="R269" s="9" t="s">
        <v>25</v>
      </c>
      <c r="S269" s="9" t="s">
        <v>26</v>
      </c>
      <c r="T269" s="9" t="s">
        <v>27</v>
      </c>
      <c r="U269" s="13">
        <v>160000000</v>
      </c>
      <c r="V269" s="13">
        <v>1997</v>
      </c>
      <c r="W269" s="13">
        <v>368</v>
      </c>
      <c r="X269" s="13">
        <v>3.7</v>
      </c>
      <c r="Y269" s="13">
        <v>2.35</v>
      </c>
      <c r="Z269" s="14">
        <v>894</v>
      </c>
    </row>
    <row r="270" spans="1:26" x14ac:dyDescent="0.25">
      <c r="A270" s="5" t="s">
        <v>20</v>
      </c>
      <c r="B270" s="6" t="s">
        <v>332</v>
      </c>
      <c r="C270" s="11">
        <v>326</v>
      </c>
      <c r="D270" s="11">
        <v>114</v>
      </c>
      <c r="E270" s="11">
        <v>151</v>
      </c>
      <c r="F270" s="11">
        <v>430</v>
      </c>
      <c r="G270" s="6" t="s">
        <v>581</v>
      </c>
      <c r="H270" s="11">
        <v>11000</v>
      </c>
      <c r="I270" s="11">
        <v>61656849</v>
      </c>
      <c r="J270" s="6" t="s">
        <v>497</v>
      </c>
      <c r="K270" s="6" t="s">
        <v>2970</v>
      </c>
      <c r="L270" s="6"/>
      <c r="M270" s="11"/>
      <c r="N270" s="11"/>
      <c r="O270" s="6"/>
      <c r="P270" s="11"/>
      <c r="Q270" s="11">
        <v>554</v>
      </c>
      <c r="R270" s="6" t="s">
        <v>25</v>
      </c>
      <c r="S270" s="6" t="s">
        <v>26</v>
      </c>
      <c r="T270" s="6" t="s">
        <v>27</v>
      </c>
      <c r="U270" s="11">
        <v>110000000</v>
      </c>
      <c r="V270" s="11">
        <v>2013</v>
      </c>
      <c r="W270" s="11">
        <v>635</v>
      </c>
      <c r="X270" s="11">
        <v>6.7</v>
      </c>
      <c r="Y270" s="11">
        <v>2.35</v>
      </c>
      <c r="Z270" s="12">
        <v>123000</v>
      </c>
    </row>
    <row r="271" spans="1:26" x14ac:dyDescent="0.25">
      <c r="A271" s="8" t="s">
        <v>20</v>
      </c>
      <c r="B271" s="9" t="s">
        <v>582</v>
      </c>
      <c r="C271" s="13">
        <v>354</v>
      </c>
      <c r="D271" s="13">
        <v>129</v>
      </c>
      <c r="E271" s="13">
        <v>235</v>
      </c>
      <c r="F271" s="13">
        <v>297</v>
      </c>
      <c r="G271" s="9" t="s">
        <v>583</v>
      </c>
      <c r="H271" s="13">
        <v>13000</v>
      </c>
      <c r="I271" s="13">
        <v>134520804</v>
      </c>
      <c r="J271" s="9" t="s">
        <v>497</v>
      </c>
      <c r="K271" s="9" t="s">
        <v>378</v>
      </c>
      <c r="L271" s="9" t="s">
        <v>2604</v>
      </c>
      <c r="M271" s="13"/>
      <c r="N271" s="13"/>
      <c r="O271" s="9"/>
      <c r="P271" s="13"/>
      <c r="Q271" s="13">
        <v>782</v>
      </c>
      <c r="R271" s="9" t="s">
        <v>25</v>
      </c>
      <c r="S271" s="9" t="s">
        <v>26</v>
      </c>
      <c r="T271" s="9" t="s">
        <v>27</v>
      </c>
      <c r="U271" s="13">
        <v>110000000</v>
      </c>
      <c r="V271" s="13">
        <v>2007</v>
      </c>
      <c r="W271" s="13">
        <v>300</v>
      </c>
      <c r="X271" s="13">
        <v>7.2</v>
      </c>
      <c r="Y271" s="13">
        <v>2.35</v>
      </c>
      <c r="Z271" s="14">
        <v>0</v>
      </c>
    </row>
    <row r="272" spans="1:26" x14ac:dyDescent="0.25">
      <c r="A272" s="5" t="s">
        <v>20</v>
      </c>
      <c r="B272" s="6" t="s">
        <v>84</v>
      </c>
      <c r="C272" s="11">
        <v>297</v>
      </c>
      <c r="D272" s="11">
        <v>171</v>
      </c>
      <c r="E272" s="11">
        <v>0</v>
      </c>
      <c r="F272" s="11">
        <v>857</v>
      </c>
      <c r="G272" s="6" t="s">
        <v>29</v>
      </c>
      <c r="H272" s="11">
        <v>16000</v>
      </c>
      <c r="I272" s="11">
        <v>313837577</v>
      </c>
      <c r="J272" s="6" t="s">
        <v>497</v>
      </c>
      <c r="K272" s="6" t="s">
        <v>378</v>
      </c>
      <c r="L272" s="6" t="s">
        <v>1074</v>
      </c>
      <c r="M272" s="11" t="s">
        <v>478</v>
      </c>
      <c r="N272" s="11"/>
      <c r="O272" s="6"/>
      <c r="P272" s="11"/>
      <c r="Q272" s="11">
        <v>5060</v>
      </c>
      <c r="R272" s="6" t="s">
        <v>25</v>
      </c>
      <c r="S272" s="6" t="s">
        <v>87</v>
      </c>
      <c r="T272" s="6" t="s">
        <v>27</v>
      </c>
      <c r="U272" s="11">
        <v>93000000</v>
      </c>
      <c r="V272" s="11">
        <v>2001</v>
      </c>
      <c r="W272" s="11">
        <v>5000</v>
      </c>
      <c r="X272" s="11">
        <v>8.8000000000000007</v>
      </c>
      <c r="Y272" s="11">
        <v>2.35</v>
      </c>
      <c r="Z272" s="12">
        <v>21000</v>
      </c>
    </row>
    <row r="273" spans="1:26" x14ac:dyDescent="0.25">
      <c r="A273" s="8" t="s">
        <v>20</v>
      </c>
      <c r="B273" s="9" t="s">
        <v>586</v>
      </c>
      <c r="C273" s="13">
        <v>188</v>
      </c>
      <c r="D273" s="13">
        <v>120</v>
      </c>
      <c r="E273" s="13">
        <v>153</v>
      </c>
      <c r="F273" s="13">
        <v>447</v>
      </c>
      <c r="G273" s="9" t="s">
        <v>331</v>
      </c>
      <c r="H273" s="13">
        <v>1000</v>
      </c>
      <c r="I273" s="13">
        <v>24004159</v>
      </c>
      <c r="J273" s="9" t="s">
        <v>497</v>
      </c>
      <c r="K273" s="9" t="s">
        <v>378</v>
      </c>
      <c r="L273" s="9" t="s">
        <v>599</v>
      </c>
      <c r="M273" s="13"/>
      <c r="N273" s="13"/>
      <c r="O273" s="9"/>
      <c r="P273" s="13"/>
      <c r="Q273" s="13">
        <v>191</v>
      </c>
      <c r="R273" s="9" t="s">
        <v>25</v>
      </c>
      <c r="S273" s="9" t="s">
        <v>26</v>
      </c>
      <c r="T273" s="9" t="s">
        <v>54</v>
      </c>
      <c r="U273" s="13">
        <v>110000000</v>
      </c>
      <c r="V273" s="13">
        <v>2004</v>
      </c>
      <c r="W273" s="13">
        <v>1000</v>
      </c>
      <c r="X273" s="13">
        <v>5.8</v>
      </c>
      <c r="Y273" s="13">
        <v>2.35</v>
      </c>
      <c r="Z273" s="14">
        <v>0</v>
      </c>
    </row>
    <row r="274" spans="1:26" x14ac:dyDescent="0.25">
      <c r="A274" s="5" t="s">
        <v>309</v>
      </c>
      <c r="B274" s="6" t="s">
        <v>588</v>
      </c>
      <c r="C274" s="11">
        <v>174</v>
      </c>
      <c r="D274" s="11">
        <v>165</v>
      </c>
      <c r="E274" s="11">
        <v>0</v>
      </c>
      <c r="F274" s="11">
        <v>780</v>
      </c>
      <c r="G274" s="6" t="s">
        <v>326</v>
      </c>
      <c r="H274" s="11">
        <v>10000</v>
      </c>
      <c r="I274" s="11">
        <v>58183966</v>
      </c>
      <c r="J274" s="6" t="s">
        <v>3170</v>
      </c>
      <c r="K274" s="6" t="s">
        <v>1074</v>
      </c>
      <c r="L274" s="6" t="s">
        <v>5506</v>
      </c>
      <c r="M274" s="11"/>
      <c r="N274" s="11"/>
      <c r="O274" s="6"/>
      <c r="P274" s="11"/>
      <c r="Q274" s="11">
        <v>386</v>
      </c>
      <c r="R274" s="6" t="s">
        <v>25</v>
      </c>
      <c r="S274" s="6" t="s">
        <v>26</v>
      </c>
      <c r="T274" s="6" t="s">
        <v>249</v>
      </c>
      <c r="U274" s="11">
        <v>107000000</v>
      </c>
      <c r="V274" s="11">
        <v>2001</v>
      </c>
      <c r="W274" s="11">
        <v>851</v>
      </c>
      <c r="X274" s="11">
        <v>6.8</v>
      </c>
      <c r="Y274" s="11">
        <v>2.35</v>
      </c>
      <c r="Z274" s="12">
        <v>0</v>
      </c>
    </row>
    <row r="275" spans="1:26" x14ac:dyDescent="0.25">
      <c r="A275" s="8" t="s">
        <v>20</v>
      </c>
      <c r="B275" s="9" t="s">
        <v>589</v>
      </c>
      <c r="C275" s="13">
        <v>109</v>
      </c>
      <c r="D275" s="13">
        <v>82</v>
      </c>
      <c r="E275" s="13">
        <v>34</v>
      </c>
      <c r="F275" s="13">
        <v>434</v>
      </c>
      <c r="G275" s="9" t="s">
        <v>590</v>
      </c>
      <c r="H275" s="13">
        <v>760</v>
      </c>
      <c r="I275" s="13">
        <v>100446895</v>
      </c>
      <c r="J275" s="9" t="s">
        <v>378</v>
      </c>
      <c r="K275" s="9" t="s">
        <v>599</v>
      </c>
      <c r="L275" s="9" t="s">
        <v>4118</v>
      </c>
      <c r="M275" s="13" t="s">
        <v>478</v>
      </c>
      <c r="N275" s="13"/>
      <c r="O275" s="9"/>
      <c r="P275" s="13"/>
      <c r="Q275" s="13">
        <v>456</v>
      </c>
      <c r="R275" s="9" t="s">
        <v>25</v>
      </c>
      <c r="S275" s="9" t="s">
        <v>26</v>
      </c>
      <c r="T275" s="9" t="s">
        <v>54</v>
      </c>
      <c r="U275" s="13">
        <v>109000000</v>
      </c>
      <c r="V275" s="13">
        <v>2003</v>
      </c>
      <c r="W275" s="13">
        <v>743</v>
      </c>
      <c r="X275" s="13">
        <v>3.8</v>
      </c>
      <c r="Y275" s="13">
        <v>1.85</v>
      </c>
      <c r="Z275" s="14">
        <v>946</v>
      </c>
    </row>
    <row r="276" spans="1:26" x14ac:dyDescent="0.25">
      <c r="A276" s="5" t="s">
        <v>20</v>
      </c>
      <c r="B276" s="6" t="s">
        <v>404</v>
      </c>
      <c r="C276" s="11">
        <v>225</v>
      </c>
      <c r="D276" s="11">
        <v>115</v>
      </c>
      <c r="E276" s="11">
        <v>295</v>
      </c>
      <c r="F276" s="11">
        <v>466</v>
      </c>
      <c r="G276" s="6" t="s">
        <v>156</v>
      </c>
      <c r="H276" s="11">
        <v>10000</v>
      </c>
      <c r="I276" s="11">
        <v>144795350</v>
      </c>
      <c r="J276" s="6" t="s">
        <v>497</v>
      </c>
      <c r="K276" s="6" t="s">
        <v>5505</v>
      </c>
      <c r="L276" s="6" t="s">
        <v>2970</v>
      </c>
      <c r="M276" s="11" t="s">
        <v>2604</v>
      </c>
      <c r="N276" s="11"/>
      <c r="O276" s="6"/>
      <c r="P276" s="11"/>
      <c r="Q276" s="11">
        <v>789</v>
      </c>
      <c r="R276" s="6" t="s">
        <v>25</v>
      </c>
      <c r="S276" s="6" t="s">
        <v>26</v>
      </c>
      <c r="T276" s="6" t="s">
        <v>27</v>
      </c>
      <c r="U276" s="11">
        <v>120000000</v>
      </c>
      <c r="V276" s="11">
        <v>2004</v>
      </c>
      <c r="W276" s="11">
        <v>981</v>
      </c>
      <c r="X276" s="11">
        <v>7.1</v>
      </c>
      <c r="Y276" s="11">
        <v>2.35</v>
      </c>
      <c r="Z276" s="12">
        <v>0</v>
      </c>
    </row>
    <row r="277" spans="1:26" x14ac:dyDescent="0.25">
      <c r="A277" s="8" t="s">
        <v>20</v>
      </c>
      <c r="B277" s="9" t="s">
        <v>91</v>
      </c>
      <c r="C277" s="13">
        <v>239</v>
      </c>
      <c r="D277" s="13">
        <v>194</v>
      </c>
      <c r="E277" s="13">
        <v>0</v>
      </c>
      <c r="F277" s="13">
        <v>195</v>
      </c>
      <c r="G277" s="9" t="s">
        <v>29</v>
      </c>
      <c r="H277" s="13">
        <v>14000</v>
      </c>
      <c r="I277" s="13">
        <v>47396698</v>
      </c>
      <c r="J277" s="9" t="s">
        <v>497</v>
      </c>
      <c r="K277" s="9" t="s">
        <v>378</v>
      </c>
      <c r="L277" s="9" t="s">
        <v>1074</v>
      </c>
      <c r="M277" s="13" t="s">
        <v>5155</v>
      </c>
      <c r="N277" s="13" t="s">
        <v>5508</v>
      </c>
      <c r="O277" s="9"/>
      <c r="P277" s="13"/>
      <c r="Q277" s="13">
        <v>942</v>
      </c>
      <c r="R277" s="9" t="s">
        <v>25</v>
      </c>
      <c r="S277" s="9" t="s">
        <v>26</v>
      </c>
      <c r="T277" s="9" t="s">
        <v>249</v>
      </c>
      <c r="U277" s="13">
        <v>130000000</v>
      </c>
      <c r="V277" s="13">
        <v>2005</v>
      </c>
      <c r="W277" s="13">
        <v>5000</v>
      </c>
      <c r="X277" s="13">
        <v>7.2</v>
      </c>
      <c r="Y277" s="13">
        <v>2.35</v>
      </c>
      <c r="Z277" s="14">
        <v>0</v>
      </c>
    </row>
    <row r="278" spans="1:26" x14ac:dyDescent="0.25">
      <c r="A278" s="5" t="s">
        <v>20</v>
      </c>
      <c r="B278" s="6" t="s">
        <v>375</v>
      </c>
      <c r="C278" s="11">
        <v>101</v>
      </c>
      <c r="D278" s="11">
        <v>84</v>
      </c>
      <c r="E278" s="11">
        <v>50</v>
      </c>
      <c r="F278" s="11">
        <v>692</v>
      </c>
      <c r="G278" s="6" t="s">
        <v>516</v>
      </c>
      <c r="H278" s="11">
        <v>979</v>
      </c>
      <c r="I278" s="11">
        <v>140015224</v>
      </c>
      <c r="J278" s="6" t="s">
        <v>378</v>
      </c>
      <c r="K278" s="6" t="s">
        <v>599</v>
      </c>
      <c r="L278" s="6" t="s">
        <v>4118</v>
      </c>
      <c r="M278" s="11" t="s">
        <v>478</v>
      </c>
      <c r="N278" s="11"/>
      <c r="O278" s="6"/>
      <c r="P278" s="11"/>
      <c r="Q278" s="11">
        <v>179</v>
      </c>
      <c r="R278" s="6" t="s">
        <v>25</v>
      </c>
      <c r="S278" s="6" t="s">
        <v>318</v>
      </c>
      <c r="T278" s="6" t="s">
        <v>54</v>
      </c>
      <c r="U278" s="11">
        <v>133000000</v>
      </c>
      <c r="V278" s="11">
        <v>1999</v>
      </c>
      <c r="W278" s="11">
        <v>886</v>
      </c>
      <c r="X278" s="11">
        <v>5.9</v>
      </c>
      <c r="Y278" s="11">
        <v>1.85</v>
      </c>
      <c r="Z278" s="12">
        <v>0</v>
      </c>
    </row>
    <row r="279" spans="1:26" x14ac:dyDescent="0.25">
      <c r="A279" s="8" t="s">
        <v>20</v>
      </c>
      <c r="B279" s="9" t="s">
        <v>594</v>
      </c>
      <c r="C279" s="13">
        <v>228</v>
      </c>
      <c r="D279" s="13">
        <v>97</v>
      </c>
      <c r="E279" s="13">
        <v>63</v>
      </c>
      <c r="F279" s="13">
        <v>525</v>
      </c>
      <c r="G279" s="9" t="s">
        <v>595</v>
      </c>
      <c r="H279" s="13">
        <v>852</v>
      </c>
      <c r="I279" s="13">
        <v>104374107</v>
      </c>
      <c r="J279" s="9" t="s">
        <v>2809</v>
      </c>
      <c r="K279" s="9" t="s">
        <v>4118</v>
      </c>
      <c r="L279" s="9" t="s">
        <v>478</v>
      </c>
      <c r="M279" s="13" t="s">
        <v>3976</v>
      </c>
      <c r="N279" s="13" t="s">
        <v>4459</v>
      </c>
      <c r="O279" s="9"/>
      <c r="P279" s="13"/>
      <c r="Q279" s="13">
        <v>214</v>
      </c>
      <c r="R279" s="9" t="s">
        <v>25</v>
      </c>
      <c r="S279" s="9" t="s">
        <v>26</v>
      </c>
      <c r="T279" s="9" t="s">
        <v>126</v>
      </c>
      <c r="U279" s="13">
        <v>105000000</v>
      </c>
      <c r="V279" s="13">
        <v>2009</v>
      </c>
      <c r="W279" s="13">
        <v>578</v>
      </c>
      <c r="X279" s="13">
        <v>7.1</v>
      </c>
      <c r="Y279" s="13">
        <v>1.85</v>
      </c>
      <c r="Z279" s="14">
        <v>5000</v>
      </c>
    </row>
    <row r="280" spans="1:26" x14ac:dyDescent="0.25">
      <c r="A280" s="5" t="s">
        <v>20</v>
      </c>
      <c r="B280" s="6" t="s">
        <v>91</v>
      </c>
      <c r="C280" s="11">
        <v>568</v>
      </c>
      <c r="D280" s="11">
        <v>151</v>
      </c>
      <c r="E280" s="11">
        <v>0</v>
      </c>
      <c r="F280" s="11">
        <v>372</v>
      </c>
      <c r="G280" s="6" t="s">
        <v>596</v>
      </c>
      <c r="H280" s="11">
        <v>13000</v>
      </c>
      <c r="I280" s="11">
        <v>228430993</v>
      </c>
      <c r="J280" s="6" t="s">
        <v>378</v>
      </c>
      <c r="K280" s="6" t="s">
        <v>1074</v>
      </c>
      <c r="L280" s="6" t="s">
        <v>2970</v>
      </c>
      <c r="M280" s="11"/>
      <c r="N280" s="11"/>
      <c r="O280" s="6"/>
      <c r="P280" s="11"/>
      <c r="Q280" s="11">
        <v>1023</v>
      </c>
      <c r="R280" s="6" t="s">
        <v>25</v>
      </c>
      <c r="S280" s="6" t="s">
        <v>26</v>
      </c>
      <c r="T280" s="6" t="s">
        <v>27</v>
      </c>
      <c r="U280" s="11">
        <v>108000000</v>
      </c>
      <c r="V280" s="11">
        <v>2015</v>
      </c>
      <c r="W280" s="11">
        <v>801</v>
      </c>
      <c r="X280" s="11">
        <v>8.1</v>
      </c>
      <c r="Y280" s="11">
        <v>2.35</v>
      </c>
      <c r="Z280" s="12">
        <v>153000</v>
      </c>
    </row>
    <row r="281" spans="1:26" x14ac:dyDescent="0.25">
      <c r="A281" s="8" t="s">
        <v>42</v>
      </c>
      <c r="B281" s="9" t="s">
        <v>598</v>
      </c>
      <c r="C281" s="13"/>
      <c r="D281" s="13">
        <v>22</v>
      </c>
      <c r="E281" s="13">
        <v>0</v>
      </c>
      <c r="F281" s="13"/>
      <c r="G281" s="9" t="s">
        <v>42</v>
      </c>
      <c r="H281" s="13">
        <v>5</v>
      </c>
      <c r="I281" s="13"/>
      <c r="J281" s="9" t="s">
        <v>599</v>
      </c>
      <c r="K281" s="9"/>
      <c r="L281" s="9"/>
      <c r="M281" s="13"/>
      <c r="N281" s="13"/>
      <c r="O281" s="9"/>
      <c r="P281" s="13"/>
      <c r="Q281" s="13"/>
      <c r="R281" s="9" t="s">
        <v>42</v>
      </c>
      <c r="S281" s="9" t="s">
        <v>42</v>
      </c>
      <c r="T281" s="9" t="s">
        <v>42</v>
      </c>
      <c r="U281" s="13"/>
      <c r="V281" s="13"/>
      <c r="W281" s="13"/>
      <c r="X281" s="13">
        <v>7.2</v>
      </c>
      <c r="Y281" s="13"/>
      <c r="Z281" s="14">
        <v>0</v>
      </c>
    </row>
    <row r="282" spans="1:26" x14ac:dyDescent="0.25">
      <c r="A282" s="5" t="s">
        <v>20</v>
      </c>
      <c r="B282" s="6" t="s">
        <v>127</v>
      </c>
      <c r="C282" s="11">
        <v>257</v>
      </c>
      <c r="D282" s="11">
        <v>136</v>
      </c>
      <c r="E282" s="11">
        <v>0</v>
      </c>
      <c r="F282" s="11">
        <v>3000</v>
      </c>
      <c r="G282" s="6" t="s">
        <v>124</v>
      </c>
      <c r="H282" s="11">
        <v>19000</v>
      </c>
      <c r="I282" s="11">
        <v>35799026</v>
      </c>
      <c r="J282" s="6" t="s">
        <v>497</v>
      </c>
      <c r="K282" s="6" t="s">
        <v>378</v>
      </c>
      <c r="L282" s="6" t="s">
        <v>4459</v>
      </c>
      <c r="M282" s="11" t="s">
        <v>2970</v>
      </c>
      <c r="N282" s="11" t="s">
        <v>2604</v>
      </c>
      <c r="O282" s="6"/>
      <c r="P282" s="11"/>
      <c r="Q282" s="11">
        <v>899</v>
      </c>
      <c r="R282" s="6" t="s">
        <v>25</v>
      </c>
      <c r="S282" s="6" t="s">
        <v>26</v>
      </c>
      <c r="T282" s="6" t="s">
        <v>27</v>
      </c>
      <c r="U282" s="11">
        <v>126000000</v>
      </c>
      <c r="V282" s="11">
        <v>2005</v>
      </c>
      <c r="W282" s="11">
        <v>12000</v>
      </c>
      <c r="X282" s="11">
        <v>6.9</v>
      </c>
      <c r="Y282" s="11">
        <v>2.35</v>
      </c>
      <c r="Z282" s="12">
        <v>0</v>
      </c>
    </row>
    <row r="283" spans="1:26" x14ac:dyDescent="0.25">
      <c r="A283" s="8" t="s">
        <v>20</v>
      </c>
      <c r="B283" s="9" t="s">
        <v>600</v>
      </c>
      <c r="C283" s="13">
        <v>62</v>
      </c>
      <c r="D283" s="13">
        <v>104</v>
      </c>
      <c r="E283" s="13">
        <v>23</v>
      </c>
      <c r="F283" s="13">
        <v>591</v>
      </c>
      <c r="G283" s="9" t="s">
        <v>601</v>
      </c>
      <c r="H283" s="13">
        <v>752</v>
      </c>
      <c r="I283" s="13">
        <v>6712451</v>
      </c>
      <c r="J283" s="9" t="s">
        <v>599</v>
      </c>
      <c r="K283" s="9" t="s">
        <v>4459</v>
      </c>
      <c r="L283" s="9"/>
      <c r="M283" s="13"/>
      <c r="N283" s="13"/>
      <c r="O283" s="9"/>
      <c r="P283" s="13"/>
      <c r="Q283" s="13">
        <v>89</v>
      </c>
      <c r="R283" s="9" t="s">
        <v>25</v>
      </c>
      <c r="S283" s="9" t="s">
        <v>602</v>
      </c>
      <c r="T283" s="9" t="s">
        <v>249</v>
      </c>
      <c r="U283" s="13">
        <v>90000000</v>
      </c>
      <c r="V283" s="13">
        <v>2001</v>
      </c>
      <c r="W283" s="13">
        <v>631</v>
      </c>
      <c r="X283" s="13">
        <v>4.4000000000000004</v>
      </c>
      <c r="Y283" s="13">
        <v>1.85</v>
      </c>
      <c r="Z283" s="14">
        <v>53</v>
      </c>
    </row>
    <row r="284" spans="1:26" x14ac:dyDescent="0.25">
      <c r="A284" s="5" t="s">
        <v>20</v>
      </c>
      <c r="B284" s="6" t="s">
        <v>603</v>
      </c>
      <c r="C284" s="11">
        <v>175</v>
      </c>
      <c r="D284" s="11">
        <v>127</v>
      </c>
      <c r="E284" s="11">
        <v>57</v>
      </c>
      <c r="F284" s="11">
        <v>3000</v>
      </c>
      <c r="G284" s="6" t="s">
        <v>242</v>
      </c>
      <c r="H284" s="11">
        <v>12000</v>
      </c>
      <c r="I284" s="11">
        <v>101643008</v>
      </c>
      <c r="J284" s="6" t="s">
        <v>497</v>
      </c>
      <c r="K284" s="6" t="s">
        <v>5507</v>
      </c>
      <c r="L284" s="6" t="s">
        <v>2604</v>
      </c>
      <c r="M284" s="11"/>
      <c r="N284" s="11"/>
      <c r="O284" s="6"/>
      <c r="P284" s="11"/>
      <c r="Q284" s="11">
        <v>498</v>
      </c>
      <c r="R284" s="6" t="s">
        <v>25</v>
      </c>
      <c r="S284" s="6" t="s">
        <v>26</v>
      </c>
      <c r="T284" s="6" t="s">
        <v>27</v>
      </c>
      <c r="U284" s="11">
        <v>90000000</v>
      </c>
      <c r="V284" s="11">
        <v>2000</v>
      </c>
      <c r="W284" s="11">
        <v>11000</v>
      </c>
      <c r="X284" s="11">
        <v>6.5</v>
      </c>
      <c r="Y284" s="11">
        <v>2.35</v>
      </c>
      <c r="Z284" s="12">
        <v>0</v>
      </c>
    </row>
    <row r="285" spans="1:26" x14ac:dyDescent="0.25">
      <c r="A285" s="8" t="s">
        <v>20</v>
      </c>
      <c r="B285" s="9" t="s">
        <v>91</v>
      </c>
      <c r="C285" s="13">
        <v>265</v>
      </c>
      <c r="D285" s="13">
        <v>171</v>
      </c>
      <c r="E285" s="13">
        <v>0</v>
      </c>
      <c r="F285" s="13">
        <v>695</v>
      </c>
      <c r="G285" s="9" t="s">
        <v>605</v>
      </c>
      <c r="H285" s="13">
        <v>3000</v>
      </c>
      <c r="I285" s="13">
        <v>187670866</v>
      </c>
      <c r="J285" s="9" t="s">
        <v>497</v>
      </c>
      <c r="K285" s="9" t="s">
        <v>1074</v>
      </c>
      <c r="L285" s="9" t="s">
        <v>4459</v>
      </c>
      <c r="M285" s="13"/>
      <c r="N285" s="13"/>
      <c r="O285" s="9"/>
      <c r="P285" s="13"/>
      <c r="Q285" s="13">
        <v>2368</v>
      </c>
      <c r="R285" s="9" t="s">
        <v>25</v>
      </c>
      <c r="S285" s="9" t="s">
        <v>26</v>
      </c>
      <c r="T285" s="9" t="s">
        <v>249</v>
      </c>
      <c r="U285" s="13">
        <v>103000000</v>
      </c>
      <c r="V285" s="13">
        <v>2000</v>
      </c>
      <c r="W285" s="13">
        <v>933</v>
      </c>
      <c r="X285" s="13">
        <v>8.5</v>
      </c>
      <c r="Y285" s="13">
        <v>2.35</v>
      </c>
      <c r="Z285" s="14">
        <v>21000</v>
      </c>
    </row>
    <row r="286" spans="1:26" x14ac:dyDescent="0.25">
      <c r="A286" s="5" t="s">
        <v>20</v>
      </c>
      <c r="B286" s="6" t="s">
        <v>172</v>
      </c>
      <c r="C286" s="11">
        <v>252</v>
      </c>
      <c r="D286" s="11">
        <v>145</v>
      </c>
      <c r="E286" s="11">
        <v>14000</v>
      </c>
      <c r="F286" s="11">
        <v>533</v>
      </c>
      <c r="G286" s="6" t="s">
        <v>606</v>
      </c>
      <c r="H286" s="11">
        <v>10000</v>
      </c>
      <c r="I286" s="11">
        <v>132014112</v>
      </c>
      <c r="J286" s="6" t="s">
        <v>497</v>
      </c>
      <c r="K286" s="6" t="s">
        <v>5505</v>
      </c>
      <c r="L286" s="6" t="s">
        <v>2970</v>
      </c>
      <c r="M286" s="11" t="s">
        <v>2604</v>
      </c>
      <c r="N286" s="11"/>
      <c r="O286" s="6"/>
      <c r="P286" s="11"/>
      <c r="Q286" s="11">
        <v>1331</v>
      </c>
      <c r="R286" s="6" t="s">
        <v>25</v>
      </c>
      <c r="S286" s="6" t="s">
        <v>26</v>
      </c>
      <c r="T286" s="6" t="s">
        <v>27</v>
      </c>
      <c r="U286" s="11">
        <v>102000000</v>
      </c>
      <c r="V286" s="11">
        <v>2002</v>
      </c>
      <c r="W286" s="11">
        <v>798</v>
      </c>
      <c r="X286" s="11">
        <v>7.7</v>
      </c>
      <c r="Y286" s="11">
        <v>2.35</v>
      </c>
      <c r="Z286" s="12">
        <v>0</v>
      </c>
    </row>
    <row r="287" spans="1:26" x14ac:dyDescent="0.25">
      <c r="A287" s="8" t="s">
        <v>20</v>
      </c>
      <c r="B287" s="9" t="s">
        <v>474</v>
      </c>
      <c r="C287" s="13">
        <v>232</v>
      </c>
      <c r="D287" s="13">
        <v>174</v>
      </c>
      <c r="E287" s="13">
        <v>0</v>
      </c>
      <c r="F287" s="13">
        <v>9000</v>
      </c>
      <c r="G287" s="9" t="s">
        <v>61</v>
      </c>
      <c r="H287" s="13">
        <v>11000</v>
      </c>
      <c r="I287" s="13">
        <v>261970615</v>
      </c>
      <c r="J287" s="9" t="s">
        <v>378</v>
      </c>
      <c r="K287" s="9" t="s">
        <v>4118</v>
      </c>
      <c r="L287" s="9" t="s">
        <v>478</v>
      </c>
      <c r="M287" s="13" t="s">
        <v>5505</v>
      </c>
      <c r="N287" s="13"/>
      <c r="O287" s="9"/>
      <c r="P287" s="13"/>
      <c r="Q287" s="13">
        <v>858</v>
      </c>
      <c r="R287" s="9" t="s">
        <v>25</v>
      </c>
      <c r="S287" s="9" t="s">
        <v>34</v>
      </c>
      <c r="T287" s="9" t="s">
        <v>54</v>
      </c>
      <c r="U287" s="13">
        <v>100000000</v>
      </c>
      <c r="V287" s="13">
        <v>2002</v>
      </c>
      <c r="W287" s="13">
        <v>10000</v>
      </c>
      <c r="X287" s="13">
        <v>7.4</v>
      </c>
      <c r="Y287" s="13">
        <v>2.35</v>
      </c>
      <c r="Z287" s="14">
        <v>0</v>
      </c>
    </row>
    <row r="288" spans="1:26" x14ac:dyDescent="0.25">
      <c r="A288" s="5" t="s">
        <v>309</v>
      </c>
      <c r="B288" s="6" t="s">
        <v>140</v>
      </c>
      <c r="C288" s="11">
        <v>400</v>
      </c>
      <c r="D288" s="11">
        <v>144</v>
      </c>
      <c r="E288" s="11">
        <v>258</v>
      </c>
      <c r="F288" s="11">
        <v>834</v>
      </c>
      <c r="G288" s="6" t="s">
        <v>608</v>
      </c>
      <c r="H288" s="11">
        <v>6000</v>
      </c>
      <c r="I288" s="11">
        <v>167007184</v>
      </c>
      <c r="J288" s="6" t="s">
        <v>497</v>
      </c>
      <c r="K288" s="6" t="s">
        <v>378</v>
      </c>
      <c r="L288" s="6" t="s">
        <v>2604</v>
      </c>
      <c r="M288" s="11"/>
      <c r="N288" s="11"/>
      <c r="O288" s="6"/>
      <c r="P288" s="11"/>
      <c r="Q288" s="11">
        <v>2301</v>
      </c>
      <c r="R288" s="6" t="s">
        <v>25</v>
      </c>
      <c r="S288" s="6" t="s">
        <v>34</v>
      </c>
      <c r="T288" s="6" t="s">
        <v>27</v>
      </c>
      <c r="U288" s="11">
        <v>150000000</v>
      </c>
      <c r="V288" s="11">
        <v>2006</v>
      </c>
      <c r="W288" s="11">
        <v>1000</v>
      </c>
      <c r="X288" s="11">
        <v>8</v>
      </c>
      <c r="Y288" s="11">
        <v>2.35</v>
      </c>
      <c r="Z288" s="12">
        <v>0</v>
      </c>
    </row>
    <row r="289" spans="1:26" x14ac:dyDescent="0.25">
      <c r="A289" s="8" t="s">
        <v>20</v>
      </c>
      <c r="B289" s="9" t="s">
        <v>116</v>
      </c>
      <c r="C289" s="13">
        <v>230</v>
      </c>
      <c r="D289" s="13">
        <v>119</v>
      </c>
      <c r="E289" s="13">
        <v>13000</v>
      </c>
      <c r="F289" s="13">
        <v>567</v>
      </c>
      <c r="G289" s="9" t="s">
        <v>610</v>
      </c>
      <c r="H289" s="13">
        <v>1000</v>
      </c>
      <c r="I289" s="13">
        <v>180011740</v>
      </c>
      <c r="J289" s="9" t="s">
        <v>497</v>
      </c>
      <c r="K289" s="9" t="s">
        <v>378</v>
      </c>
      <c r="L289" s="9" t="s">
        <v>2970</v>
      </c>
      <c r="M289" s="13" t="s">
        <v>2604</v>
      </c>
      <c r="N289" s="13"/>
      <c r="O289" s="9"/>
      <c r="P289" s="13"/>
      <c r="Q289" s="13">
        <v>1368</v>
      </c>
      <c r="R289" s="9" t="s">
        <v>25</v>
      </c>
      <c r="S289" s="9" t="s">
        <v>26</v>
      </c>
      <c r="T289" s="9" t="s">
        <v>27</v>
      </c>
      <c r="U289" s="13">
        <v>100000000</v>
      </c>
      <c r="V289" s="13">
        <v>2001</v>
      </c>
      <c r="W289" s="13">
        <v>658</v>
      </c>
      <c r="X289" s="13">
        <v>5.7</v>
      </c>
      <c r="Y289" s="13">
        <v>2.35</v>
      </c>
      <c r="Z289" s="14">
        <v>0</v>
      </c>
    </row>
    <row r="290" spans="1:26" x14ac:dyDescent="0.25">
      <c r="A290" s="5" t="s">
        <v>20</v>
      </c>
      <c r="B290" s="6" t="s">
        <v>21</v>
      </c>
      <c r="C290" s="11">
        <v>210</v>
      </c>
      <c r="D290" s="11">
        <v>153</v>
      </c>
      <c r="E290" s="11">
        <v>0</v>
      </c>
      <c r="F290" s="11">
        <v>539</v>
      </c>
      <c r="G290" s="6" t="s">
        <v>611</v>
      </c>
      <c r="H290" s="11">
        <v>780</v>
      </c>
      <c r="I290" s="11">
        <v>204843350</v>
      </c>
      <c r="J290" s="6" t="s">
        <v>497</v>
      </c>
      <c r="K290" s="6" t="s">
        <v>2970</v>
      </c>
      <c r="L290" s="6"/>
      <c r="M290" s="11"/>
      <c r="N290" s="11"/>
      <c r="O290" s="6"/>
      <c r="P290" s="11"/>
      <c r="Q290" s="11">
        <v>983</v>
      </c>
      <c r="R290" s="6" t="s">
        <v>25</v>
      </c>
      <c r="S290" s="6" t="s">
        <v>26</v>
      </c>
      <c r="T290" s="6" t="s">
        <v>249</v>
      </c>
      <c r="U290" s="11">
        <v>102000000</v>
      </c>
      <c r="V290" s="11">
        <v>1991</v>
      </c>
      <c r="W290" s="11">
        <v>604</v>
      </c>
      <c r="X290" s="11">
        <v>8.5</v>
      </c>
      <c r="Y290" s="11">
        <v>2.35</v>
      </c>
      <c r="Z290" s="12">
        <v>13000</v>
      </c>
    </row>
    <row r="291" spans="1:26" x14ac:dyDescent="0.25">
      <c r="A291" s="8" t="s">
        <v>20</v>
      </c>
      <c r="B291" s="9" t="s">
        <v>588</v>
      </c>
      <c r="C291" s="13">
        <v>357</v>
      </c>
      <c r="D291" s="13">
        <v>140</v>
      </c>
      <c r="E291" s="13">
        <v>0</v>
      </c>
      <c r="F291" s="13">
        <v>1000</v>
      </c>
      <c r="G291" s="9" t="s">
        <v>36</v>
      </c>
      <c r="H291" s="13">
        <v>40000</v>
      </c>
      <c r="I291" s="13">
        <v>97030725</v>
      </c>
      <c r="J291" s="9" t="s">
        <v>3170</v>
      </c>
      <c r="K291" s="9" t="s">
        <v>5507</v>
      </c>
      <c r="L291" s="9" t="s">
        <v>1074</v>
      </c>
      <c r="M291" s="13" t="s">
        <v>5155</v>
      </c>
      <c r="N291" s="13" t="s">
        <v>4459</v>
      </c>
      <c r="O291" s="9"/>
      <c r="P291" s="13"/>
      <c r="Q291" s="13">
        <v>585</v>
      </c>
      <c r="R291" s="9" t="s">
        <v>25</v>
      </c>
      <c r="S291" s="9" t="s">
        <v>26</v>
      </c>
      <c r="T291" s="9" t="s">
        <v>249</v>
      </c>
      <c r="U291" s="13">
        <v>100000000</v>
      </c>
      <c r="V291" s="13">
        <v>2009</v>
      </c>
      <c r="W291" s="13">
        <v>23000</v>
      </c>
      <c r="X291" s="13">
        <v>7</v>
      </c>
      <c r="Y291" s="13">
        <v>2.35</v>
      </c>
      <c r="Z291" s="14">
        <v>0</v>
      </c>
    </row>
    <row r="292" spans="1:26" x14ac:dyDescent="0.25">
      <c r="A292" s="5" t="s">
        <v>20</v>
      </c>
      <c r="B292" s="6" t="s">
        <v>91</v>
      </c>
      <c r="C292" s="11">
        <v>300</v>
      </c>
      <c r="D292" s="11">
        <v>176</v>
      </c>
      <c r="E292" s="11">
        <v>0</v>
      </c>
      <c r="F292" s="11">
        <v>561</v>
      </c>
      <c r="G292" s="6" t="s">
        <v>613</v>
      </c>
      <c r="H292" s="11">
        <v>18000</v>
      </c>
      <c r="I292" s="11">
        <v>130127620</v>
      </c>
      <c r="J292" s="6" t="s">
        <v>3170</v>
      </c>
      <c r="K292" s="6" t="s">
        <v>5507</v>
      </c>
      <c r="L292" s="6" t="s">
        <v>1074</v>
      </c>
      <c r="M292" s="11"/>
      <c r="N292" s="11"/>
      <c r="O292" s="6"/>
      <c r="P292" s="11"/>
      <c r="Q292" s="11">
        <v>458</v>
      </c>
      <c r="R292" s="6" t="s">
        <v>25</v>
      </c>
      <c r="S292" s="6" t="s">
        <v>26</v>
      </c>
      <c r="T292" s="6" t="s">
        <v>249</v>
      </c>
      <c r="U292" s="11">
        <v>100000000</v>
      </c>
      <c r="V292" s="11">
        <v>2007</v>
      </c>
      <c r="W292" s="11">
        <v>782</v>
      </c>
      <c r="X292" s="11">
        <v>7.8</v>
      </c>
      <c r="Y292" s="11">
        <v>1.85</v>
      </c>
      <c r="Z292" s="12">
        <v>0</v>
      </c>
    </row>
    <row r="293" spans="1:26" x14ac:dyDescent="0.25">
      <c r="A293" s="8" t="s">
        <v>20</v>
      </c>
      <c r="B293" s="9" t="s">
        <v>21</v>
      </c>
      <c r="C293" s="13">
        <v>94</v>
      </c>
      <c r="D293" s="13">
        <v>141</v>
      </c>
      <c r="E293" s="13">
        <v>0</v>
      </c>
      <c r="F293" s="13">
        <v>618</v>
      </c>
      <c r="G293" s="9" t="s">
        <v>616</v>
      </c>
      <c r="H293" s="13">
        <v>2000</v>
      </c>
      <c r="I293" s="13">
        <v>146282411</v>
      </c>
      <c r="J293" s="9" t="s">
        <v>497</v>
      </c>
      <c r="K293" s="9" t="s">
        <v>599</v>
      </c>
      <c r="L293" s="9" t="s">
        <v>2604</v>
      </c>
      <c r="M293" s="13"/>
      <c r="N293" s="13"/>
      <c r="O293" s="9"/>
      <c r="P293" s="13"/>
      <c r="Q293" s="13">
        <v>351</v>
      </c>
      <c r="R293" s="9" t="s">
        <v>25</v>
      </c>
      <c r="S293" s="9" t="s">
        <v>26</v>
      </c>
      <c r="T293" s="9" t="s">
        <v>249</v>
      </c>
      <c r="U293" s="13">
        <v>115000000</v>
      </c>
      <c r="V293" s="13">
        <v>1994</v>
      </c>
      <c r="W293" s="13">
        <v>1000</v>
      </c>
      <c r="X293" s="13">
        <v>7.2</v>
      </c>
      <c r="Y293" s="13">
        <v>2.35</v>
      </c>
      <c r="Z293" s="14">
        <v>0</v>
      </c>
    </row>
    <row r="294" spans="1:26" x14ac:dyDescent="0.25">
      <c r="A294" s="5" t="s">
        <v>20</v>
      </c>
      <c r="B294" s="6" t="s">
        <v>619</v>
      </c>
      <c r="C294" s="11">
        <v>267</v>
      </c>
      <c r="D294" s="11">
        <v>106</v>
      </c>
      <c r="E294" s="11">
        <v>12000</v>
      </c>
      <c r="F294" s="11">
        <v>385</v>
      </c>
      <c r="G294" s="6" t="s">
        <v>130</v>
      </c>
      <c r="H294" s="11">
        <v>18000</v>
      </c>
      <c r="I294" s="11">
        <v>65452312</v>
      </c>
      <c r="J294" s="6" t="s">
        <v>497</v>
      </c>
      <c r="K294" s="6" t="s">
        <v>5507</v>
      </c>
      <c r="L294" s="6" t="s">
        <v>2604</v>
      </c>
      <c r="M294" s="11"/>
      <c r="N294" s="11"/>
      <c r="O294" s="6"/>
      <c r="P294" s="11"/>
      <c r="Q294" s="11">
        <v>285</v>
      </c>
      <c r="R294" s="6" t="s">
        <v>25</v>
      </c>
      <c r="S294" s="6" t="s">
        <v>26</v>
      </c>
      <c r="T294" s="6" t="s">
        <v>249</v>
      </c>
      <c r="U294" s="11">
        <v>100000000</v>
      </c>
      <c r="V294" s="11">
        <v>2009</v>
      </c>
      <c r="W294" s="11">
        <v>464</v>
      </c>
      <c r="X294" s="11">
        <v>6.4</v>
      </c>
      <c r="Y294" s="11">
        <v>2.35</v>
      </c>
      <c r="Z294" s="12">
        <v>0</v>
      </c>
    </row>
    <row r="295" spans="1:26" x14ac:dyDescent="0.25">
      <c r="A295" s="8" t="s">
        <v>20</v>
      </c>
      <c r="B295" s="9" t="s">
        <v>620</v>
      </c>
      <c r="C295" s="13">
        <v>180</v>
      </c>
      <c r="D295" s="13">
        <v>98</v>
      </c>
      <c r="E295" s="13">
        <v>80</v>
      </c>
      <c r="F295" s="13">
        <v>708</v>
      </c>
      <c r="G295" s="9" t="s">
        <v>621</v>
      </c>
      <c r="H295" s="13">
        <v>22000</v>
      </c>
      <c r="I295" s="13">
        <v>148383780</v>
      </c>
      <c r="J295" s="9" t="s">
        <v>599</v>
      </c>
      <c r="K295" s="9" t="s">
        <v>4459</v>
      </c>
      <c r="L295" s="9"/>
      <c r="M295" s="13"/>
      <c r="N295" s="13"/>
      <c r="O295" s="9"/>
      <c r="P295" s="13"/>
      <c r="Q295" s="13">
        <v>152</v>
      </c>
      <c r="R295" s="9" t="s">
        <v>25</v>
      </c>
      <c r="S295" s="9" t="s">
        <v>26</v>
      </c>
      <c r="T295" s="9" t="s">
        <v>27</v>
      </c>
      <c r="U295" s="13">
        <v>100000000</v>
      </c>
      <c r="V295" s="13">
        <v>2010</v>
      </c>
      <c r="W295" s="13">
        <v>713</v>
      </c>
      <c r="X295" s="13">
        <v>5.5</v>
      </c>
      <c r="Y295" s="13">
        <v>1.85</v>
      </c>
      <c r="Z295" s="14">
        <v>0</v>
      </c>
    </row>
    <row r="296" spans="1:26" x14ac:dyDescent="0.25">
      <c r="A296" s="5" t="s">
        <v>20</v>
      </c>
      <c r="B296" s="6" t="s">
        <v>624</v>
      </c>
      <c r="C296" s="11">
        <v>265</v>
      </c>
      <c r="D296" s="11">
        <v>116</v>
      </c>
      <c r="E296" s="11">
        <v>285</v>
      </c>
      <c r="F296" s="11">
        <v>107</v>
      </c>
      <c r="G296" s="6" t="s">
        <v>473</v>
      </c>
      <c r="H296" s="11">
        <v>12000</v>
      </c>
      <c r="I296" s="11">
        <v>119219978</v>
      </c>
      <c r="J296" s="6" t="s">
        <v>497</v>
      </c>
      <c r="K296" s="6" t="s">
        <v>599</v>
      </c>
      <c r="L296" s="6" t="s">
        <v>5507</v>
      </c>
      <c r="M296" s="11"/>
      <c r="N296" s="11"/>
      <c r="O296" s="6"/>
      <c r="P296" s="11"/>
      <c r="Q296" s="11">
        <v>316</v>
      </c>
      <c r="R296" s="6" t="s">
        <v>25</v>
      </c>
      <c r="S296" s="6" t="s">
        <v>26</v>
      </c>
      <c r="T296" s="6" t="s">
        <v>27</v>
      </c>
      <c r="U296" s="11">
        <v>100000000</v>
      </c>
      <c r="V296" s="11">
        <v>2010</v>
      </c>
      <c r="W296" s="11">
        <v>8000</v>
      </c>
      <c r="X296" s="11">
        <v>6.7</v>
      </c>
      <c r="Y296" s="11">
        <v>2.35</v>
      </c>
      <c r="Z296" s="12">
        <v>16000</v>
      </c>
    </row>
    <row r="297" spans="1:26" x14ac:dyDescent="0.25">
      <c r="A297" s="8" t="s">
        <v>20</v>
      </c>
      <c r="B297" s="9" t="s">
        <v>625</v>
      </c>
      <c r="C297" s="13">
        <v>81</v>
      </c>
      <c r="D297" s="13">
        <v>115</v>
      </c>
      <c r="E297" s="13">
        <v>55</v>
      </c>
      <c r="F297" s="13">
        <v>383</v>
      </c>
      <c r="G297" s="9" t="s">
        <v>531</v>
      </c>
      <c r="H297" s="13">
        <v>1000</v>
      </c>
      <c r="I297" s="13">
        <v>101228120</v>
      </c>
      <c r="J297" s="9" t="s">
        <v>497</v>
      </c>
      <c r="K297" s="9" t="s">
        <v>1074</v>
      </c>
      <c r="L297" s="9" t="s">
        <v>5505</v>
      </c>
      <c r="M297" s="13" t="s">
        <v>2604</v>
      </c>
      <c r="N297" s="13"/>
      <c r="O297" s="9"/>
      <c r="P297" s="13"/>
      <c r="Q297" s="13">
        <v>131</v>
      </c>
      <c r="R297" s="9" t="s">
        <v>25</v>
      </c>
      <c r="S297" s="9" t="s">
        <v>26</v>
      </c>
      <c r="T297" s="9" t="s">
        <v>249</v>
      </c>
      <c r="U297" s="13">
        <v>100000000</v>
      </c>
      <c r="V297" s="13">
        <v>1996</v>
      </c>
      <c r="W297" s="13">
        <v>773</v>
      </c>
      <c r="X297" s="13">
        <v>6.1</v>
      </c>
      <c r="Y297" s="13">
        <v>2.35</v>
      </c>
      <c r="Z297" s="14">
        <v>0</v>
      </c>
    </row>
    <row r="298" spans="1:26" x14ac:dyDescent="0.25">
      <c r="A298" s="5" t="s">
        <v>20</v>
      </c>
      <c r="B298" s="6" t="s">
        <v>627</v>
      </c>
      <c r="C298" s="11">
        <v>765</v>
      </c>
      <c r="D298" s="11">
        <v>165</v>
      </c>
      <c r="E298" s="11">
        <v>16000</v>
      </c>
      <c r="F298" s="11">
        <v>265</v>
      </c>
      <c r="G298" s="6" t="s">
        <v>33</v>
      </c>
      <c r="H298" s="11">
        <v>29000</v>
      </c>
      <c r="I298" s="11">
        <v>162804648</v>
      </c>
      <c r="J298" s="6" t="s">
        <v>1074</v>
      </c>
      <c r="K298" s="6" t="s">
        <v>3495</v>
      </c>
      <c r="L298" s="6"/>
      <c r="M298" s="11"/>
      <c r="N298" s="11"/>
      <c r="O298" s="6"/>
      <c r="P298" s="11"/>
      <c r="Q298" s="11">
        <v>1193</v>
      </c>
      <c r="R298" s="6" t="s">
        <v>25</v>
      </c>
      <c r="S298" s="6" t="s">
        <v>26</v>
      </c>
      <c r="T298" s="6" t="s">
        <v>249</v>
      </c>
      <c r="U298" s="11">
        <v>100000000</v>
      </c>
      <c r="V298" s="11">
        <v>2012</v>
      </c>
      <c r="W298" s="11">
        <v>11000</v>
      </c>
      <c r="X298" s="11">
        <v>8.5</v>
      </c>
      <c r="Y298" s="11">
        <v>2.35</v>
      </c>
      <c r="Z298" s="12">
        <v>199000</v>
      </c>
    </row>
    <row r="299" spans="1:26" x14ac:dyDescent="0.25">
      <c r="A299" s="8" t="s">
        <v>20</v>
      </c>
      <c r="B299" s="9" t="s">
        <v>628</v>
      </c>
      <c r="C299" s="13">
        <v>80</v>
      </c>
      <c r="D299" s="13">
        <v>91</v>
      </c>
      <c r="E299" s="13">
        <v>21</v>
      </c>
      <c r="F299" s="13">
        <v>542</v>
      </c>
      <c r="G299" s="9" t="s">
        <v>629</v>
      </c>
      <c r="H299" s="13">
        <v>2000</v>
      </c>
      <c r="I299" s="13">
        <v>100117603</v>
      </c>
      <c r="J299" s="9" t="s">
        <v>2809</v>
      </c>
      <c r="K299" s="9" t="s">
        <v>1074</v>
      </c>
      <c r="L299" s="9" t="s">
        <v>4118</v>
      </c>
      <c r="M299" s="13" t="s">
        <v>3976</v>
      </c>
      <c r="N299" s="13" t="s">
        <v>4459</v>
      </c>
      <c r="O299" s="9"/>
      <c r="P299" s="13"/>
      <c r="Q299" s="13">
        <v>230</v>
      </c>
      <c r="R299" s="9" t="s">
        <v>25</v>
      </c>
      <c r="S299" s="9" t="s">
        <v>26</v>
      </c>
      <c r="T299" s="9" t="s">
        <v>126</v>
      </c>
      <c r="U299" s="13">
        <v>100000000</v>
      </c>
      <c r="V299" s="13">
        <v>1996</v>
      </c>
      <c r="W299" s="13">
        <v>700</v>
      </c>
      <c r="X299" s="13">
        <v>6.9</v>
      </c>
      <c r="Y299" s="13">
        <v>1.78</v>
      </c>
      <c r="Z299" s="14">
        <v>0</v>
      </c>
    </row>
    <row r="300" spans="1:26" x14ac:dyDescent="0.25">
      <c r="A300" s="5" t="s">
        <v>20</v>
      </c>
      <c r="B300" s="6" t="s">
        <v>631</v>
      </c>
      <c r="C300" s="11">
        <v>141</v>
      </c>
      <c r="D300" s="11">
        <v>78</v>
      </c>
      <c r="E300" s="11">
        <v>10</v>
      </c>
      <c r="F300" s="11">
        <v>253</v>
      </c>
      <c r="G300" s="6" t="s">
        <v>632</v>
      </c>
      <c r="H300" s="11">
        <v>558</v>
      </c>
      <c r="I300" s="11">
        <v>89296573</v>
      </c>
      <c r="J300" s="6" t="s">
        <v>378</v>
      </c>
      <c r="K300" s="6" t="s">
        <v>2809</v>
      </c>
      <c r="L300" s="6" t="s">
        <v>599</v>
      </c>
      <c r="M300" s="11" t="s">
        <v>4118</v>
      </c>
      <c r="N300" s="11" t="s">
        <v>478</v>
      </c>
      <c r="O300" s="6"/>
      <c r="P300" s="11"/>
      <c r="Q300" s="11">
        <v>297</v>
      </c>
      <c r="R300" s="6" t="s">
        <v>25</v>
      </c>
      <c r="S300" s="6" t="s">
        <v>26</v>
      </c>
      <c r="T300" s="6" t="s">
        <v>126</v>
      </c>
      <c r="U300" s="11">
        <v>100000000</v>
      </c>
      <c r="V300" s="11">
        <v>2000</v>
      </c>
      <c r="W300" s="11">
        <v>452</v>
      </c>
      <c r="X300" s="11">
        <v>7.3</v>
      </c>
      <c r="Y300" s="11">
        <v>1.66</v>
      </c>
      <c r="Z300" s="12">
        <v>0</v>
      </c>
    </row>
    <row r="301" spans="1:26" x14ac:dyDescent="0.25">
      <c r="A301" s="8" t="s">
        <v>20</v>
      </c>
      <c r="B301" s="9" t="s">
        <v>635</v>
      </c>
      <c r="C301" s="13">
        <v>383</v>
      </c>
      <c r="D301" s="13">
        <v>103</v>
      </c>
      <c r="E301" s="13">
        <v>165</v>
      </c>
      <c r="F301" s="13">
        <v>13000</v>
      </c>
      <c r="G301" s="9" t="s">
        <v>636</v>
      </c>
      <c r="H301" s="13">
        <v>26000</v>
      </c>
      <c r="I301" s="13">
        <v>85017401</v>
      </c>
      <c r="J301" s="9" t="s">
        <v>497</v>
      </c>
      <c r="K301" s="9" t="s">
        <v>378</v>
      </c>
      <c r="L301" s="9" t="s">
        <v>2604</v>
      </c>
      <c r="M301" s="13"/>
      <c r="N301" s="13"/>
      <c r="O301" s="9"/>
      <c r="P301" s="13"/>
      <c r="Q301" s="13">
        <v>474</v>
      </c>
      <c r="R301" s="9" t="s">
        <v>25</v>
      </c>
      <c r="S301" s="9" t="s">
        <v>26</v>
      </c>
      <c r="T301" s="9" t="s">
        <v>249</v>
      </c>
      <c r="U301" s="13">
        <v>92000000</v>
      </c>
      <c r="V301" s="13">
        <v>2012</v>
      </c>
      <c r="W301" s="13">
        <v>13000</v>
      </c>
      <c r="X301" s="13">
        <v>6.7</v>
      </c>
      <c r="Y301" s="13">
        <v>2.35</v>
      </c>
      <c r="Z301" s="14">
        <v>108000</v>
      </c>
    </row>
    <row r="302" spans="1:26" x14ac:dyDescent="0.25">
      <c r="A302" s="5" t="s">
        <v>20</v>
      </c>
      <c r="B302" s="6" t="s">
        <v>291</v>
      </c>
      <c r="C302" s="11">
        <v>193</v>
      </c>
      <c r="D302" s="11">
        <v>131</v>
      </c>
      <c r="E302" s="11">
        <v>226</v>
      </c>
      <c r="F302" s="11">
        <v>341</v>
      </c>
      <c r="G302" s="6" t="s">
        <v>637</v>
      </c>
      <c r="H302" s="11">
        <v>12000</v>
      </c>
      <c r="I302" s="11">
        <v>173005002</v>
      </c>
      <c r="J302" s="6" t="s">
        <v>497</v>
      </c>
      <c r="K302" s="6" t="s">
        <v>378</v>
      </c>
      <c r="L302" s="6" t="s">
        <v>599</v>
      </c>
      <c r="M302" s="11" t="s">
        <v>4118</v>
      </c>
      <c r="N302" s="11" t="s">
        <v>5505</v>
      </c>
      <c r="O302" s="6"/>
      <c r="P302" s="11"/>
      <c r="Q302" s="11">
        <v>692</v>
      </c>
      <c r="R302" s="6" t="s">
        <v>25</v>
      </c>
      <c r="S302" s="6" t="s">
        <v>26</v>
      </c>
      <c r="T302" s="6" t="s">
        <v>54</v>
      </c>
      <c r="U302" s="11">
        <v>100000000</v>
      </c>
      <c r="V302" s="11">
        <v>2004</v>
      </c>
      <c r="W302" s="11">
        <v>625</v>
      </c>
      <c r="X302" s="11">
        <v>6.9</v>
      </c>
      <c r="Y302" s="11">
        <v>2.35</v>
      </c>
      <c r="Z302" s="12">
        <v>0</v>
      </c>
    </row>
    <row r="303" spans="1:26" x14ac:dyDescent="0.25">
      <c r="A303" s="8" t="s">
        <v>309</v>
      </c>
      <c r="B303" s="9" t="s">
        <v>639</v>
      </c>
      <c r="C303" s="13">
        <v>170</v>
      </c>
      <c r="D303" s="13">
        <v>104</v>
      </c>
      <c r="E303" s="13">
        <v>14</v>
      </c>
      <c r="F303" s="13">
        <v>203</v>
      </c>
      <c r="G303" s="9" t="s">
        <v>640</v>
      </c>
      <c r="H303" s="13">
        <v>3000</v>
      </c>
      <c r="I303" s="13">
        <v>75030163</v>
      </c>
      <c r="J303" s="9" t="s">
        <v>497</v>
      </c>
      <c r="K303" s="9" t="s">
        <v>378</v>
      </c>
      <c r="L303" s="9" t="s">
        <v>4118</v>
      </c>
      <c r="M303" s="13" t="s">
        <v>478</v>
      </c>
      <c r="N303" s="13"/>
      <c r="O303" s="9"/>
      <c r="P303" s="13"/>
      <c r="Q303" s="13">
        <v>1690</v>
      </c>
      <c r="R303" s="9" t="s">
        <v>25</v>
      </c>
      <c r="S303" s="9" t="s">
        <v>26</v>
      </c>
      <c r="T303" s="9" t="s">
        <v>54</v>
      </c>
      <c r="U303" s="13">
        <v>100000000</v>
      </c>
      <c r="V303" s="13">
        <v>2006</v>
      </c>
      <c r="W303" s="13">
        <v>762</v>
      </c>
      <c r="X303" s="13">
        <v>5.0999999999999996</v>
      </c>
      <c r="Y303" s="13">
        <v>2.35</v>
      </c>
      <c r="Z303" s="14">
        <v>0</v>
      </c>
    </row>
    <row r="304" spans="1:26" x14ac:dyDescent="0.25">
      <c r="A304" s="5" t="s">
        <v>20</v>
      </c>
      <c r="B304" s="6" t="s">
        <v>642</v>
      </c>
      <c r="C304" s="11">
        <v>333</v>
      </c>
      <c r="D304" s="11">
        <v>101</v>
      </c>
      <c r="E304" s="11">
        <v>0</v>
      </c>
      <c r="F304" s="11">
        <v>279</v>
      </c>
      <c r="G304" s="6" t="s">
        <v>643</v>
      </c>
      <c r="H304" s="11">
        <v>925</v>
      </c>
      <c r="I304" s="11">
        <v>77222184</v>
      </c>
      <c r="J304" s="6" t="s">
        <v>378</v>
      </c>
      <c r="K304" s="6" t="s">
        <v>1074</v>
      </c>
      <c r="L304" s="6" t="s">
        <v>4118</v>
      </c>
      <c r="M304" s="11" t="s">
        <v>478</v>
      </c>
      <c r="N304" s="11"/>
      <c r="O304" s="6"/>
      <c r="P304" s="11"/>
      <c r="Q304" s="11">
        <v>388</v>
      </c>
      <c r="R304" s="6" t="s">
        <v>25</v>
      </c>
      <c r="S304" s="6" t="s">
        <v>318</v>
      </c>
      <c r="T304" s="6" t="s">
        <v>54</v>
      </c>
      <c r="U304" s="11">
        <v>100000000</v>
      </c>
      <c r="V304" s="11">
        <v>2009</v>
      </c>
      <c r="W304" s="11">
        <v>468</v>
      </c>
      <c r="X304" s="11">
        <v>6.8</v>
      </c>
      <c r="Y304" s="11">
        <v>2.35</v>
      </c>
      <c r="Z304" s="12">
        <v>11000</v>
      </c>
    </row>
    <row r="305" spans="1:26" x14ac:dyDescent="0.25">
      <c r="A305" s="8" t="s">
        <v>20</v>
      </c>
      <c r="B305" s="9" t="s">
        <v>372</v>
      </c>
      <c r="C305" s="13">
        <v>256</v>
      </c>
      <c r="D305" s="13">
        <v>111</v>
      </c>
      <c r="E305" s="13">
        <v>456</v>
      </c>
      <c r="F305" s="13">
        <v>394</v>
      </c>
      <c r="G305" s="9" t="s">
        <v>373</v>
      </c>
      <c r="H305" s="13">
        <v>20000</v>
      </c>
      <c r="I305" s="13">
        <v>34964818</v>
      </c>
      <c r="J305" s="9" t="s">
        <v>378</v>
      </c>
      <c r="K305" s="9" t="s">
        <v>4118</v>
      </c>
      <c r="L305" s="9" t="s">
        <v>478</v>
      </c>
      <c r="M305" s="13"/>
      <c r="N305" s="13"/>
      <c r="O305" s="9"/>
      <c r="P305" s="13"/>
      <c r="Q305" s="13">
        <v>186</v>
      </c>
      <c r="R305" s="9" t="s">
        <v>25</v>
      </c>
      <c r="S305" s="9" t="s">
        <v>26</v>
      </c>
      <c r="T305" s="9" t="s">
        <v>54</v>
      </c>
      <c r="U305" s="13">
        <v>150000000</v>
      </c>
      <c r="V305" s="13">
        <v>2015</v>
      </c>
      <c r="W305" s="13">
        <v>548</v>
      </c>
      <c r="X305" s="13">
        <v>5.8</v>
      </c>
      <c r="Y305" s="13">
        <v>2.35</v>
      </c>
      <c r="Z305" s="14">
        <v>24000</v>
      </c>
    </row>
    <row r="306" spans="1:26" x14ac:dyDescent="0.25">
      <c r="A306" s="5" t="s">
        <v>20</v>
      </c>
      <c r="B306" s="6" t="s">
        <v>645</v>
      </c>
      <c r="C306" s="11">
        <v>203</v>
      </c>
      <c r="D306" s="11">
        <v>102</v>
      </c>
      <c r="E306" s="11">
        <v>77</v>
      </c>
      <c r="F306" s="11">
        <v>120</v>
      </c>
      <c r="G306" s="6" t="s">
        <v>646</v>
      </c>
      <c r="H306" s="11">
        <v>14000</v>
      </c>
      <c r="I306" s="11">
        <v>107515297</v>
      </c>
      <c r="J306" s="6" t="s">
        <v>378</v>
      </c>
      <c r="K306" s="6" t="s">
        <v>2809</v>
      </c>
      <c r="L306" s="6" t="s">
        <v>4118</v>
      </c>
      <c r="M306" s="11" t="s">
        <v>478</v>
      </c>
      <c r="N306" s="11"/>
      <c r="O306" s="6"/>
      <c r="P306" s="11"/>
      <c r="Q306" s="11">
        <v>113</v>
      </c>
      <c r="R306" s="6" t="s">
        <v>25</v>
      </c>
      <c r="S306" s="6" t="s">
        <v>26</v>
      </c>
      <c r="T306" s="6" t="s">
        <v>54</v>
      </c>
      <c r="U306" s="11">
        <v>100000000</v>
      </c>
      <c r="V306" s="11">
        <v>2013</v>
      </c>
      <c r="W306" s="11">
        <v>151</v>
      </c>
      <c r="X306" s="11">
        <v>6.7</v>
      </c>
      <c r="Y306" s="11">
        <v>2.35</v>
      </c>
      <c r="Z306" s="12">
        <v>17000</v>
      </c>
    </row>
    <row r="307" spans="1:26" x14ac:dyDescent="0.25">
      <c r="A307" s="8" t="s">
        <v>20</v>
      </c>
      <c r="B307" s="9" t="s">
        <v>647</v>
      </c>
      <c r="C307" s="13">
        <v>321</v>
      </c>
      <c r="D307" s="13">
        <v>103</v>
      </c>
      <c r="E307" s="13">
        <v>207</v>
      </c>
      <c r="F307" s="13">
        <v>3000</v>
      </c>
      <c r="G307" s="9" t="s">
        <v>242</v>
      </c>
      <c r="H307" s="13">
        <v>40000</v>
      </c>
      <c r="I307" s="13">
        <v>67631157</v>
      </c>
      <c r="J307" s="9" t="s">
        <v>497</v>
      </c>
      <c r="K307" s="9" t="s">
        <v>4459</v>
      </c>
      <c r="L307" s="9" t="s">
        <v>2604</v>
      </c>
      <c r="M307" s="13"/>
      <c r="N307" s="13"/>
      <c r="O307" s="9"/>
      <c r="P307" s="13"/>
      <c r="Q307" s="13">
        <v>374</v>
      </c>
      <c r="R307" s="9" t="s">
        <v>25</v>
      </c>
      <c r="S307" s="9" t="s">
        <v>26</v>
      </c>
      <c r="T307" s="9" t="s">
        <v>27</v>
      </c>
      <c r="U307" s="13">
        <v>100000000</v>
      </c>
      <c r="V307" s="13">
        <v>2010</v>
      </c>
      <c r="W307" s="13">
        <v>11000</v>
      </c>
      <c r="X307" s="13">
        <v>6</v>
      </c>
      <c r="Y307" s="13">
        <v>2.35</v>
      </c>
      <c r="Z307" s="14">
        <v>25000</v>
      </c>
    </row>
    <row r="308" spans="1:26" x14ac:dyDescent="0.25">
      <c r="A308" s="5" t="s">
        <v>20</v>
      </c>
      <c r="B308" s="6" t="s">
        <v>649</v>
      </c>
      <c r="C308" s="11">
        <v>174</v>
      </c>
      <c r="D308" s="11">
        <v>121</v>
      </c>
      <c r="E308" s="11">
        <v>0</v>
      </c>
      <c r="F308" s="11">
        <v>595</v>
      </c>
      <c r="G308" s="6" t="s">
        <v>650</v>
      </c>
      <c r="H308" s="11">
        <v>1000</v>
      </c>
      <c r="I308" s="11">
        <v>66862068</v>
      </c>
      <c r="J308" s="6" t="s">
        <v>497</v>
      </c>
      <c r="K308" s="6" t="s">
        <v>478</v>
      </c>
      <c r="L308" s="6" t="s">
        <v>1786</v>
      </c>
      <c r="M308" s="11" t="s">
        <v>5505</v>
      </c>
      <c r="N308" s="11"/>
      <c r="O308" s="6"/>
      <c r="P308" s="11"/>
      <c r="Q308" s="11">
        <v>524</v>
      </c>
      <c r="R308" s="6" t="s">
        <v>25</v>
      </c>
      <c r="S308" s="6" t="s">
        <v>26</v>
      </c>
      <c r="T308" s="6" t="s">
        <v>249</v>
      </c>
      <c r="U308" s="11">
        <v>83000000</v>
      </c>
      <c r="V308" s="11">
        <v>1999</v>
      </c>
      <c r="W308" s="11">
        <v>1000</v>
      </c>
      <c r="X308" s="11">
        <v>5.7</v>
      </c>
      <c r="Y308" s="11">
        <v>2.35</v>
      </c>
      <c r="Z308" s="12">
        <v>2000</v>
      </c>
    </row>
    <row r="309" spans="1:26" x14ac:dyDescent="0.25">
      <c r="A309" s="8" t="s">
        <v>20</v>
      </c>
      <c r="B309" s="9" t="s">
        <v>398</v>
      </c>
      <c r="C309" s="13">
        <v>166</v>
      </c>
      <c r="D309" s="13">
        <v>143</v>
      </c>
      <c r="E309" s="13">
        <v>380</v>
      </c>
      <c r="F309" s="13">
        <v>452</v>
      </c>
      <c r="G309" s="9" t="s">
        <v>277</v>
      </c>
      <c r="H309" s="13">
        <v>29000</v>
      </c>
      <c r="I309" s="13">
        <v>57366262</v>
      </c>
      <c r="J309" s="9" t="s">
        <v>378</v>
      </c>
      <c r="K309" s="9" t="s">
        <v>1074</v>
      </c>
      <c r="L309" s="9" t="s">
        <v>2604</v>
      </c>
      <c r="M309" s="13"/>
      <c r="N309" s="13"/>
      <c r="O309" s="9"/>
      <c r="P309" s="13"/>
      <c r="Q309" s="13">
        <v>657</v>
      </c>
      <c r="R309" s="9" t="s">
        <v>25</v>
      </c>
      <c r="S309" s="9" t="s">
        <v>318</v>
      </c>
      <c r="T309" s="9" t="s">
        <v>249</v>
      </c>
      <c r="U309" s="13">
        <v>100000000</v>
      </c>
      <c r="V309" s="13">
        <v>2006</v>
      </c>
      <c r="W309" s="13">
        <v>3000</v>
      </c>
      <c r="X309" s="13">
        <v>8</v>
      </c>
      <c r="Y309" s="13">
        <v>2.35</v>
      </c>
      <c r="Z309" s="14">
        <v>14000</v>
      </c>
    </row>
    <row r="310" spans="1:26" x14ac:dyDescent="0.25">
      <c r="A310" s="5" t="s">
        <v>20</v>
      </c>
      <c r="B310" s="6" t="s">
        <v>212</v>
      </c>
      <c r="C310" s="11">
        <v>606</v>
      </c>
      <c r="D310" s="11">
        <v>240</v>
      </c>
      <c r="E310" s="11">
        <v>17000</v>
      </c>
      <c r="F310" s="11">
        <v>4000</v>
      </c>
      <c r="G310" s="6" t="s">
        <v>278</v>
      </c>
      <c r="H310" s="11">
        <v>29000</v>
      </c>
      <c r="I310" s="11">
        <v>116866727</v>
      </c>
      <c r="J310" s="6" t="s">
        <v>3170</v>
      </c>
      <c r="K310" s="6" t="s">
        <v>599</v>
      </c>
      <c r="L310" s="6" t="s">
        <v>5507</v>
      </c>
      <c r="M310" s="11" t="s">
        <v>1074</v>
      </c>
      <c r="N310" s="11"/>
      <c r="O310" s="6"/>
      <c r="P310" s="11"/>
      <c r="Q310" s="11">
        <v>1138</v>
      </c>
      <c r="R310" s="6" t="s">
        <v>25</v>
      </c>
      <c r="S310" s="6" t="s">
        <v>26</v>
      </c>
      <c r="T310" s="6" t="s">
        <v>249</v>
      </c>
      <c r="U310" s="11">
        <v>100000000</v>
      </c>
      <c r="V310" s="11">
        <v>2013</v>
      </c>
      <c r="W310" s="11">
        <v>11000</v>
      </c>
      <c r="X310" s="11">
        <v>8.1999999999999993</v>
      </c>
      <c r="Y310" s="11">
        <v>2.35</v>
      </c>
      <c r="Z310" s="12">
        <v>138000</v>
      </c>
    </row>
    <row r="311" spans="1:26" x14ac:dyDescent="0.25">
      <c r="A311" s="8" t="s">
        <v>20</v>
      </c>
      <c r="B311" s="9" t="s">
        <v>496</v>
      </c>
      <c r="C311" s="13">
        <v>144</v>
      </c>
      <c r="D311" s="13">
        <v>121</v>
      </c>
      <c r="E311" s="13">
        <v>541</v>
      </c>
      <c r="F311" s="13">
        <v>680</v>
      </c>
      <c r="G311" s="9" t="s">
        <v>653</v>
      </c>
      <c r="H311" s="13">
        <v>920</v>
      </c>
      <c r="I311" s="13">
        <v>184031112</v>
      </c>
      <c r="J311" s="9" t="s">
        <v>497</v>
      </c>
      <c r="K311" s="9" t="s">
        <v>378</v>
      </c>
      <c r="L311" s="9" t="s">
        <v>478</v>
      </c>
      <c r="M311" s="13"/>
      <c r="N311" s="13"/>
      <c r="O311" s="9"/>
      <c r="P311" s="13"/>
      <c r="Q311" s="13">
        <v>539</v>
      </c>
      <c r="R311" s="9" t="s">
        <v>25</v>
      </c>
      <c r="S311" s="9" t="s">
        <v>26</v>
      </c>
      <c r="T311" s="9" t="s">
        <v>27</v>
      </c>
      <c r="U311" s="13">
        <v>100000000</v>
      </c>
      <c r="V311" s="13">
        <v>1995</v>
      </c>
      <c r="W311" s="13">
        <v>710</v>
      </c>
      <c r="X311" s="13">
        <v>5.4</v>
      </c>
      <c r="Y311" s="13">
        <v>1.85</v>
      </c>
      <c r="Z311" s="14">
        <v>0</v>
      </c>
    </row>
    <row r="312" spans="1:26" x14ac:dyDescent="0.25">
      <c r="A312" s="5" t="s">
        <v>20</v>
      </c>
      <c r="B312" s="6" t="s">
        <v>488</v>
      </c>
      <c r="C312" s="11">
        <v>192</v>
      </c>
      <c r="D312" s="11">
        <v>129</v>
      </c>
      <c r="E312" s="11">
        <v>719</v>
      </c>
      <c r="F312" s="11">
        <v>423</v>
      </c>
      <c r="G312" s="6" t="s">
        <v>655</v>
      </c>
      <c r="H312" s="11">
        <v>660</v>
      </c>
      <c r="I312" s="11">
        <v>54700065</v>
      </c>
      <c r="J312" s="6" t="s">
        <v>497</v>
      </c>
      <c r="K312" s="6" t="s">
        <v>2970</v>
      </c>
      <c r="L312" s="6" t="s">
        <v>5508</v>
      </c>
      <c r="M312" s="11"/>
      <c r="N312" s="11"/>
      <c r="O312" s="6"/>
      <c r="P312" s="11"/>
      <c r="Q312" s="11">
        <v>1049</v>
      </c>
      <c r="R312" s="6" t="s">
        <v>25</v>
      </c>
      <c r="S312" s="6" t="s">
        <v>26</v>
      </c>
      <c r="T312" s="6" t="s">
        <v>249</v>
      </c>
      <c r="U312" s="11">
        <v>105000000</v>
      </c>
      <c r="V312" s="11">
        <v>1997</v>
      </c>
      <c r="W312" s="11">
        <v>475</v>
      </c>
      <c r="X312" s="11">
        <v>7.2</v>
      </c>
      <c r="Y312" s="11">
        <v>1.85</v>
      </c>
      <c r="Z312" s="12">
        <v>0</v>
      </c>
    </row>
    <row r="313" spans="1:26" x14ac:dyDescent="0.25">
      <c r="A313" s="8" t="s">
        <v>20</v>
      </c>
      <c r="B313" s="9" t="s">
        <v>657</v>
      </c>
      <c r="C313" s="13">
        <v>511</v>
      </c>
      <c r="D313" s="13">
        <v>172</v>
      </c>
      <c r="E313" s="13">
        <v>670</v>
      </c>
      <c r="F313" s="13">
        <v>1000</v>
      </c>
      <c r="G313" s="9" t="s">
        <v>658</v>
      </c>
      <c r="H313" s="13">
        <v>15000</v>
      </c>
      <c r="I313" s="13">
        <v>27098580</v>
      </c>
      <c r="J313" s="9" t="s">
        <v>1074</v>
      </c>
      <c r="K313" s="9" t="s">
        <v>2970</v>
      </c>
      <c r="L313" s="9"/>
      <c r="M313" s="13"/>
      <c r="N313" s="13"/>
      <c r="O313" s="9"/>
      <c r="P313" s="13"/>
      <c r="Q313" s="13">
        <v>828</v>
      </c>
      <c r="R313" s="9" t="s">
        <v>25</v>
      </c>
      <c r="S313" s="9" t="s">
        <v>318</v>
      </c>
      <c r="T313" s="9" t="s">
        <v>249</v>
      </c>
      <c r="U313" s="13">
        <v>102000000</v>
      </c>
      <c r="V313" s="13">
        <v>2012</v>
      </c>
      <c r="W313" s="13">
        <v>5000</v>
      </c>
      <c r="X313" s="13">
        <v>7.5</v>
      </c>
      <c r="Y313" s="13">
        <v>2.35</v>
      </c>
      <c r="Z313" s="14">
        <v>124000</v>
      </c>
    </row>
    <row r="314" spans="1:26" x14ac:dyDescent="0.25">
      <c r="A314" s="5" t="s">
        <v>20</v>
      </c>
      <c r="B314" s="6" t="s">
        <v>62</v>
      </c>
      <c r="C314" s="11">
        <v>188</v>
      </c>
      <c r="D314" s="11">
        <v>101</v>
      </c>
      <c r="E314" s="11">
        <v>0</v>
      </c>
      <c r="F314" s="11">
        <v>577</v>
      </c>
      <c r="G314" s="6" t="s">
        <v>409</v>
      </c>
      <c r="H314" s="11">
        <v>2000</v>
      </c>
      <c r="I314" s="11">
        <v>55673333</v>
      </c>
      <c r="J314" s="6" t="s">
        <v>497</v>
      </c>
      <c r="K314" s="6" t="s">
        <v>378</v>
      </c>
      <c r="L314" s="6" t="s">
        <v>2809</v>
      </c>
      <c r="M314" s="11" t="s">
        <v>4118</v>
      </c>
      <c r="N314" s="11" t="s">
        <v>478</v>
      </c>
      <c r="O314" s="6"/>
      <c r="P314" s="11"/>
      <c r="Q314" s="11">
        <v>160</v>
      </c>
      <c r="R314" s="6" t="s">
        <v>25</v>
      </c>
      <c r="S314" s="6" t="s">
        <v>26</v>
      </c>
      <c r="T314" s="6" t="s">
        <v>54</v>
      </c>
      <c r="U314" s="11">
        <v>80000000</v>
      </c>
      <c r="V314" s="11">
        <v>2010</v>
      </c>
      <c r="W314" s="11">
        <v>653</v>
      </c>
      <c r="X314" s="11">
        <v>7</v>
      </c>
      <c r="Y314" s="11">
        <v>2.35</v>
      </c>
      <c r="Z314" s="12">
        <v>16000</v>
      </c>
    </row>
    <row r="315" spans="1:26" x14ac:dyDescent="0.25">
      <c r="A315" s="8" t="s">
        <v>20</v>
      </c>
      <c r="B315" s="9" t="s">
        <v>660</v>
      </c>
      <c r="C315" s="13">
        <v>212</v>
      </c>
      <c r="D315" s="13">
        <v>87</v>
      </c>
      <c r="E315" s="13">
        <v>26</v>
      </c>
      <c r="F315" s="13">
        <v>566</v>
      </c>
      <c r="G315" s="9" t="s">
        <v>661</v>
      </c>
      <c r="H315" s="13">
        <v>827</v>
      </c>
      <c r="I315" s="13">
        <v>40198710</v>
      </c>
      <c r="J315" s="9" t="s">
        <v>497</v>
      </c>
      <c r="K315" s="9" t="s">
        <v>5507</v>
      </c>
      <c r="L315" s="9" t="s">
        <v>478</v>
      </c>
      <c r="M315" s="13" t="s">
        <v>4459</v>
      </c>
      <c r="N315" s="13" t="s">
        <v>2604</v>
      </c>
      <c r="O315" s="9"/>
      <c r="P315" s="13"/>
      <c r="Q315" s="13">
        <v>660</v>
      </c>
      <c r="R315" s="9" t="s">
        <v>25</v>
      </c>
      <c r="S315" s="9" t="s">
        <v>26</v>
      </c>
      <c r="T315" s="9" t="s">
        <v>27</v>
      </c>
      <c r="U315" s="13">
        <v>100000000</v>
      </c>
      <c r="V315" s="13">
        <v>2004</v>
      </c>
      <c r="W315" s="13">
        <v>825</v>
      </c>
      <c r="X315" s="13">
        <v>3.3</v>
      </c>
      <c r="Y315" s="13">
        <v>2.35</v>
      </c>
      <c r="Z315" s="14">
        <v>0</v>
      </c>
    </row>
    <row r="316" spans="1:26" x14ac:dyDescent="0.25">
      <c r="A316" s="5" t="s">
        <v>20</v>
      </c>
      <c r="B316" s="6" t="s">
        <v>118</v>
      </c>
      <c r="C316" s="11">
        <v>245</v>
      </c>
      <c r="D316" s="11">
        <v>101</v>
      </c>
      <c r="E316" s="11">
        <v>420</v>
      </c>
      <c r="F316" s="11">
        <v>467</v>
      </c>
      <c r="G316" s="6" t="s">
        <v>648</v>
      </c>
      <c r="H316" s="11">
        <v>12000</v>
      </c>
      <c r="I316" s="11">
        <v>72660029</v>
      </c>
      <c r="J316" s="6" t="s">
        <v>497</v>
      </c>
      <c r="K316" s="6" t="s">
        <v>378</v>
      </c>
      <c r="L316" s="6"/>
      <c r="M316" s="11"/>
      <c r="N316" s="11"/>
      <c r="O316" s="6"/>
      <c r="P316" s="11"/>
      <c r="Q316" s="11">
        <v>269</v>
      </c>
      <c r="R316" s="6" t="s">
        <v>25</v>
      </c>
      <c r="S316" s="6" t="s">
        <v>26</v>
      </c>
      <c r="T316" s="6" t="s">
        <v>27</v>
      </c>
      <c r="U316" s="11">
        <v>100000000</v>
      </c>
      <c r="V316" s="11">
        <v>2014</v>
      </c>
      <c r="W316" s="11">
        <v>3000</v>
      </c>
      <c r="X316" s="11">
        <v>6</v>
      </c>
      <c r="Y316" s="11">
        <v>2.35</v>
      </c>
      <c r="Z316" s="12">
        <v>21000</v>
      </c>
    </row>
    <row r="317" spans="1:26" x14ac:dyDescent="0.25">
      <c r="A317" s="8" t="s">
        <v>20</v>
      </c>
      <c r="B317" s="9" t="s">
        <v>594</v>
      </c>
      <c r="C317" s="13">
        <v>127</v>
      </c>
      <c r="D317" s="13">
        <v>95</v>
      </c>
      <c r="E317" s="13">
        <v>63</v>
      </c>
      <c r="F317" s="13">
        <v>720</v>
      </c>
      <c r="G317" s="9" t="s">
        <v>380</v>
      </c>
      <c r="H317" s="13">
        <v>23000</v>
      </c>
      <c r="I317" s="13">
        <v>38120554</v>
      </c>
      <c r="J317" s="9" t="s">
        <v>378</v>
      </c>
      <c r="K317" s="9" t="s">
        <v>2809</v>
      </c>
      <c r="L317" s="9" t="s">
        <v>4118</v>
      </c>
      <c r="M317" s="13" t="s">
        <v>2970</v>
      </c>
      <c r="N317" s="13"/>
      <c r="O317" s="9"/>
      <c r="P317" s="13"/>
      <c r="Q317" s="13">
        <v>217</v>
      </c>
      <c r="R317" s="9" t="s">
        <v>25</v>
      </c>
      <c r="S317" s="9" t="s">
        <v>26</v>
      </c>
      <c r="T317" s="9" t="s">
        <v>54</v>
      </c>
      <c r="U317" s="13">
        <v>140000000</v>
      </c>
      <c r="V317" s="13">
        <v>2002</v>
      </c>
      <c r="W317" s="13">
        <v>770</v>
      </c>
      <c r="X317" s="13">
        <v>7.1</v>
      </c>
      <c r="Y317" s="13">
        <v>1.5</v>
      </c>
      <c r="Z317" s="14">
        <v>0</v>
      </c>
    </row>
    <row r="318" spans="1:26" x14ac:dyDescent="0.25">
      <c r="A318" s="5" t="s">
        <v>20</v>
      </c>
      <c r="B318" s="6" t="s">
        <v>665</v>
      </c>
      <c r="C318" s="11">
        <v>167</v>
      </c>
      <c r="D318" s="11">
        <v>102</v>
      </c>
      <c r="E318" s="11">
        <v>52</v>
      </c>
      <c r="F318" s="11">
        <v>526</v>
      </c>
      <c r="G318" s="6" t="s">
        <v>666</v>
      </c>
      <c r="H318" s="11">
        <v>8000</v>
      </c>
      <c r="I318" s="11">
        <v>49392095</v>
      </c>
      <c r="J318" s="6" t="s">
        <v>378</v>
      </c>
      <c r="K318" s="6" t="s">
        <v>599</v>
      </c>
      <c r="L318" s="6" t="s">
        <v>2970</v>
      </c>
      <c r="M318" s="11"/>
      <c r="N318" s="11"/>
      <c r="O318" s="6"/>
      <c r="P318" s="11"/>
      <c r="Q318" s="11">
        <v>224</v>
      </c>
      <c r="R318" s="6" t="s">
        <v>25</v>
      </c>
      <c r="S318" s="6" t="s">
        <v>26</v>
      </c>
      <c r="T318" s="6" t="s">
        <v>27</v>
      </c>
      <c r="U318" s="11">
        <v>100000000</v>
      </c>
      <c r="V318" s="11">
        <v>2009</v>
      </c>
      <c r="W318" s="11">
        <v>735</v>
      </c>
      <c r="X318" s="11">
        <v>5.4</v>
      </c>
      <c r="Y318" s="11">
        <v>1.85</v>
      </c>
      <c r="Z318" s="12">
        <v>0</v>
      </c>
    </row>
    <row r="319" spans="1:26" x14ac:dyDescent="0.25">
      <c r="A319" s="8" t="s">
        <v>20</v>
      </c>
      <c r="B319" s="9" t="s">
        <v>668</v>
      </c>
      <c r="C319" s="13">
        <v>320</v>
      </c>
      <c r="D319" s="13">
        <v>131</v>
      </c>
      <c r="E319" s="13">
        <v>385</v>
      </c>
      <c r="F319" s="13">
        <v>11000</v>
      </c>
      <c r="G319" s="9" t="s">
        <v>636</v>
      </c>
      <c r="H319" s="13">
        <v>26000</v>
      </c>
      <c r="I319" s="13">
        <v>39292022</v>
      </c>
      <c r="J319" s="9" t="s">
        <v>497</v>
      </c>
      <c r="K319" s="9" t="s">
        <v>378</v>
      </c>
      <c r="L319" s="9" t="s">
        <v>2604</v>
      </c>
      <c r="M319" s="13"/>
      <c r="N319" s="13"/>
      <c r="O319" s="9"/>
      <c r="P319" s="13"/>
      <c r="Q319" s="13">
        <v>351</v>
      </c>
      <c r="R319" s="9" t="s">
        <v>25</v>
      </c>
      <c r="S319" s="9" t="s">
        <v>26</v>
      </c>
      <c r="T319" s="9" t="s">
        <v>27</v>
      </c>
      <c r="U319" s="13">
        <v>90000000</v>
      </c>
      <c r="V319" s="13">
        <v>2014</v>
      </c>
      <c r="W319" s="13">
        <v>13000</v>
      </c>
      <c r="X319" s="13">
        <v>6.1</v>
      </c>
      <c r="Y319" s="13">
        <v>2.35</v>
      </c>
      <c r="Z319" s="14">
        <v>56000</v>
      </c>
    </row>
    <row r="320" spans="1:26" x14ac:dyDescent="0.25">
      <c r="A320" s="5" t="s">
        <v>20</v>
      </c>
      <c r="B320" s="6" t="s">
        <v>669</v>
      </c>
      <c r="C320" s="11">
        <v>163</v>
      </c>
      <c r="D320" s="11">
        <v>114</v>
      </c>
      <c r="E320" s="11">
        <v>19</v>
      </c>
      <c r="F320" s="11">
        <v>848</v>
      </c>
      <c r="G320" s="6" t="s">
        <v>352</v>
      </c>
      <c r="H320" s="11">
        <v>1000</v>
      </c>
      <c r="I320" s="11">
        <v>28772222</v>
      </c>
      <c r="J320" s="6" t="s">
        <v>497</v>
      </c>
      <c r="K320" s="6" t="s">
        <v>5507</v>
      </c>
      <c r="L320" s="6" t="s">
        <v>5506</v>
      </c>
      <c r="M320" s="11" t="s">
        <v>2604</v>
      </c>
      <c r="N320" s="11"/>
      <c r="O320" s="6"/>
      <c r="P320" s="11"/>
      <c r="Q320" s="11">
        <v>163</v>
      </c>
      <c r="R320" s="6" t="s">
        <v>25</v>
      </c>
      <c r="S320" s="6" t="s">
        <v>26</v>
      </c>
      <c r="T320" s="6" t="s">
        <v>27</v>
      </c>
      <c r="U320" s="11">
        <v>105000000</v>
      </c>
      <c r="V320" s="11">
        <v>2015</v>
      </c>
      <c r="W320" s="11">
        <v>897</v>
      </c>
      <c r="X320" s="11">
        <v>5.3</v>
      </c>
      <c r="Y320" s="11">
        <v>2.35</v>
      </c>
      <c r="Z320" s="12">
        <v>37000</v>
      </c>
    </row>
    <row r="321" spans="1:26" x14ac:dyDescent="0.25">
      <c r="A321" s="8" t="s">
        <v>20</v>
      </c>
      <c r="B321" s="9" t="s">
        <v>670</v>
      </c>
      <c r="C321" s="13">
        <v>78</v>
      </c>
      <c r="D321" s="13">
        <v>94</v>
      </c>
      <c r="E321" s="13">
        <v>6</v>
      </c>
      <c r="F321" s="13">
        <v>227</v>
      </c>
      <c r="G321" s="9" t="s">
        <v>671</v>
      </c>
      <c r="H321" s="13">
        <v>490</v>
      </c>
      <c r="I321" s="13">
        <v>17010646</v>
      </c>
      <c r="J321" s="9" t="s">
        <v>599</v>
      </c>
      <c r="K321" s="9" t="s">
        <v>4118</v>
      </c>
      <c r="L321" s="9" t="s">
        <v>478</v>
      </c>
      <c r="M321" s="13"/>
      <c r="N321" s="13"/>
      <c r="O321" s="9"/>
      <c r="P321" s="13"/>
      <c r="Q321" s="13">
        <v>239</v>
      </c>
      <c r="R321" s="9" t="s">
        <v>25</v>
      </c>
      <c r="S321" s="9" t="s">
        <v>26</v>
      </c>
      <c r="T321" s="9" t="s">
        <v>54</v>
      </c>
      <c r="U321" s="13">
        <v>84000000</v>
      </c>
      <c r="V321" s="13">
        <v>2005</v>
      </c>
      <c r="W321" s="13">
        <v>294</v>
      </c>
      <c r="X321" s="13">
        <v>2.2000000000000002</v>
      </c>
      <c r="Y321" s="13">
        <v>1.85</v>
      </c>
      <c r="Z321" s="14">
        <v>881</v>
      </c>
    </row>
    <row r="322" spans="1:26" x14ac:dyDescent="0.25">
      <c r="A322" s="5" t="s">
        <v>20</v>
      </c>
      <c r="B322" s="6" t="s">
        <v>342</v>
      </c>
      <c r="C322" s="11">
        <v>289</v>
      </c>
      <c r="D322" s="11">
        <v>122</v>
      </c>
      <c r="E322" s="11">
        <v>2000</v>
      </c>
      <c r="F322" s="11">
        <v>571</v>
      </c>
      <c r="G322" s="6" t="s">
        <v>673</v>
      </c>
      <c r="H322" s="11">
        <v>26000</v>
      </c>
      <c r="I322" s="11">
        <v>24985612</v>
      </c>
      <c r="J322" s="6" t="s">
        <v>497</v>
      </c>
      <c r="K322" s="6" t="s">
        <v>378</v>
      </c>
      <c r="L322" s="6" t="s">
        <v>3170</v>
      </c>
      <c r="M322" s="11" t="s">
        <v>1074</v>
      </c>
      <c r="N322" s="11" t="s">
        <v>5155</v>
      </c>
      <c r="O322" s="6" t="s">
        <v>2604</v>
      </c>
      <c r="P322" s="11"/>
      <c r="Q322" s="11">
        <v>161</v>
      </c>
      <c r="R322" s="6" t="s">
        <v>25</v>
      </c>
      <c r="S322" s="6" t="s">
        <v>26</v>
      </c>
      <c r="T322" s="6" t="s">
        <v>27</v>
      </c>
      <c r="U322" s="11">
        <v>100000000</v>
      </c>
      <c r="V322" s="11">
        <v>2015</v>
      </c>
      <c r="W322" s="11">
        <v>911</v>
      </c>
      <c r="X322" s="11">
        <v>7</v>
      </c>
      <c r="Y322" s="11">
        <v>1.85</v>
      </c>
      <c r="Z322" s="12">
        <v>27000</v>
      </c>
    </row>
    <row r="323" spans="1:26" x14ac:dyDescent="0.25">
      <c r="A323" s="8" t="s">
        <v>20</v>
      </c>
      <c r="B323" s="9" t="s">
        <v>674</v>
      </c>
      <c r="C323" s="13">
        <v>66</v>
      </c>
      <c r="D323" s="13">
        <v>95</v>
      </c>
      <c r="E323" s="13">
        <v>31</v>
      </c>
      <c r="F323" s="13">
        <v>683</v>
      </c>
      <c r="G323" s="9" t="s">
        <v>675</v>
      </c>
      <c r="H323" s="13">
        <v>3000</v>
      </c>
      <c r="I323" s="13">
        <v>4411102</v>
      </c>
      <c r="J323" s="9" t="s">
        <v>497</v>
      </c>
      <c r="K323" s="9" t="s">
        <v>599</v>
      </c>
      <c r="L323" s="9" t="s">
        <v>2970</v>
      </c>
      <c r="M323" s="13"/>
      <c r="N323" s="13"/>
      <c r="O323" s="9"/>
      <c r="P323" s="13"/>
      <c r="Q323" s="13">
        <v>164</v>
      </c>
      <c r="R323" s="9" t="s">
        <v>25</v>
      </c>
      <c r="S323" s="9" t="s">
        <v>26</v>
      </c>
      <c r="T323" s="9" t="s">
        <v>27</v>
      </c>
      <c r="U323" s="13">
        <v>100000000</v>
      </c>
      <c r="V323" s="13">
        <v>2002</v>
      </c>
      <c r="W323" s="13">
        <v>695</v>
      </c>
      <c r="X323" s="13">
        <v>3.8</v>
      </c>
      <c r="Y323" s="13">
        <v>1.85</v>
      </c>
      <c r="Z323" s="14">
        <v>416</v>
      </c>
    </row>
    <row r="324" spans="1:26" x14ac:dyDescent="0.25">
      <c r="A324" s="5" t="s">
        <v>20</v>
      </c>
      <c r="B324" s="6" t="s">
        <v>447</v>
      </c>
      <c r="C324" s="11">
        <v>266</v>
      </c>
      <c r="D324" s="11">
        <v>115</v>
      </c>
      <c r="E324" s="11">
        <v>521</v>
      </c>
      <c r="F324" s="11">
        <v>95</v>
      </c>
      <c r="G324" s="6" t="s">
        <v>677</v>
      </c>
      <c r="H324" s="11">
        <v>13000</v>
      </c>
      <c r="I324" s="11">
        <v>35024475</v>
      </c>
      <c r="J324" s="6" t="s">
        <v>497</v>
      </c>
      <c r="K324" s="6" t="s">
        <v>1074</v>
      </c>
      <c r="L324" s="6" t="s">
        <v>2604</v>
      </c>
      <c r="M324" s="11" t="s">
        <v>5508</v>
      </c>
      <c r="N324" s="11"/>
      <c r="O324" s="6"/>
      <c r="P324" s="11"/>
      <c r="Q324" s="11">
        <v>261</v>
      </c>
      <c r="R324" s="6" t="s">
        <v>25</v>
      </c>
      <c r="S324" s="6" t="s">
        <v>538</v>
      </c>
      <c r="T324" s="6" t="s">
        <v>249</v>
      </c>
      <c r="U324" s="11">
        <v>100000000</v>
      </c>
      <c r="V324" s="11">
        <v>2010</v>
      </c>
      <c r="W324" s="11">
        <v>537</v>
      </c>
      <c r="X324" s="11">
        <v>6.9</v>
      </c>
      <c r="Y324" s="11">
        <v>2.35</v>
      </c>
      <c r="Z324" s="12">
        <v>0</v>
      </c>
    </row>
    <row r="325" spans="1:26" x14ac:dyDescent="0.25">
      <c r="A325" s="8" t="s">
        <v>20</v>
      </c>
      <c r="B325" s="9" t="s">
        <v>678</v>
      </c>
      <c r="C325" s="13">
        <v>208</v>
      </c>
      <c r="D325" s="13">
        <v>88</v>
      </c>
      <c r="E325" s="13">
        <v>20</v>
      </c>
      <c r="F325" s="13">
        <v>36</v>
      </c>
      <c r="G325" s="9" t="s">
        <v>679</v>
      </c>
      <c r="H325" s="13">
        <v>144</v>
      </c>
      <c r="I325" s="13">
        <v>130174897</v>
      </c>
      <c r="J325" s="9" t="s">
        <v>378</v>
      </c>
      <c r="K325" s="9" t="s">
        <v>2809</v>
      </c>
      <c r="L325" s="9" t="s">
        <v>599</v>
      </c>
      <c r="M325" s="13" t="s">
        <v>4118</v>
      </c>
      <c r="N325" s="13"/>
      <c r="O325" s="9"/>
      <c r="P325" s="13"/>
      <c r="Q325" s="13">
        <v>155</v>
      </c>
      <c r="R325" s="9" t="s">
        <v>25</v>
      </c>
      <c r="S325" s="9" t="s">
        <v>26</v>
      </c>
      <c r="T325" s="9" t="s">
        <v>126</v>
      </c>
      <c r="U325" s="13">
        <v>99000000</v>
      </c>
      <c r="V325" s="13">
        <v>2015</v>
      </c>
      <c r="W325" s="13">
        <v>42</v>
      </c>
      <c r="X325" s="13">
        <v>7.2</v>
      </c>
      <c r="Y325" s="13">
        <v>1.85</v>
      </c>
      <c r="Z325" s="14">
        <v>33000</v>
      </c>
    </row>
    <row r="326" spans="1:26" x14ac:dyDescent="0.25">
      <c r="A326" s="5" t="s">
        <v>20</v>
      </c>
      <c r="B326" s="6" t="s">
        <v>681</v>
      </c>
      <c r="C326" s="11">
        <v>97</v>
      </c>
      <c r="D326" s="11">
        <v>110</v>
      </c>
      <c r="E326" s="11">
        <v>342</v>
      </c>
      <c r="F326" s="11">
        <v>393</v>
      </c>
      <c r="G326" s="6" t="s">
        <v>682</v>
      </c>
      <c r="H326" s="11">
        <v>623</v>
      </c>
      <c r="I326" s="11">
        <v>10200000</v>
      </c>
      <c r="J326" s="6" t="s">
        <v>1074</v>
      </c>
      <c r="K326" s="6" t="s">
        <v>5505</v>
      </c>
      <c r="L326" s="6" t="s">
        <v>2604</v>
      </c>
      <c r="M326" s="11"/>
      <c r="N326" s="11"/>
      <c r="O326" s="6"/>
      <c r="P326" s="11"/>
      <c r="Q326" s="11">
        <v>263</v>
      </c>
      <c r="R326" s="6" t="s">
        <v>25</v>
      </c>
      <c r="S326" s="6" t="s">
        <v>26</v>
      </c>
      <c r="T326" s="6" t="s">
        <v>54</v>
      </c>
      <c r="U326" s="11">
        <v>10000000</v>
      </c>
      <c r="V326" s="11">
        <v>1997</v>
      </c>
      <c r="W326" s="11">
        <v>508</v>
      </c>
      <c r="X326" s="11">
        <v>7.3</v>
      </c>
      <c r="Y326" s="11">
        <v>1.85</v>
      </c>
      <c r="Z326" s="12">
        <v>578</v>
      </c>
    </row>
    <row r="327" spans="1:26" x14ac:dyDescent="0.25">
      <c r="A327" s="8" t="s">
        <v>20</v>
      </c>
      <c r="B327" s="9" t="s">
        <v>232</v>
      </c>
      <c r="C327" s="13">
        <v>202</v>
      </c>
      <c r="D327" s="13">
        <v>130</v>
      </c>
      <c r="E327" s="13">
        <v>208</v>
      </c>
      <c r="F327" s="13">
        <v>591</v>
      </c>
      <c r="G327" s="9" t="s">
        <v>217</v>
      </c>
      <c r="H327" s="13">
        <v>12000</v>
      </c>
      <c r="I327" s="13">
        <v>202007640</v>
      </c>
      <c r="J327" s="9" t="s">
        <v>497</v>
      </c>
      <c r="K327" s="9" t="s">
        <v>378</v>
      </c>
      <c r="L327" s="9" t="s">
        <v>478</v>
      </c>
      <c r="M327" s="13" t="s">
        <v>2604</v>
      </c>
      <c r="N327" s="13"/>
      <c r="O327" s="9"/>
      <c r="P327" s="13"/>
      <c r="Q327" s="13">
        <v>890</v>
      </c>
      <c r="R327" s="9" t="s">
        <v>25</v>
      </c>
      <c r="S327" s="9" t="s">
        <v>26</v>
      </c>
      <c r="T327" s="9" t="s">
        <v>27</v>
      </c>
      <c r="U327" s="13">
        <v>98000000</v>
      </c>
      <c r="V327" s="13">
        <v>2001</v>
      </c>
      <c r="W327" s="13">
        <v>3000</v>
      </c>
      <c r="X327" s="13">
        <v>6.3</v>
      </c>
      <c r="Y327" s="13">
        <v>2.35</v>
      </c>
      <c r="Z327" s="14">
        <v>0</v>
      </c>
    </row>
    <row r="328" spans="1:26" x14ac:dyDescent="0.25">
      <c r="A328" s="5" t="s">
        <v>20</v>
      </c>
      <c r="B328" s="6" t="s">
        <v>212</v>
      </c>
      <c r="C328" s="11">
        <v>233</v>
      </c>
      <c r="D328" s="11">
        <v>216</v>
      </c>
      <c r="E328" s="11">
        <v>17000</v>
      </c>
      <c r="F328" s="11">
        <v>1000</v>
      </c>
      <c r="G328" s="6" t="s">
        <v>106</v>
      </c>
      <c r="H328" s="11">
        <v>29000</v>
      </c>
      <c r="I328" s="11">
        <v>77679638</v>
      </c>
      <c r="J328" s="6" t="s">
        <v>5507</v>
      </c>
      <c r="K328" s="6" t="s">
        <v>1074</v>
      </c>
      <c r="L328" s="6"/>
      <c r="M328" s="11"/>
      <c r="N328" s="11"/>
      <c r="O328" s="6"/>
      <c r="P328" s="11"/>
      <c r="Q328" s="11">
        <v>1166</v>
      </c>
      <c r="R328" s="6" t="s">
        <v>25</v>
      </c>
      <c r="S328" s="6" t="s">
        <v>26</v>
      </c>
      <c r="T328" s="6" t="s">
        <v>249</v>
      </c>
      <c r="U328" s="11">
        <v>100000000</v>
      </c>
      <c r="V328" s="11">
        <v>2002</v>
      </c>
      <c r="W328" s="11">
        <v>14000</v>
      </c>
      <c r="X328" s="11">
        <v>7.5</v>
      </c>
      <c r="Y328" s="11">
        <v>2.35</v>
      </c>
      <c r="Z328" s="12">
        <v>0</v>
      </c>
    </row>
    <row r="329" spans="1:26" x14ac:dyDescent="0.25">
      <c r="A329" s="8" t="s">
        <v>20</v>
      </c>
      <c r="B329" s="9" t="s">
        <v>685</v>
      </c>
      <c r="C329" s="13">
        <v>136</v>
      </c>
      <c r="D329" s="13">
        <v>146</v>
      </c>
      <c r="E329" s="13">
        <v>611</v>
      </c>
      <c r="F329" s="13">
        <v>28</v>
      </c>
      <c r="G329" s="9" t="s">
        <v>686</v>
      </c>
      <c r="H329" s="13">
        <v>23000</v>
      </c>
      <c r="I329" s="13">
        <v>9213</v>
      </c>
      <c r="J329" s="9" t="s">
        <v>1074</v>
      </c>
      <c r="K329" s="9" t="s">
        <v>5155</v>
      </c>
      <c r="L329" s="9" t="s">
        <v>4459</v>
      </c>
      <c r="M329" s="13" t="s">
        <v>5508</v>
      </c>
      <c r="N329" s="13"/>
      <c r="O329" s="9"/>
      <c r="P329" s="13"/>
      <c r="Q329" s="13">
        <v>130</v>
      </c>
      <c r="R329" s="9" t="s">
        <v>687</v>
      </c>
      <c r="S329" s="9" t="s">
        <v>356</v>
      </c>
      <c r="T329" s="9" t="s">
        <v>249</v>
      </c>
      <c r="U329" s="13">
        <v>94000000</v>
      </c>
      <c r="V329" s="13">
        <v>2011</v>
      </c>
      <c r="W329" s="13">
        <v>196</v>
      </c>
      <c r="X329" s="13">
        <v>7.6</v>
      </c>
      <c r="Y329" s="13">
        <v>2.35</v>
      </c>
      <c r="Z329" s="14">
        <v>13000</v>
      </c>
    </row>
    <row r="330" spans="1:26" x14ac:dyDescent="0.25">
      <c r="A330" s="5" t="s">
        <v>20</v>
      </c>
      <c r="B330" s="6" t="s">
        <v>688</v>
      </c>
      <c r="C330" s="11">
        <v>154</v>
      </c>
      <c r="D330" s="11">
        <v>85</v>
      </c>
      <c r="E330" s="11">
        <v>9</v>
      </c>
      <c r="F330" s="11">
        <v>970</v>
      </c>
      <c r="G330" s="6" t="s">
        <v>689</v>
      </c>
      <c r="H330" s="11">
        <v>12000</v>
      </c>
      <c r="I330" s="11">
        <v>58867694</v>
      </c>
      <c r="J330" s="6" t="s">
        <v>2809</v>
      </c>
      <c r="K330" s="6" t="s">
        <v>599</v>
      </c>
      <c r="L330" s="6" t="s">
        <v>4118</v>
      </c>
      <c r="M330" s="11" t="s">
        <v>5506</v>
      </c>
      <c r="N330" s="11"/>
      <c r="O330" s="6"/>
      <c r="P330" s="11"/>
      <c r="Q330" s="11">
        <v>112</v>
      </c>
      <c r="R330" s="6" t="s">
        <v>25</v>
      </c>
      <c r="S330" s="6" t="s">
        <v>26</v>
      </c>
      <c r="T330" s="6" t="s">
        <v>54</v>
      </c>
      <c r="U330" s="11">
        <v>100000000</v>
      </c>
      <c r="V330" s="11">
        <v>2007</v>
      </c>
      <c r="W330" s="11">
        <v>11000</v>
      </c>
      <c r="X330" s="11">
        <v>6.8</v>
      </c>
      <c r="Y330" s="11">
        <v>1.85</v>
      </c>
      <c r="Z330" s="12">
        <v>0</v>
      </c>
    </row>
    <row r="331" spans="1:26" x14ac:dyDescent="0.25">
      <c r="A331" s="8" t="s">
        <v>20</v>
      </c>
      <c r="B331" s="9" t="s">
        <v>691</v>
      </c>
      <c r="C331" s="13">
        <v>169</v>
      </c>
      <c r="D331" s="13">
        <v>93</v>
      </c>
      <c r="E331" s="13">
        <v>0</v>
      </c>
      <c r="F331" s="13">
        <v>465</v>
      </c>
      <c r="G331" s="9" t="s">
        <v>361</v>
      </c>
      <c r="H331" s="13">
        <v>11000</v>
      </c>
      <c r="I331" s="13">
        <v>59475623</v>
      </c>
      <c r="J331" s="9" t="s">
        <v>599</v>
      </c>
      <c r="K331" s="9" t="s">
        <v>2970</v>
      </c>
      <c r="L331" s="9" t="s">
        <v>2604</v>
      </c>
      <c r="M331" s="13"/>
      <c r="N331" s="13"/>
      <c r="O331" s="9"/>
      <c r="P331" s="13"/>
      <c r="Q331" s="13">
        <v>407</v>
      </c>
      <c r="R331" s="9" t="s">
        <v>25</v>
      </c>
      <c r="S331" s="9" t="s">
        <v>26</v>
      </c>
      <c r="T331" s="9" t="s">
        <v>27</v>
      </c>
      <c r="U331" s="13">
        <v>90000000</v>
      </c>
      <c r="V331" s="13">
        <v>2004</v>
      </c>
      <c r="W331" s="13">
        <v>2000</v>
      </c>
      <c r="X331" s="13">
        <v>5.2</v>
      </c>
      <c r="Y331" s="13">
        <v>1.85</v>
      </c>
      <c r="Z331" s="14">
        <v>0</v>
      </c>
    </row>
    <row r="332" spans="1:26" x14ac:dyDescent="0.25">
      <c r="A332" s="5" t="s">
        <v>20</v>
      </c>
      <c r="B332" s="6" t="s">
        <v>91</v>
      </c>
      <c r="C332" s="11">
        <v>200</v>
      </c>
      <c r="D332" s="11">
        <v>152</v>
      </c>
      <c r="E332" s="11">
        <v>0</v>
      </c>
      <c r="F332" s="11">
        <v>557</v>
      </c>
      <c r="G332" s="6" t="s">
        <v>408</v>
      </c>
      <c r="H332" s="11">
        <v>2000</v>
      </c>
      <c r="I332" s="11">
        <v>108638745</v>
      </c>
      <c r="J332" s="6" t="s">
        <v>1074</v>
      </c>
      <c r="K332" s="6" t="s">
        <v>5155</v>
      </c>
      <c r="L332" s="6" t="s">
        <v>5508</v>
      </c>
      <c r="M332" s="11"/>
      <c r="N332" s="11"/>
      <c r="O332" s="6"/>
      <c r="P332" s="11"/>
      <c r="Q332" s="11">
        <v>1103</v>
      </c>
      <c r="R332" s="6" t="s">
        <v>25</v>
      </c>
      <c r="S332" s="6" t="s">
        <v>26</v>
      </c>
      <c r="T332" s="6" t="s">
        <v>249</v>
      </c>
      <c r="U332" s="11">
        <v>92000000</v>
      </c>
      <c r="V332" s="11">
        <v>2001</v>
      </c>
      <c r="W332" s="11">
        <v>820</v>
      </c>
      <c r="X332" s="11">
        <v>7.7</v>
      </c>
      <c r="Y332" s="11">
        <v>2.35</v>
      </c>
      <c r="Z332" s="12">
        <v>10000</v>
      </c>
    </row>
    <row r="333" spans="1:26" x14ac:dyDescent="0.25">
      <c r="A333" s="8" t="s">
        <v>20</v>
      </c>
      <c r="B333" s="9" t="s">
        <v>693</v>
      </c>
      <c r="C333" s="13">
        <v>255</v>
      </c>
      <c r="D333" s="13">
        <v>85</v>
      </c>
      <c r="E333" s="13">
        <v>116</v>
      </c>
      <c r="F333" s="13">
        <v>329</v>
      </c>
      <c r="G333" s="9" t="s">
        <v>694</v>
      </c>
      <c r="H333" s="13">
        <v>8000</v>
      </c>
      <c r="I333" s="13">
        <v>86897182</v>
      </c>
      <c r="J333" s="9" t="s">
        <v>599</v>
      </c>
      <c r="K333" s="9"/>
      <c r="L333" s="9"/>
      <c r="M333" s="13"/>
      <c r="N333" s="13"/>
      <c r="O333" s="9"/>
      <c r="P333" s="13"/>
      <c r="Q333" s="13">
        <v>177</v>
      </c>
      <c r="R333" s="9" t="s">
        <v>25</v>
      </c>
      <c r="S333" s="9" t="s">
        <v>26</v>
      </c>
      <c r="T333" s="9" t="s">
        <v>249</v>
      </c>
      <c r="U333" s="13">
        <v>95000000</v>
      </c>
      <c r="V333" s="13">
        <v>2012</v>
      </c>
      <c r="W333" s="13">
        <v>331</v>
      </c>
      <c r="X333" s="13">
        <v>6.2</v>
      </c>
      <c r="Y333" s="13">
        <v>1.85</v>
      </c>
      <c r="Z333" s="14">
        <v>18000</v>
      </c>
    </row>
    <row r="334" spans="1:26" x14ac:dyDescent="0.25">
      <c r="A334" s="5" t="s">
        <v>20</v>
      </c>
      <c r="B334" s="6" t="s">
        <v>696</v>
      </c>
      <c r="C334" s="11">
        <v>173</v>
      </c>
      <c r="D334" s="11">
        <v>126</v>
      </c>
      <c r="E334" s="11">
        <v>0</v>
      </c>
      <c r="F334" s="11">
        <v>10000</v>
      </c>
      <c r="G334" s="6" t="s">
        <v>386</v>
      </c>
      <c r="H334" s="11">
        <v>14000</v>
      </c>
      <c r="I334" s="11">
        <v>63540020</v>
      </c>
      <c r="J334" s="6" t="s">
        <v>497</v>
      </c>
      <c r="K334" s="6" t="s">
        <v>378</v>
      </c>
      <c r="L334" s="6" t="s">
        <v>2970</v>
      </c>
      <c r="M334" s="11"/>
      <c r="N334" s="11"/>
      <c r="O334" s="6"/>
      <c r="P334" s="11"/>
      <c r="Q334" s="11">
        <v>742</v>
      </c>
      <c r="R334" s="6" t="s">
        <v>25</v>
      </c>
      <c r="S334" s="6" t="s">
        <v>538</v>
      </c>
      <c r="T334" s="6" t="s">
        <v>27</v>
      </c>
      <c r="U334" s="11">
        <v>93000000</v>
      </c>
      <c r="V334" s="11">
        <v>1997</v>
      </c>
      <c r="W334" s="11">
        <v>13000</v>
      </c>
      <c r="X334" s="11">
        <v>7.7</v>
      </c>
      <c r="Y334" s="11">
        <v>2.35</v>
      </c>
      <c r="Z334" s="12">
        <v>18000</v>
      </c>
    </row>
    <row r="335" spans="1:26" x14ac:dyDescent="0.25">
      <c r="A335" s="8" t="s">
        <v>20</v>
      </c>
      <c r="B335" s="9" t="s">
        <v>698</v>
      </c>
      <c r="C335" s="13">
        <v>221</v>
      </c>
      <c r="D335" s="13">
        <v>146</v>
      </c>
      <c r="E335" s="13">
        <v>127</v>
      </c>
      <c r="F335" s="13">
        <v>722</v>
      </c>
      <c r="G335" s="9" t="s">
        <v>699</v>
      </c>
      <c r="H335" s="13">
        <v>962</v>
      </c>
      <c r="I335" s="13">
        <v>95328937</v>
      </c>
      <c r="J335" s="9" t="s">
        <v>599</v>
      </c>
      <c r="K335" s="9" t="s">
        <v>1074</v>
      </c>
      <c r="L335" s="9" t="s">
        <v>4459</v>
      </c>
      <c r="M335" s="13"/>
      <c r="N335" s="13"/>
      <c r="O335" s="9"/>
      <c r="P335" s="13"/>
      <c r="Q335" s="13">
        <v>293</v>
      </c>
      <c r="R335" s="9" t="s">
        <v>25</v>
      </c>
      <c r="S335" s="9" t="s">
        <v>26</v>
      </c>
      <c r="T335" s="9" t="s">
        <v>249</v>
      </c>
      <c r="U335" s="13">
        <v>100000000</v>
      </c>
      <c r="V335" s="13">
        <v>2010</v>
      </c>
      <c r="W335" s="13">
        <v>740</v>
      </c>
      <c r="X335" s="13">
        <v>4.3</v>
      </c>
      <c r="Y335" s="13">
        <v>1.85</v>
      </c>
      <c r="Z335" s="14">
        <v>0</v>
      </c>
    </row>
    <row r="336" spans="1:26" x14ac:dyDescent="0.25">
      <c r="A336" s="5" t="s">
        <v>20</v>
      </c>
      <c r="B336" s="6" t="s">
        <v>702</v>
      </c>
      <c r="C336" s="11">
        <v>82</v>
      </c>
      <c r="D336" s="11">
        <v>89</v>
      </c>
      <c r="E336" s="11">
        <v>10</v>
      </c>
      <c r="F336" s="11">
        <v>442</v>
      </c>
      <c r="G336" s="6" t="s">
        <v>703</v>
      </c>
      <c r="H336" s="11">
        <v>2000</v>
      </c>
      <c r="I336" s="11">
        <v>50802661</v>
      </c>
      <c r="J336" s="6" t="s">
        <v>378</v>
      </c>
      <c r="K336" s="6" t="s">
        <v>2809</v>
      </c>
      <c r="L336" s="6" t="s">
        <v>599</v>
      </c>
      <c r="M336" s="11" t="s">
        <v>4118</v>
      </c>
      <c r="N336" s="11" t="s">
        <v>4459</v>
      </c>
      <c r="O336" s="6"/>
      <c r="P336" s="11"/>
      <c r="Q336" s="11">
        <v>139</v>
      </c>
      <c r="R336" s="6" t="s">
        <v>25</v>
      </c>
      <c r="S336" s="6" t="s">
        <v>26</v>
      </c>
      <c r="T336" s="6" t="s">
        <v>54</v>
      </c>
      <c r="U336" s="11">
        <v>95000000</v>
      </c>
      <c r="V336" s="11">
        <v>2000</v>
      </c>
      <c r="W336" s="11">
        <v>919</v>
      </c>
      <c r="X336" s="11">
        <v>6.9</v>
      </c>
      <c r="Y336" s="11">
        <v>1.85</v>
      </c>
      <c r="Z336" s="12">
        <v>0</v>
      </c>
    </row>
    <row r="337" spans="1:26" x14ac:dyDescent="0.25">
      <c r="A337" s="8" t="s">
        <v>20</v>
      </c>
      <c r="B337" s="9" t="s">
        <v>678</v>
      </c>
      <c r="C337" s="13">
        <v>233</v>
      </c>
      <c r="D337" s="13">
        <v>88</v>
      </c>
      <c r="E337" s="13">
        <v>20</v>
      </c>
      <c r="F337" s="13">
        <v>916</v>
      </c>
      <c r="G337" s="9" t="s">
        <v>337</v>
      </c>
      <c r="H337" s="13">
        <v>22000</v>
      </c>
      <c r="I337" s="13">
        <v>161317423</v>
      </c>
      <c r="J337" s="9" t="s">
        <v>378</v>
      </c>
      <c r="K337" s="9" t="s">
        <v>2809</v>
      </c>
      <c r="L337" s="9" t="s">
        <v>599</v>
      </c>
      <c r="M337" s="13" t="s">
        <v>4118</v>
      </c>
      <c r="N337" s="13"/>
      <c r="O337" s="9"/>
      <c r="P337" s="13"/>
      <c r="Q337" s="13">
        <v>139</v>
      </c>
      <c r="R337" s="9" t="s">
        <v>25</v>
      </c>
      <c r="S337" s="9" t="s">
        <v>26</v>
      </c>
      <c r="T337" s="9" t="s">
        <v>54</v>
      </c>
      <c r="U337" s="13">
        <v>95000000</v>
      </c>
      <c r="V337" s="13">
        <v>2012</v>
      </c>
      <c r="W337" s="13">
        <v>1000</v>
      </c>
      <c r="X337" s="13">
        <v>6.6</v>
      </c>
      <c r="Y337" s="13">
        <v>2.35</v>
      </c>
      <c r="Z337" s="14">
        <v>14000</v>
      </c>
    </row>
    <row r="338" spans="1:26" x14ac:dyDescent="0.25">
      <c r="A338" s="5" t="s">
        <v>20</v>
      </c>
      <c r="B338" s="6" t="s">
        <v>345</v>
      </c>
      <c r="C338" s="11">
        <v>343</v>
      </c>
      <c r="D338" s="11">
        <v>105</v>
      </c>
      <c r="E338" s="11">
        <v>0</v>
      </c>
      <c r="F338" s="11">
        <v>502</v>
      </c>
      <c r="G338" s="6" t="s">
        <v>706</v>
      </c>
      <c r="H338" s="11">
        <v>2000</v>
      </c>
      <c r="I338" s="11">
        <v>201148159</v>
      </c>
      <c r="J338" s="6" t="s">
        <v>1074</v>
      </c>
      <c r="K338" s="6" t="s">
        <v>4118</v>
      </c>
      <c r="L338" s="6" t="s">
        <v>478</v>
      </c>
      <c r="M338" s="11" t="s">
        <v>4459</v>
      </c>
      <c r="N338" s="11"/>
      <c r="O338" s="6"/>
      <c r="P338" s="11"/>
      <c r="Q338" s="11">
        <v>322</v>
      </c>
      <c r="R338" s="6" t="s">
        <v>25</v>
      </c>
      <c r="S338" s="6" t="s">
        <v>26</v>
      </c>
      <c r="T338" s="6" t="s">
        <v>54</v>
      </c>
      <c r="U338" s="11">
        <v>95000000</v>
      </c>
      <c r="V338" s="11">
        <v>2015</v>
      </c>
      <c r="W338" s="11">
        <v>520</v>
      </c>
      <c r="X338" s="11">
        <v>7</v>
      </c>
      <c r="Y338" s="11">
        <v>2.35</v>
      </c>
      <c r="Z338" s="12">
        <v>56000</v>
      </c>
    </row>
    <row r="339" spans="1:26" x14ac:dyDescent="0.25">
      <c r="A339" s="8" t="s">
        <v>20</v>
      </c>
      <c r="B339" s="9" t="s">
        <v>84</v>
      </c>
      <c r="C339" s="13">
        <v>308</v>
      </c>
      <c r="D339" s="13">
        <v>135</v>
      </c>
      <c r="E339" s="13">
        <v>0</v>
      </c>
      <c r="F339" s="13">
        <v>310</v>
      </c>
      <c r="G339" s="9" t="s">
        <v>707</v>
      </c>
      <c r="H339" s="13">
        <v>873</v>
      </c>
      <c r="I339" s="13">
        <v>43982842</v>
      </c>
      <c r="J339" s="9" t="s">
        <v>1074</v>
      </c>
      <c r="K339" s="9" t="s">
        <v>478</v>
      </c>
      <c r="L339" s="9" t="s">
        <v>2604</v>
      </c>
      <c r="M339" s="13"/>
      <c r="N339" s="13"/>
      <c r="O339" s="9"/>
      <c r="P339" s="13"/>
      <c r="Q339" s="13">
        <v>593</v>
      </c>
      <c r="R339" s="9" t="s">
        <v>25</v>
      </c>
      <c r="S339" s="9" t="s">
        <v>26</v>
      </c>
      <c r="T339" s="9" t="s">
        <v>27</v>
      </c>
      <c r="U339" s="13">
        <v>65000000</v>
      </c>
      <c r="V339" s="13">
        <v>2009</v>
      </c>
      <c r="W339" s="13">
        <v>560</v>
      </c>
      <c r="X339" s="13">
        <v>6.7</v>
      </c>
      <c r="Y339" s="13">
        <v>2.35</v>
      </c>
      <c r="Z339" s="14">
        <v>16000</v>
      </c>
    </row>
    <row r="340" spans="1:26" x14ac:dyDescent="0.25">
      <c r="A340" s="5" t="s">
        <v>20</v>
      </c>
      <c r="B340" s="6" t="s">
        <v>43</v>
      </c>
      <c r="C340" s="11">
        <v>301</v>
      </c>
      <c r="D340" s="11">
        <v>100</v>
      </c>
      <c r="E340" s="11">
        <v>475</v>
      </c>
      <c r="F340" s="11">
        <v>799</v>
      </c>
      <c r="G340" s="6" t="s">
        <v>445</v>
      </c>
      <c r="H340" s="11">
        <v>1000</v>
      </c>
      <c r="I340" s="11">
        <v>380838870</v>
      </c>
      <c r="J340" s="6" t="s">
        <v>378</v>
      </c>
      <c r="K340" s="6" t="s">
        <v>2809</v>
      </c>
      <c r="L340" s="6" t="s">
        <v>599</v>
      </c>
      <c r="M340" s="11" t="s">
        <v>4118</v>
      </c>
      <c r="N340" s="11"/>
      <c r="O340" s="6"/>
      <c r="P340" s="11"/>
      <c r="Q340" s="11">
        <v>866</v>
      </c>
      <c r="R340" s="6" t="s">
        <v>25</v>
      </c>
      <c r="S340" s="6" t="s">
        <v>26</v>
      </c>
      <c r="T340" s="6" t="s">
        <v>126</v>
      </c>
      <c r="U340" s="11">
        <v>94000000</v>
      </c>
      <c r="V340" s="11">
        <v>2003</v>
      </c>
      <c r="W340" s="11">
        <v>939</v>
      </c>
      <c r="X340" s="11">
        <v>8.1999999999999993</v>
      </c>
      <c r="Y340" s="11">
        <v>1.85</v>
      </c>
      <c r="Z340" s="12">
        <v>11000</v>
      </c>
    </row>
    <row r="341" spans="1:26" x14ac:dyDescent="0.25">
      <c r="A341" s="8" t="s">
        <v>20</v>
      </c>
      <c r="B341" s="9" t="s">
        <v>84</v>
      </c>
      <c r="C341" s="13">
        <v>328</v>
      </c>
      <c r="D341" s="13">
        <v>192</v>
      </c>
      <c r="E341" s="13">
        <v>0</v>
      </c>
      <c r="F341" s="13">
        <v>416</v>
      </c>
      <c r="G341" s="9" t="s">
        <v>585</v>
      </c>
      <c r="H341" s="13">
        <v>5000</v>
      </c>
      <c r="I341" s="13">
        <v>377019252</v>
      </c>
      <c r="J341" s="9" t="s">
        <v>497</v>
      </c>
      <c r="K341" s="9" t="s">
        <v>378</v>
      </c>
      <c r="L341" s="9" t="s">
        <v>1074</v>
      </c>
      <c r="M341" s="13" t="s">
        <v>478</v>
      </c>
      <c r="N341" s="13"/>
      <c r="O341" s="9"/>
      <c r="P341" s="13"/>
      <c r="Q341" s="13">
        <v>3189</v>
      </c>
      <c r="R341" s="9" t="s">
        <v>25</v>
      </c>
      <c r="S341" s="9" t="s">
        <v>26</v>
      </c>
      <c r="T341" s="9" t="s">
        <v>27</v>
      </c>
      <c r="U341" s="13">
        <v>94000000</v>
      </c>
      <c r="V341" s="13">
        <v>2003</v>
      </c>
      <c r="W341" s="13">
        <v>857</v>
      </c>
      <c r="X341" s="13">
        <v>8.9</v>
      </c>
      <c r="Y341" s="13">
        <v>2.35</v>
      </c>
      <c r="Z341" s="14">
        <v>16000</v>
      </c>
    </row>
    <row r="342" spans="1:26" x14ac:dyDescent="0.25">
      <c r="A342" s="5" t="s">
        <v>20</v>
      </c>
      <c r="B342" s="6" t="s">
        <v>84</v>
      </c>
      <c r="C342" s="11">
        <v>294</v>
      </c>
      <c r="D342" s="11">
        <v>172</v>
      </c>
      <c r="E342" s="11">
        <v>0</v>
      </c>
      <c r="F342" s="11">
        <v>857</v>
      </c>
      <c r="G342" s="6" t="s">
        <v>29</v>
      </c>
      <c r="H342" s="11">
        <v>16000</v>
      </c>
      <c r="I342" s="11">
        <v>340478898</v>
      </c>
      <c r="J342" s="6" t="s">
        <v>497</v>
      </c>
      <c r="K342" s="6" t="s">
        <v>378</v>
      </c>
      <c r="L342" s="6" t="s">
        <v>1074</v>
      </c>
      <c r="M342" s="11" t="s">
        <v>478</v>
      </c>
      <c r="N342" s="11"/>
      <c r="O342" s="6"/>
      <c r="P342" s="11"/>
      <c r="Q342" s="11">
        <v>2417</v>
      </c>
      <c r="R342" s="6" t="s">
        <v>25</v>
      </c>
      <c r="S342" s="6" t="s">
        <v>26</v>
      </c>
      <c r="T342" s="6" t="s">
        <v>27</v>
      </c>
      <c r="U342" s="11">
        <v>94000000</v>
      </c>
      <c r="V342" s="11">
        <v>2002</v>
      </c>
      <c r="W342" s="11">
        <v>5000</v>
      </c>
      <c r="X342" s="11">
        <v>8.6999999999999993</v>
      </c>
      <c r="Y342" s="11">
        <v>2.35</v>
      </c>
      <c r="Z342" s="12">
        <v>10000</v>
      </c>
    </row>
    <row r="343" spans="1:26" x14ac:dyDescent="0.25">
      <c r="A343" s="8" t="s">
        <v>20</v>
      </c>
      <c r="B343" s="9" t="s">
        <v>709</v>
      </c>
      <c r="C343" s="13">
        <v>175</v>
      </c>
      <c r="D343" s="13">
        <v>102</v>
      </c>
      <c r="E343" s="13">
        <v>44</v>
      </c>
      <c r="F343" s="13">
        <v>766</v>
      </c>
      <c r="G343" s="9" t="s">
        <v>277</v>
      </c>
      <c r="H343" s="13">
        <v>12000</v>
      </c>
      <c r="I343" s="13">
        <v>17176900</v>
      </c>
      <c r="J343" s="9" t="s">
        <v>497</v>
      </c>
      <c r="K343" s="9" t="s">
        <v>378</v>
      </c>
      <c r="L343" s="9" t="s">
        <v>478</v>
      </c>
      <c r="M343" s="13"/>
      <c r="N343" s="13"/>
      <c r="O343" s="9"/>
      <c r="P343" s="13"/>
      <c r="Q343" s="13">
        <v>154</v>
      </c>
      <c r="R343" s="9" t="s">
        <v>25</v>
      </c>
      <c r="S343" s="9" t="s">
        <v>26</v>
      </c>
      <c r="T343" s="9" t="s">
        <v>27</v>
      </c>
      <c r="U343" s="13">
        <v>95000000</v>
      </c>
      <c r="V343" s="13">
        <v>2014</v>
      </c>
      <c r="W343" s="13">
        <v>3000</v>
      </c>
      <c r="X343" s="13">
        <v>5.5</v>
      </c>
      <c r="Y343" s="13">
        <v>2.35</v>
      </c>
      <c r="Z343" s="14">
        <v>16000</v>
      </c>
    </row>
    <row r="344" spans="1:26" x14ac:dyDescent="0.25">
      <c r="A344" s="5" t="s">
        <v>20</v>
      </c>
      <c r="B344" s="6" t="s">
        <v>635</v>
      </c>
      <c r="C344" s="11">
        <v>199</v>
      </c>
      <c r="D344" s="11">
        <v>100</v>
      </c>
      <c r="E344" s="11">
        <v>165</v>
      </c>
      <c r="F344" s="11">
        <v>240</v>
      </c>
      <c r="G344" s="6" t="s">
        <v>228</v>
      </c>
      <c r="H344" s="11">
        <v>11000</v>
      </c>
      <c r="I344" s="11">
        <v>131144183</v>
      </c>
      <c r="J344" s="6" t="s">
        <v>497</v>
      </c>
      <c r="K344" s="6" t="s">
        <v>378</v>
      </c>
      <c r="L344" s="6" t="s">
        <v>478</v>
      </c>
      <c r="M344" s="11" t="s">
        <v>2604</v>
      </c>
      <c r="N344" s="11"/>
      <c r="O344" s="6"/>
      <c r="P344" s="11"/>
      <c r="Q344" s="11">
        <v>824</v>
      </c>
      <c r="R344" s="6" t="s">
        <v>25</v>
      </c>
      <c r="S344" s="6" t="s">
        <v>26</v>
      </c>
      <c r="T344" s="6" t="s">
        <v>27</v>
      </c>
      <c r="U344" s="11">
        <v>115000000</v>
      </c>
      <c r="V344" s="11">
        <v>2001</v>
      </c>
      <c r="W344" s="11">
        <v>509</v>
      </c>
      <c r="X344" s="11">
        <v>5.7</v>
      </c>
      <c r="Y344" s="11">
        <v>2.35</v>
      </c>
      <c r="Z344" s="12">
        <v>0</v>
      </c>
    </row>
    <row r="345" spans="1:26" x14ac:dyDescent="0.25">
      <c r="A345" s="8" t="s">
        <v>20</v>
      </c>
      <c r="B345" s="9" t="s">
        <v>711</v>
      </c>
      <c r="C345" s="13">
        <v>355</v>
      </c>
      <c r="D345" s="13">
        <v>119</v>
      </c>
      <c r="E345" s="13">
        <v>0</v>
      </c>
      <c r="F345" s="13">
        <v>968</v>
      </c>
      <c r="G345" s="9" t="s">
        <v>205</v>
      </c>
      <c r="H345" s="13">
        <v>40000</v>
      </c>
      <c r="I345" s="13">
        <v>23014504</v>
      </c>
      <c r="J345" s="9" t="s">
        <v>1074</v>
      </c>
      <c r="K345" s="9" t="s">
        <v>5505</v>
      </c>
      <c r="L345" s="9" t="s">
        <v>4459</v>
      </c>
      <c r="M345" s="13" t="s">
        <v>2970</v>
      </c>
      <c r="N345" s="13" t="s">
        <v>2604</v>
      </c>
      <c r="O345" s="9"/>
      <c r="P345" s="13"/>
      <c r="Q345" s="13">
        <v>462</v>
      </c>
      <c r="R345" s="9" t="s">
        <v>25</v>
      </c>
      <c r="S345" s="9" t="s">
        <v>34</v>
      </c>
      <c r="T345" s="9" t="s">
        <v>27</v>
      </c>
      <c r="U345" s="13">
        <v>100000000</v>
      </c>
      <c r="V345" s="13">
        <v>2014</v>
      </c>
      <c r="W345" s="13">
        <v>11000</v>
      </c>
      <c r="X345" s="13">
        <v>6.3</v>
      </c>
      <c r="Y345" s="13">
        <v>2.35</v>
      </c>
      <c r="Z345" s="14">
        <v>37000</v>
      </c>
    </row>
    <row r="346" spans="1:26" x14ac:dyDescent="0.25">
      <c r="A346" s="5" t="s">
        <v>20</v>
      </c>
      <c r="B346" s="6" t="s">
        <v>357</v>
      </c>
      <c r="C346" s="11">
        <v>198</v>
      </c>
      <c r="D346" s="11">
        <v>92</v>
      </c>
      <c r="E346" s="11">
        <v>394</v>
      </c>
      <c r="F346" s="11">
        <v>527</v>
      </c>
      <c r="G346" s="6" t="s">
        <v>712</v>
      </c>
      <c r="H346" s="11">
        <v>693</v>
      </c>
      <c r="I346" s="11">
        <v>181166115</v>
      </c>
      <c r="J346" s="6" t="s">
        <v>497</v>
      </c>
      <c r="K346" s="6" t="s">
        <v>378</v>
      </c>
      <c r="L346" s="6" t="s">
        <v>2970</v>
      </c>
      <c r="M346" s="11" t="s">
        <v>2604</v>
      </c>
      <c r="N346" s="11"/>
      <c r="O346" s="6"/>
      <c r="P346" s="11"/>
      <c r="Q346" s="11">
        <v>1236</v>
      </c>
      <c r="R346" s="6" t="s">
        <v>25</v>
      </c>
      <c r="S346" s="6" t="s">
        <v>26</v>
      </c>
      <c r="T346" s="6" t="s">
        <v>27</v>
      </c>
      <c r="U346" s="11">
        <v>93000000</v>
      </c>
      <c r="V346" s="11">
        <v>2001</v>
      </c>
      <c r="W346" s="11">
        <v>595</v>
      </c>
      <c r="X346" s="11">
        <v>5.9</v>
      </c>
      <c r="Y346" s="11">
        <v>1.85</v>
      </c>
      <c r="Z346" s="12">
        <v>0</v>
      </c>
    </row>
    <row r="347" spans="1:26" x14ac:dyDescent="0.25">
      <c r="A347" s="8" t="s">
        <v>20</v>
      </c>
      <c r="B347" s="9" t="s">
        <v>715</v>
      </c>
      <c r="C347" s="13">
        <v>529</v>
      </c>
      <c r="D347" s="13">
        <v>105</v>
      </c>
      <c r="E347" s="13">
        <v>81</v>
      </c>
      <c r="F347" s="13">
        <v>779</v>
      </c>
      <c r="G347" s="9" t="s">
        <v>716</v>
      </c>
      <c r="H347" s="13">
        <v>11000</v>
      </c>
      <c r="I347" s="13">
        <v>176740650</v>
      </c>
      <c r="J347" s="9" t="s">
        <v>497</v>
      </c>
      <c r="K347" s="9" t="s">
        <v>1074</v>
      </c>
      <c r="L347" s="9" t="s">
        <v>2970</v>
      </c>
      <c r="M347" s="13" t="s">
        <v>2604</v>
      </c>
      <c r="N347" s="13"/>
      <c r="O347" s="9"/>
      <c r="P347" s="13"/>
      <c r="Q347" s="13">
        <v>646</v>
      </c>
      <c r="R347" s="9" t="s">
        <v>25</v>
      </c>
      <c r="S347" s="9" t="s">
        <v>26</v>
      </c>
      <c r="T347" s="9" t="s">
        <v>27</v>
      </c>
      <c r="U347" s="13">
        <v>93000000</v>
      </c>
      <c r="V347" s="13">
        <v>2011</v>
      </c>
      <c r="W347" s="13">
        <v>1000</v>
      </c>
      <c r="X347" s="13">
        <v>7.6</v>
      </c>
      <c r="Y347" s="13">
        <v>2.35</v>
      </c>
      <c r="Z347" s="14">
        <v>47000</v>
      </c>
    </row>
    <row r="348" spans="1:26" x14ac:dyDescent="0.25">
      <c r="A348" s="5" t="s">
        <v>20</v>
      </c>
      <c r="B348" s="6" t="s">
        <v>717</v>
      </c>
      <c r="C348" s="11">
        <v>198</v>
      </c>
      <c r="D348" s="11">
        <v>107</v>
      </c>
      <c r="E348" s="11">
        <v>70</v>
      </c>
      <c r="F348" s="11">
        <v>330</v>
      </c>
      <c r="G348" s="6" t="s">
        <v>718</v>
      </c>
      <c r="H348" s="11">
        <v>770</v>
      </c>
      <c r="I348" s="11">
        <v>71148699</v>
      </c>
      <c r="J348" s="6" t="s">
        <v>378</v>
      </c>
      <c r="K348" s="6" t="s">
        <v>4118</v>
      </c>
      <c r="L348" s="6" t="s">
        <v>478</v>
      </c>
      <c r="M348" s="11"/>
      <c r="N348" s="11"/>
      <c r="O348" s="6"/>
      <c r="P348" s="11"/>
      <c r="Q348" s="11">
        <v>125</v>
      </c>
      <c r="R348" s="6" t="s">
        <v>25</v>
      </c>
      <c r="S348" s="6" t="s">
        <v>26</v>
      </c>
      <c r="T348" s="6" t="s">
        <v>54</v>
      </c>
      <c r="U348" s="11">
        <v>90000000</v>
      </c>
      <c r="V348" s="11">
        <v>2008</v>
      </c>
      <c r="W348" s="11">
        <v>419</v>
      </c>
      <c r="X348" s="11">
        <v>6.6</v>
      </c>
      <c r="Y348" s="11">
        <v>2.35</v>
      </c>
      <c r="Z348" s="12">
        <v>0</v>
      </c>
    </row>
    <row r="349" spans="1:26" x14ac:dyDescent="0.25">
      <c r="A349" s="8" t="s">
        <v>20</v>
      </c>
      <c r="B349" s="9" t="s">
        <v>720</v>
      </c>
      <c r="C349" s="13">
        <v>412</v>
      </c>
      <c r="D349" s="13">
        <v>101</v>
      </c>
      <c r="E349" s="13">
        <v>212</v>
      </c>
      <c r="F349" s="13">
        <v>476</v>
      </c>
      <c r="G349" s="9" t="s">
        <v>721</v>
      </c>
      <c r="H349" s="13">
        <v>13000</v>
      </c>
      <c r="I349" s="13">
        <v>67344392</v>
      </c>
      <c r="J349" s="9" t="s">
        <v>497</v>
      </c>
      <c r="K349" s="9" t="s">
        <v>2604</v>
      </c>
      <c r="L349" s="9"/>
      <c r="M349" s="13"/>
      <c r="N349" s="13"/>
      <c r="O349" s="9"/>
      <c r="P349" s="13"/>
      <c r="Q349" s="13">
        <v>503</v>
      </c>
      <c r="R349" s="9" t="s">
        <v>25</v>
      </c>
      <c r="S349" s="9" t="s">
        <v>26</v>
      </c>
      <c r="T349" s="9" t="s">
        <v>249</v>
      </c>
      <c r="U349" s="13">
        <v>92000000</v>
      </c>
      <c r="V349" s="13">
        <v>2013</v>
      </c>
      <c r="W349" s="13">
        <v>787</v>
      </c>
      <c r="X349" s="13">
        <v>5.3</v>
      </c>
      <c r="Y349" s="13">
        <v>1.85</v>
      </c>
      <c r="Z349" s="14">
        <v>66000</v>
      </c>
    </row>
    <row r="350" spans="1:26" x14ac:dyDescent="0.25">
      <c r="A350" s="5" t="s">
        <v>20</v>
      </c>
      <c r="B350" s="6" t="s">
        <v>723</v>
      </c>
      <c r="C350" s="11">
        <v>106</v>
      </c>
      <c r="D350" s="11">
        <v>137</v>
      </c>
      <c r="E350" s="11">
        <v>102</v>
      </c>
      <c r="F350" s="11">
        <v>877</v>
      </c>
      <c r="G350" s="6" t="s">
        <v>528</v>
      </c>
      <c r="H350" s="11">
        <v>2000</v>
      </c>
      <c r="I350" s="11">
        <v>22406362</v>
      </c>
      <c r="J350" s="6" t="s">
        <v>1074</v>
      </c>
      <c r="K350" s="6" t="s">
        <v>5155</v>
      </c>
      <c r="L350" s="6" t="s">
        <v>5508</v>
      </c>
      <c r="M350" s="11" t="s">
        <v>3495</v>
      </c>
      <c r="N350" s="11"/>
      <c r="O350" s="6"/>
      <c r="P350" s="11"/>
      <c r="Q350" s="11">
        <v>267</v>
      </c>
      <c r="R350" s="6" t="s">
        <v>25</v>
      </c>
      <c r="S350" s="6" t="s">
        <v>26</v>
      </c>
      <c r="T350" s="6" t="s">
        <v>27</v>
      </c>
      <c r="U350" s="11">
        <v>107000000</v>
      </c>
      <c r="V350" s="11">
        <v>2004</v>
      </c>
      <c r="W350" s="11">
        <v>973</v>
      </c>
      <c r="X350" s="11">
        <v>6</v>
      </c>
      <c r="Y350" s="11">
        <v>2.35</v>
      </c>
      <c r="Z350" s="12">
        <v>701</v>
      </c>
    </row>
    <row r="351" spans="1:26" x14ac:dyDescent="0.25">
      <c r="A351" s="8" t="s">
        <v>20</v>
      </c>
      <c r="B351" s="9" t="s">
        <v>257</v>
      </c>
      <c r="C351" s="13">
        <v>283</v>
      </c>
      <c r="D351" s="13">
        <v>115</v>
      </c>
      <c r="E351" s="13">
        <v>663</v>
      </c>
      <c r="F351" s="13">
        <v>55</v>
      </c>
      <c r="G351" s="9" t="s">
        <v>724</v>
      </c>
      <c r="H351" s="13">
        <v>1000</v>
      </c>
      <c r="I351" s="13">
        <v>261437578</v>
      </c>
      <c r="J351" s="9" t="s">
        <v>497</v>
      </c>
      <c r="K351" s="9" t="s">
        <v>378</v>
      </c>
      <c r="L351" s="9" t="s">
        <v>2809</v>
      </c>
      <c r="M351" s="13" t="s">
        <v>4118</v>
      </c>
      <c r="N351" s="13"/>
      <c r="O351" s="9"/>
      <c r="P351" s="13"/>
      <c r="Q351" s="13">
        <v>815</v>
      </c>
      <c r="R351" s="9" t="s">
        <v>25</v>
      </c>
      <c r="S351" s="9" t="s">
        <v>26</v>
      </c>
      <c r="T351" s="9" t="s">
        <v>54</v>
      </c>
      <c r="U351" s="13">
        <v>92000000</v>
      </c>
      <c r="V351" s="13">
        <v>2004</v>
      </c>
      <c r="W351" s="13">
        <v>723</v>
      </c>
      <c r="X351" s="13">
        <v>8</v>
      </c>
      <c r="Y351" s="13">
        <v>2.35</v>
      </c>
      <c r="Z351" s="14">
        <v>0</v>
      </c>
    </row>
    <row r="352" spans="1:26" x14ac:dyDescent="0.25">
      <c r="A352" s="5" t="s">
        <v>20</v>
      </c>
      <c r="B352" s="6" t="s">
        <v>726</v>
      </c>
      <c r="C352" s="11">
        <v>61</v>
      </c>
      <c r="D352" s="11">
        <v>124</v>
      </c>
      <c r="E352" s="11">
        <v>212</v>
      </c>
      <c r="F352" s="11">
        <v>810</v>
      </c>
      <c r="G352" s="6" t="s">
        <v>67</v>
      </c>
      <c r="H352" s="11">
        <v>1000</v>
      </c>
      <c r="I352" s="11">
        <v>11000000</v>
      </c>
      <c r="J352" s="6" t="s">
        <v>497</v>
      </c>
      <c r="K352" s="6" t="s">
        <v>378</v>
      </c>
      <c r="L352" s="6" t="s">
        <v>599</v>
      </c>
      <c r="M352" s="11"/>
      <c r="N352" s="11"/>
      <c r="O352" s="6"/>
      <c r="P352" s="11"/>
      <c r="Q352" s="11">
        <v>169</v>
      </c>
      <c r="R352" s="6" t="s">
        <v>25</v>
      </c>
      <c r="S352" s="6" t="s">
        <v>26</v>
      </c>
      <c r="T352" s="6" t="s">
        <v>27</v>
      </c>
      <c r="U352" s="11">
        <v>98000000</v>
      </c>
      <c r="V352" s="11">
        <v>1995</v>
      </c>
      <c r="W352" s="11">
        <v>903</v>
      </c>
      <c r="X352" s="11">
        <v>5.6</v>
      </c>
      <c r="Y352" s="11">
        <v>2.35</v>
      </c>
      <c r="Z352" s="12">
        <v>1000</v>
      </c>
    </row>
    <row r="353" spans="1:26" x14ac:dyDescent="0.25">
      <c r="A353" s="8" t="s">
        <v>20</v>
      </c>
      <c r="B353" s="9" t="s">
        <v>474</v>
      </c>
      <c r="C353" s="13">
        <v>217</v>
      </c>
      <c r="D353" s="13">
        <v>118</v>
      </c>
      <c r="E353" s="13">
        <v>0</v>
      </c>
      <c r="F353" s="13">
        <v>1000</v>
      </c>
      <c r="G353" s="9" t="s">
        <v>388</v>
      </c>
      <c r="H353" s="13">
        <v>8000</v>
      </c>
      <c r="I353" s="13">
        <v>88761720</v>
      </c>
      <c r="J353" s="9" t="s">
        <v>378</v>
      </c>
      <c r="K353" s="9" t="s">
        <v>4118</v>
      </c>
      <c r="L353" s="9" t="s">
        <v>478</v>
      </c>
      <c r="M353" s="13"/>
      <c r="N353" s="13"/>
      <c r="O353" s="9"/>
      <c r="P353" s="13"/>
      <c r="Q353" s="13">
        <v>419</v>
      </c>
      <c r="R353" s="9" t="s">
        <v>25</v>
      </c>
      <c r="S353" s="9" t="s">
        <v>34</v>
      </c>
      <c r="T353" s="9" t="s">
        <v>54</v>
      </c>
      <c r="U353" s="13">
        <v>95000000</v>
      </c>
      <c r="V353" s="13">
        <v>2010</v>
      </c>
      <c r="W353" s="13">
        <v>3000</v>
      </c>
      <c r="X353" s="13">
        <v>5.9</v>
      </c>
      <c r="Y353" s="13">
        <v>2.35</v>
      </c>
      <c r="Z353" s="14">
        <v>9000</v>
      </c>
    </row>
    <row r="354" spans="1:26" x14ac:dyDescent="0.25">
      <c r="A354" s="5" t="s">
        <v>20</v>
      </c>
      <c r="B354" s="6" t="s">
        <v>81</v>
      </c>
      <c r="C354" s="11">
        <v>175</v>
      </c>
      <c r="D354" s="11">
        <v>98</v>
      </c>
      <c r="E354" s="11">
        <v>188</v>
      </c>
      <c r="F354" s="11">
        <v>602</v>
      </c>
      <c r="G354" s="6" t="s">
        <v>362</v>
      </c>
      <c r="H354" s="11">
        <v>10000</v>
      </c>
      <c r="I354" s="11">
        <v>250147615</v>
      </c>
      <c r="J354" s="6" t="s">
        <v>378</v>
      </c>
      <c r="K354" s="6" t="s">
        <v>599</v>
      </c>
      <c r="L354" s="6" t="s">
        <v>4118</v>
      </c>
      <c r="M354" s="11" t="s">
        <v>5505</v>
      </c>
      <c r="N354" s="11" t="s">
        <v>2970</v>
      </c>
      <c r="O354" s="6"/>
      <c r="P354" s="11"/>
      <c r="Q354" s="11">
        <v>289</v>
      </c>
      <c r="R354" s="6" t="s">
        <v>25</v>
      </c>
      <c r="S354" s="6" t="s">
        <v>26</v>
      </c>
      <c r="T354" s="6" t="s">
        <v>27</v>
      </c>
      <c r="U354" s="11">
        <v>90000000</v>
      </c>
      <c r="V354" s="11">
        <v>1997</v>
      </c>
      <c r="W354" s="11">
        <v>826</v>
      </c>
      <c r="X354" s="11">
        <v>7.3</v>
      </c>
      <c r="Y354" s="11">
        <v>1.85</v>
      </c>
      <c r="Z354" s="12">
        <v>0</v>
      </c>
    </row>
    <row r="355" spans="1:26" x14ac:dyDescent="0.25">
      <c r="A355" s="8" t="s">
        <v>20</v>
      </c>
      <c r="B355" s="9" t="s">
        <v>137</v>
      </c>
      <c r="C355" s="13">
        <v>191</v>
      </c>
      <c r="D355" s="13">
        <v>82</v>
      </c>
      <c r="E355" s="13">
        <v>487</v>
      </c>
      <c r="F355" s="13">
        <v>967</v>
      </c>
      <c r="G355" s="9" t="s">
        <v>144</v>
      </c>
      <c r="H355" s="13">
        <v>15000</v>
      </c>
      <c r="I355" s="13">
        <v>245823397</v>
      </c>
      <c r="J355" s="9" t="s">
        <v>378</v>
      </c>
      <c r="K355" s="9" t="s">
        <v>2809</v>
      </c>
      <c r="L355" s="9" t="s">
        <v>599</v>
      </c>
      <c r="M355" s="13" t="s">
        <v>4118</v>
      </c>
      <c r="N355" s="13" t="s">
        <v>478</v>
      </c>
      <c r="O355" s="9"/>
      <c r="P355" s="13"/>
      <c r="Q355" s="13">
        <v>515</v>
      </c>
      <c r="R355" s="9" t="s">
        <v>25</v>
      </c>
      <c r="S355" s="9" t="s">
        <v>26</v>
      </c>
      <c r="T355" s="9" t="s">
        <v>126</v>
      </c>
      <c r="U355" s="13">
        <v>90000000</v>
      </c>
      <c r="V355" s="13">
        <v>1999</v>
      </c>
      <c r="W355" s="13">
        <v>1000</v>
      </c>
      <c r="X355" s="13">
        <v>7.9</v>
      </c>
      <c r="Y355" s="13">
        <v>1.85</v>
      </c>
      <c r="Z355" s="14">
        <v>0</v>
      </c>
    </row>
    <row r="356" spans="1:26" x14ac:dyDescent="0.25">
      <c r="A356" s="5" t="s">
        <v>20</v>
      </c>
      <c r="B356" s="6" t="s">
        <v>619</v>
      </c>
      <c r="C356" s="11">
        <v>316</v>
      </c>
      <c r="D356" s="11">
        <v>98</v>
      </c>
      <c r="E356" s="11">
        <v>12000</v>
      </c>
      <c r="F356" s="11">
        <v>1000</v>
      </c>
      <c r="G356" s="6" t="s">
        <v>388</v>
      </c>
      <c r="H356" s="11">
        <v>18000</v>
      </c>
      <c r="I356" s="11">
        <v>81557479</v>
      </c>
      <c r="J356" s="6" t="s">
        <v>497</v>
      </c>
      <c r="K356" s="6" t="s">
        <v>2604</v>
      </c>
      <c r="L356" s="6"/>
      <c r="M356" s="11"/>
      <c r="N356" s="11"/>
      <c r="O356" s="6"/>
      <c r="P356" s="11"/>
      <c r="Q356" s="11">
        <v>326</v>
      </c>
      <c r="R356" s="6" t="s">
        <v>25</v>
      </c>
      <c r="S356" s="6" t="s">
        <v>26</v>
      </c>
      <c r="T356" s="6" t="s">
        <v>27</v>
      </c>
      <c r="U356" s="11">
        <v>100000000</v>
      </c>
      <c r="V356" s="11">
        <v>2010</v>
      </c>
      <c r="W356" s="11">
        <v>3000</v>
      </c>
      <c r="X356" s="11">
        <v>6.8</v>
      </c>
      <c r="Y356" s="11">
        <v>2.35</v>
      </c>
      <c r="Z356" s="12">
        <v>18000</v>
      </c>
    </row>
    <row r="357" spans="1:26" x14ac:dyDescent="0.25">
      <c r="A357" s="8" t="s">
        <v>20</v>
      </c>
      <c r="B357" s="9" t="s">
        <v>118</v>
      </c>
      <c r="C357" s="13">
        <v>127</v>
      </c>
      <c r="D357" s="13">
        <v>90</v>
      </c>
      <c r="E357" s="13">
        <v>420</v>
      </c>
      <c r="F357" s="13">
        <v>141</v>
      </c>
      <c r="G357" s="9" t="s">
        <v>730</v>
      </c>
      <c r="H357" s="13">
        <v>191</v>
      </c>
      <c r="I357" s="13">
        <v>226138454</v>
      </c>
      <c r="J357" s="9" t="s">
        <v>497</v>
      </c>
      <c r="K357" s="9" t="s">
        <v>599</v>
      </c>
      <c r="L357" s="9" t="s">
        <v>5507</v>
      </c>
      <c r="M357" s="13" t="s">
        <v>2604</v>
      </c>
      <c r="N357" s="13"/>
      <c r="O357" s="9"/>
      <c r="P357" s="13"/>
      <c r="Q357" s="13">
        <v>394</v>
      </c>
      <c r="R357" s="9" t="s">
        <v>25</v>
      </c>
      <c r="S357" s="9" t="s">
        <v>26</v>
      </c>
      <c r="T357" s="9" t="s">
        <v>27</v>
      </c>
      <c r="U357" s="13">
        <v>90000000</v>
      </c>
      <c r="V357" s="13">
        <v>2001</v>
      </c>
      <c r="W357" s="13">
        <v>165</v>
      </c>
      <c r="X357" s="13">
        <v>6.6</v>
      </c>
      <c r="Y357" s="13">
        <v>2.35</v>
      </c>
      <c r="Z357" s="14">
        <v>0</v>
      </c>
    </row>
    <row r="358" spans="1:26" x14ac:dyDescent="0.25">
      <c r="A358" s="5" t="s">
        <v>20</v>
      </c>
      <c r="B358" s="6" t="s">
        <v>193</v>
      </c>
      <c r="C358" s="11">
        <v>185</v>
      </c>
      <c r="D358" s="11">
        <v>130</v>
      </c>
      <c r="E358" s="11">
        <v>0</v>
      </c>
      <c r="F358" s="11">
        <v>568</v>
      </c>
      <c r="G358" s="6" t="s">
        <v>731</v>
      </c>
      <c r="H358" s="11">
        <v>11000</v>
      </c>
      <c r="I358" s="11">
        <v>155370362</v>
      </c>
      <c r="J358" s="6" t="s">
        <v>1074</v>
      </c>
      <c r="K358" s="6" t="s">
        <v>478</v>
      </c>
      <c r="L358" s="6" t="s">
        <v>1786</v>
      </c>
      <c r="M358" s="11" t="s">
        <v>5505</v>
      </c>
      <c r="N358" s="11" t="s">
        <v>2604</v>
      </c>
      <c r="O358" s="6"/>
      <c r="P358" s="11"/>
      <c r="Q358" s="11">
        <v>683</v>
      </c>
      <c r="R358" s="6" t="s">
        <v>25</v>
      </c>
      <c r="S358" s="6" t="s">
        <v>26</v>
      </c>
      <c r="T358" s="6" t="s">
        <v>27</v>
      </c>
      <c r="U358" s="11">
        <v>100000000</v>
      </c>
      <c r="V358" s="11">
        <v>2000</v>
      </c>
      <c r="W358" s="11">
        <v>627</v>
      </c>
      <c r="X358" s="11">
        <v>6.6</v>
      </c>
      <c r="Y358" s="11">
        <v>2.35</v>
      </c>
      <c r="Z358" s="12">
        <v>0</v>
      </c>
    </row>
    <row r="359" spans="1:26" x14ac:dyDescent="0.25">
      <c r="A359" s="8" t="s">
        <v>20</v>
      </c>
      <c r="B359" s="9" t="s">
        <v>733</v>
      </c>
      <c r="C359" s="13">
        <v>191</v>
      </c>
      <c r="D359" s="13">
        <v>90</v>
      </c>
      <c r="E359" s="13">
        <v>97</v>
      </c>
      <c r="F359" s="13">
        <v>56</v>
      </c>
      <c r="G359" s="9" t="s">
        <v>667</v>
      </c>
      <c r="H359" s="13">
        <v>622</v>
      </c>
      <c r="I359" s="13">
        <v>124870275</v>
      </c>
      <c r="J359" s="9" t="s">
        <v>2809</v>
      </c>
      <c r="K359" s="9" t="s">
        <v>599</v>
      </c>
      <c r="L359" s="9" t="s">
        <v>4118</v>
      </c>
      <c r="M359" s="13" t="s">
        <v>2970</v>
      </c>
      <c r="N359" s="13"/>
      <c r="O359" s="9"/>
      <c r="P359" s="13"/>
      <c r="Q359" s="13">
        <v>156</v>
      </c>
      <c r="R359" s="9" t="s">
        <v>25</v>
      </c>
      <c r="S359" s="9" t="s">
        <v>26</v>
      </c>
      <c r="T359" s="9" t="s">
        <v>54</v>
      </c>
      <c r="U359" s="13">
        <v>100000000</v>
      </c>
      <c r="V359" s="13">
        <v>2009</v>
      </c>
      <c r="W359" s="13">
        <v>526</v>
      </c>
      <c r="X359" s="13">
        <v>7</v>
      </c>
      <c r="Y359" s="13">
        <v>2.35</v>
      </c>
      <c r="Z359" s="14">
        <v>0</v>
      </c>
    </row>
    <row r="360" spans="1:26" x14ac:dyDescent="0.25">
      <c r="A360" s="5" t="s">
        <v>20</v>
      </c>
      <c r="B360" s="6" t="s">
        <v>481</v>
      </c>
      <c r="C360" s="11">
        <v>188</v>
      </c>
      <c r="D360" s="11">
        <v>94</v>
      </c>
      <c r="E360" s="11">
        <v>107</v>
      </c>
      <c r="F360" s="11">
        <v>117</v>
      </c>
      <c r="G360" s="6" t="s">
        <v>735</v>
      </c>
      <c r="H360" s="11">
        <v>835</v>
      </c>
      <c r="I360" s="11">
        <v>196573705</v>
      </c>
      <c r="J360" s="6" t="s">
        <v>497</v>
      </c>
      <c r="K360" s="6" t="s">
        <v>378</v>
      </c>
      <c r="L360" s="6" t="s">
        <v>2809</v>
      </c>
      <c r="M360" s="11" t="s">
        <v>599</v>
      </c>
      <c r="N360" s="11" t="s">
        <v>4118</v>
      </c>
      <c r="O360" s="6"/>
      <c r="P360" s="11"/>
      <c r="Q360" s="11">
        <v>132</v>
      </c>
      <c r="R360" s="6" t="s">
        <v>25</v>
      </c>
      <c r="S360" s="6" t="s">
        <v>26</v>
      </c>
      <c r="T360" s="6" t="s">
        <v>54</v>
      </c>
      <c r="U360" s="11">
        <v>90000000</v>
      </c>
      <c r="V360" s="11">
        <v>2009</v>
      </c>
      <c r="W360" s="11">
        <v>256</v>
      </c>
      <c r="X360" s="11">
        <v>7</v>
      </c>
      <c r="Y360" s="11">
        <v>1.85</v>
      </c>
      <c r="Z360" s="12">
        <v>0</v>
      </c>
    </row>
    <row r="361" spans="1:26" x14ac:dyDescent="0.25">
      <c r="A361" s="8" t="s">
        <v>20</v>
      </c>
      <c r="B361" s="9" t="s">
        <v>737</v>
      </c>
      <c r="C361" s="13">
        <v>362</v>
      </c>
      <c r="D361" s="13">
        <v>114</v>
      </c>
      <c r="E361" s="13">
        <v>0</v>
      </c>
      <c r="F361" s="13">
        <v>423</v>
      </c>
      <c r="G361" s="9" t="s">
        <v>738</v>
      </c>
      <c r="H361" s="13">
        <v>3000</v>
      </c>
      <c r="I361" s="13">
        <v>58229120</v>
      </c>
      <c r="J361" s="9" t="s">
        <v>378</v>
      </c>
      <c r="K361" s="9" t="s">
        <v>599</v>
      </c>
      <c r="L361" s="9" t="s">
        <v>1074</v>
      </c>
      <c r="M361" s="13" t="s">
        <v>478</v>
      </c>
      <c r="N361" s="13" t="s">
        <v>4459</v>
      </c>
      <c r="O361" s="9"/>
      <c r="P361" s="13"/>
      <c r="Q361" s="13">
        <v>515</v>
      </c>
      <c r="R361" s="9" t="s">
        <v>25</v>
      </c>
      <c r="S361" s="9" t="s">
        <v>26</v>
      </c>
      <c r="T361" s="9" t="s">
        <v>54</v>
      </c>
      <c r="U361" s="13">
        <v>90000000</v>
      </c>
      <c r="V361" s="13">
        <v>2013</v>
      </c>
      <c r="W361" s="13">
        <v>806</v>
      </c>
      <c r="X361" s="13">
        <v>7.3</v>
      </c>
      <c r="Y361" s="13">
        <v>2.35</v>
      </c>
      <c r="Z361" s="14">
        <v>70000</v>
      </c>
    </row>
    <row r="362" spans="1:26" x14ac:dyDescent="0.25">
      <c r="A362" s="5" t="s">
        <v>20</v>
      </c>
      <c r="B362" s="6" t="s">
        <v>147</v>
      </c>
      <c r="C362" s="11">
        <v>181</v>
      </c>
      <c r="D362" s="11">
        <v>94</v>
      </c>
      <c r="E362" s="11">
        <v>368</v>
      </c>
      <c r="F362" s="11">
        <v>466</v>
      </c>
      <c r="G362" s="6" t="s">
        <v>739</v>
      </c>
      <c r="H362" s="11">
        <v>13000</v>
      </c>
      <c r="I362" s="11">
        <v>125305545</v>
      </c>
      <c r="J362" s="6" t="s">
        <v>497</v>
      </c>
      <c r="K362" s="6" t="s">
        <v>378</v>
      </c>
      <c r="L362" s="6" t="s">
        <v>599</v>
      </c>
      <c r="M362" s="11" t="s">
        <v>5507</v>
      </c>
      <c r="N362" s="11" t="s">
        <v>2604</v>
      </c>
      <c r="O362" s="6"/>
      <c r="P362" s="11"/>
      <c r="Q362" s="11">
        <v>643</v>
      </c>
      <c r="R362" s="6" t="s">
        <v>25</v>
      </c>
      <c r="S362" s="6" t="s">
        <v>26</v>
      </c>
      <c r="T362" s="6" t="s">
        <v>27</v>
      </c>
      <c r="U362" s="11">
        <v>92000000</v>
      </c>
      <c r="V362" s="11">
        <v>2000</v>
      </c>
      <c r="W362" s="11">
        <v>1000</v>
      </c>
      <c r="X362" s="11">
        <v>5.5</v>
      </c>
      <c r="Y362" s="11">
        <v>2.35</v>
      </c>
      <c r="Z362" s="12">
        <v>0</v>
      </c>
    </row>
    <row r="363" spans="1:26" x14ac:dyDescent="0.25">
      <c r="A363" s="8" t="s">
        <v>20</v>
      </c>
      <c r="B363" s="9" t="s">
        <v>212</v>
      </c>
      <c r="C363" s="13">
        <v>352</v>
      </c>
      <c r="D363" s="13">
        <v>151</v>
      </c>
      <c r="E363" s="13">
        <v>17000</v>
      </c>
      <c r="F363" s="13">
        <v>1000</v>
      </c>
      <c r="G363" s="9" t="s">
        <v>448</v>
      </c>
      <c r="H363" s="13">
        <v>29000</v>
      </c>
      <c r="I363" s="13">
        <v>132373442</v>
      </c>
      <c r="J363" s="9" t="s">
        <v>5507</v>
      </c>
      <c r="K363" s="9" t="s">
        <v>1074</v>
      </c>
      <c r="L363" s="9" t="s">
        <v>2604</v>
      </c>
      <c r="M363" s="13"/>
      <c r="N363" s="13"/>
      <c r="O363" s="9"/>
      <c r="P363" s="13"/>
      <c r="Q363" s="13">
        <v>2054</v>
      </c>
      <c r="R363" s="9" t="s">
        <v>25</v>
      </c>
      <c r="S363" s="9" t="s">
        <v>26</v>
      </c>
      <c r="T363" s="9" t="s">
        <v>249</v>
      </c>
      <c r="U363" s="13">
        <v>90000000</v>
      </c>
      <c r="V363" s="13">
        <v>2006</v>
      </c>
      <c r="W363" s="13">
        <v>13000</v>
      </c>
      <c r="X363" s="13">
        <v>8.5</v>
      </c>
      <c r="Y363" s="13">
        <v>2.35</v>
      </c>
      <c r="Z363" s="14">
        <v>29000</v>
      </c>
    </row>
    <row r="364" spans="1:26" x14ac:dyDescent="0.25">
      <c r="A364" s="5" t="s">
        <v>20</v>
      </c>
      <c r="B364" s="6" t="s">
        <v>740</v>
      </c>
      <c r="C364" s="11">
        <v>143</v>
      </c>
      <c r="D364" s="11">
        <v>88</v>
      </c>
      <c r="E364" s="11">
        <v>7</v>
      </c>
      <c r="F364" s="11">
        <v>484</v>
      </c>
      <c r="G364" s="6" t="s">
        <v>741</v>
      </c>
      <c r="H364" s="11">
        <v>2000</v>
      </c>
      <c r="I364" s="11">
        <v>120618403</v>
      </c>
      <c r="J364" s="6" t="s">
        <v>378</v>
      </c>
      <c r="K364" s="6" t="s">
        <v>2809</v>
      </c>
      <c r="L364" s="6" t="s">
        <v>4118</v>
      </c>
      <c r="M364" s="11" t="s">
        <v>478</v>
      </c>
      <c r="N364" s="11" t="s">
        <v>3976</v>
      </c>
      <c r="O364" s="6" t="s">
        <v>5508</v>
      </c>
      <c r="P364" s="11"/>
      <c r="Q364" s="11">
        <v>222</v>
      </c>
      <c r="R364" s="6" t="s">
        <v>25</v>
      </c>
      <c r="S364" s="6" t="s">
        <v>26</v>
      </c>
      <c r="T364" s="6" t="s">
        <v>126</v>
      </c>
      <c r="U364" s="11">
        <v>90000000</v>
      </c>
      <c r="V364" s="11">
        <v>1998</v>
      </c>
      <c r="W364" s="11">
        <v>500</v>
      </c>
      <c r="X364" s="11">
        <v>7.5</v>
      </c>
      <c r="Y364" s="11">
        <v>1.66</v>
      </c>
      <c r="Z364" s="12">
        <v>12000</v>
      </c>
    </row>
    <row r="365" spans="1:26" x14ac:dyDescent="0.25">
      <c r="A365" s="8" t="s">
        <v>20</v>
      </c>
      <c r="B365" s="9" t="s">
        <v>737</v>
      </c>
      <c r="C365" s="13">
        <v>308</v>
      </c>
      <c r="D365" s="13">
        <v>121</v>
      </c>
      <c r="E365" s="13">
        <v>0</v>
      </c>
      <c r="F365" s="13">
        <v>918</v>
      </c>
      <c r="G365" s="9" t="s">
        <v>331</v>
      </c>
      <c r="H365" s="13">
        <v>21000</v>
      </c>
      <c r="I365" s="13">
        <v>110416702</v>
      </c>
      <c r="J365" s="9" t="s">
        <v>497</v>
      </c>
      <c r="K365" s="9" t="s">
        <v>599</v>
      </c>
      <c r="L365" s="9"/>
      <c r="M365" s="13"/>
      <c r="N365" s="13"/>
      <c r="O365" s="9"/>
      <c r="P365" s="13"/>
      <c r="Q365" s="13">
        <v>577</v>
      </c>
      <c r="R365" s="9" t="s">
        <v>25</v>
      </c>
      <c r="S365" s="9" t="s">
        <v>26</v>
      </c>
      <c r="T365" s="9" t="s">
        <v>249</v>
      </c>
      <c r="U365" s="13">
        <v>92000000</v>
      </c>
      <c r="V365" s="13">
        <v>2008</v>
      </c>
      <c r="W365" s="13">
        <v>1000</v>
      </c>
      <c r="X365" s="13">
        <v>7</v>
      </c>
      <c r="Y365" s="13">
        <v>2.35</v>
      </c>
      <c r="Z365" s="14">
        <v>0</v>
      </c>
    </row>
    <row r="366" spans="1:26" x14ac:dyDescent="0.25">
      <c r="A366" s="5" t="s">
        <v>20</v>
      </c>
      <c r="B366" s="6" t="s">
        <v>284</v>
      </c>
      <c r="C366" s="11">
        <v>517</v>
      </c>
      <c r="D366" s="11">
        <v>158</v>
      </c>
      <c r="E366" s="11">
        <v>21000</v>
      </c>
      <c r="F366" s="11">
        <v>585</v>
      </c>
      <c r="G366" s="6" t="s">
        <v>743</v>
      </c>
      <c r="H366" s="11">
        <v>18000</v>
      </c>
      <c r="I366" s="11">
        <v>102515793</v>
      </c>
      <c r="J366" s="6" t="s">
        <v>5507</v>
      </c>
      <c r="K366" s="6" t="s">
        <v>1074</v>
      </c>
      <c r="L366" s="6" t="s">
        <v>5505</v>
      </c>
      <c r="M366" s="11" t="s">
        <v>2604</v>
      </c>
      <c r="N366" s="11"/>
      <c r="O366" s="6"/>
      <c r="P366" s="11"/>
      <c r="Q366" s="11">
        <v>632</v>
      </c>
      <c r="R366" s="6" t="s">
        <v>25</v>
      </c>
      <c r="S366" s="6" t="s">
        <v>26</v>
      </c>
      <c r="T366" s="6" t="s">
        <v>249</v>
      </c>
      <c r="U366" s="11">
        <v>90000000</v>
      </c>
      <c r="V366" s="11">
        <v>2011</v>
      </c>
      <c r="W366" s="11">
        <v>1000</v>
      </c>
      <c r="X366" s="11">
        <v>7.8</v>
      </c>
      <c r="Y366" s="11">
        <v>2.35</v>
      </c>
      <c r="Z366" s="12">
        <v>54000</v>
      </c>
    </row>
    <row r="367" spans="1:26" x14ac:dyDescent="0.25">
      <c r="A367" s="8" t="s">
        <v>20</v>
      </c>
      <c r="B367" s="9" t="s">
        <v>491</v>
      </c>
      <c r="C367" s="13">
        <v>148</v>
      </c>
      <c r="D367" s="13">
        <v>128</v>
      </c>
      <c r="E367" s="13">
        <v>323</v>
      </c>
      <c r="F367" s="13">
        <v>489</v>
      </c>
      <c r="G367" s="9" t="s">
        <v>745</v>
      </c>
      <c r="H367" s="13">
        <v>13000</v>
      </c>
      <c r="I367" s="13">
        <v>100012500</v>
      </c>
      <c r="J367" s="9" t="s">
        <v>497</v>
      </c>
      <c r="K367" s="9" t="s">
        <v>378</v>
      </c>
      <c r="L367" s="9" t="s">
        <v>2604</v>
      </c>
      <c r="M367" s="13"/>
      <c r="N367" s="13"/>
      <c r="O367" s="9"/>
      <c r="P367" s="13"/>
      <c r="Q367" s="13">
        <v>346</v>
      </c>
      <c r="R367" s="9" t="s">
        <v>25</v>
      </c>
      <c r="S367" s="9" t="s">
        <v>26</v>
      </c>
      <c r="T367" s="9" t="s">
        <v>249</v>
      </c>
      <c r="U367" s="13">
        <v>90000000</v>
      </c>
      <c r="V367" s="13">
        <v>1995</v>
      </c>
      <c r="W367" s="13">
        <v>559</v>
      </c>
      <c r="X367" s="13">
        <v>7.6</v>
      </c>
      <c r="Y367" s="13">
        <v>2.35</v>
      </c>
      <c r="Z367" s="14">
        <v>0</v>
      </c>
    </row>
    <row r="368" spans="1:26" x14ac:dyDescent="0.25">
      <c r="A368" s="5" t="s">
        <v>20</v>
      </c>
      <c r="B368" s="6" t="s">
        <v>485</v>
      </c>
      <c r="C368" s="11">
        <v>415</v>
      </c>
      <c r="D368" s="11">
        <v>128</v>
      </c>
      <c r="E368" s="11">
        <v>0</v>
      </c>
      <c r="F368" s="11">
        <v>727</v>
      </c>
      <c r="G368" s="6" t="s">
        <v>159</v>
      </c>
      <c r="H368" s="11">
        <v>21000</v>
      </c>
      <c r="I368" s="11">
        <v>209019489</v>
      </c>
      <c r="J368" s="6" t="s">
        <v>497</v>
      </c>
      <c r="K368" s="6" t="s">
        <v>378</v>
      </c>
      <c r="L368" s="6" t="s">
        <v>5507</v>
      </c>
      <c r="M368" s="11" t="s">
        <v>5505</v>
      </c>
      <c r="N368" s="11" t="s">
        <v>2604</v>
      </c>
      <c r="O368" s="6"/>
      <c r="P368" s="11"/>
      <c r="Q368" s="11">
        <v>621</v>
      </c>
      <c r="R368" s="6" t="s">
        <v>25</v>
      </c>
      <c r="S368" s="6" t="s">
        <v>26</v>
      </c>
      <c r="T368" s="6" t="s">
        <v>27</v>
      </c>
      <c r="U368" s="11">
        <v>90000000</v>
      </c>
      <c r="V368" s="11">
        <v>2009</v>
      </c>
      <c r="W368" s="11">
        <v>979</v>
      </c>
      <c r="X368" s="11">
        <v>7.6</v>
      </c>
      <c r="Y368" s="11">
        <v>1.85</v>
      </c>
      <c r="Z368" s="12">
        <v>20000</v>
      </c>
    </row>
    <row r="369" spans="1:26" x14ac:dyDescent="0.25">
      <c r="A369" s="8" t="s">
        <v>20</v>
      </c>
      <c r="B369" s="9" t="s">
        <v>748</v>
      </c>
      <c r="C369" s="13">
        <v>1</v>
      </c>
      <c r="D369" s="13">
        <v>141</v>
      </c>
      <c r="E369" s="13">
        <v>335</v>
      </c>
      <c r="F369" s="13">
        <v>635</v>
      </c>
      <c r="G369" s="9" t="s">
        <v>343</v>
      </c>
      <c r="H369" s="13">
        <v>11000</v>
      </c>
      <c r="I369" s="13"/>
      <c r="J369" s="9" t="s">
        <v>378</v>
      </c>
      <c r="K369" s="9" t="s">
        <v>1074</v>
      </c>
      <c r="L369" s="9" t="s">
        <v>5155</v>
      </c>
      <c r="M369" s="13"/>
      <c r="N369" s="13"/>
      <c r="O369" s="9"/>
      <c r="P369" s="13"/>
      <c r="Q369" s="13">
        <v>1</v>
      </c>
      <c r="R369" s="9" t="s">
        <v>25</v>
      </c>
      <c r="S369" s="9" t="s">
        <v>26</v>
      </c>
      <c r="T369" s="9" t="s">
        <v>27</v>
      </c>
      <c r="U369" s="13"/>
      <c r="V369" s="13">
        <v>2016</v>
      </c>
      <c r="W369" s="13">
        <v>745</v>
      </c>
      <c r="X369" s="13">
        <v>6.1</v>
      </c>
      <c r="Y369" s="13">
        <v>2.35</v>
      </c>
      <c r="Z369" s="14">
        <v>0</v>
      </c>
    </row>
    <row r="370" spans="1:26" x14ac:dyDescent="0.25">
      <c r="A370" s="5" t="s">
        <v>20</v>
      </c>
      <c r="B370" s="6" t="s">
        <v>628</v>
      </c>
      <c r="C370" s="11">
        <v>146</v>
      </c>
      <c r="D370" s="11">
        <v>95</v>
      </c>
      <c r="E370" s="11">
        <v>21</v>
      </c>
      <c r="F370" s="11">
        <v>503</v>
      </c>
      <c r="G370" s="6" t="s">
        <v>749</v>
      </c>
      <c r="H370" s="11">
        <v>12000</v>
      </c>
      <c r="I370" s="11">
        <v>84037039</v>
      </c>
      <c r="J370" s="6" t="s">
        <v>497</v>
      </c>
      <c r="K370" s="6" t="s">
        <v>378</v>
      </c>
      <c r="L370" s="6" t="s">
        <v>2809</v>
      </c>
      <c r="M370" s="11" t="s">
        <v>4118</v>
      </c>
      <c r="N370" s="11" t="s">
        <v>478</v>
      </c>
      <c r="O370" s="6" t="s">
        <v>2970</v>
      </c>
      <c r="P370" s="11"/>
      <c r="Q370" s="11">
        <v>289</v>
      </c>
      <c r="R370" s="6" t="s">
        <v>25</v>
      </c>
      <c r="S370" s="6" t="s">
        <v>26</v>
      </c>
      <c r="T370" s="6" t="s">
        <v>54</v>
      </c>
      <c r="U370" s="11">
        <v>120000000</v>
      </c>
      <c r="V370" s="11">
        <v>2001</v>
      </c>
      <c r="W370" s="11">
        <v>802</v>
      </c>
      <c r="X370" s="11">
        <v>6.8</v>
      </c>
      <c r="Y370" s="11">
        <v>2.35</v>
      </c>
      <c r="Z370" s="12">
        <v>0</v>
      </c>
    </row>
    <row r="371" spans="1:26" x14ac:dyDescent="0.25">
      <c r="A371" s="8" t="s">
        <v>20</v>
      </c>
      <c r="B371" s="9" t="s">
        <v>751</v>
      </c>
      <c r="C371" s="13">
        <v>70</v>
      </c>
      <c r="D371" s="13">
        <v>92</v>
      </c>
      <c r="E371" s="13">
        <v>12</v>
      </c>
      <c r="F371" s="13">
        <v>1000</v>
      </c>
      <c r="G371" s="9" t="s">
        <v>752</v>
      </c>
      <c r="H371" s="13">
        <v>35000</v>
      </c>
      <c r="I371" s="13">
        <v>85884815</v>
      </c>
      <c r="J371" s="9" t="s">
        <v>378</v>
      </c>
      <c r="K371" s="9" t="s">
        <v>2809</v>
      </c>
      <c r="L371" s="9" t="s">
        <v>599</v>
      </c>
      <c r="M371" s="13" t="s">
        <v>4118</v>
      </c>
      <c r="N371" s="13" t="s">
        <v>478</v>
      </c>
      <c r="O371" s="9" t="s">
        <v>2909</v>
      </c>
      <c r="P371" s="13"/>
      <c r="Q371" s="13">
        <v>53</v>
      </c>
      <c r="R371" s="9" t="s">
        <v>25</v>
      </c>
      <c r="S371" s="9" t="s">
        <v>26</v>
      </c>
      <c r="T371" s="9" t="s">
        <v>54</v>
      </c>
      <c r="U371" s="13">
        <v>90000000</v>
      </c>
      <c r="V371" s="13">
        <v>2015</v>
      </c>
      <c r="W371" s="13">
        <v>1000</v>
      </c>
      <c r="X371" s="13">
        <v>5</v>
      </c>
      <c r="Y371" s="13">
        <v>1.85</v>
      </c>
      <c r="Z371" s="14">
        <v>0</v>
      </c>
    </row>
    <row r="372" spans="1:26" x14ac:dyDescent="0.25">
      <c r="A372" s="5" t="s">
        <v>20</v>
      </c>
      <c r="B372" s="6" t="s">
        <v>64</v>
      </c>
      <c r="C372" s="11">
        <v>269</v>
      </c>
      <c r="D372" s="11">
        <v>121</v>
      </c>
      <c r="E372" s="11">
        <v>0</v>
      </c>
      <c r="F372" s="11">
        <v>919</v>
      </c>
      <c r="G372" s="6" t="s">
        <v>72</v>
      </c>
      <c r="H372" s="11">
        <v>10000</v>
      </c>
      <c r="I372" s="11">
        <v>83077470</v>
      </c>
      <c r="J372" s="6" t="s">
        <v>1074</v>
      </c>
      <c r="K372" s="6" t="s">
        <v>5155</v>
      </c>
      <c r="L372" s="6" t="s">
        <v>2604</v>
      </c>
      <c r="M372" s="11" t="s">
        <v>5508</v>
      </c>
      <c r="N372" s="11"/>
      <c r="O372" s="6"/>
      <c r="P372" s="11"/>
      <c r="Q372" s="11">
        <v>440</v>
      </c>
      <c r="R372" s="6" t="s">
        <v>25</v>
      </c>
      <c r="S372" s="6" t="s">
        <v>26</v>
      </c>
      <c r="T372" s="6" t="s">
        <v>27</v>
      </c>
      <c r="U372" s="11">
        <v>75000000</v>
      </c>
      <c r="V372" s="11">
        <v>2008</v>
      </c>
      <c r="W372" s="11">
        <v>1000</v>
      </c>
      <c r="X372" s="11">
        <v>7.1</v>
      </c>
      <c r="Y372" s="11">
        <v>1.85</v>
      </c>
      <c r="Z372" s="12">
        <v>0</v>
      </c>
    </row>
    <row r="373" spans="1:26" x14ac:dyDescent="0.25">
      <c r="A373" s="8" t="s">
        <v>20</v>
      </c>
      <c r="B373" s="9" t="s">
        <v>754</v>
      </c>
      <c r="C373" s="13">
        <v>198</v>
      </c>
      <c r="D373" s="13">
        <v>113</v>
      </c>
      <c r="E373" s="13">
        <v>221</v>
      </c>
      <c r="F373" s="13">
        <v>503</v>
      </c>
      <c r="G373" s="9" t="s">
        <v>755</v>
      </c>
      <c r="H373" s="13">
        <v>11000</v>
      </c>
      <c r="I373" s="13">
        <v>100018837</v>
      </c>
      <c r="J373" s="9" t="s">
        <v>497</v>
      </c>
      <c r="K373" s="9" t="s">
        <v>599</v>
      </c>
      <c r="L373" s="9"/>
      <c r="M373" s="13"/>
      <c r="N373" s="13"/>
      <c r="O373" s="9"/>
      <c r="P373" s="13"/>
      <c r="Q373" s="13">
        <v>380</v>
      </c>
      <c r="R373" s="9" t="s">
        <v>25</v>
      </c>
      <c r="S373" s="9" t="s">
        <v>26</v>
      </c>
      <c r="T373" s="9" t="s">
        <v>27</v>
      </c>
      <c r="U373" s="13">
        <v>90000000</v>
      </c>
      <c r="V373" s="13">
        <v>2008</v>
      </c>
      <c r="W373" s="13">
        <v>600</v>
      </c>
      <c r="X373" s="13">
        <v>5.5</v>
      </c>
      <c r="Y373" s="13">
        <v>1.85</v>
      </c>
      <c r="Z373" s="14">
        <v>0</v>
      </c>
    </row>
    <row r="374" spans="1:26" x14ac:dyDescent="0.25">
      <c r="A374" s="5" t="s">
        <v>20</v>
      </c>
      <c r="B374" s="6" t="s">
        <v>474</v>
      </c>
      <c r="C374" s="11">
        <v>253</v>
      </c>
      <c r="D374" s="11">
        <v>106</v>
      </c>
      <c r="E374" s="11">
        <v>0</v>
      </c>
      <c r="F374" s="11">
        <v>1000</v>
      </c>
      <c r="G374" s="6" t="s">
        <v>756</v>
      </c>
      <c r="H374" s="11">
        <v>22000</v>
      </c>
      <c r="I374" s="11">
        <v>78747585</v>
      </c>
      <c r="J374" s="6" t="s">
        <v>497</v>
      </c>
      <c r="K374" s="6" t="s">
        <v>2809</v>
      </c>
      <c r="L374" s="6" t="s">
        <v>599</v>
      </c>
      <c r="M374" s="11" t="s">
        <v>2970</v>
      </c>
      <c r="N374" s="11"/>
      <c r="O374" s="6"/>
      <c r="P374" s="11"/>
      <c r="Q374" s="11">
        <v>342</v>
      </c>
      <c r="R374" s="6" t="s">
        <v>25</v>
      </c>
      <c r="S374" s="6" t="s">
        <v>26</v>
      </c>
      <c r="T374" s="6" t="s">
        <v>27</v>
      </c>
      <c r="U374" s="11">
        <v>88000000</v>
      </c>
      <c r="V374" s="11">
        <v>2015</v>
      </c>
      <c r="W374" s="11">
        <v>11000</v>
      </c>
      <c r="X374" s="11">
        <v>5.6</v>
      </c>
      <c r="Y374" s="11">
        <v>2.35</v>
      </c>
      <c r="Z374" s="12">
        <v>39000</v>
      </c>
    </row>
    <row r="375" spans="1:26" x14ac:dyDescent="0.25">
      <c r="A375" s="8" t="s">
        <v>20</v>
      </c>
      <c r="B375" s="9" t="s">
        <v>172</v>
      </c>
      <c r="C375" s="13">
        <v>281</v>
      </c>
      <c r="D375" s="13">
        <v>146</v>
      </c>
      <c r="E375" s="13">
        <v>14000</v>
      </c>
      <c r="F375" s="13">
        <v>681</v>
      </c>
      <c r="G375" s="9" t="s">
        <v>92</v>
      </c>
      <c r="H375" s="13">
        <v>3000</v>
      </c>
      <c r="I375" s="13">
        <v>78616689</v>
      </c>
      <c r="J375" s="9" t="s">
        <v>378</v>
      </c>
      <c r="K375" s="9" t="s">
        <v>1074</v>
      </c>
      <c r="L375" s="9" t="s">
        <v>2970</v>
      </c>
      <c r="M375" s="13"/>
      <c r="N375" s="13"/>
      <c r="O375" s="9"/>
      <c r="P375" s="13"/>
      <c r="Q375" s="13">
        <v>2153</v>
      </c>
      <c r="R375" s="9" t="s">
        <v>25</v>
      </c>
      <c r="S375" s="9" t="s">
        <v>26</v>
      </c>
      <c r="T375" s="9" t="s">
        <v>27</v>
      </c>
      <c r="U375" s="13">
        <v>100000000</v>
      </c>
      <c r="V375" s="13">
        <v>2001</v>
      </c>
      <c r="W375" s="13">
        <v>882</v>
      </c>
      <c r="X375" s="13">
        <v>7.1</v>
      </c>
      <c r="Y375" s="13">
        <v>1.85</v>
      </c>
      <c r="Z375" s="14">
        <v>11000</v>
      </c>
    </row>
    <row r="376" spans="1:26" x14ac:dyDescent="0.25">
      <c r="A376" s="5" t="s">
        <v>20</v>
      </c>
      <c r="B376" s="6" t="s">
        <v>375</v>
      </c>
      <c r="C376" s="11">
        <v>122</v>
      </c>
      <c r="D376" s="11">
        <v>88</v>
      </c>
      <c r="E376" s="11">
        <v>50</v>
      </c>
      <c r="F376" s="11">
        <v>441</v>
      </c>
      <c r="G376" s="6" t="s">
        <v>760</v>
      </c>
      <c r="H376" s="11">
        <v>691</v>
      </c>
      <c r="I376" s="11">
        <v>75817994</v>
      </c>
      <c r="J376" s="6" t="s">
        <v>599</v>
      </c>
      <c r="K376" s="6" t="s">
        <v>4118</v>
      </c>
      <c r="L376" s="6" t="s">
        <v>478</v>
      </c>
      <c r="M376" s="11" t="s">
        <v>1786</v>
      </c>
      <c r="N376" s="11" t="s">
        <v>5505</v>
      </c>
      <c r="O376" s="6"/>
      <c r="P376" s="11"/>
      <c r="Q376" s="11">
        <v>179</v>
      </c>
      <c r="R376" s="6" t="s">
        <v>25</v>
      </c>
      <c r="S376" s="6" t="s">
        <v>26</v>
      </c>
      <c r="T376" s="6" t="s">
        <v>54</v>
      </c>
      <c r="U376" s="11">
        <v>90000000</v>
      </c>
      <c r="V376" s="11">
        <v>2003</v>
      </c>
      <c r="W376" s="11">
        <v>569</v>
      </c>
      <c r="X376" s="11">
        <v>4.9000000000000004</v>
      </c>
      <c r="Y376" s="11">
        <v>2.35</v>
      </c>
      <c r="Z376" s="12">
        <v>988</v>
      </c>
    </row>
    <row r="377" spans="1:26" x14ac:dyDescent="0.25">
      <c r="A377" s="8" t="s">
        <v>20</v>
      </c>
      <c r="B377" s="9" t="s">
        <v>193</v>
      </c>
      <c r="C377" s="13">
        <v>159</v>
      </c>
      <c r="D377" s="13">
        <v>150</v>
      </c>
      <c r="E377" s="13">
        <v>0</v>
      </c>
      <c r="F377" s="13">
        <v>135</v>
      </c>
      <c r="G377" s="9" t="s">
        <v>763</v>
      </c>
      <c r="H377" s="13">
        <v>11000</v>
      </c>
      <c r="I377" s="13">
        <v>100853835</v>
      </c>
      <c r="J377" s="9" t="s">
        <v>1074</v>
      </c>
      <c r="K377" s="9" t="s">
        <v>5505</v>
      </c>
      <c r="L377" s="9" t="s">
        <v>2970</v>
      </c>
      <c r="M377" s="13" t="s">
        <v>2604</v>
      </c>
      <c r="N377" s="13"/>
      <c r="O377" s="9"/>
      <c r="P377" s="13"/>
      <c r="Q377" s="13">
        <v>611</v>
      </c>
      <c r="R377" s="9" t="s">
        <v>25</v>
      </c>
      <c r="S377" s="9" t="s">
        <v>26</v>
      </c>
      <c r="T377" s="9" t="s">
        <v>54</v>
      </c>
      <c r="U377" s="13">
        <v>90000000</v>
      </c>
      <c r="V377" s="13">
        <v>1997</v>
      </c>
      <c r="W377" s="13">
        <v>1000</v>
      </c>
      <c r="X377" s="13">
        <v>7.4</v>
      </c>
      <c r="Y377" s="13">
        <v>2.35</v>
      </c>
      <c r="Z377" s="14">
        <v>15000</v>
      </c>
    </row>
    <row r="378" spans="1:26" x14ac:dyDescent="0.25">
      <c r="A378" s="5" t="s">
        <v>20</v>
      </c>
      <c r="B378" s="6" t="s">
        <v>488</v>
      </c>
      <c r="C378" s="11">
        <v>180</v>
      </c>
      <c r="D378" s="11">
        <v>119</v>
      </c>
      <c r="E378" s="11">
        <v>719</v>
      </c>
      <c r="F378" s="11">
        <v>423</v>
      </c>
      <c r="G378" s="6" t="s">
        <v>765</v>
      </c>
      <c r="H378" s="11">
        <v>833</v>
      </c>
      <c r="I378" s="11">
        <v>73209340</v>
      </c>
      <c r="J378" s="6" t="s">
        <v>497</v>
      </c>
      <c r="K378" s="6" t="s">
        <v>1786</v>
      </c>
      <c r="L378" s="6" t="s">
        <v>2970</v>
      </c>
      <c r="M378" s="11" t="s">
        <v>2604</v>
      </c>
      <c r="N378" s="11"/>
      <c r="O378" s="6"/>
      <c r="P378" s="11"/>
      <c r="Q378" s="11">
        <v>628</v>
      </c>
      <c r="R378" s="6" t="s">
        <v>25</v>
      </c>
      <c r="S378" s="6" t="s">
        <v>26</v>
      </c>
      <c r="T378" s="6" t="s">
        <v>249</v>
      </c>
      <c r="U378" s="11">
        <v>95000000</v>
      </c>
      <c r="V378" s="11">
        <v>2000</v>
      </c>
      <c r="W378" s="11">
        <v>624</v>
      </c>
      <c r="X378" s="11">
        <v>5.7</v>
      </c>
      <c r="Y378" s="11">
        <v>1.85</v>
      </c>
      <c r="Z378" s="12">
        <v>0</v>
      </c>
    </row>
    <row r="379" spans="1:26" x14ac:dyDescent="0.25">
      <c r="A379" s="8" t="s">
        <v>20</v>
      </c>
      <c r="B379" s="9" t="s">
        <v>767</v>
      </c>
      <c r="C379" s="13">
        <v>227</v>
      </c>
      <c r="D379" s="13">
        <v>128</v>
      </c>
      <c r="E379" s="13">
        <v>521</v>
      </c>
      <c r="F379" s="13">
        <v>249</v>
      </c>
      <c r="G379" s="9" t="s">
        <v>768</v>
      </c>
      <c r="H379" s="13">
        <v>591</v>
      </c>
      <c r="I379" s="13">
        <v>72515360</v>
      </c>
      <c r="J379" s="9" t="s">
        <v>5507</v>
      </c>
      <c r="K379" s="9" t="s">
        <v>5505</v>
      </c>
      <c r="L379" s="9" t="s">
        <v>2604</v>
      </c>
      <c r="M379" s="13"/>
      <c r="N379" s="13"/>
      <c r="O379" s="9"/>
      <c r="P379" s="13"/>
      <c r="Q379" s="13">
        <v>411</v>
      </c>
      <c r="R379" s="9" t="s">
        <v>770</v>
      </c>
      <c r="S379" s="9" t="s">
        <v>34</v>
      </c>
      <c r="T379" s="9" t="s">
        <v>27</v>
      </c>
      <c r="U379" s="13">
        <v>80000000</v>
      </c>
      <c r="V379" s="13">
        <v>2005</v>
      </c>
      <c r="W379" s="13">
        <v>249</v>
      </c>
      <c r="X379" s="13">
        <v>6.4</v>
      </c>
      <c r="Y379" s="13">
        <v>2.35</v>
      </c>
      <c r="Z379" s="14">
        <v>0</v>
      </c>
    </row>
    <row r="380" spans="1:26" x14ac:dyDescent="0.25">
      <c r="A380" s="5" t="s">
        <v>20</v>
      </c>
      <c r="B380" s="6" t="s">
        <v>771</v>
      </c>
      <c r="C380" s="11">
        <v>183</v>
      </c>
      <c r="D380" s="11">
        <v>106</v>
      </c>
      <c r="E380" s="11">
        <v>87</v>
      </c>
      <c r="F380" s="11">
        <v>918</v>
      </c>
      <c r="G380" s="6" t="s">
        <v>772</v>
      </c>
      <c r="H380" s="11">
        <v>8000</v>
      </c>
      <c r="I380" s="11">
        <v>68558662</v>
      </c>
      <c r="J380" s="6" t="s">
        <v>378</v>
      </c>
      <c r="K380" s="6" t="s">
        <v>4118</v>
      </c>
      <c r="L380" s="6" t="s">
        <v>478</v>
      </c>
      <c r="M380" s="11"/>
      <c r="N380" s="11"/>
      <c r="O380" s="6"/>
      <c r="P380" s="11"/>
      <c r="Q380" s="11">
        <v>204</v>
      </c>
      <c r="R380" s="6" t="s">
        <v>25</v>
      </c>
      <c r="S380" s="6" t="s">
        <v>26</v>
      </c>
      <c r="T380" s="6" t="s">
        <v>54</v>
      </c>
      <c r="U380" s="11">
        <v>90000000</v>
      </c>
      <c r="V380" s="11">
        <v>2013</v>
      </c>
      <c r="W380" s="11">
        <v>956</v>
      </c>
      <c r="X380" s="11">
        <v>5.9</v>
      </c>
      <c r="Y380" s="11">
        <v>2.35</v>
      </c>
      <c r="Z380" s="12">
        <v>28000</v>
      </c>
    </row>
    <row r="381" spans="1:26" x14ac:dyDescent="0.25">
      <c r="A381" s="8" t="s">
        <v>20</v>
      </c>
      <c r="B381" s="9" t="s">
        <v>578</v>
      </c>
      <c r="C381" s="13">
        <v>157</v>
      </c>
      <c r="D381" s="13">
        <v>117</v>
      </c>
      <c r="E381" s="13">
        <v>101</v>
      </c>
      <c r="F381" s="13">
        <v>3000</v>
      </c>
      <c r="G381" s="9" t="s">
        <v>242</v>
      </c>
      <c r="H381" s="13">
        <v>18000</v>
      </c>
      <c r="I381" s="13">
        <v>65653758</v>
      </c>
      <c r="J381" s="9" t="s">
        <v>497</v>
      </c>
      <c r="K381" s="9" t="s">
        <v>378</v>
      </c>
      <c r="L381" s="9" t="s">
        <v>478</v>
      </c>
      <c r="M381" s="13"/>
      <c r="N381" s="13"/>
      <c r="O381" s="9"/>
      <c r="P381" s="13"/>
      <c r="Q381" s="13">
        <v>316</v>
      </c>
      <c r="R381" s="9" t="s">
        <v>25</v>
      </c>
      <c r="S381" s="9" t="s">
        <v>26</v>
      </c>
      <c r="T381" s="9" t="s">
        <v>27</v>
      </c>
      <c r="U381" s="13">
        <v>95000000</v>
      </c>
      <c r="V381" s="13">
        <v>2003</v>
      </c>
      <c r="W381" s="13">
        <v>11000</v>
      </c>
      <c r="X381" s="13">
        <v>5.5</v>
      </c>
      <c r="Y381" s="13">
        <v>2.35</v>
      </c>
      <c r="Z381" s="14">
        <v>0</v>
      </c>
    </row>
    <row r="382" spans="1:26" x14ac:dyDescent="0.25">
      <c r="A382" s="5" t="s">
        <v>20</v>
      </c>
      <c r="B382" s="6" t="s">
        <v>419</v>
      </c>
      <c r="C382" s="11">
        <v>196</v>
      </c>
      <c r="D382" s="11">
        <v>129</v>
      </c>
      <c r="E382" s="11">
        <v>209</v>
      </c>
      <c r="F382" s="11">
        <v>886</v>
      </c>
      <c r="G382" s="6" t="s">
        <v>205</v>
      </c>
      <c r="H382" s="11">
        <v>11000</v>
      </c>
      <c r="I382" s="11">
        <v>64685359</v>
      </c>
      <c r="J382" s="6" t="s">
        <v>497</v>
      </c>
      <c r="K382" s="6" t="s">
        <v>378</v>
      </c>
      <c r="L382" s="6" t="s">
        <v>599</v>
      </c>
      <c r="M382" s="11" t="s">
        <v>5507</v>
      </c>
      <c r="N382" s="11" t="s">
        <v>5505</v>
      </c>
      <c r="O382" s="6" t="s">
        <v>2604</v>
      </c>
      <c r="P382" s="11"/>
      <c r="Q382" s="11">
        <v>139</v>
      </c>
      <c r="R382" s="6" t="s">
        <v>25</v>
      </c>
      <c r="S382" s="6" t="s">
        <v>26</v>
      </c>
      <c r="T382" s="6" t="s">
        <v>27</v>
      </c>
      <c r="U382" s="11">
        <v>90000000</v>
      </c>
      <c r="V382" s="11">
        <v>2016</v>
      </c>
      <c r="W382" s="11">
        <v>11000</v>
      </c>
      <c r="X382" s="11">
        <v>6.9</v>
      </c>
      <c r="Y382" s="11">
        <v>2.35</v>
      </c>
      <c r="Z382" s="12">
        <v>15000</v>
      </c>
    </row>
    <row r="383" spans="1:26" x14ac:dyDescent="0.25">
      <c r="A383" s="8" t="s">
        <v>20</v>
      </c>
      <c r="B383" s="9" t="s">
        <v>459</v>
      </c>
      <c r="C383" s="13">
        <v>64</v>
      </c>
      <c r="D383" s="13">
        <v>116</v>
      </c>
      <c r="E383" s="13">
        <v>176</v>
      </c>
      <c r="F383" s="13">
        <v>84</v>
      </c>
      <c r="G383" s="9" t="s">
        <v>774</v>
      </c>
      <c r="H383" s="13">
        <v>192</v>
      </c>
      <c r="I383" s="13">
        <v>61355436</v>
      </c>
      <c r="J383" s="9" t="s">
        <v>497</v>
      </c>
      <c r="K383" s="9" t="s">
        <v>378</v>
      </c>
      <c r="L383" s="9" t="s">
        <v>4459</v>
      </c>
      <c r="M383" s="13" t="s">
        <v>2970</v>
      </c>
      <c r="N383" s="13" t="s">
        <v>2604</v>
      </c>
      <c r="O383" s="9"/>
      <c r="P383" s="13"/>
      <c r="Q383" s="13">
        <v>184</v>
      </c>
      <c r="R383" s="9" t="s">
        <v>25</v>
      </c>
      <c r="S383" s="9" t="s">
        <v>26</v>
      </c>
      <c r="T383" s="9" t="s">
        <v>27</v>
      </c>
      <c r="U383" s="13">
        <v>68000000</v>
      </c>
      <c r="V383" s="13">
        <v>1997</v>
      </c>
      <c r="W383" s="13">
        <v>117</v>
      </c>
      <c r="X383" s="13">
        <v>6.2</v>
      </c>
      <c r="Y383" s="13">
        <v>2.35</v>
      </c>
      <c r="Z383" s="14">
        <v>0</v>
      </c>
    </row>
    <row r="384" spans="1:26" x14ac:dyDescent="0.25">
      <c r="A384" s="5" t="s">
        <v>20</v>
      </c>
      <c r="B384" s="6" t="s">
        <v>619</v>
      </c>
      <c r="C384" s="11">
        <v>142</v>
      </c>
      <c r="D384" s="11">
        <v>114</v>
      </c>
      <c r="E384" s="11">
        <v>12000</v>
      </c>
      <c r="F384" s="11">
        <v>307</v>
      </c>
      <c r="G384" s="6" t="s">
        <v>776</v>
      </c>
      <c r="H384" s="11">
        <v>11000</v>
      </c>
      <c r="I384" s="11">
        <v>26871</v>
      </c>
      <c r="J384" s="6" t="s">
        <v>497</v>
      </c>
      <c r="K384" s="6" t="s">
        <v>5507</v>
      </c>
      <c r="L384" s="6" t="s">
        <v>2604</v>
      </c>
      <c r="M384" s="11"/>
      <c r="N384" s="11"/>
      <c r="O384" s="6"/>
      <c r="P384" s="11"/>
      <c r="Q384" s="11">
        <v>361</v>
      </c>
      <c r="R384" s="6" t="s">
        <v>25</v>
      </c>
      <c r="S384" s="6" t="s">
        <v>318</v>
      </c>
      <c r="T384" s="6" t="s">
        <v>249</v>
      </c>
      <c r="U384" s="11">
        <v>92000000</v>
      </c>
      <c r="V384" s="11">
        <v>2001</v>
      </c>
      <c r="W384" s="11">
        <v>577</v>
      </c>
      <c r="X384" s="11">
        <v>7</v>
      </c>
      <c r="Y384" s="11">
        <v>2.35</v>
      </c>
      <c r="Z384" s="12">
        <v>0</v>
      </c>
    </row>
    <row r="385" spans="1:26" x14ac:dyDescent="0.25">
      <c r="A385" s="8" t="s">
        <v>20</v>
      </c>
      <c r="B385" s="9" t="s">
        <v>778</v>
      </c>
      <c r="C385" s="13">
        <v>181</v>
      </c>
      <c r="D385" s="13">
        <v>114</v>
      </c>
      <c r="E385" s="13">
        <v>0</v>
      </c>
      <c r="F385" s="13">
        <v>281</v>
      </c>
      <c r="G385" s="9" t="s">
        <v>605</v>
      </c>
      <c r="H385" s="13">
        <v>3000</v>
      </c>
      <c r="I385" s="13">
        <v>60874615</v>
      </c>
      <c r="J385" s="9" t="s">
        <v>378</v>
      </c>
      <c r="K385" s="9" t="s">
        <v>2970</v>
      </c>
      <c r="L385" s="9" t="s">
        <v>2604</v>
      </c>
      <c r="M385" s="13"/>
      <c r="N385" s="13"/>
      <c r="O385" s="9"/>
      <c r="P385" s="13"/>
      <c r="Q385" s="13">
        <v>949</v>
      </c>
      <c r="R385" s="9" t="s">
        <v>25</v>
      </c>
      <c r="S385" s="9" t="s">
        <v>26</v>
      </c>
      <c r="T385" s="9" t="s">
        <v>54</v>
      </c>
      <c r="U385" s="13">
        <v>90000000</v>
      </c>
      <c r="V385" s="13">
        <v>2000</v>
      </c>
      <c r="W385" s="13">
        <v>933</v>
      </c>
      <c r="X385" s="13">
        <v>5.6</v>
      </c>
      <c r="Y385" s="13">
        <v>2.35</v>
      </c>
      <c r="Z385" s="14">
        <v>0</v>
      </c>
    </row>
    <row r="386" spans="1:26" x14ac:dyDescent="0.25">
      <c r="A386" s="5" t="s">
        <v>20</v>
      </c>
      <c r="B386" s="6" t="s">
        <v>481</v>
      </c>
      <c r="C386" s="11">
        <v>240</v>
      </c>
      <c r="D386" s="11">
        <v>96</v>
      </c>
      <c r="E386" s="11">
        <v>107</v>
      </c>
      <c r="F386" s="11">
        <v>350</v>
      </c>
      <c r="G386" s="6" t="s">
        <v>779</v>
      </c>
      <c r="H386" s="11">
        <v>11000</v>
      </c>
      <c r="I386" s="11">
        <v>143618384</v>
      </c>
      <c r="J386" s="6" t="s">
        <v>378</v>
      </c>
      <c r="K386" s="6" t="s">
        <v>2809</v>
      </c>
      <c r="L386" s="6" t="s">
        <v>599</v>
      </c>
      <c r="M386" s="11" t="s">
        <v>4118</v>
      </c>
      <c r="N386" s="11" t="s">
        <v>3976</v>
      </c>
      <c r="O386" s="6"/>
      <c r="P386" s="11"/>
      <c r="Q386" s="11">
        <v>186</v>
      </c>
      <c r="R386" s="6" t="s">
        <v>25</v>
      </c>
      <c r="S386" s="6" t="s">
        <v>26</v>
      </c>
      <c r="T386" s="6" t="s">
        <v>126</v>
      </c>
      <c r="U386" s="11">
        <v>90000000</v>
      </c>
      <c r="V386" s="11">
        <v>2011</v>
      </c>
      <c r="W386" s="11">
        <v>560</v>
      </c>
      <c r="X386" s="11">
        <v>7</v>
      </c>
      <c r="Y386" s="11">
        <v>2.35</v>
      </c>
      <c r="Z386" s="12">
        <v>19000</v>
      </c>
    </row>
    <row r="387" spans="1:26" x14ac:dyDescent="0.25">
      <c r="A387" s="8" t="s">
        <v>20</v>
      </c>
      <c r="B387" s="9" t="s">
        <v>474</v>
      </c>
      <c r="C387" s="13">
        <v>93</v>
      </c>
      <c r="D387" s="13">
        <v>132</v>
      </c>
      <c r="E387" s="13">
        <v>0</v>
      </c>
      <c r="F387" s="13">
        <v>957</v>
      </c>
      <c r="G387" s="9" t="s">
        <v>191</v>
      </c>
      <c r="H387" s="13">
        <v>49000</v>
      </c>
      <c r="I387" s="13">
        <v>58220776</v>
      </c>
      <c r="J387" s="9" t="s">
        <v>599</v>
      </c>
      <c r="K387" s="9" t="s">
        <v>1074</v>
      </c>
      <c r="L387" s="9" t="s">
        <v>2970</v>
      </c>
      <c r="M387" s="13"/>
      <c r="N387" s="13"/>
      <c r="O387" s="9"/>
      <c r="P387" s="13"/>
      <c r="Q387" s="13">
        <v>362</v>
      </c>
      <c r="R387" s="9" t="s">
        <v>25</v>
      </c>
      <c r="S387" s="9" t="s">
        <v>26</v>
      </c>
      <c r="T387" s="9" t="s">
        <v>54</v>
      </c>
      <c r="U387" s="13">
        <v>100000000</v>
      </c>
      <c r="V387" s="13">
        <v>1999</v>
      </c>
      <c r="W387" s="13">
        <v>1000</v>
      </c>
      <c r="X387" s="13">
        <v>6.8</v>
      </c>
      <c r="Y387" s="13">
        <v>1.85</v>
      </c>
      <c r="Z387" s="14">
        <v>0</v>
      </c>
    </row>
    <row r="388" spans="1:26" x14ac:dyDescent="0.25">
      <c r="A388" s="5" t="s">
        <v>20</v>
      </c>
      <c r="B388" s="6" t="s">
        <v>780</v>
      </c>
      <c r="C388" s="11">
        <v>84</v>
      </c>
      <c r="D388" s="11">
        <v>104</v>
      </c>
      <c r="E388" s="11">
        <v>81</v>
      </c>
      <c r="F388" s="11">
        <v>612</v>
      </c>
      <c r="G388" s="6" t="s">
        <v>781</v>
      </c>
      <c r="H388" s="11">
        <v>3000</v>
      </c>
      <c r="I388" s="11">
        <v>47474112</v>
      </c>
      <c r="J388" s="6" t="s">
        <v>497</v>
      </c>
      <c r="K388" s="6" t="s">
        <v>1074</v>
      </c>
      <c r="L388" s="6" t="s">
        <v>2970</v>
      </c>
      <c r="M388" s="11" t="s">
        <v>2604</v>
      </c>
      <c r="N388" s="11"/>
      <c r="O388" s="6"/>
      <c r="P388" s="11"/>
      <c r="Q388" s="11">
        <v>181</v>
      </c>
      <c r="R388" s="6" t="s">
        <v>25</v>
      </c>
      <c r="S388" s="6" t="s">
        <v>26</v>
      </c>
      <c r="T388" s="6" t="s">
        <v>27</v>
      </c>
      <c r="U388" s="11">
        <v>90000000</v>
      </c>
      <c r="V388" s="11">
        <v>1997</v>
      </c>
      <c r="W388" s="11">
        <v>643</v>
      </c>
      <c r="X388" s="11">
        <v>5.4</v>
      </c>
      <c r="Y388" s="11">
        <v>1.85</v>
      </c>
      <c r="Z388" s="12">
        <v>2000</v>
      </c>
    </row>
    <row r="389" spans="1:26" x14ac:dyDescent="0.25">
      <c r="A389" s="8" t="s">
        <v>20</v>
      </c>
      <c r="B389" s="9" t="s">
        <v>783</v>
      </c>
      <c r="C389" s="13">
        <v>66</v>
      </c>
      <c r="D389" s="13">
        <v>111</v>
      </c>
      <c r="E389" s="13">
        <v>79</v>
      </c>
      <c r="F389" s="13">
        <v>2000</v>
      </c>
      <c r="G389" s="9" t="s">
        <v>152</v>
      </c>
      <c r="H389" s="13">
        <v>11000</v>
      </c>
      <c r="I389" s="13">
        <v>42877165</v>
      </c>
      <c r="J389" s="9" t="s">
        <v>497</v>
      </c>
      <c r="K389" s="9" t="s">
        <v>5507</v>
      </c>
      <c r="L389" s="9" t="s">
        <v>1074</v>
      </c>
      <c r="M389" s="13" t="s">
        <v>2604</v>
      </c>
      <c r="N389" s="13"/>
      <c r="O389" s="9"/>
      <c r="P389" s="13"/>
      <c r="Q389" s="13">
        <v>114</v>
      </c>
      <c r="R389" s="9" t="s">
        <v>25</v>
      </c>
      <c r="S389" s="9" t="s">
        <v>26</v>
      </c>
      <c r="T389" s="9" t="s">
        <v>249</v>
      </c>
      <c r="U389" s="13">
        <v>86000000</v>
      </c>
      <c r="V389" s="13">
        <v>1997</v>
      </c>
      <c r="W389" s="13">
        <v>11000</v>
      </c>
      <c r="X389" s="13">
        <v>6.1</v>
      </c>
      <c r="Y389" s="13">
        <v>2.35</v>
      </c>
      <c r="Z389" s="14">
        <v>979</v>
      </c>
    </row>
    <row r="390" spans="1:26" x14ac:dyDescent="0.25">
      <c r="A390" s="5" t="s">
        <v>20</v>
      </c>
      <c r="B390" s="6" t="s">
        <v>785</v>
      </c>
      <c r="C390" s="11">
        <v>136</v>
      </c>
      <c r="D390" s="11">
        <v>138</v>
      </c>
      <c r="E390" s="11">
        <v>0</v>
      </c>
      <c r="F390" s="11">
        <v>123</v>
      </c>
      <c r="G390" s="6" t="s">
        <v>786</v>
      </c>
      <c r="H390" s="11">
        <v>14000</v>
      </c>
      <c r="I390" s="11">
        <v>35168677</v>
      </c>
      <c r="J390" s="6" t="s">
        <v>1074</v>
      </c>
      <c r="K390" s="6" t="s">
        <v>5155</v>
      </c>
      <c r="L390" s="6" t="s">
        <v>2604</v>
      </c>
      <c r="M390" s="11" t="s">
        <v>5508</v>
      </c>
      <c r="N390" s="11"/>
      <c r="O390" s="6"/>
      <c r="P390" s="11"/>
      <c r="Q390" s="11">
        <v>278</v>
      </c>
      <c r="R390" s="6" t="s">
        <v>25</v>
      </c>
      <c r="S390" s="6" t="s">
        <v>34</v>
      </c>
      <c r="T390" s="6" t="s">
        <v>27</v>
      </c>
      <c r="U390" s="11">
        <v>100000000</v>
      </c>
      <c r="V390" s="11">
        <v>2002</v>
      </c>
      <c r="W390" s="11">
        <v>602</v>
      </c>
      <c r="X390" s="11">
        <v>6.7</v>
      </c>
      <c r="Y390" s="11">
        <v>2.35</v>
      </c>
      <c r="Z390" s="12">
        <v>0</v>
      </c>
    </row>
    <row r="391" spans="1:26" x14ac:dyDescent="0.25">
      <c r="A391" s="8" t="s">
        <v>20</v>
      </c>
      <c r="B391" s="9" t="s">
        <v>548</v>
      </c>
      <c r="C391" s="13">
        <v>369</v>
      </c>
      <c r="D391" s="13">
        <v>100</v>
      </c>
      <c r="E391" s="13">
        <v>128</v>
      </c>
      <c r="F391" s="13">
        <v>78</v>
      </c>
      <c r="G391" s="9" t="s">
        <v>549</v>
      </c>
      <c r="H391" s="13">
        <v>596</v>
      </c>
      <c r="I391" s="13">
        <v>56114221</v>
      </c>
      <c r="J391" s="9" t="s">
        <v>497</v>
      </c>
      <c r="K391" s="9" t="s">
        <v>378</v>
      </c>
      <c r="L391" s="9" t="s">
        <v>2970</v>
      </c>
      <c r="M391" s="13"/>
      <c r="N391" s="13"/>
      <c r="O391" s="9"/>
      <c r="P391" s="13"/>
      <c r="Q391" s="13">
        <v>695</v>
      </c>
      <c r="R391" s="9" t="s">
        <v>25</v>
      </c>
      <c r="S391" s="9" t="s">
        <v>26</v>
      </c>
      <c r="T391" s="9" t="s">
        <v>27</v>
      </c>
      <c r="U391" s="13">
        <v>120000000</v>
      </c>
      <c r="V391" s="13">
        <v>2015</v>
      </c>
      <c r="W391" s="13">
        <v>360</v>
      </c>
      <c r="X391" s="13">
        <v>4.3</v>
      </c>
      <c r="Y391" s="13">
        <v>2.35</v>
      </c>
      <c r="Z391" s="14">
        <v>41000</v>
      </c>
    </row>
    <row r="392" spans="1:26" x14ac:dyDescent="0.25">
      <c r="A392" s="5" t="s">
        <v>20</v>
      </c>
      <c r="B392" s="6" t="s">
        <v>787</v>
      </c>
      <c r="C392" s="11">
        <v>166</v>
      </c>
      <c r="D392" s="11">
        <v>129</v>
      </c>
      <c r="E392" s="11">
        <v>468</v>
      </c>
      <c r="F392" s="11">
        <v>183</v>
      </c>
      <c r="G392" s="6" t="s">
        <v>312</v>
      </c>
      <c r="H392" s="11">
        <v>919</v>
      </c>
      <c r="I392" s="11">
        <v>37567440</v>
      </c>
      <c r="J392" s="6" t="s">
        <v>378</v>
      </c>
      <c r="K392" s="6" t="s">
        <v>478</v>
      </c>
      <c r="L392" s="6"/>
      <c r="M392" s="11"/>
      <c r="N392" s="11"/>
      <c r="O392" s="6"/>
      <c r="P392" s="11"/>
      <c r="Q392" s="11">
        <v>337</v>
      </c>
      <c r="R392" s="6" t="s">
        <v>25</v>
      </c>
      <c r="S392" s="6" t="s">
        <v>26</v>
      </c>
      <c r="T392" s="6" t="s">
        <v>249</v>
      </c>
      <c r="U392" s="11">
        <v>20000000</v>
      </c>
      <c r="V392" s="11">
        <v>1982</v>
      </c>
      <c r="W392" s="11">
        <v>691</v>
      </c>
      <c r="X392" s="11">
        <v>6.9</v>
      </c>
      <c r="Y392" s="11">
        <v>2.35</v>
      </c>
      <c r="Z392" s="12">
        <v>0</v>
      </c>
    </row>
    <row r="393" spans="1:26" x14ac:dyDescent="0.25">
      <c r="A393" s="8" t="s">
        <v>20</v>
      </c>
      <c r="B393" s="9" t="s">
        <v>342</v>
      </c>
      <c r="C393" s="13">
        <v>201</v>
      </c>
      <c r="D393" s="13">
        <v>144</v>
      </c>
      <c r="E393" s="13">
        <v>2000</v>
      </c>
      <c r="F393" s="13">
        <v>537</v>
      </c>
      <c r="G393" s="9" t="s">
        <v>789</v>
      </c>
      <c r="H393" s="13">
        <v>680</v>
      </c>
      <c r="I393" s="13">
        <v>61644321</v>
      </c>
      <c r="J393" s="9" t="s">
        <v>3170</v>
      </c>
      <c r="K393" s="9" t="s">
        <v>1074</v>
      </c>
      <c r="L393" s="9" t="s">
        <v>5506</v>
      </c>
      <c r="M393" s="13"/>
      <c r="N393" s="13"/>
      <c r="O393" s="9"/>
      <c r="P393" s="13"/>
      <c r="Q393" s="13">
        <v>529</v>
      </c>
      <c r="R393" s="9" t="s">
        <v>25</v>
      </c>
      <c r="S393" s="9" t="s">
        <v>26</v>
      </c>
      <c r="T393" s="9" t="s">
        <v>27</v>
      </c>
      <c r="U393" s="13">
        <v>88000000</v>
      </c>
      <c r="V393" s="13">
        <v>2005</v>
      </c>
      <c r="W393" s="13">
        <v>655</v>
      </c>
      <c r="X393" s="13">
        <v>8</v>
      </c>
      <c r="Y393" s="13">
        <v>2.35</v>
      </c>
      <c r="Z393" s="14">
        <v>0</v>
      </c>
    </row>
    <row r="394" spans="1:26" x14ac:dyDescent="0.25">
      <c r="A394" s="5" t="s">
        <v>20</v>
      </c>
      <c r="B394" s="6" t="s">
        <v>792</v>
      </c>
      <c r="C394" s="11">
        <v>47</v>
      </c>
      <c r="D394" s="11">
        <v>110</v>
      </c>
      <c r="E394" s="11">
        <v>96</v>
      </c>
      <c r="F394" s="11">
        <v>554</v>
      </c>
      <c r="G394" s="6" t="s">
        <v>516</v>
      </c>
      <c r="H394" s="11">
        <v>887</v>
      </c>
      <c r="I394" s="11">
        <v>190562</v>
      </c>
      <c r="J394" s="6" t="s">
        <v>497</v>
      </c>
      <c r="K394" s="6" t="s">
        <v>4118</v>
      </c>
      <c r="L394" s="6" t="s">
        <v>478</v>
      </c>
      <c r="M394" s="11" t="s">
        <v>3976</v>
      </c>
      <c r="N394" s="11"/>
      <c r="O394" s="6"/>
      <c r="P394" s="11"/>
      <c r="Q394" s="11">
        <v>24</v>
      </c>
      <c r="R394" s="6" t="s">
        <v>25</v>
      </c>
      <c r="S394" s="6" t="s">
        <v>34</v>
      </c>
      <c r="T394" s="6" t="s">
        <v>54</v>
      </c>
      <c r="U394" s="11">
        <v>90000000</v>
      </c>
      <c r="V394" s="11">
        <v>2010</v>
      </c>
      <c r="W394" s="11">
        <v>886</v>
      </c>
      <c r="X394" s="11">
        <v>4.4000000000000004</v>
      </c>
      <c r="Y394" s="11">
        <v>2.35</v>
      </c>
      <c r="Z394" s="12">
        <v>788</v>
      </c>
    </row>
    <row r="395" spans="1:26" x14ac:dyDescent="0.25">
      <c r="A395" s="8" t="s">
        <v>309</v>
      </c>
      <c r="B395" s="9" t="s">
        <v>795</v>
      </c>
      <c r="C395" s="13">
        <v>175</v>
      </c>
      <c r="D395" s="13">
        <v>140</v>
      </c>
      <c r="E395" s="13">
        <v>378</v>
      </c>
      <c r="F395" s="13">
        <v>599</v>
      </c>
      <c r="G395" s="9" t="s">
        <v>796</v>
      </c>
      <c r="H395" s="13">
        <v>12000</v>
      </c>
      <c r="I395" s="13">
        <v>120147445</v>
      </c>
      <c r="J395" s="9" t="s">
        <v>1074</v>
      </c>
      <c r="K395" s="9" t="s">
        <v>5155</v>
      </c>
      <c r="L395" s="9" t="s">
        <v>5506</v>
      </c>
      <c r="M395" s="13"/>
      <c r="N395" s="13"/>
      <c r="O395" s="9"/>
      <c r="P395" s="13"/>
      <c r="Q395" s="13">
        <v>455</v>
      </c>
      <c r="R395" s="9" t="s">
        <v>25</v>
      </c>
      <c r="S395" s="9" t="s">
        <v>26</v>
      </c>
      <c r="T395" s="9" t="s">
        <v>27</v>
      </c>
      <c r="U395" s="13">
        <v>87000000</v>
      </c>
      <c r="V395" s="13">
        <v>2003</v>
      </c>
      <c r="W395" s="13">
        <v>947</v>
      </c>
      <c r="X395" s="13">
        <v>7.3</v>
      </c>
      <c r="Y395" s="13">
        <v>2.35</v>
      </c>
      <c r="Z395" s="14">
        <v>0</v>
      </c>
    </row>
    <row r="396" spans="1:26" x14ac:dyDescent="0.25">
      <c r="A396" s="5" t="s">
        <v>20</v>
      </c>
      <c r="B396" s="6" t="s">
        <v>578</v>
      </c>
      <c r="C396" s="11">
        <v>114</v>
      </c>
      <c r="D396" s="11">
        <v>113</v>
      </c>
      <c r="E396" s="11">
        <v>101</v>
      </c>
      <c r="F396" s="11">
        <v>848</v>
      </c>
      <c r="G396" s="6" t="s">
        <v>797</v>
      </c>
      <c r="H396" s="11">
        <v>22000</v>
      </c>
      <c r="I396" s="11">
        <v>241688385</v>
      </c>
      <c r="J396" s="6" t="s">
        <v>497</v>
      </c>
      <c r="K396" s="6" t="s">
        <v>378</v>
      </c>
      <c r="L396" s="6" t="s">
        <v>1074</v>
      </c>
      <c r="M396" s="11" t="s">
        <v>2604</v>
      </c>
      <c r="N396" s="11"/>
      <c r="O396" s="6"/>
      <c r="P396" s="11"/>
      <c r="Q396" s="11">
        <v>395</v>
      </c>
      <c r="R396" s="6" t="s">
        <v>25</v>
      </c>
      <c r="S396" s="6" t="s">
        <v>26</v>
      </c>
      <c r="T396" s="6" t="s">
        <v>27</v>
      </c>
      <c r="U396" s="11">
        <v>92000000</v>
      </c>
      <c r="V396" s="11">
        <v>1996</v>
      </c>
      <c r="W396" s="11">
        <v>946</v>
      </c>
      <c r="X396" s="11">
        <v>6.3</v>
      </c>
      <c r="Y396" s="11">
        <v>2.35</v>
      </c>
      <c r="Z396" s="12">
        <v>0</v>
      </c>
    </row>
    <row r="397" spans="1:26" x14ac:dyDescent="0.25">
      <c r="A397" s="8" t="s">
        <v>20</v>
      </c>
      <c r="B397" s="9" t="s">
        <v>216</v>
      </c>
      <c r="C397" s="13">
        <v>187</v>
      </c>
      <c r="D397" s="13">
        <v>106</v>
      </c>
      <c r="E397" s="13">
        <v>357</v>
      </c>
      <c r="F397" s="13">
        <v>4000</v>
      </c>
      <c r="G397" s="9" t="s">
        <v>151</v>
      </c>
      <c r="H397" s="13">
        <v>23000</v>
      </c>
      <c r="I397" s="13">
        <v>144512310</v>
      </c>
      <c r="J397" s="9" t="s">
        <v>497</v>
      </c>
      <c r="K397" s="9" t="s">
        <v>5507</v>
      </c>
      <c r="L397" s="9" t="s">
        <v>2604</v>
      </c>
      <c r="M397" s="13"/>
      <c r="N397" s="13"/>
      <c r="O397" s="9"/>
      <c r="P397" s="13"/>
      <c r="Q397" s="13">
        <v>988</v>
      </c>
      <c r="R397" s="9" t="s">
        <v>25</v>
      </c>
      <c r="S397" s="9" t="s">
        <v>26</v>
      </c>
      <c r="T397" s="9" t="s">
        <v>27</v>
      </c>
      <c r="U397" s="13">
        <v>38000000</v>
      </c>
      <c r="V397" s="13">
        <v>2001</v>
      </c>
      <c r="W397" s="13">
        <v>14000</v>
      </c>
      <c r="X397" s="13">
        <v>6.7</v>
      </c>
      <c r="Y397" s="13">
        <v>2.35</v>
      </c>
      <c r="Z397" s="14">
        <v>14000</v>
      </c>
    </row>
    <row r="398" spans="1:26" x14ac:dyDescent="0.25">
      <c r="A398" s="5" t="s">
        <v>20</v>
      </c>
      <c r="B398" s="6" t="s">
        <v>193</v>
      </c>
      <c r="C398" s="11">
        <v>221</v>
      </c>
      <c r="D398" s="11">
        <v>143</v>
      </c>
      <c r="E398" s="11">
        <v>0</v>
      </c>
      <c r="F398" s="11">
        <v>272</v>
      </c>
      <c r="G398" s="6" t="s">
        <v>799</v>
      </c>
      <c r="H398" s="11">
        <v>15000</v>
      </c>
      <c r="I398" s="11">
        <v>233630478</v>
      </c>
      <c r="J398" s="6" t="s">
        <v>378</v>
      </c>
      <c r="K398" s="6" t="s">
        <v>1074</v>
      </c>
      <c r="L398" s="6" t="s">
        <v>4459</v>
      </c>
      <c r="M398" s="11"/>
      <c r="N398" s="11"/>
      <c r="O398" s="6"/>
      <c r="P398" s="11"/>
      <c r="Q398" s="11">
        <v>1051</v>
      </c>
      <c r="R398" s="6" t="s">
        <v>25</v>
      </c>
      <c r="S398" s="6" t="s">
        <v>26</v>
      </c>
      <c r="T398" s="6" t="s">
        <v>27</v>
      </c>
      <c r="U398" s="11">
        <v>90000000</v>
      </c>
      <c r="V398" s="11">
        <v>2000</v>
      </c>
      <c r="W398" s="11">
        <v>410</v>
      </c>
      <c r="X398" s="11">
        <v>7.7</v>
      </c>
      <c r="Y398" s="11">
        <v>1.85</v>
      </c>
      <c r="Z398" s="12">
        <v>23000</v>
      </c>
    </row>
    <row r="399" spans="1:26" x14ac:dyDescent="0.25">
      <c r="A399" s="8" t="s">
        <v>20</v>
      </c>
      <c r="B399" s="9" t="s">
        <v>340</v>
      </c>
      <c r="C399" s="13">
        <v>206</v>
      </c>
      <c r="D399" s="13">
        <v>108</v>
      </c>
      <c r="E399" s="13">
        <v>750</v>
      </c>
      <c r="F399" s="13">
        <v>971</v>
      </c>
      <c r="G399" s="9" t="s">
        <v>120</v>
      </c>
      <c r="H399" s="13">
        <v>49000</v>
      </c>
      <c r="I399" s="13">
        <v>197992827</v>
      </c>
      <c r="J399" s="9" t="s">
        <v>2809</v>
      </c>
      <c r="K399" s="9" t="s">
        <v>599</v>
      </c>
      <c r="L399" s="9" t="s">
        <v>4118</v>
      </c>
      <c r="M399" s="13" t="s">
        <v>2909</v>
      </c>
      <c r="N399" s="13" t="s">
        <v>4459</v>
      </c>
      <c r="O399" s="9"/>
      <c r="P399" s="13"/>
      <c r="Q399" s="13">
        <v>548</v>
      </c>
      <c r="R399" s="9" t="s">
        <v>25</v>
      </c>
      <c r="S399" s="9" t="s">
        <v>26</v>
      </c>
      <c r="T399" s="9" t="s">
        <v>54</v>
      </c>
      <c r="U399" s="13">
        <v>100000000</v>
      </c>
      <c r="V399" s="13">
        <v>2006</v>
      </c>
      <c r="W399" s="13">
        <v>20000</v>
      </c>
      <c r="X399" s="13">
        <v>6.5</v>
      </c>
      <c r="Y399" s="13">
        <v>2.35</v>
      </c>
      <c r="Z399" s="14">
        <v>0</v>
      </c>
    </row>
    <row r="400" spans="1:26" x14ac:dyDescent="0.25">
      <c r="A400" s="5" t="s">
        <v>20</v>
      </c>
      <c r="B400" s="6" t="s">
        <v>447</v>
      </c>
      <c r="C400" s="11">
        <v>239</v>
      </c>
      <c r="D400" s="11">
        <v>108</v>
      </c>
      <c r="E400" s="11">
        <v>521</v>
      </c>
      <c r="F400" s="11">
        <v>129</v>
      </c>
      <c r="G400" s="6" t="s">
        <v>802</v>
      </c>
      <c r="H400" s="11">
        <v>13000</v>
      </c>
      <c r="I400" s="11">
        <v>176049130</v>
      </c>
      <c r="J400" s="6" t="s">
        <v>497</v>
      </c>
      <c r="K400" s="6" t="s">
        <v>5505</v>
      </c>
      <c r="L400" s="6" t="s">
        <v>2604</v>
      </c>
      <c r="M400" s="11"/>
      <c r="N400" s="11"/>
      <c r="O400" s="6"/>
      <c r="P400" s="11"/>
      <c r="Q400" s="11">
        <v>806</v>
      </c>
      <c r="R400" s="6" t="s">
        <v>25</v>
      </c>
      <c r="S400" s="6" t="s">
        <v>26</v>
      </c>
      <c r="T400" s="6" t="s">
        <v>27</v>
      </c>
      <c r="U400" s="11">
        <v>75000000</v>
      </c>
      <c r="V400" s="11">
        <v>2004</v>
      </c>
      <c r="W400" s="11">
        <v>805</v>
      </c>
      <c r="X400" s="11">
        <v>7.8</v>
      </c>
      <c r="Y400" s="11">
        <v>2.35</v>
      </c>
      <c r="Z400" s="12">
        <v>0</v>
      </c>
    </row>
    <row r="401" spans="1:26" x14ac:dyDescent="0.25">
      <c r="A401" s="8" t="s">
        <v>20</v>
      </c>
      <c r="B401" s="9" t="s">
        <v>293</v>
      </c>
      <c r="C401" s="13">
        <v>142</v>
      </c>
      <c r="D401" s="13">
        <v>124</v>
      </c>
      <c r="E401" s="13">
        <v>249</v>
      </c>
      <c r="F401" s="13">
        <v>936</v>
      </c>
      <c r="G401" s="9" t="s">
        <v>196</v>
      </c>
      <c r="H401" s="13">
        <v>11000</v>
      </c>
      <c r="I401" s="13">
        <v>172620724</v>
      </c>
      <c r="J401" s="9" t="s">
        <v>497</v>
      </c>
      <c r="K401" s="9" t="s">
        <v>378</v>
      </c>
      <c r="L401" s="9" t="s">
        <v>1074</v>
      </c>
      <c r="M401" s="13" t="s">
        <v>2604</v>
      </c>
      <c r="N401" s="13"/>
      <c r="O401" s="9"/>
      <c r="P401" s="13"/>
      <c r="Q401" s="13">
        <v>393</v>
      </c>
      <c r="R401" s="9" t="s">
        <v>25</v>
      </c>
      <c r="S401" s="9" t="s">
        <v>26</v>
      </c>
      <c r="T401" s="9" t="s">
        <v>249</v>
      </c>
      <c r="U401" s="13">
        <v>85000000</v>
      </c>
      <c r="V401" s="13">
        <v>1997</v>
      </c>
      <c r="W401" s="13">
        <v>10000</v>
      </c>
      <c r="X401" s="13">
        <v>6.4</v>
      </c>
      <c r="Y401" s="13">
        <v>2.35</v>
      </c>
      <c r="Z401" s="14">
        <v>0</v>
      </c>
    </row>
    <row r="402" spans="1:26" x14ac:dyDescent="0.25">
      <c r="A402" s="5" t="s">
        <v>20</v>
      </c>
      <c r="B402" s="6" t="s">
        <v>558</v>
      </c>
      <c r="C402" s="11">
        <v>186</v>
      </c>
      <c r="D402" s="11">
        <v>116</v>
      </c>
      <c r="E402" s="11">
        <v>0</v>
      </c>
      <c r="F402" s="11">
        <v>471</v>
      </c>
      <c r="G402" s="6" t="s">
        <v>327</v>
      </c>
      <c r="H402" s="11">
        <v>11000</v>
      </c>
      <c r="I402" s="11">
        <v>183405771</v>
      </c>
      <c r="J402" s="6" t="s">
        <v>5507</v>
      </c>
      <c r="K402" s="6" t="s">
        <v>2604</v>
      </c>
      <c r="L402" s="6"/>
      <c r="M402" s="11"/>
      <c r="N402" s="11"/>
      <c r="O402" s="6"/>
      <c r="P402" s="11"/>
      <c r="Q402" s="11">
        <v>845</v>
      </c>
      <c r="R402" s="6" t="s">
        <v>25</v>
      </c>
      <c r="S402" s="6" t="s">
        <v>26</v>
      </c>
      <c r="T402" s="6" t="s">
        <v>27</v>
      </c>
      <c r="U402" s="11">
        <v>85000000</v>
      </c>
      <c r="V402" s="11">
        <v>2001</v>
      </c>
      <c r="W402" s="11">
        <v>1000</v>
      </c>
      <c r="X402" s="11">
        <v>7.8</v>
      </c>
      <c r="Y402" s="11">
        <v>2.35</v>
      </c>
      <c r="Z402" s="12">
        <v>0</v>
      </c>
    </row>
    <row r="403" spans="1:26" x14ac:dyDescent="0.25">
      <c r="A403" s="8" t="s">
        <v>20</v>
      </c>
      <c r="B403" s="9" t="s">
        <v>805</v>
      </c>
      <c r="C403" s="13">
        <v>228</v>
      </c>
      <c r="D403" s="13">
        <v>110</v>
      </c>
      <c r="E403" s="13">
        <v>545</v>
      </c>
      <c r="F403" s="13">
        <v>5000</v>
      </c>
      <c r="G403" s="9" t="s">
        <v>462</v>
      </c>
      <c r="H403" s="13">
        <v>14000</v>
      </c>
      <c r="I403" s="13">
        <v>20315324</v>
      </c>
      <c r="J403" s="9" t="s">
        <v>497</v>
      </c>
      <c r="K403" s="9" t="s">
        <v>378</v>
      </c>
      <c r="L403" s="9" t="s">
        <v>4459</v>
      </c>
      <c r="M403" s="13"/>
      <c r="N403" s="13"/>
      <c r="O403" s="9"/>
      <c r="P403" s="13"/>
      <c r="Q403" s="13">
        <v>254</v>
      </c>
      <c r="R403" s="9" t="s">
        <v>25</v>
      </c>
      <c r="S403" s="9" t="s">
        <v>318</v>
      </c>
      <c r="T403" s="9" t="s">
        <v>27</v>
      </c>
      <c r="U403" s="13">
        <v>75000000</v>
      </c>
      <c r="V403" s="13">
        <v>2011</v>
      </c>
      <c r="W403" s="13">
        <v>8000</v>
      </c>
      <c r="X403" s="13">
        <v>5.8</v>
      </c>
      <c r="Y403" s="13">
        <v>2.35</v>
      </c>
      <c r="Z403" s="14">
        <v>19000</v>
      </c>
    </row>
    <row r="404" spans="1:26" x14ac:dyDescent="0.25">
      <c r="A404" s="5" t="s">
        <v>20</v>
      </c>
      <c r="B404" s="6" t="s">
        <v>806</v>
      </c>
      <c r="C404" s="11">
        <v>256</v>
      </c>
      <c r="D404" s="11">
        <v>91</v>
      </c>
      <c r="E404" s="11">
        <v>266</v>
      </c>
      <c r="F404" s="11">
        <v>11000</v>
      </c>
      <c r="G404" s="6" t="s">
        <v>756</v>
      </c>
      <c r="H404" s="11">
        <v>12000</v>
      </c>
      <c r="I404" s="11">
        <v>148313048</v>
      </c>
      <c r="J404" s="6" t="s">
        <v>2809</v>
      </c>
      <c r="K404" s="6" t="s">
        <v>599</v>
      </c>
      <c r="L404" s="6" t="s">
        <v>4118</v>
      </c>
      <c r="M404" s="11" t="s">
        <v>478</v>
      </c>
      <c r="N404" s="11"/>
      <c r="O404" s="6"/>
      <c r="P404" s="11"/>
      <c r="Q404" s="11">
        <v>168</v>
      </c>
      <c r="R404" s="6" t="s">
        <v>25</v>
      </c>
      <c r="S404" s="6" t="s">
        <v>26</v>
      </c>
      <c r="T404" s="6" t="s">
        <v>54</v>
      </c>
      <c r="U404" s="11">
        <v>85000000</v>
      </c>
      <c r="V404" s="11">
        <v>2012</v>
      </c>
      <c r="W404" s="11">
        <v>11000</v>
      </c>
      <c r="X404" s="11">
        <v>7.1</v>
      </c>
      <c r="Y404" s="11">
        <v>1.85</v>
      </c>
      <c r="Z404" s="12">
        <v>28000</v>
      </c>
    </row>
    <row r="405" spans="1:26" x14ac:dyDescent="0.25">
      <c r="A405" s="8" t="s">
        <v>20</v>
      </c>
      <c r="B405" s="9" t="s">
        <v>807</v>
      </c>
      <c r="C405" s="13">
        <v>222</v>
      </c>
      <c r="D405" s="13">
        <v>107</v>
      </c>
      <c r="E405" s="13">
        <v>36</v>
      </c>
      <c r="F405" s="13">
        <v>118</v>
      </c>
      <c r="G405" s="9" t="s">
        <v>808</v>
      </c>
      <c r="H405" s="13">
        <v>283</v>
      </c>
      <c r="I405" s="13">
        <v>127706877</v>
      </c>
      <c r="J405" s="9" t="s">
        <v>2809</v>
      </c>
      <c r="K405" s="9" t="s">
        <v>599</v>
      </c>
      <c r="L405" s="9" t="s">
        <v>4118</v>
      </c>
      <c r="M405" s="13" t="s">
        <v>478</v>
      </c>
      <c r="N405" s="13" t="s">
        <v>3976</v>
      </c>
      <c r="O405" s="9" t="s">
        <v>4459</v>
      </c>
      <c r="P405" s="13"/>
      <c r="Q405" s="13">
        <v>399</v>
      </c>
      <c r="R405" s="9" t="s">
        <v>25</v>
      </c>
      <c r="S405" s="9" t="s">
        <v>26</v>
      </c>
      <c r="T405" s="9" t="s">
        <v>54</v>
      </c>
      <c r="U405" s="13">
        <v>85000000</v>
      </c>
      <c r="V405" s="13">
        <v>2007</v>
      </c>
      <c r="W405" s="13">
        <v>142</v>
      </c>
      <c r="X405" s="13">
        <v>7.1</v>
      </c>
      <c r="Y405" s="13">
        <v>2.35</v>
      </c>
      <c r="Z405" s="14">
        <v>0</v>
      </c>
    </row>
    <row r="406" spans="1:26" x14ac:dyDescent="0.25">
      <c r="A406" s="5" t="s">
        <v>20</v>
      </c>
      <c r="B406" s="6" t="s">
        <v>42</v>
      </c>
      <c r="C406" s="11">
        <v>103</v>
      </c>
      <c r="D406" s="11">
        <v>44</v>
      </c>
      <c r="E406" s="11"/>
      <c r="F406" s="11">
        <v>148</v>
      </c>
      <c r="G406" s="6" t="s">
        <v>809</v>
      </c>
      <c r="H406" s="11">
        <v>544</v>
      </c>
      <c r="I406" s="11"/>
      <c r="J406" s="6" t="s">
        <v>5507</v>
      </c>
      <c r="K406" s="6" t="s">
        <v>1074</v>
      </c>
      <c r="L406" s="6" t="s">
        <v>1786</v>
      </c>
      <c r="M406" s="11" t="s">
        <v>5505</v>
      </c>
      <c r="N406" s="11" t="s">
        <v>2604</v>
      </c>
      <c r="O406" s="6"/>
      <c r="P406" s="11"/>
      <c r="Q406" s="11">
        <v>270</v>
      </c>
      <c r="R406" s="6" t="s">
        <v>25</v>
      </c>
      <c r="S406" s="6" t="s">
        <v>26</v>
      </c>
      <c r="T406" s="6" t="s">
        <v>436</v>
      </c>
      <c r="U406" s="11"/>
      <c r="V406" s="11"/>
      <c r="W406" s="11">
        <v>183</v>
      </c>
      <c r="X406" s="11">
        <v>8.6</v>
      </c>
      <c r="Y406" s="11">
        <v>1.78</v>
      </c>
      <c r="Z406" s="12">
        <v>59000</v>
      </c>
    </row>
    <row r="407" spans="1:26" x14ac:dyDescent="0.25">
      <c r="A407" s="8" t="s">
        <v>20</v>
      </c>
      <c r="B407" s="9" t="s">
        <v>811</v>
      </c>
      <c r="C407" s="13">
        <v>298</v>
      </c>
      <c r="D407" s="13">
        <v>115</v>
      </c>
      <c r="E407" s="13">
        <v>79</v>
      </c>
      <c r="F407" s="13">
        <v>820</v>
      </c>
      <c r="G407" s="9" t="s">
        <v>142</v>
      </c>
      <c r="H407" s="13">
        <v>18000</v>
      </c>
      <c r="I407" s="13">
        <v>126149655</v>
      </c>
      <c r="J407" s="9" t="s">
        <v>497</v>
      </c>
      <c r="K407" s="9" t="s">
        <v>5507</v>
      </c>
      <c r="L407" s="9" t="s">
        <v>5505</v>
      </c>
      <c r="M407" s="13" t="s">
        <v>2604</v>
      </c>
      <c r="N407" s="13"/>
      <c r="O407" s="9"/>
      <c r="P407" s="13"/>
      <c r="Q407" s="13">
        <v>276</v>
      </c>
      <c r="R407" s="9" t="s">
        <v>25</v>
      </c>
      <c r="S407" s="9" t="s">
        <v>26</v>
      </c>
      <c r="T407" s="9" t="s">
        <v>249</v>
      </c>
      <c r="U407" s="13">
        <v>85000000</v>
      </c>
      <c r="V407" s="13">
        <v>2012</v>
      </c>
      <c r="W407" s="13">
        <v>16000</v>
      </c>
      <c r="X407" s="13">
        <v>6.8</v>
      </c>
      <c r="Y407" s="13">
        <v>2.35</v>
      </c>
      <c r="Z407" s="14">
        <v>19000</v>
      </c>
    </row>
    <row r="408" spans="1:26" x14ac:dyDescent="0.25">
      <c r="A408" s="5" t="s">
        <v>20</v>
      </c>
      <c r="B408" s="6" t="s">
        <v>807</v>
      </c>
      <c r="C408" s="11">
        <v>84</v>
      </c>
      <c r="D408" s="11">
        <v>100</v>
      </c>
      <c r="E408" s="11">
        <v>36</v>
      </c>
      <c r="F408" s="11">
        <v>439</v>
      </c>
      <c r="G408" s="6" t="s">
        <v>298</v>
      </c>
      <c r="H408" s="11">
        <v>2000</v>
      </c>
      <c r="I408" s="11">
        <v>66941559</v>
      </c>
      <c r="J408" s="6" t="s">
        <v>378</v>
      </c>
      <c r="K408" s="6" t="s">
        <v>599</v>
      </c>
      <c r="L408" s="6" t="s">
        <v>4118</v>
      </c>
      <c r="M408" s="11"/>
      <c r="N408" s="11"/>
      <c r="O408" s="6"/>
      <c r="P408" s="11"/>
      <c r="Q408" s="11">
        <v>77</v>
      </c>
      <c r="R408" s="6" t="s">
        <v>25</v>
      </c>
      <c r="S408" s="6" t="s">
        <v>26</v>
      </c>
      <c r="T408" s="6" t="s">
        <v>126</v>
      </c>
      <c r="U408" s="11">
        <v>85000000</v>
      </c>
      <c r="V408" s="11">
        <v>2000</v>
      </c>
      <c r="W408" s="11">
        <v>795</v>
      </c>
      <c r="X408" s="11">
        <v>4.8</v>
      </c>
      <c r="Y408" s="11">
        <v>1.85</v>
      </c>
      <c r="Z408" s="12">
        <v>372</v>
      </c>
    </row>
    <row r="409" spans="1:26" x14ac:dyDescent="0.25">
      <c r="A409" s="8" t="s">
        <v>20</v>
      </c>
      <c r="B409" s="9" t="s">
        <v>118</v>
      </c>
      <c r="C409" s="13">
        <v>236</v>
      </c>
      <c r="D409" s="13">
        <v>104</v>
      </c>
      <c r="E409" s="13">
        <v>420</v>
      </c>
      <c r="F409" s="13">
        <v>535</v>
      </c>
      <c r="G409" s="9" t="s">
        <v>813</v>
      </c>
      <c r="H409" s="13">
        <v>2000</v>
      </c>
      <c r="I409" s="13">
        <v>78009155</v>
      </c>
      <c r="J409" s="9" t="s">
        <v>497</v>
      </c>
      <c r="K409" s="9" t="s">
        <v>599</v>
      </c>
      <c r="L409" s="9" t="s">
        <v>5507</v>
      </c>
      <c r="M409" s="13"/>
      <c r="N409" s="13"/>
      <c r="O409" s="9"/>
      <c r="P409" s="13"/>
      <c r="Q409" s="13">
        <v>194</v>
      </c>
      <c r="R409" s="9" t="s">
        <v>25</v>
      </c>
      <c r="S409" s="9" t="s">
        <v>26</v>
      </c>
      <c r="T409" s="9" t="s">
        <v>27</v>
      </c>
      <c r="U409" s="13">
        <v>75000000</v>
      </c>
      <c r="V409" s="13">
        <v>2011</v>
      </c>
      <c r="W409" s="13">
        <v>906</v>
      </c>
      <c r="X409" s="13">
        <v>6.2</v>
      </c>
      <c r="Y409" s="13">
        <v>2.35</v>
      </c>
      <c r="Z409" s="14">
        <v>0</v>
      </c>
    </row>
    <row r="410" spans="1:26" x14ac:dyDescent="0.25">
      <c r="A410" s="5" t="s">
        <v>20</v>
      </c>
      <c r="B410" s="6" t="s">
        <v>814</v>
      </c>
      <c r="C410" s="11">
        <v>157</v>
      </c>
      <c r="D410" s="11">
        <v>138</v>
      </c>
      <c r="E410" s="11">
        <v>278</v>
      </c>
      <c r="F410" s="11">
        <v>213</v>
      </c>
      <c r="G410" s="6" t="s">
        <v>648</v>
      </c>
      <c r="H410" s="11">
        <v>14000</v>
      </c>
      <c r="I410" s="11">
        <v>63224849</v>
      </c>
      <c r="J410" s="6" t="s">
        <v>599</v>
      </c>
      <c r="K410" s="6" t="s">
        <v>4459</v>
      </c>
      <c r="L410" s="6"/>
      <c r="M410" s="11"/>
      <c r="N410" s="11"/>
      <c r="O410" s="6"/>
      <c r="P410" s="11"/>
      <c r="Q410" s="11">
        <v>483</v>
      </c>
      <c r="R410" s="6" t="s">
        <v>25</v>
      </c>
      <c r="S410" s="6" t="s">
        <v>26</v>
      </c>
      <c r="T410" s="6" t="s">
        <v>27</v>
      </c>
      <c r="U410" s="11">
        <v>85000000</v>
      </c>
      <c r="V410" s="11">
        <v>2006</v>
      </c>
      <c r="W410" s="11">
        <v>3000</v>
      </c>
      <c r="X410" s="11">
        <v>6.9</v>
      </c>
      <c r="Y410" s="11">
        <v>1.85</v>
      </c>
      <c r="Z410" s="12">
        <v>19000</v>
      </c>
    </row>
    <row r="411" spans="1:26" x14ac:dyDescent="0.25">
      <c r="A411" s="8" t="s">
        <v>20</v>
      </c>
      <c r="B411" s="9" t="s">
        <v>619</v>
      </c>
      <c r="C411" s="13">
        <v>81</v>
      </c>
      <c r="D411" s="13">
        <v>140</v>
      </c>
      <c r="E411" s="13">
        <v>12000</v>
      </c>
      <c r="F411" s="13">
        <v>619</v>
      </c>
      <c r="G411" s="9" t="s">
        <v>656</v>
      </c>
      <c r="H411" s="13">
        <v>10000</v>
      </c>
      <c r="I411" s="13">
        <v>111544445</v>
      </c>
      <c r="J411" s="9" t="s">
        <v>497</v>
      </c>
      <c r="K411" s="9" t="s">
        <v>5507</v>
      </c>
      <c r="L411" s="9" t="s">
        <v>1074</v>
      </c>
      <c r="M411" s="13" t="s">
        <v>5505</v>
      </c>
      <c r="N411" s="13" t="s">
        <v>2604</v>
      </c>
      <c r="O411" s="9"/>
      <c r="P411" s="13"/>
      <c r="Q411" s="13">
        <v>415</v>
      </c>
      <c r="R411" s="9" t="s">
        <v>25</v>
      </c>
      <c r="S411" s="9" t="s">
        <v>26</v>
      </c>
      <c r="T411" s="9" t="s">
        <v>249</v>
      </c>
      <c r="U411" s="13">
        <v>90000000</v>
      </c>
      <c r="V411" s="13">
        <v>1998</v>
      </c>
      <c r="W411" s="13">
        <v>660</v>
      </c>
      <c r="X411" s="13">
        <v>7.3</v>
      </c>
      <c r="Y411" s="13">
        <v>2.35</v>
      </c>
      <c r="Z411" s="14">
        <v>0</v>
      </c>
    </row>
    <row r="412" spans="1:26" x14ac:dyDescent="0.25">
      <c r="A412" s="5" t="s">
        <v>20</v>
      </c>
      <c r="B412" s="6" t="s">
        <v>814</v>
      </c>
      <c r="C412" s="11">
        <v>187</v>
      </c>
      <c r="D412" s="11">
        <v>120</v>
      </c>
      <c r="E412" s="11">
        <v>278</v>
      </c>
      <c r="F412" s="11">
        <v>963</v>
      </c>
      <c r="G412" s="6" t="s">
        <v>815</v>
      </c>
      <c r="H412" s="11">
        <v>11000</v>
      </c>
      <c r="I412" s="11">
        <v>112703470</v>
      </c>
      <c r="J412" s="6" t="s">
        <v>599</v>
      </c>
      <c r="K412" s="6" t="s">
        <v>1074</v>
      </c>
      <c r="L412" s="6" t="s">
        <v>4459</v>
      </c>
      <c r="M412" s="11"/>
      <c r="N412" s="11"/>
      <c r="O412" s="6"/>
      <c r="P412" s="11"/>
      <c r="Q412" s="11">
        <v>214</v>
      </c>
      <c r="R412" s="6" t="s">
        <v>25</v>
      </c>
      <c r="S412" s="6" t="s">
        <v>26</v>
      </c>
      <c r="T412" s="6" t="s">
        <v>249</v>
      </c>
      <c r="U412" s="11">
        <v>85000000</v>
      </c>
      <c r="V412" s="11">
        <v>2009</v>
      </c>
      <c r="W412" s="11">
        <v>2000</v>
      </c>
      <c r="X412" s="11">
        <v>6.6</v>
      </c>
      <c r="Y412" s="11">
        <v>1.85</v>
      </c>
      <c r="Z412" s="12">
        <v>0</v>
      </c>
    </row>
    <row r="413" spans="1:26" x14ac:dyDescent="0.25">
      <c r="A413" s="8" t="s">
        <v>20</v>
      </c>
      <c r="B413" s="9" t="s">
        <v>558</v>
      </c>
      <c r="C413" s="13">
        <v>238</v>
      </c>
      <c r="D413" s="13">
        <v>122</v>
      </c>
      <c r="E413" s="13">
        <v>0</v>
      </c>
      <c r="F413" s="13">
        <v>11000</v>
      </c>
      <c r="G413" s="9" t="s">
        <v>448</v>
      </c>
      <c r="H413" s="13">
        <v>14000</v>
      </c>
      <c r="I413" s="13">
        <v>117144465</v>
      </c>
      <c r="J413" s="9" t="s">
        <v>5507</v>
      </c>
      <c r="K413" s="9" t="s">
        <v>2604</v>
      </c>
      <c r="L413" s="9"/>
      <c r="M413" s="13"/>
      <c r="N413" s="13"/>
      <c r="O413" s="9"/>
      <c r="P413" s="13"/>
      <c r="Q413" s="13">
        <v>288</v>
      </c>
      <c r="R413" s="9" t="s">
        <v>25</v>
      </c>
      <c r="S413" s="9" t="s">
        <v>26</v>
      </c>
      <c r="T413" s="9" t="s">
        <v>27</v>
      </c>
      <c r="U413" s="13">
        <v>85000000</v>
      </c>
      <c r="V413" s="13">
        <v>2007</v>
      </c>
      <c r="W413" s="13">
        <v>13000</v>
      </c>
      <c r="X413" s="13">
        <v>6.9</v>
      </c>
      <c r="Y413" s="13">
        <v>2.35</v>
      </c>
      <c r="Z413" s="14">
        <v>0</v>
      </c>
    </row>
    <row r="414" spans="1:26" x14ac:dyDescent="0.25">
      <c r="A414" s="5" t="s">
        <v>20</v>
      </c>
      <c r="B414" s="6" t="s">
        <v>819</v>
      </c>
      <c r="C414" s="11">
        <v>107</v>
      </c>
      <c r="D414" s="11">
        <v>83</v>
      </c>
      <c r="E414" s="11">
        <v>28</v>
      </c>
      <c r="F414" s="11">
        <v>624</v>
      </c>
      <c r="G414" s="6" t="s">
        <v>820</v>
      </c>
      <c r="H414" s="11">
        <v>4000</v>
      </c>
      <c r="I414" s="11">
        <v>84303558</v>
      </c>
      <c r="J414" s="6" t="s">
        <v>378</v>
      </c>
      <c r="K414" s="6" t="s">
        <v>2809</v>
      </c>
      <c r="L414" s="6" t="s">
        <v>599</v>
      </c>
      <c r="M414" s="11" t="s">
        <v>4118</v>
      </c>
      <c r="N414" s="11"/>
      <c r="O414" s="6"/>
      <c r="P414" s="11"/>
      <c r="Q414" s="11">
        <v>100</v>
      </c>
      <c r="R414" s="6" t="s">
        <v>25</v>
      </c>
      <c r="S414" s="6" t="s">
        <v>26</v>
      </c>
      <c r="T414" s="6" t="s">
        <v>54</v>
      </c>
      <c r="U414" s="11">
        <v>85000000</v>
      </c>
      <c r="V414" s="11">
        <v>2006</v>
      </c>
      <c r="W414" s="11">
        <v>650</v>
      </c>
      <c r="X414" s="11">
        <v>6.2</v>
      </c>
      <c r="Y414" s="11">
        <v>1.85</v>
      </c>
      <c r="Z414" s="12">
        <v>863</v>
      </c>
    </row>
    <row r="415" spans="1:26" x14ac:dyDescent="0.25">
      <c r="A415" s="8" t="s">
        <v>20</v>
      </c>
      <c r="B415" s="9" t="s">
        <v>822</v>
      </c>
      <c r="C415" s="13">
        <v>459</v>
      </c>
      <c r="D415" s="13">
        <v>139</v>
      </c>
      <c r="E415" s="13">
        <v>168</v>
      </c>
      <c r="F415" s="13">
        <v>1000</v>
      </c>
      <c r="G415" s="9" t="s">
        <v>560</v>
      </c>
      <c r="H415" s="13">
        <v>14000</v>
      </c>
      <c r="I415" s="13">
        <v>150832203</v>
      </c>
      <c r="J415" s="9" t="s">
        <v>378</v>
      </c>
      <c r="K415" s="9" t="s">
        <v>5505</v>
      </c>
      <c r="L415" s="9" t="s">
        <v>2970</v>
      </c>
      <c r="M415" s="13"/>
      <c r="N415" s="13"/>
      <c r="O415" s="9"/>
      <c r="P415" s="13"/>
      <c r="Q415" s="13">
        <v>713</v>
      </c>
      <c r="R415" s="9" t="s">
        <v>25</v>
      </c>
      <c r="S415" s="9" t="s">
        <v>26</v>
      </c>
      <c r="T415" s="9" t="s">
        <v>27</v>
      </c>
      <c r="U415" s="13">
        <v>85000000</v>
      </c>
      <c r="V415" s="13">
        <v>2014</v>
      </c>
      <c r="W415" s="13">
        <v>5000</v>
      </c>
      <c r="X415" s="13">
        <v>6.7</v>
      </c>
      <c r="Y415" s="13">
        <v>2.35</v>
      </c>
      <c r="Z415" s="14">
        <v>49000</v>
      </c>
    </row>
    <row r="416" spans="1:26" x14ac:dyDescent="0.25">
      <c r="A416" s="5" t="s">
        <v>20</v>
      </c>
      <c r="B416" s="6" t="s">
        <v>823</v>
      </c>
      <c r="C416" s="11">
        <v>187</v>
      </c>
      <c r="D416" s="11">
        <v>131</v>
      </c>
      <c r="E416" s="11">
        <v>218</v>
      </c>
      <c r="F416" s="11">
        <v>29</v>
      </c>
      <c r="G416" s="6" t="s">
        <v>824</v>
      </c>
      <c r="H416" s="11">
        <v>5000</v>
      </c>
      <c r="I416" s="11">
        <v>51396781</v>
      </c>
      <c r="J416" s="6" t="s">
        <v>1074</v>
      </c>
      <c r="K416" s="6" t="s">
        <v>5155</v>
      </c>
      <c r="L416" s="6" t="s">
        <v>5508</v>
      </c>
      <c r="M416" s="11"/>
      <c r="N416" s="11"/>
      <c r="O416" s="6"/>
      <c r="P416" s="11"/>
      <c r="Q416" s="11">
        <v>662</v>
      </c>
      <c r="R416" s="6" t="s">
        <v>25</v>
      </c>
      <c r="S416" s="6" t="s">
        <v>26</v>
      </c>
      <c r="T416" s="6" t="s">
        <v>249</v>
      </c>
      <c r="U416" s="11">
        <v>68000000</v>
      </c>
      <c r="V416" s="11">
        <v>2001</v>
      </c>
      <c r="W416" s="11">
        <v>35</v>
      </c>
      <c r="X416" s="11">
        <v>7.6</v>
      </c>
      <c r="Y416" s="11">
        <v>2.35</v>
      </c>
      <c r="Z416" s="12">
        <v>0</v>
      </c>
    </row>
    <row r="417" spans="1:26" x14ac:dyDescent="0.25">
      <c r="A417" s="8" t="s">
        <v>20</v>
      </c>
      <c r="B417" s="9" t="s">
        <v>104</v>
      </c>
      <c r="C417" s="13">
        <v>151</v>
      </c>
      <c r="D417" s="13">
        <v>104</v>
      </c>
      <c r="E417" s="13">
        <v>532</v>
      </c>
      <c r="F417" s="13">
        <v>557</v>
      </c>
      <c r="G417" s="9" t="s">
        <v>388</v>
      </c>
      <c r="H417" s="13">
        <v>12000</v>
      </c>
      <c r="I417" s="13">
        <v>47592825</v>
      </c>
      <c r="J417" s="9" t="s">
        <v>497</v>
      </c>
      <c r="K417" s="9" t="s">
        <v>378</v>
      </c>
      <c r="L417" s="9" t="s">
        <v>599</v>
      </c>
      <c r="M417" s="13" t="s">
        <v>2604</v>
      </c>
      <c r="N417" s="13"/>
      <c r="O417" s="9"/>
      <c r="P417" s="13"/>
      <c r="Q417" s="13">
        <v>255</v>
      </c>
      <c r="R417" s="9" t="s">
        <v>25</v>
      </c>
      <c r="S417" s="9" t="s">
        <v>26</v>
      </c>
      <c r="T417" s="9" t="s">
        <v>27</v>
      </c>
      <c r="U417" s="13">
        <v>85000000</v>
      </c>
      <c r="V417" s="13">
        <v>2003</v>
      </c>
      <c r="W417" s="13">
        <v>3000</v>
      </c>
      <c r="X417" s="13">
        <v>6.7</v>
      </c>
      <c r="Y417" s="13">
        <v>2.35</v>
      </c>
      <c r="Z417" s="14">
        <v>0</v>
      </c>
    </row>
    <row r="418" spans="1:26" x14ac:dyDescent="0.25">
      <c r="A418" s="5" t="s">
        <v>20</v>
      </c>
      <c r="B418" s="6" t="s">
        <v>491</v>
      </c>
      <c r="C418" s="11">
        <v>80</v>
      </c>
      <c r="D418" s="11">
        <v>130</v>
      </c>
      <c r="E418" s="11">
        <v>323</v>
      </c>
      <c r="F418" s="11">
        <v>330</v>
      </c>
      <c r="G418" s="6" t="s">
        <v>827</v>
      </c>
      <c r="H418" s="11">
        <v>670</v>
      </c>
      <c r="I418" s="11">
        <v>50016394</v>
      </c>
      <c r="J418" s="6" t="s">
        <v>497</v>
      </c>
      <c r="K418" s="6" t="s">
        <v>378</v>
      </c>
      <c r="L418" s="6" t="s">
        <v>599</v>
      </c>
      <c r="M418" s="11" t="s">
        <v>478</v>
      </c>
      <c r="N418" s="11"/>
      <c r="O418" s="6"/>
      <c r="P418" s="11"/>
      <c r="Q418" s="11">
        <v>257</v>
      </c>
      <c r="R418" s="6" t="s">
        <v>25</v>
      </c>
      <c r="S418" s="6" t="s">
        <v>26</v>
      </c>
      <c r="T418" s="6" t="s">
        <v>27</v>
      </c>
      <c r="U418" s="11">
        <v>70000000</v>
      </c>
      <c r="V418" s="11">
        <v>1993</v>
      </c>
      <c r="W418" s="11">
        <v>442</v>
      </c>
      <c r="X418" s="11">
        <v>6.2</v>
      </c>
      <c r="Y418" s="11">
        <v>2.35</v>
      </c>
      <c r="Z418" s="12">
        <v>0</v>
      </c>
    </row>
    <row r="419" spans="1:26" x14ac:dyDescent="0.25">
      <c r="A419" s="8" t="s">
        <v>20</v>
      </c>
      <c r="B419" s="9" t="s">
        <v>78</v>
      </c>
      <c r="C419" s="13">
        <v>229</v>
      </c>
      <c r="D419" s="13">
        <v>145</v>
      </c>
      <c r="E419" s="13">
        <v>252</v>
      </c>
      <c r="F419" s="13">
        <v>210</v>
      </c>
      <c r="G419" s="9" t="s">
        <v>312</v>
      </c>
      <c r="H419" s="13">
        <v>879</v>
      </c>
      <c r="I419" s="13">
        <v>57010853</v>
      </c>
      <c r="J419" s="9" t="s">
        <v>1074</v>
      </c>
      <c r="K419" s="9" t="s">
        <v>4459</v>
      </c>
      <c r="L419" s="9"/>
      <c r="M419" s="13"/>
      <c r="N419" s="13"/>
      <c r="O419" s="9"/>
      <c r="P419" s="13"/>
      <c r="Q419" s="13">
        <v>548</v>
      </c>
      <c r="R419" s="9" t="s">
        <v>25</v>
      </c>
      <c r="S419" s="9" t="s">
        <v>26</v>
      </c>
      <c r="T419" s="9" t="s">
        <v>27</v>
      </c>
      <c r="U419" s="13">
        <v>85000000</v>
      </c>
      <c r="V419" s="13">
        <v>2005</v>
      </c>
      <c r="W419" s="13">
        <v>691</v>
      </c>
      <c r="X419" s="13">
        <v>7.3</v>
      </c>
      <c r="Y419" s="13">
        <v>2.35</v>
      </c>
      <c r="Z419" s="14">
        <v>0</v>
      </c>
    </row>
    <row r="420" spans="1:26" x14ac:dyDescent="0.25">
      <c r="A420" s="5" t="s">
        <v>20</v>
      </c>
      <c r="B420" s="6" t="s">
        <v>182</v>
      </c>
      <c r="C420" s="11">
        <v>158</v>
      </c>
      <c r="D420" s="11">
        <v>104</v>
      </c>
      <c r="E420" s="11">
        <v>681</v>
      </c>
      <c r="F420" s="11">
        <v>159</v>
      </c>
      <c r="G420" s="6" t="s">
        <v>829</v>
      </c>
      <c r="H420" s="11">
        <v>584</v>
      </c>
      <c r="I420" s="11">
        <v>62494975</v>
      </c>
      <c r="J420" s="6" t="s">
        <v>497</v>
      </c>
      <c r="K420" s="6" t="s">
        <v>5507</v>
      </c>
      <c r="L420" s="6" t="s">
        <v>2604</v>
      </c>
      <c r="M420" s="11"/>
      <c r="N420" s="11"/>
      <c r="O420" s="6"/>
      <c r="P420" s="11"/>
      <c r="Q420" s="11">
        <v>378</v>
      </c>
      <c r="R420" s="6" t="s">
        <v>25</v>
      </c>
      <c r="S420" s="6" t="s">
        <v>26</v>
      </c>
      <c r="T420" s="6" t="s">
        <v>27</v>
      </c>
      <c r="U420" s="11">
        <v>85000000</v>
      </c>
      <c r="V420" s="11">
        <v>2006</v>
      </c>
      <c r="W420" s="11">
        <v>227</v>
      </c>
      <c r="X420" s="11">
        <v>6</v>
      </c>
      <c r="Y420" s="11">
        <v>2.35</v>
      </c>
      <c r="Z420" s="12">
        <v>0</v>
      </c>
    </row>
    <row r="421" spans="1:26" x14ac:dyDescent="0.25">
      <c r="A421" s="8" t="s">
        <v>20</v>
      </c>
      <c r="B421" s="9" t="s">
        <v>830</v>
      </c>
      <c r="C421" s="13">
        <v>190</v>
      </c>
      <c r="D421" s="13">
        <v>97</v>
      </c>
      <c r="E421" s="13">
        <v>6</v>
      </c>
      <c r="F421" s="13">
        <v>561</v>
      </c>
      <c r="G421" s="9" t="s">
        <v>831</v>
      </c>
      <c r="H421" s="13">
        <v>1000</v>
      </c>
      <c r="I421" s="13">
        <v>46440491</v>
      </c>
      <c r="J421" s="9" t="s">
        <v>378</v>
      </c>
      <c r="K421" s="9" t="s">
        <v>2809</v>
      </c>
      <c r="L421" s="9" t="s">
        <v>599</v>
      </c>
      <c r="M421" s="13" t="s">
        <v>4118</v>
      </c>
      <c r="N421" s="13" t="s">
        <v>478</v>
      </c>
      <c r="O421" s="9"/>
      <c r="P421" s="13"/>
      <c r="Q421" s="13">
        <v>78</v>
      </c>
      <c r="R421" s="9" t="s">
        <v>25</v>
      </c>
      <c r="S421" s="9" t="s">
        <v>34</v>
      </c>
      <c r="T421" s="9" t="s">
        <v>54</v>
      </c>
      <c r="U421" s="13">
        <v>100000000</v>
      </c>
      <c r="V421" s="13">
        <v>2011</v>
      </c>
      <c r="W421" s="13">
        <v>579</v>
      </c>
      <c r="X421" s="13">
        <v>7.1</v>
      </c>
      <c r="Y421" s="13">
        <v>1.85</v>
      </c>
      <c r="Z421" s="14">
        <v>0</v>
      </c>
    </row>
    <row r="422" spans="1:26" x14ac:dyDescent="0.25">
      <c r="A422" s="5" t="s">
        <v>20</v>
      </c>
      <c r="B422" s="6" t="s">
        <v>833</v>
      </c>
      <c r="C422" s="11">
        <v>98</v>
      </c>
      <c r="D422" s="11">
        <v>178</v>
      </c>
      <c r="E422" s="11">
        <v>102</v>
      </c>
      <c r="F422" s="11">
        <v>551</v>
      </c>
      <c r="G422" s="6" t="s">
        <v>152</v>
      </c>
      <c r="H422" s="11">
        <v>12000</v>
      </c>
      <c r="I422" s="11">
        <v>44606335</v>
      </c>
      <c r="J422" s="6" t="s">
        <v>1074</v>
      </c>
      <c r="K422" s="6" t="s">
        <v>478</v>
      </c>
      <c r="L422" s="6" t="s">
        <v>4459</v>
      </c>
      <c r="M422" s="11"/>
      <c r="N422" s="11"/>
      <c r="O422" s="6"/>
      <c r="P422" s="11"/>
      <c r="Q422" s="11">
        <v>703</v>
      </c>
      <c r="R422" s="6" t="s">
        <v>25</v>
      </c>
      <c r="S422" s="6" t="s">
        <v>26</v>
      </c>
      <c r="T422" s="6" t="s">
        <v>27</v>
      </c>
      <c r="U422" s="11">
        <v>90000000</v>
      </c>
      <c r="V422" s="11">
        <v>1998</v>
      </c>
      <c r="W422" s="11">
        <v>11000</v>
      </c>
      <c r="X422" s="11">
        <v>7.1</v>
      </c>
      <c r="Y422" s="11">
        <v>1.85</v>
      </c>
      <c r="Z422" s="12">
        <v>10000</v>
      </c>
    </row>
    <row r="423" spans="1:26" x14ac:dyDescent="0.25">
      <c r="A423" s="8" t="s">
        <v>20</v>
      </c>
      <c r="B423" s="9" t="s">
        <v>834</v>
      </c>
      <c r="C423" s="13">
        <v>135</v>
      </c>
      <c r="D423" s="13">
        <v>108</v>
      </c>
      <c r="E423" s="13">
        <v>99</v>
      </c>
      <c r="F423" s="13">
        <v>172</v>
      </c>
      <c r="G423" s="9" t="s">
        <v>835</v>
      </c>
      <c r="H423" s="13">
        <v>672</v>
      </c>
      <c r="I423" s="13">
        <v>40048332</v>
      </c>
      <c r="J423" s="9" t="s">
        <v>497</v>
      </c>
      <c r="K423" s="9" t="s">
        <v>1074</v>
      </c>
      <c r="L423" s="9" t="s">
        <v>2604</v>
      </c>
      <c r="M423" s="13"/>
      <c r="N423" s="13"/>
      <c r="O423" s="9"/>
      <c r="P423" s="13"/>
      <c r="Q423" s="13">
        <v>339</v>
      </c>
      <c r="R423" s="9" t="s">
        <v>25</v>
      </c>
      <c r="S423" s="9" t="s">
        <v>26</v>
      </c>
      <c r="T423" s="9" t="s">
        <v>249</v>
      </c>
      <c r="U423" s="13">
        <v>85000000</v>
      </c>
      <c r="V423" s="13">
        <v>2002</v>
      </c>
      <c r="W423" s="13">
        <v>174</v>
      </c>
      <c r="X423" s="13">
        <v>5.5</v>
      </c>
      <c r="Y423" s="13">
        <v>1.85</v>
      </c>
      <c r="Z423" s="14">
        <v>941</v>
      </c>
    </row>
    <row r="424" spans="1:26" x14ac:dyDescent="0.25">
      <c r="A424" s="5" t="s">
        <v>20</v>
      </c>
      <c r="B424" s="6" t="s">
        <v>836</v>
      </c>
      <c r="C424" s="11">
        <v>84</v>
      </c>
      <c r="D424" s="11">
        <v>123</v>
      </c>
      <c r="E424" s="11">
        <v>189</v>
      </c>
      <c r="F424" s="11">
        <v>87</v>
      </c>
      <c r="G424" s="6" t="s">
        <v>837</v>
      </c>
      <c r="H424" s="11">
        <v>813</v>
      </c>
      <c r="I424" s="11"/>
      <c r="J424" s="6" t="s">
        <v>599</v>
      </c>
      <c r="K424" s="6" t="s">
        <v>1074</v>
      </c>
      <c r="L424" s="6" t="s">
        <v>2909</v>
      </c>
      <c r="M424" s="11" t="s">
        <v>3976</v>
      </c>
      <c r="N424" s="11"/>
      <c r="O424" s="6"/>
      <c r="P424" s="11"/>
      <c r="Q424" s="11">
        <v>146</v>
      </c>
      <c r="R424" s="6" t="s">
        <v>25</v>
      </c>
      <c r="S424" s="6" t="s">
        <v>26</v>
      </c>
      <c r="T424" s="6" t="s">
        <v>249</v>
      </c>
      <c r="U424" s="11"/>
      <c r="V424" s="11">
        <v>1979</v>
      </c>
      <c r="W424" s="11">
        <v>388</v>
      </c>
      <c r="X424" s="11">
        <v>7.8</v>
      </c>
      <c r="Y424" s="11">
        <v>1.85</v>
      </c>
      <c r="Z424" s="12">
        <v>0</v>
      </c>
    </row>
    <row r="425" spans="1:26" x14ac:dyDescent="0.25">
      <c r="A425" s="8" t="s">
        <v>20</v>
      </c>
      <c r="B425" s="9" t="s">
        <v>838</v>
      </c>
      <c r="C425" s="13">
        <v>382</v>
      </c>
      <c r="D425" s="13">
        <v>106</v>
      </c>
      <c r="E425" s="13">
        <v>763</v>
      </c>
      <c r="F425" s="13">
        <v>809</v>
      </c>
      <c r="G425" s="9" t="s">
        <v>516</v>
      </c>
      <c r="H425" s="13">
        <v>8000</v>
      </c>
      <c r="I425" s="13">
        <v>64933670</v>
      </c>
      <c r="J425" s="9" t="s">
        <v>378</v>
      </c>
      <c r="K425" s="9" t="s">
        <v>599</v>
      </c>
      <c r="L425" s="9" t="s">
        <v>1074</v>
      </c>
      <c r="M425" s="13" t="s">
        <v>4118</v>
      </c>
      <c r="N425" s="13" t="s">
        <v>478</v>
      </c>
      <c r="O425" s="9"/>
      <c r="P425" s="13"/>
      <c r="Q425" s="13">
        <v>208</v>
      </c>
      <c r="R425" s="9" t="s">
        <v>25</v>
      </c>
      <c r="S425" s="9" t="s">
        <v>26</v>
      </c>
      <c r="T425" s="9" t="s">
        <v>54</v>
      </c>
      <c r="U425" s="13">
        <v>85000000</v>
      </c>
      <c r="V425" s="13">
        <v>2012</v>
      </c>
      <c r="W425" s="13">
        <v>886</v>
      </c>
      <c r="X425" s="13">
        <v>5.6</v>
      </c>
      <c r="Y425" s="13">
        <v>1.85</v>
      </c>
      <c r="Z425" s="14">
        <v>18000</v>
      </c>
    </row>
    <row r="426" spans="1:26" x14ac:dyDescent="0.25">
      <c r="A426" s="5" t="s">
        <v>20</v>
      </c>
      <c r="B426" s="6" t="s">
        <v>839</v>
      </c>
      <c r="C426" s="11">
        <v>393</v>
      </c>
      <c r="D426" s="11">
        <v>112</v>
      </c>
      <c r="E426" s="11">
        <v>1000</v>
      </c>
      <c r="F426" s="11">
        <v>719</v>
      </c>
      <c r="G426" s="6" t="s">
        <v>840</v>
      </c>
      <c r="H426" s="11">
        <v>10000</v>
      </c>
      <c r="I426" s="11">
        <v>31494270</v>
      </c>
      <c r="J426" s="6" t="s">
        <v>497</v>
      </c>
      <c r="K426" s="6" t="s">
        <v>599</v>
      </c>
      <c r="L426" s="6" t="s">
        <v>478</v>
      </c>
      <c r="M426" s="11" t="s">
        <v>4459</v>
      </c>
      <c r="N426" s="11"/>
      <c r="O426" s="6"/>
      <c r="P426" s="11"/>
      <c r="Q426" s="11">
        <v>522</v>
      </c>
      <c r="R426" s="6" t="s">
        <v>25</v>
      </c>
      <c r="S426" s="6" t="s">
        <v>26</v>
      </c>
      <c r="T426" s="6" t="s">
        <v>27</v>
      </c>
      <c r="U426" s="11">
        <v>60000000</v>
      </c>
      <c r="V426" s="11">
        <v>2010</v>
      </c>
      <c r="W426" s="11">
        <v>1000</v>
      </c>
      <c r="X426" s="11">
        <v>7.5</v>
      </c>
      <c r="Y426" s="11">
        <v>1.85</v>
      </c>
      <c r="Z426" s="12">
        <v>36000</v>
      </c>
    </row>
    <row r="427" spans="1:26" x14ac:dyDescent="0.25">
      <c r="A427" s="8" t="s">
        <v>20</v>
      </c>
      <c r="B427" s="9" t="s">
        <v>842</v>
      </c>
      <c r="C427" s="13">
        <v>149</v>
      </c>
      <c r="D427" s="13">
        <v>135</v>
      </c>
      <c r="E427" s="13">
        <v>36</v>
      </c>
      <c r="F427" s="13">
        <v>106</v>
      </c>
      <c r="G427" s="9" t="s">
        <v>843</v>
      </c>
      <c r="H427" s="13">
        <v>894</v>
      </c>
      <c r="I427" s="13">
        <v>31111260</v>
      </c>
      <c r="J427" s="9" t="s">
        <v>497</v>
      </c>
      <c r="K427" s="9" t="s">
        <v>378</v>
      </c>
      <c r="L427" s="9" t="s">
        <v>2970</v>
      </c>
      <c r="M427" s="13" t="s">
        <v>2604</v>
      </c>
      <c r="N427" s="13"/>
      <c r="O427" s="9"/>
      <c r="P427" s="13"/>
      <c r="Q427" s="13">
        <v>466</v>
      </c>
      <c r="R427" s="9" t="s">
        <v>25</v>
      </c>
      <c r="S427" s="9" t="s">
        <v>26</v>
      </c>
      <c r="T427" s="9" t="s">
        <v>27</v>
      </c>
      <c r="U427" s="13">
        <v>60000000</v>
      </c>
      <c r="V427" s="13">
        <v>2003</v>
      </c>
      <c r="W427" s="13">
        <v>345</v>
      </c>
      <c r="X427" s="13">
        <v>5.4</v>
      </c>
      <c r="Y427" s="13">
        <v>2.35</v>
      </c>
      <c r="Z427" s="14">
        <v>0</v>
      </c>
    </row>
    <row r="428" spans="1:26" x14ac:dyDescent="0.25">
      <c r="A428" s="5" t="s">
        <v>20</v>
      </c>
      <c r="B428" s="6" t="s">
        <v>844</v>
      </c>
      <c r="C428" s="11">
        <v>94</v>
      </c>
      <c r="D428" s="11">
        <v>109</v>
      </c>
      <c r="E428" s="11">
        <v>88</v>
      </c>
      <c r="F428" s="11">
        <v>571</v>
      </c>
      <c r="G428" s="6" t="s">
        <v>845</v>
      </c>
      <c r="H428" s="11">
        <v>611</v>
      </c>
      <c r="I428" s="11">
        <v>123307945</v>
      </c>
      <c r="J428" s="6" t="s">
        <v>599</v>
      </c>
      <c r="K428" s="6" t="s">
        <v>4459</v>
      </c>
      <c r="L428" s="6" t="s">
        <v>2970</v>
      </c>
      <c r="M428" s="11"/>
      <c r="N428" s="11"/>
      <c r="O428" s="6"/>
      <c r="P428" s="11"/>
      <c r="Q428" s="11">
        <v>171</v>
      </c>
      <c r="R428" s="6" t="s">
        <v>25</v>
      </c>
      <c r="S428" s="6" t="s">
        <v>26</v>
      </c>
      <c r="T428" s="6" t="s">
        <v>27</v>
      </c>
      <c r="U428" s="11">
        <v>65000000</v>
      </c>
      <c r="V428" s="11">
        <v>2000</v>
      </c>
      <c r="W428" s="11">
        <v>592</v>
      </c>
      <c r="X428" s="11">
        <v>4.3</v>
      </c>
      <c r="Y428" s="11">
        <v>1.85</v>
      </c>
      <c r="Z428" s="12">
        <v>374</v>
      </c>
    </row>
    <row r="429" spans="1:26" x14ac:dyDescent="0.25">
      <c r="A429" s="8" t="s">
        <v>20</v>
      </c>
      <c r="B429" s="9" t="s">
        <v>571</v>
      </c>
      <c r="C429" s="13">
        <v>138</v>
      </c>
      <c r="D429" s="13">
        <v>86</v>
      </c>
      <c r="E429" s="13">
        <v>67</v>
      </c>
      <c r="F429" s="13">
        <v>271</v>
      </c>
      <c r="G429" s="9" t="s">
        <v>848</v>
      </c>
      <c r="H429" s="13">
        <v>4000</v>
      </c>
      <c r="I429" s="13">
        <v>153288182</v>
      </c>
      <c r="J429" s="9" t="s">
        <v>378</v>
      </c>
      <c r="K429" s="9" t="s">
        <v>599</v>
      </c>
      <c r="L429" s="9" t="s">
        <v>5505</v>
      </c>
      <c r="M429" s="13"/>
      <c r="N429" s="13"/>
      <c r="O429" s="9"/>
      <c r="P429" s="13"/>
      <c r="Q429" s="13">
        <v>521</v>
      </c>
      <c r="R429" s="9" t="s">
        <v>25</v>
      </c>
      <c r="S429" s="9" t="s">
        <v>26</v>
      </c>
      <c r="T429" s="9" t="s">
        <v>54</v>
      </c>
      <c r="U429" s="13">
        <v>84000000</v>
      </c>
      <c r="V429" s="13">
        <v>2002</v>
      </c>
      <c r="W429" s="13">
        <v>2000</v>
      </c>
      <c r="X429" s="13">
        <v>4.9000000000000004</v>
      </c>
      <c r="Y429" s="13">
        <v>1.85</v>
      </c>
      <c r="Z429" s="14">
        <v>0</v>
      </c>
    </row>
    <row r="430" spans="1:26" x14ac:dyDescent="0.25">
      <c r="A430" s="5" t="s">
        <v>20</v>
      </c>
      <c r="B430" s="6" t="s">
        <v>850</v>
      </c>
      <c r="C430" s="11">
        <v>432</v>
      </c>
      <c r="D430" s="11">
        <v>95</v>
      </c>
      <c r="E430" s="11">
        <v>38</v>
      </c>
      <c r="F430" s="11">
        <v>20</v>
      </c>
      <c r="G430" s="6" t="s">
        <v>851</v>
      </c>
      <c r="H430" s="11">
        <v>409</v>
      </c>
      <c r="I430" s="11">
        <v>13401683</v>
      </c>
      <c r="J430" s="6" t="s">
        <v>497</v>
      </c>
      <c r="K430" s="6" t="s">
        <v>2970</v>
      </c>
      <c r="L430" s="6"/>
      <c r="M430" s="11"/>
      <c r="N430" s="11"/>
      <c r="O430" s="6"/>
      <c r="P430" s="11"/>
      <c r="Q430" s="11">
        <v>588</v>
      </c>
      <c r="R430" s="6" t="s">
        <v>25</v>
      </c>
      <c r="S430" s="6" t="s">
        <v>34</v>
      </c>
      <c r="T430" s="6" t="s">
        <v>249</v>
      </c>
      <c r="U430" s="11">
        <v>35000000</v>
      </c>
      <c r="V430" s="11">
        <v>2012</v>
      </c>
      <c r="W430" s="11">
        <v>107</v>
      </c>
      <c r="X430" s="11">
        <v>7.1</v>
      </c>
      <c r="Y430" s="11">
        <v>2.35</v>
      </c>
      <c r="Z430" s="12">
        <v>46000</v>
      </c>
    </row>
    <row r="431" spans="1:26" x14ac:dyDescent="0.25">
      <c r="A431" s="8" t="s">
        <v>20</v>
      </c>
      <c r="B431" s="9" t="s">
        <v>586</v>
      </c>
      <c r="C431" s="13">
        <v>173</v>
      </c>
      <c r="D431" s="13">
        <v>107</v>
      </c>
      <c r="E431" s="13">
        <v>153</v>
      </c>
      <c r="F431" s="13">
        <v>233</v>
      </c>
      <c r="G431" s="9" t="s">
        <v>852</v>
      </c>
      <c r="H431" s="13">
        <v>11000</v>
      </c>
      <c r="I431" s="13">
        <v>137340146</v>
      </c>
      <c r="J431" s="9" t="s">
        <v>599</v>
      </c>
      <c r="K431" s="9" t="s">
        <v>1074</v>
      </c>
      <c r="L431" s="9" t="s">
        <v>478</v>
      </c>
      <c r="M431" s="13" t="s">
        <v>4459</v>
      </c>
      <c r="N431" s="13"/>
      <c r="O431" s="9"/>
      <c r="P431" s="13"/>
      <c r="Q431" s="13">
        <v>685</v>
      </c>
      <c r="R431" s="9" t="s">
        <v>25</v>
      </c>
      <c r="S431" s="9" t="s">
        <v>26</v>
      </c>
      <c r="T431" s="9" t="s">
        <v>27</v>
      </c>
      <c r="U431" s="13">
        <v>70000000</v>
      </c>
      <c r="V431" s="13">
        <v>2006</v>
      </c>
      <c r="W431" s="13">
        <v>1000</v>
      </c>
      <c r="X431" s="13">
        <v>6.4</v>
      </c>
      <c r="Y431" s="13">
        <v>1.85</v>
      </c>
      <c r="Z431" s="14">
        <v>7000</v>
      </c>
    </row>
    <row r="432" spans="1:26" x14ac:dyDescent="0.25">
      <c r="A432" s="5" t="s">
        <v>20</v>
      </c>
      <c r="B432" s="6" t="s">
        <v>854</v>
      </c>
      <c r="C432" s="11">
        <v>127</v>
      </c>
      <c r="D432" s="11">
        <v>130</v>
      </c>
      <c r="E432" s="11">
        <v>0</v>
      </c>
      <c r="F432" s="11">
        <v>602</v>
      </c>
      <c r="G432" s="6" t="s">
        <v>855</v>
      </c>
      <c r="H432" s="11">
        <v>875</v>
      </c>
      <c r="I432" s="11"/>
      <c r="J432" s="6" t="s">
        <v>599</v>
      </c>
      <c r="K432" s="6" t="s">
        <v>478</v>
      </c>
      <c r="L432" s="6" t="s">
        <v>1786</v>
      </c>
      <c r="M432" s="11"/>
      <c r="N432" s="11"/>
      <c r="O432" s="6"/>
      <c r="P432" s="11"/>
      <c r="Q432" s="11">
        <v>211</v>
      </c>
      <c r="R432" s="6" t="s">
        <v>25</v>
      </c>
      <c r="S432" s="6" t="s">
        <v>26</v>
      </c>
      <c r="T432" s="6" t="s">
        <v>249</v>
      </c>
      <c r="U432" s="11">
        <v>8000000</v>
      </c>
      <c r="V432" s="11">
        <v>1982</v>
      </c>
      <c r="W432" s="11">
        <v>826</v>
      </c>
      <c r="X432" s="11">
        <v>6.9</v>
      </c>
      <c r="Y432" s="11">
        <v>1.85</v>
      </c>
      <c r="Z432" s="12">
        <v>0</v>
      </c>
    </row>
    <row r="433" spans="1:26" x14ac:dyDescent="0.25">
      <c r="A433" s="8" t="s">
        <v>20</v>
      </c>
      <c r="B433" s="9" t="s">
        <v>552</v>
      </c>
      <c r="C433" s="13">
        <v>91</v>
      </c>
      <c r="D433" s="13">
        <v>82</v>
      </c>
      <c r="E433" s="13">
        <v>62</v>
      </c>
      <c r="F433" s="13">
        <v>615</v>
      </c>
      <c r="G433" s="9" t="s">
        <v>125</v>
      </c>
      <c r="H433" s="13">
        <v>975</v>
      </c>
      <c r="I433" s="13">
        <v>43575716</v>
      </c>
      <c r="J433" s="9" t="s">
        <v>497</v>
      </c>
      <c r="K433" s="9" t="s">
        <v>599</v>
      </c>
      <c r="L433" s="9" t="s">
        <v>4118</v>
      </c>
      <c r="M433" s="13" t="s">
        <v>478</v>
      </c>
      <c r="N433" s="13"/>
      <c r="O433" s="9"/>
      <c r="P433" s="13"/>
      <c r="Q433" s="13">
        <v>63</v>
      </c>
      <c r="R433" s="9" t="s">
        <v>25</v>
      </c>
      <c r="S433" s="9" t="s">
        <v>26</v>
      </c>
      <c r="T433" s="9" t="s">
        <v>54</v>
      </c>
      <c r="U433" s="13">
        <v>85000000</v>
      </c>
      <c r="V433" s="13">
        <v>2010</v>
      </c>
      <c r="W433" s="13">
        <v>760</v>
      </c>
      <c r="X433" s="13">
        <v>4.3</v>
      </c>
      <c r="Y433" s="13">
        <v>1.85</v>
      </c>
      <c r="Z433" s="14">
        <v>0</v>
      </c>
    </row>
    <row r="434" spans="1:26" x14ac:dyDescent="0.25">
      <c r="A434" s="5" t="s">
        <v>20</v>
      </c>
      <c r="B434" s="6" t="s">
        <v>225</v>
      </c>
      <c r="C434" s="11">
        <v>238</v>
      </c>
      <c r="D434" s="11">
        <v>88</v>
      </c>
      <c r="E434" s="11">
        <v>218</v>
      </c>
      <c r="F434" s="11">
        <v>521</v>
      </c>
      <c r="G434" s="6" t="s">
        <v>530</v>
      </c>
      <c r="H434" s="11">
        <v>17000</v>
      </c>
      <c r="I434" s="11">
        <v>80170146</v>
      </c>
      <c r="J434" s="6" t="s">
        <v>497</v>
      </c>
      <c r="K434" s="6" t="s">
        <v>378</v>
      </c>
      <c r="L434" s="6" t="s">
        <v>2970</v>
      </c>
      <c r="M434" s="11" t="s">
        <v>2604</v>
      </c>
      <c r="N434" s="11"/>
      <c r="O434" s="6"/>
      <c r="P434" s="11"/>
      <c r="Q434" s="11">
        <v>488</v>
      </c>
      <c r="R434" s="6" t="s">
        <v>25</v>
      </c>
      <c r="S434" s="6" t="s">
        <v>26</v>
      </c>
      <c r="T434" s="6" t="s">
        <v>27</v>
      </c>
      <c r="U434" s="11">
        <v>85000000</v>
      </c>
      <c r="V434" s="11">
        <v>2008</v>
      </c>
      <c r="W434" s="11">
        <v>4000</v>
      </c>
      <c r="X434" s="11">
        <v>6.1</v>
      </c>
      <c r="Y434" s="11">
        <v>2.35</v>
      </c>
      <c r="Z434" s="12">
        <v>0</v>
      </c>
    </row>
    <row r="435" spans="1:26" x14ac:dyDescent="0.25">
      <c r="A435" s="8" t="s">
        <v>20</v>
      </c>
      <c r="B435" s="9" t="s">
        <v>168</v>
      </c>
      <c r="C435" s="13">
        <v>345</v>
      </c>
      <c r="D435" s="13">
        <v>120</v>
      </c>
      <c r="E435" s="13">
        <v>0</v>
      </c>
      <c r="F435" s="13">
        <v>160</v>
      </c>
      <c r="G435" s="9" t="s">
        <v>858</v>
      </c>
      <c r="H435" s="13">
        <v>3000</v>
      </c>
      <c r="I435" s="13">
        <v>75754670</v>
      </c>
      <c r="J435" s="9" t="s">
        <v>497</v>
      </c>
      <c r="K435" s="9" t="s">
        <v>378</v>
      </c>
      <c r="L435" s="9" t="s">
        <v>478</v>
      </c>
      <c r="M435" s="13" t="s">
        <v>1786</v>
      </c>
      <c r="N435" s="13" t="s">
        <v>2970</v>
      </c>
      <c r="O435" s="9"/>
      <c r="P435" s="13"/>
      <c r="Q435" s="13">
        <v>342</v>
      </c>
      <c r="R435" s="9" t="s">
        <v>25</v>
      </c>
      <c r="S435" s="9" t="s">
        <v>26</v>
      </c>
      <c r="T435" s="9" t="s">
        <v>27</v>
      </c>
      <c r="U435" s="13">
        <v>85000000</v>
      </c>
      <c r="V435" s="13">
        <v>2008</v>
      </c>
      <c r="W435" s="13">
        <v>169</v>
      </c>
      <c r="X435" s="13">
        <v>7</v>
      </c>
      <c r="Y435" s="13">
        <v>1.85</v>
      </c>
      <c r="Z435" s="14">
        <v>3000</v>
      </c>
    </row>
    <row r="436" spans="1:26" x14ac:dyDescent="0.25">
      <c r="A436" s="5" t="s">
        <v>20</v>
      </c>
      <c r="B436" s="6" t="s">
        <v>284</v>
      </c>
      <c r="C436" s="11">
        <v>377</v>
      </c>
      <c r="D436" s="11">
        <v>162</v>
      </c>
      <c r="E436" s="11">
        <v>21000</v>
      </c>
      <c r="F436" s="11">
        <v>495</v>
      </c>
      <c r="G436" s="6" t="s">
        <v>166</v>
      </c>
      <c r="H436" s="11">
        <v>21000</v>
      </c>
      <c r="I436" s="11">
        <v>33048353</v>
      </c>
      <c r="J436" s="6" t="s">
        <v>5507</v>
      </c>
      <c r="K436" s="6" t="s">
        <v>1074</v>
      </c>
      <c r="L436" s="6" t="s">
        <v>5155</v>
      </c>
      <c r="M436" s="11" t="s">
        <v>5505</v>
      </c>
      <c r="N436" s="11" t="s">
        <v>2604</v>
      </c>
      <c r="O436" s="6"/>
      <c r="P436" s="11"/>
      <c r="Q436" s="11">
        <v>589</v>
      </c>
      <c r="R436" s="6" t="s">
        <v>25</v>
      </c>
      <c r="S436" s="6" t="s">
        <v>26</v>
      </c>
      <c r="T436" s="6" t="s">
        <v>249</v>
      </c>
      <c r="U436" s="11">
        <v>65000000</v>
      </c>
      <c r="V436" s="11">
        <v>2007</v>
      </c>
      <c r="W436" s="11">
        <v>15000</v>
      </c>
      <c r="X436" s="11">
        <v>7.7</v>
      </c>
      <c r="Y436" s="11">
        <v>2.35</v>
      </c>
      <c r="Z436" s="12">
        <v>12000</v>
      </c>
    </row>
    <row r="437" spans="1:26" x14ac:dyDescent="0.25">
      <c r="A437" s="8" t="s">
        <v>20</v>
      </c>
      <c r="B437" s="9" t="s">
        <v>554</v>
      </c>
      <c r="C437" s="13">
        <v>170</v>
      </c>
      <c r="D437" s="13">
        <v>123</v>
      </c>
      <c r="E437" s="13">
        <v>55</v>
      </c>
      <c r="F437" s="13">
        <v>956</v>
      </c>
      <c r="G437" s="9" t="s">
        <v>861</v>
      </c>
      <c r="H437" s="13">
        <v>3000</v>
      </c>
      <c r="I437" s="13">
        <v>34543701</v>
      </c>
      <c r="J437" s="9" t="s">
        <v>497</v>
      </c>
      <c r="K437" s="9" t="s">
        <v>5505</v>
      </c>
      <c r="L437" s="9" t="s">
        <v>2970</v>
      </c>
      <c r="M437" s="13" t="s">
        <v>2604</v>
      </c>
      <c r="N437" s="13"/>
      <c r="O437" s="9"/>
      <c r="P437" s="13"/>
      <c r="Q437" s="13">
        <v>289</v>
      </c>
      <c r="R437" s="9" t="s">
        <v>25</v>
      </c>
      <c r="S437" s="9" t="s">
        <v>26</v>
      </c>
      <c r="T437" s="9" t="s">
        <v>27</v>
      </c>
      <c r="U437" s="13">
        <v>82000000</v>
      </c>
      <c r="V437" s="13">
        <v>2000</v>
      </c>
      <c r="W437" s="13">
        <v>975</v>
      </c>
      <c r="X437" s="13">
        <v>5.9</v>
      </c>
      <c r="Y437" s="13">
        <v>2.35</v>
      </c>
      <c r="Z437" s="14">
        <v>0</v>
      </c>
    </row>
    <row r="438" spans="1:26" x14ac:dyDescent="0.25">
      <c r="A438" s="5" t="s">
        <v>20</v>
      </c>
      <c r="B438" s="6" t="s">
        <v>223</v>
      </c>
      <c r="C438" s="11">
        <v>191</v>
      </c>
      <c r="D438" s="11">
        <v>101</v>
      </c>
      <c r="E438" s="11">
        <v>293</v>
      </c>
      <c r="F438" s="11">
        <v>1000</v>
      </c>
      <c r="G438" s="6" t="s">
        <v>224</v>
      </c>
      <c r="H438" s="11">
        <v>11000</v>
      </c>
      <c r="I438" s="11">
        <v>242589580</v>
      </c>
      <c r="J438" s="6" t="s">
        <v>599</v>
      </c>
      <c r="K438" s="6" t="s">
        <v>1074</v>
      </c>
      <c r="L438" s="6"/>
      <c r="M438" s="11"/>
      <c r="N438" s="11"/>
      <c r="O438" s="6"/>
      <c r="P438" s="11"/>
      <c r="Q438" s="11">
        <v>604</v>
      </c>
      <c r="R438" s="6" t="s">
        <v>25</v>
      </c>
      <c r="S438" s="6" t="s">
        <v>26</v>
      </c>
      <c r="T438" s="6" t="s">
        <v>27</v>
      </c>
      <c r="U438" s="11">
        <v>81000000</v>
      </c>
      <c r="V438" s="11">
        <v>2003</v>
      </c>
      <c r="W438" s="11">
        <v>7000</v>
      </c>
      <c r="X438" s="11">
        <v>6.7</v>
      </c>
      <c r="Y438" s="11">
        <v>1.85</v>
      </c>
      <c r="Z438" s="12">
        <v>0</v>
      </c>
    </row>
    <row r="439" spans="1:26" x14ac:dyDescent="0.25">
      <c r="A439" s="8" t="s">
        <v>20</v>
      </c>
      <c r="B439" s="9" t="s">
        <v>636</v>
      </c>
      <c r="C439" s="13">
        <v>424</v>
      </c>
      <c r="D439" s="13">
        <v>113</v>
      </c>
      <c r="E439" s="13">
        <v>13000</v>
      </c>
      <c r="F439" s="13">
        <v>5000</v>
      </c>
      <c r="G439" s="9" t="s">
        <v>636</v>
      </c>
      <c r="H439" s="13">
        <v>26000</v>
      </c>
      <c r="I439" s="13">
        <v>102981571</v>
      </c>
      <c r="J439" s="9" t="s">
        <v>497</v>
      </c>
      <c r="K439" s="9" t="s">
        <v>378</v>
      </c>
      <c r="L439" s="9" t="s">
        <v>2604</v>
      </c>
      <c r="M439" s="13"/>
      <c r="N439" s="13"/>
      <c r="O439" s="9"/>
      <c r="P439" s="13"/>
      <c r="Q439" s="13">
        <v>741</v>
      </c>
      <c r="R439" s="9" t="s">
        <v>25</v>
      </c>
      <c r="S439" s="9" t="s">
        <v>26</v>
      </c>
      <c r="T439" s="9" t="s">
        <v>249</v>
      </c>
      <c r="U439" s="13">
        <v>80000000</v>
      </c>
      <c r="V439" s="13">
        <v>2010</v>
      </c>
      <c r="W439" s="13">
        <v>13000</v>
      </c>
      <c r="X439" s="13">
        <v>6.5</v>
      </c>
      <c r="Y439" s="13">
        <v>2.35</v>
      </c>
      <c r="Z439" s="14">
        <v>57000</v>
      </c>
    </row>
    <row r="440" spans="1:26" x14ac:dyDescent="0.25">
      <c r="A440" s="5" t="s">
        <v>20</v>
      </c>
      <c r="B440" s="6" t="s">
        <v>778</v>
      </c>
      <c r="C440" s="11">
        <v>154</v>
      </c>
      <c r="D440" s="11">
        <v>110</v>
      </c>
      <c r="E440" s="11">
        <v>0</v>
      </c>
      <c r="F440" s="11">
        <v>898</v>
      </c>
      <c r="G440" s="6" t="s">
        <v>97</v>
      </c>
      <c r="H440" s="11">
        <v>10000</v>
      </c>
      <c r="I440" s="11">
        <v>180965237</v>
      </c>
      <c r="J440" s="6" t="s">
        <v>497</v>
      </c>
      <c r="K440" s="6" t="s">
        <v>378</v>
      </c>
      <c r="L440" s="6" t="s">
        <v>2604</v>
      </c>
      <c r="M440" s="11"/>
      <c r="N440" s="11"/>
      <c r="O440" s="6"/>
      <c r="P440" s="11"/>
      <c r="Q440" s="11">
        <v>378</v>
      </c>
      <c r="R440" s="6" t="s">
        <v>25</v>
      </c>
      <c r="S440" s="6" t="s">
        <v>26</v>
      </c>
      <c r="T440" s="6" t="s">
        <v>27</v>
      </c>
      <c r="U440" s="11">
        <v>80000000</v>
      </c>
      <c r="V440" s="11">
        <v>1996</v>
      </c>
      <c r="W440" s="11">
        <v>1000</v>
      </c>
      <c r="X440" s="11">
        <v>7.1</v>
      </c>
      <c r="Y440" s="11">
        <v>2.35</v>
      </c>
      <c r="Z440" s="12">
        <v>0</v>
      </c>
    </row>
    <row r="441" spans="1:26" x14ac:dyDescent="0.25">
      <c r="A441" s="8" t="s">
        <v>20</v>
      </c>
      <c r="B441" s="9" t="s">
        <v>795</v>
      </c>
      <c r="C441" s="13">
        <v>673</v>
      </c>
      <c r="D441" s="13">
        <v>142</v>
      </c>
      <c r="E441" s="13">
        <v>378</v>
      </c>
      <c r="F441" s="13">
        <v>575</v>
      </c>
      <c r="G441" s="9" t="s">
        <v>290</v>
      </c>
      <c r="H441" s="13">
        <v>34000</v>
      </c>
      <c r="I441" s="13">
        <v>407999255</v>
      </c>
      <c r="J441" s="9" t="s">
        <v>378</v>
      </c>
      <c r="K441" s="9" t="s">
        <v>1074</v>
      </c>
      <c r="L441" s="9" t="s">
        <v>2970</v>
      </c>
      <c r="M441" s="13" t="s">
        <v>2604</v>
      </c>
      <c r="N441" s="13"/>
      <c r="O441" s="9"/>
      <c r="P441" s="13"/>
      <c r="Q441" s="13">
        <v>1959</v>
      </c>
      <c r="R441" s="9" t="s">
        <v>25</v>
      </c>
      <c r="S441" s="9" t="s">
        <v>26</v>
      </c>
      <c r="T441" s="9" t="s">
        <v>27</v>
      </c>
      <c r="U441" s="13">
        <v>78000000</v>
      </c>
      <c r="V441" s="13">
        <v>2012</v>
      </c>
      <c r="W441" s="13">
        <v>14000</v>
      </c>
      <c r="X441" s="13">
        <v>7.3</v>
      </c>
      <c r="Y441" s="13">
        <v>2.35</v>
      </c>
      <c r="Z441" s="14">
        <v>140000</v>
      </c>
    </row>
    <row r="442" spans="1:26" x14ac:dyDescent="0.25">
      <c r="A442" s="5" t="s">
        <v>20</v>
      </c>
      <c r="B442" s="6" t="s">
        <v>863</v>
      </c>
      <c r="C442" s="11">
        <v>383</v>
      </c>
      <c r="D442" s="11">
        <v>102</v>
      </c>
      <c r="E442" s="11">
        <v>480</v>
      </c>
      <c r="F442" s="11">
        <v>461</v>
      </c>
      <c r="G442" s="6" t="s">
        <v>864</v>
      </c>
      <c r="H442" s="11">
        <v>14000</v>
      </c>
      <c r="I442" s="11">
        <v>254455986</v>
      </c>
      <c r="J442" s="6" t="s">
        <v>599</v>
      </c>
      <c r="K442" s="6"/>
      <c r="L442" s="6"/>
      <c r="M442" s="11"/>
      <c r="N442" s="11"/>
      <c r="O442" s="6"/>
      <c r="P442" s="11"/>
      <c r="Q442" s="11">
        <v>402</v>
      </c>
      <c r="R442" s="6" t="s">
        <v>25</v>
      </c>
      <c r="S442" s="6" t="s">
        <v>26</v>
      </c>
      <c r="T442" s="6" t="s">
        <v>249</v>
      </c>
      <c r="U442" s="11">
        <v>80000000</v>
      </c>
      <c r="V442" s="11">
        <v>2011</v>
      </c>
      <c r="W442" s="11">
        <v>670</v>
      </c>
      <c r="X442" s="11">
        <v>6.5</v>
      </c>
      <c r="Y442" s="11">
        <v>2.35</v>
      </c>
      <c r="Z442" s="12">
        <v>56000</v>
      </c>
    </row>
    <row r="443" spans="1:26" x14ac:dyDescent="0.25">
      <c r="A443" s="8" t="s">
        <v>20</v>
      </c>
      <c r="B443" s="9" t="s">
        <v>116</v>
      </c>
      <c r="C443" s="13">
        <v>153</v>
      </c>
      <c r="D443" s="13">
        <v>126</v>
      </c>
      <c r="E443" s="13">
        <v>13000</v>
      </c>
      <c r="F443" s="13">
        <v>390</v>
      </c>
      <c r="G443" s="9" t="s">
        <v>555</v>
      </c>
      <c r="H443" s="13">
        <v>920</v>
      </c>
      <c r="I443" s="13">
        <v>162831698</v>
      </c>
      <c r="J443" s="9" t="s">
        <v>497</v>
      </c>
      <c r="K443" s="9"/>
      <c r="L443" s="9"/>
      <c r="M443" s="13"/>
      <c r="N443" s="13"/>
      <c r="O443" s="9"/>
      <c r="P443" s="13"/>
      <c r="Q443" s="13">
        <v>610</v>
      </c>
      <c r="R443" s="9" t="s">
        <v>25</v>
      </c>
      <c r="S443" s="9" t="s">
        <v>26</v>
      </c>
      <c r="T443" s="9" t="s">
        <v>27</v>
      </c>
      <c r="U443" s="13">
        <v>80000000</v>
      </c>
      <c r="V443" s="13">
        <v>1992</v>
      </c>
      <c r="W443" s="13">
        <v>811</v>
      </c>
      <c r="X443" s="13">
        <v>7</v>
      </c>
      <c r="Y443" s="13">
        <v>1.85</v>
      </c>
      <c r="Z443" s="14">
        <v>0</v>
      </c>
    </row>
    <row r="444" spans="1:26" x14ac:dyDescent="0.25">
      <c r="A444" s="5" t="s">
        <v>20</v>
      </c>
      <c r="B444" s="6" t="s">
        <v>451</v>
      </c>
      <c r="C444" s="11">
        <v>166</v>
      </c>
      <c r="D444" s="11">
        <v>83</v>
      </c>
      <c r="E444" s="11">
        <v>12</v>
      </c>
      <c r="F444" s="11">
        <v>925</v>
      </c>
      <c r="G444" s="6" t="s">
        <v>224</v>
      </c>
      <c r="H444" s="11">
        <v>13000</v>
      </c>
      <c r="I444" s="11">
        <v>155019340</v>
      </c>
      <c r="J444" s="6" t="s">
        <v>378</v>
      </c>
      <c r="K444" s="6" t="s">
        <v>2809</v>
      </c>
      <c r="L444" s="6" t="s">
        <v>599</v>
      </c>
      <c r="M444" s="11" t="s">
        <v>4118</v>
      </c>
      <c r="N444" s="11"/>
      <c r="O444" s="6"/>
      <c r="P444" s="11"/>
      <c r="Q444" s="11">
        <v>250</v>
      </c>
      <c r="R444" s="6" t="s">
        <v>25</v>
      </c>
      <c r="S444" s="6" t="s">
        <v>26</v>
      </c>
      <c r="T444" s="6" t="s">
        <v>54</v>
      </c>
      <c r="U444" s="11">
        <v>80000000</v>
      </c>
      <c r="V444" s="11">
        <v>2006</v>
      </c>
      <c r="W444" s="11">
        <v>7000</v>
      </c>
      <c r="X444" s="11">
        <v>6.8</v>
      </c>
      <c r="Y444" s="11">
        <v>1.85</v>
      </c>
      <c r="Z444" s="12">
        <v>0</v>
      </c>
    </row>
    <row r="445" spans="1:26" x14ac:dyDescent="0.25">
      <c r="A445" s="8" t="s">
        <v>20</v>
      </c>
      <c r="B445" s="9" t="s">
        <v>270</v>
      </c>
      <c r="C445" s="13">
        <v>180</v>
      </c>
      <c r="D445" s="13">
        <v>85</v>
      </c>
      <c r="E445" s="13">
        <v>255</v>
      </c>
      <c r="F445" s="13">
        <v>443</v>
      </c>
      <c r="G445" s="9" t="s">
        <v>865</v>
      </c>
      <c r="H445" s="13">
        <v>1000</v>
      </c>
      <c r="I445" s="13">
        <v>145771527</v>
      </c>
      <c r="J445" s="9" t="s">
        <v>378</v>
      </c>
      <c r="K445" s="9" t="s">
        <v>2809</v>
      </c>
      <c r="L445" s="9" t="s">
        <v>599</v>
      </c>
      <c r="M445" s="13" t="s">
        <v>1074</v>
      </c>
      <c r="N445" s="13" t="s">
        <v>4118</v>
      </c>
      <c r="O445" s="9" t="s">
        <v>478</v>
      </c>
      <c r="P445" s="13" t="s">
        <v>2970</v>
      </c>
      <c r="Q445" s="13">
        <v>367</v>
      </c>
      <c r="R445" s="9" t="s">
        <v>25</v>
      </c>
      <c r="S445" s="9" t="s">
        <v>26</v>
      </c>
      <c r="T445" s="9" t="s">
        <v>54</v>
      </c>
      <c r="U445" s="13">
        <v>80000000</v>
      </c>
      <c r="V445" s="13">
        <v>2002</v>
      </c>
      <c r="W445" s="13">
        <v>533</v>
      </c>
      <c r="X445" s="13">
        <v>7.2</v>
      </c>
      <c r="Y445" s="13">
        <v>1.66</v>
      </c>
      <c r="Z445" s="14">
        <v>0</v>
      </c>
    </row>
    <row r="446" spans="1:26" x14ac:dyDescent="0.25">
      <c r="A446" s="5" t="s">
        <v>20</v>
      </c>
      <c r="B446" s="6" t="s">
        <v>866</v>
      </c>
      <c r="C446" s="11">
        <v>120</v>
      </c>
      <c r="D446" s="11">
        <v>97</v>
      </c>
      <c r="E446" s="11">
        <v>56</v>
      </c>
      <c r="F446" s="11">
        <v>852</v>
      </c>
      <c r="G446" s="6" t="s">
        <v>559</v>
      </c>
      <c r="H446" s="11">
        <v>12000</v>
      </c>
      <c r="I446" s="11">
        <v>82506325</v>
      </c>
      <c r="J446" s="6" t="s">
        <v>599</v>
      </c>
      <c r="K446" s="6" t="s">
        <v>4118</v>
      </c>
      <c r="L446" s="6" t="s">
        <v>478</v>
      </c>
      <c r="M446" s="11"/>
      <c r="N446" s="11"/>
      <c r="O446" s="6"/>
      <c r="P446" s="11"/>
      <c r="Q446" s="11">
        <v>102</v>
      </c>
      <c r="R446" s="6" t="s">
        <v>25</v>
      </c>
      <c r="S446" s="6" t="s">
        <v>26</v>
      </c>
      <c r="T446" s="6" t="s">
        <v>126</v>
      </c>
      <c r="U446" s="11"/>
      <c r="V446" s="11">
        <v>2006</v>
      </c>
      <c r="W446" s="11">
        <v>8000</v>
      </c>
      <c r="X446" s="11">
        <v>6.4</v>
      </c>
      <c r="Y446" s="11">
        <v>1.85</v>
      </c>
      <c r="Z446" s="12">
        <v>0</v>
      </c>
    </row>
    <row r="447" spans="1:26" x14ac:dyDescent="0.25">
      <c r="A447" s="8" t="s">
        <v>20</v>
      </c>
      <c r="B447" s="9" t="s">
        <v>867</v>
      </c>
      <c r="C447" s="13">
        <v>125</v>
      </c>
      <c r="D447" s="13">
        <v>120</v>
      </c>
      <c r="E447" s="13">
        <v>75</v>
      </c>
      <c r="F447" s="13">
        <v>3000</v>
      </c>
      <c r="G447" s="9" t="s">
        <v>114</v>
      </c>
      <c r="H447" s="13">
        <v>11000</v>
      </c>
      <c r="I447" s="13">
        <v>140459099</v>
      </c>
      <c r="J447" s="9" t="s">
        <v>497</v>
      </c>
      <c r="K447" s="9" t="s">
        <v>1074</v>
      </c>
      <c r="L447" s="9" t="s">
        <v>4459</v>
      </c>
      <c r="M447" s="13" t="s">
        <v>2970</v>
      </c>
      <c r="N447" s="13" t="s">
        <v>2604</v>
      </c>
      <c r="O447" s="9"/>
      <c r="P447" s="13"/>
      <c r="Q447" s="13">
        <v>493</v>
      </c>
      <c r="R447" s="9" t="s">
        <v>25</v>
      </c>
      <c r="S447" s="9" t="s">
        <v>26</v>
      </c>
      <c r="T447" s="9" t="s">
        <v>27</v>
      </c>
      <c r="U447" s="13">
        <v>75000000</v>
      </c>
      <c r="V447" s="13">
        <v>1998</v>
      </c>
      <c r="W447" s="13">
        <v>4000</v>
      </c>
      <c r="X447" s="13">
        <v>6.1</v>
      </c>
      <c r="Y447" s="13">
        <v>2.35</v>
      </c>
      <c r="Z447" s="14">
        <v>0</v>
      </c>
    </row>
    <row r="448" spans="1:26" x14ac:dyDescent="0.25">
      <c r="A448" s="5" t="s">
        <v>20</v>
      </c>
      <c r="B448" s="6" t="s">
        <v>395</v>
      </c>
      <c r="C448" s="11">
        <v>234</v>
      </c>
      <c r="D448" s="11">
        <v>116</v>
      </c>
      <c r="E448" s="11">
        <v>23</v>
      </c>
      <c r="F448" s="11">
        <v>110</v>
      </c>
      <c r="G448" s="6" t="s">
        <v>316</v>
      </c>
      <c r="H448" s="11">
        <v>13000</v>
      </c>
      <c r="I448" s="11">
        <v>53215979</v>
      </c>
      <c r="J448" s="6" t="s">
        <v>497</v>
      </c>
      <c r="K448" s="6" t="s">
        <v>599</v>
      </c>
      <c r="L448" s="6" t="s">
        <v>5507</v>
      </c>
      <c r="M448" s="11" t="s">
        <v>2604</v>
      </c>
      <c r="N448" s="11"/>
      <c r="O448" s="6"/>
      <c r="P448" s="11"/>
      <c r="Q448" s="11">
        <v>205</v>
      </c>
      <c r="R448" s="6" t="s">
        <v>25</v>
      </c>
      <c r="S448" s="6" t="s">
        <v>26</v>
      </c>
      <c r="T448" s="6" t="s">
        <v>27</v>
      </c>
      <c r="U448" s="11">
        <v>84000000</v>
      </c>
      <c r="V448" s="11">
        <v>2013</v>
      </c>
      <c r="W448" s="11">
        <v>12000</v>
      </c>
      <c r="X448" s="11">
        <v>6.7</v>
      </c>
      <c r="Y448" s="11">
        <v>2.35</v>
      </c>
      <c r="Z448" s="12">
        <v>22000</v>
      </c>
    </row>
    <row r="449" spans="1:26" x14ac:dyDescent="0.25">
      <c r="A449" s="8" t="s">
        <v>20</v>
      </c>
      <c r="B449" s="9" t="s">
        <v>844</v>
      </c>
      <c r="C449" s="13">
        <v>134</v>
      </c>
      <c r="D449" s="13">
        <v>113</v>
      </c>
      <c r="E449" s="13">
        <v>88</v>
      </c>
      <c r="F449" s="13">
        <v>421</v>
      </c>
      <c r="G449" s="9" t="s">
        <v>868</v>
      </c>
      <c r="H449" s="13">
        <v>11000</v>
      </c>
      <c r="I449" s="13">
        <v>158115031</v>
      </c>
      <c r="J449" s="9" t="s">
        <v>599</v>
      </c>
      <c r="K449" s="9" t="s">
        <v>5507</v>
      </c>
      <c r="L449" s="9" t="s">
        <v>5506</v>
      </c>
      <c r="M449" s="13"/>
      <c r="N449" s="13"/>
      <c r="O449" s="9"/>
      <c r="P449" s="13"/>
      <c r="Q449" s="13">
        <v>316</v>
      </c>
      <c r="R449" s="9" t="s">
        <v>25</v>
      </c>
      <c r="S449" s="9" t="s">
        <v>26</v>
      </c>
      <c r="T449" s="9" t="s">
        <v>27</v>
      </c>
      <c r="U449" s="13">
        <v>82000000</v>
      </c>
      <c r="V449" s="13">
        <v>2005</v>
      </c>
      <c r="W449" s="13">
        <v>437</v>
      </c>
      <c r="X449" s="13">
        <v>6.4</v>
      </c>
      <c r="Y449" s="13">
        <v>2.35</v>
      </c>
      <c r="Z449" s="14">
        <v>0</v>
      </c>
    </row>
    <row r="450" spans="1:26" x14ac:dyDescent="0.25">
      <c r="A450" s="5" t="s">
        <v>20</v>
      </c>
      <c r="B450" s="6" t="s">
        <v>254</v>
      </c>
      <c r="C450" s="11">
        <v>91</v>
      </c>
      <c r="D450" s="11">
        <v>87</v>
      </c>
      <c r="E450" s="11">
        <v>31</v>
      </c>
      <c r="F450" s="11">
        <v>733</v>
      </c>
      <c r="G450" s="6" t="s">
        <v>753</v>
      </c>
      <c r="H450" s="11">
        <v>1000</v>
      </c>
      <c r="I450" s="11">
        <v>133103929</v>
      </c>
      <c r="J450" s="6" t="s">
        <v>378</v>
      </c>
      <c r="K450" s="6" t="s">
        <v>2809</v>
      </c>
      <c r="L450" s="6" t="s">
        <v>599</v>
      </c>
      <c r="M450" s="11" t="s">
        <v>4118</v>
      </c>
      <c r="N450" s="11" t="s">
        <v>478</v>
      </c>
      <c r="O450" s="6" t="s">
        <v>2909</v>
      </c>
      <c r="P450" s="11"/>
      <c r="Q450" s="11">
        <v>56</v>
      </c>
      <c r="R450" s="6" t="s">
        <v>25</v>
      </c>
      <c r="S450" s="6" t="s">
        <v>26</v>
      </c>
      <c r="T450" s="6" t="s">
        <v>126</v>
      </c>
      <c r="U450" s="11">
        <v>75000000</v>
      </c>
      <c r="V450" s="11">
        <v>2011</v>
      </c>
      <c r="W450" s="11">
        <v>1000</v>
      </c>
      <c r="X450" s="11">
        <v>4.4000000000000004</v>
      </c>
      <c r="Y450" s="11">
        <v>1.85</v>
      </c>
      <c r="Z450" s="12">
        <v>0</v>
      </c>
    </row>
    <row r="451" spans="1:26" x14ac:dyDescent="0.25">
      <c r="A451" s="8" t="s">
        <v>20</v>
      </c>
      <c r="B451" s="9" t="s">
        <v>754</v>
      </c>
      <c r="C451" s="13">
        <v>139</v>
      </c>
      <c r="D451" s="13">
        <v>101</v>
      </c>
      <c r="E451" s="13">
        <v>221</v>
      </c>
      <c r="F451" s="13">
        <v>11000</v>
      </c>
      <c r="G451" s="9" t="s">
        <v>756</v>
      </c>
      <c r="H451" s="13">
        <v>12000</v>
      </c>
      <c r="I451" s="13">
        <v>133668525</v>
      </c>
      <c r="J451" s="9" t="s">
        <v>599</v>
      </c>
      <c r="K451" s="9"/>
      <c r="L451" s="9"/>
      <c r="M451" s="13"/>
      <c r="N451" s="13"/>
      <c r="O451" s="9"/>
      <c r="P451" s="13"/>
      <c r="Q451" s="13">
        <v>255</v>
      </c>
      <c r="R451" s="9" t="s">
        <v>25</v>
      </c>
      <c r="S451" s="9" t="s">
        <v>26</v>
      </c>
      <c r="T451" s="9" t="s">
        <v>27</v>
      </c>
      <c r="U451" s="13">
        <v>80000000</v>
      </c>
      <c r="V451" s="13">
        <v>2013</v>
      </c>
      <c r="W451" s="13">
        <v>11000</v>
      </c>
      <c r="X451" s="13">
        <v>5.4</v>
      </c>
      <c r="Y451" s="13">
        <v>1.85</v>
      </c>
      <c r="Z451" s="14">
        <v>14000</v>
      </c>
    </row>
    <row r="452" spans="1:26" x14ac:dyDescent="0.25">
      <c r="A452" s="5" t="s">
        <v>20</v>
      </c>
      <c r="B452" s="6" t="s">
        <v>844</v>
      </c>
      <c r="C452" s="11">
        <v>265</v>
      </c>
      <c r="D452" s="11">
        <v>110</v>
      </c>
      <c r="E452" s="11">
        <v>88</v>
      </c>
      <c r="F452" s="11">
        <v>11000</v>
      </c>
      <c r="G452" s="6" t="s">
        <v>420</v>
      </c>
      <c r="H452" s="11">
        <v>13000</v>
      </c>
      <c r="I452" s="11">
        <v>130313314</v>
      </c>
      <c r="J452" s="6" t="s">
        <v>497</v>
      </c>
      <c r="K452" s="6" t="s">
        <v>378</v>
      </c>
      <c r="L452" s="6" t="s">
        <v>599</v>
      </c>
      <c r="M452" s="11"/>
      <c r="N452" s="11"/>
      <c r="O452" s="6"/>
      <c r="P452" s="11"/>
      <c r="Q452" s="11">
        <v>380</v>
      </c>
      <c r="R452" s="6" t="s">
        <v>25</v>
      </c>
      <c r="S452" s="6" t="s">
        <v>26</v>
      </c>
      <c r="T452" s="6" t="s">
        <v>27</v>
      </c>
      <c r="U452" s="11">
        <v>80000000</v>
      </c>
      <c r="V452" s="11">
        <v>2008</v>
      </c>
      <c r="W452" s="11">
        <v>12000</v>
      </c>
      <c r="X452" s="11">
        <v>6.5</v>
      </c>
      <c r="Y452" s="11">
        <v>1.85</v>
      </c>
      <c r="Z452" s="12">
        <v>0</v>
      </c>
    </row>
    <row r="453" spans="1:26" x14ac:dyDescent="0.25">
      <c r="A453" s="8" t="s">
        <v>20</v>
      </c>
      <c r="B453" s="9" t="s">
        <v>814</v>
      </c>
      <c r="C453" s="13">
        <v>145</v>
      </c>
      <c r="D453" s="13">
        <v>128</v>
      </c>
      <c r="E453" s="13">
        <v>278</v>
      </c>
      <c r="F453" s="13">
        <v>343</v>
      </c>
      <c r="G453" s="9" t="s">
        <v>114</v>
      </c>
      <c r="H453" s="13">
        <v>18000</v>
      </c>
      <c r="I453" s="13">
        <v>124590960</v>
      </c>
      <c r="J453" s="9" t="s">
        <v>599</v>
      </c>
      <c r="K453" s="9" t="s">
        <v>1074</v>
      </c>
      <c r="L453" s="9" t="s">
        <v>4459</v>
      </c>
      <c r="M453" s="13"/>
      <c r="N453" s="13"/>
      <c r="O453" s="9"/>
      <c r="P453" s="13"/>
      <c r="Q453" s="13">
        <v>402</v>
      </c>
      <c r="R453" s="9" t="s">
        <v>25</v>
      </c>
      <c r="S453" s="9" t="s">
        <v>26</v>
      </c>
      <c r="T453" s="9" t="s">
        <v>27</v>
      </c>
      <c r="U453" s="13">
        <v>80000000</v>
      </c>
      <c r="V453" s="13">
        <v>2003</v>
      </c>
      <c r="W453" s="13">
        <v>4000</v>
      </c>
      <c r="X453" s="13">
        <v>6.7</v>
      </c>
      <c r="Y453" s="13">
        <v>1.85</v>
      </c>
      <c r="Z453" s="14">
        <v>0</v>
      </c>
    </row>
    <row r="454" spans="1:26" x14ac:dyDescent="0.25">
      <c r="A454" s="5" t="s">
        <v>20</v>
      </c>
      <c r="B454" s="6" t="s">
        <v>212</v>
      </c>
      <c r="C454" s="11">
        <v>490</v>
      </c>
      <c r="D454" s="11">
        <v>138</v>
      </c>
      <c r="E454" s="11">
        <v>17000</v>
      </c>
      <c r="F454" s="11">
        <v>163</v>
      </c>
      <c r="G454" s="6" t="s">
        <v>870</v>
      </c>
      <c r="H454" s="11">
        <v>29000</v>
      </c>
      <c r="I454" s="11">
        <v>127968405</v>
      </c>
      <c r="J454" s="6" t="s">
        <v>5505</v>
      </c>
      <c r="K454" s="6" t="s">
        <v>2604</v>
      </c>
      <c r="L454" s="6"/>
      <c r="M454" s="11"/>
      <c r="N454" s="11"/>
      <c r="O454" s="6"/>
      <c r="P454" s="11"/>
      <c r="Q454" s="11">
        <v>964</v>
      </c>
      <c r="R454" s="6" t="s">
        <v>25</v>
      </c>
      <c r="S454" s="6" t="s">
        <v>26</v>
      </c>
      <c r="T454" s="6" t="s">
        <v>249</v>
      </c>
      <c r="U454" s="11">
        <v>80000000</v>
      </c>
      <c r="V454" s="11">
        <v>2010</v>
      </c>
      <c r="W454" s="11">
        <v>223</v>
      </c>
      <c r="X454" s="11">
        <v>8.1</v>
      </c>
      <c r="Y454" s="11">
        <v>2.35</v>
      </c>
      <c r="Z454" s="12">
        <v>53000</v>
      </c>
    </row>
    <row r="455" spans="1:26" x14ac:dyDescent="0.25">
      <c r="A455" s="8" t="s">
        <v>20</v>
      </c>
      <c r="B455" s="9" t="s">
        <v>871</v>
      </c>
      <c r="C455" s="13">
        <v>141</v>
      </c>
      <c r="D455" s="13">
        <v>88</v>
      </c>
      <c r="E455" s="13">
        <v>91</v>
      </c>
      <c r="F455" s="13">
        <v>982</v>
      </c>
      <c r="G455" s="9" t="s">
        <v>604</v>
      </c>
      <c r="H455" s="13">
        <v>4000</v>
      </c>
      <c r="I455" s="13">
        <v>120136047</v>
      </c>
      <c r="J455" s="9" t="s">
        <v>599</v>
      </c>
      <c r="K455" s="9" t="s">
        <v>1074</v>
      </c>
      <c r="L455" s="9" t="s">
        <v>4459</v>
      </c>
      <c r="M455" s="13"/>
      <c r="N455" s="13"/>
      <c r="O455" s="9"/>
      <c r="P455" s="13"/>
      <c r="Q455" s="13">
        <v>124</v>
      </c>
      <c r="R455" s="9" t="s">
        <v>25</v>
      </c>
      <c r="S455" s="9" t="s">
        <v>318</v>
      </c>
      <c r="T455" s="9" t="s">
        <v>27</v>
      </c>
      <c r="U455" s="13">
        <v>80000000</v>
      </c>
      <c r="V455" s="13">
        <v>2008</v>
      </c>
      <c r="W455" s="13">
        <v>3000</v>
      </c>
      <c r="X455" s="13">
        <v>5.6</v>
      </c>
      <c r="Y455" s="13">
        <v>1.85</v>
      </c>
      <c r="Z455" s="14">
        <v>0</v>
      </c>
    </row>
    <row r="456" spans="1:26" x14ac:dyDescent="0.25">
      <c r="A456" s="5" t="s">
        <v>20</v>
      </c>
      <c r="B456" s="6" t="s">
        <v>645</v>
      </c>
      <c r="C456" s="11">
        <v>163</v>
      </c>
      <c r="D456" s="11">
        <v>91</v>
      </c>
      <c r="E456" s="11">
        <v>77</v>
      </c>
      <c r="F456" s="11">
        <v>208</v>
      </c>
      <c r="G456" s="6" t="s">
        <v>873</v>
      </c>
      <c r="H456" s="11">
        <v>1000</v>
      </c>
      <c r="I456" s="11">
        <v>128200012</v>
      </c>
      <c r="J456" s="6" t="s">
        <v>378</v>
      </c>
      <c r="K456" s="6" t="s">
        <v>2809</v>
      </c>
      <c r="L456" s="6" t="s">
        <v>599</v>
      </c>
      <c r="M456" s="11" t="s">
        <v>4118</v>
      </c>
      <c r="N456" s="11" t="s">
        <v>2970</v>
      </c>
      <c r="O456" s="6"/>
      <c r="P456" s="11"/>
      <c r="Q456" s="11">
        <v>269</v>
      </c>
      <c r="R456" s="6" t="s">
        <v>25</v>
      </c>
      <c r="S456" s="6" t="s">
        <v>26</v>
      </c>
      <c r="T456" s="6" t="s">
        <v>54</v>
      </c>
      <c r="U456" s="11">
        <v>75000000</v>
      </c>
      <c r="V456" s="11">
        <v>2005</v>
      </c>
      <c r="W456" s="11">
        <v>311</v>
      </c>
      <c r="X456" s="11">
        <v>6.3</v>
      </c>
      <c r="Y456" s="11">
        <v>1.85</v>
      </c>
      <c r="Z456" s="12">
        <v>0</v>
      </c>
    </row>
    <row r="457" spans="1:26" x14ac:dyDescent="0.25">
      <c r="A457" s="8" t="s">
        <v>20</v>
      </c>
      <c r="B457" s="9" t="s">
        <v>502</v>
      </c>
      <c r="C457" s="13">
        <v>155</v>
      </c>
      <c r="D457" s="13">
        <v>138</v>
      </c>
      <c r="E457" s="13">
        <v>610</v>
      </c>
      <c r="F457" s="13">
        <v>805</v>
      </c>
      <c r="G457" s="9" t="s">
        <v>23</v>
      </c>
      <c r="H457" s="13">
        <v>12000</v>
      </c>
      <c r="I457" s="13">
        <v>112225777</v>
      </c>
      <c r="J457" s="9" t="s">
        <v>497</v>
      </c>
      <c r="K457" s="9" t="s">
        <v>5507</v>
      </c>
      <c r="L457" s="9" t="s">
        <v>2970</v>
      </c>
      <c r="M457" s="13" t="s">
        <v>2604</v>
      </c>
      <c r="N457" s="13"/>
      <c r="O457" s="9"/>
      <c r="P457" s="13"/>
      <c r="Q457" s="13">
        <v>535</v>
      </c>
      <c r="R457" s="9" t="s">
        <v>25</v>
      </c>
      <c r="S457" s="9" t="s">
        <v>26</v>
      </c>
      <c r="T457" s="9" t="s">
        <v>249</v>
      </c>
      <c r="U457" s="13">
        <v>80000000</v>
      </c>
      <c r="V457" s="13">
        <v>1997</v>
      </c>
      <c r="W457" s="13">
        <v>1000</v>
      </c>
      <c r="X457" s="13">
        <v>7.3</v>
      </c>
      <c r="Y457" s="13">
        <v>2.35</v>
      </c>
      <c r="Z457" s="14">
        <v>11000</v>
      </c>
    </row>
    <row r="458" spans="1:26" x14ac:dyDescent="0.25">
      <c r="A458" s="5" t="s">
        <v>20</v>
      </c>
      <c r="B458" s="6" t="s">
        <v>874</v>
      </c>
      <c r="C458" s="11">
        <v>144</v>
      </c>
      <c r="D458" s="11">
        <v>99</v>
      </c>
      <c r="E458" s="11">
        <v>163</v>
      </c>
      <c r="F458" s="11">
        <v>495</v>
      </c>
      <c r="G458" s="6" t="s">
        <v>875</v>
      </c>
      <c r="H458" s="11">
        <v>11000</v>
      </c>
      <c r="I458" s="11">
        <v>109993847</v>
      </c>
      <c r="J458" s="6" t="s">
        <v>599</v>
      </c>
      <c r="K458" s="6" t="s">
        <v>4118</v>
      </c>
      <c r="L458" s="6" t="s">
        <v>478</v>
      </c>
      <c r="M458" s="11" t="s">
        <v>4459</v>
      </c>
      <c r="N458" s="11"/>
      <c r="O458" s="6"/>
      <c r="P458" s="11"/>
      <c r="Q458" s="11">
        <v>116</v>
      </c>
      <c r="R458" s="6" t="s">
        <v>25</v>
      </c>
      <c r="S458" s="6" t="s">
        <v>26</v>
      </c>
      <c r="T458" s="6" t="s">
        <v>54</v>
      </c>
      <c r="U458" s="11">
        <v>80000000</v>
      </c>
      <c r="V458" s="11">
        <v>2008</v>
      </c>
      <c r="W458" s="11">
        <v>869</v>
      </c>
      <c r="X458" s="11">
        <v>6.1</v>
      </c>
      <c r="Y458" s="11">
        <v>2.35</v>
      </c>
      <c r="Z458" s="12">
        <v>0</v>
      </c>
    </row>
    <row r="459" spans="1:26" x14ac:dyDescent="0.25">
      <c r="A459" s="8" t="s">
        <v>20</v>
      </c>
      <c r="B459" s="9" t="s">
        <v>31</v>
      </c>
      <c r="C459" s="13">
        <v>226</v>
      </c>
      <c r="D459" s="13">
        <v>117</v>
      </c>
      <c r="E459" s="13">
        <v>0</v>
      </c>
      <c r="F459" s="13">
        <v>818</v>
      </c>
      <c r="G459" s="9" t="s">
        <v>876</v>
      </c>
      <c r="H459" s="13">
        <v>15000</v>
      </c>
      <c r="I459" s="13">
        <v>104054514</v>
      </c>
      <c r="J459" s="9" t="s">
        <v>5507</v>
      </c>
      <c r="K459" s="9" t="s">
        <v>1074</v>
      </c>
      <c r="L459" s="9" t="s">
        <v>2604</v>
      </c>
      <c r="M459" s="13"/>
      <c r="N459" s="13"/>
      <c r="O459" s="9"/>
      <c r="P459" s="13"/>
      <c r="Q459" s="13">
        <v>1009</v>
      </c>
      <c r="R459" s="9" t="s">
        <v>25</v>
      </c>
      <c r="S459" s="9" t="s">
        <v>26</v>
      </c>
      <c r="T459" s="9" t="s">
        <v>249</v>
      </c>
      <c r="U459" s="13">
        <v>80000000</v>
      </c>
      <c r="V459" s="13">
        <v>2002</v>
      </c>
      <c r="W459" s="13">
        <v>1000</v>
      </c>
      <c r="X459" s="13">
        <v>7.7</v>
      </c>
      <c r="Y459" s="13">
        <v>2.35</v>
      </c>
      <c r="Z459" s="14">
        <v>0</v>
      </c>
    </row>
    <row r="460" spans="1:26" x14ac:dyDescent="0.25">
      <c r="A460" s="5" t="s">
        <v>20</v>
      </c>
      <c r="B460" s="6" t="s">
        <v>754</v>
      </c>
      <c r="C460" s="11">
        <v>204</v>
      </c>
      <c r="D460" s="11">
        <v>117</v>
      </c>
      <c r="E460" s="11">
        <v>221</v>
      </c>
      <c r="F460" s="11">
        <v>503</v>
      </c>
      <c r="G460" s="6" t="s">
        <v>878</v>
      </c>
      <c r="H460" s="11">
        <v>11000</v>
      </c>
      <c r="I460" s="11">
        <v>103028109</v>
      </c>
      <c r="J460" s="6" t="s">
        <v>599</v>
      </c>
      <c r="K460" s="6" t="s">
        <v>4459</v>
      </c>
      <c r="L460" s="6"/>
      <c r="M460" s="11"/>
      <c r="N460" s="11"/>
      <c r="O460" s="6"/>
      <c r="P460" s="11"/>
      <c r="Q460" s="11">
        <v>203</v>
      </c>
      <c r="R460" s="6" t="s">
        <v>25</v>
      </c>
      <c r="S460" s="6" t="s">
        <v>26</v>
      </c>
      <c r="T460" s="6" t="s">
        <v>27</v>
      </c>
      <c r="U460" s="11">
        <v>80000000</v>
      </c>
      <c r="V460" s="11">
        <v>2011</v>
      </c>
      <c r="W460" s="11">
        <v>3000</v>
      </c>
      <c r="X460" s="11">
        <v>6.4</v>
      </c>
      <c r="Y460" s="11">
        <v>1.85</v>
      </c>
      <c r="Z460" s="12">
        <v>19000</v>
      </c>
    </row>
    <row r="461" spans="1:26" x14ac:dyDescent="0.25">
      <c r="A461" s="8" t="s">
        <v>42</v>
      </c>
      <c r="B461" s="9" t="s">
        <v>42</v>
      </c>
      <c r="C461" s="13">
        <v>95</v>
      </c>
      <c r="D461" s="13">
        <v>54</v>
      </c>
      <c r="E461" s="13"/>
      <c r="F461" s="13">
        <v>0</v>
      </c>
      <c r="G461" s="9" t="s">
        <v>879</v>
      </c>
      <c r="H461" s="13">
        <v>577</v>
      </c>
      <c r="I461" s="13"/>
      <c r="J461" s="9" t="s">
        <v>497</v>
      </c>
      <c r="K461" s="9" t="s">
        <v>378</v>
      </c>
      <c r="L461" s="9" t="s">
        <v>5507</v>
      </c>
      <c r="M461" s="13" t="s">
        <v>1074</v>
      </c>
      <c r="N461" s="13" t="s">
        <v>2970</v>
      </c>
      <c r="O461" s="9" t="s">
        <v>2604</v>
      </c>
      <c r="P461" s="13"/>
      <c r="Q461" s="13">
        <v>394</v>
      </c>
      <c r="R461" s="9" t="s">
        <v>25</v>
      </c>
      <c r="S461" s="9" t="s">
        <v>26</v>
      </c>
      <c r="T461" s="9" t="s">
        <v>881</v>
      </c>
      <c r="U461" s="13"/>
      <c r="V461" s="13"/>
      <c r="W461" s="13">
        <v>4</v>
      </c>
      <c r="X461" s="13">
        <v>8.8000000000000007</v>
      </c>
      <c r="Y461" s="13">
        <v>16</v>
      </c>
      <c r="Z461" s="14">
        <v>55000</v>
      </c>
    </row>
    <row r="462" spans="1:26" x14ac:dyDescent="0.25">
      <c r="A462" s="5" t="s">
        <v>20</v>
      </c>
      <c r="B462" s="6" t="s">
        <v>635</v>
      </c>
      <c r="C462" s="11">
        <v>139</v>
      </c>
      <c r="D462" s="11">
        <v>123</v>
      </c>
      <c r="E462" s="11">
        <v>165</v>
      </c>
      <c r="F462" s="11">
        <v>744</v>
      </c>
      <c r="G462" s="6" t="s">
        <v>882</v>
      </c>
      <c r="H462" s="11">
        <v>12000</v>
      </c>
      <c r="I462" s="11">
        <v>101087161</v>
      </c>
      <c r="J462" s="6" t="s">
        <v>497</v>
      </c>
      <c r="K462" s="6" t="s">
        <v>5507</v>
      </c>
      <c r="L462" s="6" t="s">
        <v>2604</v>
      </c>
      <c r="M462" s="11"/>
      <c r="N462" s="11"/>
      <c r="O462" s="6"/>
      <c r="P462" s="11"/>
      <c r="Q462" s="11">
        <v>339</v>
      </c>
      <c r="R462" s="6" t="s">
        <v>25</v>
      </c>
      <c r="S462" s="6" t="s">
        <v>26</v>
      </c>
      <c r="T462" s="6" t="s">
        <v>249</v>
      </c>
      <c r="U462" s="11">
        <v>75000000</v>
      </c>
      <c r="V462" s="11">
        <v>1997</v>
      </c>
      <c r="W462" s="11">
        <v>878</v>
      </c>
      <c r="X462" s="11">
        <v>6.8</v>
      </c>
      <c r="Y462" s="11">
        <v>2.35</v>
      </c>
      <c r="Z462" s="12">
        <v>0</v>
      </c>
    </row>
    <row r="463" spans="1:26" x14ac:dyDescent="0.25">
      <c r="A463" s="8" t="s">
        <v>20</v>
      </c>
      <c r="B463" s="9" t="s">
        <v>884</v>
      </c>
      <c r="C463" s="13">
        <v>215</v>
      </c>
      <c r="D463" s="13">
        <v>118</v>
      </c>
      <c r="E463" s="13">
        <v>154</v>
      </c>
      <c r="F463" s="13">
        <v>915</v>
      </c>
      <c r="G463" s="9" t="s">
        <v>885</v>
      </c>
      <c r="H463" s="13">
        <v>3000</v>
      </c>
      <c r="I463" s="13">
        <v>101111837</v>
      </c>
      <c r="J463" s="9" t="s">
        <v>497</v>
      </c>
      <c r="K463" s="9" t="s">
        <v>5505</v>
      </c>
      <c r="L463" s="9" t="s">
        <v>2604</v>
      </c>
      <c r="M463" s="13"/>
      <c r="N463" s="13"/>
      <c r="O463" s="9"/>
      <c r="P463" s="13"/>
      <c r="Q463" s="13">
        <v>318</v>
      </c>
      <c r="R463" s="9" t="s">
        <v>25</v>
      </c>
      <c r="S463" s="9" t="s">
        <v>26</v>
      </c>
      <c r="T463" s="9" t="s">
        <v>27</v>
      </c>
      <c r="U463" s="13">
        <v>80000000</v>
      </c>
      <c r="V463" s="13">
        <v>2008</v>
      </c>
      <c r="W463" s="13">
        <v>982</v>
      </c>
      <c r="X463" s="13">
        <v>6.6</v>
      </c>
      <c r="Y463" s="13">
        <v>2.35</v>
      </c>
      <c r="Z463" s="14">
        <v>0</v>
      </c>
    </row>
    <row r="464" spans="1:26" x14ac:dyDescent="0.25">
      <c r="A464" s="5" t="s">
        <v>20</v>
      </c>
      <c r="B464" s="6" t="s">
        <v>887</v>
      </c>
      <c r="C464" s="11">
        <v>198</v>
      </c>
      <c r="D464" s="11">
        <v>154</v>
      </c>
      <c r="E464" s="11">
        <v>333</v>
      </c>
      <c r="F464" s="11">
        <v>16000</v>
      </c>
      <c r="G464" s="6" t="s">
        <v>339</v>
      </c>
      <c r="H464" s="11">
        <v>22000</v>
      </c>
      <c r="I464" s="11">
        <v>95632614</v>
      </c>
      <c r="J464" s="6" t="s">
        <v>378</v>
      </c>
      <c r="K464" s="6" t="s">
        <v>1074</v>
      </c>
      <c r="L464" s="6" t="s">
        <v>5155</v>
      </c>
      <c r="M464" s="11" t="s">
        <v>4459</v>
      </c>
      <c r="N464" s="11" t="s">
        <v>5508</v>
      </c>
      <c r="O464" s="6"/>
      <c r="P464" s="11"/>
      <c r="Q464" s="11">
        <v>674</v>
      </c>
      <c r="R464" s="6" t="s">
        <v>25</v>
      </c>
      <c r="S464" s="6" t="s">
        <v>26</v>
      </c>
      <c r="T464" s="6" t="s">
        <v>249</v>
      </c>
      <c r="U464" s="11">
        <v>79000000</v>
      </c>
      <c r="V464" s="11">
        <v>2003</v>
      </c>
      <c r="W464" s="11">
        <v>20000</v>
      </c>
      <c r="X464" s="11">
        <v>7.2</v>
      </c>
      <c r="Y464" s="11">
        <v>2.35</v>
      </c>
      <c r="Z464" s="12">
        <v>0</v>
      </c>
    </row>
    <row r="465" spans="1:26" x14ac:dyDescent="0.25">
      <c r="A465" s="8" t="s">
        <v>20</v>
      </c>
      <c r="B465" s="9" t="s">
        <v>888</v>
      </c>
      <c r="C465" s="13">
        <v>325</v>
      </c>
      <c r="D465" s="13">
        <v>118</v>
      </c>
      <c r="E465" s="13">
        <v>117</v>
      </c>
      <c r="F465" s="13">
        <v>10000</v>
      </c>
      <c r="G465" s="9" t="s">
        <v>132</v>
      </c>
      <c r="H465" s="13">
        <v>18000</v>
      </c>
      <c r="I465" s="13">
        <v>94822707</v>
      </c>
      <c r="J465" s="9" t="s">
        <v>497</v>
      </c>
      <c r="K465" s="9" t="s">
        <v>378</v>
      </c>
      <c r="L465" s="9" t="s">
        <v>1074</v>
      </c>
      <c r="M465" s="13" t="s">
        <v>2604</v>
      </c>
      <c r="N465" s="13"/>
      <c r="O465" s="9"/>
      <c r="P465" s="13"/>
      <c r="Q465" s="13">
        <v>560</v>
      </c>
      <c r="R465" s="9" t="s">
        <v>25</v>
      </c>
      <c r="S465" s="9" t="s">
        <v>26</v>
      </c>
      <c r="T465" s="9" t="s">
        <v>249</v>
      </c>
      <c r="U465" s="13">
        <v>80000000</v>
      </c>
      <c r="V465" s="13">
        <v>2010</v>
      </c>
      <c r="W465" s="13">
        <v>15000</v>
      </c>
      <c r="X465" s="13">
        <v>6.9</v>
      </c>
      <c r="Y465" s="13">
        <v>2.35</v>
      </c>
      <c r="Z465" s="14">
        <v>20000</v>
      </c>
    </row>
    <row r="466" spans="1:26" x14ac:dyDescent="0.25">
      <c r="A466" s="5" t="s">
        <v>20</v>
      </c>
      <c r="B466" s="6" t="s">
        <v>889</v>
      </c>
      <c r="C466" s="11">
        <v>53</v>
      </c>
      <c r="D466" s="11">
        <v>90</v>
      </c>
      <c r="E466" s="11">
        <v>10</v>
      </c>
      <c r="F466" s="11">
        <v>159</v>
      </c>
      <c r="G466" s="6" t="s">
        <v>890</v>
      </c>
      <c r="H466" s="11">
        <v>49000</v>
      </c>
      <c r="I466" s="11">
        <v>92969824</v>
      </c>
      <c r="J466" s="6" t="s">
        <v>599</v>
      </c>
      <c r="K466" s="6" t="s">
        <v>4118</v>
      </c>
      <c r="L466" s="6" t="s">
        <v>2970</v>
      </c>
      <c r="M466" s="11"/>
      <c r="N466" s="11"/>
      <c r="O466" s="6"/>
      <c r="P466" s="11"/>
      <c r="Q466" s="11">
        <v>64</v>
      </c>
      <c r="R466" s="6" t="s">
        <v>25</v>
      </c>
      <c r="S466" s="6" t="s">
        <v>26</v>
      </c>
      <c r="T466" s="6" t="s">
        <v>54</v>
      </c>
      <c r="U466" s="11">
        <v>80000000</v>
      </c>
      <c r="V466" s="11">
        <v>1997</v>
      </c>
      <c r="W466" s="11">
        <v>570</v>
      </c>
      <c r="X466" s="11">
        <v>5.2</v>
      </c>
      <c r="Y466" s="11">
        <v>1.85</v>
      </c>
      <c r="Z466" s="12">
        <v>0</v>
      </c>
    </row>
    <row r="467" spans="1:26" x14ac:dyDescent="0.25">
      <c r="A467" s="8" t="s">
        <v>20</v>
      </c>
      <c r="B467" s="9" t="s">
        <v>578</v>
      </c>
      <c r="C467" s="13">
        <v>167</v>
      </c>
      <c r="D467" s="13">
        <v>113</v>
      </c>
      <c r="E467" s="13">
        <v>101</v>
      </c>
      <c r="F467" s="13">
        <v>913</v>
      </c>
      <c r="G467" s="9" t="s">
        <v>891</v>
      </c>
      <c r="H467" s="13">
        <v>14000</v>
      </c>
      <c r="I467" s="13">
        <v>91188905</v>
      </c>
      <c r="J467" s="9" t="s">
        <v>478</v>
      </c>
      <c r="K467" s="9" t="s">
        <v>1786</v>
      </c>
      <c r="L467" s="9" t="s">
        <v>5505</v>
      </c>
      <c r="M467" s="13" t="s">
        <v>2604</v>
      </c>
      <c r="N467" s="13"/>
      <c r="O467" s="9"/>
      <c r="P467" s="13"/>
      <c r="Q467" s="13">
        <v>805</v>
      </c>
      <c r="R467" s="9" t="s">
        <v>25</v>
      </c>
      <c r="S467" s="9" t="s">
        <v>26</v>
      </c>
      <c r="T467" s="9" t="s">
        <v>27</v>
      </c>
      <c r="U467" s="13">
        <v>80000000</v>
      </c>
      <c r="V467" s="13">
        <v>1999</v>
      </c>
      <c r="W467" s="13">
        <v>960</v>
      </c>
      <c r="X467" s="13">
        <v>4.9000000000000004</v>
      </c>
      <c r="Y467" s="13">
        <v>2.35</v>
      </c>
      <c r="Z467" s="14">
        <v>0</v>
      </c>
    </row>
    <row r="468" spans="1:26" x14ac:dyDescent="0.25">
      <c r="A468" s="5" t="s">
        <v>20</v>
      </c>
      <c r="B468" s="6" t="s">
        <v>893</v>
      </c>
      <c r="C468" s="11">
        <v>46</v>
      </c>
      <c r="D468" s="11">
        <v>88</v>
      </c>
      <c r="E468" s="11">
        <v>30</v>
      </c>
      <c r="F468" s="11">
        <v>366</v>
      </c>
      <c r="G468" s="6" t="s">
        <v>390</v>
      </c>
      <c r="H468" s="11">
        <v>13000</v>
      </c>
      <c r="I468" s="11">
        <v>90443603</v>
      </c>
      <c r="J468" s="6" t="s">
        <v>378</v>
      </c>
      <c r="K468" s="6" t="s">
        <v>2809</v>
      </c>
      <c r="L468" s="6" t="s">
        <v>599</v>
      </c>
      <c r="M468" s="11" t="s">
        <v>4118</v>
      </c>
      <c r="N468" s="11" t="s">
        <v>478</v>
      </c>
      <c r="O468" s="6" t="s">
        <v>2970</v>
      </c>
      <c r="P468" s="11" t="s">
        <v>5506</v>
      </c>
      <c r="Q468" s="11">
        <v>123</v>
      </c>
      <c r="R468" s="6" t="s">
        <v>25</v>
      </c>
      <c r="S468" s="6" t="s">
        <v>26</v>
      </c>
      <c r="T468" s="6" t="s">
        <v>54</v>
      </c>
      <c r="U468" s="11">
        <v>80000000</v>
      </c>
      <c r="V468" s="11">
        <v>1996</v>
      </c>
      <c r="W468" s="11">
        <v>967</v>
      </c>
      <c r="X468" s="11">
        <v>6.3</v>
      </c>
      <c r="Y468" s="11">
        <v>1.77</v>
      </c>
      <c r="Z468" s="12">
        <v>0</v>
      </c>
    </row>
    <row r="469" spans="1:26" x14ac:dyDescent="0.25">
      <c r="A469" s="8" t="s">
        <v>20</v>
      </c>
      <c r="B469" s="9" t="s">
        <v>329</v>
      </c>
      <c r="C469" s="13">
        <v>147</v>
      </c>
      <c r="D469" s="13">
        <v>93</v>
      </c>
      <c r="E469" s="13">
        <v>189</v>
      </c>
      <c r="F469" s="13">
        <v>38</v>
      </c>
      <c r="G469" s="9" t="s">
        <v>895</v>
      </c>
      <c r="H469" s="13">
        <v>1000</v>
      </c>
      <c r="I469" s="13">
        <v>82226474</v>
      </c>
      <c r="J469" s="9" t="s">
        <v>378</v>
      </c>
      <c r="K469" s="9" t="s">
        <v>599</v>
      </c>
      <c r="L469" s="9" t="s">
        <v>5507</v>
      </c>
      <c r="M469" s="13" t="s">
        <v>4118</v>
      </c>
      <c r="N469" s="13" t="s">
        <v>5505</v>
      </c>
      <c r="O469" s="9"/>
      <c r="P469" s="13"/>
      <c r="Q469" s="13">
        <v>424</v>
      </c>
      <c r="R469" s="9" t="s">
        <v>25</v>
      </c>
      <c r="S469" s="9" t="s">
        <v>26</v>
      </c>
      <c r="T469" s="9" t="s">
        <v>54</v>
      </c>
      <c r="U469" s="13">
        <v>65000000</v>
      </c>
      <c r="V469" s="13">
        <v>2006</v>
      </c>
      <c r="W469" s="13">
        <v>177</v>
      </c>
      <c r="X469" s="13">
        <v>5.6</v>
      </c>
      <c r="Y469" s="13">
        <v>1.85</v>
      </c>
      <c r="Z469" s="14">
        <v>0</v>
      </c>
    </row>
    <row r="470" spans="1:26" x14ac:dyDescent="0.25">
      <c r="A470" s="5" t="s">
        <v>20</v>
      </c>
      <c r="B470" s="6" t="s">
        <v>897</v>
      </c>
      <c r="C470" s="11">
        <v>276</v>
      </c>
      <c r="D470" s="11">
        <v>104</v>
      </c>
      <c r="E470" s="11">
        <v>301</v>
      </c>
      <c r="F470" s="11">
        <v>71</v>
      </c>
      <c r="G470" s="6" t="s">
        <v>256</v>
      </c>
      <c r="H470" s="11">
        <v>18000</v>
      </c>
      <c r="I470" s="11">
        <v>79363785</v>
      </c>
      <c r="J470" s="6" t="s">
        <v>1074</v>
      </c>
      <c r="K470" s="6" t="s">
        <v>2970</v>
      </c>
      <c r="L470" s="6" t="s">
        <v>2604</v>
      </c>
      <c r="M470" s="11"/>
      <c r="N470" s="11"/>
      <c r="O470" s="6"/>
      <c r="P470" s="11"/>
      <c r="Q470" s="11">
        <v>698</v>
      </c>
      <c r="R470" s="6" t="s">
        <v>25</v>
      </c>
      <c r="S470" s="6" t="s">
        <v>26</v>
      </c>
      <c r="T470" s="6" t="s">
        <v>27</v>
      </c>
      <c r="U470" s="11">
        <v>80000000</v>
      </c>
      <c r="V470" s="11">
        <v>2008</v>
      </c>
      <c r="W470" s="11">
        <v>4000</v>
      </c>
      <c r="X470" s="11">
        <v>5.5</v>
      </c>
      <c r="Y470" s="11">
        <v>2.35</v>
      </c>
      <c r="Z470" s="12">
        <v>0</v>
      </c>
    </row>
    <row r="471" spans="1:26" x14ac:dyDescent="0.25">
      <c r="A471" s="8" t="s">
        <v>20</v>
      </c>
      <c r="B471" s="9" t="s">
        <v>413</v>
      </c>
      <c r="C471" s="13">
        <v>80</v>
      </c>
      <c r="D471" s="13">
        <v>135</v>
      </c>
      <c r="E471" s="13">
        <v>503</v>
      </c>
      <c r="F471" s="13">
        <v>67</v>
      </c>
      <c r="G471" s="9" t="s">
        <v>898</v>
      </c>
      <c r="H471" s="13">
        <v>8000</v>
      </c>
      <c r="I471" s="13">
        <v>76081498</v>
      </c>
      <c r="J471" s="9" t="s">
        <v>497</v>
      </c>
      <c r="K471" s="9" t="s">
        <v>5507</v>
      </c>
      <c r="L471" s="9" t="s">
        <v>5505</v>
      </c>
      <c r="M471" s="13" t="s">
        <v>4459</v>
      </c>
      <c r="N471" s="13" t="s">
        <v>2604</v>
      </c>
      <c r="O471" s="9"/>
      <c r="P471" s="13"/>
      <c r="Q471" s="13">
        <v>162</v>
      </c>
      <c r="R471" s="9" t="s">
        <v>25</v>
      </c>
      <c r="S471" s="9" t="s">
        <v>26</v>
      </c>
      <c r="T471" s="9" t="s">
        <v>249</v>
      </c>
      <c r="U471" s="13">
        <v>75000000</v>
      </c>
      <c r="V471" s="13">
        <v>1997</v>
      </c>
      <c r="W471" s="13">
        <v>137</v>
      </c>
      <c r="X471" s="13">
        <v>6.7</v>
      </c>
      <c r="Y471" s="13">
        <v>2.35</v>
      </c>
      <c r="Z471" s="14">
        <v>0</v>
      </c>
    </row>
    <row r="472" spans="1:26" x14ac:dyDescent="0.25">
      <c r="A472" s="5" t="s">
        <v>20</v>
      </c>
      <c r="B472" s="6" t="s">
        <v>220</v>
      </c>
      <c r="C472" s="11">
        <v>406</v>
      </c>
      <c r="D472" s="11">
        <v>134</v>
      </c>
      <c r="E472" s="11">
        <v>452</v>
      </c>
      <c r="F472" s="11">
        <v>697</v>
      </c>
      <c r="G472" s="6" t="s">
        <v>462</v>
      </c>
      <c r="H472" s="11">
        <v>11000</v>
      </c>
      <c r="I472" s="11">
        <v>85707116</v>
      </c>
      <c r="J472" s="6" t="s">
        <v>497</v>
      </c>
      <c r="K472" s="6" t="s">
        <v>1074</v>
      </c>
      <c r="L472" s="6" t="s">
        <v>5508</v>
      </c>
      <c r="M472" s="11"/>
      <c r="N472" s="11"/>
      <c r="O472" s="6"/>
      <c r="P472" s="11"/>
      <c r="Q472" s="11">
        <v>701</v>
      </c>
      <c r="R472" s="6" t="s">
        <v>25</v>
      </c>
      <c r="S472" s="6" t="s">
        <v>26</v>
      </c>
      <c r="T472" s="6" t="s">
        <v>249</v>
      </c>
      <c r="U472" s="11">
        <v>68000000</v>
      </c>
      <c r="V472" s="11">
        <v>2014</v>
      </c>
      <c r="W472" s="11">
        <v>8000</v>
      </c>
      <c r="X472" s="11">
        <v>7.6</v>
      </c>
      <c r="Y472" s="11">
        <v>2.35</v>
      </c>
      <c r="Z472" s="12">
        <v>82000</v>
      </c>
    </row>
    <row r="473" spans="1:26" x14ac:dyDescent="0.25">
      <c r="A473" s="8" t="s">
        <v>20</v>
      </c>
      <c r="B473" s="9" t="s">
        <v>900</v>
      </c>
      <c r="C473" s="13">
        <v>97</v>
      </c>
      <c r="D473" s="13">
        <v>98</v>
      </c>
      <c r="E473" s="13">
        <v>425</v>
      </c>
      <c r="F473" s="13">
        <v>397</v>
      </c>
      <c r="G473" s="9" t="s">
        <v>781</v>
      </c>
      <c r="H473" s="13">
        <v>11000</v>
      </c>
      <c r="I473" s="13">
        <v>74329966</v>
      </c>
      <c r="J473" s="9" t="s">
        <v>497</v>
      </c>
      <c r="K473" s="9" t="s">
        <v>378</v>
      </c>
      <c r="L473" s="9" t="s">
        <v>599</v>
      </c>
      <c r="M473" s="13" t="s">
        <v>4459</v>
      </c>
      <c r="N473" s="13"/>
      <c r="O473" s="9"/>
      <c r="P473" s="13"/>
      <c r="Q473" s="13">
        <v>164</v>
      </c>
      <c r="R473" s="9" t="s">
        <v>25</v>
      </c>
      <c r="S473" s="9" t="s">
        <v>26</v>
      </c>
      <c r="T473" s="9" t="s">
        <v>27</v>
      </c>
      <c r="U473" s="13">
        <v>70000000</v>
      </c>
      <c r="V473" s="13">
        <v>1998</v>
      </c>
      <c r="W473" s="13">
        <v>643</v>
      </c>
      <c r="X473" s="13">
        <v>5.7</v>
      </c>
      <c r="Y473" s="13">
        <v>2.35</v>
      </c>
      <c r="Z473" s="14">
        <v>0</v>
      </c>
    </row>
    <row r="474" spans="1:26" x14ac:dyDescent="0.25">
      <c r="A474" s="5" t="s">
        <v>20</v>
      </c>
      <c r="B474" s="6" t="s">
        <v>901</v>
      </c>
      <c r="C474" s="11">
        <v>143</v>
      </c>
      <c r="D474" s="11">
        <v>80</v>
      </c>
      <c r="E474" s="11">
        <v>40</v>
      </c>
      <c r="F474" s="11">
        <v>375</v>
      </c>
      <c r="G474" s="6" t="s">
        <v>902</v>
      </c>
      <c r="H474" s="11">
        <v>3000</v>
      </c>
      <c r="I474" s="11">
        <v>100169068</v>
      </c>
      <c r="J474" s="6" t="s">
        <v>378</v>
      </c>
      <c r="K474" s="6" t="s">
        <v>2809</v>
      </c>
      <c r="L474" s="6" t="s">
        <v>599</v>
      </c>
      <c r="M474" s="11" t="s">
        <v>4118</v>
      </c>
      <c r="N474" s="11"/>
      <c r="O474" s="6"/>
      <c r="P474" s="11"/>
      <c r="Q474" s="11">
        <v>100</v>
      </c>
      <c r="R474" s="6" t="s">
        <v>25</v>
      </c>
      <c r="S474" s="6" t="s">
        <v>26</v>
      </c>
      <c r="T474" s="6" t="s">
        <v>54</v>
      </c>
      <c r="U474" s="11">
        <v>80000000</v>
      </c>
      <c r="V474" s="11">
        <v>2010</v>
      </c>
      <c r="W474" s="11">
        <v>642</v>
      </c>
      <c r="X474" s="11">
        <v>4.5999999999999996</v>
      </c>
      <c r="Y474" s="11">
        <v>1.85</v>
      </c>
      <c r="Z474" s="12">
        <v>0</v>
      </c>
    </row>
    <row r="475" spans="1:26" x14ac:dyDescent="0.25">
      <c r="A475" s="8" t="s">
        <v>20</v>
      </c>
      <c r="B475" s="9" t="s">
        <v>903</v>
      </c>
      <c r="C475" s="13">
        <v>106</v>
      </c>
      <c r="D475" s="13">
        <v>83</v>
      </c>
      <c r="E475" s="13">
        <v>21</v>
      </c>
      <c r="F475" s="13">
        <v>495</v>
      </c>
      <c r="G475" s="9" t="s">
        <v>904</v>
      </c>
      <c r="H475" s="13">
        <v>13000</v>
      </c>
      <c r="I475" s="13">
        <v>73215310</v>
      </c>
      <c r="J475" s="9" t="s">
        <v>378</v>
      </c>
      <c r="K475" s="9" t="s">
        <v>2809</v>
      </c>
      <c r="L475" s="9" t="s">
        <v>4118</v>
      </c>
      <c r="M475" s="13" t="s">
        <v>3495</v>
      </c>
      <c r="N475" s="13"/>
      <c r="O475" s="9"/>
      <c r="P475" s="13"/>
      <c r="Q475" s="13">
        <v>216</v>
      </c>
      <c r="R475" s="9" t="s">
        <v>25</v>
      </c>
      <c r="S475" s="9" t="s">
        <v>26</v>
      </c>
      <c r="T475" s="9" t="s">
        <v>126</v>
      </c>
      <c r="U475" s="13">
        <v>80000000</v>
      </c>
      <c r="V475" s="13">
        <v>2002</v>
      </c>
      <c r="W475" s="13">
        <v>503</v>
      </c>
      <c r="X475" s="13">
        <v>7</v>
      </c>
      <c r="Y475" s="13">
        <v>2.35</v>
      </c>
      <c r="Z475" s="14">
        <v>4000</v>
      </c>
    </row>
    <row r="476" spans="1:26" x14ac:dyDescent="0.25">
      <c r="A476" s="5" t="s">
        <v>20</v>
      </c>
      <c r="B476" s="6" t="s">
        <v>586</v>
      </c>
      <c r="C476" s="11">
        <v>178</v>
      </c>
      <c r="D476" s="11">
        <v>102</v>
      </c>
      <c r="E476" s="11">
        <v>153</v>
      </c>
      <c r="F476" s="11">
        <v>269</v>
      </c>
      <c r="G476" s="6" t="s">
        <v>905</v>
      </c>
      <c r="H476" s="11">
        <v>3000</v>
      </c>
      <c r="I476" s="11">
        <v>80360866</v>
      </c>
      <c r="J476" s="6" t="s">
        <v>599</v>
      </c>
      <c r="K476" s="6" t="s">
        <v>4118</v>
      </c>
      <c r="L476" s="6" t="s">
        <v>4459</v>
      </c>
      <c r="M476" s="11"/>
      <c r="N476" s="11"/>
      <c r="O476" s="6"/>
      <c r="P476" s="11"/>
      <c r="Q476" s="11">
        <v>127</v>
      </c>
      <c r="R476" s="6" t="s">
        <v>25</v>
      </c>
      <c r="S476" s="6" t="s">
        <v>26</v>
      </c>
      <c r="T476" s="6" t="s">
        <v>54</v>
      </c>
      <c r="U476" s="11">
        <v>80000000</v>
      </c>
      <c r="V476" s="11">
        <v>2011</v>
      </c>
      <c r="W476" s="11">
        <v>1000</v>
      </c>
      <c r="X476" s="11">
        <v>5.2</v>
      </c>
      <c r="Y476" s="11">
        <v>2.35</v>
      </c>
      <c r="Z476" s="12">
        <v>0</v>
      </c>
    </row>
    <row r="477" spans="1:26" x14ac:dyDescent="0.25">
      <c r="A477" s="8" t="s">
        <v>20</v>
      </c>
      <c r="B477" s="9" t="s">
        <v>907</v>
      </c>
      <c r="C477" s="13">
        <v>102</v>
      </c>
      <c r="D477" s="13">
        <v>130</v>
      </c>
      <c r="E477" s="13">
        <v>81</v>
      </c>
      <c r="F477" s="13">
        <v>427</v>
      </c>
      <c r="G477" s="9" t="s">
        <v>92</v>
      </c>
      <c r="H477" s="13">
        <v>10000</v>
      </c>
      <c r="I477" s="13">
        <v>69102910</v>
      </c>
      <c r="J477" s="9" t="s">
        <v>497</v>
      </c>
      <c r="K477" s="9" t="s">
        <v>378</v>
      </c>
      <c r="L477" s="9" t="s">
        <v>4118</v>
      </c>
      <c r="M477" s="13" t="s">
        <v>2970</v>
      </c>
      <c r="N477" s="13" t="s">
        <v>2604</v>
      </c>
      <c r="O477" s="9"/>
      <c r="P477" s="13"/>
      <c r="Q477" s="13">
        <v>370</v>
      </c>
      <c r="R477" s="9" t="s">
        <v>25</v>
      </c>
      <c r="S477" s="9" t="s">
        <v>26</v>
      </c>
      <c r="T477" s="9" t="s">
        <v>27</v>
      </c>
      <c r="U477" s="13">
        <v>80000000</v>
      </c>
      <c r="V477" s="13">
        <v>1998</v>
      </c>
      <c r="W477" s="13">
        <v>882</v>
      </c>
      <c r="X477" s="13">
        <v>5.0999999999999996</v>
      </c>
      <c r="Y477" s="13">
        <v>2.35</v>
      </c>
      <c r="Z477" s="14">
        <v>0</v>
      </c>
    </row>
    <row r="478" spans="1:26" x14ac:dyDescent="0.25">
      <c r="A478" s="5" t="s">
        <v>20</v>
      </c>
      <c r="B478" s="6" t="s">
        <v>909</v>
      </c>
      <c r="C478" s="11">
        <v>209</v>
      </c>
      <c r="D478" s="11">
        <v>129</v>
      </c>
      <c r="E478" s="11">
        <v>438</v>
      </c>
      <c r="F478" s="11">
        <v>502</v>
      </c>
      <c r="G478" s="6" t="s">
        <v>910</v>
      </c>
      <c r="H478" s="11">
        <v>18000</v>
      </c>
      <c r="I478" s="11">
        <v>65948711</v>
      </c>
      <c r="J478" s="6" t="s">
        <v>1074</v>
      </c>
      <c r="K478" s="6" t="s">
        <v>5505</v>
      </c>
      <c r="L478" s="6" t="s">
        <v>2970</v>
      </c>
      <c r="M478" s="11" t="s">
        <v>2604</v>
      </c>
      <c r="N478" s="11"/>
      <c r="O478" s="6"/>
      <c r="P478" s="11"/>
      <c r="Q478" s="11">
        <v>363</v>
      </c>
      <c r="R478" s="6" t="s">
        <v>25</v>
      </c>
      <c r="S478" s="6" t="s">
        <v>26</v>
      </c>
      <c r="T478" s="6" t="s">
        <v>249</v>
      </c>
      <c r="U478" s="11">
        <v>80000000</v>
      </c>
      <c r="V478" s="11">
        <v>2004</v>
      </c>
      <c r="W478" s="11">
        <v>1000</v>
      </c>
      <c r="X478" s="11">
        <v>6.6</v>
      </c>
      <c r="Y478" s="11">
        <v>1.85</v>
      </c>
      <c r="Z478" s="12">
        <v>0</v>
      </c>
    </row>
    <row r="479" spans="1:26" x14ac:dyDescent="0.25">
      <c r="A479" s="8" t="s">
        <v>20</v>
      </c>
      <c r="B479" s="9" t="s">
        <v>911</v>
      </c>
      <c r="C479" s="13">
        <v>19</v>
      </c>
      <c r="D479" s="13">
        <v>117</v>
      </c>
      <c r="E479" s="13">
        <v>69</v>
      </c>
      <c r="F479" s="13">
        <v>87</v>
      </c>
      <c r="G479" s="9" t="s">
        <v>776</v>
      </c>
      <c r="H479" s="13">
        <v>898</v>
      </c>
      <c r="I479" s="13">
        <v>821997</v>
      </c>
      <c r="J479" s="9" t="s">
        <v>1074</v>
      </c>
      <c r="K479" s="9" t="s">
        <v>4459</v>
      </c>
      <c r="L479" s="9"/>
      <c r="M479" s="13"/>
      <c r="N479" s="13"/>
      <c r="O479" s="9"/>
      <c r="P479" s="13"/>
      <c r="Q479" s="13">
        <v>40</v>
      </c>
      <c r="R479" s="9" t="s">
        <v>25</v>
      </c>
      <c r="S479" s="9" t="s">
        <v>26</v>
      </c>
      <c r="T479" s="9" t="s">
        <v>27</v>
      </c>
      <c r="U479" s="13"/>
      <c r="V479" s="13">
        <v>1997</v>
      </c>
      <c r="W479" s="13">
        <v>577</v>
      </c>
      <c r="X479" s="13">
        <v>7</v>
      </c>
      <c r="Y479" s="13">
        <v>1.85</v>
      </c>
      <c r="Z479" s="14">
        <v>91</v>
      </c>
    </row>
    <row r="480" spans="1:26" x14ac:dyDescent="0.25">
      <c r="A480" s="5" t="s">
        <v>20</v>
      </c>
      <c r="B480" s="6" t="s">
        <v>806</v>
      </c>
      <c r="C480" s="11">
        <v>152</v>
      </c>
      <c r="D480" s="11">
        <v>89</v>
      </c>
      <c r="E480" s="11">
        <v>266</v>
      </c>
      <c r="F480" s="11">
        <v>859</v>
      </c>
      <c r="G480" s="6" t="s">
        <v>756</v>
      </c>
      <c r="H480" s="11">
        <v>12000</v>
      </c>
      <c r="I480" s="11">
        <v>169692572</v>
      </c>
      <c r="J480" s="6" t="s">
        <v>2809</v>
      </c>
      <c r="K480" s="6" t="s">
        <v>599</v>
      </c>
      <c r="L480" s="6" t="s">
        <v>4118</v>
      </c>
      <c r="M480" s="11" t="s">
        <v>478</v>
      </c>
      <c r="N480" s="11"/>
      <c r="O480" s="6"/>
      <c r="P480" s="11"/>
      <c r="Q480" s="11">
        <v>97</v>
      </c>
      <c r="R480" s="6" t="s">
        <v>25</v>
      </c>
      <c r="S480" s="6" t="s">
        <v>26</v>
      </c>
      <c r="T480" s="6" t="s">
        <v>54</v>
      </c>
      <c r="U480" s="11">
        <v>80000000</v>
      </c>
      <c r="V480" s="11">
        <v>2015</v>
      </c>
      <c r="W480" s="11">
        <v>11000</v>
      </c>
      <c r="X480" s="11">
        <v>6.7</v>
      </c>
      <c r="Y480" s="11">
        <v>1.85</v>
      </c>
      <c r="Z480" s="12">
        <v>16000</v>
      </c>
    </row>
    <row r="481" spans="1:26" x14ac:dyDescent="0.25">
      <c r="A481" s="8" t="s">
        <v>309</v>
      </c>
      <c r="B481" s="9" t="s">
        <v>42</v>
      </c>
      <c r="C481" s="13">
        <v>31</v>
      </c>
      <c r="D481" s="13">
        <v>25</v>
      </c>
      <c r="E481" s="13"/>
      <c r="F481" s="13">
        <v>474</v>
      </c>
      <c r="G481" s="9" t="s">
        <v>912</v>
      </c>
      <c r="H481" s="13">
        <v>1000</v>
      </c>
      <c r="I481" s="13"/>
      <c r="J481" s="9" t="s">
        <v>599</v>
      </c>
      <c r="K481" s="9" t="s">
        <v>4118</v>
      </c>
      <c r="L481" s="9" t="s">
        <v>478</v>
      </c>
      <c r="M481" s="13"/>
      <c r="N481" s="13"/>
      <c r="O481" s="9"/>
      <c r="P481" s="13"/>
      <c r="Q481" s="13">
        <v>71</v>
      </c>
      <c r="R481" s="9" t="s">
        <v>25</v>
      </c>
      <c r="S481" s="9" t="s">
        <v>26</v>
      </c>
      <c r="T481" s="9" t="s">
        <v>913</v>
      </c>
      <c r="U481" s="13"/>
      <c r="V481" s="13"/>
      <c r="W481" s="13">
        <v>960</v>
      </c>
      <c r="X481" s="13">
        <v>7.6</v>
      </c>
      <c r="Y481" s="13">
        <v>4</v>
      </c>
      <c r="Z481" s="14">
        <v>0</v>
      </c>
    </row>
    <row r="482" spans="1:26" x14ac:dyDescent="0.25">
      <c r="A482" s="5" t="s">
        <v>20</v>
      </c>
      <c r="B482" s="6" t="s">
        <v>914</v>
      </c>
      <c r="C482" s="11">
        <v>129</v>
      </c>
      <c r="D482" s="11">
        <v>74</v>
      </c>
      <c r="E482" s="11">
        <v>11</v>
      </c>
      <c r="F482" s="11">
        <v>62</v>
      </c>
      <c r="G482" s="6" t="s">
        <v>915</v>
      </c>
      <c r="H482" s="11">
        <v>340</v>
      </c>
      <c r="I482" s="11">
        <v>60507228</v>
      </c>
      <c r="J482" s="6" t="s">
        <v>2809</v>
      </c>
      <c r="K482" s="6" t="s">
        <v>4118</v>
      </c>
      <c r="L482" s="6" t="s">
        <v>478</v>
      </c>
      <c r="M482" s="11" t="s">
        <v>2909</v>
      </c>
      <c r="N482" s="11"/>
      <c r="O482" s="6"/>
      <c r="P482" s="11"/>
      <c r="Q482" s="11">
        <v>186</v>
      </c>
      <c r="R482" s="6" t="s">
        <v>25</v>
      </c>
      <c r="S482" s="6" t="s">
        <v>26</v>
      </c>
      <c r="T482" s="6" t="s">
        <v>126</v>
      </c>
      <c r="U482" s="11">
        <v>80000000</v>
      </c>
      <c r="V482" s="11">
        <v>1999</v>
      </c>
      <c r="W482" s="11">
        <v>243</v>
      </c>
      <c r="X482" s="11">
        <v>7.3</v>
      </c>
      <c r="Y482" s="11">
        <v>1.78</v>
      </c>
      <c r="Z482" s="12">
        <v>607</v>
      </c>
    </row>
    <row r="483" spans="1:26" x14ac:dyDescent="0.25">
      <c r="A483" s="8" t="s">
        <v>20</v>
      </c>
      <c r="B483" s="9" t="s">
        <v>368</v>
      </c>
      <c r="C483" s="13">
        <v>124</v>
      </c>
      <c r="D483" s="13">
        <v>96</v>
      </c>
      <c r="E483" s="13">
        <v>25</v>
      </c>
      <c r="F483" s="13">
        <v>102</v>
      </c>
      <c r="G483" s="9" t="s">
        <v>916</v>
      </c>
      <c r="H483" s="13">
        <v>891</v>
      </c>
      <c r="I483" s="13">
        <v>56684819</v>
      </c>
      <c r="J483" s="9" t="s">
        <v>497</v>
      </c>
      <c r="K483" s="9" t="s">
        <v>378</v>
      </c>
      <c r="L483" s="9" t="s">
        <v>2970</v>
      </c>
      <c r="M483" s="13"/>
      <c r="N483" s="13"/>
      <c r="O483" s="9"/>
      <c r="P483" s="13"/>
      <c r="Q483" s="13">
        <v>615</v>
      </c>
      <c r="R483" s="9" t="s">
        <v>25</v>
      </c>
      <c r="S483" s="9" t="s">
        <v>26</v>
      </c>
      <c r="T483" s="9" t="s">
        <v>27</v>
      </c>
      <c r="U483" s="13">
        <v>80000000</v>
      </c>
      <c r="V483" s="13">
        <v>2002</v>
      </c>
      <c r="W483" s="13">
        <v>639</v>
      </c>
      <c r="X483" s="13">
        <v>5.9</v>
      </c>
      <c r="Y483" s="13">
        <v>2.35</v>
      </c>
      <c r="Z483" s="14">
        <v>3000</v>
      </c>
    </row>
    <row r="484" spans="1:26" x14ac:dyDescent="0.25">
      <c r="A484" s="5" t="s">
        <v>20</v>
      </c>
      <c r="B484" s="6" t="s">
        <v>674</v>
      </c>
      <c r="C484" s="11">
        <v>35</v>
      </c>
      <c r="D484" s="11">
        <v>114</v>
      </c>
      <c r="E484" s="11">
        <v>31</v>
      </c>
      <c r="F484" s="11">
        <v>372</v>
      </c>
      <c r="G484" s="6" t="s">
        <v>917</v>
      </c>
      <c r="H484" s="11">
        <v>9000</v>
      </c>
      <c r="I484" s="11">
        <v>50628009</v>
      </c>
      <c r="J484" s="6" t="s">
        <v>497</v>
      </c>
      <c r="K484" s="6" t="s">
        <v>378</v>
      </c>
      <c r="L484" s="6" t="s">
        <v>4118</v>
      </c>
      <c r="M484" s="11" t="s">
        <v>478</v>
      </c>
      <c r="N484" s="11" t="s">
        <v>2604</v>
      </c>
      <c r="O484" s="6"/>
      <c r="P484" s="11"/>
      <c r="Q484" s="11">
        <v>88</v>
      </c>
      <c r="R484" s="6" t="s">
        <v>25</v>
      </c>
      <c r="S484" s="6" t="s">
        <v>26</v>
      </c>
      <c r="T484" s="6" t="s">
        <v>54</v>
      </c>
      <c r="U484" s="11">
        <v>90000000</v>
      </c>
      <c r="V484" s="11">
        <v>1998</v>
      </c>
      <c r="W484" s="11">
        <v>496</v>
      </c>
      <c r="X484" s="11">
        <v>5.6</v>
      </c>
      <c r="Y484" s="11">
        <v>1.85</v>
      </c>
      <c r="Z484" s="12">
        <v>0</v>
      </c>
    </row>
    <row r="485" spans="1:26" x14ac:dyDescent="0.25">
      <c r="A485" s="8" t="s">
        <v>20</v>
      </c>
      <c r="B485" s="9" t="s">
        <v>603</v>
      </c>
      <c r="C485" s="13">
        <v>166</v>
      </c>
      <c r="D485" s="13">
        <v>99</v>
      </c>
      <c r="E485" s="13">
        <v>57</v>
      </c>
      <c r="F485" s="13">
        <v>820</v>
      </c>
      <c r="G485" s="9" t="s">
        <v>115</v>
      </c>
      <c r="H485" s="13">
        <v>20000</v>
      </c>
      <c r="I485" s="13">
        <v>69772969</v>
      </c>
      <c r="J485" s="9" t="s">
        <v>497</v>
      </c>
      <c r="K485" s="9" t="s">
        <v>5507</v>
      </c>
      <c r="L485" s="9" t="s">
        <v>2604</v>
      </c>
      <c r="M485" s="13"/>
      <c r="N485" s="13"/>
      <c r="O485" s="9"/>
      <c r="P485" s="13"/>
      <c r="Q485" s="13">
        <v>543</v>
      </c>
      <c r="R485" s="9" t="s">
        <v>25</v>
      </c>
      <c r="S485" s="9" t="s">
        <v>26</v>
      </c>
      <c r="T485" s="9" t="s">
        <v>249</v>
      </c>
      <c r="U485" s="13">
        <v>80000000</v>
      </c>
      <c r="V485" s="13">
        <v>2001</v>
      </c>
      <c r="W485" s="13">
        <v>3000</v>
      </c>
      <c r="X485" s="13">
        <v>6.5</v>
      </c>
      <c r="Y485" s="13">
        <v>2.35</v>
      </c>
      <c r="Z485" s="14">
        <v>0</v>
      </c>
    </row>
    <row r="486" spans="1:26" x14ac:dyDescent="0.25">
      <c r="A486" s="5" t="s">
        <v>20</v>
      </c>
      <c r="B486" s="6" t="s">
        <v>140</v>
      </c>
      <c r="C486" s="11">
        <v>137</v>
      </c>
      <c r="D486" s="11">
        <v>129</v>
      </c>
      <c r="E486" s="11">
        <v>258</v>
      </c>
      <c r="F486" s="11">
        <v>163</v>
      </c>
      <c r="G486" s="6" t="s">
        <v>918</v>
      </c>
      <c r="H486" s="11">
        <v>2000</v>
      </c>
      <c r="I486" s="11">
        <v>45356386</v>
      </c>
      <c r="J486" s="6" t="s">
        <v>497</v>
      </c>
      <c r="K486" s="6" t="s">
        <v>378</v>
      </c>
      <c r="L486" s="6" t="s">
        <v>3495</v>
      </c>
      <c r="M486" s="11"/>
      <c r="N486" s="11"/>
      <c r="O486" s="6"/>
      <c r="P486" s="11"/>
      <c r="Q486" s="11">
        <v>244</v>
      </c>
      <c r="R486" s="6" t="s">
        <v>919</v>
      </c>
      <c r="S486" s="6" t="s">
        <v>26</v>
      </c>
      <c r="T486" s="6" t="s">
        <v>54</v>
      </c>
      <c r="U486" s="11">
        <v>75000000</v>
      </c>
      <c r="V486" s="11">
        <v>2005</v>
      </c>
      <c r="W486" s="11">
        <v>277</v>
      </c>
      <c r="X486" s="11">
        <v>5.9</v>
      </c>
      <c r="Y486" s="11">
        <v>2.35</v>
      </c>
      <c r="Z486" s="12">
        <v>951</v>
      </c>
    </row>
    <row r="487" spans="1:26" x14ac:dyDescent="0.25">
      <c r="A487" s="8" t="s">
        <v>20</v>
      </c>
      <c r="B487" s="9" t="s">
        <v>920</v>
      </c>
      <c r="C487" s="13">
        <v>121</v>
      </c>
      <c r="D487" s="13">
        <v>113</v>
      </c>
      <c r="E487" s="13">
        <v>25</v>
      </c>
      <c r="F487" s="13">
        <v>129</v>
      </c>
      <c r="G487" s="9" t="s">
        <v>921</v>
      </c>
      <c r="H487" s="13">
        <v>49000</v>
      </c>
      <c r="I487" s="13">
        <v>55350897</v>
      </c>
      <c r="J487" s="9" t="s">
        <v>1074</v>
      </c>
      <c r="K487" s="9" t="s">
        <v>478</v>
      </c>
      <c r="L487" s="9" t="s">
        <v>4459</v>
      </c>
      <c r="M487" s="13"/>
      <c r="N487" s="13"/>
      <c r="O487" s="9"/>
      <c r="P487" s="13"/>
      <c r="Q487" s="13">
        <v>619</v>
      </c>
      <c r="R487" s="9" t="s">
        <v>25</v>
      </c>
      <c r="S487" s="9" t="s">
        <v>26</v>
      </c>
      <c r="T487" s="9" t="s">
        <v>27</v>
      </c>
      <c r="U487" s="13">
        <v>85000000</v>
      </c>
      <c r="V487" s="13">
        <v>1998</v>
      </c>
      <c r="W487" s="13">
        <v>448</v>
      </c>
      <c r="X487" s="13">
        <v>7</v>
      </c>
      <c r="Y487" s="13">
        <v>2.35</v>
      </c>
      <c r="Z487" s="14">
        <v>32000</v>
      </c>
    </row>
    <row r="488" spans="1:26" x14ac:dyDescent="0.25">
      <c r="A488" s="5" t="s">
        <v>20</v>
      </c>
      <c r="B488" s="6" t="s">
        <v>922</v>
      </c>
      <c r="C488" s="11">
        <v>87</v>
      </c>
      <c r="D488" s="11">
        <v>90</v>
      </c>
      <c r="E488" s="11">
        <v>65</v>
      </c>
      <c r="F488" s="11">
        <v>658</v>
      </c>
      <c r="G488" s="6" t="s">
        <v>692</v>
      </c>
      <c r="H488" s="11">
        <v>11000</v>
      </c>
      <c r="I488" s="11">
        <v>39442871</v>
      </c>
      <c r="J488" s="6" t="s">
        <v>599</v>
      </c>
      <c r="K488" s="6" t="s">
        <v>478</v>
      </c>
      <c r="L488" s="6"/>
      <c r="M488" s="11"/>
      <c r="N488" s="11"/>
      <c r="O488" s="6"/>
      <c r="P488" s="11"/>
      <c r="Q488" s="11">
        <v>237</v>
      </c>
      <c r="R488" s="6" t="s">
        <v>25</v>
      </c>
      <c r="S488" s="6" t="s">
        <v>26</v>
      </c>
      <c r="T488" s="6" t="s">
        <v>27</v>
      </c>
      <c r="U488" s="11">
        <v>80000000</v>
      </c>
      <c r="V488" s="11">
        <v>2000</v>
      </c>
      <c r="W488" s="11">
        <v>11000</v>
      </c>
      <c r="X488" s="11">
        <v>5.3</v>
      </c>
      <c r="Y488" s="11">
        <v>1.85</v>
      </c>
      <c r="Z488" s="12">
        <v>0</v>
      </c>
    </row>
    <row r="489" spans="1:26" x14ac:dyDescent="0.25">
      <c r="A489" s="8" t="s">
        <v>20</v>
      </c>
      <c r="B489" s="9" t="s">
        <v>924</v>
      </c>
      <c r="C489" s="13">
        <v>233</v>
      </c>
      <c r="D489" s="13">
        <v>118</v>
      </c>
      <c r="E489" s="13">
        <v>0</v>
      </c>
      <c r="F489" s="13">
        <v>871</v>
      </c>
      <c r="G489" s="9" t="s">
        <v>204</v>
      </c>
      <c r="H489" s="13">
        <v>13000</v>
      </c>
      <c r="I489" s="13">
        <v>37899638</v>
      </c>
      <c r="J489" s="9" t="s">
        <v>497</v>
      </c>
      <c r="K489" s="9" t="s">
        <v>378</v>
      </c>
      <c r="L489" s="9" t="s">
        <v>599</v>
      </c>
      <c r="M489" s="13" t="s">
        <v>478</v>
      </c>
      <c r="N489" s="13" t="s">
        <v>2604</v>
      </c>
      <c r="O489" s="9"/>
      <c r="P489" s="13"/>
      <c r="Q489" s="13">
        <v>492</v>
      </c>
      <c r="R489" s="9" t="s">
        <v>25</v>
      </c>
      <c r="S489" s="9" t="s">
        <v>26</v>
      </c>
      <c r="T489" s="9" t="s">
        <v>27</v>
      </c>
      <c r="U489" s="13">
        <v>88000000</v>
      </c>
      <c r="V489" s="13">
        <v>2005</v>
      </c>
      <c r="W489" s="13">
        <v>13000</v>
      </c>
      <c r="X489" s="13">
        <v>5.9</v>
      </c>
      <c r="Y489" s="13">
        <v>1.85</v>
      </c>
      <c r="Z489" s="14">
        <v>0</v>
      </c>
    </row>
    <row r="490" spans="1:26" x14ac:dyDescent="0.25">
      <c r="A490" s="5" t="s">
        <v>20</v>
      </c>
      <c r="B490" s="6" t="s">
        <v>116</v>
      </c>
      <c r="C490" s="11">
        <v>132</v>
      </c>
      <c r="D490" s="11">
        <v>106</v>
      </c>
      <c r="E490" s="11">
        <v>13000</v>
      </c>
      <c r="F490" s="11">
        <v>733</v>
      </c>
      <c r="G490" s="6" t="s">
        <v>380</v>
      </c>
      <c r="H490" s="11">
        <v>20000</v>
      </c>
      <c r="I490" s="11">
        <v>37754208</v>
      </c>
      <c r="J490" s="6" t="s">
        <v>497</v>
      </c>
      <c r="K490" s="6" t="s">
        <v>599</v>
      </c>
      <c r="L490" s="6" t="s">
        <v>2970</v>
      </c>
      <c r="M490" s="11"/>
      <c r="N490" s="11"/>
      <c r="O490" s="6"/>
      <c r="P490" s="11"/>
      <c r="Q490" s="11">
        <v>405</v>
      </c>
      <c r="R490" s="6" t="s">
        <v>25</v>
      </c>
      <c r="S490" s="6" t="s">
        <v>26</v>
      </c>
      <c r="T490" s="6" t="s">
        <v>27</v>
      </c>
      <c r="U490" s="11">
        <v>70000000</v>
      </c>
      <c r="V490" s="11">
        <v>1996</v>
      </c>
      <c r="W490" s="11">
        <v>770</v>
      </c>
      <c r="X490" s="11">
        <v>6.3</v>
      </c>
      <c r="Y490" s="11">
        <v>2.35</v>
      </c>
      <c r="Z490" s="12">
        <v>0</v>
      </c>
    </row>
    <row r="491" spans="1:26" x14ac:dyDescent="0.25">
      <c r="A491" s="8" t="s">
        <v>20</v>
      </c>
      <c r="B491" s="9" t="s">
        <v>925</v>
      </c>
      <c r="C491" s="13">
        <v>63</v>
      </c>
      <c r="D491" s="13">
        <v>81</v>
      </c>
      <c r="E491" s="13">
        <v>92</v>
      </c>
      <c r="F491" s="13">
        <v>8</v>
      </c>
      <c r="G491" s="9" t="s">
        <v>926</v>
      </c>
      <c r="H491" s="13">
        <v>23</v>
      </c>
      <c r="I491" s="13"/>
      <c r="J491" s="9" t="s">
        <v>1074</v>
      </c>
      <c r="K491" s="9" t="s">
        <v>1786</v>
      </c>
      <c r="L491" s="9" t="s">
        <v>5505</v>
      </c>
      <c r="M491" s="13" t="s">
        <v>2970</v>
      </c>
      <c r="N491" s="13"/>
      <c r="O491" s="9"/>
      <c r="P491" s="13"/>
      <c r="Q491" s="13">
        <v>3</v>
      </c>
      <c r="R491" s="9" t="s">
        <v>537</v>
      </c>
      <c r="S491" s="9" t="s">
        <v>538</v>
      </c>
      <c r="T491" s="9" t="s">
        <v>42</v>
      </c>
      <c r="U491" s="13"/>
      <c r="V491" s="13">
        <v>2015</v>
      </c>
      <c r="W491" s="13">
        <v>21</v>
      </c>
      <c r="X491" s="13">
        <v>6.4</v>
      </c>
      <c r="Y491" s="13">
        <v>2.35</v>
      </c>
      <c r="Z491" s="14">
        <v>257</v>
      </c>
    </row>
    <row r="492" spans="1:26" x14ac:dyDescent="0.25">
      <c r="A492" s="5" t="s">
        <v>20</v>
      </c>
      <c r="B492" s="6" t="s">
        <v>381</v>
      </c>
      <c r="C492" s="11">
        <v>95</v>
      </c>
      <c r="D492" s="11">
        <v>117</v>
      </c>
      <c r="E492" s="11">
        <v>93</v>
      </c>
      <c r="F492" s="11">
        <v>904</v>
      </c>
      <c r="G492" s="6" t="s">
        <v>927</v>
      </c>
      <c r="H492" s="11">
        <v>12000</v>
      </c>
      <c r="I492" s="11">
        <v>27779888</v>
      </c>
      <c r="J492" s="6" t="s">
        <v>497</v>
      </c>
      <c r="K492" s="6" t="s">
        <v>378</v>
      </c>
      <c r="L492" s="6" t="s">
        <v>1074</v>
      </c>
      <c r="M492" s="11" t="s">
        <v>2604</v>
      </c>
      <c r="N492" s="11"/>
      <c r="O492" s="6"/>
      <c r="P492" s="11"/>
      <c r="Q492" s="11">
        <v>182</v>
      </c>
      <c r="R492" s="6" t="s">
        <v>25</v>
      </c>
      <c r="S492" s="6" t="s">
        <v>26</v>
      </c>
      <c r="T492" s="6" t="s">
        <v>249</v>
      </c>
      <c r="U492" s="11"/>
      <c r="V492" s="11">
        <v>1997</v>
      </c>
      <c r="W492" s="11">
        <v>1000</v>
      </c>
      <c r="X492" s="11">
        <v>6.9</v>
      </c>
      <c r="Y492" s="11">
        <v>2.35</v>
      </c>
      <c r="Z492" s="12">
        <v>0</v>
      </c>
    </row>
    <row r="493" spans="1:26" x14ac:dyDescent="0.25">
      <c r="A493" s="8" t="s">
        <v>20</v>
      </c>
      <c r="B493" s="9" t="s">
        <v>273</v>
      </c>
      <c r="C493" s="13">
        <v>258</v>
      </c>
      <c r="D493" s="13">
        <v>89</v>
      </c>
      <c r="E493" s="13">
        <v>84</v>
      </c>
      <c r="F493" s="13">
        <v>1000</v>
      </c>
      <c r="G493" s="9" t="s">
        <v>928</v>
      </c>
      <c r="H493" s="13">
        <v>13000</v>
      </c>
      <c r="I493" s="13">
        <v>38542418</v>
      </c>
      <c r="J493" s="9" t="s">
        <v>497</v>
      </c>
      <c r="K493" s="9" t="s">
        <v>2970</v>
      </c>
      <c r="L493" s="9" t="s">
        <v>2604</v>
      </c>
      <c r="M493" s="13"/>
      <c r="N493" s="13"/>
      <c r="O493" s="9"/>
      <c r="P493" s="13"/>
      <c r="Q493" s="13">
        <v>252</v>
      </c>
      <c r="R493" s="9" t="s">
        <v>25</v>
      </c>
      <c r="S493" s="9" t="s">
        <v>26</v>
      </c>
      <c r="T493" s="9" t="s">
        <v>27</v>
      </c>
      <c r="U493" s="13">
        <v>80000000</v>
      </c>
      <c r="V493" s="13">
        <v>2009</v>
      </c>
      <c r="W493" s="13">
        <v>1000</v>
      </c>
      <c r="X493" s="13">
        <v>6.3</v>
      </c>
      <c r="Y493" s="13">
        <v>2.35</v>
      </c>
      <c r="Z493" s="14">
        <v>0</v>
      </c>
    </row>
    <row r="494" spans="1:26" x14ac:dyDescent="0.25">
      <c r="A494" s="5" t="s">
        <v>20</v>
      </c>
      <c r="B494" s="6" t="s">
        <v>545</v>
      </c>
      <c r="C494" s="11">
        <v>162</v>
      </c>
      <c r="D494" s="11">
        <v>145</v>
      </c>
      <c r="E494" s="11">
        <v>79</v>
      </c>
      <c r="F494" s="11">
        <v>183</v>
      </c>
      <c r="G494" s="6" t="s">
        <v>930</v>
      </c>
      <c r="H494" s="11">
        <v>981</v>
      </c>
      <c r="I494" s="11">
        <v>34566746</v>
      </c>
      <c r="J494" s="6" t="s">
        <v>1074</v>
      </c>
      <c r="K494" s="6" t="s">
        <v>5155</v>
      </c>
      <c r="L494" s="6" t="s">
        <v>2604</v>
      </c>
      <c r="M494" s="11"/>
      <c r="N494" s="11"/>
      <c r="O494" s="6"/>
      <c r="P494" s="11"/>
      <c r="Q494" s="11">
        <v>315</v>
      </c>
      <c r="R494" s="6" t="s">
        <v>25</v>
      </c>
      <c r="S494" s="6" t="s">
        <v>26</v>
      </c>
      <c r="T494" s="6" t="s">
        <v>27</v>
      </c>
      <c r="U494" s="11">
        <v>80000000</v>
      </c>
      <c r="V494" s="11">
        <v>2000</v>
      </c>
      <c r="W494" s="11">
        <v>274</v>
      </c>
      <c r="X494" s="11">
        <v>7.3</v>
      </c>
      <c r="Y494" s="11">
        <v>1.85</v>
      </c>
      <c r="Z494" s="12">
        <v>0</v>
      </c>
    </row>
    <row r="495" spans="1:26" x14ac:dyDescent="0.25">
      <c r="A495" s="8" t="s">
        <v>20</v>
      </c>
      <c r="B495" s="9" t="s">
        <v>216</v>
      </c>
      <c r="C495" s="13">
        <v>61</v>
      </c>
      <c r="D495" s="13">
        <v>114</v>
      </c>
      <c r="E495" s="13">
        <v>357</v>
      </c>
      <c r="F495" s="13">
        <v>366</v>
      </c>
      <c r="G495" s="9" t="s">
        <v>931</v>
      </c>
      <c r="H495" s="13">
        <v>13000</v>
      </c>
      <c r="I495" s="13">
        <v>32885565</v>
      </c>
      <c r="J495" s="9" t="s">
        <v>497</v>
      </c>
      <c r="K495" s="9" t="s">
        <v>378</v>
      </c>
      <c r="L495" s="9" t="s">
        <v>1074</v>
      </c>
      <c r="M495" s="13" t="s">
        <v>2604</v>
      </c>
      <c r="N495" s="13"/>
      <c r="O495" s="9"/>
      <c r="P495" s="13"/>
      <c r="Q495" s="13">
        <v>101</v>
      </c>
      <c r="R495" s="9" t="s">
        <v>25</v>
      </c>
      <c r="S495" s="9" t="s">
        <v>26</v>
      </c>
      <c r="T495" s="9" t="s">
        <v>27</v>
      </c>
      <c r="U495" s="13">
        <v>80000000</v>
      </c>
      <c r="V495" s="13">
        <v>1996</v>
      </c>
      <c r="W495" s="13">
        <v>10000</v>
      </c>
      <c r="X495" s="13">
        <v>5.8</v>
      </c>
      <c r="Y495" s="13">
        <v>1.85</v>
      </c>
      <c r="Z495" s="14">
        <v>0</v>
      </c>
    </row>
    <row r="496" spans="1:26" x14ac:dyDescent="0.25">
      <c r="A496" s="5" t="s">
        <v>20</v>
      </c>
      <c r="B496" s="6" t="s">
        <v>932</v>
      </c>
      <c r="C496" s="11">
        <v>113</v>
      </c>
      <c r="D496" s="11">
        <v>87</v>
      </c>
      <c r="E496" s="11">
        <v>43</v>
      </c>
      <c r="F496" s="11">
        <v>210</v>
      </c>
      <c r="G496" s="6" t="s">
        <v>933</v>
      </c>
      <c r="H496" s="11">
        <v>882</v>
      </c>
      <c r="I496" s="11">
        <v>36073232</v>
      </c>
      <c r="J496" s="6" t="s">
        <v>378</v>
      </c>
      <c r="K496" s="6" t="s">
        <v>2809</v>
      </c>
      <c r="L496" s="6" t="s">
        <v>4118</v>
      </c>
      <c r="M496" s="11"/>
      <c r="N496" s="11"/>
      <c r="O496" s="6"/>
      <c r="P496" s="11"/>
      <c r="Q496" s="11">
        <v>66</v>
      </c>
      <c r="R496" s="6" t="s">
        <v>25</v>
      </c>
      <c r="S496" s="6" t="s">
        <v>26</v>
      </c>
      <c r="T496" s="6" t="s">
        <v>54</v>
      </c>
      <c r="U496" s="11">
        <v>80000000</v>
      </c>
      <c r="V496" s="11">
        <v>2013</v>
      </c>
      <c r="W496" s="11">
        <v>396</v>
      </c>
      <c r="X496" s="11">
        <v>5.2</v>
      </c>
      <c r="Y496" s="11">
        <v>2.35</v>
      </c>
      <c r="Z496" s="12">
        <v>0</v>
      </c>
    </row>
    <row r="497" spans="1:26" x14ac:dyDescent="0.25">
      <c r="A497" s="8" t="s">
        <v>20</v>
      </c>
      <c r="B497" s="9" t="s">
        <v>935</v>
      </c>
      <c r="C497" s="13">
        <v>174</v>
      </c>
      <c r="D497" s="13">
        <v>119</v>
      </c>
      <c r="E497" s="13">
        <v>64</v>
      </c>
      <c r="F497" s="13">
        <v>41</v>
      </c>
      <c r="G497" s="9" t="s">
        <v>774</v>
      </c>
      <c r="H497" s="13">
        <v>743</v>
      </c>
      <c r="I497" s="13">
        <v>21471685</v>
      </c>
      <c r="J497" s="9" t="s">
        <v>497</v>
      </c>
      <c r="K497" s="9" t="s">
        <v>378</v>
      </c>
      <c r="L497" s="9" t="s">
        <v>2970</v>
      </c>
      <c r="M497" s="13"/>
      <c r="N497" s="13"/>
      <c r="O497" s="9"/>
      <c r="P497" s="13"/>
      <c r="Q497" s="13">
        <v>1308</v>
      </c>
      <c r="R497" s="9" t="s">
        <v>25</v>
      </c>
      <c r="S497" s="9" t="s">
        <v>26</v>
      </c>
      <c r="T497" s="9" t="s">
        <v>27</v>
      </c>
      <c r="U497" s="13">
        <v>44000000</v>
      </c>
      <c r="V497" s="13">
        <v>2000</v>
      </c>
      <c r="W497" s="13">
        <v>117</v>
      </c>
      <c r="X497" s="13">
        <v>2.4</v>
      </c>
      <c r="Y497" s="13">
        <v>2.35</v>
      </c>
      <c r="Z497" s="14">
        <v>0</v>
      </c>
    </row>
    <row r="498" spans="1:26" x14ac:dyDescent="0.25">
      <c r="A498" s="5" t="s">
        <v>20</v>
      </c>
      <c r="B498" s="6" t="s">
        <v>936</v>
      </c>
      <c r="C498" s="11">
        <v>101</v>
      </c>
      <c r="D498" s="11">
        <v>91</v>
      </c>
      <c r="E498" s="11">
        <v>287</v>
      </c>
      <c r="F498" s="11">
        <v>695</v>
      </c>
      <c r="G498" s="6" t="s">
        <v>937</v>
      </c>
      <c r="H498" s="11">
        <v>3000</v>
      </c>
      <c r="I498" s="11">
        <v>20950820</v>
      </c>
      <c r="J498" s="6" t="s">
        <v>378</v>
      </c>
      <c r="K498" s="6" t="s">
        <v>2809</v>
      </c>
      <c r="L498" s="6" t="s">
        <v>599</v>
      </c>
      <c r="M498" s="11" t="s">
        <v>4118</v>
      </c>
      <c r="N498" s="11" t="s">
        <v>478</v>
      </c>
      <c r="O498" s="6" t="s">
        <v>2970</v>
      </c>
      <c r="P498" s="11"/>
      <c r="Q498" s="11">
        <v>160</v>
      </c>
      <c r="R498" s="6" t="s">
        <v>25</v>
      </c>
      <c r="S498" s="6" t="s">
        <v>318</v>
      </c>
      <c r="T498" s="6" t="s">
        <v>54</v>
      </c>
      <c r="U498" s="11">
        <v>80000000</v>
      </c>
      <c r="V498" s="11">
        <v>2003</v>
      </c>
      <c r="W498" s="11">
        <v>739</v>
      </c>
      <c r="X498" s="11">
        <v>5.7</v>
      </c>
      <c r="Y498" s="11">
        <v>2.35</v>
      </c>
      <c r="Z498" s="12">
        <v>665</v>
      </c>
    </row>
    <row r="499" spans="1:26" x14ac:dyDescent="0.25">
      <c r="A499" s="8" t="s">
        <v>309</v>
      </c>
      <c r="B499" s="9" t="s">
        <v>78</v>
      </c>
      <c r="C499" s="13">
        <v>205</v>
      </c>
      <c r="D499" s="13">
        <v>118</v>
      </c>
      <c r="E499" s="13">
        <v>252</v>
      </c>
      <c r="F499" s="13">
        <v>30</v>
      </c>
      <c r="G499" s="9" t="s">
        <v>938</v>
      </c>
      <c r="H499" s="13">
        <v>529</v>
      </c>
      <c r="I499" s="13">
        <v>19673424</v>
      </c>
      <c r="J499" s="9" t="s">
        <v>1074</v>
      </c>
      <c r="K499" s="9" t="s">
        <v>3976</v>
      </c>
      <c r="L499" s="9" t="s">
        <v>4459</v>
      </c>
      <c r="M499" s="13"/>
      <c r="N499" s="13"/>
      <c r="O499" s="9"/>
      <c r="P499" s="13"/>
      <c r="Q499" s="13">
        <v>232</v>
      </c>
      <c r="R499" s="9" t="s">
        <v>25</v>
      </c>
      <c r="S499" s="9" t="s">
        <v>26</v>
      </c>
      <c r="T499" s="9" t="s">
        <v>27</v>
      </c>
      <c r="U499" s="13">
        <v>80000000</v>
      </c>
      <c r="V499" s="13">
        <v>2009</v>
      </c>
      <c r="W499" s="13">
        <v>48</v>
      </c>
      <c r="X499" s="13">
        <v>5.8</v>
      </c>
      <c r="Y499" s="13">
        <v>2.35</v>
      </c>
      <c r="Z499" s="14">
        <v>0</v>
      </c>
    </row>
    <row r="500" spans="1:26" x14ac:dyDescent="0.25">
      <c r="A500" s="5" t="s">
        <v>20</v>
      </c>
      <c r="B500" s="6" t="s">
        <v>413</v>
      </c>
      <c r="C500" s="11">
        <v>123</v>
      </c>
      <c r="D500" s="11">
        <v>116</v>
      </c>
      <c r="E500" s="11">
        <v>503</v>
      </c>
      <c r="F500" s="11">
        <v>982</v>
      </c>
      <c r="G500" s="6" t="s">
        <v>272</v>
      </c>
      <c r="H500" s="11">
        <v>23000</v>
      </c>
      <c r="I500" s="11">
        <v>19480739</v>
      </c>
      <c r="J500" s="6" t="s">
        <v>497</v>
      </c>
      <c r="K500" s="6" t="s">
        <v>378</v>
      </c>
      <c r="L500" s="6" t="s">
        <v>2970</v>
      </c>
      <c r="M500" s="11"/>
      <c r="N500" s="11"/>
      <c r="O500" s="6"/>
      <c r="P500" s="11"/>
      <c r="Q500" s="11">
        <v>457</v>
      </c>
      <c r="R500" s="6" t="s">
        <v>25</v>
      </c>
      <c r="S500" s="6" t="s">
        <v>26</v>
      </c>
      <c r="T500" s="6" t="s">
        <v>27</v>
      </c>
      <c r="U500" s="11">
        <v>80000000</v>
      </c>
      <c r="V500" s="11">
        <v>2003</v>
      </c>
      <c r="W500" s="11">
        <v>18000</v>
      </c>
      <c r="X500" s="11">
        <v>5.6</v>
      </c>
      <c r="Y500" s="11">
        <v>2.35</v>
      </c>
      <c r="Z500" s="12">
        <v>0</v>
      </c>
    </row>
    <row r="501" spans="1:26" x14ac:dyDescent="0.25">
      <c r="A501" s="8" t="s">
        <v>20</v>
      </c>
      <c r="B501" s="9" t="s">
        <v>940</v>
      </c>
      <c r="C501" s="13">
        <v>79</v>
      </c>
      <c r="D501" s="13">
        <v>177</v>
      </c>
      <c r="E501" s="13">
        <v>0</v>
      </c>
      <c r="F501" s="13">
        <v>582</v>
      </c>
      <c r="G501" s="9" t="s">
        <v>941</v>
      </c>
      <c r="H501" s="13">
        <v>766</v>
      </c>
      <c r="I501" s="13">
        <v>17593391</v>
      </c>
      <c r="J501" s="9" t="s">
        <v>497</v>
      </c>
      <c r="K501" s="9" t="s">
        <v>378</v>
      </c>
      <c r="L501" s="9" t="s">
        <v>1074</v>
      </c>
      <c r="M501" s="13" t="s">
        <v>2970</v>
      </c>
      <c r="N501" s="13"/>
      <c r="O501" s="9"/>
      <c r="P501" s="13"/>
      <c r="Q501" s="13">
        <v>376</v>
      </c>
      <c r="R501" s="9" t="s">
        <v>25</v>
      </c>
      <c r="S501" s="9" t="s">
        <v>26</v>
      </c>
      <c r="T501" s="9" t="s">
        <v>249</v>
      </c>
      <c r="U501" s="13">
        <v>80000000</v>
      </c>
      <c r="V501" s="13">
        <v>1997</v>
      </c>
      <c r="W501" s="13">
        <v>674</v>
      </c>
      <c r="X501" s="13">
        <v>6</v>
      </c>
      <c r="Y501" s="13">
        <v>2.35</v>
      </c>
      <c r="Z501" s="14">
        <v>0</v>
      </c>
    </row>
    <row r="502" spans="1:26" x14ac:dyDescent="0.25">
      <c r="A502" s="5" t="s">
        <v>20</v>
      </c>
      <c r="B502" s="6" t="s">
        <v>340</v>
      </c>
      <c r="C502" s="11">
        <v>61</v>
      </c>
      <c r="D502" s="11">
        <v>97</v>
      </c>
      <c r="E502" s="11">
        <v>750</v>
      </c>
      <c r="F502" s="11">
        <v>231</v>
      </c>
      <c r="G502" s="6" t="s">
        <v>801</v>
      </c>
      <c r="H502" s="11">
        <v>1000</v>
      </c>
      <c r="I502" s="11">
        <v>18318000</v>
      </c>
      <c r="J502" s="6" t="s">
        <v>378</v>
      </c>
      <c r="K502" s="6" t="s">
        <v>599</v>
      </c>
      <c r="L502" s="6" t="s">
        <v>1074</v>
      </c>
      <c r="M502" s="11" t="s">
        <v>4118</v>
      </c>
      <c r="N502" s="11" t="s">
        <v>478</v>
      </c>
      <c r="O502" s="6"/>
      <c r="P502" s="11"/>
      <c r="Q502" s="11">
        <v>216</v>
      </c>
      <c r="R502" s="6" t="s">
        <v>25</v>
      </c>
      <c r="S502" s="6" t="s">
        <v>163</v>
      </c>
      <c r="T502" s="6" t="s">
        <v>126</v>
      </c>
      <c r="U502" s="11">
        <v>80000000</v>
      </c>
      <c r="V502" s="11">
        <v>1998</v>
      </c>
      <c r="W502" s="11">
        <v>971</v>
      </c>
      <c r="X502" s="11">
        <v>5.8</v>
      </c>
      <c r="Y502" s="11">
        <v>1.85</v>
      </c>
      <c r="Z502" s="12">
        <v>964</v>
      </c>
    </row>
    <row r="503" spans="1:26" x14ac:dyDescent="0.25">
      <c r="A503" s="8" t="s">
        <v>20</v>
      </c>
      <c r="B503" s="9" t="s">
        <v>421</v>
      </c>
      <c r="C503" s="13">
        <v>202</v>
      </c>
      <c r="D503" s="13">
        <v>106</v>
      </c>
      <c r="E503" s="13">
        <v>42</v>
      </c>
      <c r="F503" s="13">
        <v>612</v>
      </c>
      <c r="G503" s="9" t="s">
        <v>944</v>
      </c>
      <c r="H503" s="13">
        <v>14000</v>
      </c>
      <c r="I503" s="13">
        <v>27356090</v>
      </c>
      <c r="J503" s="9" t="s">
        <v>497</v>
      </c>
      <c r="K503" s="9" t="s">
        <v>378</v>
      </c>
      <c r="L503" s="9" t="s">
        <v>478</v>
      </c>
      <c r="M503" s="13"/>
      <c r="N503" s="13"/>
      <c r="O503" s="9"/>
      <c r="P503" s="13"/>
      <c r="Q503" s="13">
        <v>117</v>
      </c>
      <c r="R503" s="9" t="s">
        <v>25</v>
      </c>
      <c r="S503" s="9" t="s">
        <v>26</v>
      </c>
      <c r="T503" s="9" t="s">
        <v>27</v>
      </c>
      <c r="U503" s="13">
        <v>90000000</v>
      </c>
      <c r="V503" s="13">
        <v>2015</v>
      </c>
      <c r="W503" s="13">
        <v>788</v>
      </c>
      <c r="X503" s="13">
        <v>6</v>
      </c>
      <c r="Y503" s="13">
        <v>2.35</v>
      </c>
      <c r="Z503" s="14">
        <v>21000</v>
      </c>
    </row>
    <row r="504" spans="1:26" x14ac:dyDescent="0.25">
      <c r="A504" s="5" t="s">
        <v>20</v>
      </c>
      <c r="B504" s="6" t="s">
        <v>945</v>
      </c>
      <c r="C504" s="11">
        <v>145</v>
      </c>
      <c r="D504" s="11">
        <v>106</v>
      </c>
      <c r="E504" s="11">
        <v>14</v>
      </c>
      <c r="F504" s="11">
        <v>0</v>
      </c>
      <c r="G504" s="6" t="s">
        <v>946</v>
      </c>
      <c r="H504" s="11">
        <v>2</v>
      </c>
      <c r="I504" s="11">
        <v>17473245</v>
      </c>
      <c r="J504" s="6" t="s">
        <v>497</v>
      </c>
      <c r="K504" s="6" t="s">
        <v>2970</v>
      </c>
      <c r="L504" s="6" t="s">
        <v>2604</v>
      </c>
      <c r="M504" s="11"/>
      <c r="N504" s="11"/>
      <c r="O504" s="6"/>
      <c r="P504" s="11"/>
      <c r="Q504" s="11">
        <v>348</v>
      </c>
      <c r="R504" s="6" t="s">
        <v>25</v>
      </c>
      <c r="S504" s="6" t="s">
        <v>26</v>
      </c>
      <c r="T504" s="6" t="s">
        <v>27</v>
      </c>
      <c r="U504" s="11">
        <v>70000000</v>
      </c>
      <c r="V504" s="11">
        <v>2000</v>
      </c>
      <c r="W504" s="11">
        <v>0</v>
      </c>
      <c r="X504" s="11">
        <v>5.7</v>
      </c>
      <c r="Y504" s="11">
        <v>2.35</v>
      </c>
      <c r="Z504" s="12">
        <v>995</v>
      </c>
    </row>
    <row r="505" spans="1:26" x14ac:dyDescent="0.25">
      <c r="A505" s="8" t="s">
        <v>20</v>
      </c>
      <c r="B505" s="9" t="s">
        <v>696</v>
      </c>
      <c r="C505" s="13">
        <v>101</v>
      </c>
      <c r="D505" s="13">
        <v>94</v>
      </c>
      <c r="E505" s="13">
        <v>0</v>
      </c>
      <c r="F505" s="13">
        <v>14</v>
      </c>
      <c r="G505" s="9" t="s">
        <v>947</v>
      </c>
      <c r="H505" s="13">
        <v>563</v>
      </c>
      <c r="I505" s="13">
        <v>15131330</v>
      </c>
      <c r="J505" s="9" t="s">
        <v>378</v>
      </c>
      <c r="K505" s="9" t="s">
        <v>2809</v>
      </c>
      <c r="L505" s="9" t="s">
        <v>4118</v>
      </c>
      <c r="M505" s="13" t="s">
        <v>478</v>
      </c>
      <c r="N505" s="13"/>
      <c r="O505" s="9"/>
      <c r="P505" s="13"/>
      <c r="Q505" s="13">
        <v>64</v>
      </c>
      <c r="R505" s="9" t="s">
        <v>25</v>
      </c>
      <c r="S505" s="9" t="s">
        <v>538</v>
      </c>
      <c r="T505" s="9" t="s">
        <v>54</v>
      </c>
      <c r="U505" s="13">
        <v>86000000</v>
      </c>
      <c r="V505" s="13">
        <v>2006</v>
      </c>
      <c r="W505" s="13">
        <v>80</v>
      </c>
      <c r="X505" s="13">
        <v>6</v>
      </c>
      <c r="Y505" s="13">
        <v>2.35</v>
      </c>
      <c r="Z505" s="14">
        <v>941</v>
      </c>
    </row>
    <row r="506" spans="1:26" x14ac:dyDescent="0.25">
      <c r="A506" s="5" t="s">
        <v>20</v>
      </c>
      <c r="B506" s="6" t="s">
        <v>949</v>
      </c>
      <c r="C506" s="11">
        <v>113</v>
      </c>
      <c r="D506" s="11">
        <v>104</v>
      </c>
      <c r="E506" s="11">
        <v>63</v>
      </c>
      <c r="F506" s="11">
        <v>7</v>
      </c>
      <c r="G506" s="6" t="s">
        <v>949</v>
      </c>
      <c r="H506" s="11">
        <v>67</v>
      </c>
      <c r="I506" s="11">
        <v>19406406</v>
      </c>
      <c r="J506" s="6" t="s">
        <v>41</v>
      </c>
      <c r="K506" s="6" t="s">
        <v>1074</v>
      </c>
      <c r="L506" s="6"/>
      <c r="M506" s="11"/>
      <c r="N506" s="11"/>
      <c r="O506" s="6"/>
      <c r="P506" s="11"/>
      <c r="Q506" s="11">
        <v>42</v>
      </c>
      <c r="R506" s="6" t="s">
        <v>537</v>
      </c>
      <c r="S506" s="6" t="s">
        <v>538</v>
      </c>
      <c r="T506" s="6" t="s">
        <v>126</v>
      </c>
      <c r="U506" s="11">
        <v>40000000</v>
      </c>
      <c r="V506" s="11">
        <v>2009</v>
      </c>
      <c r="W506" s="11">
        <v>63</v>
      </c>
      <c r="X506" s="11">
        <v>7.8</v>
      </c>
      <c r="Y506" s="11">
        <v>2.35</v>
      </c>
      <c r="Z506" s="12">
        <v>0</v>
      </c>
    </row>
    <row r="507" spans="1:26" x14ac:dyDescent="0.25">
      <c r="A507" s="8" t="s">
        <v>20</v>
      </c>
      <c r="B507" s="9" t="s">
        <v>649</v>
      </c>
      <c r="C507" s="13">
        <v>113</v>
      </c>
      <c r="D507" s="13">
        <v>102</v>
      </c>
      <c r="E507" s="13">
        <v>0</v>
      </c>
      <c r="F507" s="13">
        <v>212</v>
      </c>
      <c r="G507" s="9" t="s">
        <v>777</v>
      </c>
      <c r="H507" s="13">
        <v>1000</v>
      </c>
      <c r="I507" s="13">
        <v>1891821</v>
      </c>
      <c r="J507" s="9" t="s">
        <v>497</v>
      </c>
      <c r="K507" s="9" t="s">
        <v>378</v>
      </c>
      <c r="L507" s="9" t="s">
        <v>1786</v>
      </c>
      <c r="M507" s="13" t="s">
        <v>2970</v>
      </c>
      <c r="N507" s="13" t="s">
        <v>2604</v>
      </c>
      <c r="O507" s="9"/>
      <c r="P507" s="13"/>
      <c r="Q507" s="13">
        <v>301</v>
      </c>
      <c r="R507" s="9" t="s">
        <v>25</v>
      </c>
      <c r="S507" s="9" t="s">
        <v>34</v>
      </c>
      <c r="T507" s="9" t="s">
        <v>27</v>
      </c>
      <c r="U507" s="13">
        <v>52000000</v>
      </c>
      <c r="V507" s="13">
        <v>2005</v>
      </c>
      <c r="W507" s="13">
        <v>307</v>
      </c>
      <c r="X507" s="13">
        <v>4.2</v>
      </c>
      <c r="Y507" s="13">
        <v>2.35</v>
      </c>
      <c r="Z507" s="14">
        <v>785</v>
      </c>
    </row>
    <row r="508" spans="1:26" x14ac:dyDescent="0.25">
      <c r="A508" s="5" t="s">
        <v>20</v>
      </c>
      <c r="B508" s="6" t="s">
        <v>805</v>
      </c>
      <c r="C508" s="11">
        <v>272</v>
      </c>
      <c r="D508" s="11">
        <v>105</v>
      </c>
      <c r="E508" s="11">
        <v>545</v>
      </c>
      <c r="F508" s="11">
        <v>74</v>
      </c>
      <c r="G508" s="6" t="s">
        <v>950</v>
      </c>
      <c r="H508" s="11">
        <v>795</v>
      </c>
      <c r="I508" s="11">
        <v>23219748</v>
      </c>
      <c r="J508" s="6" t="s">
        <v>497</v>
      </c>
      <c r="K508" s="6" t="s">
        <v>378</v>
      </c>
      <c r="L508" s="6" t="s">
        <v>1074</v>
      </c>
      <c r="M508" s="11" t="s">
        <v>5155</v>
      </c>
      <c r="N508" s="11" t="s">
        <v>4459</v>
      </c>
      <c r="O508" s="6"/>
      <c r="P508" s="11"/>
      <c r="Q508" s="11">
        <v>308</v>
      </c>
      <c r="R508" s="6" t="s">
        <v>25</v>
      </c>
      <c r="S508" s="6" t="s">
        <v>121</v>
      </c>
      <c r="T508" s="6" t="s">
        <v>27</v>
      </c>
      <c r="U508" s="11">
        <v>80000000</v>
      </c>
      <c r="V508" s="11">
        <v>2014</v>
      </c>
      <c r="W508" s="11">
        <v>172</v>
      </c>
      <c r="X508" s="11">
        <v>5.6</v>
      </c>
      <c r="Y508" s="11">
        <v>2.35</v>
      </c>
      <c r="Z508" s="12">
        <v>20000</v>
      </c>
    </row>
    <row r="509" spans="1:26" x14ac:dyDescent="0.25">
      <c r="A509" s="8" t="s">
        <v>20</v>
      </c>
      <c r="B509" s="9" t="s">
        <v>951</v>
      </c>
      <c r="C509" s="13">
        <v>3</v>
      </c>
      <c r="D509" s="13">
        <v>89</v>
      </c>
      <c r="E509" s="13">
        <v>0</v>
      </c>
      <c r="F509" s="13">
        <v>20</v>
      </c>
      <c r="G509" s="9" t="s">
        <v>952</v>
      </c>
      <c r="H509" s="13">
        <v>163</v>
      </c>
      <c r="I509" s="13"/>
      <c r="J509" s="9" t="s">
        <v>2809</v>
      </c>
      <c r="K509" s="9" t="s">
        <v>4118</v>
      </c>
      <c r="L509" s="9"/>
      <c r="M509" s="13"/>
      <c r="N509" s="13"/>
      <c r="O509" s="9"/>
      <c r="P509" s="13"/>
      <c r="Q509" s="13">
        <v>1</v>
      </c>
      <c r="R509" s="9" t="s">
        <v>919</v>
      </c>
      <c r="S509" s="9" t="s">
        <v>953</v>
      </c>
      <c r="T509" s="9" t="s">
        <v>54</v>
      </c>
      <c r="U509" s="13">
        <v>8000000</v>
      </c>
      <c r="V509" s="13">
        <v>2015</v>
      </c>
      <c r="W509" s="13">
        <v>94</v>
      </c>
      <c r="X509" s="13">
        <v>4.4000000000000004</v>
      </c>
      <c r="Y509" s="13"/>
      <c r="Z509" s="14">
        <v>138</v>
      </c>
    </row>
    <row r="510" spans="1:26" x14ac:dyDescent="0.25">
      <c r="A510" s="5" t="s">
        <v>20</v>
      </c>
      <c r="B510" s="6" t="s">
        <v>342</v>
      </c>
      <c r="C510" s="11">
        <v>205</v>
      </c>
      <c r="D510" s="11">
        <v>135</v>
      </c>
      <c r="E510" s="11">
        <v>2000</v>
      </c>
      <c r="F510" s="11">
        <v>535</v>
      </c>
      <c r="G510" s="6" t="s">
        <v>954</v>
      </c>
      <c r="H510" s="11">
        <v>1000</v>
      </c>
      <c r="I510" s="11">
        <v>170708996</v>
      </c>
      <c r="J510" s="6" t="s">
        <v>3170</v>
      </c>
      <c r="K510" s="6" t="s">
        <v>1074</v>
      </c>
      <c r="L510" s="6"/>
      <c r="M510" s="11"/>
      <c r="N510" s="11"/>
      <c r="O510" s="6"/>
      <c r="P510" s="11"/>
      <c r="Q510" s="11">
        <v>1171</v>
      </c>
      <c r="R510" s="6" t="s">
        <v>25</v>
      </c>
      <c r="S510" s="6" t="s">
        <v>26</v>
      </c>
      <c r="T510" s="6" t="s">
        <v>27</v>
      </c>
      <c r="U510" s="11">
        <v>58000000</v>
      </c>
      <c r="V510" s="11">
        <v>2001</v>
      </c>
      <c r="W510" s="11">
        <v>592</v>
      </c>
      <c r="X510" s="11">
        <v>8.1999999999999993</v>
      </c>
      <c r="Y510" s="11">
        <v>1.85</v>
      </c>
      <c r="Z510" s="12">
        <v>29000</v>
      </c>
    </row>
    <row r="511" spans="1:26" x14ac:dyDescent="0.25">
      <c r="A511" s="8" t="s">
        <v>20</v>
      </c>
      <c r="B511" s="9" t="s">
        <v>819</v>
      </c>
      <c r="C511" s="13">
        <v>186</v>
      </c>
      <c r="D511" s="13">
        <v>73</v>
      </c>
      <c r="E511" s="13">
        <v>28</v>
      </c>
      <c r="F511" s="13">
        <v>847</v>
      </c>
      <c r="G511" s="9" t="s">
        <v>516</v>
      </c>
      <c r="H511" s="13">
        <v>2000</v>
      </c>
      <c r="I511" s="13">
        <v>422783777</v>
      </c>
      <c r="J511" s="9" t="s">
        <v>378</v>
      </c>
      <c r="K511" s="9" t="s">
        <v>2809</v>
      </c>
      <c r="L511" s="9" t="s">
        <v>1074</v>
      </c>
      <c r="M511" s="13" t="s">
        <v>4118</v>
      </c>
      <c r="N511" s="13" t="s">
        <v>3976</v>
      </c>
      <c r="O511" s="9"/>
      <c r="P511" s="13"/>
      <c r="Q511" s="13">
        <v>656</v>
      </c>
      <c r="R511" s="9" t="s">
        <v>25</v>
      </c>
      <c r="S511" s="9" t="s">
        <v>26</v>
      </c>
      <c r="T511" s="9" t="s">
        <v>126</v>
      </c>
      <c r="U511" s="13">
        <v>45000000</v>
      </c>
      <c r="V511" s="13">
        <v>1994</v>
      </c>
      <c r="W511" s="13">
        <v>886</v>
      </c>
      <c r="X511" s="13">
        <v>8.5</v>
      </c>
      <c r="Y511" s="13">
        <v>1.66</v>
      </c>
      <c r="Z511" s="14">
        <v>17000</v>
      </c>
    </row>
    <row r="512" spans="1:26" x14ac:dyDescent="0.25">
      <c r="A512" s="5" t="s">
        <v>20</v>
      </c>
      <c r="B512" s="6" t="s">
        <v>552</v>
      </c>
      <c r="C512" s="11">
        <v>178</v>
      </c>
      <c r="D512" s="11">
        <v>94</v>
      </c>
      <c r="E512" s="11">
        <v>62</v>
      </c>
      <c r="F512" s="11">
        <v>722</v>
      </c>
      <c r="G512" s="6" t="s">
        <v>420</v>
      </c>
      <c r="H512" s="11">
        <v>14000</v>
      </c>
      <c r="I512" s="11">
        <v>103812241</v>
      </c>
      <c r="J512" s="6" t="s">
        <v>497</v>
      </c>
      <c r="K512" s="6" t="s">
        <v>378</v>
      </c>
      <c r="L512" s="6" t="s">
        <v>599</v>
      </c>
      <c r="M512" s="11" t="s">
        <v>4118</v>
      </c>
      <c r="N512" s="11" t="s">
        <v>478</v>
      </c>
      <c r="O512" s="6" t="s">
        <v>2970</v>
      </c>
      <c r="P512" s="11"/>
      <c r="Q512" s="11">
        <v>133</v>
      </c>
      <c r="R512" s="6" t="s">
        <v>25</v>
      </c>
      <c r="S512" s="6" t="s">
        <v>26</v>
      </c>
      <c r="T512" s="6" t="s">
        <v>54</v>
      </c>
      <c r="U512" s="11">
        <v>79000000</v>
      </c>
      <c r="V512" s="11">
        <v>2012</v>
      </c>
      <c r="W512" s="11">
        <v>12000</v>
      </c>
      <c r="X512" s="11">
        <v>5.8</v>
      </c>
      <c r="Y512" s="11">
        <v>1.85</v>
      </c>
      <c r="Z512" s="12">
        <v>0</v>
      </c>
    </row>
    <row r="513" spans="1:26" x14ac:dyDescent="0.25">
      <c r="A513" s="8" t="s">
        <v>20</v>
      </c>
      <c r="B513" s="9" t="s">
        <v>955</v>
      </c>
      <c r="C513" s="13">
        <v>169</v>
      </c>
      <c r="D513" s="13">
        <v>95</v>
      </c>
      <c r="E513" s="13">
        <v>18</v>
      </c>
      <c r="F513" s="13">
        <v>18</v>
      </c>
      <c r="G513" s="9" t="s">
        <v>394</v>
      </c>
      <c r="H513" s="13">
        <v>622</v>
      </c>
      <c r="I513" s="13">
        <v>119793567</v>
      </c>
      <c r="J513" s="9" t="s">
        <v>2809</v>
      </c>
      <c r="K513" s="9" t="s">
        <v>599</v>
      </c>
      <c r="L513" s="9" t="s">
        <v>4118</v>
      </c>
      <c r="M513" s="13" t="s">
        <v>478</v>
      </c>
      <c r="N513" s="13" t="s">
        <v>2970</v>
      </c>
      <c r="O513" s="9"/>
      <c r="P513" s="13"/>
      <c r="Q513" s="13">
        <v>85</v>
      </c>
      <c r="R513" s="9" t="s">
        <v>25</v>
      </c>
      <c r="S513" s="9" t="s">
        <v>26</v>
      </c>
      <c r="T513" s="9" t="s">
        <v>54</v>
      </c>
      <c r="U513" s="13">
        <v>78000000</v>
      </c>
      <c r="V513" s="13">
        <v>2013</v>
      </c>
      <c r="W513" s="13">
        <v>161</v>
      </c>
      <c r="X513" s="13">
        <v>6.5</v>
      </c>
      <c r="Y513" s="13">
        <v>2.35</v>
      </c>
      <c r="Z513" s="14">
        <v>15000</v>
      </c>
    </row>
    <row r="514" spans="1:26" x14ac:dyDescent="0.25">
      <c r="A514" s="5" t="s">
        <v>20</v>
      </c>
      <c r="B514" s="6" t="s">
        <v>118</v>
      </c>
      <c r="C514" s="11">
        <v>210</v>
      </c>
      <c r="D514" s="11">
        <v>124</v>
      </c>
      <c r="E514" s="11">
        <v>420</v>
      </c>
      <c r="F514" s="11">
        <v>876</v>
      </c>
      <c r="G514" s="6" t="s">
        <v>316</v>
      </c>
      <c r="H514" s="11">
        <v>22000</v>
      </c>
      <c r="I514" s="11">
        <v>92930005</v>
      </c>
      <c r="J514" s="6" t="s">
        <v>5507</v>
      </c>
      <c r="K514" s="6" t="s">
        <v>1074</v>
      </c>
      <c r="L514" s="6" t="s">
        <v>2604</v>
      </c>
      <c r="M514" s="11"/>
      <c r="N514" s="11"/>
      <c r="O514" s="6"/>
      <c r="P514" s="11"/>
      <c r="Q514" s="11">
        <v>764</v>
      </c>
      <c r="R514" s="6" t="s">
        <v>25</v>
      </c>
      <c r="S514" s="6" t="s">
        <v>318</v>
      </c>
      <c r="T514" s="6" t="s">
        <v>249</v>
      </c>
      <c r="U514" s="11">
        <v>78000000</v>
      </c>
      <c r="V514" s="11">
        <v>2002</v>
      </c>
      <c r="W514" s="11">
        <v>12000</v>
      </c>
      <c r="X514" s="11">
        <v>7.2</v>
      </c>
      <c r="Y514" s="11">
        <v>2.35</v>
      </c>
      <c r="Z514" s="12">
        <v>0</v>
      </c>
    </row>
    <row r="515" spans="1:26" x14ac:dyDescent="0.25">
      <c r="A515" s="8" t="s">
        <v>20</v>
      </c>
      <c r="B515" s="9" t="s">
        <v>357</v>
      </c>
      <c r="C515" s="13">
        <v>140</v>
      </c>
      <c r="D515" s="13">
        <v>136</v>
      </c>
      <c r="E515" s="13">
        <v>394</v>
      </c>
      <c r="F515" s="13">
        <v>1000</v>
      </c>
      <c r="G515" s="9" t="s">
        <v>931</v>
      </c>
      <c r="H515" s="13">
        <v>24000</v>
      </c>
      <c r="I515" s="13">
        <v>67286731</v>
      </c>
      <c r="J515" s="9" t="s">
        <v>497</v>
      </c>
      <c r="K515" s="9" t="s">
        <v>378</v>
      </c>
      <c r="L515" s="9" t="s">
        <v>3495</v>
      </c>
      <c r="M515" s="13"/>
      <c r="N515" s="13"/>
      <c r="O515" s="9"/>
      <c r="P515" s="13"/>
      <c r="Q515" s="13">
        <v>345</v>
      </c>
      <c r="R515" s="9" t="s">
        <v>25</v>
      </c>
      <c r="S515" s="9" t="s">
        <v>26</v>
      </c>
      <c r="T515" s="9" t="s">
        <v>27</v>
      </c>
      <c r="U515" s="13">
        <v>100000000</v>
      </c>
      <c r="V515" s="13">
        <v>2004</v>
      </c>
      <c r="W515" s="13">
        <v>10000</v>
      </c>
      <c r="X515" s="13">
        <v>6.7</v>
      </c>
      <c r="Y515" s="13">
        <v>2.35</v>
      </c>
      <c r="Z515" s="14">
        <v>0</v>
      </c>
    </row>
    <row r="516" spans="1:26" x14ac:dyDescent="0.25">
      <c r="A516" s="5" t="s">
        <v>20</v>
      </c>
      <c r="B516" s="6" t="s">
        <v>754</v>
      </c>
      <c r="C516" s="11">
        <v>156</v>
      </c>
      <c r="D516" s="11">
        <v>91</v>
      </c>
      <c r="E516" s="11">
        <v>221</v>
      </c>
      <c r="F516" s="11">
        <v>553</v>
      </c>
      <c r="G516" s="6" t="s">
        <v>756</v>
      </c>
      <c r="H516" s="11">
        <v>14000</v>
      </c>
      <c r="I516" s="11">
        <v>74158157</v>
      </c>
      <c r="J516" s="6" t="s">
        <v>599</v>
      </c>
      <c r="K516" s="6"/>
      <c r="L516" s="6"/>
      <c r="M516" s="11"/>
      <c r="N516" s="11"/>
      <c r="O516" s="6"/>
      <c r="P516" s="11"/>
      <c r="Q516" s="11">
        <v>264</v>
      </c>
      <c r="R516" s="6" t="s">
        <v>25</v>
      </c>
      <c r="S516" s="6" t="s">
        <v>26</v>
      </c>
      <c r="T516" s="6" t="s">
        <v>54</v>
      </c>
      <c r="U516" s="11">
        <v>79000000</v>
      </c>
      <c r="V516" s="11">
        <v>2011</v>
      </c>
      <c r="W516" s="11">
        <v>11000</v>
      </c>
      <c r="X516" s="11">
        <v>3.4</v>
      </c>
      <c r="Y516" s="11">
        <v>1.85</v>
      </c>
      <c r="Z516" s="12">
        <v>0</v>
      </c>
    </row>
    <row r="517" spans="1:26" x14ac:dyDescent="0.25">
      <c r="A517" s="8" t="s">
        <v>20</v>
      </c>
      <c r="B517" s="9" t="s">
        <v>957</v>
      </c>
      <c r="C517" s="13">
        <v>150</v>
      </c>
      <c r="D517" s="13">
        <v>107</v>
      </c>
      <c r="E517" s="13">
        <v>309</v>
      </c>
      <c r="F517" s="13">
        <v>771</v>
      </c>
      <c r="G517" s="9" t="s">
        <v>721</v>
      </c>
      <c r="H517" s="13">
        <v>23000</v>
      </c>
      <c r="I517" s="13">
        <v>127083765</v>
      </c>
      <c r="J517" s="9" t="s">
        <v>497</v>
      </c>
      <c r="K517" s="9" t="s">
        <v>5507</v>
      </c>
      <c r="L517" s="9" t="s">
        <v>2604</v>
      </c>
      <c r="M517" s="13"/>
      <c r="N517" s="13"/>
      <c r="O517" s="9"/>
      <c r="P517" s="13"/>
      <c r="Q517" s="13">
        <v>370</v>
      </c>
      <c r="R517" s="9" t="s">
        <v>25</v>
      </c>
      <c r="S517" s="9" t="s">
        <v>26</v>
      </c>
      <c r="T517" s="9" t="s">
        <v>27</v>
      </c>
      <c r="U517" s="13">
        <v>76000000</v>
      </c>
      <c r="V517" s="13">
        <v>2003</v>
      </c>
      <c r="W517" s="13">
        <v>787</v>
      </c>
      <c r="X517" s="13">
        <v>5.9</v>
      </c>
      <c r="Y517" s="13">
        <v>2.35</v>
      </c>
      <c r="Z517" s="14">
        <v>0</v>
      </c>
    </row>
    <row r="518" spans="1:26" x14ac:dyDescent="0.25">
      <c r="A518" s="5" t="s">
        <v>20</v>
      </c>
      <c r="B518" s="6" t="s">
        <v>449</v>
      </c>
      <c r="C518" s="11">
        <v>119</v>
      </c>
      <c r="D518" s="11">
        <v>108</v>
      </c>
      <c r="E518" s="11">
        <v>54</v>
      </c>
      <c r="F518" s="11">
        <v>6000</v>
      </c>
      <c r="G518" s="6" t="s">
        <v>48</v>
      </c>
      <c r="H518" s="11">
        <v>12000</v>
      </c>
      <c r="I518" s="11">
        <v>1339152</v>
      </c>
      <c r="J518" s="6" t="s">
        <v>378</v>
      </c>
      <c r="K518" s="6" t="s">
        <v>2809</v>
      </c>
      <c r="L518" s="6" t="s">
        <v>1074</v>
      </c>
      <c r="M518" s="11" t="s">
        <v>4118</v>
      </c>
      <c r="N518" s="11" t="s">
        <v>478</v>
      </c>
      <c r="O518" s="6"/>
      <c r="P518" s="11"/>
      <c r="Q518" s="11">
        <v>64</v>
      </c>
      <c r="R518" s="6" t="s">
        <v>25</v>
      </c>
      <c r="S518" s="6" t="s">
        <v>538</v>
      </c>
      <c r="T518" s="6" t="s">
        <v>54</v>
      </c>
      <c r="U518" s="11">
        <v>81200000</v>
      </c>
      <c r="V518" s="11">
        <v>2015</v>
      </c>
      <c r="W518" s="11">
        <v>11000</v>
      </c>
      <c r="X518" s="11">
        <v>7.8</v>
      </c>
      <c r="Y518" s="11">
        <v>2.35</v>
      </c>
      <c r="Z518" s="12">
        <v>31000</v>
      </c>
    </row>
    <row r="519" spans="1:26" x14ac:dyDescent="0.25">
      <c r="A519" s="8" t="s">
        <v>20</v>
      </c>
      <c r="B519" s="9" t="s">
        <v>958</v>
      </c>
      <c r="C519" s="13">
        <v>232</v>
      </c>
      <c r="D519" s="13">
        <v>99</v>
      </c>
      <c r="E519" s="13">
        <v>101</v>
      </c>
      <c r="F519" s="13">
        <v>327</v>
      </c>
      <c r="G519" s="9" t="s">
        <v>959</v>
      </c>
      <c r="H519" s="13">
        <v>1000</v>
      </c>
      <c r="I519" s="13">
        <v>15071514</v>
      </c>
      <c r="J519" s="9" t="s">
        <v>2970</v>
      </c>
      <c r="K519" s="9" t="s">
        <v>2604</v>
      </c>
      <c r="L519" s="9"/>
      <c r="M519" s="13"/>
      <c r="N519" s="13"/>
      <c r="O519" s="9"/>
      <c r="P519" s="13"/>
      <c r="Q519" s="13">
        <v>273</v>
      </c>
      <c r="R519" s="9" t="s">
        <v>25</v>
      </c>
      <c r="S519" s="9" t="s">
        <v>26</v>
      </c>
      <c r="T519" s="9" t="s">
        <v>27</v>
      </c>
      <c r="U519" s="13">
        <v>80000000</v>
      </c>
      <c r="V519" s="13">
        <v>2007</v>
      </c>
      <c r="W519" s="13">
        <v>422</v>
      </c>
      <c r="X519" s="13">
        <v>5.9</v>
      </c>
      <c r="Y519" s="13">
        <v>1.85</v>
      </c>
      <c r="Z519" s="14">
        <v>0</v>
      </c>
    </row>
    <row r="520" spans="1:26" x14ac:dyDescent="0.25">
      <c r="A520" s="5" t="s">
        <v>20</v>
      </c>
      <c r="B520" s="6" t="s">
        <v>961</v>
      </c>
      <c r="C520" s="11">
        <v>49</v>
      </c>
      <c r="D520" s="11">
        <v>92</v>
      </c>
      <c r="E520" s="11">
        <v>5</v>
      </c>
      <c r="F520" s="11">
        <v>924</v>
      </c>
      <c r="G520" s="6" t="s">
        <v>323</v>
      </c>
      <c r="H520" s="11">
        <v>22000</v>
      </c>
      <c r="I520" s="11">
        <v>26000610</v>
      </c>
      <c r="J520" s="6" t="s">
        <v>378</v>
      </c>
      <c r="K520" s="6" t="s">
        <v>2809</v>
      </c>
      <c r="L520" s="6" t="s">
        <v>599</v>
      </c>
      <c r="M520" s="11" t="s">
        <v>4118</v>
      </c>
      <c r="N520" s="11" t="s">
        <v>478</v>
      </c>
      <c r="O520" s="6"/>
      <c r="P520" s="11"/>
      <c r="Q520" s="11">
        <v>197</v>
      </c>
      <c r="R520" s="6" t="s">
        <v>25</v>
      </c>
      <c r="S520" s="6" t="s">
        <v>26</v>
      </c>
      <c r="T520" s="6" t="s">
        <v>54</v>
      </c>
      <c r="U520" s="11">
        <v>76000000</v>
      </c>
      <c r="V520" s="11">
        <v>2000</v>
      </c>
      <c r="W520" s="11">
        <v>1000</v>
      </c>
      <c r="X520" s="11">
        <v>4.0999999999999996</v>
      </c>
      <c r="Y520" s="11">
        <v>1.85</v>
      </c>
      <c r="Z520" s="12">
        <v>413</v>
      </c>
    </row>
    <row r="521" spans="1:26" x14ac:dyDescent="0.25">
      <c r="A521" s="8" t="s">
        <v>20</v>
      </c>
      <c r="B521" s="9" t="s">
        <v>962</v>
      </c>
      <c r="C521" s="13">
        <v>165</v>
      </c>
      <c r="D521" s="13">
        <v>87</v>
      </c>
      <c r="E521" s="13">
        <v>11</v>
      </c>
      <c r="F521" s="13">
        <v>745</v>
      </c>
      <c r="G521" s="9" t="s">
        <v>963</v>
      </c>
      <c r="H521" s="13">
        <v>1000</v>
      </c>
      <c r="I521" s="13">
        <v>323505540</v>
      </c>
      <c r="J521" s="9" t="s">
        <v>2809</v>
      </c>
      <c r="K521" s="9" t="s">
        <v>599</v>
      </c>
      <c r="L521" s="9" t="s">
        <v>4118</v>
      </c>
      <c r="M521" s="13"/>
      <c r="N521" s="13"/>
      <c r="O521" s="9"/>
      <c r="P521" s="13"/>
      <c r="Q521" s="13">
        <v>155</v>
      </c>
      <c r="R521" s="9" t="s">
        <v>25</v>
      </c>
      <c r="S521" s="9" t="s">
        <v>282</v>
      </c>
      <c r="T521" s="9" t="s">
        <v>54</v>
      </c>
      <c r="U521" s="13">
        <v>75000000</v>
      </c>
      <c r="V521" s="13">
        <v>2016</v>
      </c>
      <c r="W521" s="13">
        <v>904</v>
      </c>
      <c r="X521" s="13">
        <v>6.8</v>
      </c>
      <c r="Y521" s="13">
        <v>1.85</v>
      </c>
      <c r="Z521" s="14">
        <v>36000</v>
      </c>
    </row>
    <row r="522" spans="1:26" x14ac:dyDescent="0.25">
      <c r="A522" s="5" t="s">
        <v>309</v>
      </c>
      <c r="B522" s="6" t="s">
        <v>965</v>
      </c>
      <c r="C522" s="11">
        <v>202</v>
      </c>
      <c r="D522" s="11">
        <v>110</v>
      </c>
      <c r="E522" s="11">
        <v>45</v>
      </c>
      <c r="F522" s="11">
        <v>845</v>
      </c>
      <c r="G522" s="6" t="s">
        <v>966</v>
      </c>
      <c r="H522" s="11">
        <v>1000</v>
      </c>
      <c r="I522" s="11">
        <v>66462600</v>
      </c>
      <c r="J522" s="6" t="s">
        <v>497</v>
      </c>
      <c r="K522" s="6" t="s">
        <v>378</v>
      </c>
      <c r="L522" s="6" t="s">
        <v>478</v>
      </c>
      <c r="M522" s="11" t="s">
        <v>2970</v>
      </c>
      <c r="N522" s="11"/>
      <c r="O522" s="6"/>
      <c r="P522" s="11"/>
      <c r="Q522" s="11">
        <v>786</v>
      </c>
      <c r="R522" s="6" t="s">
        <v>25</v>
      </c>
      <c r="S522" s="6" t="s">
        <v>26</v>
      </c>
      <c r="T522" s="6" t="s">
        <v>27</v>
      </c>
      <c r="U522" s="11">
        <v>78000000</v>
      </c>
      <c r="V522" s="11">
        <v>2003</v>
      </c>
      <c r="W522" s="11">
        <v>872</v>
      </c>
      <c r="X522" s="11">
        <v>5.8</v>
      </c>
      <c r="Y522" s="11">
        <v>2.35</v>
      </c>
      <c r="Z522" s="12">
        <v>0</v>
      </c>
    </row>
    <row r="523" spans="1:26" x14ac:dyDescent="0.25">
      <c r="A523" s="8" t="s">
        <v>20</v>
      </c>
      <c r="B523" s="9" t="s">
        <v>967</v>
      </c>
      <c r="C523" s="13">
        <v>306</v>
      </c>
      <c r="D523" s="13">
        <v>98</v>
      </c>
      <c r="E523" s="13">
        <v>275</v>
      </c>
      <c r="F523" s="13">
        <v>1000</v>
      </c>
      <c r="G523" s="9" t="s">
        <v>968</v>
      </c>
      <c r="H523" s="13">
        <v>7000</v>
      </c>
      <c r="I523" s="13">
        <v>368049635</v>
      </c>
      <c r="J523" s="9" t="s">
        <v>2809</v>
      </c>
      <c r="K523" s="9" t="s">
        <v>599</v>
      </c>
      <c r="L523" s="9" t="s">
        <v>4118</v>
      </c>
      <c r="M523" s="13" t="s">
        <v>2970</v>
      </c>
      <c r="N523" s="13"/>
      <c r="O523" s="9"/>
      <c r="P523" s="13"/>
      <c r="Q523" s="13">
        <v>284</v>
      </c>
      <c r="R523" s="9" t="s">
        <v>25</v>
      </c>
      <c r="S523" s="9" t="s">
        <v>26</v>
      </c>
      <c r="T523" s="9" t="s">
        <v>54</v>
      </c>
      <c r="U523" s="13">
        <v>76000000</v>
      </c>
      <c r="V523" s="13">
        <v>2013</v>
      </c>
      <c r="W523" s="13">
        <v>2000</v>
      </c>
      <c r="X523" s="13">
        <v>7.5</v>
      </c>
      <c r="Y523" s="13">
        <v>1.85</v>
      </c>
      <c r="Z523" s="14">
        <v>56000</v>
      </c>
    </row>
    <row r="524" spans="1:26" x14ac:dyDescent="0.25">
      <c r="A524" s="5" t="s">
        <v>20</v>
      </c>
      <c r="B524" s="6" t="s">
        <v>189</v>
      </c>
      <c r="C524" s="11">
        <v>185</v>
      </c>
      <c r="D524" s="11">
        <v>154</v>
      </c>
      <c r="E524" s="11">
        <v>776</v>
      </c>
      <c r="F524" s="11">
        <v>933</v>
      </c>
      <c r="G524" s="6" t="s">
        <v>557</v>
      </c>
      <c r="H524" s="11">
        <v>10000</v>
      </c>
      <c r="I524" s="11">
        <v>306124059</v>
      </c>
      <c r="J524" s="6" t="s">
        <v>497</v>
      </c>
      <c r="K524" s="6" t="s">
        <v>378</v>
      </c>
      <c r="L524" s="6" t="s">
        <v>2970</v>
      </c>
      <c r="M524" s="11"/>
      <c r="N524" s="11"/>
      <c r="O524" s="6"/>
      <c r="P524" s="11"/>
      <c r="Q524" s="11">
        <v>856</v>
      </c>
      <c r="R524" s="6" t="s">
        <v>25</v>
      </c>
      <c r="S524" s="6" t="s">
        <v>26</v>
      </c>
      <c r="T524" s="6" t="s">
        <v>27</v>
      </c>
      <c r="U524" s="11">
        <v>75000000</v>
      </c>
      <c r="V524" s="11">
        <v>1996</v>
      </c>
      <c r="W524" s="11">
        <v>2000</v>
      </c>
      <c r="X524" s="11">
        <v>6.9</v>
      </c>
      <c r="Y524" s="11">
        <v>2.35</v>
      </c>
      <c r="Z524" s="12">
        <v>16000</v>
      </c>
    </row>
    <row r="525" spans="1:26" x14ac:dyDescent="0.25">
      <c r="A525" s="8" t="s">
        <v>20</v>
      </c>
      <c r="B525" s="9" t="s">
        <v>172</v>
      </c>
      <c r="C525" s="13">
        <v>177</v>
      </c>
      <c r="D525" s="13">
        <v>129</v>
      </c>
      <c r="E525" s="13">
        <v>14000</v>
      </c>
      <c r="F525" s="13">
        <v>227</v>
      </c>
      <c r="G525" s="9" t="s">
        <v>970</v>
      </c>
      <c r="H525" s="13">
        <v>610</v>
      </c>
      <c r="I525" s="13">
        <v>229074524</v>
      </c>
      <c r="J525" s="9" t="s">
        <v>497</v>
      </c>
      <c r="K525" s="9" t="s">
        <v>378</v>
      </c>
      <c r="L525" s="9" t="s">
        <v>2970</v>
      </c>
      <c r="M525" s="13"/>
      <c r="N525" s="13"/>
      <c r="O525" s="9"/>
      <c r="P525" s="13"/>
      <c r="Q525" s="13">
        <v>552</v>
      </c>
      <c r="R525" s="9" t="s">
        <v>25</v>
      </c>
      <c r="S525" s="9" t="s">
        <v>26</v>
      </c>
      <c r="T525" s="9" t="s">
        <v>27</v>
      </c>
      <c r="U525" s="13">
        <v>73000000</v>
      </c>
      <c r="V525" s="13">
        <v>1997</v>
      </c>
      <c r="W525" s="13">
        <v>506</v>
      </c>
      <c r="X525" s="13">
        <v>6.5</v>
      </c>
      <c r="Y525" s="13">
        <v>1.85</v>
      </c>
      <c r="Z525" s="14">
        <v>0</v>
      </c>
    </row>
    <row r="526" spans="1:26" x14ac:dyDescent="0.25">
      <c r="A526" s="5" t="s">
        <v>20</v>
      </c>
      <c r="B526" s="6" t="s">
        <v>325</v>
      </c>
      <c r="C526" s="11">
        <v>181</v>
      </c>
      <c r="D526" s="11">
        <v>86</v>
      </c>
      <c r="E526" s="11">
        <v>35</v>
      </c>
      <c r="F526" s="11">
        <v>179</v>
      </c>
      <c r="G526" s="6" t="s">
        <v>328</v>
      </c>
      <c r="H526" s="11">
        <v>851</v>
      </c>
      <c r="I526" s="11">
        <v>193136719</v>
      </c>
      <c r="J526" s="6" t="s">
        <v>378</v>
      </c>
      <c r="K526" s="6" t="s">
        <v>2809</v>
      </c>
      <c r="L526" s="6" t="s">
        <v>599</v>
      </c>
      <c r="M526" s="11" t="s">
        <v>4118</v>
      </c>
      <c r="N526" s="11"/>
      <c r="O526" s="6"/>
      <c r="P526" s="11"/>
      <c r="Q526" s="11">
        <v>385</v>
      </c>
      <c r="R526" s="6" t="s">
        <v>25</v>
      </c>
      <c r="S526" s="6" t="s">
        <v>26</v>
      </c>
      <c r="T526" s="6" t="s">
        <v>54</v>
      </c>
      <c r="U526" s="11">
        <v>75000000</v>
      </c>
      <c r="V526" s="11">
        <v>2005</v>
      </c>
      <c r="W526" s="11">
        <v>436</v>
      </c>
      <c r="X526" s="11">
        <v>6.9</v>
      </c>
      <c r="Y526" s="11">
        <v>1.85</v>
      </c>
      <c r="Z526" s="12">
        <v>0</v>
      </c>
    </row>
    <row r="527" spans="1:26" x14ac:dyDescent="0.25">
      <c r="A527" s="8" t="s">
        <v>20</v>
      </c>
      <c r="B527" s="9" t="s">
        <v>466</v>
      </c>
      <c r="C527" s="13">
        <v>372</v>
      </c>
      <c r="D527" s="13">
        <v>109</v>
      </c>
      <c r="E527" s="13">
        <v>0</v>
      </c>
      <c r="F527" s="13">
        <v>18</v>
      </c>
      <c r="G527" s="9" t="s">
        <v>972</v>
      </c>
      <c r="H527" s="13">
        <v>16000</v>
      </c>
      <c r="I527" s="13">
        <v>35286428</v>
      </c>
      <c r="J527" s="9" t="s">
        <v>1074</v>
      </c>
      <c r="K527" s="9" t="s">
        <v>2970</v>
      </c>
      <c r="L527" s="9" t="s">
        <v>2604</v>
      </c>
      <c r="M527" s="13"/>
      <c r="N527" s="13"/>
      <c r="O527" s="9"/>
      <c r="P527" s="13"/>
      <c r="Q527" s="13">
        <v>1206</v>
      </c>
      <c r="R527" s="9" t="s">
        <v>25</v>
      </c>
      <c r="S527" s="9" t="s">
        <v>26</v>
      </c>
      <c r="T527" s="9" t="s">
        <v>249</v>
      </c>
      <c r="U527" s="13">
        <v>76000000</v>
      </c>
      <c r="V527" s="13">
        <v>2006</v>
      </c>
      <c r="W527" s="13">
        <v>430</v>
      </c>
      <c r="X527" s="13">
        <v>7.9</v>
      </c>
      <c r="Y527" s="13">
        <v>1.85</v>
      </c>
      <c r="Z527" s="14">
        <v>17000</v>
      </c>
    </row>
    <row r="528" spans="1:26" x14ac:dyDescent="0.25">
      <c r="A528" s="5" t="s">
        <v>20</v>
      </c>
      <c r="B528" s="6" t="s">
        <v>64</v>
      </c>
      <c r="C528" s="11">
        <v>290</v>
      </c>
      <c r="D528" s="11">
        <v>104</v>
      </c>
      <c r="E528" s="11">
        <v>0</v>
      </c>
      <c r="F528" s="11">
        <v>505</v>
      </c>
      <c r="G528" s="6" t="s">
        <v>973</v>
      </c>
      <c r="H528" s="11">
        <v>20000</v>
      </c>
      <c r="I528" s="11">
        <v>157299717</v>
      </c>
      <c r="J528" s="6" t="s">
        <v>497</v>
      </c>
      <c r="K528" s="6" t="s">
        <v>378</v>
      </c>
      <c r="L528" s="6" t="s">
        <v>2970</v>
      </c>
      <c r="M528" s="11"/>
      <c r="N528" s="11"/>
      <c r="O528" s="6"/>
      <c r="P528" s="11"/>
      <c r="Q528" s="11">
        <v>1401</v>
      </c>
      <c r="R528" s="6" t="s">
        <v>25</v>
      </c>
      <c r="S528" s="6" t="s">
        <v>26</v>
      </c>
      <c r="T528" s="6" t="s">
        <v>27</v>
      </c>
      <c r="U528" s="11">
        <v>75000000</v>
      </c>
      <c r="V528" s="11">
        <v>2000</v>
      </c>
      <c r="W528" s="11">
        <v>764</v>
      </c>
      <c r="X528" s="11">
        <v>7.4</v>
      </c>
      <c r="Y528" s="11">
        <v>2.35</v>
      </c>
      <c r="Z528" s="12">
        <v>0</v>
      </c>
    </row>
    <row r="529" spans="1:26" x14ac:dyDescent="0.25">
      <c r="A529" s="8" t="s">
        <v>20</v>
      </c>
      <c r="B529" s="9" t="s">
        <v>748</v>
      </c>
      <c r="C529" s="13">
        <v>316</v>
      </c>
      <c r="D529" s="13">
        <v>110</v>
      </c>
      <c r="E529" s="13">
        <v>335</v>
      </c>
      <c r="F529" s="13">
        <v>988</v>
      </c>
      <c r="G529" s="9" t="s">
        <v>205</v>
      </c>
      <c r="H529" s="13">
        <v>11000</v>
      </c>
      <c r="I529" s="13">
        <v>134568845</v>
      </c>
      <c r="J529" s="9" t="s">
        <v>497</v>
      </c>
      <c r="K529" s="9" t="s">
        <v>5507</v>
      </c>
      <c r="L529" s="9" t="s">
        <v>478</v>
      </c>
      <c r="M529" s="13" t="s">
        <v>2604</v>
      </c>
      <c r="N529" s="13"/>
      <c r="O529" s="9"/>
      <c r="P529" s="13"/>
      <c r="Q529" s="13">
        <v>713</v>
      </c>
      <c r="R529" s="9" t="s">
        <v>25</v>
      </c>
      <c r="S529" s="9" t="s">
        <v>26</v>
      </c>
      <c r="T529" s="9" t="s">
        <v>249</v>
      </c>
      <c r="U529" s="13">
        <v>75000000</v>
      </c>
      <c r="V529" s="13">
        <v>2008</v>
      </c>
      <c r="W529" s="13">
        <v>11000</v>
      </c>
      <c r="X529" s="13">
        <v>6.7</v>
      </c>
      <c r="Y529" s="13">
        <v>2.35</v>
      </c>
      <c r="Z529" s="14">
        <v>0</v>
      </c>
    </row>
    <row r="530" spans="1:26" x14ac:dyDescent="0.25">
      <c r="A530" s="5" t="s">
        <v>20</v>
      </c>
      <c r="B530" s="6" t="s">
        <v>127</v>
      </c>
      <c r="C530" s="11">
        <v>122</v>
      </c>
      <c r="D530" s="11">
        <v>136</v>
      </c>
      <c r="E530" s="11">
        <v>0</v>
      </c>
      <c r="F530" s="11">
        <v>904</v>
      </c>
      <c r="G530" s="6" t="s">
        <v>974</v>
      </c>
      <c r="H530" s="11">
        <v>12000</v>
      </c>
      <c r="I530" s="11">
        <v>134006721</v>
      </c>
      <c r="J530" s="6" t="s">
        <v>497</v>
      </c>
      <c r="K530" s="6" t="s">
        <v>378</v>
      </c>
      <c r="L530" s="6" t="s">
        <v>2604</v>
      </c>
      <c r="M530" s="11"/>
      <c r="N530" s="11"/>
      <c r="O530" s="6"/>
      <c r="P530" s="11"/>
      <c r="Q530" s="11">
        <v>415</v>
      </c>
      <c r="R530" s="6" t="s">
        <v>25</v>
      </c>
      <c r="S530" s="6" t="s">
        <v>26</v>
      </c>
      <c r="T530" s="6" t="s">
        <v>249</v>
      </c>
      <c r="U530" s="11">
        <v>75000000</v>
      </c>
      <c r="V530" s="11">
        <v>1996</v>
      </c>
      <c r="W530" s="11">
        <v>2000</v>
      </c>
      <c r="X530" s="11">
        <v>7.4</v>
      </c>
      <c r="Y530" s="11">
        <v>2.35</v>
      </c>
      <c r="Z530" s="12">
        <v>51000</v>
      </c>
    </row>
    <row r="531" spans="1:26" x14ac:dyDescent="0.25">
      <c r="A531" s="8" t="s">
        <v>20</v>
      </c>
      <c r="B531" s="9" t="s">
        <v>481</v>
      </c>
      <c r="C531" s="13">
        <v>164</v>
      </c>
      <c r="D531" s="13">
        <v>115</v>
      </c>
      <c r="E531" s="13">
        <v>107</v>
      </c>
      <c r="F531" s="13">
        <v>241</v>
      </c>
      <c r="G531" s="9" t="s">
        <v>976</v>
      </c>
      <c r="H531" s="13">
        <v>835</v>
      </c>
      <c r="I531" s="13">
        <v>195329763</v>
      </c>
      <c r="J531" s="9" t="s">
        <v>497</v>
      </c>
      <c r="K531" s="9" t="s">
        <v>378</v>
      </c>
      <c r="L531" s="9" t="s">
        <v>2809</v>
      </c>
      <c r="M531" s="13" t="s">
        <v>599</v>
      </c>
      <c r="N531" s="13" t="s">
        <v>4118</v>
      </c>
      <c r="O531" s="9" t="s">
        <v>478</v>
      </c>
      <c r="P531" s="13"/>
      <c r="Q531" s="13">
        <v>253</v>
      </c>
      <c r="R531" s="9" t="s">
        <v>25</v>
      </c>
      <c r="S531" s="9" t="s">
        <v>26</v>
      </c>
      <c r="T531" s="9" t="s">
        <v>54</v>
      </c>
      <c r="U531" s="13">
        <v>80000000</v>
      </c>
      <c r="V531" s="13">
        <v>2006</v>
      </c>
      <c r="W531" s="13">
        <v>590</v>
      </c>
      <c r="X531" s="13">
        <v>6.9</v>
      </c>
      <c r="Y531" s="13">
        <v>1.85</v>
      </c>
      <c r="Z531" s="14">
        <v>0</v>
      </c>
    </row>
    <row r="532" spans="1:26" x14ac:dyDescent="0.25">
      <c r="A532" s="5" t="s">
        <v>20</v>
      </c>
      <c r="B532" s="6" t="s">
        <v>844</v>
      </c>
      <c r="C532" s="11">
        <v>147</v>
      </c>
      <c r="D532" s="11">
        <v>99</v>
      </c>
      <c r="E532" s="11">
        <v>88</v>
      </c>
      <c r="F532" s="11">
        <v>328</v>
      </c>
      <c r="G532" s="6" t="s">
        <v>977</v>
      </c>
      <c r="H532" s="11">
        <v>11000</v>
      </c>
      <c r="I532" s="11">
        <v>120776832</v>
      </c>
      <c r="J532" s="6" t="s">
        <v>599</v>
      </c>
      <c r="K532" s="6" t="s">
        <v>4459</v>
      </c>
      <c r="L532" s="6"/>
      <c r="M532" s="11"/>
      <c r="N532" s="11"/>
      <c r="O532" s="6"/>
      <c r="P532" s="11"/>
      <c r="Q532" s="11">
        <v>456</v>
      </c>
      <c r="R532" s="6" t="s">
        <v>25</v>
      </c>
      <c r="S532" s="6" t="s">
        <v>26</v>
      </c>
      <c r="T532" s="6" t="s">
        <v>27</v>
      </c>
      <c r="U532" s="11">
        <v>75000000</v>
      </c>
      <c r="V532" s="11">
        <v>2004</v>
      </c>
      <c r="W532" s="11">
        <v>427</v>
      </c>
      <c r="X532" s="11">
        <v>6.8</v>
      </c>
      <c r="Y532" s="11">
        <v>2.35</v>
      </c>
      <c r="Z532" s="12">
        <v>11000</v>
      </c>
    </row>
    <row r="533" spans="1:26" x14ac:dyDescent="0.25">
      <c r="A533" s="8" t="s">
        <v>20</v>
      </c>
      <c r="B533" s="9" t="s">
        <v>874</v>
      </c>
      <c r="C533" s="13">
        <v>219</v>
      </c>
      <c r="D533" s="13">
        <v>117</v>
      </c>
      <c r="E533" s="13">
        <v>163</v>
      </c>
      <c r="F533" s="13">
        <v>260</v>
      </c>
      <c r="G533" s="9" t="s">
        <v>978</v>
      </c>
      <c r="H533" s="13">
        <v>719</v>
      </c>
      <c r="I533" s="13">
        <v>118823091</v>
      </c>
      <c r="J533" s="9" t="s">
        <v>599</v>
      </c>
      <c r="K533" s="9" t="s">
        <v>1074</v>
      </c>
      <c r="L533" s="9" t="s">
        <v>4118</v>
      </c>
      <c r="M533" s="13" t="s">
        <v>2909</v>
      </c>
      <c r="N533" s="13" t="s">
        <v>3976</v>
      </c>
      <c r="O533" s="9" t="s">
        <v>4459</v>
      </c>
      <c r="P533" s="13"/>
      <c r="Q533" s="13">
        <v>401</v>
      </c>
      <c r="R533" s="9" t="s">
        <v>25</v>
      </c>
      <c r="S533" s="9" t="s">
        <v>26</v>
      </c>
      <c r="T533" s="9" t="s">
        <v>54</v>
      </c>
      <c r="U533" s="13">
        <v>75000000</v>
      </c>
      <c r="V533" s="13">
        <v>2007</v>
      </c>
      <c r="W533" s="13">
        <v>339</v>
      </c>
      <c r="X533" s="13">
        <v>6.7</v>
      </c>
      <c r="Y533" s="13">
        <v>2.35</v>
      </c>
      <c r="Z533" s="14">
        <v>0</v>
      </c>
    </row>
    <row r="534" spans="1:26" x14ac:dyDescent="0.25">
      <c r="A534" s="5" t="s">
        <v>20</v>
      </c>
      <c r="B534" s="6" t="s">
        <v>726</v>
      </c>
      <c r="C534" s="11">
        <v>167</v>
      </c>
      <c r="D534" s="11">
        <v>125</v>
      </c>
      <c r="E534" s="11">
        <v>212</v>
      </c>
      <c r="F534" s="11">
        <v>394</v>
      </c>
      <c r="G534" s="6" t="s">
        <v>980</v>
      </c>
      <c r="H534" s="11">
        <v>613</v>
      </c>
      <c r="I534" s="11">
        <v>41814863</v>
      </c>
      <c r="J534" s="6" t="s">
        <v>1786</v>
      </c>
      <c r="K534" s="6" t="s">
        <v>5505</v>
      </c>
      <c r="L534" s="6" t="s">
        <v>2604</v>
      </c>
      <c r="M534" s="11"/>
      <c r="N534" s="11"/>
      <c r="O534" s="6"/>
      <c r="P534" s="11"/>
      <c r="Q534" s="11">
        <v>308</v>
      </c>
      <c r="R534" s="6" t="s">
        <v>25</v>
      </c>
      <c r="S534" s="6" t="s">
        <v>26</v>
      </c>
      <c r="T534" s="6" t="s">
        <v>249</v>
      </c>
      <c r="U534" s="11">
        <v>50000000</v>
      </c>
      <c r="V534" s="11">
        <v>2004</v>
      </c>
      <c r="W534" s="11">
        <v>422</v>
      </c>
      <c r="X534" s="11">
        <v>5.0999999999999996</v>
      </c>
      <c r="Y534" s="11">
        <v>2</v>
      </c>
      <c r="Z534" s="12">
        <v>893</v>
      </c>
    </row>
    <row r="535" spans="1:26" x14ac:dyDescent="0.25">
      <c r="A535" s="8" t="s">
        <v>20</v>
      </c>
      <c r="B535" s="9" t="s">
        <v>981</v>
      </c>
      <c r="C535" s="13">
        <v>70</v>
      </c>
      <c r="D535" s="13">
        <v>110</v>
      </c>
      <c r="E535" s="13">
        <v>16</v>
      </c>
      <c r="F535" s="13">
        <v>692</v>
      </c>
      <c r="G535" s="9" t="s">
        <v>653</v>
      </c>
      <c r="H535" s="13">
        <v>2000</v>
      </c>
      <c r="I535" s="13">
        <v>97360069</v>
      </c>
      <c r="J535" s="9" t="s">
        <v>497</v>
      </c>
      <c r="K535" s="9" t="s">
        <v>378</v>
      </c>
      <c r="L535" s="9" t="s">
        <v>599</v>
      </c>
      <c r="M535" s="13" t="s">
        <v>4118</v>
      </c>
      <c r="N535" s="13" t="s">
        <v>2970</v>
      </c>
      <c r="O535" s="9"/>
      <c r="P535" s="13"/>
      <c r="Q535" s="13">
        <v>231</v>
      </c>
      <c r="R535" s="9" t="s">
        <v>25</v>
      </c>
      <c r="S535" s="9" t="s">
        <v>26</v>
      </c>
      <c r="T535" s="9" t="s">
        <v>54</v>
      </c>
      <c r="U535" s="13">
        <v>75000000</v>
      </c>
      <c r="V535" s="13">
        <v>1999</v>
      </c>
      <c r="W535" s="13">
        <v>710</v>
      </c>
      <c r="X535" s="13">
        <v>4.0999999999999996</v>
      </c>
      <c r="Y535" s="13">
        <v>1.85</v>
      </c>
      <c r="Z535" s="14">
        <v>509</v>
      </c>
    </row>
    <row r="536" spans="1:26" x14ac:dyDescent="0.25">
      <c r="A536" s="5" t="s">
        <v>20</v>
      </c>
      <c r="B536" s="6" t="s">
        <v>432</v>
      </c>
      <c r="C536" s="11">
        <v>384</v>
      </c>
      <c r="D536" s="11">
        <v>125</v>
      </c>
      <c r="E536" s="11">
        <v>255</v>
      </c>
      <c r="F536" s="11">
        <v>963</v>
      </c>
      <c r="G536" s="6" t="s">
        <v>148</v>
      </c>
      <c r="H536" s="11">
        <v>11000</v>
      </c>
      <c r="I536" s="11">
        <v>117698894</v>
      </c>
      <c r="J536" s="6" t="s">
        <v>5507</v>
      </c>
      <c r="K536" s="6" t="s">
        <v>5505</v>
      </c>
      <c r="L536" s="6" t="s">
        <v>2604</v>
      </c>
      <c r="M536" s="11"/>
      <c r="N536" s="11"/>
      <c r="O536" s="6"/>
      <c r="P536" s="11"/>
      <c r="Q536" s="11">
        <v>629</v>
      </c>
      <c r="R536" s="6" t="s">
        <v>25</v>
      </c>
      <c r="S536" s="6" t="s">
        <v>26</v>
      </c>
      <c r="T536" s="6" t="s">
        <v>27</v>
      </c>
      <c r="U536" s="11">
        <v>75000000</v>
      </c>
      <c r="V536" s="11">
        <v>2013</v>
      </c>
      <c r="W536" s="11">
        <v>988</v>
      </c>
      <c r="X536" s="11">
        <v>7.3</v>
      </c>
      <c r="Y536" s="11">
        <v>2.35</v>
      </c>
      <c r="Z536" s="12">
        <v>105000</v>
      </c>
    </row>
    <row r="537" spans="1:26" x14ac:dyDescent="0.25">
      <c r="A537" s="8" t="s">
        <v>20</v>
      </c>
      <c r="B537" s="9" t="s">
        <v>754</v>
      </c>
      <c r="C537" s="13">
        <v>179</v>
      </c>
      <c r="D537" s="13">
        <v>102</v>
      </c>
      <c r="E537" s="13">
        <v>221</v>
      </c>
      <c r="F537" s="13">
        <v>4000</v>
      </c>
      <c r="G537" s="9" t="s">
        <v>756</v>
      </c>
      <c r="H537" s="13">
        <v>12000</v>
      </c>
      <c r="I537" s="13">
        <v>162001186</v>
      </c>
      <c r="J537" s="9" t="s">
        <v>599</v>
      </c>
      <c r="K537" s="9"/>
      <c r="L537" s="9"/>
      <c r="M537" s="13"/>
      <c r="N537" s="13"/>
      <c r="O537" s="9"/>
      <c r="P537" s="13"/>
      <c r="Q537" s="13">
        <v>311</v>
      </c>
      <c r="R537" s="9" t="s">
        <v>25</v>
      </c>
      <c r="S537" s="9" t="s">
        <v>26</v>
      </c>
      <c r="T537" s="9" t="s">
        <v>27</v>
      </c>
      <c r="U537" s="13">
        <v>80000000</v>
      </c>
      <c r="V537" s="13">
        <v>2010</v>
      </c>
      <c r="W537" s="13">
        <v>11000</v>
      </c>
      <c r="X537" s="13">
        <v>6</v>
      </c>
      <c r="Y537" s="13">
        <v>1.85</v>
      </c>
      <c r="Z537" s="14">
        <v>12000</v>
      </c>
    </row>
    <row r="538" spans="1:26" x14ac:dyDescent="0.25">
      <c r="A538" s="5" t="s">
        <v>20</v>
      </c>
      <c r="B538" s="6" t="s">
        <v>172</v>
      </c>
      <c r="C538" s="11">
        <v>151</v>
      </c>
      <c r="D538" s="11">
        <v>128</v>
      </c>
      <c r="E538" s="11">
        <v>14000</v>
      </c>
      <c r="F538" s="11">
        <v>232</v>
      </c>
      <c r="G538" s="6" t="s">
        <v>591</v>
      </c>
      <c r="H538" s="11">
        <v>15000</v>
      </c>
      <c r="I538" s="11">
        <v>77032279</v>
      </c>
      <c r="J538" s="6" t="s">
        <v>599</v>
      </c>
      <c r="K538" s="6" t="s">
        <v>1074</v>
      </c>
      <c r="L538" s="6"/>
      <c r="M538" s="11"/>
      <c r="N538" s="11"/>
      <c r="O538" s="6"/>
      <c r="P538" s="11"/>
      <c r="Q538" s="11">
        <v>596</v>
      </c>
      <c r="R538" s="6" t="s">
        <v>25</v>
      </c>
      <c r="S538" s="6" t="s">
        <v>26</v>
      </c>
      <c r="T538" s="6" t="s">
        <v>27</v>
      </c>
      <c r="U538" s="11">
        <v>60000000</v>
      </c>
      <c r="V538" s="11">
        <v>2004</v>
      </c>
      <c r="W538" s="11">
        <v>466</v>
      </c>
      <c r="X538" s="11">
        <v>7.3</v>
      </c>
      <c r="Y538" s="11">
        <v>1.85</v>
      </c>
      <c r="Z538" s="12">
        <v>16000</v>
      </c>
    </row>
    <row r="539" spans="1:26" x14ac:dyDescent="0.25">
      <c r="A539" s="8" t="s">
        <v>20</v>
      </c>
      <c r="B539" s="9" t="s">
        <v>42</v>
      </c>
      <c r="C539" s="13">
        <v>12</v>
      </c>
      <c r="D539" s="13">
        <v>43</v>
      </c>
      <c r="E539" s="13"/>
      <c r="F539" s="13">
        <v>218</v>
      </c>
      <c r="G539" s="9" t="s">
        <v>983</v>
      </c>
      <c r="H539" s="13">
        <v>1000</v>
      </c>
      <c r="I539" s="13"/>
      <c r="J539" s="9" t="s">
        <v>1074</v>
      </c>
      <c r="K539" s="9" t="s">
        <v>478</v>
      </c>
      <c r="L539" s="9" t="s">
        <v>1786</v>
      </c>
      <c r="M539" s="13" t="s">
        <v>2604</v>
      </c>
      <c r="N539" s="13"/>
      <c r="O539" s="9"/>
      <c r="P539" s="13"/>
      <c r="Q539" s="13">
        <v>94</v>
      </c>
      <c r="R539" s="9" t="s">
        <v>25</v>
      </c>
      <c r="S539" s="9" t="s">
        <v>26</v>
      </c>
      <c r="T539" s="9" t="s">
        <v>436</v>
      </c>
      <c r="U539" s="13"/>
      <c r="V539" s="13"/>
      <c r="W539" s="13">
        <v>560</v>
      </c>
      <c r="X539" s="13">
        <v>7.5</v>
      </c>
      <c r="Y539" s="13">
        <v>16</v>
      </c>
      <c r="Z539" s="14">
        <v>10000</v>
      </c>
    </row>
    <row r="540" spans="1:26" x14ac:dyDescent="0.25">
      <c r="A540" s="5" t="s">
        <v>20</v>
      </c>
      <c r="B540" s="6" t="s">
        <v>771</v>
      </c>
      <c r="C540" s="11">
        <v>107</v>
      </c>
      <c r="D540" s="11">
        <v>100</v>
      </c>
      <c r="E540" s="11">
        <v>87</v>
      </c>
      <c r="F540" s="11">
        <v>446</v>
      </c>
      <c r="G540" s="6" t="s">
        <v>984</v>
      </c>
      <c r="H540" s="11">
        <v>3000</v>
      </c>
      <c r="I540" s="11">
        <v>73023275</v>
      </c>
      <c r="J540" s="6" t="s">
        <v>599</v>
      </c>
      <c r="K540" s="6" t="s">
        <v>4118</v>
      </c>
      <c r="L540" s="6"/>
      <c r="M540" s="11"/>
      <c r="N540" s="11"/>
      <c r="O540" s="6"/>
      <c r="P540" s="11"/>
      <c r="Q540" s="11">
        <v>57</v>
      </c>
      <c r="R540" s="6" t="s">
        <v>25</v>
      </c>
      <c r="S540" s="6" t="s">
        <v>26</v>
      </c>
      <c r="T540" s="6" t="s">
        <v>54</v>
      </c>
      <c r="U540" s="11">
        <v>35000000</v>
      </c>
      <c r="V540" s="11">
        <v>2009</v>
      </c>
      <c r="W540" s="11">
        <v>576</v>
      </c>
      <c r="X540" s="11">
        <v>5.4</v>
      </c>
      <c r="Y540" s="11">
        <v>1.85</v>
      </c>
      <c r="Z540" s="12">
        <v>1000</v>
      </c>
    </row>
    <row r="541" spans="1:26" x14ac:dyDescent="0.25">
      <c r="A541" s="8" t="s">
        <v>20</v>
      </c>
      <c r="B541" s="9" t="s">
        <v>140</v>
      </c>
      <c r="C541" s="13">
        <v>134</v>
      </c>
      <c r="D541" s="13">
        <v>124</v>
      </c>
      <c r="E541" s="13">
        <v>258</v>
      </c>
      <c r="F541" s="13">
        <v>748</v>
      </c>
      <c r="G541" s="9" t="s">
        <v>494</v>
      </c>
      <c r="H541" s="13">
        <v>867</v>
      </c>
      <c r="I541" s="13">
        <v>68473360</v>
      </c>
      <c r="J541" s="9" t="s">
        <v>497</v>
      </c>
      <c r="K541" s="9" t="s">
        <v>378</v>
      </c>
      <c r="L541" s="9" t="s">
        <v>1074</v>
      </c>
      <c r="M541" s="13" t="s">
        <v>2604</v>
      </c>
      <c r="N541" s="13"/>
      <c r="O541" s="9"/>
      <c r="P541" s="13"/>
      <c r="Q541" s="13">
        <v>379</v>
      </c>
      <c r="R541" s="9" t="s">
        <v>25</v>
      </c>
      <c r="S541" s="9" t="s">
        <v>26</v>
      </c>
      <c r="T541" s="9" t="s">
        <v>27</v>
      </c>
      <c r="U541" s="13">
        <v>75000000</v>
      </c>
      <c r="V541" s="13">
        <v>2000</v>
      </c>
      <c r="W541" s="13">
        <v>826</v>
      </c>
      <c r="X541" s="13">
        <v>5.9</v>
      </c>
      <c r="Y541" s="13">
        <v>1.85</v>
      </c>
      <c r="Z541" s="14">
        <v>0</v>
      </c>
    </row>
    <row r="542" spans="1:26" x14ac:dyDescent="0.25">
      <c r="A542" s="5" t="s">
        <v>20</v>
      </c>
      <c r="B542" s="6" t="s">
        <v>986</v>
      </c>
      <c r="C542" s="11">
        <v>269</v>
      </c>
      <c r="D542" s="11">
        <v>102</v>
      </c>
      <c r="E542" s="11">
        <v>0</v>
      </c>
      <c r="F542" s="11">
        <v>15000</v>
      </c>
      <c r="G542" s="6" t="s">
        <v>145</v>
      </c>
      <c r="H542" s="11">
        <v>22000</v>
      </c>
      <c r="I542" s="11">
        <v>66636385</v>
      </c>
      <c r="J542" s="6" t="s">
        <v>3170</v>
      </c>
      <c r="K542" s="6" t="s">
        <v>599</v>
      </c>
      <c r="L542" s="6" t="s">
        <v>1074</v>
      </c>
      <c r="M542" s="11" t="s">
        <v>5155</v>
      </c>
      <c r="N542" s="11"/>
      <c r="O542" s="6"/>
      <c r="P542" s="11"/>
      <c r="Q542" s="11">
        <v>289</v>
      </c>
      <c r="R542" s="6" t="s">
        <v>25</v>
      </c>
      <c r="S542" s="6" t="s">
        <v>26</v>
      </c>
      <c r="T542" s="6" t="s">
        <v>249</v>
      </c>
      <c r="U542" s="11">
        <v>75000000</v>
      </c>
      <c r="V542" s="11">
        <v>2007</v>
      </c>
      <c r="W542" s="11">
        <v>15000</v>
      </c>
      <c r="X542" s="11">
        <v>7.1</v>
      </c>
      <c r="Y542" s="11">
        <v>1.85</v>
      </c>
      <c r="Z542" s="12">
        <v>0</v>
      </c>
    </row>
    <row r="543" spans="1:26" x14ac:dyDescent="0.25">
      <c r="A543" s="8" t="s">
        <v>20</v>
      </c>
      <c r="B543" s="9" t="s">
        <v>702</v>
      </c>
      <c r="C543" s="13">
        <v>143</v>
      </c>
      <c r="D543" s="13">
        <v>90</v>
      </c>
      <c r="E543" s="13">
        <v>10</v>
      </c>
      <c r="F543" s="13">
        <v>11000</v>
      </c>
      <c r="G543" s="9" t="s">
        <v>212</v>
      </c>
      <c r="H543" s="13">
        <v>22000</v>
      </c>
      <c r="I543" s="13">
        <v>160762022</v>
      </c>
      <c r="J543" s="9" t="s">
        <v>378</v>
      </c>
      <c r="K543" s="9" t="s">
        <v>2809</v>
      </c>
      <c r="L543" s="9" t="s">
        <v>599</v>
      </c>
      <c r="M543" s="13" t="s">
        <v>4118</v>
      </c>
      <c r="N543" s="13"/>
      <c r="O543" s="9"/>
      <c r="P543" s="13"/>
      <c r="Q543" s="13">
        <v>288</v>
      </c>
      <c r="R543" s="9" t="s">
        <v>25</v>
      </c>
      <c r="S543" s="9" t="s">
        <v>26</v>
      </c>
      <c r="T543" s="9" t="s">
        <v>54</v>
      </c>
      <c r="U543" s="13">
        <v>75000000</v>
      </c>
      <c r="V543" s="13">
        <v>2004</v>
      </c>
      <c r="W543" s="13">
        <v>17000</v>
      </c>
      <c r="X543" s="13">
        <v>6</v>
      </c>
      <c r="Y543" s="13">
        <v>1.85</v>
      </c>
      <c r="Z543" s="14">
        <v>0</v>
      </c>
    </row>
    <row r="544" spans="1:26" x14ac:dyDescent="0.25">
      <c r="A544" s="5" t="s">
        <v>20</v>
      </c>
      <c r="B544" s="6" t="s">
        <v>430</v>
      </c>
      <c r="C544" s="11">
        <v>241</v>
      </c>
      <c r="D544" s="11">
        <v>130</v>
      </c>
      <c r="E544" s="11">
        <v>386</v>
      </c>
      <c r="F544" s="11">
        <v>525</v>
      </c>
      <c r="G544" s="6" t="s">
        <v>987</v>
      </c>
      <c r="H544" s="11">
        <v>912</v>
      </c>
      <c r="I544" s="11">
        <v>103338338</v>
      </c>
      <c r="J544" s="6" t="s">
        <v>1074</v>
      </c>
      <c r="K544" s="6" t="s">
        <v>2909</v>
      </c>
      <c r="L544" s="6" t="s">
        <v>3976</v>
      </c>
      <c r="M544" s="11"/>
      <c r="N544" s="11"/>
      <c r="O544" s="6"/>
      <c r="P544" s="11"/>
      <c r="Q544" s="11">
        <v>503</v>
      </c>
      <c r="R544" s="6" t="s">
        <v>25</v>
      </c>
      <c r="S544" s="6" t="s">
        <v>26</v>
      </c>
      <c r="T544" s="6" t="s">
        <v>27</v>
      </c>
      <c r="U544" s="11">
        <v>70000000</v>
      </c>
      <c r="V544" s="11">
        <v>2006</v>
      </c>
      <c r="W544" s="11">
        <v>549</v>
      </c>
      <c r="X544" s="11">
        <v>6.5</v>
      </c>
      <c r="Y544" s="11">
        <v>2.35</v>
      </c>
      <c r="Z544" s="12">
        <v>0</v>
      </c>
    </row>
    <row r="545" spans="1:26" x14ac:dyDescent="0.25">
      <c r="A545" s="8" t="s">
        <v>20</v>
      </c>
      <c r="B545" s="9" t="s">
        <v>42</v>
      </c>
      <c r="C545" s="13">
        <v>12</v>
      </c>
      <c r="D545" s="13">
        <v>45</v>
      </c>
      <c r="E545" s="13"/>
      <c r="F545" s="13">
        <v>0</v>
      </c>
      <c r="G545" s="9" t="s">
        <v>989</v>
      </c>
      <c r="H545" s="13">
        <v>374</v>
      </c>
      <c r="I545" s="13"/>
      <c r="J545" s="9" t="s">
        <v>5507</v>
      </c>
      <c r="K545" s="9" t="s">
        <v>1074</v>
      </c>
      <c r="L545" s="9" t="s">
        <v>5505</v>
      </c>
      <c r="M545" s="13"/>
      <c r="N545" s="13"/>
      <c r="O545" s="9"/>
      <c r="P545" s="13"/>
      <c r="Q545" s="13">
        <v>67</v>
      </c>
      <c r="R545" s="9" t="s">
        <v>25</v>
      </c>
      <c r="S545" s="9" t="s">
        <v>26</v>
      </c>
      <c r="T545" s="9" t="s">
        <v>42</v>
      </c>
      <c r="U545" s="13"/>
      <c r="V545" s="13"/>
      <c r="W545" s="13">
        <v>130</v>
      </c>
      <c r="X545" s="13">
        <v>8.3000000000000007</v>
      </c>
      <c r="Y545" s="13"/>
      <c r="Z545" s="14">
        <v>0</v>
      </c>
    </row>
    <row r="546" spans="1:26" x14ac:dyDescent="0.25">
      <c r="A546" s="5" t="s">
        <v>20</v>
      </c>
      <c r="B546" s="6" t="s">
        <v>991</v>
      </c>
      <c r="C546" s="11">
        <v>161</v>
      </c>
      <c r="D546" s="11">
        <v>118</v>
      </c>
      <c r="E546" s="11">
        <v>473</v>
      </c>
      <c r="F546" s="11">
        <v>680</v>
      </c>
      <c r="G546" s="6" t="s">
        <v>992</v>
      </c>
      <c r="H546" s="11">
        <v>12000</v>
      </c>
      <c r="I546" s="11">
        <v>55808744</v>
      </c>
      <c r="J546" s="6" t="s">
        <v>599</v>
      </c>
      <c r="K546" s="6" t="s">
        <v>5507</v>
      </c>
      <c r="L546" s="6" t="s">
        <v>2909</v>
      </c>
      <c r="M546" s="11"/>
      <c r="N546" s="11"/>
      <c r="O546" s="6"/>
      <c r="P546" s="11"/>
      <c r="Q546" s="11">
        <v>323</v>
      </c>
      <c r="R546" s="6" t="s">
        <v>25</v>
      </c>
      <c r="S546" s="6" t="s">
        <v>26</v>
      </c>
      <c r="T546" s="6" t="s">
        <v>27</v>
      </c>
      <c r="U546" s="11">
        <v>53000000</v>
      </c>
      <c r="V546" s="11">
        <v>2005</v>
      </c>
      <c r="W546" s="11">
        <v>1000</v>
      </c>
      <c r="X546" s="11">
        <v>5.7</v>
      </c>
      <c r="Y546" s="11">
        <v>2.4</v>
      </c>
      <c r="Z546" s="12">
        <v>0</v>
      </c>
    </row>
    <row r="547" spans="1:26" x14ac:dyDescent="0.25">
      <c r="A547" s="8" t="s">
        <v>20</v>
      </c>
      <c r="B547" s="9" t="s">
        <v>172</v>
      </c>
      <c r="C547" s="13">
        <v>298</v>
      </c>
      <c r="D547" s="13">
        <v>163</v>
      </c>
      <c r="E547" s="13">
        <v>14000</v>
      </c>
      <c r="F547" s="13">
        <v>412</v>
      </c>
      <c r="G547" s="9" t="s">
        <v>993</v>
      </c>
      <c r="H547" s="13">
        <v>745</v>
      </c>
      <c r="I547" s="13">
        <v>47379090</v>
      </c>
      <c r="J547" s="9" t="s">
        <v>1074</v>
      </c>
      <c r="K547" s="9" t="s">
        <v>5155</v>
      </c>
      <c r="L547" s="9" t="s">
        <v>2604</v>
      </c>
      <c r="M547" s="13"/>
      <c r="N547" s="13"/>
      <c r="O547" s="9"/>
      <c r="P547" s="13"/>
      <c r="Q547" s="13">
        <v>824</v>
      </c>
      <c r="R547" s="9" t="s">
        <v>25</v>
      </c>
      <c r="S547" s="9" t="s">
        <v>538</v>
      </c>
      <c r="T547" s="9" t="s">
        <v>249</v>
      </c>
      <c r="U547" s="13">
        <v>70000000</v>
      </c>
      <c r="V547" s="13">
        <v>2005</v>
      </c>
      <c r="W547" s="13">
        <v>486</v>
      </c>
      <c r="X547" s="13">
        <v>7.6</v>
      </c>
      <c r="Y547" s="13">
        <v>2.35</v>
      </c>
      <c r="Z547" s="14">
        <v>0</v>
      </c>
    </row>
    <row r="548" spans="1:26" x14ac:dyDescent="0.25">
      <c r="A548" s="5" t="s">
        <v>20</v>
      </c>
      <c r="B548" s="6" t="s">
        <v>994</v>
      </c>
      <c r="C548" s="11">
        <v>89</v>
      </c>
      <c r="D548" s="11">
        <v>142</v>
      </c>
      <c r="E548" s="11">
        <v>845</v>
      </c>
      <c r="F548" s="11">
        <v>787</v>
      </c>
      <c r="G548" s="6" t="s">
        <v>763</v>
      </c>
      <c r="H548" s="11">
        <v>13000</v>
      </c>
      <c r="I548" s="11">
        <v>43426961</v>
      </c>
      <c r="J548" s="6" t="s">
        <v>497</v>
      </c>
      <c r="K548" s="6" t="s">
        <v>1074</v>
      </c>
      <c r="L548" s="6" t="s">
        <v>2604</v>
      </c>
      <c r="M548" s="11" t="s">
        <v>5508</v>
      </c>
      <c r="N548" s="11"/>
      <c r="O548" s="6"/>
      <c r="P548" s="11"/>
      <c r="Q548" s="11">
        <v>394</v>
      </c>
      <c r="R548" s="6" t="s">
        <v>25</v>
      </c>
      <c r="S548" s="6" t="s">
        <v>26</v>
      </c>
      <c r="T548" s="6" t="s">
        <v>249</v>
      </c>
      <c r="U548" s="11">
        <v>70000000</v>
      </c>
      <c r="V548" s="11">
        <v>2003</v>
      </c>
      <c r="W548" s="11">
        <v>1000</v>
      </c>
      <c r="X548" s="11">
        <v>6.6</v>
      </c>
      <c r="Y548" s="11">
        <v>2.35</v>
      </c>
      <c r="Z548" s="12">
        <v>0</v>
      </c>
    </row>
    <row r="549" spans="1:26" x14ac:dyDescent="0.25">
      <c r="A549" s="8" t="s">
        <v>20</v>
      </c>
      <c r="B549" s="9" t="s">
        <v>995</v>
      </c>
      <c r="C549" s="13">
        <v>140</v>
      </c>
      <c r="D549" s="13">
        <v>100</v>
      </c>
      <c r="E549" s="13">
        <v>126</v>
      </c>
      <c r="F549" s="13">
        <v>925</v>
      </c>
      <c r="G549" s="9" t="s">
        <v>453</v>
      </c>
      <c r="H549" s="13">
        <v>19000</v>
      </c>
      <c r="I549" s="13">
        <v>47000485</v>
      </c>
      <c r="J549" s="9" t="s">
        <v>497</v>
      </c>
      <c r="K549" s="9" t="s">
        <v>599</v>
      </c>
      <c r="L549" s="9" t="s">
        <v>4459</v>
      </c>
      <c r="M549" s="13" t="s">
        <v>2604</v>
      </c>
      <c r="N549" s="13"/>
      <c r="O549" s="9"/>
      <c r="P549" s="13"/>
      <c r="Q549" s="13">
        <v>120</v>
      </c>
      <c r="R549" s="9" t="s">
        <v>25</v>
      </c>
      <c r="S549" s="9" t="s">
        <v>26</v>
      </c>
      <c r="T549" s="9" t="s">
        <v>27</v>
      </c>
      <c r="U549" s="13">
        <v>75000000</v>
      </c>
      <c r="V549" s="13">
        <v>2010</v>
      </c>
      <c r="W549" s="13">
        <v>1000</v>
      </c>
      <c r="X549" s="13">
        <v>5.4</v>
      </c>
      <c r="Y549" s="13">
        <v>2.35</v>
      </c>
      <c r="Z549" s="14">
        <v>0</v>
      </c>
    </row>
    <row r="550" spans="1:26" x14ac:dyDescent="0.25">
      <c r="A550" s="5" t="s">
        <v>20</v>
      </c>
      <c r="B550" s="6" t="s">
        <v>485</v>
      </c>
      <c r="C550" s="11">
        <v>362</v>
      </c>
      <c r="D550" s="11">
        <v>116</v>
      </c>
      <c r="E550" s="11">
        <v>0</v>
      </c>
      <c r="F550" s="11">
        <v>104</v>
      </c>
      <c r="G550" s="6" t="s">
        <v>161</v>
      </c>
      <c r="H550" s="11">
        <v>15000</v>
      </c>
      <c r="I550" s="11">
        <v>45434443</v>
      </c>
      <c r="J550" s="6" t="s">
        <v>497</v>
      </c>
      <c r="K550" s="6" t="s">
        <v>378</v>
      </c>
      <c r="L550" s="6" t="s">
        <v>599</v>
      </c>
      <c r="M550" s="11"/>
      <c r="N550" s="11"/>
      <c r="O550" s="6"/>
      <c r="P550" s="11"/>
      <c r="Q550" s="11">
        <v>360</v>
      </c>
      <c r="R550" s="6" t="s">
        <v>25</v>
      </c>
      <c r="S550" s="6" t="s">
        <v>26</v>
      </c>
      <c r="T550" s="6" t="s">
        <v>27</v>
      </c>
      <c r="U550" s="11">
        <v>75000000</v>
      </c>
      <c r="V550" s="11">
        <v>2015</v>
      </c>
      <c r="W550" s="11">
        <v>509</v>
      </c>
      <c r="X550" s="11">
        <v>7.3</v>
      </c>
      <c r="Y550" s="11">
        <v>2.35</v>
      </c>
      <c r="Z550" s="12">
        <v>43000</v>
      </c>
    </row>
    <row r="551" spans="1:26" x14ac:dyDescent="0.25">
      <c r="A551" s="8" t="s">
        <v>20</v>
      </c>
      <c r="B551" s="9" t="s">
        <v>525</v>
      </c>
      <c r="C551" s="13">
        <v>124</v>
      </c>
      <c r="D551" s="13">
        <v>131</v>
      </c>
      <c r="E551" s="13">
        <v>274</v>
      </c>
      <c r="F551" s="13">
        <v>138</v>
      </c>
      <c r="G551" s="9" t="s">
        <v>997</v>
      </c>
      <c r="H551" s="13">
        <v>11000</v>
      </c>
      <c r="I551" s="13">
        <v>42044321</v>
      </c>
      <c r="J551" s="9" t="s">
        <v>599</v>
      </c>
      <c r="K551" s="9" t="s">
        <v>1074</v>
      </c>
      <c r="L551" s="9" t="s">
        <v>4459</v>
      </c>
      <c r="M551" s="13"/>
      <c r="N551" s="13"/>
      <c r="O551" s="9"/>
      <c r="P551" s="13"/>
      <c r="Q551" s="13">
        <v>342</v>
      </c>
      <c r="R551" s="9" t="s">
        <v>25</v>
      </c>
      <c r="S551" s="9" t="s">
        <v>26</v>
      </c>
      <c r="T551" s="9" t="s">
        <v>27</v>
      </c>
      <c r="U551" s="13">
        <v>80000000</v>
      </c>
      <c r="V551" s="13">
        <v>2004</v>
      </c>
      <c r="W551" s="13">
        <v>964</v>
      </c>
      <c r="X551" s="13">
        <v>6.5</v>
      </c>
      <c r="Y551" s="13">
        <v>1.85</v>
      </c>
      <c r="Z551" s="14">
        <v>0</v>
      </c>
    </row>
    <row r="552" spans="1:26" x14ac:dyDescent="0.25">
      <c r="A552" s="5" t="s">
        <v>20</v>
      </c>
      <c r="B552" s="6" t="s">
        <v>998</v>
      </c>
      <c r="C552" s="11">
        <v>190</v>
      </c>
      <c r="D552" s="11">
        <v>91</v>
      </c>
      <c r="E552" s="11">
        <v>27</v>
      </c>
      <c r="F552" s="11">
        <v>925</v>
      </c>
      <c r="G552" s="6" t="s">
        <v>690</v>
      </c>
      <c r="H552" s="11">
        <v>12000</v>
      </c>
      <c r="I552" s="11">
        <v>73661010</v>
      </c>
      <c r="J552" s="6" t="s">
        <v>2809</v>
      </c>
      <c r="K552" s="6" t="s">
        <v>599</v>
      </c>
      <c r="L552" s="6" t="s">
        <v>4118</v>
      </c>
      <c r="M552" s="11" t="s">
        <v>478</v>
      </c>
      <c r="N552" s="11" t="s">
        <v>5505</v>
      </c>
      <c r="O552" s="6"/>
      <c r="P552" s="11"/>
      <c r="Q552" s="11">
        <v>229</v>
      </c>
      <c r="R552" s="6" t="s">
        <v>25</v>
      </c>
      <c r="S552" s="6" t="s">
        <v>26</v>
      </c>
      <c r="T552" s="6" t="s">
        <v>54</v>
      </c>
      <c r="U552" s="11">
        <v>75000000</v>
      </c>
      <c r="V552" s="11">
        <v>2006</v>
      </c>
      <c r="W552" s="11">
        <v>970</v>
      </c>
      <c r="X552" s="11">
        <v>6.6</v>
      </c>
      <c r="Y552" s="11">
        <v>2.35</v>
      </c>
      <c r="Z552" s="12">
        <v>0</v>
      </c>
    </row>
    <row r="553" spans="1:26" x14ac:dyDescent="0.25">
      <c r="A553" s="8" t="s">
        <v>20</v>
      </c>
      <c r="B553" s="9" t="s">
        <v>999</v>
      </c>
      <c r="C553" s="13">
        <v>132</v>
      </c>
      <c r="D553" s="13">
        <v>123</v>
      </c>
      <c r="E553" s="13">
        <v>272</v>
      </c>
      <c r="F553" s="13">
        <v>193</v>
      </c>
      <c r="G553" s="9" t="s">
        <v>1000</v>
      </c>
      <c r="H553" s="13">
        <v>13000</v>
      </c>
      <c r="I553" s="13">
        <v>41523271</v>
      </c>
      <c r="J553" s="9" t="s">
        <v>599</v>
      </c>
      <c r="K553" s="9" t="s">
        <v>5507</v>
      </c>
      <c r="L553" s="9" t="s">
        <v>1074</v>
      </c>
      <c r="M553" s="13" t="s">
        <v>4459</v>
      </c>
      <c r="N553" s="13"/>
      <c r="O553" s="9"/>
      <c r="P553" s="13"/>
      <c r="Q553" s="13">
        <v>261</v>
      </c>
      <c r="R553" s="9" t="s">
        <v>25</v>
      </c>
      <c r="S553" s="9" t="s">
        <v>26</v>
      </c>
      <c r="T553" s="9" t="s">
        <v>27</v>
      </c>
      <c r="U553" s="13">
        <v>80000000</v>
      </c>
      <c r="V553" s="13">
        <v>2001</v>
      </c>
      <c r="W553" s="13">
        <v>450</v>
      </c>
      <c r="X553" s="13">
        <v>6.6</v>
      </c>
      <c r="Y553" s="13">
        <v>2.35</v>
      </c>
      <c r="Z553" s="14">
        <v>0</v>
      </c>
    </row>
    <row r="554" spans="1:26" x14ac:dyDescent="0.25">
      <c r="A554" s="5" t="s">
        <v>20</v>
      </c>
      <c r="B554" s="6" t="s">
        <v>1001</v>
      </c>
      <c r="C554" s="11">
        <v>53</v>
      </c>
      <c r="D554" s="11">
        <v>134</v>
      </c>
      <c r="E554" s="11">
        <v>109</v>
      </c>
      <c r="F554" s="11">
        <v>249</v>
      </c>
      <c r="G554" s="6" t="s">
        <v>1002</v>
      </c>
      <c r="H554" s="11">
        <v>919</v>
      </c>
      <c r="I554" s="11">
        <v>37600435</v>
      </c>
      <c r="J554" s="6" t="s">
        <v>497</v>
      </c>
      <c r="K554" s="6" t="s">
        <v>378</v>
      </c>
      <c r="L554" s="6" t="s">
        <v>4459</v>
      </c>
      <c r="M554" s="11" t="s">
        <v>2604</v>
      </c>
      <c r="N554" s="11"/>
      <c r="O554" s="6"/>
      <c r="P554" s="11"/>
      <c r="Q554" s="11">
        <v>180</v>
      </c>
      <c r="R554" s="6" t="s">
        <v>25</v>
      </c>
      <c r="S554" s="6" t="s">
        <v>26</v>
      </c>
      <c r="T554" s="6" t="s">
        <v>27</v>
      </c>
      <c r="U554" s="11">
        <v>55000000</v>
      </c>
      <c r="V554" s="11">
        <v>1995</v>
      </c>
      <c r="W554" s="11">
        <v>303</v>
      </c>
      <c r="X554" s="11">
        <v>5.9</v>
      </c>
      <c r="Y554" s="11">
        <v>1.85</v>
      </c>
      <c r="Z554" s="12">
        <v>0</v>
      </c>
    </row>
    <row r="555" spans="1:26" x14ac:dyDescent="0.25">
      <c r="A555" s="8" t="s">
        <v>20</v>
      </c>
      <c r="B555" s="9" t="s">
        <v>1004</v>
      </c>
      <c r="C555" s="13">
        <v>91</v>
      </c>
      <c r="D555" s="13">
        <v>148</v>
      </c>
      <c r="E555" s="13">
        <v>72</v>
      </c>
      <c r="F555" s="13">
        <v>99</v>
      </c>
      <c r="G555" s="9" t="s">
        <v>1005</v>
      </c>
      <c r="H555" s="13">
        <v>582</v>
      </c>
      <c r="I555" s="13">
        <v>39251128</v>
      </c>
      <c r="J555" s="9" t="s">
        <v>1074</v>
      </c>
      <c r="K555" s="9" t="s">
        <v>5155</v>
      </c>
      <c r="L555" s="9" t="s">
        <v>4459</v>
      </c>
      <c r="M555" s="13"/>
      <c r="N555" s="13"/>
      <c r="O555" s="9"/>
      <c r="P555" s="13"/>
      <c r="Q555" s="13">
        <v>217</v>
      </c>
      <c r="R555" s="9" t="s">
        <v>25</v>
      </c>
      <c r="S555" s="9" t="s">
        <v>26</v>
      </c>
      <c r="T555" s="9" t="s">
        <v>27</v>
      </c>
      <c r="U555" s="13">
        <v>75000000</v>
      </c>
      <c r="V555" s="13">
        <v>1999</v>
      </c>
      <c r="W555" s="13">
        <v>103</v>
      </c>
      <c r="X555" s="13">
        <v>6.7</v>
      </c>
      <c r="Y555" s="13">
        <v>2.35</v>
      </c>
      <c r="Z555" s="14">
        <v>0</v>
      </c>
    </row>
    <row r="556" spans="1:26" x14ac:dyDescent="0.25">
      <c r="A556" s="5" t="s">
        <v>20</v>
      </c>
      <c r="B556" s="6" t="s">
        <v>838</v>
      </c>
      <c r="C556" s="11">
        <v>284</v>
      </c>
      <c r="D556" s="11">
        <v>110</v>
      </c>
      <c r="E556" s="11">
        <v>763</v>
      </c>
      <c r="F556" s="11">
        <v>222</v>
      </c>
      <c r="G556" s="6" t="s">
        <v>1006</v>
      </c>
      <c r="H556" s="11">
        <v>15000</v>
      </c>
      <c r="I556" s="11">
        <v>83503161</v>
      </c>
      <c r="J556" s="6" t="s">
        <v>497</v>
      </c>
      <c r="K556" s="6" t="s">
        <v>1074</v>
      </c>
      <c r="L556" s="6" t="s">
        <v>478</v>
      </c>
      <c r="M556" s="11" t="s">
        <v>4459</v>
      </c>
      <c r="N556" s="11"/>
      <c r="O556" s="6"/>
      <c r="P556" s="11"/>
      <c r="Q556" s="11">
        <v>405</v>
      </c>
      <c r="R556" s="6" t="s">
        <v>25</v>
      </c>
      <c r="S556" s="6" t="s">
        <v>26</v>
      </c>
      <c r="T556" s="6" t="s">
        <v>249</v>
      </c>
      <c r="U556" s="11">
        <v>75000000</v>
      </c>
      <c r="V556" s="11">
        <v>2011</v>
      </c>
      <c r="W556" s="11">
        <v>1000</v>
      </c>
      <c r="X556" s="11">
        <v>6.1</v>
      </c>
      <c r="Y556" s="11">
        <v>1.85</v>
      </c>
      <c r="Z556" s="12">
        <v>30000</v>
      </c>
    </row>
    <row r="557" spans="1:26" x14ac:dyDescent="0.25">
      <c r="A557" s="8" t="s">
        <v>20</v>
      </c>
      <c r="B557" s="9" t="s">
        <v>1007</v>
      </c>
      <c r="C557" s="13">
        <v>152</v>
      </c>
      <c r="D557" s="13">
        <v>113</v>
      </c>
      <c r="E557" s="13">
        <v>17</v>
      </c>
      <c r="F557" s="13">
        <v>759</v>
      </c>
      <c r="G557" s="9" t="s">
        <v>386</v>
      </c>
      <c r="H557" s="13">
        <v>87000</v>
      </c>
      <c r="I557" s="13">
        <v>34636443</v>
      </c>
      <c r="J557" s="9" t="s">
        <v>497</v>
      </c>
      <c r="K557" s="9" t="s">
        <v>5507</v>
      </c>
      <c r="L557" s="9" t="s">
        <v>1074</v>
      </c>
      <c r="M557" s="13" t="s">
        <v>5505</v>
      </c>
      <c r="N557" s="13" t="s">
        <v>2604</v>
      </c>
      <c r="O557" s="9"/>
      <c r="P557" s="13"/>
      <c r="Q557" s="13">
        <v>288</v>
      </c>
      <c r="R557" s="9" t="s">
        <v>25</v>
      </c>
      <c r="S557" s="9" t="s">
        <v>26</v>
      </c>
      <c r="T557" s="9" t="s">
        <v>249</v>
      </c>
      <c r="U557" s="13">
        <v>52000000</v>
      </c>
      <c r="V557" s="13">
        <v>2005</v>
      </c>
      <c r="W557" s="13">
        <v>13000</v>
      </c>
      <c r="X557" s="13">
        <v>6.6</v>
      </c>
      <c r="Y557" s="13">
        <v>2.35</v>
      </c>
      <c r="Z557" s="14">
        <v>0</v>
      </c>
    </row>
    <row r="558" spans="1:26" x14ac:dyDescent="0.25">
      <c r="A558" s="5" t="s">
        <v>20</v>
      </c>
      <c r="B558" s="6" t="s">
        <v>1008</v>
      </c>
      <c r="C558" s="11">
        <v>131</v>
      </c>
      <c r="D558" s="11">
        <v>94</v>
      </c>
      <c r="E558" s="11">
        <v>383</v>
      </c>
      <c r="F558" s="11">
        <v>886</v>
      </c>
      <c r="G558" s="6" t="s">
        <v>323</v>
      </c>
      <c r="H558" s="11">
        <v>13000</v>
      </c>
      <c r="I558" s="11">
        <v>22751979</v>
      </c>
      <c r="J558" s="6" t="s">
        <v>497</v>
      </c>
      <c r="K558" s="6" t="s">
        <v>378</v>
      </c>
      <c r="L558" s="6" t="s">
        <v>2809</v>
      </c>
      <c r="M558" s="11" t="s">
        <v>4118</v>
      </c>
      <c r="N558" s="11" t="s">
        <v>2970</v>
      </c>
      <c r="O558" s="6"/>
      <c r="P558" s="11"/>
      <c r="Q558" s="11">
        <v>377</v>
      </c>
      <c r="R558" s="6" t="s">
        <v>25</v>
      </c>
      <c r="S558" s="6" t="s">
        <v>26</v>
      </c>
      <c r="T558" s="6" t="s">
        <v>54</v>
      </c>
      <c r="U558" s="11">
        <v>75000000</v>
      </c>
      <c r="V558" s="11">
        <v>2000</v>
      </c>
      <c r="W558" s="11">
        <v>1000</v>
      </c>
      <c r="X558" s="11">
        <v>6.6</v>
      </c>
      <c r="Y558" s="11">
        <v>2.35</v>
      </c>
      <c r="Z558" s="12">
        <v>0</v>
      </c>
    </row>
    <row r="559" spans="1:26" x14ac:dyDescent="0.25">
      <c r="A559" s="8" t="s">
        <v>20</v>
      </c>
      <c r="B559" s="9" t="s">
        <v>1009</v>
      </c>
      <c r="C559" s="13">
        <v>132</v>
      </c>
      <c r="D559" s="13">
        <v>116</v>
      </c>
      <c r="E559" s="13">
        <v>41</v>
      </c>
      <c r="F559" s="13">
        <v>541</v>
      </c>
      <c r="G559" s="9" t="s">
        <v>156</v>
      </c>
      <c r="H559" s="13">
        <v>11000</v>
      </c>
      <c r="I559" s="13">
        <v>30013346</v>
      </c>
      <c r="J559" s="9" t="s">
        <v>497</v>
      </c>
      <c r="K559" s="9" t="s">
        <v>599</v>
      </c>
      <c r="L559" s="9" t="s">
        <v>5507</v>
      </c>
      <c r="M559" s="13" t="s">
        <v>2604</v>
      </c>
      <c r="N559" s="13"/>
      <c r="O559" s="9"/>
      <c r="P559" s="13"/>
      <c r="Q559" s="13">
        <v>254</v>
      </c>
      <c r="R559" s="9" t="s">
        <v>25</v>
      </c>
      <c r="S559" s="9" t="s">
        <v>26</v>
      </c>
      <c r="T559" s="9" t="s">
        <v>27</v>
      </c>
      <c r="U559" s="13">
        <v>75000000</v>
      </c>
      <c r="V559" s="13">
        <v>2003</v>
      </c>
      <c r="W559" s="13">
        <v>982</v>
      </c>
      <c r="X559" s="13">
        <v>5.3</v>
      </c>
      <c r="Y559" s="13">
        <v>2.35</v>
      </c>
      <c r="Z559" s="14">
        <v>648</v>
      </c>
    </row>
    <row r="560" spans="1:26" x14ac:dyDescent="0.25">
      <c r="A560" s="5" t="s">
        <v>20</v>
      </c>
      <c r="B560" s="6" t="s">
        <v>805</v>
      </c>
      <c r="C560" s="11">
        <v>67</v>
      </c>
      <c r="D560" s="11">
        <v>99</v>
      </c>
      <c r="E560" s="11">
        <v>545</v>
      </c>
      <c r="F560" s="11">
        <v>533</v>
      </c>
      <c r="G560" s="6" t="s">
        <v>1011</v>
      </c>
      <c r="H560" s="11">
        <v>933</v>
      </c>
      <c r="I560" s="11">
        <v>14567883</v>
      </c>
      <c r="J560" s="6" t="s">
        <v>497</v>
      </c>
      <c r="K560" s="6" t="s">
        <v>1074</v>
      </c>
      <c r="L560" s="6" t="s">
        <v>2970</v>
      </c>
      <c r="M560" s="11"/>
      <c r="N560" s="11"/>
      <c r="O560" s="6"/>
      <c r="P560" s="11"/>
      <c r="Q560" s="11">
        <v>373</v>
      </c>
      <c r="R560" s="6" t="s">
        <v>25</v>
      </c>
      <c r="S560" s="6" t="s">
        <v>34</v>
      </c>
      <c r="T560" s="6" t="s">
        <v>249</v>
      </c>
      <c r="U560" s="11">
        <v>75000000</v>
      </c>
      <c r="V560" s="11">
        <v>1998</v>
      </c>
      <c r="W560" s="11">
        <v>722</v>
      </c>
      <c r="X560" s="11">
        <v>6</v>
      </c>
      <c r="Y560" s="11">
        <v>2.35</v>
      </c>
      <c r="Z560" s="12">
        <v>0</v>
      </c>
    </row>
    <row r="561" spans="1:26" x14ac:dyDescent="0.25">
      <c r="A561" s="8" t="s">
        <v>20</v>
      </c>
      <c r="B561" s="9" t="s">
        <v>1012</v>
      </c>
      <c r="C561" s="13">
        <v>130</v>
      </c>
      <c r="D561" s="13">
        <v>84</v>
      </c>
      <c r="E561" s="13">
        <v>10</v>
      </c>
      <c r="F561" s="13">
        <v>394</v>
      </c>
      <c r="G561" s="9" t="s">
        <v>1013</v>
      </c>
      <c r="H561" s="13">
        <v>3000</v>
      </c>
      <c r="I561" s="13">
        <v>90820</v>
      </c>
      <c r="J561" s="9" t="s">
        <v>1074</v>
      </c>
      <c r="K561" s="9" t="s">
        <v>1786</v>
      </c>
      <c r="L561" s="9" t="s">
        <v>2970</v>
      </c>
      <c r="M561" s="13" t="s">
        <v>2604</v>
      </c>
      <c r="N561" s="13"/>
      <c r="O561" s="9"/>
      <c r="P561" s="13"/>
      <c r="Q561" s="13">
        <v>119</v>
      </c>
      <c r="R561" s="9" t="s">
        <v>25</v>
      </c>
      <c r="S561" s="9" t="s">
        <v>26</v>
      </c>
      <c r="T561" s="9" t="s">
        <v>27</v>
      </c>
      <c r="U561" s="13"/>
      <c r="V561" s="13">
        <v>2009</v>
      </c>
      <c r="W561" s="13">
        <v>552</v>
      </c>
      <c r="X561" s="13">
        <v>6</v>
      </c>
      <c r="Y561" s="13">
        <v>2.35</v>
      </c>
      <c r="Z561" s="14">
        <v>0</v>
      </c>
    </row>
    <row r="562" spans="1:26" x14ac:dyDescent="0.25">
      <c r="A562" s="5" t="s">
        <v>20</v>
      </c>
      <c r="B562" s="6" t="s">
        <v>1015</v>
      </c>
      <c r="C562" s="11">
        <v>74</v>
      </c>
      <c r="D562" s="11">
        <v>93</v>
      </c>
      <c r="E562" s="11">
        <v>253</v>
      </c>
      <c r="F562" s="11">
        <v>637</v>
      </c>
      <c r="G562" s="6" t="s">
        <v>1016</v>
      </c>
      <c r="H562" s="11">
        <v>3000</v>
      </c>
      <c r="I562" s="11">
        <v>5409517</v>
      </c>
      <c r="J562" s="6" t="s">
        <v>2809</v>
      </c>
      <c r="K562" s="6" t="s">
        <v>599</v>
      </c>
      <c r="L562" s="6" t="s">
        <v>478</v>
      </c>
      <c r="M562" s="11"/>
      <c r="N562" s="11"/>
      <c r="O562" s="6"/>
      <c r="P562" s="11"/>
      <c r="Q562" s="11">
        <v>171</v>
      </c>
      <c r="R562" s="6" t="s">
        <v>25</v>
      </c>
      <c r="S562" s="6" t="s">
        <v>26</v>
      </c>
      <c r="T562" s="6" t="s">
        <v>27</v>
      </c>
      <c r="U562" s="11">
        <v>75000000</v>
      </c>
      <c r="V562" s="11">
        <v>2001</v>
      </c>
      <c r="W562" s="11">
        <v>889</v>
      </c>
      <c r="X562" s="11">
        <v>4.7</v>
      </c>
      <c r="Y562" s="11">
        <v>1.85</v>
      </c>
      <c r="Z562" s="12">
        <v>683</v>
      </c>
    </row>
    <row r="563" spans="1:26" x14ac:dyDescent="0.25">
      <c r="A563" s="8" t="s">
        <v>20</v>
      </c>
      <c r="B563" s="9" t="s">
        <v>720</v>
      </c>
      <c r="C563" s="13">
        <v>114</v>
      </c>
      <c r="D563" s="13">
        <v>113</v>
      </c>
      <c r="E563" s="13">
        <v>212</v>
      </c>
      <c r="F563" s="13">
        <v>568</v>
      </c>
      <c r="G563" s="9" t="s">
        <v>465</v>
      </c>
      <c r="H563" s="13">
        <v>2000</v>
      </c>
      <c r="I563" s="13">
        <v>21009180</v>
      </c>
      <c r="J563" s="9" t="s">
        <v>497</v>
      </c>
      <c r="K563" s="9" t="s">
        <v>378</v>
      </c>
      <c r="L563" s="9" t="s">
        <v>1074</v>
      </c>
      <c r="M563" s="13" t="s">
        <v>2604</v>
      </c>
      <c r="N563" s="13"/>
      <c r="O563" s="9"/>
      <c r="P563" s="13"/>
      <c r="Q563" s="13">
        <v>222</v>
      </c>
      <c r="R563" s="9" t="s">
        <v>25</v>
      </c>
      <c r="S563" s="9" t="s">
        <v>26</v>
      </c>
      <c r="T563" s="9" t="s">
        <v>27</v>
      </c>
      <c r="U563" s="13">
        <v>45000000</v>
      </c>
      <c r="V563" s="13">
        <v>2004</v>
      </c>
      <c r="W563" s="13">
        <v>845</v>
      </c>
      <c r="X563" s="13">
        <v>6.1</v>
      </c>
      <c r="Y563" s="13">
        <v>2.35</v>
      </c>
      <c r="Z563" s="14">
        <v>1000</v>
      </c>
    </row>
    <row r="564" spans="1:26" x14ac:dyDescent="0.25">
      <c r="A564" s="5" t="s">
        <v>20</v>
      </c>
      <c r="B564" s="6" t="s">
        <v>364</v>
      </c>
      <c r="C564" s="11">
        <v>294</v>
      </c>
      <c r="D564" s="11">
        <v>106</v>
      </c>
      <c r="E564" s="11">
        <v>0</v>
      </c>
      <c r="F564" s="11">
        <v>963</v>
      </c>
      <c r="G564" s="6" t="s">
        <v>386</v>
      </c>
      <c r="H564" s="11">
        <v>18000</v>
      </c>
      <c r="I564" s="11">
        <v>94999143</v>
      </c>
      <c r="J564" s="6" t="s">
        <v>1074</v>
      </c>
      <c r="K564" s="6" t="s">
        <v>5505</v>
      </c>
      <c r="L564" s="6" t="s">
        <v>2970</v>
      </c>
      <c r="M564" s="11" t="s">
        <v>2604</v>
      </c>
      <c r="N564" s="11"/>
      <c r="O564" s="6"/>
      <c r="P564" s="11"/>
      <c r="Q564" s="11">
        <v>1344</v>
      </c>
      <c r="R564" s="6" t="s">
        <v>25</v>
      </c>
      <c r="S564" s="6" t="s">
        <v>26</v>
      </c>
      <c r="T564" s="6" t="s">
        <v>27</v>
      </c>
      <c r="U564" s="11">
        <v>75000000</v>
      </c>
      <c r="V564" s="11">
        <v>2000</v>
      </c>
      <c r="W564" s="11">
        <v>13000</v>
      </c>
      <c r="X564" s="11">
        <v>7.2</v>
      </c>
      <c r="Y564" s="11">
        <v>2.35</v>
      </c>
      <c r="Z564" s="12">
        <v>0</v>
      </c>
    </row>
    <row r="565" spans="1:26" x14ac:dyDescent="0.25">
      <c r="A565" s="8" t="s">
        <v>20</v>
      </c>
      <c r="B565" s="9" t="s">
        <v>1018</v>
      </c>
      <c r="C565" s="13">
        <v>308</v>
      </c>
      <c r="D565" s="13">
        <v>91</v>
      </c>
      <c r="E565" s="13">
        <v>22</v>
      </c>
      <c r="F565" s="13">
        <v>1000</v>
      </c>
      <c r="G565" s="9" t="s">
        <v>256</v>
      </c>
      <c r="H565" s="13">
        <v>7000</v>
      </c>
      <c r="I565" s="13">
        <v>336029560</v>
      </c>
      <c r="J565" s="9" t="s">
        <v>497</v>
      </c>
      <c r="K565" s="9" t="s">
        <v>2809</v>
      </c>
      <c r="L565" s="9" t="s">
        <v>599</v>
      </c>
      <c r="M565" s="13" t="s">
        <v>4118</v>
      </c>
      <c r="N565" s="13" t="s">
        <v>2970</v>
      </c>
      <c r="O565" s="9"/>
      <c r="P565" s="13"/>
      <c r="Q565" s="13">
        <v>275</v>
      </c>
      <c r="R565" s="9" t="s">
        <v>25</v>
      </c>
      <c r="S565" s="9" t="s">
        <v>26</v>
      </c>
      <c r="T565" s="9" t="s">
        <v>54</v>
      </c>
      <c r="U565" s="13">
        <v>74000000</v>
      </c>
      <c r="V565" s="13">
        <v>2015</v>
      </c>
      <c r="W565" s="13">
        <v>4000</v>
      </c>
      <c r="X565" s="13">
        <v>6.4</v>
      </c>
      <c r="Y565" s="13">
        <v>1.85</v>
      </c>
      <c r="Z565" s="14">
        <v>70000</v>
      </c>
    </row>
    <row r="566" spans="1:26" x14ac:dyDescent="0.25">
      <c r="A566" s="5" t="s">
        <v>20</v>
      </c>
      <c r="B566" s="6" t="s">
        <v>62</v>
      </c>
      <c r="C566" s="11">
        <v>435</v>
      </c>
      <c r="D566" s="11">
        <v>128</v>
      </c>
      <c r="E566" s="11">
        <v>0</v>
      </c>
      <c r="F566" s="11">
        <v>826</v>
      </c>
      <c r="G566" s="6" t="s">
        <v>521</v>
      </c>
      <c r="H566" s="11">
        <v>4000</v>
      </c>
      <c r="I566" s="11">
        <v>36381716</v>
      </c>
      <c r="J566" s="6" t="s">
        <v>497</v>
      </c>
      <c r="K566" s="6" t="s">
        <v>478</v>
      </c>
      <c r="L566" s="6"/>
      <c r="M566" s="11"/>
      <c r="N566" s="11"/>
      <c r="O566" s="6"/>
      <c r="P566" s="11"/>
      <c r="Q566" s="11">
        <v>918</v>
      </c>
      <c r="R566" s="6" t="s">
        <v>25</v>
      </c>
      <c r="S566" s="6" t="s">
        <v>26</v>
      </c>
      <c r="T566" s="6" t="s">
        <v>27</v>
      </c>
      <c r="U566" s="11">
        <v>82000000</v>
      </c>
      <c r="V566" s="11">
        <v>2011</v>
      </c>
      <c r="W566" s="11">
        <v>2000</v>
      </c>
      <c r="X566" s="11">
        <v>6.1</v>
      </c>
      <c r="Y566" s="11">
        <v>2.35</v>
      </c>
      <c r="Z566" s="12">
        <v>42000</v>
      </c>
    </row>
    <row r="567" spans="1:26" x14ac:dyDescent="0.25">
      <c r="A567" s="8" t="s">
        <v>20</v>
      </c>
      <c r="B567" s="9" t="s">
        <v>778</v>
      </c>
      <c r="C567" s="13">
        <v>117</v>
      </c>
      <c r="D567" s="13">
        <v>98</v>
      </c>
      <c r="E567" s="13">
        <v>0</v>
      </c>
      <c r="F567" s="13">
        <v>697</v>
      </c>
      <c r="G567" s="9" t="s">
        <v>1019</v>
      </c>
      <c r="H567" s="13">
        <v>12000</v>
      </c>
      <c r="I567" s="13">
        <v>55585389</v>
      </c>
      <c r="J567" s="9" t="s">
        <v>5507</v>
      </c>
      <c r="K567" s="9" t="s">
        <v>5505</v>
      </c>
      <c r="L567" s="9" t="s">
        <v>2604</v>
      </c>
      <c r="M567" s="13"/>
      <c r="N567" s="13"/>
      <c r="O567" s="9"/>
      <c r="P567" s="13"/>
      <c r="Q567" s="13">
        <v>241</v>
      </c>
      <c r="R567" s="9" t="s">
        <v>25</v>
      </c>
      <c r="S567" s="9" t="s">
        <v>26</v>
      </c>
      <c r="T567" s="9" t="s">
        <v>249</v>
      </c>
      <c r="U567" s="13">
        <v>69000000</v>
      </c>
      <c r="V567" s="13">
        <v>1998</v>
      </c>
      <c r="W567" s="13">
        <v>854</v>
      </c>
      <c r="X567" s="13">
        <v>5.9</v>
      </c>
      <c r="Y567" s="13">
        <v>2.35</v>
      </c>
      <c r="Z567" s="14">
        <v>880</v>
      </c>
    </row>
    <row r="568" spans="1:26" x14ac:dyDescent="0.25">
      <c r="A568" s="5" t="s">
        <v>20</v>
      </c>
      <c r="B568" s="6" t="s">
        <v>999</v>
      </c>
      <c r="C568" s="11">
        <v>108</v>
      </c>
      <c r="D568" s="11">
        <v>134</v>
      </c>
      <c r="E568" s="11">
        <v>272</v>
      </c>
      <c r="F568" s="11">
        <v>215</v>
      </c>
      <c r="G568" s="6" t="s">
        <v>1021</v>
      </c>
      <c r="H568" s="11">
        <v>548</v>
      </c>
      <c r="I568" s="11">
        <v>36976367</v>
      </c>
      <c r="J568" s="6" t="s">
        <v>1074</v>
      </c>
      <c r="K568" s="6" t="s">
        <v>5505</v>
      </c>
      <c r="L568" s="6" t="s">
        <v>2970</v>
      </c>
      <c r="M568" s="11" t="s">
        <v>2604</v>
      </c>
      <c r="N568" s="11"/>
      <c r="O568" s="6"/>
      <c r="P568" s="11"/>
      <c r="Q568" s="11">
        <v>274</v>
      </c>
      <c r="R568" s="6" t="s">
        <v>25</v>
      </c>
      <c r="S568" s="6" t="s">
        <v>26</v>
      </c>
      <c r="T568" s="6" t="s">
        <v>27</v>
      </c>
      <c r="U568" s="11">
        <v>75000000</v>
      </c>
      <c r="V568" s="11">
        <v>1998</v>
      </c>
      <c r="W568" s="11">
        <v>270</v>
      </c>
      <c r="X568" s="11">
        <v>6</v>
      </c>
      <c r="Y568" s="11">
        <v>2.35</v>
      </c>
      <c r="Z568" s="12">
        <v>0</v>
      </c>
    </row>
    <row r="569" spans="1:26" x14ac:dyDescent="0.25">
      <c r="A569" s="8" t="s">
        <v>20</v>
      </c>
      <c r="B569" s="9" t="s">
        <v>1023</v>
      </c>
      <c r="C569" s="13">
        <v>141</v>
      </c>
      <c r="D569" s="13">
        <v>97</v>
      </c>
      <c r="E569" s="13">
        <v>6</v>
      </c>
      <c r="F569" s="13">
        <v>415</v>
      </c>
      <c r="G569" s="9" t="s">
        <v>337</v>
      </c>
      <c r="H569" s="13">
        <v>22000</v>
      </c>
      <c r="I569" s="13">
        <v>107225164</v>
      </c>
      <c r="J569" s="9" t="s">
        <v>497</v>
      </c>
      <c r="K569" s="9" t="s">
        <v>2809</v>
      </c>
      <c r="L569" s="9" t="s">
        <v>599</v>
      </c>
      <c r="M569" s="13" t="s">
        <v>4118</v>
      </c>
      <c r="N569" s="13"/>
      <c r="O569" s="9"/>
      <c r="P569" s="13"/>
      <c r="Q569" s="13">
        <v>126</v>
      </c>
      <c r="R569" s="9" t="s">
        <v>25</v>
      </c>
      <c r="S569" s="9" t="s">
        <v>26</v>
      </c>
      <c r="T569" s="9" t="s">
        <v>54</v>
      </c>
      <c r="U569" s="13">
        <v>73000000</v>
      </c>
      <c r="V569" s="13">
        <v>2016</v>
      </c>
      <c r="W569" s="13">
        <v>1000</v>
      </c>
      <c r="X569" s="13">
        <v>6.3</v>
      </c>
      <c r="Y569" s="13">
        <v>1.85</v>
      </c>
      <c r="Z569" s="14">
        <v>14000</v>
      </c>
    </row>
    <row r="570" spans="1:26" x14ac:dyDescent="0.25">
      <c r="A570" s="5" t="s">
        <v>20</v>
      </c>
      <c r="B570" s="6" t="s">
        <v>1004</v>
      </c>
      <c r="C570" s="11">
        <v>176</v>
      </c>
      <c r="D570" s="11">
        <v>112</v>
      </c>
      <c r="E570" s="11">
        <v>72</v>
      </c>
      <c r="F570" s="11">
        <v>715</v>
      </c>
      <c r="G570" s="6" t="s">
        <v>173</v>
      </c>
      <c r="H570" s="11">
        <v>11000</v>
      </c>
      <c r="I570" s="11">
        <v>70224196</v>
      </c>
      <c r="J570" s="6" t="s">
        <v>497</v>
      </c>
      <c r="K570" s="6" t="s">
        <v>378</v>
      </c>
      <c r="L570" s="6" t="s">
        <v>599</v>
      </c>
      <c r="M570" s="11" t="s">
        <v>4459</v>
      </c>
      <c r="N570" s="11" t="s">
        <v>2604</v>
      </c>
      <c r="O570" s="6"/>
      <c r="P570" s="11"/>
      <c r="Q570" s="11">
        <v>138</v>
      </c>
      <c r="R570" s="6" t="s">
        <v>25</v>
      </c>
      <c r="S570" s="6" t="s">
        <v>26</v>
      </c>
      <c r="T570" s="6" t="s">
        <v>27</v>
      </c>
      <c r="U570" s="11">
        <v>70000000</v>
      </c>
      <c r="V570" s="11">
        <v>2008</v>
      </c>
      <c r="W570" s="11">
        <v>1000</v>
      </c>
      <c r="X570" s="11">
        <v>5.6</v>
      </c>
      <c r="Y570" s="11">
        <v>2.35</v>
      </c>
      <c r="Z570" s="12">
        <v>0</v>
      </c>
    </row>
    <row r="571" spans="1:26" x14ac:dyDescent="0.25">
      <c r="A571" s="8" t="s">
        <v>20</v>
      </c>
      <c r="B571" s="9" t="s">
        <v>1025</v>
      </c>
      <c r="C571" s="13">
        <v>230</v>
      </c>
      <c r="D571" s="13">
        <v>153</v>
      </c>
      <c r="E571" s="13">
        <v>0</v>
      </c>
      <c r="F571" s="13">
        <v>130</v>
      </c>
      <c r="G571" s="9" t="s">
        <v>615</v>
      </c>
      <c r="H571" s="13">
        <v>11000</v>
      </c>
      <c r="I571" s="13">
        <v>51814190</v>
      </c>
      <c r="J571" s="9" t="s">
        <v>599</v>
      </c>
      <c r="K571" s="9" t="s">
        <v>1074</v>
      </c>
      <c r="L571" s="9"/>
      <c r="M571" s="13"/>
      <c r="N571" s="13"/>
      <c r="O571" s="9"/>
      <c r="P571" s="13"/>
      <c r="Q571" s="13">
        <v>301</v>
      </c>
      <c r="R571" s="9" t="s">
        <v>25</v>
      </c>
      <c r="S571" s="9" t="s">
        <v>26</v>
      </c>
      <c r="T571" s="9" t="s">
        <v>249</v>
      </c>
      <c r="U571" s="13">
        <v>75000000</v>
      </c>
      <c r="V571" s="13">
        <v>2009</v>
      </c>
      <c r="W571" s="13">
        <v>561</v>
      </c>
      <c r="X571" s="13">
        <v>6.4</v>
      </c>
      <c r="Y571" s="13">
        <v>1.85</v>
      </c>
      <c r="Z571" s="14">
        <v>0</v>
      </c>
    </row>
    <row r="572" spans="1:26" x14ac:dyDescent="0.25">
      <c r="A572" s="5" t="s">
        <v>20</v>
      </c>
      <c r="B572" s="6" t="s">
        <v>104</v>
      </c>
      <c r="C572" s="11">
        <v>234</v>
      </c>
      <c r="D572" s="11">
        <v>110</v>
      </c>
      <c r="E572" s="11">
        <v>532</v>
      </c>
      <c r="F572" s="11">
        <v>461</v>
      </c>
      <c r="G572" s="6" t="s">
        <v>1027</v>
      </c>
      <c r="H572" s="11">
        <v>3000</v>
      </c>
      <c r="I572" s="11">
        <v>47456450</v>
      </c>
      <c r="J572" s="6" t="s">
        <v>497</v>
      </c>
      <c r="K572" s="6" t="s">
        <v>1074</v>
      </c>
      <c r="L572" s="6" t="s">
        <v>2604</v>
      </c>
      <c r="M572" s="11"/>
      <c r="N572" s="11"/>
      <c r="O572" s="6"/>
      <c r="P572" s="11"/>
      <c r="Q572" s="11">
        <v>289</v>
      </c>
      <c r="R572" s="6" t="s">
        <v>25</v>
      </c>
      <c r="S572" s="6" t="s">
        <v>26</v>
      </c>
      <c r="T572" s="6" t="s">
        <v>249</v>
      </c>
      <c r="U572" s="11">
        <v>70000000</v>
      </c>
      <c r="V572" s="11">
        <v>2007</v>
      </c>
      <c r="W572" s="11">
        <v>638</v>
      </c>
      <c r="X572" s="11">
        <v>7.1</v>
      </c>
      <c r="Y572" s="11">
        <v>2.35</v>
      </c>
      <c r="Z572" s="12">
        <v>0</v>
      </c>
    </row>
    <row r="573" spans="1:26" x14ac:dyDescent="0.25">
      <c r="A573" s="8" t="s">
        <v>20</v>
      </c>
      <c r="B573" s="9" t="s">
        <v>624</v>
      </c>
      <c r="C573" s="13">
        <v>164</v>
      </c>
      <c r="D573" s="13">
        <v>122</v>
      </c>
      <c r="E573" s="13">
        <v>285</v>
      </c>
      <c r="F573" s="13">
        <v>989</v>
      </c>
      <c r="G573" s="9" t="s">
        <v>905</v>
      </c>
      <c r="H573" s="13">
        <v>8000</v>
      </c>
      <c r="I573" s="13">
        <v>148213377</v>
      </c>
      <c r="J573" s="9" t="s">
        <v>497</v>
      </c>
      <c r="K573" s="9" t="s">
        <v>599</v>
      </c>
      <c r="L573" s="9" t="s">
        <v>5506</v>
      </c>
      <c r="M573" s="13"/>
      <c r="N573" s="13"/>
      <c r="O573" s="9"/>
      <c r="P573" s="13"/>
      <c r="Q573" s="13">
        <v>437</v>
      </c>
      <c r="R573" s="9" t="s">
        <v>25</v>
      </c>
      <c r="S573" s="9" t="s">
        <v>26</v>
      </c>
      <c r="T573" s="9" t="s">
        <v>27</v>
      </c>
      <c r="U573" s="13">
        <v>73000000</v>
      </c>
      <c r="V573" s="13">
        <v>2006</v>
      </c>
      <c r="W573" s="13">
        <v>1000</v>
      </c>
      <c r="X573" s="13">
        <v>6.6</v>
      </c>
      <c r="Y573" s="13">
        <v>2.35</v>
      </c>
      <c r="Z573" s="14">
        <v>0</v>
      </c>
    </row>
    <row r="574" spans="1:26" x14ac:dyDescent="0.25">
      <c r="A574" s="5" t="s">
        <v>20</v>
      </c>
      <c r="B574" s="6" t="s">
        <v>1029</v>
      </c>
      <c r="C574" s="11">
        <v>91</v>
      </c>
      <c r="D574" s="11">
        <v>87</v>
      </c>
      <c r="E574" s="11">
        <v>41</v>
      </c>
      <c r="F574" s="11">
        <v>574</v>
      </c>
      <c r="G574" s="6" t="s">
        <v>593</v>
      </c>
      <c r="H574" s="11">
        <v>1000</v>
      </c>
      <c r="I574" s="11">
        <v>112950721</v>
      </c>
      <c r="J574" s="6" t="s">
        <v>599</v>
      </c>
      <c r="K574" s="6" t="s">
        <v>4118</v>
      </c>
      <c r="L574" s="6" t="s">
        <v>478</v>
      </c>
      <c r="M574" s="11"/>
      <c r="N574" s="11"/>
      <c r="O574" s="6"/>
      <c r="P574" s="11"/>
      <c r="Q574" s="11">
        <v>79</v>
      </c>
      <c r="R574" s="6" t="s">
        <v>25</v>
      </c>
      <c r="S574" s="6" t="s">
        <v>26</v>
      </c>
      <c r="T574" s="6" t="s">
        <v>54</v>
      </c>
      <c r="U574" s="11">
        <v>72000000</v>
      </c>
      <c r="V574" s="11">
        <v>2001</v>
      </c>
      <c r="W574" s="11">
        <v>692</v>
      </c>
      <c r="X574" s="11">
        <v>4.5999999999999996</v>
      </c>
      <c r="Y574" s="11">
        <v>2.35</v>
      </c>
      <c r="Z574" s="12">
        <v>266</v>
      </c>
    </row>
    <row r="575" spans="1:26" x14ac:dyDescent="0.25">
      <c r="A575" s="8" t="s">
        <v>20</v>
      </c>
      <c r="B575" s="9" t="s">
        <v>1032</v>
      </c>
      <c r="C575" s="13">
        <v>132</v>
      </c>
      <c r="D575" s="13">
        <v>178</v>
      </c>
      <c r="E575" s="13">
        <v>0</v>
      </c>
      <c r="F575" s="13">
        <v>403</v>
      </c>
      <c r="G575" s="9" t="s">
        <v>1033</v>
      </c>
      <c r="H575" s="13">
        <v>906</v>
      </c>
      <c r="I575" s="13">
        <v>75600000</v>
      </c>
      <c r="J575" s="9" t="s">
        <v>3170</v>
      </c>
      <c r="K575" s="9" t="s">
        <v>1074</v>
      </c>
      <c r="L575" s="9" t="s">
        <v>5155</v>
      </c>
      <c r="M575" s="13" t="s">
        <v>5508</v>
      </c>
      <c r="N575" s="13"/>
      <c r="O575" s="9"/>
      <c r="P575" s="13"/>
      <c r="Q575" s="13">
        <v>1065</v>
      </c>
      <c r="R575" s="9" t="s">
        <v>25</v>
      </c>
      <c r="S575" s="9" t="s">
        <v>26</v>
      </c>
      <c r="T575" s="9" t="s">
        <v>249</v>
      </c>
      <c r="U575" s="13">
        <v>72000000</v>
      </c>
      <c r="V575" s="13">
        <v>1995</v>
      </c>
      <c r="W575" s="13">
        <v>466</v>
      </c>
      <c r="X575" s="13">
        <v>8.4</v>
      </c>
      <c r="Y575" s="13">
        <v>2.35</v>
      </c>
      <c r="Z575" s="14">
        <v>17000</v>
      </c>
    </row>
    <row r="576" spans="1:26" x14ac:dyDescent="0.25">
      <c r="A576" s="5" t="s">
        <v>20</v>
      </c>
      <c r="B576" s="6" t="s">
        <v>31</v>
      </c>
      <c r="C576" s="11">
        <v>262</v>
      </c>
      <c r="D576" s="11">
        <v>125</v>
      </c>
      <c r="E576" s="11">
        <v>0</v>
      </c>
      <c r="F576" s="11">
        <v>210</v>
      </c>
      <c r="G576" s="6" t="s">
        <v>1034</v>
      </c>
      <c r="H576" s="11">
        <v>15000</v>
      </c>
      <c r="I576" s="11">
        <v>62647540</v>
      </c>
      <c r="J576" s="6" t="s">
        <v>497</v>
      </c>
      <c r="K576" s="6" t="s">
        <v>1074</v>
      </c>
      <c r="L576" s="6" t="s">
        <v>5508</v>
      </c>
      <c r="M576" s="11"/>
      <c r="N576" s="11"/>
      <c r="O576" s="6"/>
      <c r="P576" s="11"/>
      <c r="Q576" s="11">
        <v>657</v>
      </c>
      <c r="R576" s="6" t="s">
        <v>25</v>
      </c>
      <c r="S576" s="6" t="s">
        <v>318</v>
      </c>
      <c r="T576" s="6" t="s">
        <v>249</v>
      </c>
      <c r="U576" s="11">
        <v>70000000</v>
      </c>
      <c r="V576" s="11">
        <v>2005</v>
      </c>
      <c r="W576" s="11">
        <v>383</v>
      </c>
      <c r="X576" s="11">
        <v>7.1</v>
      </c>
      <c r="Y576" s="11">
        <v>2.35</v>
      </c>
      <c r="Z576" s="12">
        <v>0</v>
      </c>
    </row>
    <row r="577" spans="1:26" x14ac:dyDescent="0.25">
      <c r="A577" s="8" t="s">
        <v>20</v>
      </c>
      <c r="B577" s="9" t="s">
        <v>1035</v>
      </c>
      <c r="C577" s="13">
        <v>299</v>
      </c>
      <c r="D577" s="13">
        <v>87</v>
      </c>
      <c r="E577" s="13">
        <v>30</v>
      </c>
      <c r="F577" s="13">
        <v>433</v>
      </c>
      <c r="G577" s="9" t="s">
        <v>1036</v>
      </c>
      <c r="H577" s="13">
        <v>745</v>
      </c>
      <c r="I577" s="13">
        <v>183132370</v>
      </c>
      <c r="J577" s="9" t="s">
        <v>378</v>
      </c>
      <c r="K577" s="9" t="s">
        <v>2809</v>
      </c>
      <c r="L577" s="9" t="s">
        <v>599</v>
      </c>
      <c r="M577" s="13"/>
      <c r="N577" s="13"/>
      <c r="O577" s="9"/>
      <c r="P577" s="13"/>
      <c r="Q577" s="13">
        <v>763</v>
      </c>
      <c r="R577" s="9" t="s">
        <v>25</v>
      </c>
      <c r="S577" s="9" t="s">
        <v>26</v>
      </c>
      <c r="T577" s="9" t="s">
        <v>27</v>
      </c>
      <c r="U577" s="13">
        <v>75000000</v>
      </c>
      <c r="V577" s="13">
        <v>2007</v>
      </c>
      <c r="W577" s="13">
        <v>440</v>
      </c>
      <c r="X577" s="13">
        <v>7.4</v>
      </c>
      <c r="Y577" s="13">
        <v>2.35</v>
      </c>
      <c r="Z577" s="14">
        <v>0</v>
      </c>
    </row>
    <row r="578" spans="1:26" x14ac:dyDescent="0.25">
      <c r="A578" s="5" t="s">
        <v>20</v>
      </c>
      <c r="B578" s="6" t="s">
        <v>1037</v>
      </c>
      <c r="C578" s="11">
        <v>128</v>
      </c>
      <c r="D578" s="11">
        <v>152</v>
      </c>
      <c r="E578" s="11">
        <v>0</v>
      </c>
      <c r="F578" s="11">
        <v>745</v>
      </c>
      <c r="G578" s="6" t="s">
        <v>855</v>
      </c>
      <c r="H578" s="11">
        <v>940</v>
      </c>
      <c r="I578" s="11">
        <v>27796042</v>
      </c>
      <c r="J578" s="6" t="s">
        <v>1074</v>
      </c>
      <c r="K578" s="6" t="s">
        <v>4459</v>
      </c>
      <c r="L578" s="6"/>
      <c r="M578" s="11"/>
      <c r="N578" s="11"/>
      <c r="O578" s="6"/>
      <c r="P578" s="11"/>
      <c r="Q578" s="11">
        <v>376</v>
      </c>
      <c r="R578" s="6" t="s">
        <v>25</v>
      </c>
      <c r="S578" s="6" t="s">
        <v>26</v>
      </c>
      <c r="T578" s="6" t="s">
        <v>54</v>
      </c>
      <c r="U578" s="11">
        <v>72000000</v>
      </c>
      <c r="V578" s="11">
        <v>2001</v>
      </c>
      <c r="W578" s="11">
        <v>826</v>
      </c>
      <c r="X578" s="11">
        <v>6.9</v>
      </c>
      <c r="Y578" s="11">
        <v>1.85</v>
      </c>
      <c r="Z578" s="12">
        <v>0</v>
      </c>
    </row>
    <row r="579" spans="1:26" x14ac:dyDescent="0.25">
      <c r="A579" s="8" t="s">
        <v>20</v>
      </c>
      <c r="B579" s="9" t="s">
        <v>726</v>
      </c>
      <c r="C579" s="13">
        <v>109</v>
      </c>
      <c r="D579" s="13">
        <v>116</v>
      </c>
      <c r="E579" s="13">
        <v>212</v>
      </c>
      <c r="F579" s="13">
        <v>462</v>
      </c>
      <c r="G579" s="9" t="s">
        <v>610</v>
      </c>
      <c r="H579" s="13">
        <v>13000</v>
      </c>
      <c r="I579" s="13">
        <v>32616869</v>
      </c>
      <c r="J579" s="9" t="s">
        <v>497</v>
      </c>
      <c r="K579" s="9" t="s">
        <v>1074</v>
      </c>
      <c r="L579" s="9" t="s">
        <v>5506</v>
      </c>
      <c r="M579" s="13"/>
      <c r="N579" s="13"/>
      <c r="O579" s="9"/>
      <c r="P579" s="13"/>
      <c r="Q579" s="13">
        <v>346</v>
      </c>
      <c r="R579" s="9" t="s">
        <v>25</v>
      </c>
      <c r="S579" s="9" t="s">
        <v>26</v>
      </c>
      <c r="T579" s="9" t="s">
        <v>27</v>
      </c>
      <c r="U579" s="13">
        <v>72000000</v>
      </c>
      <c r="V579" s="13">
        <v>2001</v>
      </c>
      <c r="W579" s="13">
        <v>658</v>
      </c>
      <c r="X579" s="13">
        <v>4.5</v>
      </c>
      <c r="Y579" s="13">
        <v>2.35</v>
      </c>
      <c r="Z579" s="14">
        <v>886</v>
      </c>
    </row>
    <row r="580" spans="1:26" x14ac:dyDescent="0.25">
      <c r="A580" s="5" t="s">
        <v>20</v>
      </c>
      <c r="B580" s="6" t="s">
        <v>823</v>
      </c>
      <c r="C580" s="11">
        <v>88</v>
      </c>
      <c r="D580" s="11">
        <v>109</v>
      </c>
      <c r="E580" s="11">
        <v>218</v>
      </c>
      <c r="F580" s="11">
        <v>8</v>
      </c>
      <c r="G580" s="6" t="s">
        <v>1040</v>
      </c>
      <c r="H580" s="11">
        <v>21</v>
      </c>
      <c r="I580" s="11">
        <v>18947630</v>
      </c>
      <c r="J580" s="6" t="s">
        <v>378</v>
      </c>
      <c r="K580" s="6" t="s">
        <v>1074</v>
      </c>
      <c r="L580" s="6" t="s">
        <v>4118</v>
      </c>
      <c r="M580" s="11"/>
      <c r="N580" s="11"/>
      <c r="O580" s="6"/>
      <c r="P580" s="11"/>
      <c r="Q580" s="11">
        <v>124</v>
      </c>
      <c r="R580" s="6" t="s">
        <v>25</v>
      </c>
      <c r="S580" s="6" t="s">
        <v>538</v>
      </c>
      <c r="T580" s="6" t="s">
        <v>54</v>
      </c>
      <c r="U580" s="11">
        <v>59660000</v>
      </c>
      <c r="V580" s="11">
        <v>2004</v>
      </c>
      <c r="W580" s="11">
        <v>17</v>
      </c>
      <c r="X580" s="11">
        <v>7.1</v>
      </c>
      <c r="Y580" s="11">
        <v>2.35</v>
      </c>
      <c r="Z580" s="12">
        <v>2000</v>
      </c>
    </row>
    <row r="581" spans="1:26" x14ac:dyDescent="0.25">
      <c r="A581" s="8" t="s">
        <v>20</v>
      </c>
      <c r="B581" s="9" t="s">
        <v>364</v>
      </c>
      <c r="C581" s="13">
        <v>261</v>
      </c>
      <c r="D581" s="13">
        <v>108</v>
      </c>
      <c r="E581" s="13">
        <v>0</v>
      </c>
      <c r="F581" s="13">
        <v>882</v>
      </c>
      <c r="G581" s="9" t="s">
        <v>108</v>
      </c>
      <c r="H581" s="13">
        <v>3000</v>
      </c>
      <c r="I581" s="13">
        <v>114195633</v>
      </c>
      <c r="J581" s="9" t="s">
        <v>1074</v>
      </c>
      <c r="K581" s="9" t="s">
        <v>5505</v>
      </c>
      <c r="L581" s="9" t="s">
        <v>4459</v>
      </c>
      <c r="M581" s="13" t="s">
        <v>2604</v>
      </c>
      <c r="N581" s="13"/>
      <c r="O581" s="9"/>
      <c r="P581" s="13"/>
      <c r="Q581" s="13">
        <v>2003</v>
      </c>
      <c r="R581" s="9" t="s">
        <v>25</v>
      </c>
      <c r="S581" s="9" t="s">
        <v>26</v>
      </c>
      <c r="T581" s="9" t="s">
        <v>27</v>
      </c>
      <c r="U581" s="13">
        <v>60000000</v>
      </c>
      <c r="V581" s="13">
        <v>2004</v>
      </c>
      <c r="W581" s="13">
        <v>2000</v>
      </c>
      <c r="X581" s="13">
        <v>6.5</v>
      </c>
      <c r="Y581" s="13">
        <v>1.85</v>
      </c>
      <c r="Z581" s="14">
        <v>0</v>
      </c>
    </row>
    <row r="582" spans="1:26" x14ac:dyDescent="0.25">
      <c r="A582" s="5" t="s">
        <v>20</v>
      </c>
      <c r="B582" s="6" t="s">
        <v>1041</v>
      </c>
      <c r="C582" s="11">
        <v>73</v>
      </c>
      <c r="D582" s="11">
        <v>85</v>
      </c>
      <c r="E582" s="11">
        <v>84</v>
      </c>
      <c r="F582" s="11">
        <v>595</v>
      </c>
      <c r="G582" s="6" t="s">
        <v>1030</v>
      </c>
      <c r="H582" s="11">
        <v>1000</v>
      </c>
      <c r="I582" s="11">
        <v>144156464</v>
      </c>
      <c r="J582" s="6" t="s">
        <v>599</v>
      </c>
      <c r="K582" s="6" t="s">
        <v>4118</v>
      </c>
      <c r="L582" s="6" t="s">
        <v>478</v>
      </c>
      <c r="M582" s="11"/>
      <c r="N582" s="11"/>
      <c r="O582" s="6"/>
      <c r="P582" s="11"/>
      <c r="Q582" s="11">
        <v>98</v>
      </c>
      <c r="R582" s="6" t="s">
        <v>25</v>
      </c>
      <c r="S582" s="6" t="s">
        <v>26</v>
      </c>
      <c r="T582" s="6" t="s">
        <v>27</v>
      </c>
      <c r="U582" s="11">
        <v>71500000</v>
      </c>
      <c r="V582" s="11">
        <v>1998</v>
      </c>
      <c r="W582" s="11">
        <v>1000</v>
      </c>
      <c r="X582" s="11">
        <v>5.3</v>
      </c>
      <c r="Y582" s="11">
        <v>1.85</v>
      </c>
      <c r="Z582" s="12">
        <v>694</v>
      </c>
    </row>
    <row r="583" spans="1:26" x14ac:dyDescent="0.25">
      <c r="A583" s="8" t="s">
        <v>20</v>
      </c>
      <c r="B583" s="9" t="s">
        <v>364</v>
      </c>
      <c r="C583" s="13">
        <v>208</v>
      </c>
      <c r="D583" s="13">
        <v>106</v>
      </c>
      <c r="E583" s="13">
        <v>0</v>
      </c>
      <c r="F583" s="13">
        <v>242</v>
      </c>
      <c r="G583" s="9" t="s">
        <v>1043</v>
      </c>
      <c r="H583" s="13">
        <v>710</v>
      </c>
      <c r="I583" s="13">
        <v>227965690</v>
      </c>
      <c r="J583" s="9" t="s">
        <v>1074</v>
      </c>
      <c r="K583" s="9" t="s">
        <v>2970</v>
      </c>
      <c r="L583" s="9" t="s">
        <v>2604</v>
      </c>
      <c r="M583" s="13"/>
      <c r="N583" s="13"/>
      <c r="O583" s="9"/>
      <c r="P583" s="13"/>
      <c r="Q583" s="13">
        <v>2335</v>
      </c>
      <c r="R583" s="9" t="s">
        <v>25</v>
      </c>
      <c r="S583" s="9" t="s">
        <v>26</v>
      </c>
      <c r="T583" s="9" t="s">
        <v>27</v>
      </c>
      <c r="U583" s="13">
        <v>72000000</v>
      </c>
      <c r="V583" s="13">
        <v>2002</v>
      </c>
      <c r="W583" s="13">
        <v>529</v>
      </c>
      <c r="X583" s="13">
        <v>6.7</v>
      </c>
      <c r="Y583" s="13">
        <v>1.85</v>
      </c>
      <c r="Z583" s="14">
        <v>0</v>
      </c>
    </row>
    <row r="584" spans="1:26" x14ac:dyDescent="0.25">
      <c r="A584" s="5" t="s">
        <v>20</v>
      </c>
      <c r="B584" s="6" t="s">
        <v>75</v>
      </c>
      <c r="C584" s="11">
        <v>205</v>
      </c>
      <c r="D584" s="11">
        <v>93</v>
      </c>
      <c r="E584" s="11">
        <v>80</v>
      </c>
      <c r="F584" s="11">
        <v>48</v>
      </c>
      <c r="G584" s="6" t="s">
        <v>1046</v>
      </c>
      <c r="H584" s="11">
        <v>692</v>
      </c>
      <c r="I584" s="11">
        <v>436471036</v>
      </c>
      <c r="J584" s="6" t="s">
        <v>378</v>
      </c>
      <c r="K584" s="6" t="s">
        <v>2809</v>
      </c>
      <c r="L584" s="6" t="s">
        <v>599</v>
      </c>
      <c r="M584" s="11" t="s">
        <v>4118</v>
      </c>
      <c r="N584" s="11" t="s">
        <v>478</v>
      </c>
      <c r="O584" s="6" t="s">
        <v>4459</v>
      </c>
      <c r="P584" s="11"/>
      <c r="Q584" s="11">
        <v>483</v>
      </c>
      <c r="R584" s="6" t="s">
        <v>25</v>
      </c>
      <c r="S584" s="6" t="s">
        <v>26</v>
      </c>
      <c r="T584" s="6" t="s">
        <v>54</v>
      </c>
      <c r="U584" s="11">
        <v>150000000</v>
      </c>
      <c r="V584" s="11">
        <v>2004</v>
      </c>
      <c r="W584" s="11">
        <v>309</v>
      </c>
      <c r="X584" s="11">
        <v>7.2</v>
      </c>
      <c r="Y584" s="11">
        <v>1.85</v>
      </c>
      <c r="Z584" s="12">
        <v>0</v>
      </c>
    </row>
    <row r="585" spans="1:26" x14ac:dyDescent="0.25">
      <c r="A585" s="8" t="s">
        <v>20</v>
      </c>
      <c r="B585" s="9" t="s">
        <v>137</v>
      </c>
      <c r="C585" s="13">
        <v>256</v>
      </c>
      <c r="D585" s="13">
        <v>117</v>
      </c>
      <c r="E585" s="13">
        <v>487</v>
      </c>
      <c r="F585" s="13">
        <v>769</v>
      </c>
      <c r="G585" s="9" t="s">
        <v>1047</v>
      </c>
      <c r="H585" s="13">
        <v>1000</v>
      </c>
      <c r="I585" s="13">
        <v>244052771</v>
      </c>
      <c r="J585" s="9" t="s">
        <v>378</v>
      </c>
      <c r="K585" s="9" t="s">
        <v>2809</v>
      </c>
      <c r="L585" s="9" t="s">
        <v>599</v>
      </c>
      <c r="M585" s="13" t="s">
        <v>4118</v>
      </c>
      <c r="N585" s="13" t="s">
        <v>5506</v>
      </c>
      <c r="O585" s="9"/>
      <c r="P585" s="13"/>
      <c r="Q585" s="13">
        <v>584</v>
      </c>
      <c r="R585" s="9" t="s">
        <v>25</v>
      </c>
      <c r="S585" s="9" t="s">
        <v>26</v>
      </c>
      <c r="T585" s="9" t="s">
        <v>126</v>
      </c>
      <c r="U585" s="13">
        <v>120000000</v>
      </c>
      <c r="V585" s="13">
        <v>2006</v>
      </c>
      <c r="W585" s="13">
        <v>843</v>
      </c>
      <c r="X585" s="13">
        <v>7.2</v>
      </c>
      <c r="Y585" s="13">
        <v>2.35</v>
      </c>
      <c r="Z585" s="14">
        <v>0</v>
      </c>
    </row>
    <row r="586" spans="1:26" x14ac:dyDescent="0.25">
      <c r="A586" s="5" t="s">
        <v>20</v>
      </c>
      <c r="B586" s="6" t="s">
        <v>1049</v>
      </c>
      <c r="C586" s="11">
        <v>103</v>
      </c>
      <c r="D586" s="11">
        <v>116</v>
      </c>
      <c r="E586" s="11">
        <v>0</v>
      </c>
      <c r="F586" s="11">
        <v>995</v>
      </c>
      <c r="G586" s="6" t="s">
        <v>73</v>
      </c>
      <c r="H586" s="11">
        <v>8000</v>
      </c>
      <c r="I586" s="11">
        <v>152149590</v>
      </c>
      <c r="J586" s="6" t="s">
        <v>599</v>
      </c>
      <c r="K586" s="6" t="s">
        <v>4459</v>
      </c>
      <c r="L586" s="6"/>
      <c r="M586" s="11"/>
      <c r="N586" s="11"/>
      <c r="O586" s="6"/>
      <c r="P586" s="11"/>
      <c r="Q586" s="11">
        <v>255</v>
      </c>
      <c r="R586" s="6" t="s">
        <v>25</v>
      </c>
      <c r="S586" s="6" t="s">
        <v>26</v>
      </c>
      <c r="T586" s="6" t="s">
        <v>54</v>
      </c>
      <c r="U586" s="11">
        <v>70000000</v>
      </c>
      <c r="V586" s="11">
        <v>1999</v>
      </c>
      <c r="W586" s="11">
        <v>3000</v>
      </c>
      <c r="X586" s="11">
        <v>5.5</v>
      </c>
      <c r="Y586" s="11">
        <v>2.35</v>
      </c>
      <c r="Z586" s="12">
        <v>0</v>
      </c>
    </row>
    <row r="587" spans="1:26" x14ac:dyDescent="0.25">
      <c r="A587" s="8" t="s">
        <v>20</v>
      </c>
      <c r="B587" s="9" t="s">
        <v>216</v>
      </c>
      <c r="C587" s="13">
        <v>191</v>
      </c>
      <c r="D587" s="13">
        <v>132</v>
      </c>
      <c r="E587" s="13">
        <v>357</v>
      </c>
      <c r="F587" s="13">
        <v>212</v>
      </c>
      <c r="G587" s="9" t="s">
        <v>1051</v>
      </c>
      <c r="H587" s="13">
        <v>14000</v>
      </c>
      <c r="I587" s="13">
        <v>141204016</v>
      </c>
      <c r="J587" s="9" t="s">
        <v>497</v>
      </c>
      <c r="K587" s="9" t="s">
        <v>378</v>
      </c>
      <c r="L587" s="9" t="s">
        <v>2604</v>
      </c>
      <c r="M587" s="13"/>
      <c r="N587" s="13"/>
      <c r="O587" s="9"/>
      <c r="P587" s="13"/>
      <c r="Q587" s="13">
        <v>737</v>
      </c>
      <c r="R587" s="9" t="s">
        <v>25</v>
      </c>
      <c r="S587" s="9" t="s">
        <v>26</v>
      </c>
      <c r="T587" s="9" t="s">
        <v>27</v>
      </c>
      <c r="U587" s="13">
        <v>70000000</v>
      </c>
      <c r="V587" s="13">
        <v>2002</v>
      </c>
      <c r="W587" s="13">
        <v>223</v>
      </c>
      <c r="X587" s="13">
        <v>5.8</v>
      </c>
      <c r="Y587" s="13">
        <v>2.35</v>
      </c>
      <c r="Z587" s="14">
        <v>10000</v>
      </c>
    </row>
    <row r="588" spans="1:26" x14ac:dyDescent="0.25">
      <c r="A588" s="5" t="s">
        <v>20</v>
      </c>
      <c r="B588" s="6" t="s">
        <v>1052</v>
      </c>
      <c r="C588" s="11">
        <v>147</v>
      </c>
      <c r="D588" s="11">
        <v>92</v>
      </c>
      <c r="E588" s="11">
        <v>5</v>
      </c>
      <c r="F588" s="11">
        <v>726</v>
      </c>
      <c r="G588" s="6" t="s">
        <v>1053</v>
      </c>
      <c r="H588" s="11">
        <v>870</v>
      </c>
      <c r="I588" s="11">
        <v>162495848</v>
      </c>
      <c r="J588" s="6" t="s">
        <v>378</v>
      </c>
      <c r="K588" s="6" t="s">
        <v>2809</v>
      </c>
      <c r="L588" s="6" t="s">
        <v>599</v>
      </c>
      <c r="M588" s="11" t="s">
        <v>4118</v>
      </c>
      <c r="N588" s="11" t="s">
        <v>478</v>
      </c>
      <c r="O588" s="6"/>
      <c r="P588" s="11"/>
      <c r="Q588" s="11">
        <v>133</v>
      </c>
      <c r="R588" s="6" t="s">
        <v>25</v>
      </c>
      <c r="S588" s="6" t="s">
        <v>26</v>
      </c>
      <c r="T588" s="6" t="s">
        <v>54</v>
      </c>
      <c r="U588" s="11">
        <v>74000000</v>
      </c>
      <c r="V588" s="11">
        <v>2015</v>
      </c>
      <c r="W588" s="11">
        <v>861</v>
      </c>
      <c r="X588" s="11">
        <v>6</v>
      </c>
      <c r="Y588" s="11">
        <v>1.85</v>
      </c>
      <c r="Z588" s="12">
        <v>16000</v>
      </c>
    </row>
    <row r="589" spans="1:26" x14ac:dyDescent="0.25">
      <c r="A589" s="8" t="s">
        <v>20</v>
      </c>
      <c r="B589" s="9" t="s">
        <v>342</v>
      </c>
      <c r="C589" s="13">
        <v>79</v>
      </c>
      <c r="D589" s="13">
        <v>139</v>
      </c>
      <c r="E589" s="13">
        <v>2000</v>
      </c>
      <c r="F589" s="13">
        <v>808</v>
      </c>
      <c r="G589" s="9" t="s">
        <v>207</v>
      </c>
      <c r="H589" s="13">
        <v>960</v>
      </c>
      <c r="I589" s="13">
        <v>136448821</v>
      </c>
      <c r="J589" s="9" t="s">
        <v>5507</v>
      </c>
      <c r="K589" s="9" t="s">
        <v>2604</v>
      </c>
      <c r="L589" s="9"/>
      <c r="M589" s="13"/>
      <c r="N589" s="13"/>
      <c r="O589" s="9"/>
      <c r="P589" s="13"/>
      <c r="Q589" s="13">
        <v>158</v>
      </c>
      <c r="R589" s="9" t="s">
        <v>25</v>
      </c>
      <c r="S589" s="9" t="s">
        <v>26</v>
      </c>
      <c r="T589" s="9" t="s">
        <v>249</v>
      </c>
      <c r="U589" s="13">
        <v>80000000</v>
      </c>
      <c r="V589" s="13">
        <v>1996</v>
      </c>
      <c r="W589" s="13">
        <v>848</v>
      </c>
      <c r="X589" s="13">
        <v>6.6</v>
      </c>
      <c r="Y589" s="13">
        <v>1.85</v>
      </c>
      <c r="Z589" s="14">
        <v>1000</v>
      </c>
    </row>
    <row r="590" spans="1:26" x14ac:dyDescent="0.25">
      <c r="A590" s="5" t="s">
        <v>20</v>
      </c>
      <c r="B590" s="6" t="s">
        <v>627</v>
      </c>
      <c r="C590" s="11">
        <v>486</v>
      </c>
      <c r="D590" s="11">
        <v>153</v>
      </c>
      <c r="E590" s="11">
        <v>16000</v>
      </c>
      <c r="F590" s="11">
        <v>11000</v>
      </c>
      <c r="G590" s="6" t="s">
        <v>152</v>
      </c>
      <c r="H590" s="11">
        <v>13000</v>
      </c>
      <c r="I590" s="11">
        <v>120523073</v>
      </c>
      <c r="J590" s="6" t="s">
        <v>378</v>
      </c>
      <c r="K590" s="6" t="s">
        <v>1074</v>
      </c>
      <c r="L590" s="6" t="s">
        <v>5508</v>
      </c>
      <c r="M590" s="11"/>
      <c r="N590" s="11"/>
      <c r="O590" s="6"/>
      <c r="P590" s="11"/>
      <c r="Q590" s="11">
        <v>1527</v>
      </c>
      <c r="R590" s="6" t="s">
        <v>25</v>
      </c>
      <c r="S590" s="6" t="s">
        <v>26</v>
      </c>
      <c r="T590" s="6" t="s">
        <v>249</v>
      </c>
      <c r="U590" s="11">
        <v>75000000</v>
      </c>
      <c r="V590" s="11">
        <v>2009</v>
      </c>
      <c r="W590" s="11">
        <v>11000</v>
      </c>
      <c r="X590" s="11">
        <v>8.3000000000000007</v>
      </c>
      <c r="Y590" s="11">
        <v>2.35</v>
      </c>
      <c r="Z590" s="12">
        <v>42000</v>
      </c>
    </row>
    <row r="591" spans="1:26" x14ac:dyDescent="0.25">
      <c r="A591" s="8" t="s">
        <v>20</v>
      </c>
      <c r="B591" s="9" t="s">
        <v>172</v>
      </c>
      <c r="C591" s="13">
        <v>75</v>
      </c>
      <c r="D591" s="13">
        <v>142</v>
      </c>
      <c r="E591" s="13">
        <v>14000</v>
      </c>
      <c r="F591" s="13">
        <v>5000</v>
      </c>
      <c r="G591" s="9" t="s">
        <v>559</v>
      </c>
      <c r="H591" s="13">
        <v>49000</v>
      </c>
      <c r="I591" s="13">
        <v>119654900</v>
      </c>
      <c r="J591" s="9" t="s">
        <v>378</v>
      </c>
      <c r="K591" s="9" t="s">
        <v>599</v>
      </c>
      <c r="L591" s="9" t="s">
        <v>4118</v>
      </c>
      <c r="M591" s="13" t="s">
        <v>478</v>
      </c>
      <c r="N591" s="13"/>
      <c r="O591" s="9"/>
      <c r="P591" s="13"/>
      <c r="Q591" s="13">
        <v>363</v>
      </c>
      <c r="R591" s="9" t="s">
        <v>25</v>
      </c>
      <c r="S591" s="9" t="s">
        <v>26</v>
      </c>
      <c r="T591" s="9" t="s">
        <v>54</v>
      </c>
      <c r="U591" s="13">
        <v>70000000</v>
      </c>
      <c r="V591" s="13">
        <v>1991</v>
      </c>
      <c r="W591" s="13">
        <v>8000</v>
      </c>
      <c r="X591" s="13">
        <v>6.7</v>
      </c>
      <c r="Y591" s="13">
        <v>2.35</v>
      </c>
      <c r="Z591" s="14">
        <v>13000</v>
      </c>
    </row>
    <row r="592" spans="1:26" x14ac:dyDescent="0.25">
      <c r="A592" s="5" t="s">
        <v>20</v>
      </c>
      <c r="B592" s="6" t="s">
        <v>118</v>
      </c>
      <c r="C592" s="11">
        <v>245</v>
      </c>
      <c r="D592" s="11">
        <v>101</v>
      </c>
      <c r="E592" s="11">
        <v>420</v>
      </c>
      <c r="F592" s="11">
        <v>467</v>
      </c>
      <c r="G592" s="6" t="s">
        <v>648</v>
      </c>
      <c r="H592" s="11">
        <v>12000</v>
      </c>
      <c r="I592" s="11">
        <v>72660029</v>
      </c>
      <c r="J592" s="6" t="s">
        <v>497</v>
      </c>
      <c r="K592" s="6" t="s">
        <v>378</v>
      </c>
      <c r="L592" s="6"/>
      <c r="M592" s="11"/>
      <c r="N592" s="11"/>
      <c r="O592" s="6"/>
      <c r="P592" s="11"/>
      <c r="Q592" s="11">
        <v>269</v>
      </c>
      <c r="R592" s="6" t="s">
        <v>25</v>
      </c>
      <c r="S592" s="6" t="s">
        <v>26</v>
      </c>
      <c r="T592" s="6" t="s">
        <v>27</v>
      </c>
      <c r="U592" s="11">
        <v>100000000</v>
      </c>
      <c r="V592" s="11">
        <v>2014</v>
      </c>
      <c r="W592" s="11">
        <v>3000</v>
      </c>
      <c r="X592" s="11">
        <v>6</v>
      </c>
      <c r="Y592" s="11">
        <v>2.35</v>
      </c>
      <c r="Z592" s="12">
        <v>21000</v>
      </c>
    </row>
    <row r="593" spans="1:26" x14ac:dyDescent="0.25">
      <c r="A593" s="8" t="s">
        <v>20</v>
      </c>
      <c r="B593" s="9" t="s">
        <v>726</v>
      </c>
      <c r="C593" s="13">
        <v>142</v>
      </c>
      <c r="D593" s="13">
        <v>124</v>
      </c>
      <c r="E593" s="13">
        <v>212</v>
      </c>
      <c r="F593" s="13">
        <v>576</v>
      </c>
      <c r="G593" s="9" t="s">
        <v>1054</v>
      </c>
      <c r="H593" s="13">
        <v>13000</v>
      </c>
      <c r="I593" s="13">
        <v>117541000</v>
      </c>
      <c r="J593" s="9" t="s">
        <v>497</v>
      </c>
      <c r="K593" s="9" t="s">
        <v>2604</v>
      </c>
      <c r="L593" s="9"/>
      <c r="M593" s="13"/>
      <c r="N593" s="13"/>
      <c r="O593" s="9"/>
      <c r="P593" s="13"/>
      <c r="Q593" s="13">
        <v>316</v>
      </c>
      <c r="R593" s="9" t="s">
        <v>25</v>
      </c>
      <c r="S593" s="9" t="s">
        <v>26</v>
      </c>
      <c r="T593" s="9" t="s">
        <v>249</v>
      </c>
      <c r="U593" s="13">
        <v>70000000</v>
      </c>
      <c r="V593" s="13">
        <v>1990</v>
      </c>
      <c r="W593" s="13">
        <v>982</v>
      </c>
      <c r="X593" s="13">
        <v>7.1</v>
      </c>
      <c r="Y593" s="13">
        <v>2.35</v>
      </c>
      <c r="Z593" s="14">
        <v>0</v>
      </c>
    </row>
    <row r="594" spans="1:26" x14ac:dyDescent="0.25">
      <c r="A594" s="5" t="s">
        <v>20</v>
      </c>
      <c r="B594" s="6" t="s">
        <v>1055</v>
      </c>
      <c r="C594" s="11">
        <v>144</v>
      </c>
      <c r="D594" s="11">
        <v>117</v>
      </c>
      <c r="E594" s="11">
        <v>69</v>
      </c>
      <c r="F594" s="11">
        <v>1000</v>
      </c>
      <c r="G594" s="6" t="s">
        <v>1056</v>
      </c>
      <c r="H594" s="11">
        <v>10000</v>
      </c>
      <c r="I594" s="11">
        <v>116643346</v>
      </c>
      <c r="J594" s="6" t="s">
        <v>497</v>
      </c>
      <c r="K594" s="6" t="s">
        <v>378</v>
      </c>
      <c r="L594" s="6" t="s">
        <v>5507</v>
      </c>
      <c r="M594" s="11" t="s">
        <v>2604</v>
      </c>
      <c r="N594" s="11"/>
      <c r="O594" s="6"/>
      <c r="P594" s="11"/>
      <c r="Q594" s="11">
        <v>340</v>
      </c>
      <c r="R594" s="6" t="s">
        <v>25</v>
      </c>
      <c r="S594" s="6" t="s">
        <v>26</v>
      </c>
      <c r="T594" s="6" t="s">
        <v>27</v>
      </c>
      <c r="U594" s="11">
        <v>80000000</v>
      </c>
      <c r="V594" s="11">
        <v>2003</v>
      </c>
      <c r="W594" s="11">
        <v>1000</v>
      </c>
      <c r="X594" s="11">
        <v>6</v>
      </c>
      <c r="Y594" s="11">
        <v>2.35</v>
      </c>
      <c r="Z594" s="12">
        <v>0</v>
      </c>
    </row>
    <row r="595" spans="1:26" x14ac:dyDescent="0.25">
      <c r="A595" s="8" t="s">
        <v>20</v>
      </c>
      <c r="B595" s="9" t="s">
        <v>42</v>
      </c>
      <c r="C595" s="13">
        <v>39</v>
      </c>
      <c r="D595" s="13">
        <v>45</v>
      </c>
      <c r="E595" s="13"/>
      <c r="F595" s="13">
        <v>160</v>
      </c>
      <c r="G595" s="9" t="s">
        <v>1057</v>
      </c>
      <c r="H595" s="13">
        <v>898</v>
      </c>
      <c r="I595" s="13"/>
      <c r="J595" s="9" t="s">
        <v>378</v>
      </c>
      <c r="K595" s="9" t="s">
        <v>1074</v>
      </c>
      <c r="L595" s="9" t="s">
        <v>478</v>
      </c>
      <c r="M595" s="13" t="s">
        <v>5505</v>
      </c>
      <c r="N595" s="13" t="s">
        <v>2604</v>
      </c>
      <c r="O595" s="9"/>
      <c r="P595" s="13"/>
      <c r="Q595" s="13">
        <v>110</v>
      </c>
      <c r="R595" s="9" t="s">
        <v>25</v>
      </c>
      <c r="S595" s="9" t="s">
        <v>26</v>
      </c>
      <c r="T595" s="9" t="s">
        <v>436</v>
      </c>
      <c r="U595" s="13"/>
      <c r="V595" s="13"/>
      <c r="W595" s="13">
        <v>372</v>
      </c>
      <c r="X595" s="13">
        <v>7.5</v>
      </c>
      <c r="Y595" s="13">
        <v>16</v>
      </c>
      <c r="Z595" s="14">
        <v>14000</v>
      </c>
    </row>
    <row r="596" spans="1:26" x14ac:dyDescent="0.25">
      <c r="A596" s="5" t="s">
        <v>20</v>
      </c>
      <c r="B596" s="6" t="s">
        <v>1059</v>
      </c>
      <c r="C596" s="11">
        <v>153</v>
      </c>
      <c r="D596" s="11">
        <v>141</v>
      </c>
      <c r="E596" s="11">
        <v>488</v>
      </c>
      <c r="F596" s="11">
        <v>509</v>
      </c>
      <c r="G596" s="6" t="s">
        <v>609</v>
      </c>
      <c r="H596" s="11">
        <v>10000</v>
      </c>
      <c r="I596" s="11">
        <v>100614858</v>
      </c>
      <c r="J596" s="6" t="s">
        <v>478</v>
      </c>
      <c r="K596" s="6" t="s">
        <v>5505</v>
      </c>
      <c r="L596" s="6" t="s">
        <v>4459</v>
      </c>
      <c r="M596" s="11" t="s">
        <v>2970</v>
      </c>
      <c r="N596" s="11" t="s">
        <v>2604</v>
      </c>
      <c r="O596" s="6"/>
      <c r="P596" s="11"/>
      <c r="Q596" s="11">
        <v>1248</v>
      </c>
      <c r="R596" s="6" t="s">
        <v>25</v>
      </c>
      <c r="S596" s="6" t="s">
        <v>26</v>
      </c>
      <c r="T596" s="6" t="s">
        <v>249</v>
      </c>
      <c r="U596" s="11">
        <v>68000000</v>
      </c>
      <c r="V596" s="11">
        <v>2001</v>
      </c>
      <c r="W596" s="11">
        <v>834</v>
      </c>
      <c r="X596" s="11">
        <v>6.9</v>
      </c>
      <c r="Y596" s="11">
        <v>1.85</v>
      </c>
      <c r="Z596" s="12">
        <v>0</v>
      </c>
    </row>
    <row r="597" spans="1:26" x14ac:dyDescent="0.25">
      <c r="A597" s="8" t="s">
        <v>20</v>
      </c>
      <c r="B597" s="9" t="s">
        <v>364</v>
      </c>
      <c r="C597" s="13">
        <v>284</v>
      </c>
      <c r="D597" s="13">
        <v>110</v>
      </c>
      <c r="E597" s="13">
        <v>0</v>
      </c>
      <c r="F597" s="13">
        <v>559</v>
      </c>
      <c r="G597" s="9" t="s">
        <v>1060</v>
      </c>
      <c r="H597" s="13">
        <v>3000</v>
      </c>
      <c r="I597" s="13">
        <v>42272747</v>
      </c>
      <c r="J597" s="9" t="s">
        <v>1074</v>
      </c>
      <c r="K597" s="9" t="s">
        <v>478</v>
      </c>
      <c r="L597" s="9" t="s">
        <v>5505</v>
      </c>
      <c r="M597" s="13" t="s">
        <v>2604</v>
      </c>
      <c r="N597" s="13"/>
      <c r="O597" s="9"/>
      <c r="P597" s="13"/>
      <c r="Q597" s="13">
        <v>1040</v>
      </c>
      <c r="R597" s="9" t="s">
        <v>25</v>
      </c>
      <c r="S597" s="9" t="s">
        <v>26</v>
      </c>
      <c r="T597" s="9" t="s">
        <v>27</v>
      </c>
      <c r="U597" s="13">
        <v>70000000</v>
      </c>
      <c r="V597" s="13">
        <v>2006</v>
      </c>
      <c r="W597" s="13">
        <v>579</v>
      </c>
      <c r="X597" s="13">
        <v>5.6</v>
      </c>
      <c r="Y597" s="13">
        <v>1.85</v>
      </c>
      <c r="Z597" s="14">
        <v>0</v>
      </c>
    </row>
    <row r="598" spans="1:26" x14ac:dyDescent="0.25">
      <c r="A598" s="5" t="s">
        <v>20</v>
      </c>
      <c r="B598" s="6" t="s">
        <v>805</v>
      </c>
      <c r="C598" s="11">
        <v>247</v>
      </c>
      <c r="D598" s="11">
        <v>109</v>
      </c>
      <c r="E598" s="11">
        <v>545</v>
      </c>
      <c r="F598" s="11">
        <v>727</v>
      </c>
      <c r="G598" s="6" t="s">
        <v>382</v>
      </c>
      <c r="H598" s="11">
        <v>886</v>
      </c>
      <c r="I598" s="11">
        <v>80281096</v>
      </c>
      <c r="J598" s="6" t="s">
        <v>497</v>
      </c>
      <c r="K598" s="6" t="s">
        <v>1786</v>
      </c>
      <c r="L598" s="6" t="s">
        <v>2970</v>
      </c>
      <c r="M598" s="11" t="s">
        <v>2604</v>
      </c>
      <c r="N598" s="11"/>
      <c r="O598" s="6"/>
      <c r="P598" s="11"/>
      <c r="Q598" s="11">
        <v>1283</v>
      </c>
      <c r="R598" s="6" t="s">
        <v>25</v>
      </c>
      <c r="S598" s="6" t="s">
        <v>26</v>
      </c>
      <c r="T598" s="6" t="s">
        <v>27</v>
      </c>
      <c r="U598" s="11">
        <v>60000000</v>
      </c>
      <c r="V598" s="11">
        <v>2004</v>
      </c>
      <c r="W598" s="11">
        <v>766</v>
      </c>
      <c r="X598" s="11">
        <v>5.6</v>
      </c>
      <c r="Y598" s="11">
        <v>2.35</v>
      </c>
      <c r="Z598" s="12">
        <v>0</v>
      </c>
    </row>
    <row r="599" spans="1:26" x14ac:dyDescent="0.25">
      <c r="A599" s="8" t="s">
        <v>20</v>
      </c>
      <c r="B599" s="9" t="s">
        <v>1041</v>
      </c>
      <c r="C599" s="13">
        <v>107</v>
      </c>
      <c r="D599" s="13">
        <v>88</v>
      </c>
      <c r="E599" s="13">
        <v>84</v>
      </c>
      <c r="F599" s="13">
        <v>1000</v>
      </c>
      <c r="G599" s="9" t="s">
        <v>1062</v>
      </c>
      <c r="H599" s="13">
        <v>1000</v>
      </c>
      <c r="I599" s="13">
        <v>219613391</v>
      </c>
      <c r="J599" s="9" t="s">
        <v>2809</v>
      </c>
      <c r="K599" s="9" t="s">
        <v>599</v>
      </c>
      <c r="L599" s="9" t="s">
        <v>4118</v>
      </c>
      <c r="M599" s="13" t="s">
        <v>478</v>
      </c>
      <c r="N599" s="13" t="s">
        <v>2909</v>
      </c>
      <c r="O599" s="9"/>
      <c r="P599" s="13"/>
      <c r="Q599" s="13">
        <v>98</v>
      </c>
      <c r="R599" s="9" t="s">
        <v>25</v>
      </c>
      <c r="S599" s="9" t="s">
        <v>26</v>
      </c>
      <c r="T599" s="9" t="s">
        <v>54</v>
      </c>
      <c r="U599" s="13">
        <v>75000000</v>
      </c>
      <c r="V599" s="13">
        <v>2009</v>
      </c>
      <c r="W599" s="13">
        <v>1000</v>
      </c>
      <c r="X599" s="13">
        <v>4.5</v>
      </c>
      <c r="Y599" s="13">
        <v>1.85</v>
      </c>
      <c r="Z599" s="14">
        <v>2000</v>
      </c>
    </row>
    <row r="600" spans="1:26" x14ac:dyDescent="0.25">
      <c r="A600" s="5" t="s">
        <v>20</v>
      </c>
      <c r="B600" s="6" t="s">
        <v>1063</v>
      </c>
      <c r="C600" s="11">
        <v>141</v>
      </c>
      <c r="D600" s="11">
        <v>124</v>
      </c>
      <c r="E600" s="11">
        <v>130</v>
      </c>
      <c r="F600" s="11">
        <v>841</v>
      </c>
      <c r="G600" s="6" t="s">
        <v>528</v>
      </c>
      <c r="H600" s="11">
        <v>4000</v>
      </c>
      <c r="I600" s="11">
        <v>78120196</v>
      </c>
      <c r="J600" s="6" t="s">
        <v>497</v>
      </c>
      <c r="K600" s="6" t="s">
        <v>1074</v>
      </c>
      <c r="L600" s="6" t="s">
        <v>5155</v>
      </c>
      <c r="M600" s="11" t="s">
        <v>5508</v>
      </c>
      <c r="N600" s="11"/>
      <c r="O600" s="6"/>
      <c r="P600" s="11"/>
      <c r="Q600" s="11">
        <v>742</v>
      </c>
      <c r="R600" s="6" t="s">
        <v>25</v>
      </c>
      <c r="S600" s="6" t="s">
        <v>26</v>
      </c>
      <c r="T600" s="6" t="s">
        <v>249</v>
      </c>
      <c r="U600" s="11">
        <v>75000000</v>
      </c>
      <c r="V600" s="11">
        <v>2002</v>
      </c>
      <c r="W600" s="11">
        <v>973</v>
      </c>
      <c r="X600" s="11">
        <v>7.1</v>
      </c>
      <c r="Y600" s="11">
        <v>2.35</v>
      </c>
      <c r="Z600" s="12">
        <v>5000</v>
      </c>
    </row>
    <row r="601" spans="1:26" x14ac:dyDescent="0.25">
      <c r="A601" s="8" t="s">
        <v>20</v>
      </c>
      <c r="B601" s="9" t="s">
        <v>994</v>
      </c>
      <c r="C601" s="13">
        <v>358</v>
      </c>
      <c r="D601" s="13">
        <v>119</v>
      </c>
      <c r="E601" s="13">
        <v>845</v>
      </c>
      <c r="F601" s="13">
        <v>992</v>
      </c>
      <c r="G601" s="9" t="s">
        <v>205</v>
      </c>
      <c r="H601" s="13">
        <v>18000</v>
      </c>
      <c r="I601" s="13">
        <v>98895417</v>
      </c>
      <c r="J601" s="9" t="s">
        <v>497</v>
      </c>
      <c r="K601" s="9" t="s">
        <v>2604</v>
      </c>
      <c r="L601" s="9"/>
      <c r="M601" s="13"/>
      <c r="N601" s="13"/>
      <c r="O601" s="9"/>
      <c r="P601" s="13"/>
      <c r="Q601" s="13">
        <v>698</v>
      </c>
      <c r="R601" s="9" t="s">
        <v>25</v>
      </c>
      <c r="S601" s="9" t="s">
        <v>26</v>
      </c>
      <c r="T601" s="9" t="s">
        <v>249</v>
      </c>
      <c r="U601" s="13">
        <v>70000000</v>
      </c>
      <c r="V601" s="13">
        <v>2013</v>
      </c>
      <c r="W601" s="13">
        <v>11000</v>
      </c>
      <c r="X601" s="13">
        <v>6.5</v>
      </c>
      <c r="Y601" s="13">
        <v>2.35</v>
      </c>
      <c r="Z601" s="14">
        <v>45000</v>
      </c>
    </row>
    <row r="602" spans="1:26" x14ac:dyDescent="0.25">
      <c r="A602" s="5" t="s">
        <v>20</v>
      </c>
      <c r="B602" s="6" t="s">
        <v>1066</v>
      </c>
      <c r="C602" s="11">
        <v>160</v>
      </c>
      <c r="D602" s="11">
        <v>103</v>
      </c>
      <c r="E602" s="11">
        <v>906</v>
      </c>
      <c r="F602" s="11">
        <v>748</v>
      </c>
      <c r="G602" s="6" t="s">
        <v>1066</v>
      </c>
      <c r="H602" s="11">
        <v>1000</v>
      </c>
      <c r="I602" s="11">
        <v>70117571</v>
      </c>
      <c r="J602" s="6" t="s">
        <v>497</v>
      </c>
      <c r="K602" s="6" t="s">
        <v>378</v>
      </c>
      <c r="L602" s="6" t="s">
        <v>2970</v>
      </c>
      <c r="M602" s="11" t="s">
        <v>2604</v>
      </c>
      <c r="N602" s="11"/>
      <c r="O602" s="6"/>
      <c r="P602" s="11"/>
      <c r="Q602" s="11">
        <v>515</v>
      </c>
      <c r="R602" s="6" t="s">
        <v>25</v>
      </c>
      <c r="S602" s="6" t="s">
        <v>26</v>
      </c>
      <c r="T602" s="6" t="s">
        <v>54</v>
      </c>
      <c r="U602" s="11">
        <v>58000000</v>
      </c>
      <c r="V602" s="11">
        <v>1998</v>
      </c>
      <c r="W602" s="11">
        <v>906</v>
      </c>
      <c r="X602" s="11">
        <v>6.4</v>
      </c>
      <c r="Y602" s="11">
        <v>2.35</v>
      </c>
      <c r="Z602" s="12">
        <v>1000</v>
      </c>
    </row>
    <row r="603" spans="1:26" x14ac:dyDescent="0.25">
      <c r="A603" s="8" t="s">
        <v>20</v>
      </c>
      <c r="B603" s="9" t="s">
        <v>351</v>
      </c>
      <c r="C603" s="13">
        <v>355</v>
      </c>
      <c r="D603" s="13">
        <v>116</v>
      </c>
      <c r="E603" s="13">
        <v>473</v>
      </c>
      <c r="F603" s="13">
        <v>464</v>
      </c>
      <c r="G603" s="9" t="s">
        <v>899</v>
      </c>
      <c r="H603" s="13">
        <v>833</v>
      </c>
      <c r="I603" s="13">
        <v>83552429</v>
      </c>
      <c r="J603" s="9" t="s">
        <v>497</v>
      </c>
      <c r="K603" s="9" t="s">
        <v>2970</v>
      </c>
      <c r="L603" s="9"/>
      <c r="M603" s="13"/>
      <c r="N603" s="13"/>
      <c r="O603" s="9"/>
      <c r="P603" s="13"/>
      <c r="Q603" s="13">
        <v>800</v>
      </c>
      <c r="R603" s="9" t="s">
        <v>25</v>
      </c>
      <c r="S603" s="9" t="s">
        <v>26</v>
      </c>
      <c r="T603" s="9" t="s">
        <v>27</v>
      </c>
      <c r="U603" s="13">
        <v>70000000</v>
      </c>
      <c r="V603" s="13">
        <v>2011</v>
      </c>
      <c r="W603" s="13">
        <v>697</v>
      </c>
      <c r="X603" s="13">
        <v>5.8</v>
      </c>
      <c r="Y603" s="13">
        <v>2.35</v>
      </c>
      <c r="Z603" s="14">
        <v>25000</v>
      </c>
    </row>
    <row r="604" spans="1:26" x14ac:dyDescent="0.25">
      <c r="A604" s="5" t="s">
        <v>20</v>
      </c>
      <c r="B604" s="6" t="s">
        <v>116</v>
      </c>
      <c r="C604" s="11">
        <v>235</v>
      </c>
      <c r="D604" s="11">
        <v>125</v>
      </c>
      <c r="E604" s="11">
        <v>13000</v>
      </c>
      <c r="F604" s="11">
        <v>883</v>
      </c>
      <c r="G604" s="6" t="s">
        <v>1068</v>
      </c>
      <c r="H604" s="11">
        <v>12000</v>
      </c>
      <c r="I604" s="11">
        <v>66257002</v>
      </c>
      <c r="J604" s="6" t="s">
        <v>378</v>
      </c>
      <c r="K604" s="6" t="s">
        <v>1074</v>
      </c>
      <c r="L604" s="6" t="s">
        <v>478</v>
      </c>
      <c r="M604" s="11"/>
      <c r="N604" s="11"/>
      <c r="O604" s="6"/>
      <c r="P604" s="11"/>
      <c r="Q604" s="11">
        <v>816</v>
      </c>
      <c r="R604" s="6" t="s">
        <v>25</v>
      </c>
      <c r="S604" s="6" t="s">
        <v>26</v>
      </c>
      <c r="T604" s="6" t="s">
        <v>27</v>
      </c>
      <c r="U604" s="11">
        <v>70000000</v>
      </c>
      <c r="V604" s="11">
        <v>2003</v>
      </c>
      <c r="W604" s="11">
        <v>1000</v>
      </c>
      <c r="X604" s="11">
        <v>8</v>
      </c>
      <c r="Y604" s="11">
        <v>1.37</v>
      </c>
      <c r="Z604" s="12">
        <v>26000</v>
      </c>
    </row>
    <row r="605" spans="1:26" x14ac:dyDescent="0.25">
      <c r="A605" s="8" t="s">
        <v>20</v>
      </c>
      <c r="B605" s="9" t="s">
        <v>986</v>
      </c>
      <c r="C605" s="13">
        <v>59</v>
      </c>
      <c r="D605" s="13">
        <v>125</v>
      </c>
      <c r="E605" s="13">
        <v>0</v>
      </c>
      <c r="F605" s="13">
        <v>184</v>
      </c>
      <c r="G605" s="9" t="s">
        <v>1069</v>
      </c>
      <c r="H605" s="13">
        <v>443</v>
      </c>
      <c r="I605" s="13">
        <v>65012000</v>
      </c>
      <c r="J605" s="9" t="s">
        <v>1074</v>
      </c>
      <c r="K605" s="9" t="s">
        <v>1786</v>
      </c>
      <c r="L605" s="9" t="s">
        <v>4459</v>
      </c>
      <c r="M605" s="13" t="s">
        <v>2604</v>
      </c>
      <c r="N605" s="13"/>
      <c r="O605" s="9"/>
      <c r="P605" s="13"/>
      <c r="Q605" s="13">
        <v>137</v>
      </c>
      <c r="R605" s="9" t="s">
        <v>25</v>
      </c>
      <c r="S605" s="9" t="s">
        <v>26</v>
      </c>
      <c r="T605" s="9" t="s">
        <v>249</v>
      </c>
      <c r="U605" s="13">
        <v>70000000</v>
      </c>
      <c r="V605" s="13">
        <v>1994</v>
      </c>
      <c r="W605" s="13">
        <v>277</v>
      </c>
      <c r="X605" s="13">
        <v>6.2</v>
      </c>
      <c r="Y605" s="13">
        <v>1.85</v>
      </c>
      <c r="Z605" s="14">
        <v>0</v>
      </c>
    </row>
    <row r="606" spans="1:26" x14ac:dyDescent="0.25">
      <c r="A606" s="5" t="s">
        <v>309</v>
      </c>
      <c r="B606" s="6" t="s">
        <v>172</v>
      </c>
      <c r="C606" s="11">
        <v>388</v>
      </c>
      <c r="D606" s="11">
        <v>146</v>
      </c>
      <c r="E606" s="11">
        <v>14000</v>
      </c>
      <c r="F606" s="11">
        <v>979</v>
      </c>
      <c r="G606" s="6" t="s">
        <v>157</v>
      </c>
      <c r="H606" s="11">
        <v>25000</v>
      </c>
      <c r="I606" s="11">
        <v>79883359</v>
      </c>
      <c r="J606" s="6" t="s">
        <v>1074</v>
      </c>
      <c r="K606" s="6" t="s">
        <v>5508</v>
      </c>
      <c r="L606" s="6"/>
      <c r="M606" s="11"/>
      <c r="N606" s="11"/>
      <c r="O606" s="6"/>
      <c r="P606" s="11"/>
      <c r="Q606" s="11">
        <v>488</v>
      </c>
      <c r="R606" s="6" t="s">
        <v>25</v>
      </c>
      <c r="S606" s="6" t="s">
        <v>26</v>
      </c>
      <c r="T606" s="6" t="s">
        <v>27</v>
      </c>
      <c r="U606" s="11">
        <v>66000000</v>
      </c>
      <c r="V606" s="11">
        <v>2011</v>
      </c>
      <c r="W606" s="11">
        <v>19000</v>
      </c>
      <c r="X606" s="11">
        <v>7.2</v>
      </c>
      <c r="Y606" s="11">
        <v>2.35</v>
      </c>
      <c r="Z606" s="12">
        <v>28000</v>
      </c>
    </row>
    <row r="607" spans="1:26" x14ac:dyDescent="0.25">
      <c r="A607" s="8" t="s">
        <v>20</v>
      </c>
      <c r="B607" s="9" t="s">
        <v>1072</v>
      </c>
      <c r="C607" s="13">
        <v>371</v>
      </c>
      <c r="D607" s="13">
        <v>118</v>
      </c>
      <c r="E607" s="13">
        <v>0</v>
      </c>
      <c r="F607" s="13">
        <v>559</v>
      </c>
      <c r="G607" s="9" t="s">
        <v>448</v>
      </c>
      <c r="H607" s="13">
        <v>13000</v>
      </c>
      <c r="I607" s="13">
        <v>78031620</v>
      </c>
      <c r="J607" s="9" t="s">
        <v>1074</v>
      </c>
      <c r="K607" s="9" t="s">
        <v>5508</v>
      </c>
      <c r="L607" s="9"/>
      <c r="M607" s="13"/>
      <c r="N607" s="13"/>
      <c r="O607" s="9"/>
      <c r="P607" s="13"/>
      <c r="Q607" s="13">
        <v>403</v>
      </c>
      <c r="R607" s="9" t="s">
        <v>25</v>
      </c>
      <c r="S607" s="9" t="s">
        <v>26</v>
      </c>
      <c r="T607" s="9" t="s">
        <v>27</v>
      </c>
      <c r="U607" s="13">
        <v>70000000</v>
      </c>
      <c r="V607" s="13">
        <v>2014</v>
      </c>
      <c r="W607" s="13">
        <v>13000</v>
      </c>
      <c r="X607" s="13">
        <v>6.1</v>
      </c>
      <c r="Y607" s="13">
        <v>2.35</v>
      </c>
      <c r="Z607" s="14">
        <v>34000</v>
      </c>
    </row>
    <row r="608" spans="1:26" x14ac:dyDescent="0.25">
      <c r="A608" s="5" t="s">
        <v>20</v>
      </c>
      <c r="B608" s="6" t="s">
        <v>21</v>
      </c>
      <c r="C608" s="11">
        <v>82</v>
      </c>
      <c r="D608" s="11">
        <v>171</v>
      </c>
      <c r="E608" s="11">
        <v>0</v>
      </c>
      <c r="F608" s="11">
        <v>638</v>
      </c>
      <c r="G608" s="6" t="s">
        <v>1073</v>
      </c>
      <c r="H608" s="11">
        <v>2000</v>
      </c>
      <c r="I608" s="11">
        <v>54222000</v>
      </c>
      <c r="J608" s="6" t="s">
        <v>378</v>
      </c>
      <c r="K608" s="6" t="s">
        <v>1074</v>
      </c>
      <c r="L608" s="6" t="s">
        <v>2970</v>
      </c>
      <c r="M608" s="11" t="s">
        <v>2604</v>
      </c>
      <c r="N608" s="11"/>
      <c r="O608" s="6"/>
      <c r="P608" s="11"/>
      <c r="Q608" s="11">
        <v>380</v>
      </c>
      <c r="R608" s="6" t="s">
        <v>25</v>
      </c>
      <c r="S608" s="6" t="s">
        <v>26</v>
      </c>
      <c r="T608" s="6" t="s">
        <v>27</v>
      </c>
      <c r="U608" s="11">
        <v>69500000</v>
      </c>
      <c r="V608" s="11">
        <v>1989</v>
      </c>
      <c r="W608" s="11">
        <v>650</v>
      </c>
      <c r="X608" s="11">
        <v>7.6</v>
      </c>
      <c r="Y608" s="11">
        <v>2.35</v>
      </c>
      <c r="Z608" s="12">
        <v>0</v>
      </c>
    </row>
    <row r="609" spans="1:26" x14ac:dyDescent="0.25">
      <c r="A609" s="8" t="s">
        <v>20</v>
      </c>
      <c r="B609" s="9" t="s">
        <v>315</v>
      </c>
      <c r="C609" s="13">
        <v>297</v>
      </c>
      <c r="D609" s="13">
        <v>136</v>
      </c>
      <c r="E609" s="13">
        <v>0</v>
      </c>
      <c r="F609" s="13">
        <v>17</v>
      </c>
      <c r="G609" s="9" t="s">
        <v>954</v>
      </c>
      <c r="H609" s="13">
        <v>903</v>
      </c>
      <c r="I609" s="13">
        <v>52474616</v>
      </c>
      <c r="J609" s="9" t="s">
        <v>1074</v>
      </c>
      <c r="K609" s="9"/>
      <c r="L609" s="9"/>
      <c r="M609" s="13"/>
      <c r="N609" s="13"/>
      <c r="O609" s="9"/>
      <c r="P609" s="13"/>
      <c r="Q609" s="13">
        <v>245</v>
      </c>
      <c r="R609" s="9" t="s">
        <v>25</v>
      </c>
      <c r="S609" s="9" t="s">
        <v>26</v>
      </c>
      <c r="T609" s="9" t="s">
        <v>27</v>
      </c>
      <c r="U609" s="13">
        <v>70000000</v>
      </c>
      <c r="V609" s="13">
        <v>2010</v>
      </c>
      <c r="W609" s="13">
        <v>592</v>
      </c>
      <c r="X609" s="13">
        <v>6.3</v>
      </c>
      <c r="Y609" s="13">
        <v>2.35</v>
      </c>
      <c r="Z609" s="14">
        <v>13000</v>
      </c>
    </row>
    <row r="610" spans="1:26" x14ac:dyDescent="0.25">
      <c r="A610" s="5" t="s">
        <v>20</v>
      </c>
      <c r="B610" s="6" t="s">
        <v>1075</v>
      </c>
      <c r="C610" s="11">
        <v>261</v>
      </c>
      <c r="D610" s="11">
        <v>92</v>
      </c>
      <c r="E610" s="11">
        <v>28</v>
      </c>
      <c r="F610" s="11">
        <v>423</v>
      </c>
      <c r="G610" s="6" t="s">
        <v>1076</v>
      </c>
      <c r="H610" s="11">
        <v>3000</v>
      </c>
      <c r="I610" s="11">
        <v>55942830</v>
      </c>
      <c r="J610" s="6" t="s">
        <v>497</v>
      </c>
      <c r="K610" s="6" t="s">
        <v>1074</v>
      </c>
      <c r="L610" s="6" t="s">
        <v>478</v>
      </c>
      <c r="M610" s="11" t="s">
        <v>1786</v>
      </c>
      <c r="N610" s="11" t="s">
        <v>5508</v>
      </c>
      <c r="O610" s="6"/>
      <c r="P610" s="11"/>
      <c r="Q610" s="11">
        <v>423</v>
      </c>
      <c r="R610" s="6" t="s">
        <v>25</v>
      </c>
      <c r="S610" s="6" t="s">
        <v>26</v>
      </c>
      <c r="T610" s="6" t="s">
        <v>27</v>
      </c>
      <c r="U610" s="11">
        <v>70000000</v>
      </c>
      <c r="V610" s="11">
        <v>2014</v>
      </c>
      <c r="W610" s="11">
        <v>692</v>
      </c>
      <c r="X610" s="11">
        <v>6.3</v>
      </c>
      <c r="Y610" s="11">
        <v>2.35</v>
      </c>
      <c r="Z610" s="12">
        <v>37000</v>
      </c>
    </row>
    <row r="611" spans="1:26" x14ac:dyDescent="0.25">
      <c r="A611" s="8" t="s">
        <v>20</v>
      </c>
      <c r="B611" s="9" t="s">
        <v>398</v>
      </c>
      <c r="C611" s="13">
        <v>120</v>
      </c>
      <c r="D611" s="13">
        <v>116</v>
      </c>
      <c r="E611" s="13">
        <v>380</v>
      </c>
      <c r="F611" s="13">
        <v>774</v>
      </c>
      <c r="G611" s="9" t="s">
        <v>386</v>
      </c>
      <c r="H611" s="13">
        <v>18000</v>
      </c>
      <c r="I611" s="13">
        <v>40932372</v>
      </c>
      <c r="J611" s="9" t="s">
        <v>497</v>
      </c>
      <c r="K611" s="9" t="s">
        <v>2604</v>
      </c>
      <c r="L611" s="9"/>
      <c r="M611" s="13"/>
      <c r="N611" s="13"/>
      <c r="O611" s="9"/>
      <c r="P611" s="13"/>
      <c r="Q611" s="13">
        <v>281</v>
      </c>
      <c r="R611" s="9" t="s">
        <v>25</v>
      </c>
      <c r="S611" s="9" t="s">
        <v>26</v>
      </c>
      <c r="T611" s="9" t="s">
        <v>249</v>
      </c>
      <c r="U611" s="13">
        <v>70000000</v>
      </c>
      <c r="V611" s="13">
        <v>1998</v>
      </c>
      <c r="W611" s="13">
        <v>13000</v>
      </c>
      <c r="X611" s="13">
        <v>6.3</v>
      </c>
      <c r="Y611" s="13">
        <v>2.35</v>
      </c>
      <c r="Z611" s="14">
        <v>0</v>
      </c>
    </row>
    <row r="612" spans="1:26" x14ac:dyDescent="0.25">
      <c r="A612" s="5" t="s">
        <v>20</v>
      </c>
      <c r="B612" s="6" t="s">
        <v>287</v>
      </c>
      <c r="C612" s="11">
        <v>228</v>
      </c>
      <c r="D612" s="11">
        <v>127</v>
      </c>
      <c r="E612" s="11">
        <v>905</v>
      </c>
      <c r="F612" s="11">
        <v>271</v>
      </c>
      <c r="G612" s="6" t="s">
        <v>322</v>
      </c>
      <c r="H612" s="11">
        <v>15000</v>
      </c>
      <c r="I612" s="11">
        <v>38345403</v>
      </c>
      <c r="J612" s="6" t="s">
        <v>378</v>
      </c>
      <c r="K612" s="6" t="s">
        <v>4118</v>
      </c>
      <c r="L612" s="6" t="s">
        <v>478</v>
      </c>
      <c r="M612" s="11" t="s">
        <v>4459</v>
      </c>
      <c r="N612" s="11"/>
      <c r="O612" s="6"/>
      <c r="P612" s="11"/>
      <c r="Q612" s="11">
        <v>492</v>
      </c>
      <c r="R612" s="6" t="s">
        <v>25</v>
      </c>
      <c r="S612" s="6" t="s">
        <v>34</v>
      </c>
      <c r="T612" s="6" t="s">
        <v>27</v>
      </c>
      <c r="U612" s="11">
        <v>70000000</v>
      </c>
      <c r="V612" s="11">
        <v>2007</v>
      </c>
      <c r="W612" s="11">
        <v>588</v>
      </c>
      <c r="X612" s="11">
        <v>7.7</v>
      </c>
      <c r="Y612" s="11">
        <v>2.35</v>
      </c>
      <c r="Z612" s="12">
        <v>15000</v>
      </c>
    </row>
    <row r="613" spans="1:26" x14ac:dyDescent="0.25">
      <c r="A613" s="8" t="s">
        <v>20</v>
      </c>
      <c r="B613" s="9" t="s">
        <v>823</v>
      </c>
      <c r="C613" s="13">
        <v>76</v>
      </c>
      <c r="D613" s="13">
        <v>136</v>
      </c>
      <c r="E613" s="13">
        <v>218</v>
      </c>
      <c r="F613" s="13">
        <v>400</v>
      </c>
      <c r="G613" s="9" t="s">
        <v>312</v>
      </c>
      <c r="H613" s="13">
        <v>11000</v>
      </c>
      <c r="I613" s="13">
        <v>37901509</v>
      </c>
      <c r="J613" s="9" t="s">
        <v>378</v>
      </c>
      <c r="K613" s="9" t="s">
        <v>3170</v>
      </c>
      <c r="L613" s="9" t="s">
        <v>1074</v>
      </c>
      <c r="M613" s="13" t="s">
        <v>5155</v>
      </c>
      <c r="N613" s="13" t="s">
        <v>5508</v>
      </c>
      <c r="O613" s="9"/>
      <c r="P613" s="13"/>
      <c r="Q613" s="13">
        <v>119</v>
      </c>
      <c r="R613" s="9" t="s">
        <v>25</v>
      </c>
      <c r="S613" s="9" t="s">
        <v>26</v>
      </c>
      <c r="T613" s="9" t="s">
        <v>27</v>
      </c>
      <c r="U613" s="13">
        <v>70000000</v>
      </c>
      <c r="V613" s="13">
        <v>1997</v>
      </c>
      <c r="W613" s="13">
        <v>691</v>
      </c>
      <c r="X613" s="13">
        <v>7</v>
      </c>
      <c r="Y613" s="13">
        <v>2.35</v>
      </c>
      <c r="Z613" s="14">
        <v>0</v>
      </c>
    </row>
    <row r="614" spans="1:26" x14ac:dyDescent="0.25">
      <c r="A614" s="5" t="s">
        <v>20</v>
      </c>
      <c r="B614" s="6" t="s">
        <v>342</v>
      </c>
      <c r="C614" s="11">
        <v>185</v>
      </c>
      <c r="D614" s="11">
        <v>111</v>
      </c>
      <c r="E614" s="11">
        <v>2000</v>
      </c>
      <c r="F614" s="11">
        <v>244</v>
      </c>
      <c r="G614" s="6" t="s">
        <v>500</v>
      </c>
      <c r="H614" s="11">
        <v>17000</v>
      </c>
      <c r="I614" s="11">
        <v>48430355</v>
      </c>
      <c r="J614" s="6" t="s">
        <v>599</v>
      </c>
      <c r="K614" s="6" t="s">
        <v>1074</v>
      </c>
      <c r="L614" s="6"/>
      <c r="M614" s="11"/>
      <c r="N614" s="11"/>
      <c r="O614" s="6"/>
      <c r="P614" s="11"/>
      <c r="Q614" s="11">
        <v>141</v>
      </c>
      <c r="R614" s="6" t="s">
        <v>25</v>
      </c>
      <c r="S614" s="6" t="s">
        <v>26</v>
      </c>
      <c r="T614" s="6" t="s">
        <v>27</v>
      </c>
      <c r="U614" s="11">
        <v>70000000</v>
      </c>
      <c r="V614" s="11">
        <v>2011</v>
      </c>
      <c r="W614" s="11">
        <v>1000</v>
      </c>
      <c r="X614" s="11">
        <v>5.3</v>
      </c>
      <c r="Y614" s="11">
        <v>2.35</v>
      </c>
      <c r="Z614" s="12">
        <v>0</v>
      </c>
    </row>
    <row r="615" spans="1:26" x14ac:dyDescent="0.25">
      <c r="A615" s="8" t="s">
        <v>20</v>
      </c>
      <c r="B615" s="9" t="s">
        <v>496</v>
      </c>
      <c r="C615" s="13">
        <v>128</v>
      </c>
      <c r="D615" s="13">
        <v>116</v>
      </c>
      <c r="E615" s="13">
        <v>541</v>
      </c>
      <c r="F615" s="13">
        <v>384</v>
      </c>
      <c r="G615" s="9" t="s">
        <v>1078</v>
      </c>
      <c r="H615" s="13">
        <v>12000</v>
      </c>
      <c r="I615" s="13">
        <v>30157016</v>
      </c>
      <c r="J615" s="9" t="s">
        <v>497</v>
      </c>
      <c r="K615" s="9" t="s">
        <v>378</v>
      </c>
      <c r="L615" s="9" t="s">
        <v>599</v>
      </c>
      <c r="M615" s="13" t="s">
        <v>2604</v>
      </c>
      <c r="N615" s="13"/>
      <c r="O615" s="9"/>
      <c r="P615" s="13"/>
      <c r="Q615" s="13">
        <v>189</v>
      </c>
      <c r="R615" s="9" t="s">
        <v>25</v>
      </c>
      <c r="S615" s="9" t="s">
        <v>26</v>
      </c>
      <c r="T615" s="9" t="s">
        <v>27</v>
      </c>
      <c r="U615" s="13">
        <v>70000000</v>
      </c>
      <c r="V615" s="13">
        <v>2002</v>
      </c>
      <c r="W615" s="13">
        <v>405</v>
      </c>
      <c r="X615" s="13">
        <v>5.6</v>
      </c>
      <c r="Y615" s="13">
        <v>2.35</v>
      </c>
      <c r="Z615" s="14">
        <v>792</v>
      </c>
    </row>
    <row r="616" spans="1:26" x14ac:dyDescent="0.25">
      <c r="A616" s="5" t="s">
        <v>20</v>
      </c>
      <c r="B616" s="6" t="s">
        <v>1079</v>
      </c>
      <c r="C616" s="11">
        <v>237</v>
      </c>
      <c r="D616" s="11">
        <v>113</v>
      </c>
      <c r="E616" s="11">
        <v>43</v>
      </c>
      <c r="F616" s="11">
        <v>452</v>
      </c>
      <c r="G616" s="6" t="s">
        <v>1080</v>
      </c>
      <c r="H616" s="11">
        <v>12000</v>
      </c>
      <c r="I616" s="11">
        <v>28031250</v>
      </c>
      <c r="J616" s="6" t="s">
        <v>497</v>
      </c>
      <c r="K616" s="6" t="s">
        <v>378</v>
      </c>
      <c r="L616" s="6" t="s">
        <v>1786</v>
      </c>
      <c r="M616" s="11" t="s">
        <v>2970</v>
      </c>
      <c r="N616" s="11"/>
      <c r="O616" s="6"/>
      <c r="P616" s="11"/>
      <c r="Q616" s="11">
        <v>814</v>
      </c>
      <c r="R616" s="6" t="s">
        <v>25</v>
      </c>
      <c r="S616" s="6" t="s">
        <v>34</v>
      </c>
      <c r="T616" s="6" t="s">
        <v>249</v>
      </c>
      <c r="U616" s="11">
        <v>60000000</v>
      </c>
      <c r="V616" s="11">
        <v>2005</v>
      </c>
      <c r="W616" s="11">
        <v>585</v>
      </c>
      <c r="X616" s="11">
        <v>5.2</v>
      </c>
      <c r="Y616" s="11">
        <v>2.35</v>
      </c>
      <c r="Z616" s="12">
        <v>0</v>
      </c>
    </row>
    <row r="617" spans="1:26" x14ac:dyDescent="0.25">
      <c r="A617" s="8" t="s">
        <v>20</v>
      </c>
      <c r="B617" s="9" t="s">
        <v>1041</v>
      </c>
      <c r="C617" s="13">
        <v>105</v>
      </c>
      <c r="D617" s="13">
        <v>97</v>
      </c>
      <c r="E617" s="13">
        <v>84</v>
      </c>
      <c r="F617" s="13">
        <v>150</v>
      </c>
      <c r="G617" s="9" t="s">
        <v>1082</v>
      </c>
      <c r="H617" s="13">
        <v>989</v>
      </c>
      <c r="I617" s="13">
        <v>33105600</v>
      </c>
      <c r="J617" s="9" t="s">
        <v>497</v>
      </c>
      <c r="K617" s="9" t="s">
        <v>378</v>
      </c>
      <c r="L617" s="9" t="s">
        <v>599</v>
      </c>
      <c r="M617" s="13" t="s">
        <v>2604</v>
      </c>
      <c r="N617" s="13"/>
      <c r="O617" s="9"/>
      <c r="P617" s="13"/>
      <c r="Q617" s="13">
        <v>141</v>
      </c>
      <c r="R617" s="9" t="s">
        <v>25</v>
      </c>
      <c r="S617" s="9" t="s">
        <v>26</v>
      </c>
      <c r="T617" s="9" t="s">
        <v>27</v>
      </c>
      <c r="U617" s="13">
        <v>70000000</v>
      </c>
      <c r="V617" s="13">
        <v>2002</v>
      </c>
      <c r="W617" s="13">
        <v>229</v>
      </c>
      <c r="X617" s="13">
        <v>5.4</v>
      </c>
      <c r="Y617" s="13">
        <v>1.37</v>
      </c>
      <c r="Z617" s="14">
        <v>531</v>
      </c>
    </row>
    <row r="618" spans="1:26" x14ac:dyDescent="0.25">
      <c r="A618" s="5" t="s">
        <v>20</v>
      </c>
      <c r="B618" s="6" t="s">
        <v>1084</v>
      </c>
      <c r="C618" s="11">
        <v>242</v>
      </c>
      <c r="D618" s="11">
        <v>88</v>
      </c>
      <c r="E618" s="11">
        <v>24</v>
      </c>
      <c r="F618" s="11">
        <v>324</v>
      </c>
      <c r="G618" s="6" t="s">
        <v>1085</v>
      </c>
      <c r="H618" s="11">
        <v>5000</v>
      </c>
      <c r="I618" s="11">
        <v>62321039</v>
      </c>
      <c r="J618" s="6" t="s">
        <v>497</v>
      </c>
      <c r="K618" s="6" t="s">
        <v>478</v>
      </c>
      <c r="L618" s="6" t="s">
        <v>1786</v>
      </c>
      <c r="M618" s="11"/>
      <c r="N618" s="11"/>
      <c r="O618" s="6"/>
      <c r="P618" s="11"/>
      <c r="Q618" s="11">
        <v>271</v>
      </c>
      <c r="R618" s="6" t="s">
        <v>25</v>
      </c>
      <c r="S618" s="6" t="s">
        <v>26</v>
      </c>
      <c r="T618" s="6" t="s">
        <v>249</v>
      </c>
      <c r="U618" s="11">
        <v>70000000</v>
      </c>
      <c r="V618" s="11">
        <v>2012</v>
      </c>
      <c r="W618" s="11">
        <v>327</v>
      </c>
      <c r="X618" s="11">
        <v>6.4</v>
      </c>
      <c r="Y618" s="11">
        <v>2.35</v>
      </c>
      <c r="Z618" s="12">
        <v>24000</v>
      </c>
    </row>
    <row r="619" spans="1:26" x14ac:dyDescent="0.25">
      <c r="A619" s="8" t="s">
        <v>20</v>
      </c>
      <c r="B619" s="9" t="s">
        <v>874</v>
      </c>
      <c r="C619" s="13">
        <v>360</v>
      </c>
      <c r="D619" s="13">
        <v>136</v>
      </c>
      <c r="E619" s="13">
        <v>163</v>
      </c>
      <c r="F619" s="13">
        <v>66</v>
      </c>
      <c r="G619" s="9" t="s">
        <v>1087</v>
      </c>
      <c r="H619" s="13">
        <v>394</v>
      </c>
      <c r="I619" s="13">
        <v>38509342</v>
      </c>
      <c r="J619" s="9" t="s">
        <v>599</v>
      </c>
      <c r="K619" s="9" t="s">
        <v>1074</v>
      </c>
      <c r="L619" s="9" t="s">
        <v>3976</v>
      </c>
      <c r="M619" s="13" t="s">
        <v>4459</v>
      </c>
      <c r="N619" s="13"/>
      <c r="O619" s="9"/>
      <c r="P619" s="13"/>
      <c r="Q619" s="13">
        <v>356</v>
      </c>
      <c r="R619" s="9" t="s">
        <v>25</v>
      </c>
      <c r="S619" s="9" t="s">
        <v>26</v>
      </c>
      <c r="T619" s="9" t="s">
        <v>27</v>
      </c>
      <c r="U619" s="13">
        <v>75000000</v>
      </c>
      <c r="V619" s="13">
        <v>2012</v>
      </c>
      <c r="W619" s="13">
        <v>217</v>
      </c>
      <c r="X619" s="13">
        <v>5.9</v>
      </c>
      <c r="Y619" s="13">
        <v>2.35</v>
      </c>
      <c r="Z619" s="14">
        <v>33000</v>
      </c>
    </row>
    <row r="620" spans="1:26" x14ac:dyDescent="0.25">
      <c r="A620" s="5" t="s">
        <v>20</v>
      </c>
      <c r="B620" s="6" t="s">
        <v>1088</v>
      </c>
      <c r="C620" s="11">
        <v>112</v>
      </c>
      <c r="D620" s="11">
        <v>125</v>
      </c>
      <c r="E620" s="11">
        <v>40</v>
      </c>
      <c r="F620" s="11">
        <v>407</v>
      </c>
      <c r="G620" s="6" t="s">
        <v>721</v>
      </c>
      <c r="H620" s="11">
        <v>13000</v>
      </c>
      <c r="I620" s="11">
        <v>19076815</v>
      </c>
      <c r="J620" s="6" t="s">
        <v>1074</v>
      </c>
      <c r="K620" s="6" t="s">
        <v>5508</v>
      </c>
      <c r="L620" s="6"/>
      <c r="M620" s="11"/>
      <c r="N620" s="11"/>
      <c r="O620" s="6"/>
      <c r="P620" s="11"/>
      <c r="Q620" s="11">
        <v>196</v>
      </c>
      <c r="R620" s="6" t="s">
        <v>25</v>
      </c>
      <c r="S620" s="6" t="s">
        <v>26</v>
      </c>
      <c r="T620" s="6" t="s">
        <v>249</v>
      </c>
      <c r="U620" s="11">
        <v>60000000</v>
      </c>
      <c r="V620" s="11">
        <v>2002</v>
      </c>
      <c r="W620" s="11">
        <v>787</v>
      </c>
      <c r="X620" s="11">
        <v>6.3</v>
      </c>
      <c r="Y620" s="11">
        <v>2.35</v>
      </c>
      <c r="Z620" s="12">
        <v>997</v>
      </c>
    </row>
    <row r="621" spans="1:26" x14ac:dyDescent="0.25">
      <c r="A621" s="8" t="s">
        <v>20</v>
      </c>
      <c r="B621" s="9" t="s">
        <v>1090</v>
      </c>
      <c r="C621" s="13">
        <v>189</v>
      </c>
      <c r="D621" s="13">
        <v>116</v>
      </c>
      <c r="E621" s="13">
        <v>5</v>
      </c>
      <c r="F621" s="13">
        <v>748</v>
      </c>
      <c r="G621" s="9" t="s">
        <v>622</v>
      </c>
      <c r="H621" s="13">
        <v>26000</v>
      </c>
      <c r="I621" s="13">
        <v>25093607</v>
      </c>
      <c r="J621" s="9" t="s">
        <v>497</v>
      </c>
      <c r="K621" s="9" t="s">
        <v>5507</v>
      </c>
      <c r="L621" s="9" t="s">
        <v>2604</v>
      </c>
      <c r="M621" s="13"/>
      <c r="N621" s="13"/>
      <c r="O621" s="9"/>
      <c r="P621" s="13"/>
      <c r="Q621" s="13">
        <v>157</v>
      </c>
      <c r="R621" s="9" t="s">
        <v>25</v>
      </c>
      <c r="S621" s="9" t="s">
        <v>34</v>
      </c>
      <c r="T621" s="9" t="s">
        <v>249</v>
      </c>
      <c r="U621" s="13">
        <v>35000000</v>
      </c>
      <c r="V621" s="13">
        <v>2011</v>
      </c>
      <c r="W621" s="13">
        <v>22000</v>
      </c>
      <c r="X621" s="13">
        <v>6.5</v>
      </c>
      <c r="Y621" s="13">
        <v>2.35</v>
      </c>
      <c r="Z621" s="14">
        <v>17000</v>
      </c>
    </row>
    <row r="622" spans="1:26" x14ac:dyDescent="0.25">
      <c r="A622" s="5" t="s">
        <v>20</v>
      </c>
      <c r="B622" s="6" t="s">
        <v>491</v>
      </c>
      <c r="C622" s="11">
        <v>151</v>
      </c>
      <c r="D622" s="11">
        <v>98</v>
      </c>
      <c r="E622" s="11">
        <v>323</v>
      </c>
      <c r="F622" s="11">
        <v>390</v>
      </c>
      <c r="G622" s="6" t="s">
        <v>1064</v>
      </c>
      <c r="H622" s="11">
        <v>1000</v>
      </c>
      <c r="I622" s="11">
        <v>18990542</v>
      </c>
      <c r="J622" s="6" t="s">
        <v>497</v>
      </c>
      <c r="K622" s="6" t="s">
        <v>2970</v>
      </c>
      <c r="L622" s="6" t="s">
        <v>5506</v>
      </c>
      <c r="M622" s="11"/>
      <c r="N622" s="11"/>
      <c r="O622" s="6"/>
      <c r="P622" s="11"/>
      <c r="Q622" s="11">
        <v>289</v>
      </c>
      <c r="R622" s="6" t="s">
        <v>25</v>
      </c>
      <c r="S622" s="6" t="s">
        <v>26</v>
      </c>
      <c r="T622" s="6" t="s">
        <v>249</v>
      </c>
      <c r="U622" s="11">
        <v>70000000</v>
      </c>
      <c r="V622" s="11">
        <v>2002</v>
      </c>
      <c r="W622" s="11">
        <v>841</v>
      </c>
      <c r="X622" s="11">
        <v>3</v>
      </c>
      <c r="Y622" s="11">
        <v>2.35</v>
      </c>
      <c r="Z622" s="12">
        <v>584</v>
      </c>
    </row>
    <row r="623" spans="1:26" x14ac:dyDescent="0.25">
      <c r="A623" s="8" t="s">
        <v>20</v>
      </c>
      <c r="B623" s="9" t="s">
        <v>1091</v>
      </c>
      <c r="C623" s="13">
        <v>92</v>
      </c>
      <c r="D623" s="13">
        <v>91</v>
      </c>
      <c r="E623" s="13">
        <v>8</v>
      </c>
      <c r="F623" s="13">
        <v>298</v>
      </c>
      <c r="G623" s="9" t="s">
        <v>1086</v>
      </c>
      <c r="H623" s="13">
        <v>349</v>
      </c>
      <c r="I623" s="13">
        <v>14294842</v>
      </c>
      <c r="J623" s="9" t="s">
        <v>497</v>
      </c>
      <c r="K623" s="9" t="s">
        <v>5507</v>
      </c>
      <c r="L623" s="9" t="s">
        <v>2970</v>
      </c>
      <c r="M623" s="13" t="s">
        <v>2604</v>
      </c>
      <c r="N623" s="13"/>
      <c r="O623" s="9"/>
      <c r="P623" s="13"/>
      <c r="Q623" s="13">
        <v>277</v>
      </c>
      <c r="R623" s="9" t="s">
        <v>25</v>
      </c>
      <c r="S623" s="9" t="s">
        <v>26</v>
      </c>
      <c r="T623" s="9" t="s">
        <v>249</v>
      </c>
      <c r="U623" s="13">
        <v>70000000</v>
      </c>
      <c r="V623" s="13">
        <v>2002</v>
      </c>
      <c r="W623" s="13">
        <v>324</v>
      </c>
      <c r="X623" s="13">
        <v>3.6</v>
      </c>
      <c r="Y623" s="13">
        <v>2.35</v>
      </c>
      <c r="Z623" s="14">
        <v>391</v>
      </c>
    </row>
    <row r="624" spans="1:26" x14ac:dyDescent="0.25">
      <c r="A624" s="5" t="s">
        <v>20</v>
      </c>
      <c r="B624" s="6" t="s">
        <v>1094</v>
      </c>
      <c r="C624" s="11">
        <v>79</v>
      </c>
      <c r="D624" s="11">
        <v>97</v>
      </c>
      <c r="E624" s="11">
        <v>13</v>
      </c>
      <c r="F624" s="11">
        <v>695</v>
      </c>
      <c r="G624" s="6" t="s">
        <v>1095</v>
      </c>
      <c r="H624" s="11">
        <v>11000</v>
      </c>
      <c r="I624" s="11">
        <v>19819494</v>
      </c>
      <c r="J624" s="6" t="s">
        <v>497</v>
      </c>
      <c r="K624" s="6" t="s">
        <v>5507</v>
      </c>
      <c r="L624" s="6" t="s">
        <v>1074</v>
      </c>
      <c r="M624" s="11" t="s">
        <v>2604</v>
      </c>
      <c r="N624" s="11"/>
      <c r="O624" s="6"/>
      <c r="P624" s="11"/>
      <c r="Q624" s="11">
        <v>126</v>
      </c>
      <c r="R624" s="6" t="s">
        <v>25</v>
      </c>
      <c r="S624" s="6" t="s">
        <v>26</v>
      </c>
      <c r="T624" s="6" t="s">
        <v>249</v>
      </c>
      <c r="U624" s="11">
        <v>70000000</v>
      </c>
      <c r="V624" s="11">
        <v>1998</v>
      </c>
      <c r="W624" s="11">
        <v>893</v>
      </c>
      <c r="X624" s="11">
        <v>5.8</v>
      </c>
      <c r="Y624" s="11">
        <v>2.35</v>
      </c>
      <c r="Z624" s="12">
        <v>815</v>
      </c>
    </row>
    <row r="625" spans="1:26" x14ac:dyDescent="0.25">
      <c r="A625" s="8" t="s">
        <v>20</v>
      </c>
      <c r="B625" s="9" t="s">
        <v>1096</v>
      </c>
      <c r="C625" s="13">
        <v>81</v>
      </c>
      <c r="D625" s="13">
        <v>95</v>
      </c>
      <c r="E625" s="13">
        <v>101</v>
      </c>
      <c r="F625" s="13">
        <v>443</v>
      </c>
      <c r="G625" s="9" t="s">
        <v>1097</v>
      </c>
      <c r="H625" s="13">
        <v>2000</v>
      </c>
      <c r="I625" s="13">
        <v>13596911</v>
      </c>
      <c r="J625" s="9" t="s">
        <v>497</v>
      </c>
      <c r="K625" s="9" t="s">
        <v>378</v>
      </c>
      <c r="L625" s="9" t="s">
        <v>2809</v>
      </c>
      <c r="M625" s="13" t="s">
        <v>599</v>
      </c>
      <c r="N625" s="13" t="s">
        <v>5507</v>
      </c>
      <c r="O625" s="9" t="s">
        <v>4118</v>
      </c>
      <c r="P625" s="13" t="s">
        <v>478</v>
      </c>
      <c r="Q625" s="13">
        <v>123</v>
      </c>
      <c r="R625" s="9" t="s">
        <v>25</v>
      </c>
      <c r="S625" s="9" t="s">
        <v>26</v>
      </c>
      <c r="T625" s="9" t="s">
        <v>54</v>
      </c>
      <c r="U625" s="13">
        <v>70000000</v>
      </c>
      <c r="V625" s="13">
        <v>2001</v>
      </c>
      <c r="W625" s="13">
        <v>509</v>
      </c>
      <c r="X625" s="13">
        <v>6.2</v>
      </c>
      <c r="Y625" s="13">
        <v>2.35</v>
      </c>
      <c r="Z625" s="14">
        <v>2000</v>
      </c>
    </row>
    <row r="626" spans="1:26" x14ac:dyDescent="0.25">
      <c r="A626" s="5" t="s">
        <v>20</v>
      </c>
      <c r="B626" s="6" t="s">
        <v>573</v>
      </c>
      <c r="C626" s="11">
        <v>51</v>
      </c>
      <c r="D626" s="11">
        <v>88</v>
      </c>
      <c r="E626" s="11">
        <v>6</v>
      </c>
      <c r="F626" s="11">
        <v>854</v>
      </c>
      <c r="G626" s="6" t="s">
        <v>191</v>
      </c>
      <c r="H626" s="11">
        <v>2000</v>
      </c>
      <c r="I626" s="11">
        <v>8460990</v>
      </c>
      <c r="J626" s="6" t="s">
        <v>378</v>
      </c>
      <c r="K626" s="6" t="s">
        <v>2809</v>
      </c>
      <c r="L626" s="6" t="s">
        <v>4118</v>
      </c>
      <c r="M626" s="11" t="s">
        <v>478</v>
      </c>
      <c r="N626" s="11" t="s">
        <v>3976</v>
      </c>
      <c r="O626" s="6"/>
      <c r="P626" s="11"/>
      <c r="Q626" s="11">
        <v>54</v>
      </c>
      <c r="R626" s="6" t="s">
        <v>25</v>
      </c>
      <c r="S626" s="6" t="s">
        <v>26</v>
      </c>
      <c r="T626" s="6" t="s">
        <v>54</v>
      </c>
      <c r="U626" s="11">
        <v>70000000</v>
      </c>
      <c r="V626" s="11">
        <v>2013</v>
      </c>
      <c r="W626" s="11">
        <v>1000</v>
      </c>
      <c r="X626" s="11">
        <v>5.6</v>
      </c>
      <c r="Y626" s="11"/>
      <c r="Z626" s="12">
        <v>5000</v>
      </c>
    </row>
    <row r="627" spans="1:26" x14ac:dyDescent="0.25">
      <c r="A627" s="8" t="s">
        <v>20</v>
      </c>
      <c r="B627" s="9" t="s">
        <v>588</v>
      </c>
      <c r="C627" s="13">
        <v>261</v>
      </c>
      <c r="D627" s="13">
        <v>133</v>
      </c>
      <c r="E627" s="13">
        <v>0</v>
      </c>
      <c r="F627" s="13">
        <v>301</v>
      </c>
      <c r="G627" s="9" t="s">
        <v>1099</v>
      </c>
      <c r="H627" s="13">
        <v>26000</v>
      </c>
      <c r="I627" s="13">
        <v>7097125</v>
      </c>
      <c r="J627" s="9" t="s">
        <v>497</v>
      </c>
      <c r="K627" s="9" t="s">
        <v>5507</v>
      </c>
      <c r="L627" s="9" t="s">
        <v>1074</v>
      </c>
      <c r="M627" s="13" t="s">
        <v>5505</v>
      </c>
      <c r="N627" s="13" t="s">
        <v>2604</v>
      </c>
      <c r="O627" s="9"/>
      <c r="P627" s="13"/>
      <c r="Q627" s="13">
        <v>207</v>
      </c>
      <c r="R627" s="9" t="s">
        <v>25</v>
      </c>
      <c r="S627" s="9" t="s">
        <v>26</v>
      </c>
      <c r="T627" s="9" t="s">
        <v>249</v>
      </c>
      <c r="U627" s="13">
        <v>70000000</v>
      </c>
      <c r="V627" s="13">
        <v>2015</v>
      </c>
      <c r="W627" s="13">
        <v>326</v>
      </c>
      <c r="X627" s="13">
        <v>5.4</v>
      </c>
      <c r="Y627" s="13">
        <v>2.35</v>
      </c>
      <c r="Z627" s="14">
        <v>11000</v>
      </c>
    </row>
    <row r="628" spans="1:26" x14ac:dyDescent="0.25">
      <c r="A628" s="5" t="s">
        <v>20</v>
      </c>
      <c r="B628" s="6" t="s">
        <v>1101</v>
      </c>
      <c r="C628" s="11">
        <v>197</v>
      </c>
      <c r="D628" s="11">
        <v>106</v>
      </c>
      <c r="E628" s="11">
        <v>14</v>
      </c>
      <c r="F628" s="11">
        <v>582</v>
      </c>
      <c r="G628" s="6" t="s">
        <v>1102</v>
      </c>
      <c r="H628" s="11">
        <v>11000</v>
      </c>
      <c r="I628" s="11">
        <v>37760080</v>
      </c>
      <c r="J628" s="6" t="s">
        <v>497</v>
      </c>
      <c r="K628" s="6" t="s">
        <v>378</v>
      </c>
      <c r="L628" s="6" t="s">
        <v>5505</v>
      </c>
      <c r="M628" s="11" t="s">
        <v>2970</v>
      </c>
      <c r="N628" s="11" t="s">
        <v>2604</v>
      </c>
      <c r="O628" s="6"/>
      <c r="P628" s="11"/>
      <c r="Q628" s="11">
        <v>618</v>
      </c>
      <c r="R628" s="6" t="s">
        <v>25</v>
      </c>
      <c r="S628" s="6" t="s">
        <v>26</v>
      </c>
      <c r="T628" s="6" t="s">
        <v>54</v>
      </c>
      <c r="U628" s="11">
        <v>70000000</v>
      </c>
      <c r="V628" s="11">
        <v>2004</v>
      </c>
      <c r="W628" s="11">
        <v>1000</v>
      </c>
      <c r="X628" s="11">
        <v>6.1</v>
      </c>
      <c r="Y628" s="11">
        <v>1.85</v>
      </c>
      <c r="Z628" s="12">
        <v>0</v>
      </c>
    </row>
    <row r="629" spans="1:26" x14ac:dyDescent="0.25">
      <c r="A629" s="8" t="s">
        <v>20</v>
      </c>
      <c r="B629" s="9" t="s">
        <v>1103</v>
      </c>
      <c r="C629" s="13">
        <v>159</v>
      </c>
      <c r="D629" s="13">
        <v>116</v>
      </c>
      <c r="E629" s="13">
        <v>105</v>
      </c>
      <c r="F629" s="13">
        <v>246</v>
      </c>
      <c r="G629" s="9" t="s">
        <v>1104</v>
      </c>
      <c r="H629" s="13">
        <v>844</v>
      </c>
      <c r="I629" s="13">
        <v>5851188</v>
      </c>
      <c r="J629" s="9" t="s">
        <v>5507</v>
      </c>
      <c r="K629" s="9" t="s">
        <v>5505</v>
      </c>
      <c r="L629" s="9" t="s">
        <v>2604</v>
      </c>
      <c r="M629" s="13"/>
      <c r="N629" s="13"/>
      <c r="O629" s="9"/>
      <c r="P629" s="13"/>
      <c r="Q629" s="13">
        <v>313</v>
      </c>
      <c r="R629" s="9" t="s">
        <v>25</v>
      </c>
      <c r="S629" s="9" t="s">
        <v>34</v>
      </c>
      <c r="T629" s="9" t="s">
        <v>249</v>
      </c>
      <c r="U629" s="13">
        <v>70000000</v>
      </c>
      <c r="V629" s="13">
        <v>2006</v>
      </c>
      <c r="W629" s="13">
        <v>729</v>
      </c>
      <c r="X629" s="13">
        <v>4.2</v>
      </c>
      <c r="Y629" s="13">
        <v>2.35</v>
      </c>
      <c r="Z629" s="14">
        <v>764</v>
      </c>
    </row>
    <row r="630" spans="1:26" x14ac:dyDescent="0.25">
      <c r="A630" s="5" t="s">
        <v>20</v>
      </c>
      <c r="B630" s="6" t="s">
        <v>1107</v>
      </c>
      <c r="C630" s="11">
        <v>286</v>
      </c>
      <c r="D630" s="11">
        <v>115</v>
      </c>
      <c r="E630" s="11">
        <v>101</v>
      </c>
      <c r="F630" s="11">
        <v>585</v>
      </c>
      <c r="G630" s="6" t="s">
        <v>1108</v>
      </c>
      <c r="H630" s="11">
        <v>13000</v>
      </c>
      <c r="I630" s="11">
        <v>25121291</v>
      </c>
      <c r="J630" s="6" t="s">
        <v>497</v>
      </c>
      <c r="K630" s="6" t="s">
        <v>5507</v>
      </c>
      <c r="L630" s="6" t="s">
        <v>5505</v>
      </c>
      <c r="M630" s="11" t="s">
        <v>2970</v>
      </c>
      <c r="N630" s="11" t="s">
        <v>2604</v>
      </c>
      <c r="O630" s="6"/>
      <c r="P630" s="11"/>
      <c r="Q630" s="11">
        <v>279</v>
      </c>
      <c r="R630" s="6" t="s">
        <v>25</v>
      </c>
      <c r="S630" s="6" t="s">
        <v>26</v>
      </c>
      <c r="T630" s="6" t="s">
        <v>249</v>
      </c>
      <c r="U630" s="11">
        <v>50000000</v>
      </c>
      <c r="V630" s="11">
        <v>2013</v>
      </c>
      <c r="W630" s="11">
        <v>1000</v>
      </c>
      <c r="X630" s="11">
        <v>6.7</v>
      </c>
      <c r="Y630" s="11">
        <v>2.35</v>
      </c>
      <c r="Z630" s="12">
        <v>34000</v>
      </c>
    </row>
    <row r="631" spans="1:26" x14ac:dyDescent="0.25">
      <c r="A631" s="8" t="s">
        <v>20</v>
      </c>
      <c r="B631" s="9" t="s">
        <v>726</v>
      </c>
      <c r="C631" s="13">
        <v>156</v>
      </c>
      <c r="D631" s="13">
        <v>99</v>
      </c>
      <c r="E631" s="13">
        <v>212</v>
      </c>
      <c r="F631" s="13">
        <v>182</v>
      </c>
      <c r="G631" s="9" t="s">
        <v>1110</v>
      </c>
      <c r="H631" s="13">
        <v>576</v>
      </c>
      <c r="I631" s="13">
        <v>18821279</v>
      </c>
      <c r="J631" s="9" t="s">
        <v>497</v>
      </c>
      <c r="K631" s="9" t="s">
        <v>378</v>
      </c>
      <c r="L631" s="9" t="s">
        <v>478</v>
      </c>
      <c r="M631" s="13"/>
      <c r="N631" s="13"/>
      <c r="O631" s="9"/>
      <c r="P631" s="13"/>
      <c r="Q631" s="13">
        <v>202</v>
      </c>
      <c r="R631" s="9" t="s">
        <v>25</v>
      </c>
      <c r="S631" s="9" t="s">
        <v>26</v>
      </c>
      <c r="T631" s="9" t="s">
        <v>27</v>
      </c>
      <c r="U631" s="13">
        <v>70000000</v>
      </c>
      <c r="V631" s="13">
        <v>2014</v>
      </c>
      <c r="W631" s="13">
        <v>358</v>
      </c>
      <c r="X631" s="13">
        <v>4.2</v>
      </c>
      <c r="Y631" s="13">
        <v>2.35</v>
      </c>
      <c r="Z631" s="14">
        <v>12000</v>
      </c>
    </row>
    <row r="632" spans="1:26" x14ac:dyDescent="0.25">
      <c r="A632" s="5" t="s">
        <v>20</v>
      </c>
      <c r="B632" s="6" t="s">
        <v>1111</v>
      </c>
      <c r="C632" s="11">
        <v>176</v>
      </c>
      <c r="D632" s="11">
        <v>124</v>
      </c>
      <c r="E632" s="11">
        <v>31</v>
      </c>
      <c r="F632" s="11">
        <v>497</v>
      </c>
      <c r="G632" s="6" t="s">
        <v>789</v>
      </c>
      <c r="H632" s="11">
        <v>11000</v>
      </c>
      <c r="I632" s="11">
        <v>118471320</v>
      </c>
      <c r="J632" s="6" t="s">
        <v>497</v>
      </c>
      <c r="K632" s="6" t="s">
        <v>1074</v>
      </c>
      <c r="L632" s="6" t="s">
        <v>2604</v>
      </c>
      <c r="M632" s="11"/>
      <c r="N632" s="11"/>
      <c r="O632" s="6"/>
      <c r="P632" s="11"/>
      <c r="Q632" s="11">
        <v>568</v>
      </c>
      <c r="R632" s="6" t="s">
        <v>25</v>
      </c>
      <c r="S632" s="6" t="s">
        <v>26</v>
      </c>
      <c r="T632" s="6" t="s">
        <v>27</v>
      </c>
      <c r="U632" s="11">
        <v>68000000</v>
      </c>
      <c r="V632" s="11">
        <v>2002</v>
      </c>
      <c r="W632" s="11">
        <v>655</v>
      </c>
      <c r="X632" s="11">
        <v>6.4</v>
      </c>
      <c r="Y632" s="11">
        <v>2.35</v>
      </c>
      <c r="Z632" s="12">
        <v>0</v>
      </c>
    </row>
    <row r="633" spans="1:26" x14ac:dyDescent="0.25">
      <c r="A633" s="8" t="s">
        <v>20</v>
      </c>
      <c r="B633" s="9" t="s">
        <v>1113</v>
      </c>
      <c r="C633" s="13">
        <v>293</v>
      </c>
      <c r="D633" s="13">
        <v>124</v>
      </c>
      <c r="E633" s="13">
        <v>171</v>
      </c>
      <c r="F633" s="13">
        <v>10000</v>
      </c>
      <c r="G633" s="9" t="s">
        <v>239</v>
      </c>
      <c r="H633" s="13">
        <v>21000</v>
      </c>
      <c r="I633" s="13">
        <v>300523113</v>
      </c>
      <c r="J633" s="9" t="s">
        <v>378</v>
      </c>
      <c r="K633" s="9" t="s">
        <v>1074</v>
      </c>
      <c r="L633" s="9" t="s">
        <v>478</v>
      </c>
      <c r="M633" s="13" t="s">
        <v>4459</v>
      </c>
      <c r="N633" s="13"/>
      <c r="O633" s="9"/>
      <c r="P633" s="13"/>
      <c r="Q633" s="13">
        <v>498</v>
      </c>
      <c r="R633" s="9" t="s">
        <v>25</v>
      </c>
      <c r="S633" s="9" t="s">
        <v>26</v>
      </c>
      <c r="T633" s="9" t="s">
        <v>27</v>
      </c>
      <c r="U633" s="13">
        <v>68000000</v>
      </c>
      <c r="V633" s="13">
        <v>2010</v>
      </c>
      <c r="W633" s="13">
        <v>17000</v>
      </c>
      <c r="X633" s="13">
        <v>4.9000000000000004</v>
      </c>
      <c r="Y633" s="13">
        <v>2.35</v>
      </c>
      <c r="Z633" s="14">
        <v>29000</v>
      </c>
    </row>
    <row r="634" spans="1:26" x14ac:dyDescent="0.25">
      <c r="A634" s="5" t="s">
        <v>20</v>
      </c>
      <c r="B634" s="6" t="s">
        <v>691</v>
      </c>
      <c r="C634" s="11">
        <v>141</v>
      </c>
      <c r="D634" s="11">
        <v>124</v>
      </c>
      <c r="E634" s="11">
        <v>0</v>
      </c>
      <c r="F634" s="11">
        <v>580</v>
      </c>
      <c r="G634" s="6" t="s">
        <v>65</v>
      </c>
      <c r="H634" s="11">
        <v>22000</v>
      </c>
      <c r="I634" s="11">
        <v>71069884</v>
      </c>
      <c r="J634" s="6" t="s">
        <v>5507</v>
      </c>
      <c r="K634" s="6" t="s">
        <v>1074</v>
      </c>
      <c r="L634" s="6" t="s">
        <v>2604</v>
      </c>
      <c r="M634" s="11"/>
      <c r="N634" s="11"/>
      <c r="O634" s="6"/>
      <c r="P634" s="11"/>
      <c r="Q634" s="11">
        <v>445</v>
      </c>
      <c r="R634" s="6" t="s">
        <v>25</v>
      </c>
      <c r="S634" s="6" t="s">
        <v>26</v>
      </c>
      <c r="T634" s="6" t="s">
        <v>249</v>
      </c>
      <c r="U634" s="11">
        <v>68000000</v>
      </c>
      <c r="V634" s="11">
        <v>2001</v>
      </c>
      <c r="W634" s="11">
        <v>10000</v>
      </c>
      <c r="X634" s="11">
        <v>6.8</v>
      </c>
      <c r="Y634" s="11">
        <v>2.35</v>
      </c>
      <c r="Z634" s="12">
        <v>0</v>
      </c>
    </row>
    <row r="635" spans="1:26" x14ac:dyDescent="0.25">
      <c r="A635" s="8" t="s">
        <v>20</v>
      </c>
      <c r="B635" s="9" t="s">
        <v>967</v>
      </c>
      <c r="C635" s="13">
        <v>304</v>
      </c>
      <c r="D635" s="13">
        <v>87</v>
      </c>
      <c r="E635" s="13">
        <v>275</v>
      </c>
      <c r="F635" s="13">
        <v>975</v>
      </c>
      <c r="G635" s="9" t="s">
        <v>968</v>
      </c>
      <c r="H635" s="13">
        <v>7000</v>
      </c>
      <c r="I635" s="13">
        <v>251501645</v>
      </c>
      <c r="J635" s="9" t="s">
        <v>2809</v>
      </c>
      <c r="K635" s="9" t="s">
        <v>599</v>
      </c>
      <c r="L635" s="9" t="s">
        <v>4118</v>
      </c>
      <c r="M635" s="13"/>
      <c r="N635" s="13"/>
      <c r="O635" s="9"/>
      <c r="P635" s="13"/>
      <c r="Q635" s="13">
        <v>296</v>
      </c>
      <c r="R635" s="9" t="s">
        <v>25</v>
      </c>
      <c r="S635" s="9" t="s">
        <v>26</v>
      </c>
      <c r="T635" s="9" t="s">
        <v>54</v>
      </c>
      <c r="U635" s="13">
        <v>69000000</v>
      </c>
      <c r="V635" s="13">
        <v>2010</v>
      </c>
      <c r="W635" s="13">
        <v>2000</v>
      </c>
      <c r="X635" s="13">
        <v>7.7</v>
      </c>
      <c r="Y635" s="13">
        <v>1.85</v>
      </c>
      <c r="Z635" s="14">
        <v>31000</v>
      </c>
    </row>
    <row r="636" spans="1:26" x14ac:dyDescent="0.25">
      <c r="A636" s="5" t="s">
        <v>20</v>
      </c>
      <c r="B636" s="6" t="s">
        <v>1115</v>
      </c>
      <c r="C636" s="11">
        <v>40</v>
      </c>
      <c r="D636" s="11">
        <v>105</v>
      </c>
      <c r="E636" s="11">
        <v>29</v>
      </c>
      <c r="F636" s="11">
        <v>97</v>
      </c>
      <c r="G636" s="6" t="s">
        <v>1116</v>
      </c>
      <c r="H636" s="11">
        <v>584</v>
      </c>
      <c r="I636" s="11">
        <v>35324232</v>
      </c>
      <c r="J636" s="6" t="s">
        <v>497</v>
      </c>
      <c r="K636" s="6" t="s">
        <v>599</v>
      </c>
      <c r="L636" s="6" t="s">
        <v>5507</v>
      </c>
      <c r="M636" s="11" t="s">
        <v>1074</v>
      </c>
      <c r="N636" s="11" t="s">
        <v>2604</v>
      </c>
      <c r="O636" s="6"/>
      <c r="P636" s="11"/>
      <c r="Q636" s="11">
        <v>62</v>
      </c>
      <c r="R636" s="6" t="s">
        <v>25</v>
      </c>
      <c r="S636" s="6" t="s">
        <v>26</v>
      </c>
      <c r="T636" s="6" t="s">
        <v>249</v>
      </c>
      <c r="U636" s="11">
        <v>68000000</v>
      </c>
      <c r="V636" s="11">
        <v>1995</v>
      </c>
      <c r="W636" s="11">
        <v>220</v>
      </c>
      <c r="X636" s="11">
        <v>5.6</v>
      </c>
      <c r="Y636" s="11">
        <v>2.35</v>
      </c>
      <c r="Z636" s="12">
        <v>617</v>
      </c>
    </row>
    <row r="637" spans="1:26" x14ac:dyDescent="0.25">
      <c r="A637" s="8" t="s">
        <v>20</v>
      </c>
      <c r="B637" s="9" t="s">
        <v>859</v>
      </c>
      <c r="C637" s="13">
        <v>280</v>
      </c>
      <c r="D637" s="13">
        <v>125</v>
      </c>
      <c r="E637" s="13">
        <v>3000</v>
      </c>
      <c r="F637" s="13">
        <v>3000</v>
      </c>
      <c r="G637" s="9" t="s">
        <v>205</v>
      </c>
      <c r="H637" s="13">
        <v>14000</v>
      </c>
      <c r="I637" s="13">
        <v>81257500</v>
      </c>
      <c r="J637" s="9" t="s">
        <v>599</v>
      </c>
      <c r="K637" s="9"/>
      <c r="L637" s="9"/>
      <c r="M637" s="13"/>
      <c r="N637" s="13"/>
      <c r="O637" s="9"/>
      <c r="P637" s="13"/>
      <c r="Q637" s="13">
        <v>229</v>
      </c>
      <c r="R637" s="9" t="s">
        <v>25</v>
      </c>
      <c r="S637" s="9" t="s">
        <v>26</v>
      </c>
      <c r="T637" s="9" t="s">
        <v>249</v>
      </c>
      <c r="U637" s="13">
        <v>68000000</v>
      </c>
      <c r="V637" s="13">
        <v>2015</v>
      </c>
      <c r="W637" s="13">
        <v>11000</v>
      </c>
      <c r="X637" s="13">
        <v>6.4</v>
      </c>
      <c r="Y637" s="13">
        <v>2.35</v>
      </c>
      <c r="Z637" s="14">
        <v>30000</v>
      </c>
    </row>
    <row r="638" spans="1:26" x14ac:dyDescent="0.25">
      <c r="A638" s="5" t="s">
        <v>20</v>
      </c>
      <c r="B638" s="6" t="s">
        <v>1118</v>
      </c>
      <c r="C638" s="11">
        <v>180</v>
      </c>
      <c r="D638" s="11">
        <v>141</v>
      </c>
      <c r="E638" s="11">
        <v>448</v>
      </c>
      <c r="F638" s="11">
        <v>334</v>
      </c>
      <c r="G638" s="6" t="s">
        <v>1119</v>
      </c>
      <c r="H638" s="11">
        <v>614</v>
      </c>
      <c r="I638" s="11">
        <v>617840</v>
      </c>
      <c r="J638" s="6" t="s">
        <v>378</v>
      </c>
      <c r="K638" s="6" t="s">
        <v>1074</v>
      </c>
      <c r="L638" s="6" t="s">
        <v>5155</v>
      </c>
      <c r="M638" s="11" t="s">
        <v>4459</v>
      </c>
      <c r="N638" s="11"/>
      <c r="O638" s="6"/>
      <c r="P638" s="11"/>
      <c r="Q638" s="11">
        <v>172</v>
      </c>
      <c r="R638" s="6" t="s">
        <v>25</v>
      </c>
      <c r="S638" s="6" t="s">
        <v>1121</v>
      </c>
      <c r="T638" s="6" t="s">
        <v>249</v>
      </c>
      <c r="U638" s="11">
        <v>70000000</v>
      </c>
      <c r="V638" s="11">
        <v>2009</v>
      </c>
      <c r="W638" s="11">
        <v>451</v>
      </c>
      <c r="X638" s="11">
        <v>7.2</v>
      </c>
      <c r="Y638" s="11">
        <v>2.35</v>
      </c>
      <c r="Z638" s="12">
        <v>29000</v>
      </c>
    </row>
    <row r="639" spans="1:26" x14ac:dyDescent="0.25">
      <c r="A639" s="8" t="s">
        <v>20</v>
      </c>
      <c r="B639" s="9" t="s">
        <v>1122</v>
      </c>
      <c r="C639" s="13">
        <v>125</v>
      </c>
      <c r="D639" s="13">
        <v>121</v>
      </c>
      <c r="E639" s="13">
        <v>18</v>
      </c>
      <c r="F639" s="13">
        <v>776</v>
      </c>
      <c r="G639" s="9" t="s">
        <v>24</v>
      </c>
      <c r="H639" s="13">
        <v>1000</v>
      </c>
      <c r="I639" s="13">
        <v>29655590</v>
      </c>
      <c r="J639" s="9" t="s">
        <v>497</v>
      </c>
      <c r="K639" s="9" t="s">
        <v>599</v>
      </c>
      <c r="L639" s="9" t="s">
        <v>478</v>
      </c>
      <c r="M639" s="13" t="s">
        <v>2970</v>
      </c>
      <c r="N639" s="13"/>
      <c r="O639" s="9"/>
      <c r="P639" s="13"/>
      <c r="Q639" s="13">
        <v>435</v>
      </c>
      <c r="R639" s="9" t="s">
        <v>25</v>
      </c>
      <c r="S639" s="9" t="s">
        <v>26</v>
      </c>
      <c r="T639" s="9" t="s">
        <v>27</v>
      </c>
      <c r="U639" s="13">
        <v>65000000</v>
      </c>
      <c r="V639" s="13">
        <v>1999</v>
      </c>
      <c r="W639" s="13">
        <v>855</v>
      </c>
      <c r="X639" s="13">
        <v>6</v>
      </c>
      <c r="Y639" s="13">
        <v>1.85</v>
      </c>
      <c r="Z639" s="14">
        <v>0</v>
      </c>
    </row>
    <row r="640" spans="1:26" x14ac:dyDescent="0.25">
      <c r="A640" s="5" t="s">
        <v>20</v>
      </c>
      <c r="B640" s="6" t="s">
        <v>1096</v>
      </c>
      <c r="C640" s="11">
        <v>237</v>
      </c>
      <c r="D640" s="11">
        <v>111</v>
      </c>
      <c r="E640" s="11">
        <v>101</v>
      </c>
      <c r="F640" s="11">
        <v>681</v>
      </c>
      <c r="G640" s="6" t="s">
        <v>170</v>
      </c>
      <c r="H640" s="11">
        <v>966</v>
      </c>
      <c r="I640" s="11">
        <v>45045037</v>
      </c>
      <c r="J640" s="6" t="s">
        <v>599</v>
      </c>
      <c r="K640" s="6" t="s">
        <v>4459</v>
      </c>
      <c r="L640" s="6"/>
      <c r="M640" s="11"/>
      <c r="N640" s="11"/>
      <c r="O640" s="6"/>
      <c r="P640" s="11"/>
      <c r="Q640" s="11">
        <v>143</v>
      </c>
      <c r="R640" s="6" t="s">
        <v>25</v>
      </c>
      <c r="S640" s="6" t="s">
        <v>26</v>
      </c>
      <c r="T640" s="6" t="s">
        <v>249</v>
      </c>
      <c r="U640" s="11">
        <v>36000000</v>
      </c>
      <c r="V640" s="11">
        <v>2011</v>
      </c>
      <c r="W640" s="11">
        <v>919</v>
      </c>
      <c r="X640" s="11">
        <v>5.9</v>
      </c>
      <c r="Y640" s="11">
        <v>2.35</v>
      </c>
      <c r="Z640" s="12">
        <v>10000</v>
      </c>
    </row>
    <row r="641" spans="1:26" x14ac:dyDescent="0.25">
      <c r="A641" s="8" t="s">
        <v>20</v>
      </c>
      <c r="B641" s="9" t="s">
        <v>588</v>
      </c>
      <c r="C641" s="13">
        <v>209</v>
      </c>
      <c r="D641" s="13">
        <v>157</v>
      </c>
      <c r="E641" s="13">
        <v>0</v>
      </c>
      <c r="F641" s="13">
        <v>680</v>
      </c>
      <c r="G641" s="9" t="s">
        <v>362</v>
      </c>
      <c r="H641" s="13">
        <v>14000</v>
      </c>
      <c r="I641" s="13">
        <v>28965197</v>
      </c>
      <c r="J641" s="9" t="s">
        <v>3170</v>
      </c>
      <c r="K641" s="9" t="s">
        <v>1074</v>
      </c>
      <c r="L641" s="9" t="s">
        <v>2604</v>
      </c>
      <c r="M641" s="13"/>
      <c r="N641" s="13"/>
      <c r="O641" s="9"/>
      <c r="P641" s="13"/>
      <c r="Q641" s="13">
        <v>521</v>
      </c>
      <c r="R641" s="9" t="s">
        <v>25</v>
      </c>
      <c r="S641" s="9" t="s">
        <v>26</v>
      </c>
      <c r="T641" s="9" t="s">
        <v>249</v>
      </c>
      <c r="U641" s="13">
        <v>68000000</v>
      </c>
      <c r="V641" s="13">
        <v>1999</v>
      </c>
      <c r="W641" s="13">
        <v>826</v>
      </c>
      <c r="X641" s="13">
        <v>7.9</v>
      </c>
      <c r="Y641" s="13">
        <v>2.35</v>
      </c>
      <c r="Z641" s="14">
        <v>0</v>
      </c>
    </row>
    <row r="642" spans="1:26" x14ac:dyDescent="0.25">
      <c r="A642" s="5" t="s">
        <v>20</v>
      </c>
      <c r="B642" s="6" t="s">
        <v>1123</v>
      </c>
      <c r="C642" s="11">
        <v>178</v>
      </c>
      <c r="D642" s="11">
        <v>117</v>
      </c>
      <c r="E642" s="11">
        <v>44</v>
      </c>
      <c r="F642" s="11">
        <v>531</v>
      </c>
      <c r="G642" s="6" t="s">
        <v>262</v>
      </c>
      <c r="H642" s="11">
        <v>788</v>
      </c>
      <c r="I642" s="11">
        <v>27550735</v>
      </c>
      <c r="J642" s="6" t="s">
        <v>497</v>
      </c>
      <c r="K642" s="6" t="s">
        <v>1074</v>
      </c>
      <c r="L642" s="6" t="s">
        <v>5155</v>
      </c>
      <c r="M642" s="11" t="s">
        <v>2604</v>
      </c>
      <c r="N642" s="11"/>
      <c r="O642" s="6"/>
      <c r="P642" s="11"/>
      <c r="Q642" s="11">
        <v>113</v>
      </c>
      <c r="R642" s="6" t="s">
        <v>25</v>
      </c>
      <c r="S642" s="6" t="s">
        <v>26</v>
      </c>
      <c r="T642" s="6" t="s">
        <v>27</v>
      </c>
      <c r="U642" s="11"/>
      <c r="V642" s="11">
        <v>2016</v>
      </c>
      <c r="W642" s="11">
        <v>562</v>
      </c>
      <c r="X642" s="11">
        <v>6.8</v>
      </c>
      <c r="Y642" s="11">
        <v>2.35</v>
      </c>
      <c r="Z642" s="12">
        <v>12000</v>
      </c>
    </row>
    <row r="643" spans="1:26" x14ac:dyDescent="0.25">
      <c r="A643" s="8" t="s">
        <v>20</v>
      </c>
      <c r="B643" s="9" t="s">
        <v>91</v>
      </c>
      <c r="C643" s="13">
        <v>238</v>
      </c>
      <c r="D643" s="13">
        <v>128</v>
      </c>
      <c r="E643" s="13">
        <v>0</v>
      </c>
      <c r="F643" s="13">
        <v>135</v>
      </c>
      <c r="G643" s="9" t="s">
        <v>1126</v>
      </c>
      <c r="H643" s="13">
        <v>29000</v>
      </c>
      <c r="I643" s="13">
        <v>39380442</v>
      </c>
      <c r="J643" s="9" t="s">
        <v>497</v>
      </c>
      <c r="K643" s="9" t="s">
        <v>1074</v>
      </c>
      <c r="L643" s="9" t="s">
        <v>2604</v>
      </c>
      <c r="M643" s="13"/>
      <c r="N643" s="13"/>
      <c r="O643" s="9"/>
      <c r="P643" s="13"/>
      <c r="Q643" s="13">
        <v>263</v>
      </c>
      <c r="R643" s="9" t="s">
        <v>25</v>
      </c>
      <c r="S643" s="9" t="s">
        <v>26</v>
      </c>
      <c r="T643" s="9" t="s">
        <v>249</v>
      </c>
      <c r="U643" s="13">
        <v>70000000</v>
      </c>
      <c r="V643" s="13">
        <v>2008</v>
      </c>
      <c r="W643" s="13">
        <v>149</v>
      </c>
      <c r="X643" s="13">
        <v>7.1</v>
      </c>
      <c r="Y643" s="13">
        <v>2.35</v>
      </c>
      <c r="Z643" s="14">
        <v>0</v>
      </c>
    </row>
    <row r="644" spans="1:26" x14ac:dyDescent="0.25">
      <c r="A644" s="5" t="s">
        <v>20</v>
      </c>
      <c r="B644" s="6" t="s">
        <v>693</v>
      </c>
      <c r="C644" s="11">
        <v>190</v>
      </c>
      <c r="D644" s="11">
        <v>114</v>
      </c>
      <c r="E644" s="11">
        <v>116</v>
      </c>
      <c r="F644" s="11">
        <v>982</v>
      </c>
      <c r="G644" s="6" t="s">
        <v>477</v>
      </c>
      <c r="H644" s="11">
        <v>7000</v>
      </c>
      <c r="I644" s="11">
        <v>72980108</v>
      </c>
      <c r="J644" s="6" t="s">
        <v>599</v>
      </c>
      <c r="K644" s="6"/>
      <c r="L644" s="6"/>
      <c r="M644" s="11"/>
      <c r="N644" s="11"/>
      <c r="O644" s="6"/>
      <c r="P644" s="11"/>
      <c r="Q644" s="11">
        <v>264</v>
      </c>
      <c r="R644" s="6" t="s">
        <v>25</v>
      </c>
      <c r="S644" s="6" t="s">
        <v>26</v>
      </c>
      <c r="T644" s="6" t="s">
        <v>27</v>
      </c>
      <c r="U644" s="11"/>
      <c r="V644" s="11">
        <v>2010</v>
      </c>
      <c r="W644" s="11">
        <v>1000</v>
      </c>
      <c r="X644" s="11">
        <v>5.9</v>
      </c>
      <c r="Y644" s="11">
        <v>1.85</v>
      </c>
      <c r="Z644" s="12">
        <v>0</v>
      </c>
    </row>
    <row r="645" spans="1:26" x14ac:dyDescent="0.25">
      <c r="A645" s="8" t="s">
        <v>20</v>
      </c>
      <c r="B645" s="9" t="s">
        <v>748</v>
      </c>
      <c r="C645" s="13">
        <v>393</v>
      </c>
      <c r="D645" s="13">
        <v>105</v>
      </c>
      <c r="E645" s="13">
        <v>335</v>
      </c>
      <c r="F645" s="13">
        <v>911</v>
      </c>
      <c r="G645" s="9" t="s">
        <v>303</v>
      </c>
      <c r="H645" s="13">
        <v>3000</v>
      </c>
      <c r="I645" s="13">
        <v>37516013</v>
      </c>
      <c r="J645" s="9" t="s">
        <v>497</v>
      </c>
      <c r="K645" s="9" t="s">
        <v>478</v>
      </c>
      <c r="L645" s="9" t="s">
        <v>1786</v>
      </c>
      <c r="M645" s="13"/>
      <c r="N645" s="13"/>
      <c r="O645" s="9"/>
      <c r="P645" s="13"/>
      <c r="Q645" s="13">
        <v>348</v>
      </c>
      <c r="R645" s="9" t="s">
        <v>25</v>
      </c>
      <c r="S645" s="9" t="s">
        <v>26</v>
      </c>
      <c r="T645" s="9" t="s">
        <v>249</v>
      </c>
      <c r="U645" s="13">
        <v>69000000</v>
      </c>
      <c r="V645" s="13">
        <v>2012</v>
      </c>
      <c r="W645" s="13">
        <v>3000</v>
      </c>
      <c r="X645" s="13">
        <v>5.9</v>
      </c>
      <c r="Y645" s="13">
        <v>2.35</v>
      </c>
      <c r="Z645" s="14">
        <v>98000</v>
      </c>
    </row>
    <row r="646" spans="1:26" x14ac:dyDescent="0.25">
      <c r="A646" s="5" t="s">
        <v>20</v>
      </c>
      <c r="B646" s="6" t="s">
        <v>842</v>
      </c>
      <c r="C646" s="11">
        <v>138</v>
      </c>
      <c r="D646" s="11">
        <v>113</v>
      </c>
      <c r="E646" s="11">
        <v>36</v>
      </c>
      <c r="F646" s="11">
        <v>232</v>
      </c>
      <c r="G646" s="6" t="s">
        <v>1127</v>
      </c>
      <c r="H646" s="11">
        <v>537</v>
      </c>
      <c r="I646" s="11">
        <v>87704396</v>
      </c>
      <c r="J646" s="6" t="s">
        <v>497</v>
      </c>
      <c r="K646" s="6" t="s">
        <v>5507</v>
      </c>
      <c r="L646" s="6" t="s">
        <v>4459</v>
      </c>
      <c r="M646" s="11" t="s">
        <v>2604</v>
      </c>
      <c r="N646" s="11"/>
      <c r="O646" s="6"/>
      <c r="P646" s="11"/>
      <c r="Q646" s="11">
        <v>274</v>
      </c>
      <c r="R646" s="6" t="s">
        <v>25</v>
      </c>
      <c r="S646" s="6" t="s">
        <v>26</v>
      </c>
      <c r="T646" s="6" t="s">
        <v>27</v>
      </c>
      <c r="U646" s="11">
        <v>66000000</v>
      </c>
      <c r="V646" s="11">
        <v>1999</v>
      </c>
      <c r="W646" s="11">
        <v>427</v>
      </c>
      <c r="X646" s="11">
        <v>6.2</v>
      </c>
      <c r="Y646" s="11">
        <v>2.35</v>
      </c>
      <c r="Z646" s="12">
        <v>0</v>
      </c>
    </row>
    <row r="647" spans="1:26" x14ac:dyDescent="0.25">
      <c r="A647" s="8" t="s">
        <v>20</v>
      </c>
      <c r="B647" s="9" t="s">
        <v>42</v>
      </c>
      <c r="C647" s="13">
        <v>4</v>
      </c>
      <c r="D647" s="13">
        <v>30</v>
      </c>
      <c r="E647" s="13"/>
      <c r="F647" s="13">
        <v>359</v>
      </c>
      <c r="G647" s="9" t="s">
        <v>1129</v>
      </c>
      <c r="H647" s="13">
        <v>995</v>
      </c>
      <c r="I647" s="13"/>
      <c r="J647" s="9" t="s">
        <v>599</v>
      </c>
      <c r="K647" s="9"/>
      <c r="L647" s="9"/>
      <c r="M647" s="13"/>
      <c r="N647" s="13"/>
      <c r="O647" s="9"/>
      <c r="P647" s="13"/>
      <c r="Q647" s="13">
        <v>87</v>
      </c>
      <c r="R647" s="9" t="s">
        <v>25</v>
      </c>
      <c r="S647" s="9" t="s">
        <v>26</v>
      </c>
      <c r="T647" s="9" t="s">
        <v>568</v>
      </c>
      <c r="U647" s="13"/>
      <c r="V647" s="13"/>
      <c r="W647" s="13">
        <v>363</v>
      </c>
      <c r="X647" s="13">
        <v>7.4</v>
      </c>
      <c r="Y647" s="13">
        <v>16</v>
      </c>
      <c r="Z647" s="14">
        <v>0</v>
      </c>
    </row>
    <row r="648" spans="1:26" x14ac:dyDescent="0.25">
      <c r="A648" s="5" t="s">
        <v>20</v>
      </c>
      <c r="B648" s="6" t="s">
        <v>1131</v>
      </c>
      <c r="C648" s="11">
        <v>142</v>
      </c>
      <c r="D648" s="11">
        <v>121</v>
      </c>
      <c r="E648" s="11">
        <v>38</v>
      </c>
      <c r="F648" s="11">
        <v>745</v>
      </c>
      <c r="G648" s="6" t="s">
        <v>1132</v>
      </c>
      <c r="H648" s="11">
        <v>940</v>
      </c>
      <c r="I648" s="11">
        <v>83892374</v>
      </c>
      <c r="J648" s="6" t="s">
        <v>1074</v>
      </c>
      <c r="K648" s="6" t="s">
        <v>5505</v>
      </c>
      <c r="L648" s="6" t="s">
        <v>2970</v>
      </c>
      <c r="M648" s="11" t="s">
        <v>2604</v>
      </c>
      <c r="N648" s="11"/>
      <c r="O648" s="6"/>
      <c r="P648" s="11"/>
      <c r="Q648" s="11">
        <v>297</v>
      </c>
      <c r="R648" s="6" t="s">
        <v>25</v>
      </c>
      <c r="S648" s="6" t="s">
        <v>26</v>
      </c>
      <c r="T648" s="6" t="s">
        <v>27</v>
      </c>
      <c r="U648" s="11">
        <v>66000000</v>
      </c>
      <c r="V648" s="11">
        <v>1998</v>
      </c>
      <c r="W648" s="11">
        <v>826</v>
      </c>
      <c r="X648" s="11">
        <v>7</v>
      </c>
      <c r="Y648" s="11">
        <v>2.35</v>
      </c>
      <c r="Z648" s="12">
        <v>0</v>
      </c>
    </row>
    <row r="649" spans="1:26" x14ac:dyDescent="0.25">
      <c r="A649" s="8" t="s">
        <v>20</v>
      </c>
      <c r="B649" s="9" t="s">
        <v>1133</v>
      </c>
      <c r="C649" s="13">
        <v>90</v>
      </c>
      <c r="D649" s="13">
        <v>102</v>
      </c>
      <c r="E649" s="13">
        <v>4</v>
      </c>
      <c r="F649" s="13">
        <v>112</v>
      </c>
      <c r="G649" s="9" t="s">
        <v>374</v>
      </c>
      <c r="H649" s="13">
        <v>14000</v>
      </c>
      <c r="I649" s="13">
        <v>5932060</v>
      </c>
      <c r="J649" s="9" t="s">
        <v>497</v>
      </c>
      <c r="K649" s="9" t="s">
        <v>378</v>
      </c>
      <c r="L649" s="9" t="s">
        <v>478</v>
      </c>
      <c r="M649" s="13" t="s">
        <v>5508</v>
      </c>
      <c r="N649" s="13"/>
      <c r="O649" s="9"/>
      <c r="P649" s="13"/>
      <c r="Q649" s="13">
        <v>174</v>
      </c>
      <c r="R649" s="9" t="s">
        <v>25</v>
      </c>
      <c r="S649" s="9" t="s">
        <v>34</v>
      </c>
      <c r="T649" s="9" t="s">
        <v>27</v>
      </c>
      <c r="U649" s="13">
        <v>35000000</v>
      </c>
      <c r="V649" s="13">
        <v>2007</v>
      </c>
      <c r="W649" s="13">
        <v>394</v>
      </c>
      <c r="X649" s="13">
        <v>5.4</v>
      </c>
      <c r="Y649" s="13">
        <v>2.35</v>
      </c>
      <c r="Z649" s="14">
        <v>0</v>
      </c>
    </row>
    <row r="650" spans="1:26" x14ac:dyDescent="0.25">
      <c r="A650" s="5" t="s">
        <v>20</v>
      </c>
      <c r="B650" s="6" t="s">
        <v>172</v>
      </c>
      <c r="C650" s="11">
        <v>219</v>
      </c>
      <c r="D650" s="11">
        <v>169</v>
      </c>
      <c r="E650" s="11">
        <v>14000</v>
      </c>
      <c r="F650" s="11">
        <v>13000</v>
      </c>
      <c r="G650" s="6" t="s">
        <v>151</v>
      </c>
      <c r="H650" s="11">
        <v>15000</v>
      </c>
      <c r="I650" s="11">
        <v>216119491</v>
      </c>
      <c r="J650" s="6" t="s">
        <v>497</v>
      </c>
      <c r="K650" s="6" t="s">
        <v>1074</v>
      </c>
      <c r="L650" s="6" t="s">
        <v>5508</v>
      </c>
      <c r="M650" s="11"/>
      <c r="N650" s="11"/>
      <c r="O650" s="6"/>
      <c r="P650" s="11"/>
      <c r="Q650" s="11">
        <v>2277</v>
      </c>
      <c r="R650" s="6" t="s">
        <v>25</v>
      </c>
      <c r="S650" s="6" t="s">
        <v>26</v>
      </c>
      <c r="T650" s="6" t="s">
        <v>249</v>
      </c>
      <c r="U650" s="11">
        <v>70000000</v>
      </c>
      <c r="V650" s="11">
        <v>1998</v>
      </c>
      <c r="W650" s="11">
        <v>14000</v>
      </c>
      <c r="X650" s="11">
        <v>8.6</v>
      </c>
      <c r="Y650" s="11">
        <v>1.85</v>
      </c>
      <c r="Z650" s="12">
        <v>22000</v>
      </c>
    </row>
    <row r="651" spans="1:26" x14ac:dyDescent="0.25">
      <c r="A651" s="8" t="s">
        <v>20</v>
      </c>
      <c r="B651" s="9" t="s">
        <v>1134</v>
      </c>
      <c r="C651" s="13">
        <v>327</v>
      </c>
      <c r="D651" s="13">
        <v>132</v>
      </c>
      <c r="E651" s="13">
        <v>76</v>
      </c>
      <c r="F651" s="13">
        <v>464</v>
      </c>
      <c r="G651" s="9" t="s">
        <v>303</v>
      </c>
      <c r="H651" s="13">
        <v>3000</v>
      </c>
      <c r="I651" s="13">
        <v>43568507</v>
      </c>
      <c r="J651" s="9" t="s">
        <v>497</v>
      </c>
      <c r="K651" s="9" t="s">
        <v>5507</v>
      </c>
      <c r="L651" s="9" t="s">
        <v>1074</v>
      </c>
      <c r="M651" s="13" t="s">
        <v>2604</v>
      </c>
      <c r="N651" s="13"/>
      <c r="O651" s="9"/>
      <c r="P651" s="13"/>
      <c r="Q651" s="13">
        <v>346</v>
      </c>
      <c r="R651" s="9" t="s">
        <v>25</v>
      </c>
      <c r="S651" s="9" t="s">
        <v>26</v>
      </c>
      <c r="T651" s="9" t="s">
        <v>27</v>
      </c>
      <c r="U651" s="13">
        <v>66000000</v>
      </c>
      <c r="V651" s="13">
        <v>2014</v>
      </c>
      <c r="W651" s="13">
        <v>3000</v>
      </c>
      <c r="X651" s="13">
        <v>6.5</v>
      </c>
      <c r="Y651" s="13">
        <v>2.35</v>
      </c>
      <c r="Z651" s="14">
        <v>32000</v>
      </c>
    </row>
    <row r="652" spans="1:26" x14ac:dyDescent="0.25">
      <c r="A652" s="5" t="s">
        <v>20</v>
      </c>
      <c r="B652" s="6" t="s">
        <v>814</v>
      </c>
      <c r="C652" s="11">
        <v>149</v>
      </c>
      <c r="D652" s="11">
        <v>127</v>
      </c>
      <c r="E652" s="11">
        <v>278</v>
      </c>
      <c r="F652" s="11">
        <v>912</v>
      </c>
      <c r="G652" s="6" t="s">
        <v>1135</v>
      </c>
      <c r="H652" s="11">
        <v>2000</v>
      </c>
      <c r="I652" s="11">
        <v>182805123</v>
      </c>
      <c r="J652" s="6" t="s">
        <v>599</v>
      </c>
      <c r="K652" s="6" t="s">
        <v>478</v>
      </c>
      <c r="L652" s="6" t="s">
        <v>4459</v>
      </c>
      <c r="M652" s="11"/>
      <c r="N652" s="11"/>
      <c r="O652" s="6"/>
      <c r="P652" s="11"/>
      <c r="Q652" s="11">
        <v>395</v>
      </c>
      <c r="R652" s="6" t="s">
        <v>25</v>
      </c>
      <c r="S652" s="6" t="s">
        <v>26</v>
      </c>
      <c r="T652" s="6" t="s">
        <v>27</v>
      </c>
      <c r="U652" s="11">
        <v>70000000</v>
      </c>
      <c r="V652" s="11">
        <v>2000</v>
      </c>
      <c r="W652" s="11">
        <v>955</v>
      </c>
      <c r="X652" s="11">
        <v>6.4</v>
      </c>
      <c r="Y652" s="11">
        <v>1.37</v>
      </c>
      <c r="Z652" s="12">
        <v>0</v>
      </c>
    </row>
    <row r="653" spans="1:26" x14ac:dyDescent="0.25">
      <c r="A653" s="8" t="s">
        <v>20</v>
      </c>
      <c r="B653" s="9" t="s">
        <v>645</v>
      </c>
      <c r="C653" s="13">
        <v>193</v>
      </c>
      <c r="D653" s="13">
        <v>103</v>
      </c>
      <c r="E653" s="13">
        <v>77</v>
      </c>
      <c r="F653" s="13">
        <v>835</v>
      </c>
      <c r="G653" s="9" t="s">
        <v>445</v>
      </c>
      <c r="H653" s="13">
        <v>1000</v>
      </c>
      <c r="I653" s="13">
        <v>176387405</v>
      </c>
      <c r="J653" s="9" t="s">
        <v>378</v>
      </c>
      <c r="K653" s="9" t="s">
        <v>2809</v>
      </c>
      <c r="L653" s="9" t="s">
        <v>599</v>
      </c>
      <c r="M653" s="13" t="s">
        <v>4118</v>
      </c>
      <c r="N653" s="13"/>
      <c r="O653" s="9"/>
      <c r="P653" s="13"/>
      <c r="Q653" s="13">
        <v>467</v>
      </c>
      <c r="R653" s="9" t="s">
        <v>25</v>
      </c>
      <c r="S653" s="9" t="s">
        <v>26</v>
      </c>
      <c r="T653" s="9" t="s">
        <v>54</v>
      </c>
      <c r="U653" s="13">
        <v>59000000</v>
      </c>
      <c r="V653" s="13">
        <v>2002</v>
      </c>
      <c r="W653" s="13">
        <v>939</v>
      </c>
      <c r="X653" s="13">
        <v>7.6</v>
      </c>
      <c r="Y653" s="13">
        <v>1.85</v>
      </c>
      <c r="Z653" s="14">
        <v>3000</v>
      </c>
    </row>
    <row r="654" spans="1:26" x14ac:dyDescent="0.25">
      <c r="A654" s="5" t="s">
        <v>20</v>
      </c>
      <c r="B654" s="6" t="s">
        <v>1136</v>
      </c>
      <c r="C654" s="11">
        <v>175</v>
      </c>
      <c r="D654" s="11">
        <v>136</v>
      </c>
      <c r="E654" s="11">
        <v>759</v>
      </c>
      <c r="F654" s="11">
        <v>354</v>
      </c>
      <c r="G654" s="6" t="s">
        <v>313</v>
      </c>
      <c r="H654" s="11">
        <v>11000</v>
      </c>
      <c r="I654" s="11">
        <v>33685268</v>
      </c>
      <c r="J654" s="6" t="s">
        <v>1074</v>
      </c>
      <c r="K654" s="6" t="s">
        <v>1786</v>
      </c>
      <c r="L654" s="6" t="s">
        <v>2970</v>
      </c>
      <c r="M654" s="11" t="s">
        <v>2604</v>
      </c>
      <c r="N654" s="11"/>
      <c r="O654" s="6"/>
      <c r="P654" s="11"/>
      <c r="Q654" s="11">
        <v>662</v>
      </c>
      <c r="R654" s="6" t="s">
        <v>25</v>
      </c>
      <c r="S654" s="6" t="s">
        <v>26</v>
      </c>
      <c r="T654" s="6" t="s">
        <v>249</v>
      </c>
      <c r="U654" s="11">
        <v>68000000</v>
      </c>
      <c r="V654" s="11">
        <v>2003</v>
      </c>
      <c r="W654" s="11">
        <v>599</v>
      </c>
      <c r="X654" s="11">
        <v>5.5</v>
      </c>
      <c r="Y654" s="11">
        <v>2.35</v>
      </c>
      <c r="Z654" s="12">
        <v>4000</v>
      </c>
    </row>
    <row r="655" spans="1:26" x14ac:dyDescent="0.25">
      <c r="A655" s="8" t="s">
        <v>20</v>
      </c>
      <c r="B655" s="9" t="s">
        <v>172</v>
      </c>
      <c r="C655" s="13">
        <v>538</v>
      </c>
      <c r="D655" s="13">
        <v>150</v>
      </c>
      <c r="E655" s="13">
        <v>14000</v>
      </c>
      <c r="F655" s="13">
        <v>655</v>
      </c>
      <c r="G655" s="9" t="s">
        <v>855</v>
      </c>
      <c r="H655" s="13">
        <v>23000</v>
      </c>
      <c r="I655" s="13">
        <v>182204440</v>
      </c>
      <c r="J655" s="9" t="s">
        <v>3170</v>
      </c>
      <c r="K655" s="9" t="s">
        <v>1074</v>
      </c>
      <c r="L655" s="9" t="s">
        <v>5155</v>
      </c>
      <c r="M655" s="13" t="s">
        <v>5508</v>
      </c>
      <c r="N655" s="13"/>
      <c r="O655" s="9"/>
      <c r="P655" s="13"/>
      <c r="Q655" s="13">
        <v>720</v>
      </c>
      <c r="R655" s="9" t="s">
        <v>25</v>
      </c>
      <c r="S655" s="9" t="s">
        <v>26</v>
      </c>
      <c r="T655" s="9" t="s">
        <v>27</v>
      </c>
      <c r="U655" s="13">
        <v>65000000</v>
      </c>
      <c r="V655" s="13">
        <v>2012</v>
      </c>
      <c r="W655" s="13">
        <v>826</v>
      </c>
      <c r="X655" s="13">
        <v>7.4</v>
      </c>
      <c r="Y655" s="13">
        <v>2.35</v>
      </c>
      <c r="Z655" s="14">
        <v>71000</v>
      </c>
    </row>
    <row r="656" spans="1:26" x14ac:dyDescent="0.25">
      <c r="A656" s="5" t="s">
        <v>20</v>
      </c>
      <c r="B656" s="6" t="s">
        <v>197</v>
      </c>
      <c r="C656" s="11">
        <v>313</v>
      </c>
      <c r="D656" s="11">
        <v>136</v>
      </c>
      <c r="E656" s="11">
        <v>0</v>
      </c>
      <c r="F656" s="11">
        <v>99</v>
      </c>
      <c r="G656" s="6" t="s">
        <v>1137</v>
      </c>
      <c r="H656" s="11">
        <v>18000</v>
      </c>
      <c r="I656" s="11">
        <v>171383253</v>
      </c>
      <c r="J656" s="6" t="s">
        <v>497</v>
      </c>
      <c r="K656" s="6" t="s">
        <v>2970</v>
      </c>
      <c r="L656" s="6"/>
      <c r="M656" s="11"/>
      <c r="N656" s="11"/>
      <c r="O656" s="6"/>
      <c r="P656" s="11"/>
      <c r="Q656" s="11">
        <v>3646</v>
      </c>
      <c r="R656" s="6" t="s">
        <v>25</v>
      </c>
      <c r="S656" s="6" t="s">
        <v>26</v>
      </c>
      <c r="T656" s="6" t="s">
        <v>249</v>
      </c>
      <c r="U656" s="11">
        <v>63000000</v>
      </c>
      <c r="V656" s="11">
        <v>1999</v>
      </c>
      <c r="W656" s="11">
        <v>145</v>
      </c>
      <c r="X656" s="11">
        <v>8.6999999999999993</v>
      </c>
      <c r="Y656" s="11">
        <v>2.35</v>
      </c>
      <c r="Z656" s="12">
        <v>25000</v>
      </c>
    </row>
    <row r="657" spans="1:26" x14ac:dyDescent="0.25">
      <c r="A657" s="8" t="s">
        <v>20</v>
      </c>
      <c r="B657" s="9" t="s">
        <v>342</v>
      </c>
      <c r="C657" s="13">
        <v>159</v>
      </c>
      <c r="D657" s="13">
        <v>140</v>
      </c>
      <c r="E657" s="13">
        <v>2000</v>
      </c>
      <c r="F657" s="13">
        <v>552</v>
      </c>
      <c r="G657" s="9" t="s">
        <v>1139</v>
      </c>
      <c r="H657" s="13">
        <v>15000</v>
      </c>
      <c r="I657" s="13">
        <v>172071312</v>
      </c>
      <c r="J657" s="9" t="s">
        <v>378</v>
      </c>
      <c r="K657" s="9" t="s">
        <v>1074</v>
      </c>
      <c r="L657" s="9" t="s">
        <v>5155</v>
      </c>
      <c r="M657" s="13"/>
      <c r="N657" s="13"/>
      <c r="O657" s="9"/>
      <c r="P657" s="13"/>
      <c r="Q657" s="13">
        <v>296</v>
      </c>
      <c r="R657" s="9" t="s">
        <v>25</v>
      </c>
      <c r="S657" s="9" t="s">
        <v>26</v>
      </c>
      <c r="T657" s="9" t="s">
        <v>54</v>
      </c>
      <c r="U657" s="13">
        <v>62000000</v>
      </c>
      <c r="V657" s="13">
        <v>1995</v>
      </c>
      <c r="W657" s="13">
        <v>968</v>
      </c>
      <c r="X657" s="13">
        <v>7.6</v>
      </c>
      <c r="Y657" s="13">
        <v>2.35</v>
      </c>
      <c r="Z657" s="14">
        <v>5000</v>
      </c>
    </row>
    <row r="658" spans="1:26" x14ac:dyDescent="0.25">
      <c r="A658" s="5" t="s">
        <v>20</v>
      </c>
      <c r="B658" s="6" t="s">
        <v>488</v>
      </c>
      <c r="C658" s="11">
        <v>196</v>
      </c>
      <c r="D658" s="11">
        <v>113</v>
      </c>
      <c r="E658" s="11">
        <v>719</v>
      </c>
      <c r="F658" s="11">
        <v>217</v>
      </c>
      <c r="G658" s="6" t="s">
        <v>489</v>
      </c>
      <c r="H658" s="11">
        <v>605</v>
      </c>
      <c r="I658" s="11">
        <v>119412921</v>
      </c>
      <c r="J658" s="6" t="s">
        <v>497</v>
      </c>
      <c r="K658" s="6" t="s">
        <v>2970</v>
      </c>
      <c r="L658" s="6"/>
      <c r="M658" s="11"/>
      <c r="N658" s="11"/>
      <c r="O658" s="6"/>
      <c r="P658" s="11"/>
      <c r="Q658" s="11">
        <v>391</v>
      </c>
      <c r="R658" s="6" t="s">
        <v>25</v>
      </c>
      <c r="S658" s="6" t="s">
        <v>26</v>
      </c>
      <c r="T658" s="6" t="s">
        <v>249</v>
      </c>
      <c r="U658" s="11">
        <v>65000000</v>
      </c>
      <c r="V658" s="11">
        <v>1990</v>
      </c>
      <c r="W658" s="11">
        <v>308</v>
      </c>
      <c r="X658" s="11">
        <v>7.5</v>
      </c>
      <c r="Y658" s="11">
        <v>1.85</v>
      </c>
      <c r="Z658" s="12">
        <v>0</v>
      </c>
    </row>
    <row r="659" spans="1:26" x14ac:dyDescent="0.25">
      <c r="A659" s="8" t="s">
        <v>20</v>
      </c>
      <c r="B659" s="9" t="s">
        <v>1141</v>
      </c>
      <c r="C659" s="13">
        <v>80</v>
      </c>
      <c r="D659" s="13">
        <v>104</v>
      </c>
      <c r="E659" s="13">
        <v>54</v>
      </c>
      <c r="F659" s="13">
        <v>775</v>
      </c>
      <c r="G659" s="9" t="s">
        <v>1142</v>
      </c>
      <c r="H659" s="13">
        <v>901</v>
      </c>
      <c r="I659" s="13">
        <v>139225854</v>
      </c>
      <c r="J659" s="9" t="s">
        <v>599</v>
      </c>
      <c r="K659" s="9" t="s">
        <v>4118</v>
      </c>
      <c r="L659" s="9" t="s">
        <v>478</v>
      </c>
      <c r="M659" s="13"/>
      <c r="N659" s="13"/>
      <c r="O659" s="9"/>
      <c r="P659" s="13"/>
      <c r="Q659" s="13">
        <v>116</v>
      </c>
      <c r="R659" s="9" t="s">
        <v>25</v>
      </c>
      <c r="S659" s="9" t="s">
        <v>26</v>
      </c>
      <c r="T659" s="9" t="s">
        <v>126</v>
      </c>
      <c r="U659" s="13">
        <v>60000000</v>
      </c>
      <c r="V659" s="13">
        <v>2002</v>
      </c>
      <c r="W659" s="13">
        <v>857</v>
      </c>
      <c r="X659" s="13">
        <v>5.5</v>
      </c>
      <c r="Y659" s="13">
        <v>1.85</v>
      </c>
      <c r="Z659" s="14">
        <v>1000</v>
      </c>
    </row>
    <row r="660" spans="1:26" x14ac:dyDescent="0.25">
      <c r="A660" s="5" t="s">
        <v>20</v>
      </c>
      <c r="B660" s="6" t="s">
        <v>1145</v>
      </c>
      <c r="C660" s="11">
        <v>488</v>
      </c>
      <c r="D660" s="11">
        <v>158</v>
      </c>
      <c r="E660" s="11">
        <v>0</v>
      </c>
      <c r="F660" s="11">
        <v>11000</v>
      </c>
      <c r="G660" s="6" t="s">
        <v>199</v>
      </c>
      <c r="H660" s="11">
        <v>20000</v>
      </c>
      <c r="I660" s="11">
        <v>148775460</v>
      </c>
      <c r="J660" s="6" t="s">
        <v>1074</v>
      </c>
      <c r="K660" s="6" t="s">
        <v>3976</v>
      </c>
      <c r="L660" s="6" t="s">
        <v>4459</v>
      </c>
      <c r="M660" s="11"/>
      <c r="N660" s="11"/>
      <c r="O660" s="6"/>
      <c r="P660" s="11"/>
      <c r="Q660" s="11">
        <v>845</v>
      </c>
      <c r="R660" s="6" t="s">
        <v>25</v>
      </c>
      <c r="S660" s="6" t="s">
        <v>26</v>
      </c>
      <c r="T660" s="6" t="s">
        <v>27</v>
      </c>
      <c r="U660" s="11">
        <v>61000000</v>
      </c>
      <c r="V660" s="11">
        <v>2012</v>
      </c>
      <c r="W660" s="11">
        <v>13000</v>
      </c>
      <c r="X660" s="11">
        <v>7.6</v>
      </c>
      <c r="Y660" s="11">
        <v>1.85</v>
      </c>
      <c r="Z660" s="12">
        <v>144000</v>
      </c>
    </row>
    <row r="661" spans="1:26" x14ac:dyDescent="0.25">
      <c r="A661" s="8" t="s">
        <v>20</v>
      </c>
      <c r="B661" s="9" t="s">
        <v>1146</v>
      </c>
      <c r="C661" s="13">
        <v>153</v>
      </c>
      <c r="D661" s="13">
        <v>119</v>
      </c>
      <c r="E661" s="13">
        <v>0</v>
      </c>
      <c r="F661" s="13">
        <v>744</v>
      </c>
      <c r="G661" s="9" t="s">
        <v>1147</v>
      </c>
      <c r="H661" s="13">
        <v>15000</v>
      </c>
      <c r="I661" s="13">
        <v>115731542</v>
      </c>
      <c r="J661" s="9" t="s">
        <v>599</v>
      </c>
      <c r="K661" s="9" t="s">
        <v>1074</v>
      </c>
      <c r="L661" s="9" t="s">
        <v>4459</v>
      </c>
      <c r="M661" s="13"/>
      <c r="N661" s="13"/>
      <c r="O661" s="9"/>
      <c r="P661" s="13"/>
      <c r="Q661" s="13">
        <v>556</v>
      </c>
      <c r="R661" s="9" t="s">
        <v>25</v>
      </c>
      <c r="S661" s="9" t="s">
        <v>26</v>
      </c>
      <c r="T661" s="9" t="s">
        <v>54</v>
      </c>
      <c r="U661" s="13">
        <v>65000000</v>
      </c>
      <c r="V661" s="13">
        <v>1998</v>
      </c>
      <c r="W661" s="13">
        <v>793</v>
      </c>
      <c r="X661" s="13">
        <v>6.5</v>
      </c>
      <c r="Y661" s="13">
        <v>1.85</v>
      </c>
      <c r="Z661" s="14">
        <v>0</v>
      </c>
    </row>
    <row r="662" spans="1:26" x14ac:dyDescent="0.25">
      <c r="A662" s="5" t="s">
        <v>20</v>
      </c>
      <c r="B662" s="6" t="s">
        <v>624</v>
      </c>
      <c r="C662" s="11">
        <v>173</v>
      </c>
      <c r="D662" s="11">
        <v>106</v>
      </c>
      <c r="E662" s="11">
        <v>285</v>
      </c>
      <c r="F662" s="11">
        <v>105</v>
      </c>
      <c r="G662" s="6" t="s">
        <v>562</v>
      </c>
      <c r="H662" s="11">
        <v>8000</v>
      </c>
      <c r="I662" s="11">
        <v>100468793</v>
      </c>
      <c r="J662" s="6" t="s">
        <v>599</v>
      </c>
      <c r="K662" s="6"/>
      <c r="L662" s="6"/>
      <c r="M662" s="11"/>
      <c r="N662" s="11"/>
      <c r="O662" s="6"/>
      <c r="P662" s="11"/>
      <c r="Q662" s="11">
        <v>277</v>
      </c>
      <c r="R662" s="6" t="s">
        <v>25</v>
      </c>
      <c r="S662" s="6" t="s">
        <v>26</v>
      </c>
      <c r="T662" s="6" t="s">
        <v>249</v>
      </c>
      <c r="U662" s="11">
        <v>65000000</v>
      </c>
      <c r="V662" s="11">
        <v>2008</v>
      </c>
      <c r="W662" s="11">
        <v>3000</v>
      </c>
      <c r="X662" s="11">
        <v>6.9</v>
      </c>
      <c r="Y662" s="11">
        <v>2.35</v>
      </c>
      <c r="Z662" s="12">
        <v>0</v>
      </c>
    </row>
    <row r="663" spans="1:26" x14ac:dyDescent="0.25">
      <c r="A663" s="8" t="s">
        <v>20</v>
      </c>
      <c r="B663" s="9" t="s">
        <v>140</v>
      </c>
      <c r="C663" s="13">
        <v>156</v>
      </c>
      <c r="D663" s="13">
        <v>136</v>
      </c>
      <c r="E663" s="13">
        <v>258</v>
      </c>
      <c r="F663" s="13">
        <v>94</v>
      </c>
      <c r="G663" s="9" t="s">
        <v>1148</v>
      </c>
      <c r="H663" s="13">
        <v>12000</v>
      </c>
      <c r="I663" s="13">
        <v>93771072</v>
      </c>
      <c r="J663" s="9" t="s">
        <v>497</v>
      </c>
      <c r="K663" s="9" t="s">
        <v>378</v>
      </c>
      <c r="L663" s="9" t="s">
        <v>599</v>
      </c>
      <c r="M663" s="13" t="s">
        <v>4459</v>
      </c>
      <c r="N663" s="13" t="s">
        <v>2604</v>
      </c>
      <c r="O663" s="9" t="s">
        <v>3495</v>
      </c>
      <c r="P663" s="13"/>
      <c r="Q663" s="13">
        <v>318</v>
      </c>
      <c r="R663" s="9" t="s">
        <v>25</v>
      </c>
      <c r="S663" s="9" t="s">
        <v>26</v>
      </c>
      <c r="T663" s="9" t="s">
        <v>27</v>
      </c>
      <c r="U663" s="13">
        <v>65000000</v>
      </c>
      <c r="V663" s="13">
        <v>1998</v>
      </c>
      <c r="W663" s="13">
        <v>174</v>
      </c>
      <c r="X663" s="13">
        <v>6.7</v>
      </c>
      <c r="Y663" s="13">
        <v>2.35</v>
      </c>
      <c r="Z663" s="14">
        <v>0</v>
      </c>
    </row>
    <row r="664" spans="1:26" x14ac:dyDescent="0.25">
      <c r="A664" s="5" t="s">
        <v>20</v>
      </c>
      <c r="B664" s="6" t="s">
        <v>863</v>
      </c>
      <c r="C664" s="11">
        <v>307</v>
      </c>
      <c r="D664" s="11">
        <v>95</v>
      </c>
      <c r="E664" s="11">
        <v>480</v>
      </c>
      <c r="F664" s="11">
        <v>490</v>
      </c>
      <c r="G664" s="6" t="s">
        <v>615</v>
      </c>
      <c r="H664" s="11">
        <v>21000</v>
      </c>
      <c r="I664" s="11">
        <v>100448498</v>
      </c>
      <c r="J664" s="6" t="s">
        <v>599</v>
      </c>
      <c r="K664" s="6" t="s">
        <v>1074</v>
      </c>
      <c r="L664" s="6"/>
      <c r="M664" s="11"/>
      <c r="N664" s="11"/>
      <c r="O664" s="6"/>
      <c r="P664" s="11"/>
      <c r="Q664" s="11">
        <v>285</v>
      </c>
      <c r="R664" s="6" t="s">
        <v>25</v>
      </c>
      <c r="S664" s="6" t="s">
        <v>26</v>
      </c>
      <c r="T664" s="6" t="s">
        <v>249</v>
      </c>
      <c r="U664" s="11">
        <v>65000000</v>
      </c>
      <c r="V664" s="11">
        <v>2010</v>
      </c>
      <c r="W664" s="11">
        <v>561</v>
      </c>
      <c r="X664" s="11">
        <v>6.6</v>
      </c>
      <c r="Y664" s="11">
        <v>2.35</v>
      </c>
      <c r="Z664" s="12">
        <v>25000</v>
      </c>
    </row>
    <row r="665" spans="1:26" x14ac:dyDescent="0.25">
      <c r="A665" s="8" t="s">
        <v>20</v>
      </c>
      <c r="B665" s="9" t="s">
        <v>242</v>
      </c>
      <c r="C665" s="13">
        <v>322</v>
      </c>
      <c r="D665" s="13">
        <v>137</v>
      </c>
      <c r="E665" s="13">
        <v>11000</v>
      </c>
      <c r="F665" s="13">
        <v>465</v>
      </c>
      <c r="G665" s="9" t="s">
        <v>1150</v>
      </c>
      <c r="H665" s="13">
        <v>769</v>
      </c>
      <c r="I665" s="13">
        <v>115603980</v>
      </c>
      <c r="J665" s="9" t="s">
        <v>3170</v>
      </c>
      <c r="K665" s="9" t="s">
        <v>1074</v>
      </c>
      <c r="L665" s="9" t="s">
        <v>5506</v>
      </c>
      <c r="M665" s="13" t="s">
        <v>5508</v>
      </c>
      <c r="N665" s="13"/>
      <c r="O665" s="9"/>
      <c r="P665" s="13"/>
      <c r="Q665" s="13">
        <v>351</v>
      </c>
      <c r="R665" s="9" t="s">
        <v>25</v>
      </c>
      <c r="S665" s="9" t="s">
        <v>26</v>
      </c>
      <c r="T665" s="9" t="s">
        <v>27</v>
      </c>
      <c r="U665" s="13">
        <v>65000000</v>
      </c>
      <c r="V665" s="13">
        <v>2014</v>
      </c>
      <c r="W665" s="13">
        <v>698</v>
      </c>
      <c r="X665" s="13">
        <v>7.2</v>
      </c>
      <c r="Y665" s="13">
        <v>2.35</v>
      </c>
      <c r="Z665" s="14">
        <v>35000</v>
      </c>
    </row>
    <row r="666" spans="1:26" x14ac:dyDescent="0.25">
      <c r="A666" s="5" t="s">
        <v>309</v>
      </c>
      <c r="B666" s="6" t="s">
        <v>1153</v>
      </c>
      <c r="C666" s="11">
        <v>169</v>
      </c>
      <c r="D666" s="11">
        <v>130</v>
      </c>
      <c r="E666" s="11">
        <v>16000</v>
      </c>
      <c r="F666" s="11">
        <v>416</v>
      </c>
      <c r="G666" s="6" t="s">
        <v>1154</v>
      </c>
      <c r="H666" s="11">
        <v>16000</v>
      </c>
      <c r="I666" s="11">
        <v>90454043</v>
      </c>
      <c r="J666" s="6" t="s">
        <v>497</v>
      </c>
      <c r="K666" s="6" t="s">
        <v>378</v>
      </c>
      <c r="L666" s="6" t="s">
        <v>2604</v>
      </c>
      <c r="M666" s="11"/>
      <c r="N666" s="11"/>
      <c r="O666" s="6"/>
      <c r="P666" s="11"/>
      <c r="Q666" s="11">
        <v>326</v>
      </c>
      <c r="R666" s="6" t="s">
        <v>25</v>
      </c>
      <c r="S666" s="6" t="s">
        <v>26</v>
      </c>
      <c r="T666" s="6" t="s">
        <v>27</v>
      </c>
      <c r="U666" s="11">
        <v>65000000</v>
      </c>
      <c r="V666" s="11">
        <v>2000</v>
      </c>
      <c r="W666" s="11">
        <v>495</v>
      </c>
      <c r="X666" s="11">
        <v>6.4</v>
      </c>
      <c r="Y666" s="11">
        <v>2.35</v>
      </c>
      <c r="Z666" s="12">
        <v>0</v>
      </c>
    </row>
    <row r="667" spans="1:26" x14ac:dyDescent="0.25">
      <c r="A667" s="8" t="s">
        <v>20</v>
      </c>
      <c r="B667" s="9" t="s">
        <v>726</v>
      </c>
      <c r="C667" s="13">
        <v>74</v>
      </c>
      <c r="D667" s="13">
        <v>124</v>
      </c>
      <c r="E667" s="13">
        <v>212</v>
      </c>
      <c r="F667" s="13">
        <v>369</v>
      </c>
      <c r="G667" s="9" t="s">
        <v>1155</v>
      </c>
      <c r="H667" s="13">
        <v>13000</v>
      </c>
      <c r="I667" s="13">
        <v>84049211</v>
      </c>
      <c r="J667" s="9" t="s">
        <v>497</v>
      </c>
      <c r="K667" s="9" t="s">
        <v>378</v>
      </c>
      <c r="L667" s="9" t="s">
        <v>2604</v>
      </c>
      <c r="M667" s="13"/>
      <c r="N667" s="13"/>
      <c r="O667" s="9"/>
      <c r="P667" s="13"/>
      <c r="Q667" s="13">
        <v>172</v>
      </c>
      <c r="R667" s="9" t="s">
        <v>25</v>
      </c>
      <c r="S667" s="9" t="s">
        <v>26</v>
      </c>
      <c r="T667" s="9" t="s">
        <v>249</v>
      </c>
      <c r="U667" s="13">
        <v>70000000</v>
      </c>
      <c r="V667" s="13">
        <v>1993</v>
      </c>
      <c r="W667" s="13">
        <v>730</v>
      </c>
      <c r="X667" s="13">
        <v>6.4</v>
      </c>
      <c r="Y667" s="13">
        <v>2.35</v>
      </c>
      <c r="Z667" s="14">
        <v>0</v>
      </c>
    </row>
    <row r="668" spans="1:26" x14ac:dyDescent="0.25">
      <c r="A668" s="5" t="s">
        <v>20</v>
      </c>
      <c r="B668" s="6" t="s">
        <v>502</v>
      </c>
      <c r="C668" s="11">
        <v>72</v>
      </c>
      <c r="D668" s="11">
        <v>108</v>
      </c>
      <c r="E668" s="11">
        <v>610</v>
      </c>
      <c r="F668" s="11">
        <v>461</v>
      </c>
      <c r="G668" s="6" t="s">
        <v>1156</v>
      </c>
      <c r="H668" s="11">
        <v>848</v>
      </c>
      <c r="I668" s="11">
        <v>70450000</v>
      </c>
      <c r="J668" s="6" t="s">
        <v>497</v>
      </c>
      <c r="K668" s="6" t="s">
        <v>5507</v>
      </c>
      <c r="L668" s="6" t="s">
        <v>2604</v>
      </c>
      <c r="M668" s="11"/>
      <c r="N668" s="11"/>
      <c r="O668" s="6"/>
      <c r="P668" s="11"/>
      <c r="Q668" s="11">
        <v>189</v>
      </c>
      <c r="R668" s="6" t="s">
        <v>25</v>
      </c>
      <c r="S668" s="6" t="s">
        <v>26</v>
      </c>
      <c r="T668" s="6" t="s">
        <v>249</v>
      </c>
      <c r="U668" s="11">
        <v>50000000</v>
      </c>
      <c r="V668" s="11">
        <v>1996</v>
      </c>
      <c r="W668" s="11">
        <v>517</v>
      </c>
      <c r="X668" s="11">
        <v>6</v>
      </c>
      <c r="Y668" s="11">
        <v>2.35</v>
      </c>
      <c r="Z668" s="12">
        <v>0</v>
      </c>
    </row>
    <row r="669" spans="1:26" x14ac:dyDescent="0.25">
      <c r="A669" s="8" t="s">
        <v>20</v>
      </c>
      <c r="B669" s="9" t="s">
        <v>291</v>
      </c>
      <c r="C669" s="13">
        <v>86</v>
      </c>
      <c r="D669" s="13">
        <v>104</v>
      </c>
      <c r="E669" s="13">
        <v>226</v>
      </c>
      <c r="F669" s="13">
        <v>577</v>
      </c>
      <c r="G669" s="9" t="s">
        <v>1157</v>
      </c>
      <c r="H669" s="13">
        <v>13000</v>
      </c>
      <c r="I669" s="13">
        <v>69688384</v>
      </c>
      <c r="J669" s="9" t="s">
        <v>599</v>
      </c>
      <c r="K669" s="9" t="s">
        <v>4118</v>
      </c>
      <c r="L669" s="9" t="s">
        <v>478</v>
      </c>
      <c r="M669" s="13"/>
      <c r="N669" s="13"/>
      <c r="O669" s="9"/>
      <c r="P669" s="13"/>
      <c r="Q669" s="13">
        <v>139</v>
      </c>
      <c r="R669" s="9" t="s">
        <v>25</v>
      </c>
      <c r="S669" s="9" t="s">
        <v>26</v>
      </c>
      <c r="T669" s="9" t="s">
        <v>54</v>
      </c>
      <c r="U669" s="13">
        <v>60000000</v>
      </c>
      <c r="V669" s="13">
        <v>2000</v>
      </c>
      <c r="W669" s="13">
        <v>718</v>
      </c>
      <c r="X669" s="13">
        <v>6.1</v>
      </c>
      <c r="Y669" s="13">
        <v>1.85</v>
      </c>
      <c r="Z669" s="14">
        <v>0</v>
      </c>
    </row>
    <row r="670" spans="1:26" x14ac:dyDescent="0.25">
      <c r="A670" s="5" t="s">
        <v>20</v>
      </c>
      <c r="B670" s="6" t="s">
        <v>315</v>
      </c>
      <c r="C670" s="11">
        <v>242</v>
      </c>
      <c r="D670" s="11">
        <v>129</v>
      </c>
      <c r="E670" s="11">
        <v>0</v>
      </c>
      <c r="F670" s="11">
        <v>625</v>
      </c>
      <c r="G670" s="6" t="s">
        <v>1159</v>
      </c>
      <c r="H670" s="11">
        <v>12000</v>
      </c>
      <c r="I670" s="11">
        <v>70236496</v>
      </c>
      <c r="J670" s="6" t="s">
        <v>1074</v>
      </c>
      <c r="K670" s="6" t="s">
        <v>5155</v>
      </c>
      <c r="L670" s="6" t="s">
        <v>2604</v>
      </c>
      <c r="M670" s="11"/>
      <c r="N670" s="11"/>
      <c r="O670" s="6"/>
      <c r="P670" s="11"/>
      <c r="Q670" s="11">
        <v>564</v>
      </c>
      <c r="R670" s="6" t="s">
        <v>25</v>
      </c>
      <c r="S670" s="6" t="s">
        <v>26</v>
      </c>
      <c r="T670" s="6" t="s">
        <v>27</v>
      </c>
      <c r="U670" s="11">
        <v>63000000</v>
      </c>
      <c r="V670" s="11">
        <v>2006</v>
      </c>
      <c r="W670" s="11">
        <v>1000</v>
      </c>
      <c r="X670" s="11">
        <v>6</v>
      </c>
      <c r="Y670" s="11">
        <v>1.85</v>
      </c>
      <c r="Z670" s="12">
        <v>0</v>
      </c>
    </row>
    <row r="671" spans="1:26" x14ac:dyDescent="0.25">
      <c r="A671" s="8" t="s">
        <v>20</v>
      </c>
      <c r="B671" s="9" t="s">
        <v>164</v>
      </c>
      <c r="C671" s="13">
        <v>141</v>
      </c>
      <c r="D671" s="13">
        <v>117</v>
      </c>
      <c r="E671" s="13">
        <v>179</v>
      </c>
      <c r="F671" s="13">
        <v>403</v>
      </c>
      <c r="G671" s="9" t="s">
        <v>49</v>
      </c>
      <c r="H671" s="13">
        <v>8000</v>
      </c>
      <c r="I671" s="13">
        <v>63695760</v>
      </c>
      <c r="J671" s="9" t="s">
        <v>1074</v>
      </c>
      <c r="K671" s="9"/>
      <c r="L671" s="9"/>
      <c r="M671" s="13"/>
      <c r="N671" s="13"/>
      <c r="O671" s="9"/>
      <c r="P671" s="13"/>
      <c r="Q671" s="13">
        <v>264</v>
      </c>
      <c r="R671" s="9" t="s">
        <v>25</v>
      </c>
      <c r="S671" s="9" t="s">
        <v>26</v>
      </c>
      <c r="T671" s="9" t="s">
        <v>27</v>
      </c>
      <c r="U671" s="13">
        <v>65000000</v>
      </c>
      <c r="V671" s="13">
        <v>2003</v>
      </c>
      <c r="W671" s="13">
        <v>4000</v>
      </c>
      <c r="X671" s="13">
        <v>6.4</v>
      </c>
      <c r="Y671" s="13">
        <v>1.85</v>
      </c>
      <c r="Z671" s="14">
        <v>0</v>
      </c>
    </row>
    <row r="672" spans="1:26" x14ac:dyDescent="0.25">
      <c r="A672" s="5" t="s">
        <v>20</v>
      </c>
      <c r="B672" s="6" t="s">
        <v>1161</v>
      </c>
      <c r="C672" s="11">
        <v>313</v>
      </c>
      <c r="D672" s="11">
        <v>99</v>
      </c>
      <c r="E672" s="11">
        <v>119</v>
      </c>
      <c r="F672" s="11">
        <v>174</v>
      </c>
      <c r="G672" s="6" t="s">
        <v>366</v>
      </c>
      <c r="H672" s="11">
        <v>600</v>
      </c>
      <c r="I672" s="11">
        <v>59617068</v>
      </c>
      <c r="J672" s="6" t="s">
        <v>599</v>
      </c>
      <c r="K672" s="6" t="s">
        <v>4459</v>
      </c>
      <c r="L672" s="6"/>
      <c r="M672" s="11"/>
      <c r="N672" s="11"/>
      <c r="O672" s="6"/>
      <c r="P672" s="11"/>
      <c r="Q672" s="11">
        <v>310</v>
      </c>
      <c r="R672" s="6" t="s">
        <v>25</v>
      </c>
      <c r="S672" s="6" t="s">
        <v>26</v>
      </c>
      <c r="T672" s="6" t="s">
        <v>249</v>
      </c>
      <c r="U672" s="11">
        <v>65000000</v>
      </c>
      <c r="V672" s="11">
        <v>2012</v>
      </c>
      <c r="W672" s="11">
        <v>346</v>
      </c>
      <c r="X672" s="11">
        <v>6.4</v>
      </c>
      <c r="Y672" s="11">
        <v>2.35</v>
      </c>
      <c r="Z672" s="12">
        <v>59000</v>
      </c>
    </row>
    <row r="673" spans="1:26" x14ac:dyDescent="0.25">
      <c r="A673" s="8" t="s">
        <v>20</v>
      </c>
      <c r="B673" s="9" t="s">
        <v>1162</v>
      </c>
      <c r="C673" s="13">
        <v>280</v>
      </c>
      <c r="D673" s="13">
        <v>159</v>
      </c>
      <c r="E673" s="13">
        <v>0</v>
      </c>
      <c r="F673" s="13">
        <v>521</v>
      </c>
      <c r="G673" s="9" t="s">
        <v>1163</v>
      </c>
      <c r="H673" s="13">
        <v>10000</v>
      </c>
      <c r="I673" s="13">
        <v>55637680</v>
      </c>
      <c r="J673" s="9" t="s">
        <v>1074</v>
      </c>
      <c r="K673" s="9" t="s">
        <v>5505</v>
      </c>
      <c r="L673" s="9" t="s">
        <v>2604</v>
      </c>
      <c r="M673" s="13"/>
      <c r="N673" s="13"/>
      <c r="O673" s="9"/>
      <c r="P673" s="13"/>
      <c r="Q673" s="13">
        <v>1500</v>
      </c>
      <c r="R673" s="9" t="s">
        <v>25</v>
      </c>
      <c r="S673" s="9" t="s">
        <v>34</v>
      </c>
      <c r="T673" s="9" t="s">
        <v>249</v>
      </c>
      <c r="U673" s="13">
        <v>65000000</v>
      </c>
      <c r="V673" s="13">
        <v>1999</v>
      </c>
      <c r="W673" s="13">
        <v>580</v>
      </c>
      <c r="X673" s="13">
        <v>7.3</v>
      </c>
      <c r="Y673" s="13">
        <v>1.66</v>
      </c>
      <c r="Z673" s="14">
        <v>10000</v>
      </c>
    </row>
    <row r="674" spans="1:26" x14ac:dyDescent="0.25">
      <c r="A674" s="5" t="s">
        <v>20</v>
      </c>
      <c r="B674" s="6" t="s">
        <v>1164</v>
      </c>
      <c r="C674" s="11">
        <v>176</v>
      </c>
      <c r="D674" s="11">
        <v>118</v>
      </c>
      <c r="E674" s="11">
        <v>87</v>
      </c>
      <c r="F674" s="11">
        <v>929</v>
      </c>
      <c r="G674" s="6" t="s">
        <v>910</v>
      </c>
      <c r="H674" s="11">
        <v>2000</v>
      </c>
      <c r="I674" s="11">
        <v>85911262</v>
      </c>
      <c r="J674" s="6" t="s">
        <v>599</v>
      </c>
      <c r="K674" s="6" t="s">
        <v>1074</v>
      </c>
      <c r="L674" s="6" t="s">
        <v>4118</v>
      </c>
      <c r="M674" s="11" t="s">
        <v>3976</v>
      </c>
      <c r="N674" s="11"/>
      <c r="O674" s="6"/>
      <c r="P674" s="11"/>
      <c r="Q674" s="11">
        <v>213</v>
      </c>
      <c r="R674" s="6" t="s">
        <v>25</v>
      </c>
      <c r="S674" s="6" t="s">
        <v>26</v>
      </c>
      <c r="T674" s="6" t="s">
        <v>54</v>
      </c>
      <c r="U674" s="11">
        <v>65000000</v>
      </c>
      <c r="V674" s="11">
        <v>2014</v>
      </c>
      <c r="W674" s="11">
        <v>1000</v>
      </c>
      <c r="X674" s="11">
        <v>5.2</v>
      </c>
      <c r="Y674" s="11">
        <v>2.39</v>
      </c>
      <c r="Z674" s="12">
        <v>16000</v>
      </c>
    </row>
    <row r="675" spans="1:26" x14ac:dyDescent="0.25">
      <c r="A675" s="8" t="s">
        <v>20</v>
      </c>
      <c r="B675" s="9" t="s">
        <v>1166</v>
      </c>
      <c r="C675" s="13">
        <v>279</v>
      </c>
      <c r="D675" s="13">
        <v>105</v>
      </c>
      <c r="E675" s="13">
        <v>43</v>
      </c>
      <c r="F675" s="13">
        <v>523</v>
      </c>
      <c r="G675" s="9" t="s">
        <v>738</v>
      </c>
      <c r="H675" s="13">
        <v>10000</v>
      </c>
      <c r="I675" s="13">
        <v>53846915</v>
      </c>
      <c r="J675" s="9" t="s">
        <v>599</v>
      </c>
      <c r="K675" s="9" t="s">
        <v>5507</v>
      </c>
      <c r="L675" s="9" t="s">
        <v>1074</v>
      </c>
      <c r="M675" s="13" t="s">
        <v>4459</v>
      </c>
      <c r="N675" s="13"/>
      <c r="O675" s="9"/>
      <c r="P675" s="13"/>
      <c r="Q675" s="13">
        <v>221</v>
      </c>
      <c r="R675" s="9" t="s">
        <v>25</v>
      </c>
      <c r="S675" s="9" t="s">
        <v>26</v>
      </c>
      <c r="T675" s="9" t="s">
        <v>249</v>
      </c>
      <c r="U675" s="13">
        <v>50100000</v>
      </c>
      <c r="V675" s="13">
        <v>2015</v>
      </c>
      <c r="W675" s="13">
        <v>806</v>
      </c>
      <c r="X675" s="13">
        <v>6.6</v>
      </c>
      <c r="Y675" s="13">
        <v>1.85</v>
      </c>
      <c r="Z675" s="14">
        <v>23000</v>
      </c>
    </row>
    <row r="676" spans="1:26" x14ac:dyDescent="0.25">
      <c r="A676" s="5" t="s">
        <v>20</v>
      </c>
      <c r="B676" s="6" t="s">
        <v>147</v>
      </c>
      <c r="C676" s="11">
        <v>241</v>
      </c>
      <c r="D676" s="11">
        <v>103</v>
      </c>
      <c r="E676" s="11">
        <v>368</v>
      </c>
      <c r="F676" s="11">
        <v>520</v>
      </c>
      <c r="G676" s="6" t="s">
        <v>1168</v>
      </c>
      <c r="H676" s="11">
        <v>27000</v>
      </c>
      <c r="I676" s="11">
        <v>54758461</v>
      </c>
      <c r="J676" s="6" t="s">
        <v>497</v>
      </c>
      <c r="K676" s="6" t="s">
        <v>599</v>
      </c>
      <c r="L676" s="6" t="s">
        <v>4459</v>
      </c>
      <c r="M676" s="11"/>
      <c r="N676" s="11"/>
      <c r="O676" s="6"/>
      <c r="P676" s="11"/>
      <c r="Q676" s="11">
        <v>238</v>
      </c>
      <c r="R676" s="6" t="s">
        <v>25</v>
      </c>
      <c r="S676" s="6" t="s">
        <v>26</v>
      </c>
      <c r="T676" s="6" t="s">
        <v>27</v>
      </c>
      <c r="U676" s="11">
        <v>65000000</v>
      </c>
      <c r="V676" s="11">
        <v>2012</v>
      </c>
      <c r="W676" s="11">
        <v>1000</v>
      </c>
      <c r="X676" s="11">
        <v>6.3</v>
      </c>
      <c r="Y676" s="11">
        <v>2.35</v>
      </c>
      <c r="Z676" s="12">
        <v>18000</v>
      </c>
    </row>
    <row r="677" spans="1:26" x14ac:dyDescent="0.25">
      <c r="A677" s="8" t="s">
        <v>20</v>
      </c>
      <c r="B677" s="9" t="s">
        <v>1169</v>
      </c>
      <c r="C677" s="13">
        <v>185</v>
      </c>
      <c r="D677" s="13">
        <v>122</v>
      </c>
      <c r="E677" s="13">
        <v>687</v>
      </c>
      <c r="F677" s="13">
        <v>957</v>
      </c>
      <c r="G677" s="9" t="s">
        <v>1170</v>
      </c>
      <c r="H677" s="13">
        <v>16000</v>
      </c>
      <c r="I677" s="13">
        <v>52397389</v>
      </c>
      <c r="J677" s="9" t="s">
        <v>497</v>
      </c>
      <c r="K677" s="9" t="s">
        <v>378</v>
      </c>
      <c r="L677" s="9" t="s">
        <v>478</v>
      </c>
      <c r="M677" s="13" t="s">
        <v>1786</v>
      </c>
      <c r="N677" s="13" t="s">
        <v>2970</v>
      </c>
      <c r="O677" s="9" t="s">
        <v>2604</v>
      </c>
      <c r="P677" s="13"/>
      <c r="Q677" s="13">
        <v>514</v>
      </c>
      <c r="R677" s="9" t="s">
        <v>25</v>
      </c>
      <c r="S677" s="9" t="s">
        <v>26</v>
      </c>
      <c r="T677" s="9" t="s">
        <v>249</v>
      </c>
      <c r="U677" s="13">
        <v>65000000</v>
      </c>
      <c r="V677" s="13">
        <v>2004</v>
      </c>
      <c r="W677" s="13">
        <v>1000</v>
      </c>
      <c r="X677" s="13">
        <v>5.9</v>
      </c>
      <c r="Y677" s="13">
        <v>2.35</v>
      </c>
      <c r="Z677" s="14">
        <v>0</v>
      </c>
    </row>
    <row r="678" spans="1:26" x14ac:dyDescent="0.25">
      <c r="A678" s="5" t="s">
        <v>20</v>
      </c>
      <c r="B678" s="6" t="s">
        <v>787</v>
      </c>
      <c r="C678" s="11">
        <v>97</v>
      </c>
      <c r="D678" s="11">
        <v>114</v>
      </c>
      <c r="E678" s="11">
        <v>468</v>
      </c>
      <c r="F678" s="11">
        <v>919</v>
      </c>
      <c r="G678" s="6" t="s">
        <v>1171</v>
      </c>
      <c r="H678" s="11">
        <v>1000</v>
      </c>
      <c r="I678" s="11"/>
      <c r="J678" s="6" t="s">
        <v>497</v>
      </c>
      <c r="K678" s="6" t="s">
        <v>1074</v>
      </c>
      <c r="L678" s="6" t="s">
        <v>5508</v>
      </c>
      <c r="M678" s="11"/>
      <c r="N678" s="11"/>
      <c r="O678" s="6"/>
      <c r="P678" s="11"/>
      <c r="Q678" s="11">
        <v>383</v>
      </c>
      <c r="R678" s="6" t="s">
        <v>25</v>
      </c>
      <c r="S678" s="6" t="s">
        <v>26</v>
      </c>
      <c r="T678" s="6" t="s">
        <v>27</v>
      </c>
      <c r="U678" s="11">
        <v>16900000</v>
      </c>
      <c r="V678" s="11">
        <v>1984</v>
      </c>
      <c r="W678" s="11">
        <v>1000</v>
      </c>
      <c r="X678" s="11">
        <v>6.4</v>
      </c>
      <c r="Y678" s="11">
        <v>1.85</v>
      </c>
      <c r="Z678" s="12">
        <v>0</v>
      </c>
    </row>
    <row r="679" spans="1:26" x14ac:dyDescent="0.25">
      <c r="A679" s="8" t="s">
        <v>20</v>
      </c>
      <c r="B679" s="9" t="s">
        <v>986</v>
      </c>
      <c r="C679" s="13">
        <v>117</v>
      </c>
      <c r="D679" s="13">
        <v>143</v>
      </c>
      <c r="E679" s="13">
        <v>0</v>
      </c>
      <c r="F679" s="13">
        <v>210</v>
      </c>
      <c r="G679" s="9" t="s">
        <v>1173</v>
      </c>
      <c r="H679" s="13">
        <v>509</v>
      </c>
      <c r="I679" s="13">
        <v>38966057</v>
      </c>
      <c r="J679" s="9" t="s">
        <v>599</v>
      </c>
      <c r="K679" s="9" t="s">
        <v>1074</v>
      </c>
      <c r="L679" s="9"/>
      <c r="M679" s="13"/>
      <c r="N679" s="13"/>
      <c r="O679" s="9"/>
      <c r="P679" s="13"/>
      <c r="Q679" s="13">
        <v>157</v>
      </c>
      <c r="R679" s="9" t="s">
        <v>25</v>
      </c>
      <c r="S679" s="9" t="s">
        <v>538</v>
      </c>
      <c r="T679" s="9" t="s">
        <v>249</v>
      </c>
      <c r="U679" s="13">
        <v>65000000</v>
      </c>
      <c r="V679" s="13">
        <v>1998</v>
      </c>
      <c r="W679" s="13">
        <v>317</v>
      </c>
      <c r="X679" s="13">
        <v>6.7</v>
      </c>
      <c r="Y679" s="13">
        <v>2.35</v>
      </c>
      <c r="Z679" s="14">
        <v>688</v>
      </c>
    </row>
    <row r="680" spans="1:26" x14ac:dyDescent="0.25">
      <c r="A680" s="5" t="s">
        <v>20</v>
      </c>
      <c r="B680" s="6" t="s">
        <v>805</v>
      </c>
      <c r="C680" s="11">
        <v>239</v>
      </c>
      <c r="D680" s="11">
        <v>96</v>
      </c>
      <c r="E680" s="11">
        <v>545</v>
      </c>
      <c r="F680" s="11">
        <v>974</v>
      </c>
      <c r="G680" s="6" t="s">
        <v>929</v>
      </c>
      <c r="H680" s="11">
        <v>14000</v>
      </c>
      <c r="I680" s="11">
        <v>42345531</v>
      </c>
      <c r="J680" s="6" t="s">
        <v>497</v>
      </c>
      <c r="K680" s="6" t="s">
        <v>1786</v>
      </c>
      <c r="L680" s="6" t="s">
        <v>2970</v>
      </c>
      <c r="M680" s="11" t="s">
        <v>2604</v>
      </c>
      <c r="N680" s="11"/>
      <c r="O680" s="6"/>
      <c r="P680" s="11"/>
      <c r="Q680" s="11">
        <v>423</v>
      </c>
      <c r="R680" s="6" t="s">
        <v>25</v>
      </c>
      <c r="S680" s="6" t="s">
        <v>318</v>
      </c>
      <c r="T680" s="6" t="s">
        <v>249</v>
      </c>
      <c r="U680" s="11">
        <v>65000000</v>
      </c>
      <c r="V680" s="11">
        <v>2012</v>
      </c>
      <c r="W680" s="11">
        <v>1000</v>
      </c>
      <c r="X680" s="11">
        <v>5.4</v>
      </c>
      <c r="Y680" s="11">
        <v>2.35</v>
      </c>
      <c r="Z680" s="12">
        <v>32000</v>
      </c>
    </row>
    <row r="681" spans="1:26" x14ac:dyDescent="0.25">
      <c r="A681" s="8" t="s">
        <v>20</v>
      </c>
      <c r="B681" s="9" t="s">
        <v>805</v>
      </c>
      <c r="C681" s="13">
        <v>230</v>
      </c>
      <c r="D681" s="13">
        <v>111</v>
      </c>
      <c r="E681" s="13">
        <v>545</v>
      </c>
      <c r="F681" s="13">
        <v>805</v>
      </c>
      <c r="G681" s="9" t="s">
        <v>966</v>
      </c>
      <c r="H681" s="13">
        <v>26000</v>
      </c>
      <c r="I681" s="13">
        <v>36064910</v>
      </c>
      <c r="J681" s="9" t="s">
        <v>497</v>
      </c>
      <c r="K681" s="9" t="s">
        <v>2970</v>
      </c>
      <c r="L681" s="9" t="s">
        <v>2604</v>
      </c>
      <c r="M681" s="13"/>
      <c r="N681" s="13"/>
      <c r="O681" s="9"/>
      <c r="P681" s="13"/>
      <c r="Q681" s="13">
        <v>211</v>
      </c>
      <c r="R681" s="9" t="s">
        <v>25</v>
      </c>
      <c r="S681" s="9" t="s">
        <v>26</v>
      </c>
      <c r="T681" s="9" t="s">
        <v>249</v>
      </c>
      <c r="U681" s="13">
        <v>45000000</v>
      </c>
      <c r="V681" s="13">
        <v>2008</v>
      </c>
      <c r="W681" s="13">
        <v>872</v>
      </c>
      <c r="X681" s="13">
        <v>6.4</v>
      </c>
      <c r="Y681" s="13">
        <v>2.35</v>
      </c>
      <c r="Z681" s="14">
        <v>0</v>
      </c>
    </row>
    <row r="682" spans="1:26" x14ac:dyDescent="0.25">
      <c r="A682" s="5" t="s">
        <v>20</v>
      </c>
      <c r="B682" s="6" t="s">
        <v>726</v>
      </c>
      <c r="C682" s="11">
        <v>94</v>
      </c>
      <c r="D682" s="11">
        <v>121</v>
      </c>
      <c r="E682" s="11">
        <v>212</v>
      </c>
      <c r="F682" s="11">
        <v>263</v>
      </c>
      <c r="G682" s="6" t="s">
        <v>1176</v>
      </c>
      <c r="H682" s="11">
        <v>394</v>
      </c>
      <c r="I682" s="11">
        <v>33328051</v>
      </c>
      <c r="J682" s="6" t="s">
        <v>497</v>
      </c>
      <c r="K682" s="6" t="s">
        <v>5507</v>
      </c>
      <c r="L682" s="6" t="s">
        <v>1074</v>
      </c>
      <c r="M682" s="11" t="s">
        <v>5505</v>
      </c>
      <c r="N682" s="11" t="s">
        <v>2604</v>
      </c>
      <c r="O682" s="6"/>
      <c r="P682" s="11"/>
      <c r="Q682" s="11">
        <v>285</v>
      </c>
      <c r="R682" s="6" t="s">
        <v>25</v>
      </c>
      <c r="S682" s="6" t="s">
        <v>26</v>
      </c>
      <c r="T682" s="6" t="s">
        <v>249</v>
      </c>
      <c r="U682" s="11">
        <v>65000000</v>
      </c>
      <c r="V682" s="11">
        <v>1996</v>
      </c>
      <c r="W682" s="11">
        <v>380</v>
      </c>
      <c r="X682" s="11">
        <v>6.7</v>
      </c>
      <c r="Y682" s="11">
        <v>2.35</v>
      </c>
      <c r="Z682" s="12">
        <v>4000</v>
      </c>
    </row>
    <row r="683" spans="1:26" x14ac:dyDescent="0.25">
      <c r="A683" s="8" t="s">
        <v>20</v>
      </c>
      <c r="B683" s="9" t="s">
        <v>1177</v>
      </c>
      <c r="C683" s="13">
        <v>134</v>
      </c>
      <c r="D683" s="13">
        <v>135</v>
      </c>
      <c r="E683" s="13">
        <v>138</v>
      </c>
      <c r="F683" s="13">
        <v>184</v>
      </c>
      <c r="G683" s="9" t="s">
        <v>775</v>
      </c>
      <c r="H683" s="13">
        <v>324</v>
      </c>
      <c r="I683" s="13">
        <v>32598931</v>
      </c>
      <c r="J683" s="9" t="s">
        <v>497</v>
      </c>
      <c r="K683" s="9" t="s">
        <v>1074</v>
      </c>
      <c r="L683" s="9" t="s">
        <v>2604</v>
      </c>
      <c r="M683" s="13"/>
      <c r="N683" s="13"/>
      <c r="O683" s="9"/>
      <c r="P683" s="13"/>
      <c r="Q683" s="13">
        <v>265</v>
      </c>
      <c r="R683" s="9" t="s">
        <v>25</v>
      </c>
      <c r="S683" s="9" t="s">
        <v>26</v>
      </c>
      <c r="T683" s="9" t="s">
        <v>249</v>
      </c>
      <c r="U683" s="13">
        <v>65000000</v>
      </c>
      <c r="V683" s="13">
        <v>2000</v>
      </c>
      <c r="W683" s="13">
        <v>192</v>
      </c>
      <c r="X683" s="13">
        <v>6.2</v>
      </c>
      <c r="Y683" s="13">
        <v>2.35</v>
      </c>
      <c r="Z683" s="14">
        <v>892</v>
      </c>
    </row>
    <row r="684" spans="1:26" x14ac:dyDescent="0.25">
      <c r="A684" s="5" t="s">
        <v>20</v>
      </c>
      <c r="B684" s="6" t="s">
        <v>114</v>
      </c>
      <c r="C684" s="11">
        <v>136</v>
      </c>
      <c r="D684" s="11">
        <v>101</v>
      </c>
      <c r="E684" s="11">
        <v>4000</v>
      </c>
      <c r="F684" s="11">
        <v>539</v>
      </c>
      <c r="G684" s="6" t="s">
        <v>290</v>
      </c>
      <c r="H684" s="11">
        <v>17000</v>
      </c>
      <c r="I684" s="11">
        <v>28045540</v>
      </c>
      <c r="J684" s="6" t="s">
        <v>497</v>
      </c>
      <c r="K684" s="6" t="s">
        <v>378</v>
      </c>
      <c r="L684" s="6" t="s">
        <v>599</v>
      </c>
      <c r="M684" s="11" t="s">
        <v>4118</v>
      </c>
      <c r="N684" s="11" t="s">
        <v>478</v>
      </c>
      <c r="O684" s="6" t="s">
        <v>2970</v>
      </c>
      <c r="P684" s="11"/>
      <c r="Q684" s="11">
        <v>202</v>
      </c>
      <c r="R684" s="6" t="s">
        <v>25</v>
      </c>
      <c r="S684" s="6" t="s">
        <v>26</v>
      </c>
      <c r="T684" s="6" t="s">
        <v>54</v>
      </c>
      <c r="U684" s="11">
        <v>65000000</v>
      </c>
      <c r="V684" s="11">
        <v>2005</v>
      </c>
      <c r="W684" s="11">
        <v>14000</v>
      </c>
      <c r="X684" s="11">
        <v>6.1</v>
      </c>
      <c r="Y684" s="11">
        <v>1.85</v>
      </c>
      <c r="Z684" s="12">
        <v>0</v>
      </c>
    </row>
    <row r="685" spans="1:26" x14ac:dyDescent="0.25">
      <c r="A685" s="8" t="s">
        <v>20</v>
      </c>
      <c r="B685" s="9" t="s">
        <v>284</v>
      </c>
      <c r="C685" s="13">
        <v>315</v>
      </c>
      <c r="D685" s="13">
        <v>151</v>
      </c>
      <c r="E685" s="13">
        <v>21000</v>
      </c>
      <c r="F685" s="13">
        <v>637</v>
      </c>
      <c r="G685" s="9" t="s">
        <v>1179</v>
      </c>
      <c r="H685" s="13">
        <v>11000</v>
      </c>
      <c r="I685" s="13">
        <v>37023395</v>
      </c>
      <c r="J685" s="9" t="s">
        <v>1074</v>
      </c>
      <c r="K685" s="9"/>
      <c r="L685" s="9"/>
      <c r="M685" s="13"/>
      <c r="N685" s="13"/>
      <c r="O685" s="9"/>
      <c r="P685" s="13"/>
      <c r="Q685" s="13">
        <v>2968</v>
      </c>
      <c r="R685" s="9" t="s">
        <v>25</v>
      </c>
      <c r="S685" s="9" t="s">
        <v>26</v>
      </c>
      <c r="T685" s="9" t="s">
        <v>249</v>
      </c>
      <c r="U685" s="13">
        <v>63000000</v>
      </c>
      <c r="V685" s="13">
        <v>1999</v>
      </c>
      <c r="W685" s="13">
        <v>783</v>
      </c>
      <c r="X685" s="13">
        <v>8.8000000000000007</v>
      </c>
      <c r="Y685" s="13">
        <v>2.35</v>
      </c>
      <c r="Z685" s="14">
        <v>48000</v>
      </c>
    </row>
    <row r="686" spans="1:26" x14ac:dyDescent="0.25">
      <c r="A686" s="5" t="s">
        <v>20</v>
      </c>
      <c r="B686" s="6" t="s">
        <v>147</v>
      </c>
      <c r="C686" s="11">
        <v>96</v>
      </c>
      <c r="D686" s="11">
        <v>131</v>
      </c>
      <c r="E686" s="11">
        <v>368</v>
      </c>
      <c r="F686" s="11">
        <v>383</v>
      </c>
      <c r="G686" s="6" t="s">
        <v>1180</v>
      </c>
      <c r="H686" s="11">
        <v>11000</v>
      </c>
      <c r="I686" s="11">
        <v>43532294</v>
      </c>
      <c r="J686" s="6" t="s">
        <v>1074</v>
      </c>
      <c r="K686" s="6" t="s">
        <v>5506</v>
      </c>
      <c r="L686" s="6"/>
      <c r="M686" s="11"/>
      <c r="N686" s="11"/>
      <c r="O686" s="6"/>
      <c r="P686" s="11"/>
      <c r="Q686" s="11">
        <v>175</v>
      </c>
      <c r="R686" s="6" t="s">
        <v>25</v>
      </c>
      <c r="S686" s="6" t="s">
        <v>26</v>
      </c>
      <c r="T686" s="6" t="s">
        <v>54</v>
      </c>
      <c r="U686" s="11">
        <v>65000000</v>
      </c>
      <c r="V686" s="11">
        <v>2006</v>
      </c>
      <c r="W686" s="11">
        <v>529</v>
      </c>
      <c r="X686" s="11">
        <v>7.1</v>
      </c>
      <c r="Y686" s="11">
        <v>2.35</v>
      </c>
      <c r="Z686" s="12">
        <v>0</v>
      </c>
    </row>
    <row r="687" spans="1:26" x14ac:dyDescent="0.25">
      <c r="A687" s="8" t="s">
        <v>20</v>
      </c>
      <c r="B687" s="9" t="s">
        <v>42</v>
      </c>
      <c r="C687" s="13">
        <v>14</v>
      </c>
      <c r="D687" s="13">
        <v>60</v>
      </c>
      <c r="E687" s="13"/>
      <c r="F687" s="13">
        <v>575</v>
      </c>
      <c r="G687" s="9" t="s">
        <v>86</v>
      </c>
      <c r="H687" s="13">
        <v>1000</v>
      </c>
      <c r="I687" s="13"/>
      <c r="J687" s="9" t="s">
        <v>5507</v>
      </c>
      <c r="K687" s="9" t="s">
        <v>1074</v>
      </c>
      <c r="L687" s="9" t="s">
        <v>5505</v>
      </c>
      <c r="M687" s="13"/>
      <c r="N687" s="13"/>
      <c r="O687" s="9"/>
      <c r="P687" s="13"/>
      <c r="Q687" s="13">
        <v>28</v>
      </c>
      <c r="R687" s="9" t="s">
        <v>25</v>
      </c>
      <c r="S687" s="9" t="s">
        <v>34</v>
      </c>
      <c r="T687" s="9" t="s">
        <v>42</v>
      </c>
      <c r="U687" s="13"/>
      <c r="V687" s="13"/>
      <c r="W687" s="13">
        <v>773</v>
      </c>
      <c r="X687" s="13">
        <v>8.1</v>
      </c>
      <c r="Y687" s="13"/>
      <c r="Z687" s="14">
        <v>0</v>
      </c>
    </row>
    <row r="688" spans="1:26" x14ac:dyDescent="0.25">
      <c r="A688" s="5" t="s">
        <v>20</v>
      </c>
      <c r="B688" s="6" t="s">
        <v>1182</v>
      </c>
      <c r="C688" s="11">
        <v>60</v>
      </c>
      <c r="D688" s="11">
        <v>100</v>
      </c>
      <c r="E688" s="11">
        <v>36</v>
      </c>
      <c r="F688" s="11">
        <v>554</v>
      </c>
      <c r="G688" s="6" t="s">
        <v>531</v>
      </c>
      <c r="H688" s="11">
        <v>13000</v>
      </c>
      <c r="I688" s="11">
        <v>17218080</v>
      </c>
      <c r="J688" s="6" t="s">
        <v>497</v>
      </c>
      <c r="K688" s="6" t="s">
        <v>378</v>
      </c>
      <c r="L688" s="6" t="s">
        <v>599</v>
      </c>
      <c r="M688" s="11"/>
      <c r="N688" s="11"/>
      <c r="O688" s="6"/>
      <c r="P688" s="11"/>
      <c r="Q688" s="11">
        <v>249</v>
      </c>
      <c r="R688" s="6" t="s">
        <v>25</v>
      </c>
      <c r="S688" s="6" t="s">
        <v>26</v>
      </c>
      <c r="T688" s="6" t="s">
        <v>249</v>
      </c>
      <c r="U688" s="11">
        <v>70000000</v>
      </c>
      <c r="V688" s="11">
        <v>1991</v>
      </c>
      <c r="W688" s="11">
        <v>773</v>
      </c>
      <c r="X688" s="11">
        <v>5.7</v>
      </c>
      <c r="Y688" s="11">
        <v>1.85</v>
      </c>
      <c r="Z688" s="12">
        <v>0</v>
      </c>
    </row>
    <row r="689" spans="1:26" x14ac:dyDescent="0.25">
      <c r="A689" s="8" t="s">
        <v>20</v>
      </c>
      <c r="B689" s="9" t="s">
        <v>1146</v>
      </c>
      <c r="C689" s="13">
        <v>60</v>
      </c>
      <c r="D689" s="13">
        <v>105</v>
      </c>
      <c r="E689" s="13">
        <v>0</v>
      </c>
      <c r="F689" s="13">
        <v>506</v>
      </c>
      <c r="G689" s="9" t="s">
        <v>1183</v>
      </c>
      <c r="H689" s="13">
        <v>975</v>
      </c>
      <c r="I689" s="13">
        <v>10014234</v>
      </c>
      <c r="J689" s="9" t="s">
        <v>599</v>
      </c>
      <c r="K689" s="9" t="s">
        <v>5507</v>
      </c>
      <c r="L689" s="9"/>
      <c r="M689" s="13"/>
      <c r="N689" s="13"/>
      <c r="O689" s="9"/>
      <c r="P689" s="13"/>
      <c r="Q689" s="13">
        <v>69</v>
      </c>
      <c r="R689" s="9" t="s">
        <v>25</v>
      </c>
      <c r="S689" s="9" t="s">
        <v>538</v>
      </c>
      <c r="T689" s="9" t="s">
        <v>249</v>
      </c>
      <c r="U689" s="13">
        <v>65000000</v>
      </c>
      <c r="V689" s="13">
        <v>2000</v>
      </c>
      <c r="W689" s="13">
        <v>909</v>
      </c>
      <c r="X689" s="13">
        <v>5</v>
      </c>
      <c r="Y689" s="13">
        <v>1.85</v>
      </c>
      <c r="Z689" s="14">
        <v>177</v>
      </c>
    </row>
    <row r="690" spans="1:26" x14ac:dyDescent="0.25">
      <c r="A690" s="5" t="s">
        <v>20</v>
      </c>
      <c r="B690" s="6" t="s">
        <v>1184</v>
      </c>
      <c r="C690" s="11">
        <v>308</v>
      </c>
      <c r="D690" s="11">
        <v>92</v>
      </c>
      <c r="E690" s="11">
        <v>72</v>
      </c>
      <c r="F690" s="11">
        <v>568</v>
      </c>
      <c r="G690" s="6" t="s">
        <v>1185</v>
      </c>
      <c r="H690" s="11">
        <v>623</v>
      </c>
      <c r="I690" s="11">
        <v>19059018</v>
      </c>
      <c r="J690" s="6" t="s">
        <v>497</v>
      </c>
      <c r="K690" s="6" t="s">
        <v>478</v>
      </c>
      <c r="L690" s="6" t="s">
        <v>2970</v>
      </c>
      <c r="M690" s="11" t="s">
        <v>2604</v>
      </c>
      <c r="N690" s="11"/>
      <c r="O690" s="6"/>
      <c r="P690" s="11"/>
      <c r="Q690" s="11">
        <v>194</v>
      </c>
      <c r="R690" s="6" t="s">
        <v>25</v>
      </c>
      <c r="S690" s="6" t="s">
        <v>163</v>
      </c>
      <c r="T690" s="6" t="s">
        <v>27</v>
      </c>
      <c r="U690" s="11">
        <v>65000000</v>
      </c>
      <c r="V690" s="11">
        <v>2014</v>
      </c>
      <c r="W690" s="11">
        <v>593</v>
      </c>
      <c r="X690" s="11">
        <v>5.0999999999999996</v>
      </c>
      <c r="Y690" s="11">
        <v>2.35</v>
      </c>
      <c r="Z690" s="12">
        <v>15000</v>
      </c>
    </row>
    <row r="691" spans="1:26" x14ac:dyDescent="0.25">
      <c r="A691" s="8" t="s">
        <v>20</v>
      </c>
      <c r="B691" s="9" t="s">
        <v>1186</v>
      </c>
      <c r="C691" s="13">
        <v>127</v>
      </c>
      <c r="D691" s="13">
        <v>130</v>
      </c>
      <c r="E691" s="13">
        <v>2000</v>
      </c>
      <c r="F691" s="13">
        <v>25</v>
      </c>
      <c r="G691" s="9" t="s">
        <v>1187</v>
      </c>
      <c r="H691" s="13">
        <v>268</v>
      </c>
      <c r="I691" s="13">
        <v>1987287</v>
      </c>
      <c r="J691" s="9" t="s">
        <v>5507</v>
      </c>
      <c r="K691" s="9" t="s">
        <v>1074</v>
      </c>
      <c r="L691" s="9"/>
      <c r="M691" s="13"/>
      <c r="N691" s="13"/>
      <c r="O691" s="9"/>
      <c r="P691" s="13"/>
      <c r="Q691" s="13">
        <v>138</v>
      </c>
      <c r="R691" s="9" t="s">
        <v>25</v>
      </c>
      <c r="S691" s="9" t="s">
        <v>34</v>
      </c>
      <c r="T691" s="9" t="s">
        <v>27</v>
      </c>
      <c r="U691" s="13">
        <v>50000000</v>
      </c>
      <c r="V691" s="13">
        <v>2005</v>
      </c>
      <c r="W691" s="13">
        <v>85</v>
      </c>
      <c r="X691" s="13">
        <v>6.9</v>
      </c>
      <c r="Y691" s="13">
        <v>2.35</v>
      </c>
      <c r="Z691" s="14">
        <v>0</v>
      </c>
    </row>
    <row r="692" spans="1:26" x14ac:dyDescent="0.25">
      <c r="A692" s="5" t="s">
        <v>20</v>
      </c>
      <c r="B692" s="6" t="s">
        <v>1131</v>
      </c>
      <c r="C692" s="11">
        <v>196</v>
      </c>
      <c r="D692" s="11">
        <v>100</v>
      </c>
      <c r="E692" s="11">
        <v>38</v>
      </c>
      <c r="F692" s="11">
        <v>1000</v>
      </c>
      <c r="G692" s="6" t="s">
        <v>251</v>
      </c>
      <c r="H692" s="11">
        <v>3000</v>
      </c>
      <c r="I692" s="11">
        <v>24407944</v>
      </c>
      <c r="J692" s="6" t="s">
        <v>497</v>
      </c>
      <c r="K692" s="6" t="s">
        <v>5507</v>
      </c>
      <c r="L692" s="6" t="s">
        <v>478</v>
      </c>
      <c r="M692" s="11" t="s">
        <v>2604</v>
      </c>
      <c r="N692" s="11"/>
      <c r="O692" s="6"/>
      <c r="P692" s="11"/>
      <c r="Q692" s="11">
        <v>380</v>
      </c>
      <c r="R692" s="6" t="s">
        <v>25</v>
      </c>
      <c r="S692" s="6" t="s">
        <v>121</v>
      </c>
      <c r="T692" s="6" t="s">
        <v>27</v>
      </c>
      <c r="U692" s="11">
        <v>43000000</v>
      </c>
      <c r="V692" s="11">
        <v>2005</v>
      </c>
      <c r="W692" s="11">
        <v>1000</v>
      </c>
      <c r="X692" s="11">
        <v>4.8</v>
      </c>
      <c r="Y692" s="11">
        <v>2.35</v>
      </c>
      <c r="Z692" s="12">
        <v>0</v>
      </c>
    </row>
    <row r="693" spans="1:26" x14ac:dyDescent="0.25">
      <c r="A693" s="8" t="s">
        <v>309</v>
      </c>
      <c r="B693" s="9" t="s">
        <v>1188</v>
      </c>
      <c r="C693" s="13">
        <v>339</v>
      </c>
      <c r="D693" s="13">
        <v>102</v>
      </c>
      <c r="E693" s="13">
        <v>436</v>
      </c>
      <c r="F693" s="13">
        <v>6000</v>
      </c>
      <c r="G693" s="9" t="s">
        <v>386</v>
      </c>
      <c r="H693" s="13">
        <v>23000</v>
      </c>
      <c r="I693" s="13">
        <v>13750556</v>
      </c>
      <c r="J693" s="9" t="s">
        <v>497</v>
      </c>
      <c r="K693" s="9" t="s">
        <v>5507</v>
      </c>
      <c r="L693" s="9" t="s">
        <v>2604</v>
      </c>
      <c r="M693" s="13"/>
      <c r="N693" s="13"/>
      <c r="O693" s="9"/>
      <c r="P693" s="13"/>
      <c r="Q693" s="13">
        <v>239</v>
      </c>
      <c r="R693" s="9" t="s">
        <v>25</v>
      </c>
      <c r="S693" s="9" t="s">
        <v>26</v>
      </c>
      <c r="T693" s="9" t="s">
        <v>249</v>
      </c>
      <c r="U693" s="13">
        <v>65000000</v>
      </c>
      <c r="V693" s="13">
        <v>2014</v>
      </c>
      <c r="W693" s="13">
        <v>13000</v>
      </c>
      <c r="X693" s="13">
        <v>6.5</v>
      </c>
      <c r="Y693" s="13">
        <v>1.85</v>
      </c>
      <c r="Z693" s="14">
        <v>32000</v>
      </c>
    </row>
    <row r="694" spans="1:26" x14ac:dyDescent="0.25">
      <c r="A694" s="5" t="s">
        <v>20</v>
      </c>
      <c r="B694" s="6" t="s">
        <v>767</v>
      </c>
      <c r="C694" s="11">
        <v>96</v>
      </c>
      <c r="D694" s="11">
        <v>133</v>
      </c>
      <c r="E694" s="11">
        <v>521</v>
      </c>
      <c r="F694" s="11">
        <v>970</v>
      </c>
      <c r="G694" s="6" t="s">
        <v>97</v>
      </c>
      <c r="H694" s="11">
        <v>11000</v>
      </c>
      <c r="I694" s="11">
        <v>31054924</v>
      </c>
      <c r="J694" s="6" t="s">
        <v>1074</v>
      </c>
      <c r="K694" s="6" t="s">
        <v>5505</v>
      </c>
      <c r="L694" s="6" t="s">
        <v>4459</v>
      </c>
      <c r="M694" s="11"/>
      <c r="N694" s="11"/>
      <c r="O694" s="6"/>
      <c r="P694" s="11"/>
      <c r="Q694" s="11">
        <v>290</v>
      </c>
      <c r="R694" s="6" t="s">
        <v>25</v>
      </c>
      <c r="S694" s="6" t="s">
        <v>26</v>
      </c>
      <c r="T694" s="6" t="s">
        <v>249</v>
      </c>
      <c r="U694" s="11">
        <v>64000000</v>
      </c>
      <c r="V694" s="11">
        <v>1999</v>
      </c>
      <c r="W694" s="11">
        <v>1000</v>
      </c>
      <c r="X694" s="11">
        <v>5.0999999999999996</v>
      </c>
      <c r="Y694" s="11">
        <v>1.85</v>
      </c>
      <c r="Z694" s="12">
        <v>295</v>
      </c>
    </row>
    <row r="695" spans="1:26" x14ac:dyDescent="0.25">
      <c r="A695" s="8" t="s">
        <v>20</v>
      </c>
      <c r="B695" s="9" t="s">
        <v>1190</v>
      </c>
      <c r="C695" s="13">
        <v>361</v>
      </c>
      <c r="D695" s="13">
        <v>121</v>
      </c>
      <c r="E695" s="13">
        <v>175</v>
      </c>
      <c r="F695" s="13">
        <v>221</v>
      </c>
      <c r="G695" s="9" t="s">
        <v>1191</v>
      </c>
      <c r="H695" s="13">
        <v>963</v>
      </c>
      <c r="I695" s="13">
        <v>43247140</v>
      </c>
      <c r="J695" s="9" t="s">
        <v>378</v>
      </c>
      <c r="K695" s="9" t="s">
        <v>3170</v>
      </c>
      <c r="L695" s="9" t="s">
        <v>1074</v>
      </c>
      <c r="M695" s="13" t="s">
        <v>5155</v>
      </c>
      <c r="N695" s="13" t="s">
        <v>5506</v>
      </c>
      <c r="O695" s="9" t="s">
        <v>2604</v>
      </c>
      <c r="P695" s="13"/>
      <c r="Q695" s="13">
        <v>265</v>
      </c>
      <c r="R695" s="9" t="s">
        <v>25</v>
      </c>
      <c r="S695" s="9" t="s">
        <v>34</v>
      </c>
      <c r="T695" s="9" t="s">
        <v>27</v>
      </c>
      <c r="U695" s="13">
        <v>55000000</v>
      </c>
      <c r="V695" s="13">
        <v>2015</v>
      </c>
      <c r="W695" s="13">
        <v>580</v>
      </c>
      <c r="X695" s="13">
        <v>7.1</v>
      </c>
      <c r="Y695" s="13">
        <v>2.35</v>
      </c>
      <c r="Z695" s="14">
        <v>40000</v>
      </c>
    </row>
    <row r="696" spans="1:26" x14ac:dyDescent="0.25">
      <c r="A696" s="5" t="s">
        <v>20</v>
      </c>
      <c r="B696" s="6" t="s">
        <v>657</v>
      </c>
      <c r="C696" s="11">
        <v>226</v>
      </c>
      <c r="D696" s="11">
        <v>147</v>
      </c>
      <c r="E696" s="11">
        <v>670</v>
      </c>
      <c r="F696" s="11">
        <v>16</v>
      </c>
      <c r="G696" s="6" t="s">
        <v>1192</v>
      </c>
      <c r="H696" s="11">
        <v>177</v>
      </c>
      <c r="I696" s="11">
        <v>2208939</v>
      </c>
      <c r="J696" s="6" t="s">
        <v>5507</v>
      </c>
      <c r="K696" s="6" t="s">
        <v>1074</v>
      </c>
      <c r="L696" s="6" t="s">
        <v>478</v>
      </c>
      <c r="M696" s="11"/>
      <c r="N696" s="11"/>
      <c r="O696" s="6"/>
      <c r="P696" s="11"/>
      <c r="Q696" s="11">
        <v>482</v>
      </c>
      <c r="R696" s="6" t="s">
        <v>25</v>
      </c>
      <c r="S696" s="6" t="s">
        <v>318</v>
      </c>
      <c r="T696" s="6" t="s">
        <v>249</v>
      </c>
      <c r="U696" s="11">
        <v>50000000</v>
      </c>
      <c r="V696" s="11">
        <v>2006</v>
      </c>
      <c r="W696" s="11">
        <v>27</v>
      </c>
      <c r="X696" s="11">
        <v>7.5</v>
      </c>
      <c r="Y696" s="11">
        <v>2.35</v>
      </c>
      <c r="Z696" s="12">
        <v>26000</v>
      </c>
    </row>
    <row r="697" spans="1:26" x14ac:dyDescent="0.25">
      <c r="A697" s="8" t="s">
        <v>20</v>
      </c>
      <c r="B697" s="9" t="s">
        <v>693</v>
      </c>
      <c r="C697" s="13">
        <v>194</v>
      </c>
      <c r="D697" s="13">
        <v>94</v>
      </c>
      <c r="E697" s="13">
        <v>116</v>
      </c>
      <c r="F697" s="13">
        <v>481</v>
      </c>
      <c r="G697" s="9" t="s">
        <v>1193</v>
      </c>
      <c r="H697" s="13">
        <v>645</v>
      </c>
      <c r="I697" s="13">
        <v>213079163</v>
      </c>
      <c r="J697" s="9" t="s">
        <v>497</v>
      </c>
      <c r="K697" s="9" t="s">
        <v>599</v>
      </c>
      <c r="L697" s="9" t="s">
        <v>5507</v>
      </c>
      <c r="M697" s="13"/>
      <c r="N697" s="13"/>
      <c r="O697" s="9"/>
      <c r="P697" s="13"/>
      <c r="Q697" s="13">
        <v>795</v>
      </c>
      <c r="R697" s="9" t="s">
        <v>25</v>
      </c>
      <c r="S697" s="9" t="s">
        <v>26</v>
      </c>
      <c r="T697" s="9" t="s">
        <v>27</v>
      </c>
      <c r="U697" s="13">
        <v>63000000</v>
      </c>
      <c r="V697" s="13">
        <v>2002</v>
      </c>
      <c r="W697" s="13">
        <v>522</v>
      </c>
      <c r="X697" s="13">
        <v>6.2</v>
      </c>
      <c r="Y697" s="13">
        <v>2.35</v>
      </c>
      <c r="Z697" s="14">
        <v>0</v>
      </c>
    </row>
    <row r="698" spans="1:26" x14ac:dyDescent="0.25">
      <c r="A698" s="5" t="s">
        <v>20</v>
      </c>
      <c r="B698" s="6" t="s">
        <v>370</v>
      </c>
      <c r="C698" s="11">
        <v>138</v>
      </c>
      <c r="D698" s="11">
        <v>94</v>
      </c>
      <c r="E698" s="11">
        <v>42</v>
      </c>
      <c r="F698" s="11">
        <v>668</v>
      </c>
      <c r="G698" s="6" t="s">
        <v>320</v>
      </c>
      <c r="H698" s="11">
        <v>12000</v>
      </c>
      <c r="I698" s="11">
        <v>19548064</v>
      </c>
      <c r="J698" s="6" t="s">
        <v>497</v>
      </c>
      <c r="K698" s="6" t="s">
        <v>2809</v>
      </c>
      <c r="L698" s="6" t="s">
        <v>599</v>
      </c>
      <c r="M698" s="11" t="s">
        <v>4118</v>
      </c>
      <c r="N698" s="11" t="s">
        <v>2970</v>
      </c>
      <c r="O698" s="6"/>
      <c r="P698" s="11"/>
      <c r="Q698" s="11">
        <v>77</v>
      </c>
      <c r="R698" s="6" t="s">
        <v>25</v>
      </c>
      <c r="S698" s="6" t="s">
        <v>1196</v>
      </c>
      <c r="T698" s="6" t="s">
        <v>54</v>
      </c>
      <c r="U698" s="11">
        <v>65000000</v>
      </c>
      <c r="V698" s="11">
        <v>2009</v>
      </c>
      <c r="W698" s="11">
        <v>9000</v>
      </c>
      <c r="X698" s="11">
        <v>6.3</v>
      </c>
      <c r="Y698" s="11">
        <v>2.35</v>
      </c>
      <c r="Z698" s="12">
        <v>0</v>
      </c>
    </row>
    <row r="699" spans="1:26" x14ac:dyDescent="0.25">
      <c r="A699" s="8" t="s">
        <v>20</v>
      </c>
      <c r="B699" s="9" t="s">
        <v>172</v>
      </c>
      <c r="C699" s="13">
        <v>308</v>
      </c>
      <c r="D699" s="13">
        <v>127</v>
      </c>
      <c r="E699" s="13">
        <v>14000</v>
      </c>
      <c r="F699" s="13">
        <v>191</v>
      </c>
      <c r="G699" s="9" t="s">
        <v>971</v>
      </c>
      <c r="H699" s="13">
        <v>967</v>
      </c>
      <c r="I699" s="13">
        <v>356784000</v>
      </c>
      <c r="J699" s="9" t="s">
        <v>378</v>
      </c>
      <c r="K699" s="9" t="s">
        <v>2970</v>
      </c>
      <c r="L699" s="9" t="s">
        <v>2604</v>
      </c>
      <c r="M699" s="13"/>
      <c r="N699" s="13"/>
      <c r="O699" s="9"/>
      <c r="P699" s="13"/>
      <c r="Q699" s="13">
        <v>895</v>
      </c>
      <c r="R699" s="9" t="s">
        <v>25</v>
      </c>
      <c r="S699" s="9" t="s">
        <v>26</v>
      </c>
      <c r="T699" s="9" t="s">
        <v>27</v>
      </c>
      <c r="U699" s="13">
        <v>63000000</v>
      </c>
      <c r="V699" s="13">
        <v>1993</v>
      </c>
      <c r="W699" s="13">
        <v>610</v>
      </c>
      <c r="X699" s="13">
        <v>8.1</v>
      </c>
      <c r="Y699" s="13">
        <v>1.85</v>
      </c>
      <c r="Z699" s="14">
        <v>19000</v>
      </c>
    </row>
    <row r="700" spans="1:26" x14ac:dyDescent="0.25">
      <c r="A700" s="5" t="s">
        <v>20</v>
      </c>
      <c r="B700" s="6" t="s">
        <v>1136</v>
      </c>
      <c r="C700" s="11">
        <v>40</v>
      </c>
      <c r="D700" s="11">
        <v>212</v>
      </c>
      <c r="E700" s="11">
        <v>759</v>
      </c>
      <c r="F700" s="11">
        <v>812</v>
      </c>
      <c r="G700" s="6" t="s">
        <v>644</v>
      </c>
      <c r="H700" s="11">
        <v>2000</v>
      </c>
      <c r="I700" s="11">
        <v>25052000</v>
      </c>
      <c r="J700" s="6" t="s">
        <v>378</v>
      </c>
      <c r="K700" s="6" t="s">
        <v>3170</v>
      </c>
      <c r="L700" s="6" t="s">
        <v>5507</v>
      </c>
      <c r="M700" s="11" t="s">
        <v>1074</v>
      </c>
      <c r="N700" s="11" t="s">
        <v>3495</v>
      </c>
      <c r="O700" s="6"/>
      <c r="P700" s="11"/>
      <c r="Q700" s="11">
        <v>145</v>
      </c>
      <c r="R700" s="6" t="s">
        <v>25</v>
      </c>
      <c r="S700" s="6" t="s">
        <v>26</v>
      </c>
      <c r="T700" s="6" t="s">
        <v>27</v>
      </c>
      <c r="U700" s="11">
        <v>63000000</v>
      </c>
      <c r="V700" s="11">
        <v>1994</v>
      </c>
      <c r="W700" s="11">
        <v>925</v>
      </c>
      <c r="X700" s="11">
        <v>6.6</v>
      </c>
      <c r="Y700" s="11">
        <v>2.35</v>
      </c>
      <c r="Z700" s="12">
        <v>0</v>
      </c>
    </row>
    <row r="701" spans="1:26" x14ac:dyDescent="0.25">
      <c r="A701" s="8" t="s">
        <v>20</v>
      </c>
      <c r="B701" s="9" t="s">
        <v>459</v>
      </c>
      <c r="C701" s="13">
        <v>42</v>
      </c>
      <c r="D701" s="13">
        <v>141</v>
      </c>
      <c r="E701" s="13">
        <v>176</v>
      </c>
      <c r="F701" s="13">
        <v>672</v>
      </c>
      <c r="G701" s="9" t="s">
        <v>1198</v>
      </c>
      <c r="H701" s="13">
        <v>11000</v>
      </c>
      <c r="I701" s="13">
        <v>122012710</v>
      </c>
      <c r="J701" s="9" t="s">
        <v>497</v>
      </c>
      <c r="K701" s="9" t="s">
        <v>5507</v>
      </c>
      <c r="L701" s="9" t="s">
        <v>1074</v>
      </c>
      <c r="M701" s="13" t="s">
        <v>2604</v>
      </c>
      <c r="N701" s="13"/>
      <c r="O701" s="9"/>
      <c r="P701" s="13"/>
      <c r="Q701" s="13">
        <v>133</v>
      </c>
      <c r="R701" s="9" t="s">
        <v>25</v>
      </c>
      <c r="S701" s="9" t="s">
        <v>26</v>
      </c>
      <c r="T701" s="9" t="s">
        <v>27</v>
      </c>
      <c r="U701" s="13">
        <v>62000000</v>
      </c>
      <c r="V701" s="13">
        <v>1994</v>
      </c>
      <c r="W701" s="13">
        <v>913</v>
      </c>
      <c r="X701" s="13">
        <v>6.9</v>
      </c>
      <c r="Y701" s="13">
        <v>2.35</v>
      </c>
      <c r="Z701" s="14">
        <v>0</v>
      </c>
    </row>
    <row r="702" spans="1:26" x14ac:dyDescent="0.25">
      <c r="A702" s="5" t="s">
        <v>20</v>
      </c>
      <c r="B702" s="6" t="s">
        <v>1199</v>
      </c>
      <c r="C702" s="11">
        <v>68</v>
      </c>
      <c r="D702" s="11">
        <v>103</v>
      </c>
      <c r="E702" s="11">
        <v>10</v>
      </c>
      <c r="F702" s="11">
        <v>7</v>
      </c>
      <c r="G702" s="6" t="s">
        <v>1200</v>
      </c>
      <c r="H702" s="11">
        <v>21</v>
      </c>
      <c r="I702" s="11">
        <v>72413</v>
      </c>
      <c r="J702" s="6" t="s">
        <v>497</v>
      </c>
      <c r="K702" s="6" t="s">
        <v>378</v>
      </c>
      <c r="L702" s="6" t="s">
        <v>1074</v>
      </c>
      <c r="M702" s="11" t="s">
        <v>5155</v>
      </c>
      <c r="N702" s="11"/>
      <c r="O702" s="6"/>
      <c r="P702" s="11"/>
      <c r="Q702" s="11">
        <v>86</v>
      </c>
      <c r="R702" s="6" t="s">
        <v>687</v>
      </c>
      <c r="S702" s="6" t="s">
        <v>356</v>
      </c>
      <c r="T702" s="6" t="s">
        <v>249</v>
      </c>
      <c r="U702" s="11">
        <v>65000000</v>
      </c>
      <c r="V702" s="11">
        <v>2015</v>
      </c>
      <c r="W702" s="11">
        <v>18</v>
      </c>
      <c r="X702" s="11">
        <v>6.1</v>
      </c>
      <c r="Y702" s="11">
        <v>2.35</v>
      </c>
      <c r="Z702" s="12">
        <v>0</v>
      </c>
    </row>
    <row r="703" spans="1:26" x14ac:dyDescent="0.25">
      <c r="A703" s="8" t="s">
        <v>20</v>
      </c>
      <c r="B703" s="9" t="s">
        <v>1201</v>
      </c>
      <c r="C703" s="13">
        <v>78</v>
      </c>
      <c r="D703" s="13">
        <v>98</v>
      </c>
      <c r="E703" s="13">
        <v>322</v>
      </c>
      <c r="F703" s="13">
        <v>723</v>
      </c>
      <c r="G703" s="9" t="s">
        <v>1202</v>
      </c>
      <c r="H703" s="13">
        <v>979</v>
      </c>
      <c r="I703" s="13">
        <v>58255287</v>
      </c>
      <c r="J703" s="9" t="s">
        <v>599</v>
      </c>
      <c r="K703" s="9" t="s">
        <v>5507</v>
      </c>
      <c r="L703" s="9"/>
      <c r="M703" s="13"/>
      <c r="N703" s="13"/>
      <c r="O703" s="9"/>
      <c r="P703" s="13"/>
      <c r="Q703" s="13">
        <v>187</v>
      </c>
      <c r="R703" s="9" t="s">
        <v>25</v>
      </c>
      <c r="S703" s="9" t="s">
        <v>26</v>
      </c>
      <c r="T703" s="9" t="s">
        <v>27</v>
      </c>
      <c r="U703" s="13">
        <v>64000000</v>
      </c>
      <c r="V703" s="13">
        <v>2006</v>
      </c>
      <c r="W703" s="13">
        <v>862</v>
      </c>
      <c r="X703" s="13">
        <v>4.3</v>
      </c>
      <c r="Y703" s="13">
        <v>1.85</v>
      </c>
      <c r="Z703" s="14">
        <v>0</v>
      </c>
    </row>
    <row r="704" spans="1:26" x14ac:dyDescent="0.25">
      <c r="A704" s="5" t="s">
        <v>20</v>
      </c>
      <c r="B704" s="6" t="s">
        <v>273</v>
      </c>
      <c r="C704" s="11">
        <v>178</v>
      </c>
      <c r="D704" s="11">
        <v>116</v>
      </c>
      <c r="E704" s="11">
        <v>84</v>
      </c>
      <c r="F704" s="11">
        <v>563</v>
      </c>
      <c r="G704" s="6" t="s">
        <v>98</v>
      </c>
      <c r="H704" s="11">
        <v>11000</v>
      </c>
      <c r="I704" s="11">
        <v>77086030</v>
      </c>
      <c r="J704" s="6" t="s">
        <v>497</v>
      </c>
      <c r="K704" s="6" t="s">
        <v>5508</v>
      </c>
      <c r="L704" s="6"/>
      <c r="M704" s="11"/>
      <c r="N704" s="11"/>
      <c r="O704" s="6"/>
      <c r="P704" s="11"/>
      <c r="Q704" s="11">
        <v>602</v>
      </c>
      <c r="R704" s="6" t="s">
        <v>25</v>
      </c>
      <c r="S704" s="6" t="s">
        <v>538</v>
      </c>
      <c r="T704" s="6" t="s">
        <v>27</v>
      </c>
      <c r="U704" s="11">
        <v>62000000</v>
      </c>
      <c r="V704" s="11">
        <v>2000</v>
      </c>
      <c r="W704" s="11">
        <v>919</v>
      </c>
      <c r="X704" s="11">
        <v>6.6</v>
      </c>
      <c r="Y704" s="11">
        <v>2.35</v>
      </c>
      <c r="Z704" s="12">
        <v>0</v>
      </c>
    </row>
    <row r="705" spans="1:26" x14ac:dyDescent="0.25">
      <c r="A705" s="8" t="s">
        <v>20</v>
      </c>
      <c r="B705" s="9" t="s">
        <v>1205</v>
      </c>
      <c r="C705" s="13">
        <v>75</v>
      </c>
      <c r="D705" s="13">
        <v>114</v>
      </c>
      <c r="E705" s="13">
        <v>0</v>
      </c>
      <c r="F705" s="13">
        <v>452</v>
      </c>
      <c r="G705" s="9" t="s">
        <v>1156</v>
      </c>
      <c r="H705" s="13">
        <v>524</v>
      </c>
      <c r="I705" s="13">
        <v>65000000</v>
      </c>
      <c r="J705" s="9" t="s">
        <v>599</v>
      </c>
      <c r="K705" s="9" t="s">
        <v>1074</v>
      </c>
      <c r="L705" s="9" t="s">
        <v>4459</v>
      </c>
      <c r="M705" s="13"/>
      <c r="N705" s="13"/>
      <c r="O705" s="9"/>
      <c r="P705" s="13"/>
      <c r="Q705" s="13">
        <v>214</v>
      </c>
      <c r="R705" s="9" t="s">
        <v>25</v>
      </c>
      <c r="S705" s="9" t="s">
        <v>26</v>
      </c>
      <c r="T705" s="9" t="s">
        <v>27</v>
      </c>
      <c r="U705" s="13">
        <v>62000000</v>
      </c>
      <c r="V705" s="13">
        <v>1995</v>
      </c>
      <c r="W705" s="13">
        <v>517</v>
      </c>
      <c r="X705" s="13">
        <v>6.8</v>
      </c>
      <c r="Y705" s="13">
        <v>2.35</v>
      </c>
      <c r="Z705" s="14">
        <v>0</v>
      </c>
    </row>
    <row r="706" spans="1:26" x14ac:dyDescent="0.25">
      <c r="A706" s="5" t="s">
        <v>20</v>
      </c>
      <c r="B706" s="6" t="s">
        <v>1206</v>
      </c>
      <c r="C706" s="11">
        <v>150</v>
      </c>
      <c r="D706" s="11">
        <v>87</v>
      </c>
      <c r="E706" s="11">
        <v>12</v>
      </c>
      <c r="F706" s="11">
        <v>645</v>
      </c>
      <c r="G706" s="6" t="s">
        <v>1207</v>
      </c>
      <c r="H706" s="11">
        <v>3000</v>
      </c>
      <c r="I706" s="11">
        <v>32178777</v>
      </c>
      <c r="J706" s="6" t="s">
        <v>599</v>
      </c>
      <c r="K706" s="6" t="s">
        <v>4459</v>
      </c>
      <c r="L706" s="6" t="s">
        <v>5506</v>
      </c>
      <c r="M706" s="11"/>
      <c r="N706" s="11"/>
      <c r="O706" s="6"/>
      <c r="P706" s="11"/>
      <c r="Q706" s="11">
        <v>250</v>
      </c>
      <c r="R706" s="6" t="s">
        <v>25</v>
      </c>
      <c r="S706" s="6" t="s">
        <v>26</v>
      </c>
      <c r="T706" s="6" t="s">
        <v>27</v>
      </c>
      <c r="U706" s="11">
        <v>62000000</v>
      </c>
      <c r="V706" s="11">
        <v>2008</v>
      </c>
      <c r="W706" s="11">
        <v>966</v>
      </c>
      <c r="X706" s="11">
        <v>3.8</v>
      </c>
      <c r="Y706" s="11">
        <v>2.35</v>
      </c>
      <c r="Z706" s="12">
        <v>0</v>
      </c>
    </row>
    <row r="707" spans="1:26" x14ac:dyDescent="0.25">
      <c r="A707" s="8" t="s">
        <v>20</v>
      </c>
      <c r="B707" s="9" t="s">
        <v>1208</v>
      </c>
      <c r="C707" s="13">
        <v>113</v>
      </c>
      <c r="D707" s="13">
        <v>125</v>
      </c>
      <c r="E707" s="13">
        <v>11</v>
      </c>
      <c r="F707" s="13">
        <v>867</v>
      </c>
      <c r="G707" s="9" t="s">
        <v>975</v>
      </c>
      <c r="H707" s="13">
        <v>11000</v>
      </c>
      <c r="I707" s="13">
        <v>15738632</v>
      </c>
      <c r="J707" s="9" t="s">
        <v>497</v>
      </c>
      <c r="K707" s="9" t="s">
        <v>599</v>
      </c>
      <c r="L707" s="9" t="s">
        <v>5507</v>
      </c>
      <c r="M707" s="13" t="s">
        <v>2604</v>
      </c>
      <c r="N707" s="13"/>
      <c r="O707" s="9"/>
      <c r="P707" s="13"/>
      <c r="Q707" s="13">
        <v>399</v>
      </c>
      <c r="R707" s="9" t="s">
        <v>25</v>
      </c>
      <c r="S707" s="9" t="s">
        <v>26</v>
      </c>
      <c r="T707" s="9" t="s">
        <v>249</v>
      </c>
      <c r="U707" s="13">
        <v>42000000</v>
      </c>
      <c r="V707" s="13">
        <v>2001</v>
      </c>
      <c r="W707" s="13">
        <v>904</v>
      </c>
      <c r="X707" s="13">
        <v>5.9</v>
      </c>
      <c r="Y707" s="13">
        <v>2.35</v>
      </c>
      <c r="Z707" s="14">
        <v>0</v>
      </c>
    </row>
    <row r="708" spans="1:26" x14ac:dyDescent="0.25">
      <c r="A708" s="5" t="s">
        <v>20</v>
      </c>
      <c r="B708" s="6" t="s">
        <v>627</v>
      </c>
      <c r="C708" s="11">
        <v>596</v>
      </c>
      <c r="D708" s="11">
        <v>187</v>
      </c>
      <c r="E708" s="11">
        <v>16000</v>
      </c>
      <c r="F708" s="11">
        <v>1000</v>
      </c>
      <c r="G708" s="6" t="s">
        <v>876</v>
      </c>
      <c r="H708" s="11">
        <v>46000</v>
      </c>
      <c r="I708" s="11">
        <v>54116191</v>
      </c>
      <c r="J708" s="6" t="s">
        <v>5507</v>
      </c>
      <c r="K708" s="6" t="s">
        <v>1074</v>
      </c>
      <c r="L708" s="6" t="s">
        <v>5505</v>
      </c>
      <c r="M708" s="11" t="s">
        <v>2604</v>
      </c>
      <c r="N708" s="11" t="s">
        <v>3495</v>
      </c>
      <c r="O708" s="6"/>
      <c r="P708" s="11"/>
      <c r="Q708" s="11">
        <v>1018</v>
      </c>
      <c r="R708" s="6" t="s">
        <v>25</v>
      </c>
      <c r="S708" s="6" t="s">
        <v>26</v>
      </c>
      <c r="T708" s="6" t="s">
        <v>249</v>
      </c>
      <c r="U708" s="11">
        <v>44000000</v>
      </c>
      <c r="V708" s="11">
        <v>2015</v>
      </c>
      <c r="W708" s="11">
        <v>1000</v>
      </c>
      <c r="X708" s="11">
        <v>7.9</v>
      </c>
      <c r="Y708" s="11">
        <v>2.76</v>
      </c>
      <c r="Z708" s="12">
        <v>114000</v>
      </c>
    </row>
    <row r="709" spans="1:26" x14ac:dyDescent="0.25">
      <c r="A709" s="8" t="s">
        <v>20</v>
      </c>
      <c r="B709" s="9" t="s">
        <v>1209</v>
      </c>
      <c r="C709" s="13">
        <v>191</v>
      </c>
      <c r="D709" s="13">
        <v>93</v>
      </c>
      <c r="E709" s="13">
        <v>8</v>
      </c>
      <c r="F709" s="13">
        <v>970</v>
      </c>
      <c r="G709" s="9" t="s">
        <v>211</v>
      </c>
      <c r="H709" s="13">
        <v>8000</v>
      </c>
      <c r="I709" s="13">
        <v>118153533</v>
      </c>
      <c r="J709" s="9" t="s">
        <v>599</v>
      </c>
      <c r="K709" s="9" t="s">
        <v>5506</v>
      </c>
      <c r="L709" s="9"/>
      <c r="M709" s="13"/>
      <c r="N709" s="13"/>
      <c r="O709" s="9"/>
      <c r="P709" s="13"/>
      <c r="Q709" s="13">
        <v>246</v>
      </c>
      <c r="R709" s="9" t="s">
        <v>25</v>
      </c>
      <c r="S709" s="9" t="s">
        <v>26</v>
      </c>
      <c r="T709" s="9" t="s">
        <v>27</v>
      </c>
      <c r="U709" s="13">
        <v>61000000</v>
      </c>
      <c r="V709" s="13">
        <v>2007</v>
      </c>
      <c r="W709" s="13">
        <v>1000</v>
      </c>
      <c r="X709" s="13">
        <v>6.3</v>
      </c>
      <c r="Y709" s="13">
        <v>1.85</v>
      </c>
      <c r="Z709" s="14">
        <v>0</v>
      </c>
    </row>
    <row r="710" spans="1:26" x14ac:dyDescent="0.25">
      <c r="A710" s="5" t="s">
        <v>20</v>
      </c>
      <c r="B710" s="6" t="s">
        <v>1210</v>
      </c>
      <c r="C710" s="11">
        <v>156</v>
      </c>
      <c r="D710" s="11">
        <v>95</v>
      </c>
      <c r="E710" s="11">
        <v>25</v>
      </c>
      <c r="F710" s="11">
        <v>439</v>
      </c>
      <c r="G710" s="6" t="s">
        <v>1211</v>
      </c>
      <c r="H710" s="11">
        <v>989</v>
      </c>
      <c r="I710" s="11">
        <v>108012170</v>
      </c>
      <c r="J710" s="6" t="s">
        <v>378</v>
      </c>
      <c r="K710" s="6" t="s">
        <v>2809</v>
      </c>
      <c r="L710" s="6" t="s">
        <v>599</v>
      </c>
      <c r="M710" s="11" t="s">
        <v>4118</v>
      </c>
      <c r="N710" s="11" t="s">
        <v>478</v>
      </c>
      <c r="O710" s="6"/>
      <c r="P710" s="11"/>
      <c r="Q710" s="11">
        <v>82</v>
      </c>
      <c r="R710" s="6" t="s">
        <v>25</v>
      </c>
      <c r="S710" s="6" t="s">
        <v>26</v>
      </c>
      <c r="T710" s="6" t="s">
        <v>54</v>
      </c>
      <c r="U710" s="11">
        <v>63000000</v>
      </c>
      <c r="V710" s="11">
        <v>2011</v>
      </c>
      <c r="W710" s="11">
        <v>664</v>
      </c>
      <c r="X710" s="11">
        <v>5.5</v>
      </c>
      <c r="Y710" s="11">
        <v>1.85</v>
      </c>
      <c r="Z710" s="12">
        <v>0</v>
      </c>
    </row>
    <row r="711" spans="1:26" x14ac:dyDescent="0.25">
      <c r="A711" s="8" t="s">
        <v>20</v>
      </c>
      <c r="B711" s="9" t="s">
        <v>62</v>
      </c>
      <c r="C711" s="13">
        <v>460</v>
      </c>
      <c r="D711" s="13">
        <v>117</v>
      </c>
      <c r="E711" s="13">
        <v>0</v>
      </c>
      <c r="F711" s="13">
        <v>447</v>
      </c>
      <c r="G711" s="9" t="s">
        <v>202</v>
      </c>
      <c r="H711" s="13">
        <v>18000</v>
      </c>
      <c r="I711" s="13">
        <v>210592590</v>
      </c>
      <c r="J711" s="9" t="s">
        <v>497</v>
      </c>
      <c r="K711" s="9" t="s">
        <v>1074</v>
      </c>
      <c r="L711" s="9" t="s">
        <v>478</v>
      </c>
      <c r="M711" s="13" t="s">
        <v>5508</v>
      </c>
      <c r="N711" s="13"/>
      <c r="O711" s="9"/>
      <c r="P711" s="13"/>
      <c r="Q711" s="13">
        <v>2073</v>
      </c>
      <c r="R711" s="9" t="s">
        <v>25</v>
      </c>
      <c r="S711" s="9" t="s">
        <v>26</v>
      </c>
      <c r="T711" s="9" t="s">
        <v>249</v>
      </c>
      <c r="U711" s="13">
        <v>65000000</v>
      </c>
      <c r="V711" s="13">
        <v>2006</v>
      </c>
      <c r="W711" s="13">
        <v>13000</v>
      </c>
      <c r="X711" s="13">
        <v>7.7</v>
      </c>
      <c r="Y711" s="13">
        <v>2.35</v>
      </c>
      <c r="Z711" s="14">
        <v>13000</v>
      </c>
    </row>
    <row r="712" spans="1:26" x14ac:dyDescent="0.25">
      <c r="A712" s="5" t="s">
        <v>20</v>
      </c>
      <c r="B712" s="6" t="s">
        <v>693</v>
      </c>
      <c r="C712" s="11">
        <v>141</v>
      </c>
      <c r="D712" s="11">
        <v>106</v>
      </c>
      <c r="E712" s="11">
        <v>116</v>
      </c>
      <c r="F712" s="11">
        <v>708</v>
      </c>
      <c r="G712" s="6" t="s">
        <v>621</v>
      </c>
      <c r="H712" s="11">
        <v>22000</v>
      </c>
      <c r="I712" s="11">
        <v>279167575</v>
      </c>
      <c r="J712" s="6" t="s">
        <v>599</v>
      </c>
      <c r="K712" s="6" t="s">
        <v>4459</v>
      </c>
      <c r="L712" s="6"/>
      <c r="M712" s="11"/>
      <c r="N712" s="11"/>
      <c r="O712" s="6"/>
      <c r="P712" s="11"/>
      <c r="Q712" s="11">
        <v>428</v>
      </c>
      <c r="R712" s="6" t="s">
        <v>25</v>
      </c>
      <c r="S712" s="6" t="s">
        <v>26</v>
      </c>
      <c r="T712" s="6" t="s">
        <v>27</v>
      </c>
      <c r="U712" s="11">
        <v>80000000</v>
      </c>
      <c r="V712" s="11">
        <v>2004</v>
      </c>
      <c r="W712" s="11">
        <v>713</v>
      </c>
      <c r="X712" s="11">
        <v>6.3</v>
      </c>
      <c r="Y712" s="11">
        <v>1.85</v>
      </c>
      <c r="Z712" s="12">
        <v>0</v>
      </c>
    </row>
    <row r="713" spans="1:26" x14ac:dyDescent="0.25">
      <c r="A713" s="8" t="s">
        <v>20</v>
      </c>
      <c r="B713" s="9" t="s">
        <v>1213</v>
      </c>
      <c r="C713" s="13">
        <v>180</v>
      </c>
      <c r="D713" s="13">
        <v>115</v>
      </c>
      <c r="E713" s="13">
        <v>64</v>
      </c>
      <c r="F713" s="13">
        <v>664</v>
      </c>
      <c r="G713" s="9" t="s">
        <v>1214</v>
      </c>
      <c r="H713" s="13">
        <v>2000</v>
      </c>
      <c r="I713" s="13">
        <v>143151473</v>
      </c>
      <c r="J713" s="9" t="s">
        <v>599</v>
      </c>
      <c r="K713" s="9" t="s">
        <v>1074</v>
      </c>
      <c r="L713" s="9" t="s">
        <v>4118</v>
      </c>
      <c r="M713" s="13"/>
      <c r="N713" s="13"/>
      <c r="O713" s="9"/>
      <c r="P713" s="13"/>
      <c r="Q713" s="13">
        <v>320</v>
      </c>
      <c r="R713" s="9" t="s">
        <v>25</v>
      </c>
      <c r="S713" s="9" t="s">
        <v>26</v>
      </c>
      <c r="T713" s="9" t="s">
        <v>54</v>
      </c>
      <c r="U713" s="13">
        <v>60000000</v>
      </c>
      <c r="V713" s="13">
        <v>2008</v>
      </c>
      <c r="W713" s="13">
        <v>899</v>
      </c>
      <c r="X713" s="13">
        <v>7.1</v>
      </c>
      <c r="Y713" s="13">
        <v>2.35</v>
      </c>
      <c r="Z713" s="14">
        <v>11000</v>
      </c>
    </row>
    <row r="714" spans="1:26" x14ac:dyDescent="0.25">
      <c r="A714" s="5" t="s">
        <v>20</v>
      </c>
      <c r="B714" s="6" t="s">
        <v>1037</v>
      </c>
      <c r="C714" s="11">
        <v>186</v>
      </c>
      <c r="D714" s="11">
        <v>189</v>
      </c>
      <c r="E714" s="11">
        <v>0</v>
      </c>
      <c r="F714" s="11">
        <v>693</v>
      </c>
      <c r="G714" s="6" t="s">
        <v>1039</v>
      </c>
      <c r="H714" s="11">
        <v>15000</v>
      </c>
      <c r="I714" s="11">
        <v>136801374</v>
      </c>
      <c r="J714" s="6" t="s">
        <v>5507</v>
      </c>
      <c r="K714" s="6" t="s">
        <v>1074</v>
      </c>
      <c r="L714" s="6" t="s">
        <v>478</v>
      </c>
      <c r="M714" s="11" t="s">
        <v>5505</v>
      </c>
      <c r="N714" s="11"/>
      <c r="O714" s="6"/>
      <c r="P714" s="11"/>
      <c r="Q714" s="11">
        <v>1377</v>
      </c>
      <c r="R714" s="6" t="s">
        <v>25</v>
      </c>
      <c r="S714" s="6" t="s">
        <v>26</v>
      </c>
      <c r="T714" s="6" t="s">
        <v>249</v>
      </c>
      <c r="U714" s="11">
        <v>60000000</v>
      </c>
      <c r="V714" s="11">
        <v>1999</v>
      </c>
      <c r="W714" s="11">
        <v>745</v>
      </c>
      <c r="X714" s="11">
        <v>8.5</v>
      </c>
      <c r="Y714" s="11">
        <v>1.85</v>
      </c>
      <c r="Z714" s="12">
        <v>30000</v>
      </c>
    </row>
    <row r="715" spans="1:26" x14ac:dyDescent="0.25">
      <c r="A715" s="8" t="s">
        <v>20</v>
      </c>
      <c r="B715" s="9" t="s">
        <v>751</v>
      </c>
      <c r="C715" s="13">
        <v>177</v>
      </c>
      <c r="D715" s="13">
        <v>100</v>
      </c>
      <c r="E715" s="13">
        <v>12</v>
      </c>
      <c r="F715" s="13">
        <v>311</v>
      </c>
      <c r="G715" s="9" t="s">
        <v>1216</v>
      </c>
      <c r="H715" s="13">
        <v>419</v>
      </c>
      <c r="I715" s="13">
        <v>168213584</v>
      </c>
      <c r="J715" s="9" t="s">
        <v>497</v>
      </c>
      <c r="K715" s="9" t="s">
        <v>378</v>
      </c>
      <c r="L715" s="9" t="s">
        <v>599</v>
      </c>
      <c r="M715" s="13"/>
      <c r="N715" s="13"/>
      <c r="O715" s="9"/>
      <c r="P715" s="13"/>
      <c r="Q715" s="13">
        <v>255</v>
      </c>
      <c r="R715" s="9" t="s">
        <v>25</v>
      </c>
      <c r="S715" s="9" t="s">
        <v>26</v>
      </c>
      <c r="T715" s="9" t="s">
        <v>27</v>
      </c>
      <c r="U715" s="13"/>
      <c r="V715" s="13">
        <v>2007</v>
      </c>
      <c r="W715" s="13">
        <v>330</v>
      </c>
      <c r="X715" s="13">
        <v>5.9</v>
      </c>
      <c r="Y715" s="13">
        <v>2.35</v>
      </c>
      <c r="Z715" s="14">
        <v>0</v>
      </c>
    </row>
    <row r="716" spans="1:26" x14ac:dyDescent="0.25">
      <c r="A716" s="5" t="s">
        <v>20</v>
      </c>
      <c r="B716" s="6" t="s">
        <v>631</v>
      </c>
      <c r="C716" s="11">
        <v>161</v>
      </c>
      <c r="D716" s="11">
        <v>81</v>
      </c>
      <c r="E716" s="11">
        <v>10</v>
      </c>
      <c r="F716" s="11">
        <v>397</v>
      </c>
      <c r="G716" s="6" t="s">
        <v>184</v>
      </c>
      <c r="H716" s="11">
        <v>925</v>
      </c>
      <c r="I716" s="11">
        <v>135381507</v>
      </c>
      <c r="J716" s="6" t="s">
        <v>378</v>
      </c>
      <c r="K716" s="6" t="s">
        <v>2809</v>
      </c>
      <c r="L716" s="6" t="s">
        <v>599</v>
      </c>
      <c r="M716" s="11" t="s">
        <v>4118</v>
      </c>
      <c r="N716" s="11" t="s">
        <v>2970</v>
      </c>
      <c r="O716" s="6"/>
      <c r="P716" s="11"/>
      <c r="Q716" s="11">
        <v>251</v>
      </c>
      <c r="R716" s="6" t="s">
        <v>25</v>
      </c>
      <c r="S716" s="6" t="s">
        <v>26</v>
      </c>
      <c r="T716" s="6" t="s">
        <v>126</v>
      </c>
      <c r="U716" s="11">
        <v>150000000</v>
      </c>
      <c r="V716" s="11">
        <v>2005</v>
      </c>
      <c r="W716" s="11">
        <v>729</v>
      </c>
      <c r="X716" s="11">
        <v>5.8</v>
      </c>
      <c r="Y716" s="11">
        <v>1.85</v>
      </c>
      <c r="Z716" s="12">
        <v>912</v>
      </c>
    </row>
    <row r="717" spans="1:26" x14ac:dyDescent="0.25">
      <c r="A717" s="8" t="s">
        <v>20</v>
      </c>
      <c r="B717" s="9" t="s">
        <v>284</v>
      </c>
      <c r="C717" s="13">
        <v>568</v>
      </c>
      <c r="D717" s="13">
        <v>149</v>
      </c>
      <c r="E717" s="13">
        <v>21000</v>
      </c>
      <c r="F717" s="13">
        <v>625</v>
      </c>
      <c r="G717" s="9" t="s">
        <v>268</v>
      </c>
      <c r="H717" s="13">
        <v>835</v>
      </c>
      <c r="I717" s="13">
        <v>167735396</v>
      </c>
      <c r="J717" s="9" t="s">
        <v>5507</v>
      </c>
      <c r="K717" s="9" t="s">
        <v>1074</v>
      </c>
      <c r="L717" s="9" t="s">
        <v>5505</v>
      </c>
      <c r="M717" s="13" t="s">
        <v>2604</v>
      </c>
      <c r="N717" s="13"/>
      <c r="O717" s="9"/>
      <c r="P717" s="13"/>
      <c r="Q717" s="13">
        <v>1127</v>
      </c>
      <c r="R717" s="9" t="s">
        <v>25</v>
      </c>
      <c r="S717" s="9" t="s">
        <v>26</v>
      </c>
      <c r="T717" s="9" t="s">
        <v>249</v>
      </c>
      <c r="U717" s="13">
        <v>61000000</v>
      </c>
      <c r="V717" s="13">
        <v>2014</v>
      </c>
      <c r="W717" s="13">
        <v>812</v>
      </c>
      <c r="X717" s="13">
        <v>8.1</v>
      </c>
      <c r="Y717" s="13">
        <v>2.35</v>
      </c>
      <c r="Z717" s="14">
        <v>146000</v>
      </c>
    </row>
    <row r="718" spans="1:26" x14ac:dyDescent="0.25">
      <c r="A718" s="5" t="s">
        <v>20</v>
      </c>
      <c r="B718" s="6" t="s">
        <v>225</v>
      </c>
      <c r="C718" s="11">
        <v>249</v>
      </c>
      <c r="D718" s="11">
        <v>119</v>
      </c>
      <c r="E718" s="11">
        <v>218</v>
      </c>
      <c r="F718" s="11">
        <v>73</v>
      </c>
      <c r="G718" s="6" t="s">
        <v>1220</v>
      </c>
      <c r="H718" s="11">
        <v>13000</v>
      </c>
      <c r="I718" s="11">
        <v>121468960</v>
      </c>
      <c r="J718" s="6" t="s">
        <v>497</v>
      </c>
      <c r="K718" s="6" t="s">
        <v>5505</v>
      </c>
      <c r="L718" s="6" t="s">
        <v>2604</v>
      </c>
      <c r="M718" s="11"/>
      <c r="N718" s="11"/>
      <c r="O718" s="6"/>
      <c r="P718" s="11"/>
      <c r="Q718" s="11">
        <v>849</v>
      </c>
      <c r="R718" s="6" t="s">
        <v>25</v>
      </c>
      <c r="S718" s="6" t="s">
        <v>26</v>
      </c>
      <c r="T718" s="6" t="s">
        <v>27</v>
      </c>
      <c r="U718" s="11">
        <v>60000000</v>
      </c>
      <c r="V718" s="11">
        <v>2002</v>
      </c>
      <c r="W718" s="11">
        <v>147</v>
      </c>
      <c r="X718" s="11">
        <v>7.9</v>
      </c>
      <c r="Y718" s="11">
        <v>2.35</v>
      </c>
      <c r="Z718" s="12">
        <v>0</v>
      </c>
    </row>
    <row r="719" spans="1:26" x14ac:dyDescent="0.25">
      <c r="A719" s="8" t="s">
        <v>20</v>
      </c>
      <c r="B719" s="9" t="s">
        <v>140</v>
      </c>
      <c r="C719" s="13">
        <v>137</v>
      </c>
      <c r="D719" s="13">
        <v>130</v>
      </c>
      <c r="E719" s="13">
        <v>258</v>
      </c>
      <c r="F719" s="13">
        <v>345</v>
      </c>
      <c r="G719" s="9" t="s">
        <v>556</v>
      </c>
      <c r="H719" s="13">
        <v>394</v>
      </c>
      <c r="I719" s="13">
        <v>106635996</v>
      </c>
      <c r="J719" s="9" t="s">
        <v>497</v>
      </c>
      <c r="K719" s="9" t="s">
        <v>378</v>
      </c>
      <c r="L719" s="9" t="s">
        <v>2604</v>
      </c>
      <c r="M719" s="13"/>
      <c r="N719" s="13"/>
      <c r="O719" s="9"/>
      <c r="P719" s="13"/>
      <c r="Q719" s="13">
        <v>416</v>
      </c>
      <c r="R719" s="9" t="s">
        <v>25</v>
      </c>
      <c r="S719" s="9" t="s">
        <v>34</v>
      </c>
      <c r="T719" s="9" t="s">
        <v>27</v>
      </c>
      <c r="U719" s="13">
        <v>58000000</v>
      </c>
      <c r="V719" s="13">
        <v>1995</v>
      </c>
      <c r="W719" s="13">
        <v>387</v>
      </c>
      <c r="X719" s="13">
        <v>7.2</v>
      </c>
      <c r="Y719" s="13">
        <v>2.35</v>
      </c>
      <c r="Z719" s="14">
        <v>0</v>
      </c>
    </row>
    <row r="720" spans="1:26" x14ac:dyDescent="0.25">
      <c r="A720" s="5" t="s">
        <v>20</v>
      </c>
      <c r="B720" s="6" t="s">
        <v>635</v>
      </c>
      <c r="C720" s="11">
        <v>113</v>
      </c>
      <c r="D720" s="11">
        <v>116</v>
      </c>
      <c r="E720" s="11">
        <v>165</v>
      </c>
      <c r="F720" s="11">
        <v>475</v>
      </c>
      <c r="G720" s="6" t="s">
        <v>1221</v>
      </c>
      <c r="H720" s="11">
        <v>577</v>
      </c>
      <c r="I720" s="11">
        <v>102678089</v>
      </c>
      <c r="J720" s="6" t="s">
        <v>1074</v>
      </c>
      <c r="K720" s="6" t="s">
        <v>5505</v>
      </c>
      <c r="L720" s="6" t="s">
        <v>2604</v>
      </c>
      <c r="M720" s="11"/>
      <c r="N720" s="11"/>
      <c r="O720" s="6"/>
      <c r="P720" s="11"/>
      <c r="Q720" s="11">
        <v>274</v>
      </c>
      <c r="R720" s="6" t="s">
        <v>25</v>
      </c>
      <c r="S720" s="6" t="s">
        <v>26</v>
      </c>
      <c r="T720" s="6" t="s">
        <v>249</v>
      </c>
      <c r="U720" s="11">
        <v>95000000</v>
      </c>
      <c r="V720" s="11">
        <v>1999</v>
      </c>
      <c r="W720" s="11">
        <v>501</v>
      </c>
      <c r="X720" s="11">
        <v>6.3</v>
      </c>
      <c r="Y720" s="11">
        <v>2.35</v>
      </c>
      <c r="Z720" s="12">
        <v>885</v>
      </c>
    </row>
    <row r="721" spans="1:26" x14ac:dyDescent="0.25">
      <c r="A721" s="8" t="s">
        <v>20</v>
      </c>
      <c r="B721" s="9" t="s">
        <v>427</v>
      </c>
      <c r="C721" s="13">
        <v>213</v>
      </c>
      <c r="D721" s="13">
        <v>103</v>
      </c>
      <c r="E721" s="13">
        <v>608</v>
      </c>
      <c r="F721" s="13">
        <v>576</v>
      </c>
      <c r="G721" s="9" t="s">
        <v>540</v>
      </c>
      <c r="H721" s="13">
        <v>2000</v>
      </c>
      <c r="I721" s="13">
        <v>125603360</v>
      </c>
      <c r="J721" s="9" t="s">
        <v>599</v>
      </c>
      <c r="K721" s="9" t="s">
        <v>1074</v>
      </c>
      <c r="L721" s="9" t="s">
        <v>2970</v>
      </c>
      <c r="M721" s="13"/>
      <c r="N721" s="13"/>
      <c r="O721" s="9"/>
      <c r="P721" s="13"/>
      <c r="Q721" s="13">
        <v>877</v>
      </c>
      <c r="R721" s="9" t="s">
        <v>25</v>
      </c>
      <c r="S721" s="9" t="s">
        <v>26</v>
      </c>
      <c r="T721" s="9" t="s">
        <v>54</v>
      </c>
      <c r="U721" s="13">
        <v>60000000</v>
      </c>
      <c r="V721" s="13">
        <v>1998</v>
      </c>
      <c r="W721" s="13">
        <v>617</v>
      </c>
      <c r="X721" s="13">
        <v>8.1</v>
      </c>
      <c r="Y721" s="13">
        <v>1.85</v>
      </c>
      <c r="Z721" s="14">
        <v>18000</v>
      </c>
    </row>
    <row r="722" spans="1:26" x14ac:dyDescent="0.25">
      <c r="A722" s="5" t="s">
        <v>20</v>
      </c>
      <c r="B722" s="6" t="s">
        <v>1223</v>
      </c>
      <c r="C722" s="11">
        <v>120</v>
      </c>
      <c r="D722" s="11">
        <v>99</v>
      </c>
      <c r="E722" s="11">
        <v>59</v>
      </c>
      <c r="F722" s="11">
        <v>145</v>
      </c>
      <c r="G722" s="6" t="s">
        <v>1224</v>
      </c>
      <c r="H722" s="11">
        <v>770</v>
      </c>
      <c r="I722" s="11">
        <v>101217900</v>
      </c>
      <c r="J722" s="6" t="s">
        <v>378</v>
      </c>
      <c r="K722" s="6" t="s">
        <v>2809</v>
      </c>
      <c r="L722" s="6" t="s">
        <v>3170</v>
      </c>
      <c r="M722" s="11" t="s">
        <v>1074</v>
      </c>
      <c r="N722" s="11" t="s">
        <v>4118</v>
      </c>
      <c r="O722" s="6" t="s">
        <v>478</v>
      </c>
      <c r="P722" s="11" t="s">
        <v>3976</v>
      </c>
      <c r="Q722" s="11">
        <v>353</v>
      </c>
      <c r="R722" s="6" t="s">
        <v>25</v>
      </c>
      <c r="S722" s="6" t="s">
        <v>26</v>
      </c>
      <c r="T722" s="6" t="s">
        <v>54</v>
      </c>
      <c r="U722" s="11">
        <v>70000000</v>
      </c>
      <c r="V722" s="11">
        <v>1998</v>
      </c>
      <c r="W722" s="11">
        <v>263</v>
      </c>
      <c r="X722" s="11">
        <v>7</v>
      </c>
      <c r="Y722" s="11">
        <v>1.85</v>
      </c>
      <c r="Z722" s="12">
        <v>0</v>
      </c>
    </row>
    <row r="723" spans="1:26" x14ac:dyDescent="0.25">
      <c r="A723" s="8" t="s">
        <v>20</v>
      </c>
      <c r="B723" s="9" t="s">
        <v>1029</v>
      </c>
      <c r="C723" s="13">
        <v>81</v>
      </c>
      <c r="D723" s="13">
        <v>92</v>
      </c>
      <c r="E723" s="13">
        <v>41</v>
      </c>
      <c r="F723" s="13">
        <v>522</v>
      </c>
      <c r="G723" s="9" t="s">
        <v>1135</v>
      </c>
      <c r="H723" s="13">
        <v>1000</v>
      </c>
      <c r="I723" s="13">
        <v>104148781</v>
      </c>
      <c r="J723" s="9" t="s">
        <v>599</v>
      </c>
      <c r="K723" s="9" t="s">
        <v>4118</v>
      </c>
      <c r="L723" s="9"/>
      <c r="M723" s="13"/>
      <c r="N723" s="13"/>
      <c r="O723" s="9"/>
      <c r="P723" s="13"/>
      <c r="Q723" s="13">
        <v>116</v>
      </c>
      <c r="R723" s="9" t="s">
        <v>25</v>
      </c>
      <c r="S723" s="9" t="s">
        <v>26</v>
      </c>
      <c r="T723" s="9" t="s">
        <v>54</v>
      </c>
      <c r="U723" s="13">
        <v>60000000</v>
      </c>
      <c r="V723" s="13">
        <v>2003</v>
      </c>
      <c r="W723" s="13">
        <v>955</v>
      </c>
      <c r="X723" s="13">
        <v>5.5</v>
      </c>
      <c r="Y723" s="13">
        <v>1.85</v>
      </c>
      <c r="Z723" s="14">
        <v>886</v>
      </c>
    </row>
    <row r="724" spans="1:26" x14ac:dyDescent="0.25">
      <c r="A724" s="5" t="s">
        <v>20</v>
      </c>
      <c r="B724" s="6" t="s">
        <v>1190</v>
      </c>
      <c r="C724" s="11">
        <v>265</v>
      </c>
      <c r="D724" s="11">
        <v>109</v>
      </c>
      <c r="E724" s="11">
        <v>175</v>
      </c>
      <c r="F724" s="11">
        <v>459</v>
      </c>
      <c r="G724" s="6" t="s">
        <v>1226</v>
      </c>
      <c r="H724" s="11">
        <v>18000</v>
      </c>
      <c r="I724" s="11">
        <v>75573300</v>
      </c>
      <c r="J724" s="6" t="s">
        <v>497</v>
      </c>
      <c r="K724" s="6" t="s">
        <v>599</v>
      </c>
      <c r="L724" s="6" t="s">
        <v>5507</v>
      </c>
      <c r="M724" s="11" t="s">
        <v>1074</v>
      </c>
      <c r="N724" s="11" t="s">
        <v>2604</v>
      </c>
      <c r="O724" s="6"/>
      <c r="P724" s="11"/>
      <c r="Q724" s="11">
        <v>172</v>
      </c>
      <c r="R724" s="6" t="s">
        <v>25</v>
      </c>
      <c r="S724" s="6" t="s">
        <v>26</v>
      </c>
      <c r="T724" s="6" t="s">
        <v>249</v>
      </c>
      <c r="U724" s="11">
        <v>61000000</v>
      </c>
      <c r="V724" s="11">
        <v>2013</v>
      </c>
      <c r="W724" s="11">
        <v>497</v>
      </c>
      <c r="X724" s="11">
        <v>6.7</v>
      </c>
      <c r="Y724" s="11">
        <v>2.35</v>
      </c>
      <c r="Z724" s="12">
        <v>22000</v>
      </c>
    </row>
    <row r="725" spans="1:26" x14ac:dyDescent="0.25">
      <c r="A725" s="8" t="s">
        <v>20</v>
      </c>
      <c r="B725" s="9" t="s">
        <v>670</v>
      </c>
      <c r="C725" s="13">
        <v>105</v>
      </c>
      <c r="D725" s="13">
        <v>87</v>
      </c>
      <c r="E725" s="13">
        <v>6</v>
      </c>
      <c r="F725" s="13">
        <v>405</v>
      </c>
      <c r="G725" s="9" t="s">
        <v>1211</v>
      </c>
      <c r="H725" s="13">
        <v>3000</v>
      </c>
      <c r="I725" s="13">
        <v>93375151</v>
      </c>
      <c r="J725" s="9" t="s">
        <v>497</v>
      </c>
      <c r="K725" s="9" t="s">
        <v>599</v>
      </c>
      <c r="L725" s="9" t="s">
        <v>4118</v>
      </c>
      <c r="M725" s="13" t="s">
        <v>478</v>
      </c>
      <c r="N725" s="13"/>
      <c r="O725" s="9"/>
      <c r="P725" s="13"/>
      <c r="Q725" s="13">
        <v>235</v>
      </c>
      <c r="R725" s="9" t="s">
        <v>25</v>
      </c>
      <c r="S725" s="9" t="s">
        <v>26</v>
      </c>
      <c r="T725" s="9" t="s">
        <v>54</v>
      </c>
      <c r="U725" s="13">
        <v>60000000</v>
      </c>
      <c r="V725" s="13">
        <v>2001</v>
      </c>
      <c r="W725" s="13">
        <v>664</v>
      </c>
      <c r="X725" s="13">
        <v>5.2</v>
      </c>
      <c r="Y725" s="13">
        <v>1.85</v>
      </c>
      <c r="Z725" s="14">
        <v>0</v>
      </c>
    </row>
    <row r="726" spans="1:26" x14ac:dyDescent="0.25">
      <c r="A726" s="5" t="s">
        <v>20</v>
      </c>
      <c r="B726" s="6" t="s">
        <v>991</v>
      </c>
      <c r="C726" s="11">
        <v>155</v>
      </c>
      <c r="D726" s="11">
        <v>111</v>
      </c>
      <c r="E726" s="11">
        <v>473</v>
      </c>
      <c r="F726" s="11">
        <v>82</v>
      </c>
      <c r="G726" s="6" t="s">
        <v>320</v>
      </c>
      <c r="H726" s="11">
        <v>26000</v>
      </c>
      <c r="I726" s="11">
        <v>106126012</v>
      </c>
      <c r="J726" s="6" t="s">
        <v>497</v>
      </c>
      <c r="K726" s="6" t="s">
        <v>5507</v>
      </c>
      <c r="L726" s="6" t="s">
        <v>2604</v>
      </c>
      <c r="M726" s="11"/>
      <c r="N726" s="11"/>
      <c r="O726" s="6"/>
      <c r="P726" s="11"/>
      <c r="Q726" s="11">
        <v>497</v>
      </c>
      <c r="R726" s="6" t="s">
        <v>25</v>
      </c>
      <c r="S726" s="6" t="s">
        <v>26</v>
      </c>
      <c r="T726" s="6" t="s">
        <v>27</v>
      </c>
      <c r="U726" s="11">
        <v>60000000</v>
      </c>
      <c r="V726" s="11">
        <v>2003</v>
      </c>
      <c r="W726" s="11">
        <v>9000</v>
      </c>
      <c r="X726" s="11">
        <v>7</v>
      </c>
      <c r="Y726" s="11">
        <v>2.35</v>
      </c>
      <c r="Z726" s="12">
        <v>0</v>
      </c>
    </row>
    <row r="727" spans="1:26" x14ac:dyDescent="0.25">
      <c r="A727" s="8" t="s">
        <v>20</v>
      </c>
      <c r="B727" s="9" t="s">
        <v>1228</v>
      </c>
      <c r="C727" s="13">
        <v>118</v>
      </c>
      <c r="D727" s="13">
        <v>101</v>
      </c>
      <c r="E727" s="13">
        <v>30</v>
      </c>
      <c r="F727" s="13">
        <v>268</v>
      </c>
      <c r="G727" s="9" t="s">
        <v>1229</v>
      </c>
      <c r="H727" s="13">
        <v>1000</v>
      </c>
      <c r="I727" s="13">
        <v>93307796</v>
      </c>
      <c r="J727" s="9" t="s">
        <v>599</v>
      </c>
      <c r="K727" s="9" t="s">
        <v>4459</v>
      </c>
      <c r="L727" s="9"/>
      <c r="M727" s="13"/>
      <c r="N727" s="13"/>
      <c r="O727" s="9"/>
      <c r="P727" s="13"/>
      <c r="Q727" s="13">
        <v>269</v>
      </c>
      <c r="R727" s="9" t="s">
        <v>25</v>
      </c>
      <c r="S727" s="9" t="s">
        <v>26</v>
      </c>
      <c r="T727" s="9" t="s">
        <v>27</v>
      </c>
      <c r="U727" s="13">
        <v>60000000</v>
      </c>
      <c r="V727" s="13">
        <v>2002</v>
      </c>
      <c r="W727" s="13">
        <v>976</v>
      </c>
      <c r="X727" s="13">
        <v>6.1</v>
      </c>
      <c r="Y727" s="13">
        <v>1.85</v>
      </c>
      <c r="Z727" s="14">
        <v>0</v>
      </c>
    </row>
    <row r="728" spans="1:26" x14ac:dyDescent="0.25">
      <c r="A728" s="5" t="s">
        <v>20</v>
      </c>
      <c r="B728" s="6" t="s">
        <v>325</v>
      </c>
      <c r="C728" s="11">
        <v>131</v>
      </c>
      <c r="D728" s="11">
        <v>83</v>
      </c>
      <c r="E728" s="11">
        <v>35</v>
      </c>
      <c r="F728" s="11">
        <v>754</v>
      </c>
      <c r="G728" s="6" t="s">
        <v>1230</v>
      </c>
      <c r="H728" s="11">
        <v>13000</v>
      </c>
      <c r="I728" s="11">
        <v>90646554</v>
      </c>
      <c r="J728" s="6" t="s">
        <v>378</v>
      </c>
      <c r="K728" s="6" t="s">
        <v>2809</v>
      </c>
      <c r="L728" s="6" t="s">
        <v>599</v>
      </c>
      <c r="M728" s="11" t="s">
        <v>4118</v>
      </c>
      <c r="N728" s="11"/>
      <c r="O728" s="6"/>
      <c r="P728" s="11"/>
      <c r="Q728" s="11">
        <v>289</v>
      </c>
      <c r="R728" s="6" t="s">
        <v>25</v>
      </c>
      <c r="S728" s="6" t="s">
        <v>26</v>
      </c>
      <c r="T728" s="6" t="s">
        <v>54</v>
      </c>
      <c r="U728" s="11">
        <v>105000000</v>
      </c>
      <c r="V728" s="11">
        <v>1998</v>
      </c>
      <c r="W728" s="11">
        <v>11000</v>
      </c>
      <c r="X728" s="11">
        <v>6.6</v>
      </c>
      <c r="Y728" s="11">
        <v>1.85</v>
      </c>
      <c r="Z728" s="12">
        <v>0</v>
      </c>
    </row>
    <row r="729" spans="1:26" x14ac:dyDescent="0.25">
      <c r="A729" s="8" t="s">
        <v>20</v>
      </c>
      <c r="B729" s="9" t="s">
        <v>1232</v>
      </c>
      <c r="C729" s="13">
        <v>166</v>
      </c>
      <c r="D729" s="13">
        <v>113</v>
      </c>
      <c r="E729" s="13">
        <v>0</v>
      </c>
      <c r="F729" s="13">
        <v>721</v>
      </c>
      <c r="G729" s="9" t="s">
        <v>701</v>
      </c>
      <c r="H729" s="13">
        <v>4000</v>
      </c>
      <c r="I729" s="13">
        <v>109176215</v>
      </c>
      <c r="J729" s="9" t="s">
        <v>599</v>
      </c>
      <c r="K729" s="9"/>
      <c r="L729" s="9"/>
      <c r="M729" s="13"/>
      <c r="N729" s="13"/>
      <c r="O729" s="9"/>
      <c r="P729" s="13"/>
      <c r="Q729" s="13">
        <v>144</v>
      </c>
      <c r="R729" s="9" t="s">
        <v>25</v>
      </c>
      <c r="S729" s="9" t="s">
        <v>26</v>
      </c>
      <c r="T729" s="9" t="s">
        <v>27</v>
      </c>
      <c r="U729" s="13">
        <v>60000000</v>
      </c>
      <c r="V729" s="13">
        <v>2009</v>
      </c>
      <c r="W729" s="13">
        <v>722</v>
      </c>
      <c r="X729" s="13">
        <v>5.5</v>
      </c>
      <c r="Y729" s="13">
        <v>1.85</v>
      </c>
      <c r="Z729" s="14">
        <v>0</v>
      </c>
    </row>
    <row r="730" spans="1:26" x14ac:dyDescent="0.25">
      <c r="A730" s="5" t="s">
        <v>20</v>
      </c>
      <c r="B730" s="6" t="s">
        <v>619</v>
      </c>
      <c r="C730" s="11">
        <v>60</v>
      </c>
      <c r="D730" s="11">
        <v>107</v>
      </c>
      <c r="E730" s="11">
        <v>12000</v>
      </c>
      <c r="F730" s="11">
        <v>695</v>
      </c>
      <c r="G730" s="6" t="s">
        <v>604</v>
      </c>
      <c r="H730" s="11">
        <v>10000</v>
      </c>
      <c r="I730" s="11">
        <v>82670733</v>
      </c>
      <c r="J730" s="6" t="s">
        <v>497</v>
      </c>
      <c r="K730" s="6" t="s">
        <v>1074</v>
      </c>
      <c r="L730" s="6" t="s">
        <v>5506</v>
      </c>
      <c r="M730" s="11"/>
      <c r="N730" s="11"/>
      <c r="O730" s="6"/>
      <c r="P730" s="11"/>
      <c r="Q730" s="11">
        <v>97</v>
      </c>
      <c r="R730" s="6" t="s">
        <v>25</v>
      </c>
      <c r="S730" s="6" t="s">
        <v>26</v>
      </c>
      <c r="T730" s="6" t="s">
        <v>27</v>
      </c>
      <c r="U730" s="11">
        <v>60000000</v>
      </c>
      <c r="V730" s="11">
        <v>1990</v>
      </c>
      <c r="W730" s="11">
        <v>3000</v>
      </c>
      <c r="X730" s="11">
        <v>5.9</v>
      </c>
      <c r="Y730" s="11">
        <v>2.35</v>
      </c>
      <c r="Z730" s="12">
        <v>0</v>
      </c>
    </row>
    <row r="731" spans="1:26" x14ac:dyDescent="0.25">
      <c r="A731" s="8" t="s">
        <v>20</v>
      </c>
      <c r="B731" s="9" t="s">
        <v>874</v>
      </c>
      <c r="C731" s="13">
        <v>77</v>
      </c>
      <c r="D731" s="13">
        <v>94</v>
      </c>
      <c r="E731" s="13">
        <v>163</v>
      </c>
      <c r="F731" s="13">
        <v>2000</v>
      </c>
      <c r="G731" s="9" t="s">
        <v>1234</v>
      </c>
      <c r="H731" s="13">
        <v>12000</v>
      </c>
      <c r="I731" s="13">
        <v>82569532</v>
      </c>
      <c r="J731" s="9" t="s">
        <v>378</v>
      </c>
      <c r="K731" s="9" t="s">
        <v>599</v>
      </c>
      <c r="L731" s="9" t="s">
        <v>4118</v>
      </c>
      <c r="M731" s="13"/>
      <c r="N731" s="13"/>
      <c r="O731" s="9"/>
      <c r="P731" s="13"/>
      <c r="Q731" s="13">
        <v>128</v>
      </c>
      <c r="R731" s="9" t="s">
        <v>25</v>
      </c>
      <c r="S731" s="9" t="s">
        <v>26</v>
      </c>
      <c r="T731" s="9" t="s">
        <v>54</v>
      </c>
      <c r="U731" s="13">
        <v>60000000</v>
      </c>
      <c r="V731" s="13">
        <v>2005</v>
      </c>
      <c r="W731" s="13">
        <v>3000</v>
      </c>
      <c r="X731" s="13">
        <v>5.4</v>
      </c>
      <c r="Y731" s="13">
        <v>2.35</v>
      </c>
      <c r="Z731" s="14">
        <v>781</v>
      </c>
    </row>
    <row r="732" spans="1:26" x14ac:dyDescent="0.25">
      <c r="A732" s="5" t="s">
        <v>20</v>
      </c>
      <c r="B732" s="6" t="s">
        <v>1236</v>
      </c>
      <c r="C732" s="11">
        <v>249</v>
      </c>
      <c r="D732" s="11">
        <v>132</v>
      </c>
      <c r="E732" s="11">
        <v>47</v>
      </c>
      <c r="F732" s="11">
        <v>240</v>
      </c>
      <c r="G732" s="6" t="s">
        <v>891</v>
      </c>
      <c r="H732" s="11">
        <v>988</v>
      </c>
      <c r="I732" s="11">
        <v>81687587</v>
      </c>
      <c r="J732" s="6" t="s">
        <v>497</v>
      </c>
      <c r="K732" s="6" t="s">
        <v>2970</v>
      </c>
      <c r="L732" s="6" t="s">
        <v>2604</v>
      </c>
      <c r="M732" s="11"/>
      <c r="N732" s="11"/>
      <c r="O732" s="6"/>
      <c r="P732" s="11"/>
      <c r="Q732" s="11">
        <v>360</v>
      </c>
      <c r="R732" s="6" t="s">
        <v>25</v>
      </c>
      <c r="S732" s="6" t="s">
        <v>26</v>
      </c>
      <c r="T732" s="6" t="s">
        <v>27</v>
      </c>
      <c r="U732" s="11">
        <v>61000000</v>
      </c>
      <c r="V732" s="11">
        <v>2015</v>
      </c>
      <c r="W732" s="11">
        <v>960</v>
      </c>
      <c r="X732" s="11">
        <v>6.4</v>
      </c>
      <c r="Y732" s="11">
        <v>2.35</v>
      </c>
      <c r="Z732" s="12">
        <v>24000</v>
      </c>
    </row>
    <row r="733" spans="1:26" x14ac:dyDescent="0.25">
      <c r="A733" s="8" t="s">
        <v>20</v>
      </c>
      <c r="B733" s="9" t="s">
        <v>1237</v>
      </c>
      <c r="C733" s="13">
        <v>213</v>
      </c>
      <c r="D733" s="13">
        <v>140</v>
      </c>
      <c r="E733" s="13">
        <v>708</v>
      </c>
      <c r="F733" s="13">
        <v>745</v>
      </c>
      <c r="G733" s="9" t="s">
        <v>559</v>
      </c>
      <c r="H733" s="13">
        <v>11000</v>
      </c>
      <c r="I733" s="13">
        <v>80574010</v>
      </c>
      <c r="J733" s="9" t="s">
        <v>1074</v>
      </c>
      <c r="K733" s="9" t="s">
        <v>4459</v>
      </c>
      <c r="L733" s="9"/>
      <c r="M733" s="13"/>
      <c r="N733" s="13"/>
      <c r="O733" s="9"/>
      <c r="P733" s="13"/>
      <c r="Q733" s="13">
        <v>302</v>
      </c>
      <c r="R733" s="9" t="s">
        <v>25</v>
      </c>
      <c r="S733" s="9" t="s">
        <v>26</v>
      </c>
      <c r="T733" s="9" t="s">
        <v>27</v>
      </c>
      <c r="U733" s="13">
        <v>60000000</v>
      </c>
      <c r="V733" s="13">
        <v>2010</v>
      </c>
      <c r="W733" s="13">
        <v>8000</v>
      </c>
      <c r="X733" s="13">
        <v>5.7</v>
      </c>
      <c r="Y733" s="13">
        <v>1.85</v>
      </c>
      <c r="Z733" s="14">
        <v>26000</v>
      </c>
    </row>
    <row r="734" spans="1:26" x14ac:dyDescent="0.25">
      <c r="A734" s="5" t="s">
        <v>20</v>
      </c>
      <c r="B734" s="6" t="s">
        <v>118</v>
      </c>
      <c r="C734" s="11">
        <v>121</v>
      </c>
      <c r="D734" s="11">
        <v>125</v>
      </c>
      <c r="E734" s="11">
        <v>420</v>
      </c>
      <c r="F734" s="11">
        <v>627</v>
      </c>
      <c r="G734" s="6" t="s">
        <v>115</v>
      </c>
      <c r="H734" s="11">
        <v>12000</v>
      </c>
      <c r="I734" s="11">
        <v>75764085</v>
      </c>
      <c r="J734" s="6" t="s">
        <v>599</v>
      </c>
      <c r="K734" s="6" t="s">
        <v>1074</v>
      </c>
      <c r="L734" s="6" t="s">
        <v>478</v>
      </c>
      <c r="M734" s="11" t="s">
        <v>4459</v>
      </c>
      <c r="N734" s="11"/>
      <c r="O734" s="6"/>
      <c r="P734" s="11"/>
      <c r="Q734" s="11">
        <v>322</v>
      </c>
      <c r="R734" s="6" t="s">
        <v>25</v>
      </c>
      <c r="S734" s="6" t="s">
        <v>26</v>
      </c>
      <c r="T734" s="6" t="s">
        <v>27</v>
      </c>
      <c r="U734" s="11">
        <v>60000000</v>
      </c>
      <c r="V734" s="11">
        <v>2000</v>
      </c>
      <c r="W734" s="11">
        <v>3000</v>
      </c>
      <c r="X734" s="11">
        <v>6.7</v>
      </c>
      <c r="Y734" s="11">
        <v>2.35</v>
      </c>
      <c r="Z734" s="12">
        <v>0</v>
      </c>
    </row>
    <row r="735" spans="1:26" x14ac:dyDescent="0.25">
      <c r="A735" s="8" t="s">
        <v>20</v>
      </c>
      <c r="B735" s="9" t="s">
        <v>476</v>
      </c>
      <c r="C735" s="13">
        <v>315</v>
      </c>
      <c r="D735" s="13">
        <v>111</v>
      </c>
      <c r="E735" s="13">
        <v>124</v>
      </c>
      <c r="F735" s="13">
        <v>357</v>
      </c>
      <c r="G735" s="9" t="s">
        <v>205</v>
      </c>
      <c r="H735" s="13">
        <v>13000</v>
      </c>
      <c r="I735" s="13">
        <v>90356857</v>
      </c>
      <c r="J735" s="9" t="s">
        <v>497</v>
      </c>
      <c r="K735" s="9" t="s">
        <v>599</v>
      </c>
      <c r="L735" s="9" t="s">
        <v>5507</v>
      </c>
      <c r="M735" s="13" t="s">
        <v>2604</v>
      </c>
      <c r="N735" s="13"/>
      <c r="O735" s="9"/>
      <c r="P735" s="13"/>
      <c r="Q735" s="13">
        <v>328</v>
      </c>
      <c r="R735" s="9" t="s">
        <v>25</v>
      </c>
      <c r="S735" s="9" t="s">
        <v>26</v>
      </c>
      <c r="T735" s="9" t="s">
        <v>27</v>
      </c>
      <c r="U735" s="13">
        <v>58000000</v>
      </c>
      <c r="V735" s="13">
        <v>2010</v>
      </c>
      <c r="W735" s="13">
        <v>11000</v>
      </c>
      <c r="X735" s="13">
        <v>7.1</v>
      </c>
      <c r="Y735" s="13">
        <v>2.35</v>
      </c>
      <c r="Z735" s="14">
        <v>32000</v>
      </c>
    </row>
    <row r="736" spans="1:26" x14ac:dyDescent="0.25">
      <c r="A736" s="5" t="s">
        <v>20</v>
      </c>
      <c r="B736" s="6" t="s">
        <v>315</v>
      </c>
      <c r="C736" s="11">
        <v>171</v>
      </c>
      <c r="D736" s="11">
        <v>156</v>
      </c>
      <c r="E736" s="11">
        <v>0</v>
      </c>
      <c r="F736" s="11">
        <v>1000</v>
      </c>
      <c r="G736" s="6" t="s">
        <v>233</v>
      </c>
      <c r="H736" s="11">
        <v>14000</v>
      </c>
      <c r="I736" s="11">
        <v>75530832</v>
      </c>
      <c r="J736" s="6" t="s">
        <v>1074</v>
      </c>
      <c r="K736" s="6" t="s">
        <v>5506</v>
      </c>
      <c r="L736" s="6"/>
      <c r="M736" s="11"/>
      <c r="N736" s="11"/>
      <c r="O736" s="6"/>
      <c r="P736" s="11"/>
      <c r="Q736" s="11">
        <v>452</v>
      </c>
      <c r="R736" s="6" t="s">
        <v>25</v>
      </c>
      <c r="S736" s="6" t="s">
        <v>26</v>
      </c>
      <c r="T736" s="6" t="s">
        <v>249</v>
      </c>
      <c r="U736" s="11">
        <v>55000000</v>
      </c>
      <c r="V736" s="11">
        <v>1999</v>
      </c>
      <c r="W736" s="11">
        <v>2000</v>
      </c>
      <c r="X736" s="11">
        <v>6.8</v>
      </c>
      <c r="Y736" s="11">
        <v>2.35</v>
      </c>
      <c r="Z736" s="12">
        <v>0</v>
      </c>
    </row>
    <row r="737" spans="1:26" x14ac:dyDescent="0.25">
      <c r="A737" s="8" t="s">
        <v>20</v>
      </c>
      <c r="B737" s="9" t="s">
        <v>1238</v>
      </c>
      <c r="C737" s="13">
        <v>96</v>
      </c>
      <c r="D737" s="13">
        <v>170</v>
      </c>
      <c r="E737" s="13">
        <v>0</v>
      </c>
      <c r="F737" s="13">
        <v>380</v>
      </c>
      <c r="G737" s="9" t="s">
        <v>97</v>
      </c>
      <c r="H737" s="13">
        <v>19000</v>
      </c>
      <c r="I737" s="13">
        <v>75370763</v>
      </c>
      <c r="J737" s="9" t="s">
        <v>1074</v>
      </c>
      <c r="K737" s="9" t="s">
        <v>4459</v>
      </c>
      <c r="L737" s="9" t="s">
        <v>3495</v>
      </c>
      <c r="M737" s="13"/>
      <c r="N737" s="13"/>
      <c r="O737" s="9"/>
      <c r="P737" s="13"/>
      <c r="Q737" s="13">
        <v>263</v>
      </c>
      <c r="R737" s="9" t="s">
        <v>25</v>
      </c>
      <c r="S737" s="9" t="s">
        <v>26</v>
      </c>
      <c r="T737" s="9" t="s">
        <v>27</v>
      </c>
      <c r="U737" s="13">
        <v>60000000</v>
      </c>
      <c r="V737" s="13">
        <v>1998</v>
      </c>
      <c r="W737" s="13">
        <v>1000</v>
      </c>
      <c r="X737" s="13">
        <v>6.5</v>
      </c>
      <c r="Y737" s="13">
        <v>1.85</v>
      </c>
      <c r="Z737" s="14">
        <v>0</v>
      </c>
    </row>
    <row r="738" spans="1:26" x14ac:dyDescent="0.25">
      <c r="A738" s="5" t="s">
        <v>20</v>
      </c>
      <c r="B738" s="6" t="s">
        <v>588</v>
      </c>
      <c r="C738" s="11">
        <v>299</v>
      </c>
      <c r="D738" s="11">
        <v>120</v>
      </c>
      <c r="E738" s="11">
        <v>0</v>
      </c>
      <c r="F738" s="11">
        <v>680</v>
      </c>
      <c r="G738" s="6" t="s">
        <v>326</v>
      </c>
      <c r="H738" s="11">
        <v>10000</v>
      </c>
      <c r="I738" s="11">
        <v>100003492</v>
      </c>
      <c r="J738" s="6" t="s">
        <v>5507</v>
      </c>
      <c r="K738" s="6" t="s">
        <v>1074</v>
      </c>
      <c r="L738" s="6" t="s">
        <v>2604</v>
      </c>
      <c r="M738" s="11"/>
      <c r="N738" s="11"/>
      <c r="O738" s="6"/>
      <c r="P738" s="11"/>
      <c r="Q738" s="11">
        <v>836</v>
      </c>
      <c r="R738" s="6" t="s">
        <v>25</v>
      </c>
      <c r="S738" s="6" t="s">
        <v>26</v>
      </c>
      <c r="T738" s="6" t="s">
        <v>249</v>
      </c>
      <c r="U738" s="11">
        <v>65000000</v>
      </c>
      <c r="V738" s="11">
        <v>2004</v>
      </c>
      <c r="W738" s="11">
        <v>851</v>
      </c>
      <c r="X738" s="11">
        <v>7.6</v>
      </c>
      <c r="Y738" s="11">
        <v>2.35</v>
      </c>
      <c r="Z738" s="12">
        <v>0</v>
      </c>
    </row>
    <row r="739" spans="1:26" x14ac:dyDescent="0.25">
      <c r="A739" s="8" t="s">
        <v>20</v>
      </c>
      <c r="B739" s="9" t="s">
        <v>625</v>
      </c>
      <c r="C739" s="13">
        <v>167</v>
      </c>
      <c r="D739" s="13">
        <v>100</v>
      </c>
      <c r="E739" s="13">
        <v>55</v>
      </c>
      <c r="F739" s="13">
        <v>416</v>
      </c>
      <c r="G739" s="9" t="s">
        <v>896</v>
      </c>
      <c r="H739" s="13">
        <v>12000</v>
      </c>
      <c r="I739" s="13">
        <v>90341670</v>
      </c>
      <c r="J739" s="9" t="s">
        <v>497</v>
      </c>
      <c r="K739" s="9" t="s">
        <v>378</v>
      </c>
      <c r="L739" s="9" t="s">
        <v>478</v>
      </c>
      <c r="M739" s="13" t="s">
        <v>2604</v>
      </c>
      <c r="N739" s="13"/>
      <c r="O739" s="9"/>
      <c r="P739" s="13"/>
      <c r="Q739" s="13">
        <v>432</v>
      </c>
      <c r="R739" s="9" t="s">
        <v>25</v>
      </c>
      <c r="S739" s="9" t="s">
        <v>26</v>
      </c>
      <c r="T739" s="9" t="s">
        <v>27</v>
      </c>
      <c r="U739" s="13">
        <v>60000000</v>
      </c>
      <c r="V739" s="13">
        <v>2002</v>
      </c>
      <c r="W739" s="13">
        <v>1000</v>
      </c>
      <c r="X739" s="13">
        <v>5.5</v>
      </c>
      <c r="Y739" s="13">
        <v>2.35</v>
      </c>
      <c r="Z739" s="14">
        <v>0</v>
      </c>
    </row>
    <row r="740" spans="1:26" x14ac:dyDescent="0.25">
      <c r="A740" s="5" t="s">
        <v>20</v>
      </c>
      <c r="B740" s="6" t="s">
        <v>1239</v>
      </c>
      <c r="C740" s="11">
        <v>125</v>
      </c>
      <c r="D740" s="11">
        <v>115</v>
      </c>
      <c r="E740" s="11">
        <v>13</v>
      </c>
      <c r="F740" s="11">
        <v>579</v>
      </c>
      <c r="G740" s="6" t="s">
        <v>1159</v>
      </c>
      <c r="H740" s="11">
        <v>2000</v>
      </c>
      <c r="I740" s="11">
        <v>74540762</v>
      </c>
      <c r="J740" s="6" t="s">
        <v>497</v>
      </c>
      <c r="K740" s="6" t="s">
        <v>1074</v>
      </c>
      <c r="L740" s="6" t="s">
        <v>2604</v>
      </c>
      <c r="M740" s="11"/>
      <c r="N740" s="11"/>
      <c r="O740" s="6"/>
      <c r="P740" s="11"/>
      <c r="Q740" s="11">
        <v>323</v>
      </c>
      <c r="R740" s="6" t="s">
        <v>25</v>
      </c>
      <c r="S740" s="6" t="s">
        <v>26</v>
      </c>
      <c r="T740" s="6" t="s">
        <v>27</v>
      </c>
      <c r="U740" s="11">
        <v>55000000</v>
      </c>
      <c r="V740" s="11">
        <v>2004</v>
      </c>
      <c r="W740" s="11">
        <v>1000</v>
      </c>
      <c r="X740" s="11">
        <v>6.5</v>
      </c>
      <c r="Y740" s="11">
        <v>1.85</v>
      </c>
      <c r="Z740" s="12">
        <v>0</v>
      </c>
    </row>
    <row r="741" spans="1:26" x14ac:dyDescent="0.25">
      <c r="A741" s="8" t="s">
        <v>20</v>
      </c>
      <c r="B741" s="9" t="s">
        <v>353</v>
      </c>
      <c r="C741" s="13">
        <v>387</v>
      </c>
      <c r="D741" s="13">
        <v>130</v>
      </c>
      <c r="E741" s="13">
        <v>188</v>
      </c>
      <c r="F741" s="13">
        <v>1000</v>
      </c>
      <c r="G741" s="9" t="s">
        <v>604</v>
      </c>
      <c r="H741" s="13">
        <v>10000</v>
      </c>
      <c r="I741" s="13">
        <v>80033643</v>
      </c>
      <c r="J741" s="9" t="s">
        <v>497</v>
      </c>
      <c r="K741" s="9" t="s">
        <v>5507</v>
      </c>
      <c r="L741" s="9" t="s">
        <v>5505</v>
      </c>
      <c r="M741" s="13" t="s">
        <v>2604</v>
      </c>
      <c r="N741" s="13"/>
      <c r="O741" s="9"/>
      <c r="P741" s="13"/>
      <c r="Q741" s="13">
        <v>448</v>
      </c>
      <c r="R741" s="9" t="s">
        <v>25</v>
      </c>
      <c r="S741" s="9" t="s">
        <v>26</v>
      </c>
      <c r="T741" s="9" t="s">
        <v>27</v>
      </c>
      <c r="U741" s="13">
        <v>60000000</v>
      </c>
      <c r="V741" s="13">
        <v>2012</v>
      </c>
      <c r="W741" s="13">
        <v>3000</v>
      </c>
      <c r="X741" s="13">
        <v>7</v>
      </c>
      <c r="Y741" s="13">
        <v>2.35</v>
      </c>
      <c r="Z741" s="14">
        <v>38000</v>
      </c>
    </row>
    <row r="742" spans="1:26" x14ac:dyDescent="0.25">
      <c r="A742" s="5" t="s">
        <v>20</v>
      </c>
      <c r="B742" s="6" t="s">
        <v>726</v>
      </c>
      <c r="C742" s="11">
        <v>199</v>
      </c>
      <c r="D742" s="11">
        <v>105</v>
      </c>
      <c r="E742" s="11">
        <v>212</v>
      </c>
      <c r="F742" s="11">
        <v>811</v>
      </c>
      <c r="G742" s="6" t="s">
        <v>861</v>
      </c>
      <c r="H742" s="11">
        <v>1000</v>
      </c>
      <c r="I742" s="11">
        <v>73648142</v>
      </c>
      <c r="J742" s="6" t="s">
        <v>497</v>
      </c>
      <c r="K742" s="6" t="s">
        <v>2970</v>
      </c>
      <c r="L742" s="6" t="s">
        <v>2604</v>
      </c>
      <c r="M742" s="11"/>
      <c r="N742" s="11"/>
      <c r="O742" s="6"/>
      <c r="P742" s="11"/>
      <c r="Q742" s="11">
        <v>643</v>
      </c>
      <c r="R742" s="6" t="s">
        <v>25</v>
      </c>
      <c r="S742" s="6" t="s">
        <v>26</v>
      </c>
      <c r="T742" s="6" t="s">
        <v>249</v>
      </c>
      <c r="U742" s="11">
        <v>60000000</v>
      </c>
      <c r="V742" s="11">
        <v>1999</v>
      </c>
      <c r="W742" s="11">
        <v>975</v>
      </c>
      <c r="X742" s="11">
        <v>5.8</v>
      </c>
      <c r="Y742" s="11">
        <v>2.35</v>
      </c>
      <c r="Z742" s="12">
        <v>0</v>
      </c>
    </row>
    <row r="743" spans="1:26" x14ac:dyDescent="0.25">
      <c r="A743" s="8" t="s">
        <v>20</v>
      </c>
      <c r="B743" s="9" t="s">
        <v>1242</v>
      </c>
      <c r="C743" s="13">
        <v>136</v>
      </c>
      <c r="D743" s="13">
        <v>111</v>
      </c>
      <c r="E743" s="13">
        <v>197</v>
      </c>
      <c r="F743" s="13">
        <v>6</v>
      </c>
      <c r="G743" s="9" t="s">
        <v>1243</v>
      </c>
      <c r="H743" s="13">
        <v>433</v>
      </c>
      <c r="I743" s="13">
        <v>71844424</v>
      </c>
      <c r="J743" s="9" t="s">
        <v>41</v>
      </c>
      <c r="K743" s="9" t="s">
        <v>2909</v>
      </c>
      <c r="L743" s="9"/>
      <c r="M743" s="13"/>
      <c r="N743" s="13"/>
      <c r="O743" s="9"/>
      <c r="P743" s="13"/>
      <c r="Q743" s="13">
        <v>223</v>
      </c>
      <c r="R743" s="9" t="s">
        <v>25</v>
      </c>
      <c r="S743" s="9" t="s">
        <v>26</v>
      </c>
      <c r="T743" s="9" t="s">
        <v>54</v>
      </c>
      <c r="U743" s="13">
        <v>60000000</v>
      </c>
      <c r="V743" s="13">
        <v>2009</v>
      </c>
      <c r="W743" s="13">
        <v>208</v>
      </c>
      <c r="X743" s="13">
        <v>7.3</v>
      </c>
      <c r="Y743" s="13">
        <v>1.78</v>
      </c>
      <c r="Z743" s="14">
        <v>0</v>
      </c>
    </row>
    <row r="744" spans="1:26" x14ac:dyDescent="0.25">
      <c r="A744" s="5" t="s">
        <v>20</v>
      </c>
      <c r="B744" s="6" t="s">
        <v>558</v>
      </c>
      <c r="C744" s="11">
        <v>436</v>
      </c>
      <c r="D744" s="11">
        <v>106</v>
      </c>
      <c r="E744" s="11">
        <v>0</v>
      </c>
      <c r="F744" s="11">
        <v>175</v>
      </c>
      <c r="G744" s="6" t="s">
        <v>1244</v>
      </c>
      <c r="H744" s="11">
        <v>13000</v>
      </c>
      <c r="I744" s="11">
        <v>75638743</v>
      </c>
      <c r="J744" s="6" t="s">
        <v>1074</v>
      </c>
      <c r="K744" s="6" t="s">
        <v>2604</v>
      </c>
      <c r="L744" s="6"/>
      <c r="M744" s="11"/>
      <c r="N744" s="11"/>
      <c r="O744" s="6"/>
      <c r="P744" s="11"/>
      <c r="Q744" s="11">
        <v>411</v>
      </c>
      <c r="R744" s="6" t="s">
        <v>25</v>
      </c>
      <c r="S744" s="6" t="s">
        <v>26</v>
      </c>
      <c r="T744" s="6" t="s">
        <v>27</v>
      </c>
      <c r="U744" s="11">
        <v>60000000</v>
      </c>
      <c r="V744" s="11">
        <v>2011</v>
      </c>
      <c r="W744" s="11">
        <v>240</v>
      </c>
      <c r="X744" s="11">
        <v>6.6</v>
      </c>
      <c r="Y744" s="11">
        <v>1.85</v>
      </c>
      <c r="Z744" s="12">
        <v>42000</v>
      </c>
    </row>
    <row r="745" spans="1:26" x14ac:dyDescent="0.25">
      <c r="A745" s="8" t="s">
        <v>20</v>
      </c>
      <c r="B745" s="9" t="s">
        <v>1245</v>
      </c>
      <c r="C745" s="13">
        <v>73</v>
      </c>
      <c r="D745" s="13">
        <v>89</v>
      </c>
      <c r="E745" s="13">
        <v>18</v>
      </c>
      <c r="F745" s="13">
        <v>226</v>
      </c>
      <c r="G745" s="9" t="s">
        <v>1246</v>
      </c>
      <c r="H745" s="13">
        <v>658</v>
      </c>
      <c r="I745" s="13">
        <v>66734992</v>
      </c>
      <c r="J745" s="9" t="s">
        <v>497</v>
      </c>
      <c r="K745" s="9" t="s">
        <v>378</v>
      </c>
      <c r="L745" s="9" t="s">
        <v>599</v>
      </c>
      <c r="M745" s="13" t="s">
        <v>5507</v>
      </c>
      <c r="N745" s="13"/>
      <c r="O745" s="9"/>
      <c r="P745" s="13"/>
      <c r="Q745" s="13">
        <v>181</v>
      </c>
      <c r="R745" s="9" t="s">
        <v>25</v>
      </c>
      <c r="S745" s="9" t="s">
        <v>26</v>
      </c>
      <c r="T745" s="9" t="s">
        <v>54</v>
      </c>
      <c r="U745" s="13">
        <v>60000000</v>
      </c>
      <c r="V745" s="13">
        <v>2003</v>
      </c>
      <c r="W745" s="13">
        <v>257</v>
      </c>
      <c r="X745" s="13">
        <v>4.4000000000000004</v>
      </c>
      <c r="Y745" s="13">
        <v>2.35</v>
      </c>
      <c r="Z745" s="14">
        <v>858</v>
      </c>
    </row>
    <row r="746" spans="1:26" x14ac:dyDescent="0.25">
      <c r="A746" s="5" t="s">
        <v>309</v>
      </c>
      <c r="B746" s="6" t="s">
        <v>1015</v>
      </c>
      <c r="C746" s="11">
        <v>310</v>
      </c>
      <c r="D746" s="11">
        <v>100</v>
      </c>
      <c r="E746" s="11">
        <v>253</v>
      </c>
      <c r="F746" s="11">
        <v>57</v>
      </c>
      <c r="G746" s="6" t="s">
        <v>1247</v>
      </c>
      <c r="H746" s="11">
        <v>309</v>
      </c>
      <c r="I746" s="11">
        <v>75280058</v>
      </c>
      <c r="J746" s="6" t="s">
        <v>2809</v>
      </c>
      <c r="K746" s="6" t="s">
        <v>4118</v>
      </c>
      <c r="L746" s="6" t="s">
        <v>478</v>
      </c>
      <c r="M746" s="11"/>
      <c r="N746" s="11"/>
      <c r="O746" s="6"/>
      <c r="P746" s="11"/>
      <c r="Q746" s="11">
        <v>279</v>
      </c>
      <c r="R746" s="6" t="s">
        <v>25</v>
      </c>
      <c r="S746" s="6" t="s">
        <v>26</v>
      </c>
      <c r="T746" s="6" t="s">
        <v>54</v>
      </c>
      <c r="U746" s="11">
        <v>60000000</v>
      </c>
      <c r="V746" s="11">
        <v>2009</v>
      </c>
      <c r="W746" s="11">
        <v>229</v>
      </c>
      <c r="X746" s="11">
        <v>7.7</v>
      </c>
      <c r="Y746" s="11">
        <v>1.85</v>
      </c>
      <c r="Z746" s="12">
        <v>10000</v>
      </c>
    </row>
    <row r="747" spans="1:26" x14ac:dyDescent="0.25">
      <c r="A747" s="8" t="s">
        <v>20</v>
      </c>
      <c r="B747" s="9" t="s">
        <v>364</v>
      </c>
      <c r="C747" s="13">
        <v>323</v>
      </c>
      <c r="D747" s="13">
        <v>91</v>
      </c>
      <c r="E747" s="13">
        <v>0</v>
      </c>
      <c r="F747" s="13">
        <v>751</v>
      </c>
      <c r="G747" s="9" t="s">
        <v>797</v>
      </c>
      <c r="H747" s="13">
        <v>11000</v>
      </c>
      <c r="I747" s="13">
        <v>64505912</v>
      </c>
      <c r="J747" s="9" t="s">
        <v>2970</v>
      </c>
      <c r="K747" s="9" t="s">
        <v>2604</v>
      </c>
      <c r="L747" s="9"/>
      <c r="M747" s="13"/>
      <c r="N747" s="13"/>
      <c r="O747" s="9"/>
      <c r="P747" s="13"/>
      <c r="Q747" s="13">
        <v>1264</v>
      </c>
      <c r="R747" s="9" t="s">
        <v>25</v>
      </c>
      <c r="S747" s="9" t="s">
        <v>26</v>
      </c>
      <c r="T747" s="9" t="s">
        <v>249</v>
      </c>
      <c r="U747" s="13">
        <v>48000000</v>
      </c>
      <c r="V747" s="13">
        <v>2008</v>
      </c>
      <c r="W747" s="13">
        <v>946</v>
      </c>
      <c r="X747" s="13">
        <v>5</v>
      </c>
      <c r="Y747" s="13">
        <v>1.85</v>
      </c>
      <c r="Z747" s="14">
        <v>6000</v>
      </c>
    </row>
    <row r="748" spans="1:26" x14ac:dyDescent="0.25">
      <c r="A748" s="5" t="s">
        <v>20</v>
      </c>
      <c r="B748" s="6" t="s">
        <v>619</v>
      </c>
      <c r="C748" s="11">
        <v>171</v>
      </c>
      <c r="D748" s="11">
        <v>146</v>
      </c>
      <c r="E748" s="11">
        <v>12000</v>
      </c>
      <c r="F748" s="11">
        <v>451</v>
      </c>
      <c r="G748" s="6" t="s">
        <v>1065</v>
      </c>
      <c r="H748" s="11">
        <v>18000</v>
      </c>
      <c r="I748" s="11">
        <v>77862546</v>
      </c>
      <c r="J748" s="6" t="s">
        <v>497</v>
      </c>
      <c r="K748" s="6" t="s">
        <v>5507</v>
      </c>
      <c r="L748" s="6" t="s">
        <v>1074</v>
      </c>
      <c r="M748" s="11" t="s">
        <v>2604</v>
      </c>
      <c r="N748" s="11"/>
      <c r="O748" s="6"/>
      <c r="P748" s="11"/>
      <c r="Q748" s="11">
        <v>690</v>
      </c>
      <c r="R748" s="6" t="s">
        <v>25</v>
      </c>
      <c r="S748" s="6" t="s">
        <v>26</v>
      </c>
      <c r="T748" s="6" t="s">
        <v>249</v>
      </c>
      <c r="U748" s="11">
        <v>70000000</v>
      </c>
      <c r="V748" s="11">
        <v>2004</v>
      </c>
      <c r="W748" s="11">
        <v>992</v>
      </c>
      <c r="X748" s="11">
        <v>7.7</v>
      </c>
      <c r="Y748" s="11">
        <v>2.35</v>
      </c>
      <c r="Z748" s="12">
        <v>14000</v>
      </c>
    </row>
    <row r="749" spans="1:26" x14ac:dyDescent="0.25">
      <c r="A749" s="8" t="s">
        <v>20</v>
      </c>
      <c r="B749" s="9" t="s">
        <v>1248</v>
      </c>
      <c r="C749" s="13">
        <v>76</v>
      </c>
      <c r="D749" s="13">
        <v>98</v>
      </c>
      <c r="E749" s="13">
        <v>48</v>
      </c>
      <c r="F749" s="13">
        <v>722</v>
      </c>
      <c r="G749" s="9" t="s">
        <v>22</v>
      </c>
      <c r="H749" s="13">
        <v>21000</v>
      </c>
      <c r="I749" s="13">
        <v>61112916</v>
      </c>
      <c r="J749" s="9" t="s">
        <v>599</v>
      </c>
      <c r="K749" s="9" t="s">
        <v>4118</v>
      </c>
      <c r="L749" s="9" t="s">
        <v>478</v>
      </c>
      <c r="M749" s="13"/>
      <c r="N749" s="13"/>
      <c r="O749" s="9"/>
      <c r="P749" s="13"/>
      <c r="Q749" s="13">
        <v>83</v>
      </c>
      <c r="R749" s="9" t="s">
        <v>25</v>
      </c>
      <c r="S749" s="9" t="s">
        <v>26</v>
      </c>
      <c r="T749" s="9" t="s">
        <v>54</v>
      </c>
      <c r="U749" s="13">
        <v>50000000</v>
      </c>
      <c r="V749" s="13">
        <v>2006</v>
      </c>
      <c r="W749" s="13">
        <v>936</v>
      </c>
      <c r="X749" s="13">
        <v>4.4000000000000004</v>
      </c>
      <c r="Y749" s="13">
        <v>2.35</v>
      </c>
      <c r="Z749" s="14">
        <v>747</v>
      </c>
    </row>
    <row r="750" spans="1:26" x14ac:dyDescent="0.25">
      <c r="A750" s="5" t="s">
        <v>20</v>
      </c>
      <c r="B750" s="6" t="s">
        <v>863</v>
      </c>
      <c r="C750" s="11">
        <v>173</v>
      </c>
      <c r="D750" s="11">
        <v>101</v>
      </c>
      <c r="E750" s="11">
        <v>480</v>
      </c>
      <c r="F750" s="11">
        <v>767</v>
      </c>
      <c r="G750" s="6" t="s">
        <v>875</v>
      </c>
      <c r="H750" s="11">
        <v>881</v>
      </c>
      <c r="I750" s="11">
        <v>88200225</v>
      </c>
      <c r="J750" s="6" t="s">
        <v>599</v>
      </c>
      <c r="K750" s="6" t="s">
        <v>5507</v>
      </c>
      <c r="L750" s="6"/>
      <c r="M750" s="11"/>
      <c r="N750" s="11"/>
      <c r="O750" s="6"/>
      <c r="P750" s="11"/>
      <c r="Q750" s="11">
        <v>308</v>
      </c>
      <c r="R750" s="6" t="s">
        <v>25</v>
      </c>
      <c r="S750" s="6" t="s">
        <v>26</v>
      </c>
      <c r="T750" s="6" t="s">
        <v>27</v>
      </c>
      <c r="U750" s="11">
        <v>60000000</v>
      </c>
      <c r="V750" s="11">
        <v>2004</v>
      </c>
      <c r="W750" s="11">
        <v>869</v>
      </c>
      <c r="X750" s="11">
        <v>6.1</v>
      </c>
      <c r="Y750" s="11">
        <v>2.35</v>
      </c>
      <c r="Z750" s="12">
        <v>0</v>
      </c>
    </row>
    <row r="751" spans="1:26" x14ac:dyDescent="0.25">
      <c r="A751" s="8" t="s">
        <v>20</v>
      </c>
      <c r="B751" s="9" t="s">
        <v>1249</v>
      </c>
      <c r="C751" s="13">
        <v>81</v>
      </c>
      <c r="D751" s="13">
        <v>94</v>
      </c>
      <c r="E751" s="13">
        <v>32</v>
      </c>
      <c r="F751" s="13">
        <v>626</v>
      </c>
      <c r="G751" s="9" t="s">
        <v>1250</v>
      </c>
      <c r="H751" s="13">
        <v>854</v>
      </c>
      <c r="I751" s="13">
        <v>60573641</v>
      </c>
      <c r="J751" s="9" t="s">
        <v>599</v>
      </c>
      <c r="K751" s="9" t="s">
        <v>4118</v>
      </c>
      <c r="L751" s="9"/>
      <c r="M751" s="13"/>
      <c r="N751" s="13"/>
      <c r="O751" s="9"/>
      <c r="P751" s="13"/>
      <c r="Q751" s="13">
        <v>162</v>
      </c>
      <c r="R751" s="9" t="s">
        <v>25</v>
      </c>
      <c r="S751" s="9" t="s">
        <v>26</v>
      </c>
      <c r="T751" s="9" t="s">
        <v>54</v>
      </c>
      <c r="U751" s="13">
        <v>60000000</v>
      </c>
      <c r="V751" s="13">
        <v>1996</v>
      </c>
      <c r="W751" s="13">
        <v>628</v>
      </c>
      <c r="X751" s="13">
        <v>5.4</v>
      </c>
      <c r="Y751" s="13">
        <v>1.85</v>
      </c>
      <c r="Z751" s="14">
        <v>0</v>
      </c>
    </row>
    <row r="752" spans="1:26" x14ac:dyDescent="0.25">
      <c r="A752" s="5" t="s">
        <v>20</v>
      </c>
      <c r="B752" s="6" t="s">
        <v>168</v>
      </c>
      <c r="C752" s="11">
        <v>242</v>
      </c>
      <c r="D752" s="11">
        <v>132</v>
      </c>
      <c r="E752" s="11">
        <v>0</v>
      </c>
      <c r="F752" s="11">
        <v>160</v>
      </c>
      <c r="G752" s="6" t="s">
        <v>1120</v>
      </c>
      <c r="H752" s="11">
        <v>366</v>
      </c>
      <c r="I752" s="11">
        <v>59035104</v>
      </c>
      <c r="J752" s="6" t="s">
        <v>497</v>
      </c>
      <c r="K752" s="6" t="s">
        <v>478</v>
      </c>
      <c r="L752" s="6" t="s">
        <v>1786</v>
      </c>
      <c r="M752" s="11" t="s">
        <v>2970</v>
      </c>
      <c r="N752" s="11"/>
      <c r="O752" s="6"/>
      <c r="P752" s="11"/>
      <c r="Q752" s="11">
        <v>597</v>
      </c>
      <c r="R752" s="6" t="s">
        <v>25</v>
      </c>
      <c r="S752" s="6" t="s">
        <v>26</v>
      </c>
      <c r="T752" s="6" t="s">
        <v>27</v>
      </c>
      <c r="U752" s="11">
        <v>66000000</v>
      </c>
      <c r="V752" s="11">
        <v>2004</v>
      </c>
      <c r="W752" s="11">
        <v>334</v>
      </c>
      <c r="X752" s="11">
        <v>6.8</v>
      </c>
      <c r="Y752" s="11">
        <v>1.85</v>
      </c>
      <c r="Z752" s="12">
        <v>0</v>
      </c>
    </row>
    <row r="753" spans="1:26" x14ac:dyDescent="0.25">
      <c r="A753" s="8" t="s">
        <v>20</v>
      </c>
      <c r="B753" s="9" t="s">
        <v>1252</v>
      </c>
      <c r="C753" s="13">
        <v>110</v>
      </c>
      <c r="D753" s="13">
        <v>115</v>
      </c>
      <c r="E753" s="13">
        <v>234</v>
      </c>
      <c r="F753" s="13">
        <v>521</v>
      </c>
      <c r="G753" s="9" t="s">
        <v>1140</v>
      </c>
      <c r="H753" s="13">
        <v>3000</v>
      </c>
      <c r="I753" s="13">
        <v>56702901</v>
      </c>
      <c r="J753" s="9" t="s">
        <v>1074</v>
      </c>
      <c r="K753" s="9"/>
      <c r="L753" s="9"/>
      <c r="M753" s="13"/>
      <c r="N753" s="13"/>
      <c r="O753" s="9"/>
      <c r="P753" s="13"/>
      <c r="Q753" s="13">
        <v>181</v>
      </c>
      <c r="R753" s="9" t="s">
        <v>25</v>
      </c>
      <c r="S753" s="9" t="s">
        <v>26</v>
      </c>
      <c r="T753" s="9" t="s">
        <v>27</v>
      </c>
      <c r="U753" s="13">
        <v>60000000</v>
      </c>
      <c r="V753" s="13">
        <v>1998</v>
      </c>
      <c r="W753" s="13">
        <v>552</v>
      </c>
      <c r="X753" s="13">
        <v>6.5</v>
      </c>
      <c r="Y753" s="13">
        <v>2.35</v>
      </c>
      <c r="Z753" s="14">
        <v>1000</v>
      </c>
    </row>
    <row r="754" spans="1:26" x14ac:dyDescent="0.25">
      <c r="A754" s="5" t="s">
        <v>20</v>
      </c>
      <c r="B754" s="6" t="s">
        <v>1253</v>
      </c>
      <c r="C754" s="11">
        <v>328</v>
      </c>
      <c r="D754" s="11">
        <v>92</v>
      </c>
      <c r="E754" s="11">
        <v>28</v>
      </c>
      <c r="F754" s="11">
        <v>586</v>
      </c>
      <c r="G754" s="6" t="s">
        <v>244</v>
      </c>
      <c r="H754" s="11">
        <v>10000</v>
      </c>
      <c r="I754" s="11">
        <v>55994557</v>
      </c>
      <c r="J754" s="6" t="s">
        <v>378</v>
      </c>
      <c r="K754" s="6" t="s">
        <v>2809</v>
      </c>
      <c r="L754" s="6" t="s">
        <v>599</v>
      </c>
      <c r="M754" s="11" t="s">
        <v>4118</v>
      </c>
      <c r="N754" s="11" t="s">
        <v>478</v>
      </c>
      <c r="O754" s="6"/>
      <c r="P754" s="11"/>
      <c r="Q754" s="11">
        <v>176</v>
      </c>
      <c r="R754" s="6" t="s">
        <v>25</v>
      </c>
      <c r="S754" s="6" t="s">
        <v>26</v>
      </c>
      <c r="T754" s="6" t="s">
        <v>54</v>
      </c>
      <c r="U754" s="11">
        <v>60000000</v>
      </c>
      <c r="V754" s="11">
        <v>2012</v>
      </c>
      <c r="W754" s="11">
        <v>884</v>
      </c>
      <c r="X754" s="11">
        <v>7</v>
      </c>
      <c r="Y754" s="11">
        <v>2.35</v>
      </c>
      <c r="Z754" s="12">
        <v>12000</v>
      </c>
    </row>
    <row r="755" spans="1:26" x14ac:dyDescent="0.25">
      <c r="A755" s="8" t="s">
        <v>20</v>
      </c>
      <c r="B755" s="9" t="s">
        <v>1103</v>
      </c>
      <c r="C755" s="13">
        <v>83</v>
      </c>
      <c r="D755" s="13">
        <v>124</v>
      </c>
      <c r="E755" s="13">
        <v>105</v>
      </c>
      <c r="F755" s="13">
        <v>460</v>
      </c>
      <c r="G755" s="9" t="s">
        <v>386</v>
      </c>
      <c r="H755" s="13">
        <v>24000</v>
      </c>
      <c r="I755" s="13">
        <v>54910560</v>
      </c>
      <c r="J755" s="9" t="s">
        <v>497</v>
      </c>
      <c r="K755" s="9" t="s">
        <v>378</v>
      </c>
      <c r="L755" s="9" t="s">
        <v>5507</v>
      </c>
      <c r="M755" s="13" t="s">
        <v>2604</v>
      </c>
      <c r="N755" s="13"/>
      <c r="O755" s="9"/>
      <c r="P755" s="13"/>
      <c r="Q755" s="13">
        <v>227</v>
      </c>
      <c r="R755" s="9" t="s">
        <v>25</v>
      </c>
      <c r="S755" s="9" t="s">
        <v>26</v>
      </c>
      <c r="T755" s="9" t="s">
        <v>249</v>
      </c>
      <c r="U755" s="13">
        <v>60000000</v>
      </c>
      <c r="V755" s="13">
        <v>1997</v>
      </c>
      <c r="W755" s="13">
        <v>13000</v>
      </c>
      <c r="X755" s="13">
        <v>6.3</v>
      </c>
      <c r="Y755" s="13">
        <v>2.35</v>
      </c>
      <c r="Z755" s="14">
        <v>0</v>
      </c>
    </row>
    <row r="756" spans="1:26" x14ac:dyDescent="0.25">
      <c r="A756" s="5" t="s">
        <v>20</v>
      </c>
      <c r="B756" s="6" t="s">
        <v>502</v>
      </c>
      <c r="C756" s="11">
        <v>196</v>
      </c>
      <c r="D756" s="11">
        <v>119</v>
      </c>
      <c r="E756" s="11">
        <v>610</v>
      </c>
      <c r="F756" s="11">
        <v>716</v>
      </c>
      <c r="G756" s="6" t="s">
        <v>407</v>
      </c>
      <c r="H756" s="11">
        <v>834</v>
      </c>
      <c r="I756" s="11">
        <v>53789313</v>
      </c>
      <c r="J756" s="6" t="s">
        <v>497</v>
      </c>
      <c r="K756" s="6" t="s">
        <v>5505</v>
      </c>
      <c r="L756" s="6" t="s">
        <v>2970</v>
      </c>
      <c r="M756" s="11" t="s">
        <v>2604</v>
      </c>
      <c r="N756" s="11"/>
      <c r="O756" s="6"/>
      <c r="P756" s="11"/>
      <c r="Q756" s="11">
        <v>347</v>
      </c>
      <c r="R756" s="6" t="s">
        <v>25</v>
      </c>
      <c r="S756" s="6" t="s">
        <v>26</v>
      </c>
      <c r="T756" s="6" t="s">
        <v>27</v>
      </c>
      <c r="U756" s="11">
        <v>60000000</v>
      </c>
      <c r="V756" s="11">
        <v>2003</v>
      </c>
      <c r="W756" s="11">
        <v>780</v>
      </c>
      <c r="X756" s="11">
        <v>6.3</v>
      </c>
      <c r="Y756" s="11">
        <v>2.35</v>
      </c>
      <c r="Z756" s="12">
        <v>0</v>
      </c>
    </row>
    <row r="757" spans="1:26" x14ac:dyDescent="0.25">
      <c r="A757" s="8" t="s">
        <v>20</v>
      </c>
      <c r="B757" s="9" t="s">
        <v>1255</v>
      </c>
      <c r="C757" s="13">
        <v>34</v>
      </c>
      <c r="D757" s="13">
        <v>124</v>
      </c>
      <c r="E757" s="13">
        <v>50</v>
      </c>
      <c r="F757" s="13">
        <v>672</v>
      </c>
      <c r="G757" s="9" t="s">
        <v>1256</v>
      </c>
      <c r="H757" s="13">
        <v>1000</v>
      </c>
      <c r="I757" s="13">
        <v>51045801</v>
      </c>
      <c r="J757" s="9" t="s">
        <v>1074</v>
      </c>
      <c r="K757" s="9" t="s">
        <v>4459</v>
      </c>
      <c r="L757" s="9"/>
      <c r="M757" s="13"/>
      <c r="N757" s="13"/>
      <c r="O757" s="9"/>
      <c r="P757" s="13"/>
      <c r="Q757" s="13">
        <v>54</v>
      </c>
      <c r="R757" s="9" t="s">
        <v>25</v>
      </c>
      <c r="S757" s="9" t="s">
        <v>26</v>
      </c>
      <c r="T757" s="9" t="s">
        <v>27</v>
      </c>
      <c r="U757" s="13">
        <v>60000000</v>
      </c>
      <c r="V757" s="13">
        <v>1996</v>
      </c>
      <c r="W757" s="13">
        <v>944</v>
      </c>
      <c r="X757" s="13">
        <v>6.1</v>
      </c>
      <c r="Y757" s="13">
        <v>1.85</v>
      </c>
      <c r="Z757" s="14">
        <v>829</v>
      </c>
    </row>
    <row r="758" spans="1:26" x14ac:dyDescent="0.25">
      <c r="A758" s="5" t="s">
        <v>20</v>
      </c>
      <c r="B758" s="6" t="s">
        <v>1257</v>
      </c>
      <c r="C758" s="11">
        <v>118</v>
      </c>
      <c r="D758" s="11">
        <v>93</v>
      </c>
      <c r="E758" s="11">
        <v>18</v>
      </c>
      <c r="F758" s="11">
        <v>903</v>
      </c>
      <c r="G758" s="6" t="s">
        <v>361</v>
      </c>
      <c r="H758" s="11">
        <v>9000</v>
      </c>
      <c r="I758" s="11">
        <v>50818750</v>
      </c>
      <c r="J758" s="6" t="s">
        <v>378</v>
      </c>
      <c r="K758" s="6" t="s">
        <v>2809</v>
      </c>
      <c r="L758" s="6" t="s">
        <v>599</v>
      </c>
      <c r="M758" s="11" t="s">
        <v>4118</v>
      </c>
      <c r="N758" s="11" t="s">
        <v>478</v>
      </c>
      <c r="O758" s="6"/>
      <c r="P758" s="11"/>
      <c r="Q758" s="11">
        <v>106</v>
      </c>
      <c r="R758" s="6" t="s">
        <v>25</v>
      </c>
      <c r="S758" s="6" t="s">
        <v>34</v>
      </c>
      <c r="T758" s="6" t="s">
        <v>126</v>
      </c>
      <c r="U758" s="11">
        <v>60000000</v>
      </c>
      <c r="V758" s="11">
        <v>2008</v>
      </c>
      <c r="W758" s="11">
        <v>2000</v>
      </c>
      <c r="X758" s="11">
        <v>6.1</v>
      </c>
      <c r="Y758" s="11">
        <v>2.35</v>
      </c>
      <c r="Z758" s="12">
        <v>0</v>
      </c>
    </row>
    <row r="759" spans="1:26" x14ac:dyDescent="0.25">
      <c r="A759" s="8" t="s">
        <v>20</v>
      </c>
      <c r="B759" s="9" t="s">
        <v>42</v>
      </c>
      <c r="C759" s="13">
        <v>8</v>
      </c>
      <c r="D759" s="13">
        <v>22</v>
      </c>
      <c r="E759" s="13"/>
      <c r="F759" s="13">
        <v>402</v>
      </c>
      <c r="G759" s="9" t="s">
        <v>1258</v>
      </c>
      <c r="H759" s="13">
        <v>732</v>
      </c>
      <c r="I759" s="13"/>
      <c r="J759" s="9" t="s">
        <v>599</v>
      </c>
      <c r="K759" s="9" t="s">
        <v>4459</v>
      </c>
      <c r="L759" s="9"/>
      <c r="M759" s="13"/>
      <c r="N759" s="13"/>
      <c r="O759" s="9"/>
      <c r="P759" s="13"/>
      <c r="Q759" s="13">
        <v>41</v>
      </c>
      <c r="R759" s="9" t="s">
        <v>25</v>
      </c>
      <c r="S759" s="9" t="s">
        <v>26</v>
      </c>
      <c r="T759" s="9" t="s">
        <v>568</v>
      </c>
      <c r="U759" s="13"/>
      <c r="V759" s="13"/>
      <c r="W759" s="13">
        <v>607</v>
      </c>
      <c r="X759" s="13">
        <v>7.3</v>
      </c>
      <c r="Y759" s="13">
        <v>1.78</v>
      </c>
      <c r="Z759" s="14">
        <v>0</v>
      </c>
    </row>
    <row r="760" spans="1:26" x14ac:dyDescent="0.25">
      <c r="A760" s="5" t="s">
        <v>20</v>
      </c>
      <c r="B760" s="6" t="s">
        <v>1260</v>
      </c>
      <c r="C760" s="11">
        <v>81</v>
      </c>
      <c r="D760" s="11">
        <v>98</v>
      </c>
      <c r="E760" s="11">
        <v>11</v>
      </c>
      <c r="F760" s="11">
        <v>107</v>
      </c>
      <c r="G760" s="6" t="s">
        <v>654</v>
      </c>
      <c r="H760" s="11">
        <v>966</v>
      </c>
      <c r="I760" s="11">
        <v>50189179</v>
      </c>
      <c r="J760" s="6" t="s">
        <v>497</v>
      </c>
      <c r="K760" s="6" t="s">
        <v>599</v>
      </c>
      <c r="L760" s="6" t="s">
        <v>2970</v>
      </c>
      <c r="M760" s="11"/>
      <c r="N760" s="11"/>
      <c r="O760" s="6"/>
      <c r="P760" s="11"/>
      <c r="Q760" s="11">
        <v>207</v>
      </c>
      <c r="R760" s="6" t="s">
        <v>25</v>
      </c>
      <c r="S760" s="6" t="s">
        <v>26</v>
      </c>
      <c r="T760" s="6" t="s">
        <v>27</v>
      </c>
      <c r="U760" s="11">
        <v>60000000</v>
      </c>
      <c r="V760" s="11">
        <v>2002</v>
      </c>
      <c r="W760" s="11">
        <v>680</v>
      </c>
      <c r="X760" s="11">
        <v>5.3</v>
      </c>
      <c r="Y760" s="11">
        <v>1.85</v>
      </c>
      <c r="Z760" s="12">
        <v>797</v>
      </c>
    </row>
    <row r="761" spans="1:26" x14ac:dyDescent="0.25">
      <c r="A761" s="8" t="s">
        <v>20</v>
      </c>
      <c r="B761" s="9" t="s">
        <v>1261</v>
      </c>
      <c r="C761" s="13">
        <v>47</v>
      </c>
      <c r="D761" s="13">
        <v>92</v>
      </c>
      <c r="E761" s="13">
        <v>14</v>
      </c>
      <c r="F761" s="13">
        <v>488</v>
      </c>
      <c r="G761" s="9" t="s">
        <v>1262</v>
      </c>
      <c r="H761" s="13">
        <v>789</v>
      </c>
      <c r="I761" s="13">
        <v>50024083</v>
      </c>
      <c r="J761" s="9" t="s">
        <v>497</v>
      </c>
      <c r="K761" s="9" t="s">
        <v>2604</v>
      </c>
      <c r="L761" s="9"/>
      <c r="M761" s="13"/>
      <c r="N761" s="13"/>
      <c r="O761" s="9"/>
      <c r="P761" s="13"/>
      <c r="Q761" s="13">
        <v>126</v>
      </c>
      <c r="R761" s="9" t="s">
        <v>25</v>
      </c>
      <c r="S761" s="9" t="s">
        <v>26</v>
      </c>
      <c r="T761" s="9" t="s">
        <v>249</v>
      </c>
      <c r="U761" s="13">
        <v>60000000</v>
      </c>
      <c r="V761" s="13">
        <v>1995</v>
      </c>
      <c r="W761" s="13">
        <v>520</v>
      </c>
      <c r="X761" s="13">
        <v>5.4</v>
      </c>
      <c r="Y761" s="13">
        <v>1.85</v>
      </c>
      <c r="Z761" s="14">
        <v>1000</v>
      </c>
    </row>
    <row r="762" spans="1:26" x14ac:dyDescent="0.25">
      <c r="A762" s="5" t="s">
        <v>20</v>
      </c>
      <c r="B762" s="6" t="s">
        <v>345</v>
      </c>
      <c r="C762" s="11">
        <v>313</v>
      </c>
      <c r="D762" s="11">
        <v>105</v>
      </c>
      <c r="E762" s="11">
        <v>0</v>
      </c>
      <c r="F762" s="11">
        <v>288</v>
      </c>
      <c r="G762" s="6" t="s">
        <v>374</v>
      </c>
      <c r="H762" s="11">
        <v>539</v>
      </c>
      <c r="I762" s="11">
        <v>50549107</v>
      </c>
      <c r="J762" s="6" t="s">
        <v>497</v>
      </c>
      <c r="K762" s="6" t="s">
        <v>1074</v>
      </c>
      <c r="L762" s="6" t="s">
        <v>2604</v>
      </c>
      <c r="M762" s="11"/>
      <c r="N762" s="11"/>
      <c r="O762" s="6"/>
      <c r="P762" s="11"/>
      <c r="Q762" s="11">
        <v>289</v>
      </c>
      <c r="R762" s="6" t="s">
        <v>25</v>
      </c>
      <c r="S762" s="6" t="s">
        <v>26</v>
      </c>
      <c r="T762" s="6" t="s">
        <v>27</v>
      </c>
      <c r="U762" s="11">
        <v>60000000</v>
      </c>
      <c r="V762" s="11">
        <v>2014</v>
      </c>
      <c r="W762" s="11">
        <v>394</v>
      </c>
      <c r="X762" s="11">
        <v>6.2</v>
      </c>
      <c r="Y762" s="11">
        <v>2.35</v>
      </c>
      <c r="Z762" s="12">
        <v>17000</v>
      </c>
    </row>
    <row r="763" spans="1:26" x14ac:dyDescent="0.25">
      <c r="A763" s="8" t="s">
        <v>20</v>
      </c>
      <c r="B763" s="9" t="s">
        <v>1264</v>
      </c>
      <c r="C763" s="13">
        <v>315</v>
      </c>
      <c r="D763" s="13">
        <v>124</v>
      </c>
      <c r="E763" s="13">
        <v>737</v>
      </c>
      <c r="F763" s="13">
        <v>14000</v>
      </c>
      <c r="G763" s="9" t="s">
        <v>622</v>
      </c>
      <c r="H763" s="13">
        <v>34000</v>
      </c>
      <c r="I763" s="13">
        <v>56443482</v>
      </c>
      <c r="J763" s="9" t="s">
        <v>3170</v>
      </c>
      <c r="K763" s="9" t="s">
        <v>599</v>
      </c>
      <c r="L763" s="9" t="s">
        <v>1074</v>
      </c>
      <c r="M763" s="13"/>
      <c r="N763" s="13"/>
      <c r="O763" s="9"/>
      <c r="P763" s="13"/>
      <c r="Q763" s="13">
        <v>256</v>
      </c>
      <c r="R763" s="9" t="s">
        <v>25</v>
      </c>
      <c r="S763" s="9" t="s">
        <v>26</v>
      </c>
      <c r="T763" s="9" t="s">
        <v>27</v>
      </c>
      <c r="U763" s="13">
        <v>60000000</v>
      </c>
      <c r="V763" s="13">
        <v>2015</v>
      </c>
      <c r="W763" s="13">
        <v>22000</v>
      </c>
      <c r="X763" s="13">
        <v>6.6</v>
      </c>
      <c r="Y763" s="13">
        <v>1.85</v>
      </c>
      <c r="Z763" s="14">
        <v>24000</v>
      </c>
    </row>
    <row r="764" spans="1:26" x14ac:dyDescent="0.25">
      <c r="A764" s="5" t="s">
        <v>20</v>
      </c>
      <c r="B764" s="6" t="s">
        <v>1265</v>
      </c>
      <c r="C764" s="11">
        <v>225</v>
      </c>
      <c r="D764" s="11">
        <v>99</v>
      </c>
      <c r="E764" s="11">
        <v>24</v>
      </c>
      <c r="F764" s="11">
        <v>864</v>
      </c>
      <c r="G764" s="6" t="s">
        <v>1065</v>
      </c>
      <c r="H764" s="11">
        <v>18000</v>
      </c>
      <c r="I764" s="11">
        <v>62401264</v>
      </c>
      <c r="J764" s="6" t="s">
        <v>497</v>
      </c>
      <c r="K764" s="6" t="s">
        <v>5507</v>
      </c>
      <c r="L764" s="6" t="s">
        <v>1074</v>
      </c>
      <c r="M764" s="11" t="s">
        <v>2604</v>
      </c>
      <c r="N764" s="11"/>
      <c r="O764" s="6"/>
      <c r="P764" s="11"/>
      <c r="Q764" s="11">
        <v>323</v>
      </c>
      <c r="R764" s="6" t="s">
        <v>25</v>
      </c>
      <c r="S764" s="6" t="s">
        <v>34</v>
      </c>
      <c r="T764" s="6" t="s">
        <v>249</v>
      </c>
      <c r="U764" s="11">
        <v>60000000</v>
      </c>
      <c r="V764" s="11">
        <v>2016</v>
      </c>
      <c r="W764" s="11">
        <v>992</v>
      </c>
      <c r="X764" s="11">
        <v>5.9</v>
      </c>
      <c r="Y764" s="11">
        <v>2.35</v>
      </c>
      <c r="Z764" s="12">
        <v>28000</v>
      </c>
    </row>
    <row r="765" spans="1:26" x14ac:dyDescent="0.25">
      <c r="A765" s="8" t="s">
        <v>20</v>
      </c>
      <c r="B765" s="9" t="s">
        <v>1266</v>
      </c>
      <c r="C765" s="13">
        <v>223</v>
      </c>
      <c r="D765" s="13">
        <v>116</v>
      </c>
      <c r="E765" s="13">
        <v>0</v>
      </c>
      <c r="F765" s="13">
        <v>672</v>
      </c>
      <c r="G765" s="9" t="s">
        <v>664</v>
      </c>
      <c r="H765" s="13">
        <v>1000</v>
      </c>
      <c r="I765" s="13">
        <v>47748610</v>
      </c>
      <c r="J765" s="9" t="s">
        <v>497</v>
      </c>
      <c r="K765" s="9" t="s">
        <v>1786</v>
      </c>
      <c r="L765" s="9" t="s">
        <v>2970</v>
      </c>
      <c r="M765" s="13"/>
      <c r="N765" s="13"/>
      <c r="O765" s="9"/>
      <c r="P765" s="13"/>
      <c r="Q765" s="13">
        <v>656</v>
      </c>
      <c r="R765" s="9" t="s">
        <v>25</v>
      </c>
      <c r="S765" s="9" t="s">
        <v>26</v>
      </c>
      <c r="T765" s="9" t="s">
        <v>249</v>
      </c>
      <c r="U765" s="13">
        <v>75000000</v>
      </c>
      <c r="V765" s="13">
        <v>1997</v>
      </c>
      <c r="W765" s="13">
        <v>720</v>
      </c>
      <c r="X765" s="13">
        <v>6.3</v>
      </c>
      <c r="Y765" s="13">
        <v>2.35</v>
      </c>
      <c r="Z765" s="14">
        <v>0</v>
      </c>
    </row>
    <row r="766" spans="1:26" x14ac:dyDescent="0.25">
      <c r="A766" s="5" t="s">
        <v>20</v>
      </c>
      <c r="B766" s="6" t="s">
        <v>994</v>
      </c>
      <c r="C766" s="11">
        <v>198</v>
      </c>
      <c r="D766" s="11">
        <v>124</v>
      </c>
      <c r="E766" s="11">
        <v>845</v>
      </c>
      <c r="F766" s="11">
        <v>295</v>
      </c>
      <c r="G766" s="6" t="s">
        <v>1267</v>
      </c>
      <c r="H766" s="11">
        <v>650</v>
      </c>
      <c r="I766" s="11">
        <v>46975183</v>
      </c>
      <c r="J766" s="6" t="s">
        <v>497</v>
      </c>
      <c r="K766" s="6" t="s">
        <v>5507</v>
      </c>
      <c r="L766" s="6" t="s">
        <v>1074</v>
      </c>
      <c r="M766" s="11" t="s">
        <v>5505</v>
      </c>
      <c r="N766" s="11" t="s">
        <v>2604</v>
      </c>
      <c r="O766" s="6"/>
      <c r="P766" s="11"/>
      <c r="Q766" s="11">
        <v>338</v>
      </c>
      <c r="R766" s="6" t="s">
        <v>25</v>
      </c>
      <c r="S766" s="6" t="s">
        <v>26</v>
      </c>
      <c r="T766" s="6" t="s">
        <v>249</v>
      </c>
      <c r="U766" s="11">
        <v>61000000</v>
      </c>
      <c r="V766" s="11">
        <v>2007</v>
      </c>
      <c r="W766" s="11">
        <v>467</v>
      </c>
      <c r="X766" s="11">
        <v>7.2</v>
      </c>
      <c r="Y766" s="11">
        <v>2.35</v>
      </c>
      <c r="Z766" s="12">
        <v>0</v>
      </c>
    </row>
    <row r="767" spans="1:26" x14ac:dyDescent="0.25">
      <c r="A767" s="8" t="s">
        <v>20</v>
      </c>
      <c r="B767" s="9" t="s">
        <v>1269</v>
      </c>
      <c r="C767" s="13">
        <v>219</v>
      </c>
      <c r="D767" s="13">
        <v>96</v>
      </c>
      <c r="E767" s="13">
        <v>7</v>
      </c>
      <c r="F767" s="13">
        <v>642</v>
      </c>
      <c r="G767" s="9" t="s">
        <v>1195</v>
      </c>
      <c r="H767" s="13">
        <v>874</v>
      </c>
      <c r="I767" s="13">
        <v>50807639</v>
      </c>
      <c r="J767" s="9" t="s">
        <v>378</v>
      </c>
      <c r="K767" s="9" t="s">
        <v>2809</v>
      </c>
      <c r="L767" s="9" t="s">
        <v>599</v>
      </c>
      <c r="M767" s="13" t="s">
        <v>4118</v>
      </c>
      <c r="N767" s="13" t="s">
        <v>478</v>
      </c>
      <c r="O767" s="9"/>
      <c r="P767" s="13"/>
      <c r="Q767" s="13">
        <v>122</v>
      </c>
      <c r="R767" s="9" t="s">
        <v>25</v>
      </c>
      <c r="S767" s="9" t="s">
        <v>26</v>
      </c>
      <c r="T767" s="9" t="s">
        <v>54</v>
      </c>
      <c r="U767" s="13">
        <v>60000000</v>
      </c>
      <c r="V767" s="13">
        <v>2014</v>
      </c>
      <c r="W767" s="13">
        <v>668</v>
      </c>
      <c r="X767" s="13">
        <v>6.8</v>
      </c>
      <c r="Y767" s="13">
        <v>1.85</v>
      </c>
      <c r="Z767" s="14">
        <v>11000</v>
      </c>
    </row>
    <row r="768" spans="1:26" x14ac:dyDescent="0.25">
      <c r="A768" s="5" t="s">
        <v>20</v>
      </c>
      <c r="B768" s="6" t="s">
        <v>1271</v>
      </c>
      <c r="C768" s="11">
        <v>92</v>
      </c>
      <c r="D768" s="11">
        <v>104</v>
      </c>
      <c r="E768" s="11">
        <v>165</v>
      </c>
      <c r="F768" s="11">
        <v>944</v>
      </c>
      <c r="G768" s="6" t="s">
        <v>1272</v>
      </c>
      <c r="H768" s="11">
        <v>1000</v>
      </c>
      <c r="I768" s="11">
        <v>46611204</v>
      </c>
      <c r="J768" s="6" t="s">
        <v>599</v>
      </c>
      <c r="K768" s="6" t="s">
        <v>1074</v>
      </c>
      <c r="L768" s="6" t="s">
        <v>478</v>
      </c>
      <c r="M768" s="11" t="s">
        <v>4459</v>
      </c>
      <c r="N768" s="11"/>
      <c r="O768" s="6"/>
      <c r="P768" s="11"/>
      <c r="Q768" s="11">
        <v>257</v>
      </c>
      <c r="R768" s="6" t="s">
        <v>25</v>
      </c>
      <c r="S768" s="6" t="s">
        <v>26</v>
      </c>
      <c r="T768" s="6" t="s">
        <v>27</v>
      </c>
      <c r="U768" s="11">
        <v>48000000</v>
      </c>
      <c r="V768" s="11">
        <v>1998</v>
      </c>
      <c r="W768" s="11">
        <v>967</v>
      </c>
      <c r="X768" s="11">
        <v>6.1</v>
      </c>
      <c r="Y768" s="11">
        <v>2.35</v>
      </c>
      <c r="Z768" s="12">
        <v>0</v>
      </c>
    </row>
    <row r="769" spans="1:26" x14ac:dyDescent="0.25">
      <c r="A769" s="8" t="s">
        <v>20</v>
      </c>
      <c r="B769" s="9" t="s">
        <v>733</v>
      </c>
      <c r="C769" s="13">
        <v>435</v>
      </c>
      <c r="D769" s="13">
        <v>100</v>
      </c>
      <c r="E769" s="13">
        <v>97</v>
      </c>
      <c r="F769" s="13">
        <v>2000</v>
      </c>
      <c r="G769" s="9" t="s">
        <v>473</v>
      </c>
      <c r="H769" s="13">
        <v>11000</v>
      </c>
      <c r="I769" s="13">
        <v>257756197</v>
      </c>
      <c r="J769" s="9" t="s">
        <v>497</v>
      </c>
      <c r="K769" s="9" t="s">
        <v>378</v>
      </c>
      <c r="L769" s="9" t="s">
        <v>2809</v>
      </c>
      <c r="M769" s="13" t="s">
        <v>599</v>
      </c>
      <c r="N769" s="13" t="s">
        <v>4118</v>
      </c>
      <c r="O769" s="9" t="s">
        <v>478</v>
      </c>
      <c r="P769" s="13"/>
      <c r="Q769" s="13">
        <v>471</v>
      </c>
      <c r="R769" s="9" t="s">
        <v>25</v>
      </c>
      <c r="S769" s="9" t="s">
        <v>163</v>
      </c>
      <c r="T769" s="9" t="s">
        <v>54</v>
      </c>
      <c r="U769" s="13">
        <v>60000000</v>
      </c>
      <c r="V769" s="13">
        <v>2014</v>
      </c>
      <c r="W769" s="13">
        <v>8000</v>
      </c>
      <c r="X769" s="13">
        <v>7.8</v>
      </c>
      <c r="Y769" s="13">
        <v>2.35</v>
      </c>
      <c r="Z769" s="14">
        <v>64000</v>
      </c>
    </row>
    <row r="770" spans="1:26" x14ac:dyDescent="0.25">
      <c r="A770" s="5" t="s">
        <v>20</v>
      </c>
      <c r="B770" s="6" t="s">
        <v>1274</v>
      </c>
      <c r="C770" s="11">
        <v>111</v>
      </c>
      <c r="D770" s="11">
        <v>115</v>
      </c>
      <c r="E770" s="11">
        <v>11</v>
      </c>
      <c r="F770" s="11">
        <v>642</v>
      </c>
      <c r="G770" s="6" t="s">
        <v>347</v>
      </c>
      <c r="H770" s="11">
        <v>1000</v>
      </c>
      <c r="I770" s="11">
        <v>48472213</v>
      </c>
      <c r="J770" s="6" t="s">
        <v>497</v>
      </c>
      <c r="K770" s="6" t="s">
        <v>599</v>
      </c>
      <c r="L770" s="6" t="s">
        <v>5507</v>
      </c>
      <c r="M770" s="11"/>
      <c r="N770" s="11"/>
      <c r="O770" s="6"/>
      <c r="P770" s="11"/>
      <c r="Q770" s="11">
        <v>156</v>
      </c>
      <c r="R770" s="6" t="s">
        <v>25</v>
      </c>
      <c r="S770" s="6" t="s">
        <v>26</v>
      </c>
      <c r="T770" s="6" t="s">
        <v>27</v>
      </c>
      <c r="U770" s="11">
        <v>45000000</v>
      </c>
      <c r="V770" s="11">
        <v>2005</v>
      </c>
      <c r="W770" s="11">
        <v>759</v>
      </c>
      <c r="X770" s="11">
        <v>5</v>
      </c>
      <c r="Y770" s="11">
        <v>2.35</v>
      </c>
      <c r="Z770" s="12">
        <v>621</v>
      </c>
    </row>
    <row r="771" spans="1:26" x14ac:dyDescent="0.25">
      <c r="A771" s="8" t="s">
        <v>20</v>
      </c>
      <c r="B771" s="9" t="s">
        <v>1131</v>
      </c>
      <c r="C771" s="13">
        <v>138</v>
      </c>
      <c r="D771" s="13">
        <v>101</v>
      </c>
      <c r="E771" s="13">
        <v>38</v>
      </c>
      <c r="F771" s="13">
        <v>11000</v>
      </c>
      <c r="G771" s="9" t="s">
        <v>272</v>
      </c>
      <c r="H771" s="13">
        <v>23000</v>
      </c>
      <c r="I771" s="13">
        <v>43060566</v>
      </c>
      <c r="J771" s="9" t="s">
        <v>497</v>
      </c>
      <c r="K771" s="9" t="s">
        <v>378</v>
      </c>
      <c r="L771" s="9" t="s">
        <v>478</v>
      </c>
      <c r="M771" s="13" t="s">
        <v>2970</v>
      </c>
      <c r="N771" s="13" t="s">
        <v>2604</v>
      </c>
      <c r="O771" s="9"/>
      <c r="P771" s="13"/>
      <c r="Q771" s="13">
        <v>569</v>
      </c>
      <c r="R771" s="9" t="s">
        <v>25</v>
      </c>
      <c r="S771" s="9" t="s">
        <v>26</v>
      </c>
      <c r="T771" s="9" t="s">
        <v>27</v>
      </c>
      <c r="U771" s="13">
        <v>60000000</v>
      </c>
      <c r="V771" s="13">
        <v>2002</v>
      </c>
      <c r="W771" s="13">
        <v>18000</v>
      </c>
      <c r="X771" s="13">
        <v>6.2</v>
      </c>
      <c r="Y771" s="13">
        <v>2.35</v>
      </c>
      <c r="Z771" s="14">
        <v>0</v>
      </c>
    </row>
    <row r="772" spans="1:26" x14ac:dyDescent="0.25">
      <c r="A772" s="5" t="s">
        <v>20</v>
      </c>
      <c r="B772" s="6" t="s">
        <v>1276</v>
      </c>
      <c r="C772" s="11">
        <v>415</v>
      </c>
      <c r="D772" s="11">
        <v>113</v>
      </c>
      <c r="E772" s="11">
        <v>181</v>
      </c>
      <c r="F772" s="11">
        <v>300</v>
      </c>
      <c r="G772" s="6" t="s">
        <v>1100</v>
      </c>
      <c r="H772" s="11">
        <v>33000</v>
      </c>
      <c r="I772" s="11">
        <v>45996718</v>
      </c>
      <c r="J772" s="6" t="s">
        <v>497</v>
      </c>
      <c r="K772" s="6" t="s">
        <v>5507</v>
      </c>
      <c r="L772" s="6" t="s">
        <v>1074</v>
      </c>
      <c r="M772" s="11" t="s">
        <v>2604</v>
      </c>
      <c r="N772" s="11"/>
      <c r="O772" s="6"/>
      <c r="P772" s="11"/>
      <c r="Q772" s="11">
        <v>264</v>
      </c>
      <c r="R772" s="6" t="s">
        <v>25</v>
      </c>
      <c r="S772" s="6" t="s">
        <v>26</v>
      </c>
      <c r="T772" s="6" t="s">
        <v>249</v>
      </c>
      <c r="U772" s="11">
        <v>60000000</v>
      </c>
      <c r="V772" s="11">
        <v>2013</v>
      </c>
      <c r="W772" s="11">
        <v>301</v>
      </c>
      <c r="X772" s="11">
        <v>6.7</v>
      </c>
      <c r="Y772" s="11">
        <v>2.35</v>
      </c>
      <c r="Z772" s="12">
        <v>40000</v>
      </c>
    </row>
    <row r="773" spans="1:26" x14ac:dyDescent="0.25">
      <c r="A773" s="8" t="s">
        <v>20</v>
      </c>
      <c r="B773" s="9" t="s">
        <v>1277</v>
      </c>
      <c r="C773" s="13">
        <v>170</v>
      </c>
      <c r="D773" s="13">
        <v>100</v>
      </c>
      <c r="E773" s="13">
        <v>11000</v>
      </c>
      <c r="F773" s="13">
        <v>485</v>
      </c>
      <c r="G773" s="9" t="s">
        <v>191</v>
      </c>
      <c r="H773" s="13">
        <v>10000</v>
      </c>
      <c r="I773" s="13">
        <v>43337279</v>
      </c>
      <c r="J773" s="9" t="s">
        <v>378</v>
      </c>
      <c r="K773" s="9" t="s">
        <v>599</v>
      </c>
      <c r="L773" s="9"/>
      <c r="M773" s="13"/>
      <c r="N773" s="13"/>
      <c r="O773" s="9"/>
      <c r="P773" s="13"/>
      <c r="Q773" s="13">
        <v>203</v>
      </c>
      <c r="R773" s="9" t="s">
        <v>25</v>
      </c>
      <c r="S773" s="9" t="s">
        <v>26</v>
      </c>
      <c r="T773" s="9" t="s">
        <v>27</v>
      </c>
      <c r="U773" s="13">
        <v>60000000</v>
      </c>
      <c r="V773" s="13">
        <v>2009</v>
      </c>
      <c r="W773" s="13">
        <v>1000</v>
      </c>
      <c r="X773" s="13">
        <v>4.9000000000000004</v>
      </c>
      <c r="Y773" s="13">
        <v>1.85</v>
      </c>
      <c r="Z773" s="14">
        <v>0</v>
      </c>
    </row>
    <row r="774" spans="1:26" x14ac:dyDescent="0.25">
      <c r="A774" s="5" t="s">
        <v>20</v>
      </c>
      <c r="B774" s="6" t="s">
        <v>1153</v>
      </c>
      <c r="C774" s="11">
        <v>306</v>
      </c>
      <c r="D774" s="11">
        <v>134</v>
      </c>
      <c r="E774" s="11">
        <v>16000</v>
      </c>
      <c r="F774" s="11">
        <v>204</v>
      </c>
      <c r="G774" s="6" t="s">
        <v>205</v>
      </c>
      <c r="H774" s="11">
        <v>13000</v>
      </c>
      <c r="I774" s="11">
        <v>37479778</v>
      </c>
      <c r="J774" s="6" t="s">
        <v>3170</v>
      </c>
      <c r="K774" s="6" t="s">
        <v>1074</v>
      </c>
      <c r="L774" s="6" t="s">
        <v>5155</v>
      </c>
      <c r="M774" s="11" t="s">
        <v>5506</v>
      </c>
      <c r="N774" s="11"/>
      <c r="O774" s="6"/>
      <c r="P774" s="11"/>
      <c r="Q774" s="11">
        <v>259</v>
      </c>
      <c r="R774" s="6" t="s">
        <v>25</v>
      </c>
      <c r="S774" s="6" t="s">
        <v>26</v>
      </c>
      <c r="T774" s="6" t="s">
        <v>27</v>
      </c>
      <c r="U774" s="11">
        <v>60000000</v>
      </c>
      <c r="V774" s="11">
        <v>2009</v>
      </c>
      <c r="W774" s="11">
        <v>11000</v>
      </c>
      <c r="X774" s="11">
        <v>7.4</v>
      </c>
      <c r="Y774" s="11">
        <v>2.35</v>
      </c>
      <c r="Z774" s="12">
        <v>23000</v>
      </c>
    </row>
    <row r="775" spans="1:26" x14ac:dyDescent="0.25">
      <c r="A775" s="8" t="s">
        <v>20</v>
      </c>
      <c r="B775" s="9" t="s">
        <v>1279</v>
      </c>
      <c r="C775" s="13">
        <v>252</v>
      </c>
      <c r="D775" s="13">
        <v>127</v>
      </c>
      <c r="E775" s="13">
        <v>162</v>
      </c>
      <c r="F775" s="13">
        <v>379</v>
      </c>
      <c r="G775" s="9" t="s">
        <v>74</v>
      </c>
      <c r="H775" s="13">
        <v>18000</v>
      </c>
      <c r="I775" s="13">
        <v>36965395</v>
      </c>
      <c r="J775" s="9" t="s">
        <v>5507</v>
      </c>
      <c r="K775" s="9" t="s">
        <v>1074</v>
      </c>
      <c r="L775" s="9" t="s">
        <v>5505</v>
      </c>
      <c r="M775" s="13" t="s">
        <v>2604</v>
      </c>
      <c r="N775" s="13"/>
      <c r="O775" s="9"/>
      <c r="P775" s="13"/>
      <c r="Q775" s="13">
        <v>235</v>
      </c>
      <c r="R775" s="9" t="s">
        <v>25</v>
      </c>
      <c r="S775" s="9" t="s">
        <v>26</v>
      </c>
      <c r="T775" s="9" t="s">
        <v>27</v>
      </c>
      <c r="U775" s="13"/>
      <c r="V775" s="13">
        <v>2009</v>
      </c>
      <c r="W775" s="13">
        <v>748</v>
      </c>
      <c r="X775" s="13">
        <v>7.1</v>
      </c>
      <c r="Y775" s="13">
        <v>2.35</v>
      </c>
      <c r="Z775" s="14">
        <v>0</v>
      </c>
    </row>
    <row r="776" spans="1:26" x14ac:dyDescent="0.25">
      <c r="A776" s="5" t="s">
        <v>20</v>
      </c>
      <c r="B776" s="6" t="s">
        <v>493</v>
      </c>
      <c r="C776" s="11">
        <v>211</v>
      </c>
      <c r="D776" s="11">
        <v>125</v>
      </c>
      <c r="E776" s="11">
        <v>209</v>
      </c>
      <c r="F776" s="11">
        <v>896</v>
      </c>
      <c r="G776" s="6" t="s">
        <v>72</v>
      </c>
      <c r="H776" s="11">
        <v>8000</v>
      </c>
      <c r="I776" s="11">
        <v>40559930</v>
      </c>
      <c r="J776" s="6" t="s">
        <v>599</v>
      </c>
      <c r="K776" s="6" t="s">
        <v>5507</v>
      </c>
      <c r="L776" s="6" t="s">
        <v>4459</v>
      </c>
      <c r="M776" s="11" t="s">
        <v>2604</v>
      </c>
      <c r="N776" s="11"/>
      <c r="O776" s="6"/>
      <c r="P776" s="11"/>
      <c r="Q776" s="11">
        <v>184</v>
      </c>
      <c r="R776" s="6" t="s">
        <v>25</v>
      </c>
      <c r="S776" s="6" t="s">
        <v>26</v>
      </c>
      <c r="T776" s="6" t="s">
        <v>27</v>
      </c>
      <c r="U776" s="11">
        <v>60000000</v>
      </c>
      <c r="V776" s="11">
        <v>2009</v>
      </c>
      <c r="W776" s="11">
        <v>1000</v>
      </c>
      <c r="X776" s="11">
        <v>6.2</v>
      </c>
      <c r="Y776" s="11">
        <v>2.35</v>
      </c>
      <c r="Z776" s="12">
        <v>0</v>
      </c>
    </row>
    <row r="777" spans="1:26" x14ac:dyDescent="0.25">
      <c r="A777" s="8" t="s">
        <v>20</v>
      </c>
      <c r="B777" s="9" t="s">
        <v>1282</v>
      </c>
      <c r="C777" s="13">
        <v>49</v>
      </c>
      <c r="D777" s="13">
        <v>94</v>
      </c>
      <c r="E777" s="13">
        <v>80</v>
      </c>
      <c r="F777" s="13">
        <v>230</v>
      </c>
      <c r="G777" s="9" t="s">
        <v>1283</v>
      </c>
      <c r="H777" s="13">
        <v>1000</v>
      </c>
      <c r="I777" s="13">
        <v>36830057</v>
      </c>
      <c r="J777" s="9" t="s">
        <v>599</v>
      </c>
      <c r="K777" s="9" t="s">
        <v>4118</v>
      </c>
      <c r="L777" s="9" t="s">
        <v>2970</v>
      </c>
      <c r="M777" s="13"/>
      <c r="N777" s="13"/>
      <c r="O777" s="9"/>
      <c r="P777" s="13"/>
      <c r="Q777" s="13">
        <v>73</v>
      </c>
      <c r="R777" s="9" t="s">
        <v>25</v>
      </c>
      <c r="S777" s="9" t="s">
        <v>26</v>
      </c>
      <c r="T777" s="9" t="s">
        <v>54</v>
      </c>
      <c r="U777" s="13">
        <v>65000000</v>
      </c>
      <c r="V777" s="13">
        <v>1999</v>
      </c>
      <c r="W777" s="13">
        <v>417</v>
      </c>
      <c r="X777" s="13">
        <v>4.9000000000000004</v>
      </c>
      <c r="Y777" s="13">
        <v>1.85</v>
      </c>
      <c r="Z777" s="14">
        <v>448</v>
      </c>
    </row>
    <row r="778" spans="1:26" x14ac:dyDescent="0.25">
      <c r="A778" s="5" t="s">
        <v>20</v>
      </c>
      <c r="B778" s="6" t="s">
        <v>1055</v>
      </c>
      <c r="C778" s="11">
        <v>161</v>
      </c>
      <c r="D778" s="11">
        <v>107</v>
      </c>
      <c r="E778" s="11">
        <v>69</v>
      </c>
      <c r="F778" s="11">
        <v>206</v>
      </c>
      <c r="G778" s="6" t="s">
        <v>1285</v>
      </c>
      <c r="H778" s="11">
        <v>310</v>
      </c>
      <c r="I778" s="11">
        <v>36279230</v>
      </c>
      <c r="J778" s="6" t="s">
        <v>497</v>
      </c>
      <c r="K778" s="6" t="s">
        <v>5507</v>
      </c>
      <c r="L778" s="6" t="s">
        <v>2604</v>
      </c>
      <c r="M778" s="11"/>
      <c r="N778" s="11"/>
      <c r="O778" s="6"/>
      <c r="P778" s="11"/>
      <c r="Q778" s="11">
        <v>213</v>
      </c>
      <c r="R778" s="6" t="s">
        <v>25</v>
      </c>
      <c r="S778" s="6" t="s">
        <v>26</v>
      </c>
      <c r="T778" s="6" t="s">
        <v>27</v>
      </c>
      <c r="U778" s="11">
        <v>60000000</v>
      </c>
      <c r="V778" s="11">
        <v>2006</v>
      </c>
      <c r="W778" s="11">
        <v>219</v>
      </c>
      <c r="X778" s="11">
        <v>6.1</v>
      </c>
      <c r="Y778" s="11">
        <v>2.35</v>
      </c>
      <c r="Z778" s="12">
        <v>690</v>
      </c>
    </row>
    <row r="779" spans="1:26" x14ac:dyDescent="0.25">
      <c r="A779" s="8" t="s">
        <v>20</v>
      </c>
      <c r="B779" s="9" t="s">
        <v>1287</v>
      </c>
      <c r="C779" s="13">
        <v>156</v>
      </c>
      <c r="D779" s="13">
        <v>91</v>
      </c>
      <c r="E779" s="13">
        <v>2</v>
      </c>
      <c r="F779" s="13">
        <v>480</v>
      </c>
      <c r="G779" s="9" t="s">
        <v>196</v>
      </c>
      <c r="H779" s="13">
        <v>12000</v>
      </c>
      <c r="I779" s="13">
        <v>42194060</v>
      </c>
      <c r="J779" s="9" t="s">
        <v>378</v>
      </c>
      <c r="K779" s="9" t="s">
        <v>2809</v>
      </c>
      <c r="L779" s="9" t="s">
        <v>599</v>
      </c>
      <c r="M779" s="13" t="s">
        <v>4118</v>
      </c>
      <c r="N779" s="13" t="s">
        <v>2970</v>
      </c>
      <c r="O779" s="9"/>
      <c r="P779" s="13"/>
      <c r="Q779" s="13">
        <v>72</v>
      </c>
      <c r="R779" s="9" t="s">
        <v>25</v>
      </c>
      <c r="S779" s="9" t="s">
        <v>1121</v>
      </c>
      <c r="T779" s="9" t="s">
        <v>54</v>
      </c>
      <c r="U779" s="13">
        <v>70000000</v>
      </c>
      <c r="V779" s="13">
        <v>2009</v>
      </c>
      <c r="W779" s="13">
        <v>10000</v>
      </c>
      <c r="X779" s="13">
        <v>6.1</v>
      </c>
      <c r="Y779" s="13">
        <v>2.35</v>
      </c>
      <c r="Z779" s="14">
        <v>0</v>
      </c>
    </row>
    <row r="780" spans="1:26" x14ac:dyDescent="0.25">
      <c r="A780" s="5" t="s">
        <v>20</v>
      </c>
      <c r="B780" s="6" t="s">
        <v>1288</v>
      </c>
      <c r="C780" s="11">
        <v>172</v>
      </c>
      <c r="D780" s="11">
        <v>116</v>
      </c>
      <c r="E780" s="11">
        <v>53</v>
      </c>
      <c r="F780" s="11">
        <v>906</v>
      </c>
      <c r="G780" s="6" t="s">
        <v>1067</v>
      </c>
      <c r="H780" s="11">
        <v>27000</v>
      </c>
      <c r="I780" s="11">
        <v>43119879</v>
      </c>
      <c r="J780" s="6" t="s">
        <v>497</v>
      </c>
      <c r="K780" s="6" t="s">
        <v>378</v>
      </c>
      <c r="L780" s="6" t="s">
        <v>2970</v>
      </c>
      <c r="M780" s="11" t="s">
        <v>2604</v>
      </c>
      <c r="N780" s="11"/>
      <c r="O780" s="6"/>
      <c r="P780" s="11"/>
      <c r="Q780" s="11">
        <v>842</v>
      </c>
      <c r="R780" s="6" t="s">
        <v>25</v>
      </c>
      <c r="S780" s="6" t="s">
        <v>26</v>
      </c>
      <c r="T780" s="6" t="s">
        <v>27</v>
      </c>
      <c r="U780" s="11">
        <v>60000000</v>
      </c>
      <c r="V780" s="11">
        <v>2002</v>
      </c>
      <c r="W780" s="11">
        <v>1000</v>
      </c>
      <c r="X780" s="11">
        <v>6.4</v>
      </c>
      <c r="Y780" s="11">
        <v>2.35</v>
      </c>
      <c r="Z780" s="12">
        <v>0</v>
      </c>
    </row>
    <row r="781" spans="1:26" x14ac:dyDescent="0.25">
      <c r="A781" s="8" t="s">
        <v>20</v>
      </c>
      <c r="B781" s="9" t="s">
        <v>1289</v>
      </c>
      <c r="C781" s="13">
        <v>161</v>
      </c>
      <c r="D781" s="13">
        <v>100</v>
      </c>
      <c r="E781" s="13">
        <v>0</v>
      </c>
      <c r="F781" s="13">
        <v>210</v>
      </c>
      <c r="G781" s="9" t="s">
        <v>1290</v>
      </c>
      <c r="H781" s="13">
        <v>436</v>
      </c>
      <c r="I781" s="13">
        <v>35096190</v>
      </c>
      <c r="J781" s="9" t="s">
        <v>599</v>
      </c>
      <c r="K781" s="9" t="s">
        <v>5507</v>
      </c>
      <c r="L781" s="9" t="s">
        <v>4459</v>
      </c>
      <c r="M781" s="13"/>
      <c r="N781" s="13"/>
      <c r="O781" s="9"/>
      <c r="P781" s="13"/>
      <c r="Q781" s="13">
        <v>322</v>
      </c>
      <c r="R781" s="9" t="s">
        <v>25</v>
      </c>
      <c r="S781" s="9" t="s">
        <v>26</v>
      </c>
      <c r="T781" s="9" t="s">
        <v>27</v>
      </c>
      <c r="U781" s="13">
        <v>60000000</v>
      </c>
      <c r="V781" s="13">
        <v>2003</v>
      </c>
      <c r="W781" s="13">
        <v>399</v>
      </c>
      <c r="X781" s="13">
        <v>6.3</v>
      </c>
      <c r="Y781" s="13">
        <v>1.85</v>
      </c>
      <c r="Z781" s="14">
        <v>0</v>
      </c>
    </row>
    <row r="782" spans="1:26" x14ac:dyDescent="0.25">
      <c r="A782" s="5" t="s">
        <v>20</v>
      </c>
      <c r="B782" s="6" t="s">
        <v>1291</v>
      </c>
      <c r="C782" s="11">
        <v>239</v>
      </c>
      <c r="D782" s="11">
        <v>111</v>
      </c>
      <c r="E782" s="11">
        <v>39</v>
      </c>
      <c r="F782" s="11">
        <v>461</v>
      </c>
      <c r="G782" s="6" t="s">
        <v>1292</v>
      </c>
      <c r="H782" s="11">
        <v>16000</v>
      </c>
      <c r="I782" s="11">
        <v>35754555</v>
      </c>
      <c r="J782" s="6" t="s">
        <v>1074</v>
      </c>
      <c r="K782" s="6" t="s">
        <v>5506</v>
      </c>
      <c r="L782" s="6"/>
      <c r="M782" s="11"/>
      <c r="N782" s="11"/>
      <c r="O782" s="6"/>
      <c r="P782" s="11"/>
      <c r="Q782" s="11">
        <v>150</v>
      </c>
      <c r="R782" s="6" t="s">
        <v>25</v>
      </c>
      <c r="S782" s="6" t="s">
        <v>26</v>
      </c>
      <c r="T782" s="6" t="s">
        <v>27</v>
      </c>
      <c r="U782" s="11"/>
      <c r="V782" s="11">
        <v>2012</v>
      </c>
      <c r="W782" s="11">
        <v>897</v>
      </c>
      <c r="X782" s="11">
        <v>6.8</v>
      </c>
      <c r="Y782" s="11">
        <v>2.35</v>
      </c>
      <c r="Z782" s="12">
        <v>11000</v>
      </c>
    </row>
    <row r="783" spans="1:26" x14ac:dyDescent="0.25">
      <c r="A783" s="8" t="s">
        <v>20</v>
      </c>
      <c r="B783" s="9" t="s">
        <v>140</v>
      </c>
      <c r="C783" s="13">
        <v>258</v>
      </c>
      <c r="D783" s="13">
        <v>117</v>
      </c>
      <c r="E783" s="13">
        <v>258</v>
      </c>
      <c r="F783" s="13">
        <v>896</v>
      </c>
      <c r="G783" s="9" t="s">
        <v>173</v>
      </c>
      <c r="H783" s="13">
        <v>2000</v>
      </c>
      <c r="I783" s="13">
        <v>43290977</v>
      </c>
      <c r="J783" s="9" t="s">
        <v>5507</v>
      </c>
      <c r="K783" s="9" t="s">
        <v>1074</v>
      </c>
      <c r="L783" s="9" t="s">
        <v>5505</v>
      </c>
      <c r="M783" s="13" t="s">
        <v>2604</v>
      </c>
      <c r="N783" s="13"/>
      <c r="O783" s="9"/>
      <c r="P783" s="13"/>
      <c r="Q783" s="13">
        <v>256</v>
      </c>
      <c r="R783" s="9" t="s">
        <v>25</v>
      </c>
      <c r="S783" s="9" t="s">
        <v>34</v>
      </c>
      <c r="T783" s="9" t="s">
        <v>249</v>
      </c>
      <c r="U783" s="13">
        <v>80000000</v>
      </c>
      <c r="V783" s="13">
        <v>2010</v>
      </c>
      <c r="W783" s="13">
        <v>1000</v>
      </c>
      <c r="X783" s="13">
        <v>6.6</v>
      </c>
      <c r="Y783" s="13">
        <v>2.35</v>
      </c>
      <c r="Z783" s="14">
        <v>0</v>
      </c>
    </row>
    <row r="784" spans="1:26" x14ac:dyDescent="0.25">
      <c r="A784" s="5" t="s">
        <v>20</v>
      </c>
      <c r="B784" s="6" t="s">
        <v>649</v>
      </c>
      <c r="C784" s="11">
        <v>95</v>
      </c>
      <c r="D784" s="11">
        <v>110</v>
      </c>
      <c r="E784" s="11">
        <v>0</v>
      </c>
      <c r="F784" s="11">
        <v>308</v>
      </c>
      <c r="G784" s="6" t="s">
        <v>1293</v>
      </c>
      <c r="H784" s="11">
        <v>510</v>
      </c>
      <c r="I784" s="11">
        <v>33927476</v>
      </c>
      <c r="J784" s="6" t="s">
        <v>1786</v>
      </c>
      <c r="K784" s="6" t="s">
        <v>5505</v>
      </c>
      <c r="L784" s="6" t="s">
        <v>2970</v>
      </c>
      <c r="M784" s="11" t="s">
        <v>2604</v>
      </c>
      <c r="N784" s="11"/>
      <c r="O784" s="6"/>
      <c r="P784" s="11"/>
      <c r="Q784" s="11">
        <v>165</v>
      </c>
      <c r="R784" s="6" t="s">
        <v>25</v>
      </c>
      <c r="S784" s="6" t="s">
        <v>34</v>
      </c>
      <c r="T784" s="6" t="s">
        <v>249</v>
      </c>
      <c r="U784" s="11">
        <v>40000000</v>
      </c>
      <c r="V784" s="11">
        <v>1997</v>
      </c>
      <c r="W784" s="11">
        <v>344</v>
      </c>
      <c r="X784" s="11">
        <v>5.7</v>
      </c>
      <c r="Y784" s="11">
        <v>2.35</v>
      </c>
      <c r="Z784" s="12">
        <v>956</v>
      </c>
    </row>
    <row r="785" spans="1:26" x14ac:dyDescent="0.25">
      <c r="A785" s="8" t="s">
        <v>20</v>
      </c>
      <c r="B785" s="9" t="s">
        <v>1277</v>
      </c>
      <c r="C785" s="13">
        <v>105</v>
      </c>
      <c r="D785" s="13">
        <v>96</v>
      </c>
      <c r="E785" s="13">
        <v>11000</v>
      </c>
      <c r="F785" s="13">
        <v>236</v>
      </c>
      <c r="G785" s="9" t="s">
        <v>1294</v>
      </c>
      <c r="H785" s="13">
        <v>22000</v>
      </c>
      <c r="I785" s="13">
        <v>32122249</v>
      </c>
      <c r="J785" s="9" t="s">
        <v>599</v>
      </c>
      <c r="K785" s="9" t="s">
        <v>5507</v>
      </c>
      <c r="L785" s="9"/>
      <c r="M785" s="13"/>
      <c r="N785" s="13"/>
      <c r="O785" s="9"/>
      <c r="P785" s="13"/>
      <c r="Q785" s="13">
        <v>138</v>
      </c>
      <c r="R785" s="9" t="s">
        <v>25</v>
      </c>
      <c r="S785" s="9" t="s">
        <v>26</v>
      </c>
      <c r="T785" s="9" t="s">
        <v>249</v>
      </c>
      <c r="U785" s="13">
        <v>60000000</v>
      </c>
      <c r="V785" s="13">
        <v>2002</v>
      </c>
      <c r="W785" s="13">
        <v>394</v>
      </c>
      <c r="X785" s="13">
        <v>5.9</v>
      </c>
      <c r="Y785" s="13">
        <v>1.85</v>
      </c>
      <c r="Z785" s="14">
        <v>846</v>
      </c>
    </row>
    <row r="786" spans="1:26" x14ac:dyDescent="0.25">
      <c r="A786" s="5" t="s">
        <v>20</v>
      </c>
      <c r="B786" s="6" t="s">
        <v>1255</v>
      </c>
      <c r="C786" s="11">
        <v>198</v>
      </c>
      <c r="D786" s="11">
        <v>101</v>
      </c>
      <c r="E786" s="11">
        <v>50</v>
      </c>
      <c r="F786" s="11">
        <v>1000</v>
      </c>
      <c r="G786" s="6" t="s">
        <v>818</v>
      </c>
      <c r="H786" s="11">
        <v>22000</v>
      </c>
      <c r="I786" s="11">
        <v>40076438</v>
      </c>
      <c r="J786" s="6" t="s">
        <v>497</v>
      </c>
      <c r="K786" s="6" t="s">
        <v>5507</v>
      </c>
      <c r="L786" s="6" t="s">
        <v>1074</v>
      </c>
      <c r="M786" s="11" t="s">
        <v>5505</v>
      </c>
      <c r="N786" s="11" t="s">
        <v>2604</v>
      </c>
      <c r="O786" s="6"/>
      <c r="P786" s="11"/>
      <c r="Q786" s="11">
        <v>248</v>
      </c>
      <c r="R786" s="6" t="s">
        <v>25</v>
      </c>
      <c r="S786" s="6" t="s">
        <v>26</v>
      </c>
      <c r="T786" s="6" t="s">
        <v>249</v>
      </c>
      <c r="U786" s="11">
        <v>60000000</v>
      </c>
      <c r="V786" s="11">
        <v>2008</v>
      </c>
      <c r="W786" s="11">
        <v>14000</v>
      </c>
      <c r="X786" s="11">
        <v>6</v>
      </c>
      <c r="Y786" s="11">
        <v>2.35</v>
      </c>
      <c r="Z786" s="12">
        <v>0</v>
      </c>
    </row>
    <row r="787" spans="1:26" x14ac:dyDescent="0.25">
      <c r="A787" s="8" t="s">
        <v>20</v>
      </c>
      <c r="B787" s="9" t="s">
        <v>1295</v>
      </c>
      <c r="C787" s="13">
        <v>79</v>
      </c>
      <c r="D787" s="13">
        <v>111</v>
      </c>
      <c r="E787" s="13">
        <v>17</v>
      </c>
      <c r="F787" s="13">
        <v>652</v>
      </c>
      <c r="G787" s="9" t="s">
        <v>1139</v>
      </c>
      <c r="H787" s="13">
        <v>13000</v>
      </c>
      <c r="I787" s="13">
        <v>32940507</v>
      </c>
      <c r="J787" s="9" t="s">
        <v>497</v>
      </c>
      <c r="K787" s="9" t="s">
        <v>5507</v>
      </c>
      <c r="L787" s="9" t="s">
        <v>1074</v>
      </c>
      <c r="M787" s="13" t="s">
        <v>2604</v>
      </c>
      <c r="N787" s="13"/>
      <c r="O787" s="9"/>
      <c r="P787" s="13"/>
      <c r="Q787" s="13">
        <v>127</v>
      </c>
      <c r="R787" s="9" t="s">
        <v>25</v>
      </c>
      <c r="S787" s="9" t="s">
        <v>26</v>
      </c>
      <c r="T787" s="9" t="s">
        <v>249</v>
      </c>
      <c r="U787" s="13">
        <v>60000000</v>
      </c>
      <c r="V787" s="13">
        <v>1998</v>
      </c>
      <c r="W787" s="13">
        <v>968</v>
      </c>
      <c r="X787" s="13">
        <v>6.1</v>
      </c>
      <c r="Y787" s="13">
        <v>2.35</v>
      </c>
      <c r="Z787" s="14">
        <v>0</v>
      </c>
    </row>
    <row r="788" spans="1:26" x14ac:dyDescent="0.25">
      <c r="A788" s="5" t="s">
        <v>20</v>
      </c>
      <c r="B788" s="6" t="s">
        <v>372</v>
      </c>
      <c r="C788" s="11">
        <v>210</v>
      </c>
      <c r="D788" s="11">
        <v>117</v>
      </c>
      <c r="E788" s="11">
        <v>456</v>
      </c>
      <c r="F788" s="11">
        <v>569</v>
      </c>
      <c r="G788" s="6" t="s">
        <v>445</v>
      </c>
      <c r="H788" s="11">
        <v>21000</v>
      </c>
      <c r="I788" s="11">
        <v>31670931</v>
      </c>
      <c r="J788" s="6" t="s">
        <v>3170</v>
      </c>
      <c r="K788" s="6" t="s">
        <v>1074</v>
      </c>
      <c r="L788" s="6" t="s">
        <v>2909</v>
      </c>
      <c r="M788" s="11"/>
      <c r="N788" s="11"/>
      <c r="O788" s="6"/>
      <c r="P788" s="11"/>
      <c r="Q788" s="11">
        <v>143</v>
      </c>
      <c r="R788" s="6" t="s">
        <v>25</v>
      </c>
      <c r="S788" s="6" t="s">
        <v>34</v>
      </c>
      <c r="T788" s="6" t="s">
        <v>27</v>
      </c>
      <c r="U788" s="11">
        <v>60000000</v>
      </c>
      <c r="V788" s="11">
        <v>2009</v>
      </c>
      <c r="W788" s="11">
        <v>939</v>
      </c>
      <c r="X788" s="11">
        <v>6.7</v>
      </c>
      <c r="Y788" s="11">
        <v>2.35</v>
      </c>
      <c r="Z788" s="12">
        <v>0</v>
      </c>
    </row>
    <row r="789" spans="1:26" x14ac:dyDescent="0.25">
      <c r="A789" s="8" t="s">
        <v>20</v>
      </c>
      <c r="B789" s="9" t="s">
        <v>1238</v>
      </c>
      <c r="C789" s="13">
        <v>125</v>
      </c>
      <c r="D789" s="13">
        <v>126</v>
      </c>
      <c r="E789" s="13">
        <v>0</v>
      </c>
      <c r="F789" s="13">
        <v>9000</v>
      </c>
      <c r="G789" s="9" t="s">
        <v>83</v>
      </c>
      <c r="H789" s="13">
        <v>13000</v>
      </c>
      <c r="I789" s="13">
        <v>30695227</v>
      </c>
      <c r="J789" s="9" t="s">
        <v>1074</v>
      </c>
      <c r="K789" s="9" t="s">
        <v>478</v>
      </c>
      <c r="L789" s="9" t="s">
        <v>5506</v>
      </c>
      <c r="M789" s="13"/>
      <c r="N789" s="13"/>
      <c r="O789" s="9"/>
      <c r="P789" s="13"/>
      <c r="Q789" s="13">
        <v>267</v>
      </c>
      <c r="R789" s="9" t="s">
        <v>25</v>
      </c>
      <c r="S789" s="9" t="s">
        <v>26</v>
      </c>
      <c r="T789" s="9" t="s">
        <v>27</v>
      </c>
      <c r="U789" s="13">
        <v>60000000</v>
      </c>
      <c r="V789" s="13">
        <v>2000</v>
      </c>
      <c r="W789" s="13">
        <v>10000</v>
      </c>
      <c r="X789" s="13">
        <v>6.7</v>
      </c>
      <c r="Y789" s="13">
        <v>1.85</v>
      </c>
      <c r="Z789" s="14">
        <v>0</v>
      </c>
    </row>
    <row r="790" spans="1:26" x14ac:dyDescent="0.25">
      <c r="A790" s="5" t="s">
        <v>20</v>
      </c>
      <c r="B790" s="6" t="s">
        <v>1059</v>
      </c>
      <c r="C790" s="11">
        <v>149</v>
      </c>
      <c r="D790" s="11">
        <v>152</v>
      </c>
      <c r="E790" s="11">
        <v>488</v>
      </c>
      <c r="F790" s="11">
        <v>947</v>
      </c>
      <c r="G790" s="6" t="s">
        <v>689</v>
      </c>
      <c r="H790" s="11">
        <v>22000</v>
      </c>
      <c r="I790" s="11">
        <v>32522352</v>
      </c>
      <c r="J790" s="6" t="s">
        <v>378</v>
      </c>
      <c r="K790" s="6" t="s">
        <v>599</v>
      </c>
      <c r="L790" s="6" t="s">
        <v>1074</v>
      </c>
      <c r="M790" s="11" t="s">
        <v>2909</v>
      </c>
      <c r="N790" s="11"/>
      <c r="O790" s="6"/>
      <c r="P790" s="11"/>
      <c r="Q790" s="11">
        <v>822</v>
      </c>
      <c r="R790" s="6" t="s">
        <v>25</v>
      </c>
      <c r="S790" s="6" t="s">
        <v>26</v>
      </c>
      <c r="T790" s="6" t="s">
        <v>249</v>
      </c>
      <c r="U790" s="11">
        <v>60000000</v>
      </c>
      <c r="V790" s="11">
        <v>2000</v>
      </c>
      <c r="W790" s="11">
        <v>11000</v>
      </c>
      <c r="X790" s="11">
        <v>7.9</v>
      </c>
      <c r="Y790" s="11">
        <v>1.85</v>
      </c>
      <c r="Z790" s="12">
        <v>15000</v>
      </c>
    </row>
    <row r="791" spans="1:26" x14ac:dyDescent="0.25">
      <c r="A791" s="8" t="s">
        <v>20</v>
      </c>
      <c r="B791" s="9" t="s">
        <v>1210</v>
      </c>
      <c r="C791" s="13">
        <v>77</v>
      </c>
      <c r="D791" s="13">
        <v>86</v>
      </c>
      <c r="E791" s="13">
        <v>25</v>
      </c>
      <c r="F791" s="13">
        <v>265</v>
      </c>
      <c r="G791" s="9" t="s">
        <v>896</v>
      </c>
      <c r="H791" s="13">
        <v>13000</v>
      </c>
      <c r="I791" s="13">
        <v>28424210</v>
      </c>
      <c r="J791" s="9" t="s">
        <v>2809</v>
      </c>
      <c r="K791" s="9" t="s">
        <v>599</v>
      </c>
      <c r="L791" s="9" t="s">
        <v>4118</v>
      </c>
      <c r="M791" s="13" t="s">
        <v>478</v>
      </c>
      <c r="N791" s="13"/>
      <c r="O791" s="9"/>
      <c r="P791" s="13"/>
      <c r="Q791" s="13">
        <v>74</v>
      </c>
      <c r="R791" s="9" t="s">
        <v>25</v>
      </c>
      <c r="S791" s="9" t="s">
        <v>34</v>
      </c>
      <c r="T791" s="9" t="s">
        <v>54</v>
      </c>
      <c r="U791" s="13"/>
      <c r="V791" s="13">
        <v>2006</v>
      </c>
      <c r="W791" s="13">
        <v>1000</v>
      </c>
      <c r="X791" s="13">
        <v>5</v>
      </c>
      <c r="Y791" s="13">
        <v>1.85</v>
      </c>
      <c r="Z791" s="14">
        <v>470</v>
      </c>
    </row>
    <row r="792" spans="1:26" x14ac:dyDescent="0.25">
      <c r="A792" s="5" t="s">
        <v>20</v>
      </c>
      <c r="B792" s="6" t="s">
        <v>381</v>
      </c>
      <c r="C792" s="11">
        <v>77</v>
      </c>
      <c r="D792" s="11">
        <v>101</v>
      </c>
      <c r="E792" s="11">
        <v>93</v>
      </c>
      <c r="F792" s="11">
        <v>218</v>
      </c>
      <c r="G792" s="6" t="s">
        <v>334</v>
      </c>
      <c r="H792" s="11">
        <v>287</v>
      </c>
      <c r="I792" s="11">
        <v>26082914</v>
      </c>
      <c r="J792" s="6" t="s">
        <v>497</v>
      </c>
      <c r="K792" s="6" t="s">
        <v>378</v>
      </c>
      <c r="L792" s="6" t="s">
        <v>5507</v>
      </c>
      <c r="M792" s="11" t="s">
        <v>2604</v>
      </c>
      <c r="N792" s="11"/>
      <c r="O792" s="6"/>
      <c r="P792" s="11"/>
      <c r="Q792" s="11">
        <v>213</v>
      </c>
      <c r="R792" s="6" t="s">
        <v>25</v>
      </c>
      <c r="S792" s="6" t="s">
        <v>26</v>
      </c>
      <c r="T792" s="6" t="s">
        <v>27</v>
      </c>
      <c r="U792" s="11">
        <v>87000000</v>
      </c>
      <c r="V792" s="11">
        <v>2005</v>
      </c>
      <c r="W792" s="11">
        <v>233</v>
      </c>
      <c r="X792" s="11">
        <v>4.3</v>
      </c>
      <c r="Y792" s="11">
        <v>2.35</v>
      </c>
      <c r="Z792" s="12">
        <v>0</v>
      </c>
    </row>
    <row r="793" spans="1:26" x14ac:dyDescent="0.25">
      <c r="A793" s="8" t="s">
        <v>20</v>
      </c>
      <c r="B793" s="9" t="s">
        <v>1297</v>
      </c>
      <c r="C793" s="13">
        <v>225</v>
      </c>
      <c r="D793" s="13">
        <v>87</v>
      </c>
      <c r="E793" s="13">
        <v>124</v>
      </c>
      <c r="F793" s="13">
        <v>77</v>
      </c>
      <c r="G793" s="9" t="s">
        <v>1298</v>
      </c>
      <c r="H793" s="13">
        <v>865</v>
      </c>
      <c r="I793" s="13">
        <v>29136626</v>
      </c>
      <c r="J793" s="9" t="s">
        <v>497</v>
      </c>
      <c r="K793" s="9" t="s">
        <v>478</v>
      </c>
      <c r="L793" s="9" t="s">
        <v>1786</v>
      </c>
      <c r="M793" s="13" t="s">
        <v>2970</v>
      </c>
      <c r="N793" s="13" t="s">
        <v>2604</v>
      </c>
      <c r="O793" s="9"/>
      <c r="P793" s="13"/>
      <c r="Q793" s="13">
        <v>233</v>
      </c>
      <c r="R793" s="9" t="s">
        <v>25</v>
      </c>
      <c r="S793" s="9" t="s">
        <v>26</v>
      </c>
      <c r="T793" s="9" t="s">
        <v>27</v>
      </c>
      <c r="U793" s="13">
        <v>60000000</v>
      </c>
      <c r="V793" s="13">
        <v>2011</v>
      </c>
      <c r="W793" s="13">
        <v>441</v>
      </c>
      <c r="X793" s="13">
        <v>5.7</v>
      </c>
      <c r="Y793" s="13">
        <v>2.35</v>
      </c>
      <c r="Z793" s="14">
        <v>20000</v>
      </c>
    </row>
    <row r="794" spans="1:26" x14ac:dyDescent="0.25">
      <c r="A794" s="5" t="s">
        <v>20</v>
      </c>
      <c r="B794" s="6" t="s">
        <v>1299</v>
      </c>
      <c r="C794" s="11">
        <v>98</v>
      </c>
      <c r="D794" s="11">
        <v>85</v>
      </c>
      <c r="E794" s="11">
        <v>0</v>
      </c>
      <c r="F794" s="11">
        <v>82</v>
      </c>
      <c r="G794" s="6" t="s">
        <v>1300</v>
      </c>
      <c r="H794" s="11">
        <v>11000</v>
      </c>
      <c r="I794" s="11">
        <v>26288320</v>
      </c>
      <c r="J794" s="6" t="s">
        <v>378</v>
      </c>
      <c r="K794" s="6" t="s">
        <v>2809</v>
      </c>
      <c r="L794" s="6" t="s">
        <v>599</v>
      </c>
      <c r="M794" s="11" t="s">
        <v>1074</v>
      </c>
      <c r="N794" s="11" t="s">
        <v>4118</v>
      </c>
      <c r="O794" s="6" t="s">
        <v>478</v>
      </c>
      <c r="P794" s="11" t="s">
        <v>4459</v>
      </c>
      <c r="Q794" s="11">
        <v>91</v>
      </c>
      <c r="R794" s="6" t="s">
        <v>25</v>
      </c>
      <c r="S794" s="6" t="s">
        <v>26</v>
      </c>
      <c r="T794" s="6" t="s">
        <v>54</v>
      </c>
      <c r="U794" s="11">
        <v>60000000</v>
      </c>
      <c r="V794" s="11">
        <v>2003</v>
      </c>
      <c r="W794" s="11">
        <v>102</v>
      </c>
      <c r="X794" s="11">
        <v>6.7</v>
      </c>
      <c r="Y794" s="11">
        <v>1.66</v>
      </c>
      <c r="Z794" s="12">
        <v>880</v>
      </c>
    </row>
    <row r="795" spans="1:26" x14ac:dyDescent="0.25">
      <c r="A795" s="8" t="s">
        <v>20</v>
      </c>
      <c r="B795" s="9" t="s">
        <v>805</v>
      </c>
      <c r="C795" s="13">
        <v>172</v>
      </c>
      <c r="D795" s="13">
        <v>130</v>
      </c>
      <c r="E795" s="13">
        <v>545</v>
      </c>
      <c r="F795" s="13">
        <v>552</v>
      </c>
      <c r="G795" s="9" t="s">
        <v>744</v>
      </c>
      <c r="H795" s="13">
        <v>722</v>
      </c>
      <c r="I795" s="13">
        <v>26616590</v>
      </c>
      <c r="J795" s="9" t="s">
        <v>1786</v>
      </c>
      <c r="K795" s="9" t="s">
        <v>2970</v>
      </c>
      <c r="L795" s="9" t="s">
        <v>2604</v>
      </c>
      <c r="M795" s="13"/>
      <c r="N795" s="13"/>
      <c r="O795" s="9"/>
      <c r="P795" s="13"/>
      <c r="Q795" s="13">
        <v>857</v>
      </c>
      <c r="R795" s="9" t="s">
        <v>25</v>
      </c>
      <c r="S795" s="9" t="s">
        <v>34</v>
      </c>
      <c r="T795" s="9" t="s">
        <v>249</v>
      </c>
      <c r="U795" s="13">
        <v>60000000</v>
      </c>
      <c r="V795" s="13">
        <v>1997</v>
      </c>
      <c r="W795" s="13">
        <v>585</v>
      </c>
      <c r="X795" s="13">
        <v>6.7</v>
      </c>
      <c r="Y795" s="13">
        <v>2.35</v>
      </c>
      <c r="Z795" s="14">
        <v>10000</v>
      </c>
    </row>
    <row r="796" spans="1:26" x14ac:dyDescent="0.25">
      <c r="A796" s="5" t="s">
        <v>20</v>
      </c>
      <c r="B796" s="6" t="s">
        <v>55</v>
      </c>
      <c r="C796" s="11">
        <v>703</v>
      </c>
      <c r="D796" s="11">
        <v>173</v>
      </c>
      <c r="E796" s="11">
        <v>0</v>
      </c>
      <c r="F796" s="11">
        <v>19000</v>
      </c>
      <c r="G796" s="6" t="s">
        <v>56</v>
      </c>
      <c r="H796" s="11">
        <v>26000</v>
      </c>
      <c r="I796" s="11">
        <v>623279547</v>
      </c>
      <c r="J796" s="6" t="s">
        <v>497</v>
      </c>
      <c r="K796" s="6" t="s">
        <v>378</v>
      </c>
      <c r="L796" s="6" t="s">
        <v>2970</v>
      </c>
      <c r="M796" s="11"/>
      <c r="N796" s="11"/>
      <c r="O796" s="6"/>
      <c r="P796" s="11"/>
      <c r="Q796" s="11">
        <v>1722</v>
      </c>
      <c r="R796" s="6" t="s">
        <v>25</v>
      </c>
      <c r="S796" s="6" t="s">
        <v>26</v>
      </c>
      <c r="T796" s="6" t="s">
        <v>27</v>
      </c>
      <c r="U796" s="11">
        <v>220000000</v>
      </c>
      <c r="V796" s="11">
        <v>2012</v>
      </c>
      <c r="W796" s="11">
        <v>21000</v>
      </c>
      <c r="X796" s="11">
        <v>8.1</v>
      </c>
      <c r="Y796" s="11">
        <v>1.85</v>
      </c>
      <c r="Z796" s="12">
        <v>123000</v>
      </c>
    </row>
    <row r="797" spans="1:26" x14ac:dyDescent="0.25">
      <c r="A797" s="8" t="s">
        <v>20</v>
      </c>
      <c r="B797" s="9" t="s">
        <v>223</v>
      </c>
      <c r="C797" s="13">
        <v>117</v>
      </c>
      <c r="D797" s="13">
        <v>104</v>
      </c>
      <c r="E797" s="13">
        <v>293</v>
      </c>
      <c r="F797" s="13">
        <v>256</v>
      </c>
      <c r="G797" s="9" t="s">
        <v>1301</v>
      </c>
      <c r="H797" s="13">
        <v>780</v>
      </c>
      <c r="I797" s="13">
        <v>30063805</v>
      </c>
      <c r="J797" s="9" t="s">
        <v>1074</v>
      </c>
      <c r="K797" s="9" t="s">
        <v>478</v>
      </c>
      <c r="L797" s="9" t="s">
        <v>5505</v>
      </c>
      <c r="M797" s="13" t="s">
        <v>4459</v>
      </c>
      <c r="N797" s="13" t="s">
        <v>2604</v>
      </c>
      <c r="O797" s="9"/>
      <c r="P797" s="13"/>
      <c r="Q797" s="13">
        <v>243</v>
      </c>
      <c r="R797" s="9" t="s">
        <v>25</v>
      </c>
      <c r="S797" s="9" t="s">
        <v>26</v>
      </c>
      <c r="T797" s="9" t="s">
        <v>27</v>
      </c>
      <c r="U797" s="13">
        <v>60000000</v>
      </c>
      <c r="V797" s="13">
        <v>2002</v>
      </c>
      <c r="W797" s="13">
        <v>265</v>
      </c>
      <c r="X797" s="13">
        <v>6.1</v>
      </c>
      <c r="Y797" s="13">
        <v>2.35</v>
      </c>
      <c r="Z797" s="14">
        <v>0</v>
      </c>
    </row>
    <row r="798" spans="1:26" x14ac:dyDescent="0.25">
      <c r="A798" s="5" t="s">
        <v>20</v>
      </c>
      <c r="B798" s="6" t="s">
        <v>778</v>
      </c>
      <c r="C798" s="11">
        <v>240</v>
      </c>
      <c r="D798" s="11">
        <v>121</v>
      </c>
      <c r="E798" s="11">
        <v>0</v>
      </c>
      <c r="F798" s="11">
        <v>854</v>
      </c>
      <c r="G798" s="6" t="s">
        <v>1302</v>
      </c>
      <c r="H798" s="11">
        <v>19000</v>
      </c>
      <c r="I798" s="11">
        <v>22518325</v>
      </c>
      <c r="J798" s="6" t="s">
        <v>5507</v>
      </c>
      <c r="K798" s="6" t="s">
        <v>1074</v>
      </c>
      <c r="L798" s="6" t="s">
        <v>5505</v>
      </c>
      <c r="M798" s="11" t="s">
        <v>2604</v>
      </c>
      <c r="N798" s="11"/>
      <c r="O798" s="6"/>
      <c r="P798" s="11"/>
      <c r="Q798" s="11">
        <v>644</v>
      </c>
      <c r="R798" s="6" t="s">
        <v>25</v>
      </c>
      <c r="S798" s="6" t="s">
        <v>318</v>
      </c>
      <c r="T798" s="6" t="s">
        <v>249</v>
      </c>
      <c r="U798" s="11">
        <v>50000000</v>
      </c>
      <c r="V798" s="11">
        <v>2006</v>
      </c>
      <c r="W798" s="11">
        <v>972</v>
      </c>
      <c r="X798" s="11">
        <v>5.6</v>
      </c>
      <c r="Y798" s="11">
        <v>2.35</v>
      </c>
      <c r="Z798" s="12">
        <v>0</v>
      </c>
    </row>
    <row r="799" spans="1:26" x14ac:dyDescent="0.25">
      <c r="A799" s="8" t="s">
        <v>309</v>
      </c>
      <c r="B799" s="9" t="s">
        <v>1303</v>
      </c>
      <c r="C799" s="13">
        <v>123</v>
      </c>
      <c r="D799" s="13">
        <v>140</v>
      </c>
      <c r="E799" s="13">
        <v>23</v>
      </c>
      <c r="F799" s="13">
        <v>579</v>
      </c>
      <c r="G799" s="9" t="s">
        <v>123</v>
      </c>
      <c r="H799" s="13">
        <v>11000</v>
      </c>
      <c r="I799" s="13">
        <v>13082288</v>
      </c>
      <c r="J799" s="9" t="s">
        <v>497</v>
      </c>
      <c r="K799" s="9" t="s">
        <v>378</v>
      </c>
      <c r="L799" s="9" t="s">
        <v>1074</v>
      </c>
      <c r="M799" s="13" t="s">
        <v>5155</v>
      </c>
      <c r="N799" s="13" t="s">
        <v>4459</v>
      </c>
      <c r="O799" s="9" t="s">
        <v>5508</v>
      </c>
      <c r="P799" s="13"/>
      <c r="Q799" s="13">
        <v>247</v>
      </c>
      <c r="R799" s="9" t="s">
        <v>25</v>
      </c>
      <c r="S799" s="9" t="s">
        <v>34</v>
      </c>
      <c r="T799" s="9" t="s">
        <v>27</v>
      </c>
      <c r="U799" s="13">
        <v>60000000</v>
      </c>
      <c r="V799" s="13">
        <v>2006</v>
      </c>
      <c r="W799" s="13">
        <v>779</v>
      </c>
      <c r="X799" s="13">
        <v>6.6</v>
      </c>
      <c r="Y799" s="13">
        <v>2.35</v>
      </c>
      <c r="Z799" s="14">
        <v>2000</v>
      </c>
    </row>
    <row r="800" spans="1:26" x14ac:dyDescent="0.25">
      <c r="A800" s="5" t="s">
        <v>20</v>
      </c>
      <c r="B800" s="6" t="s">
        <v>1305</v>
      </c>
      <c r="C800" s="11">
        <v>110</v>
      </c>
      <c r="D800" s="11">
        <v>131</v>
      </c>
      <c r="E800" s="11">
        <v>37</v>
      </c>
      <c r="F800" s="11">
        <v>507</v>
      </c>
      <c r="G800" s="6" t="s">
        <v>207</v>
      </c>
      <c r="H800" s="11">
        <v>968</v>
      </c>
      <c r="I800" s="11">
        <v>18208078</v>
      </c>
      <c r="J800" s="6" t="s">
        <v>497</v>
      </c>
      <c r="K800" s="6" t="s">
        <v>1074</v>
      </c>
      <c r="L800" s="6" t="s">
        <v>2604</v>
      </c>
      <c r="M800" s="11"/>
      <c r="N800" s="11"/>
      <c r="O800" s="6"/>
      <c r="P800" s="11"/>
      <c r="Q800" s="11">
        <v>281</v>
      </c>
      <c r="R800" s="6" t="s">
        <v>25</v>
      </c>
      <c r="S800" s="6" t="s">
        <v>26</v>
      </c>
      <c r="T800" s="6" t="s">
        <v>249</v>
      </c>
      <c r="U800" s="11">
        <v>60000000</v>
      </c>
      <c r="V800" s="11">
        <v>2001</v>
      </c>
      <c r="W800" s="11">
        <v>848</v>
      </c>
      <c r="X800" s="11">
        <v>6.9</v>
      </c>
      <c r="Y800" s="11">
        <v>2.35</v>
      </c>
      <c r="Z800" s="12">
        <v>0</v>
      </c>
    </row>
    <row r="801" spans="1:26" x14ac:dyDescent="0.25">
      <c r="A801" s="8" t="s">
        <v>20</v>
      </c>
      <c r="B801" s="9" t="s">
        <v>1307</v>
      </c>
      <c r="C801" s="13">
        <v>100</v>
      </c>
      <c r="D801" s="13">
        <v>91</v>
      </c>
      <c r="E801" s="13">
        <v>394</v>
      </c>
      <c r="F801" s="13">
        <v>68</v>
      </c>
      <c r="G801" s="9" t="s">
        <v>1308</v>
      </c>
      <c r="H801" s="13">
        <v>889</v>
      </c>
      <c r="I801" s="13">
        <v>14218868</v>
      </c>
      <c r="J801" s="9" t="s">
        <v>1786</v>
      </c>
      <c r="K801" s="9" t="s">
        <v>2970</v>
      </c>
      <c r="L801" s="9" t="s">
        <v>2604</v>
      </c>
      <c r="M801" s="13"/>
      <c r="N801" s="13"/>
      <c r="O801" s="9"/>
      <c r="P801" s="13"/>
      <c r="Q801" s="13">
        <v>282</v>
      </c>
      <c r="R801" s="9" t="s">
        <v>25</v>
      </c>
      <c r="S801" s="9" t="s">
        <v>26</v>
      </c>
      <c r="T801" s="9" t="s">
        <v>27</v>
      </c>
      <c r="U801" s="13">
        <v>65000000</v>
      </c>
      <c r="V801" s="13">
        <v>2000</v>
      </c>
      <c r="W801" s="13">
        <v>290</v>
      </c>
      <c r="X801" s="13">
        <v>4.8</v>
      </c>
      <c r="Y801" s="13">
        <v>2.35</v>
      </c>
      <c r="Z801" s="14">
        <v>589</v>
      </c>
    </row>
    <row r="802" spans="1:26" x14ac:dyDescent="0.25">
      <c r="A802" s="5" t="s">
        <v>20</v>
      </c>
      <c r="B802" s="6" t="s">
        <v>1310</v>
      </c>
      <c r="C802" s="11">
        <v>189</v>
      </c>
      <c r="D802" s="11">
        <v>118</v>
      </c>
      <c r="E802" s="11">
        <v>167</v>
      </c>
      <c r="F802" s="11">
        <v>778</v>
      </c>
      <c r="G802" s="6" t="s">
        <v>92</v>
      </c>
      <c r="H802" s="11">
        <v>20000</v>
      </c>
      <c r="I802" s="11">
        <v>22451</v>
      </c>
      <c r="J802" s="6" t="s">
        <v>1074</v>
      </c>
      <c r="K802" s="6" t="s">
        <v>478</v>
      </c>
      <c r="L802" s="6" t="s">
        <v>5505</v>
      </c>
      <c r="M802" s="11" t="s">
        <v>4459</v>
      </c>
      <c r="N802" s="11"/>
      <c r="O802" s="6"/>
      <c r="P802" s="11"/>
      <c r="Q802" s="11">
        <v>126</v>
      </c>
      <c r="R802" s="6" t="s">
        <v>25</v>
      </c>
      <c r="S802" s="6" t="s">
        <v>26</v>
      </c>
      <c r="T802" s="6" t="s">
        <v>27</v>
      </c>
      <c r="U802" s="11">
        <v>60000000</v>
      </c>
      <c r="V802" s="11">
        <v>2014</v>
      </c>
      <c r="W802" s="11">
        <v>882</v>
      </c>
      <c r="X802" s="11">
        <v>6.2</v>
      </c>
      <c r="Y802" s="11">
        <v>2.35</v>
      </c>
      <c r="Z802" s="12">
        <v>17000</v>
      </c>
    </row>
    <row r="803" spans="1:26" x14ac:dyDescent="0.25">
      <c r="A803" s="8" t="s">
        <v>20</v>
      </c>
      <c r="B803" s="9" t="s">
        <v>1312</v>
      </c>
      <c r="C803" s="13">
        <v>212</v>
      </c>
      <c r="D803" s="13">
        <v>130</v>
      </c>
      <c r="E803" s="13">
        <v>91</v>
      </c>
      <c r="F803" s="13">
        <v>1000</v>
      </c>
      <c r="G803" s="9" t="s">
        <v>1313</v>
      </c>
      <c r="H803" s="13">
        <v>5000</v>
      </c>
      <c r="I803" s="13">
        <v>31165421</v>
      </c>
      <c r="J803" s="9" t="s">
        <v>478</v>
      </c>
      <c r="K803" s="9" t="s">
        <v>1786</v>
      </c>
      <c r="L803" s="9" t="s">
        <v>5505</v>
      </c>
      <c r="M803" s="13" t="s">
        <v>4459</v>
      </c>
      <c r="N803" s="13"/>
      <c r="O803" s="9"/>
      <c r="P803" s="13"/>
      <c r="Q803" s="13">
        <v>457</v>
      </c>
      <c r="R803" s="9" t="s">
        <v>25</v>
      </c>
      <c r="S803" s="9" t="s">
        <v>26</v>
      </c>
      <c r="T803" s="9" t="s">
        <v>27</v>
      </c>
      <c r="U803" s="13">
        <v>60000000</v>
      </c>
      <c r="V803" s="13">
        <v>2013</v>
      </c>
      <c r="W803" s="13">
        <v>2000</v>
      </c>
      <c r="X803" s="13">
        <v>6</v>
      </c>
      <c r="Y803" s="13">
        <v>2.35</v>
      </c>
      <c r="Z803" s="14">
        <v>44000</v>
      </c>
    </row>
    <row r="804" spans="1:26" x14ac:dyDescent="0.25">
      <c r="A804" s="5" t="s">
        <v>20</v>
      </c>
      <c r="B804" s="6" t="s">
        <v>1248</v>
      </c>
      <c r="C804" s="11">
        <v>127</v>
      </c>
      <c r="D804" s="11">
        <v>90</v>
      </c>
      <c r="E804" s="11">
        <v>48</v>
      </c>
      <c r="F804" s="11">
        <v>196</v>
      </c>
      <c r="G804" s="6" t="s">
        <v>1314</v>
      </c>
      <c r="H804" s="11">
        <v>973</v>
      </c>
      <c r="I804" s="11">
        <v>11802056</v>
      </c>
      <c r="J804" s="6" t="s">
        <v>378</v>
      </c>
      <c r="K804" s="6" t="s">
        <v>599</v>
      </c>
      <c r="L804" s="6" t="s">
        <v>4118</v>
      </c>
      <c r="M804" s="11" t="s">
        <v>4459</v>
      </c>
      <c r="N804" s="11" t="s">
        <v>2970</v>
      </c>
      <c r="O804" s="6"/>
      <c r="P804" s="11"/>
      <c r="Q804" s="11">
        <v>109</v>
      </c>
      <c r="R804" s="6" t="s">
        <v>25</v>
      </c>
      <c r="S804" s="6" t="s">
        <v>26</v>
      </c>
      <c r="T804" s="6" t="s">
        <v>54</v>
      </c>
      <c r="U804" s="11">
        <v>60000000</v>
      </c>
      <c r="V804" s="11">
        <v>2008</v>
      </c>
      <c r="W804" s="11">
        <v>400</v>
      </c>
      <c r="X804" s="11">
        <v>4.9000000000000004</v>
      </c>
      <c r="Y804" s="11">
        <v>1.85</v>
      </c>
      <c r="Z804" s="12">
        <v>791</v>
      </c>
    </row>
    <row r="805" spans="1:26" x14ac:dyDescent="0.25">
      <c r="A805" s="8" t="s">
        <v>20</v>
      </c>
      <c r="B805" s="9" t="s">
        <v>1315</v>
      </c>
      <c r="C805" s="13">
        <v>196</v>
      </c>
      <c r="D805" s="13">
        <v>103</v>
      </c>
      <c r="E805" s="13">
        <v>179</v>
      </c>
      <c r="F805" s="13">
        <v>87</v>
      </c>
      <c r="G805" s="9" t="s">
        <v>1316</v>
      </c>
      <c r="H805" s="13">
        <v>794</v>
      </c>
      <c r="I805" s="13">
        <v>25472967</v>
      </c>
      <c r="J805" s="9" t="s">
        <v>1074</v>
      </c>
      <c r="K805" s="9" t="s">
        <v>1786</v>
      </c>
      <c r="L805" s="9" t="s">
        <v>2604</v>
      </c>
      <c r="M805" s="13"/>
      <c r="N805" s="13"/>
      <c r="O805" s="9"/>
      <c r="P805" s="13"/>
      <c r="Q805" s="13">
        <v>411</v>
      </c>
      <c r="R805" s="9" t="s">
        <v>25</v>
      </c>
      <c r="S805" s="9" t="s">
        <v>26</v>
      </c>
      <c r="T805" s="9" t="s">
        <v>27</v>
      </c>
      <c r="U805" s="13">
        <v>30000000</v>
      </c>
      <c r="V805" s="13">
        <v>2005</v>
      </c>
      <c r="W805" s="13">
        <v>329</v>
      </c>
      <c r="X805" s="13">
        <v>5.6</v>
      </c>
      <c r="Y805" s="13">
        <v>2.35</v>
      </c>
      <c r="Z805" s="14">
        <v>0</v>
      </c>
    </row>
    <row r="806" spans="1:26" x14ac:dyDescent="0.25">
      <c r="A806" s="5" t="s">
        <v>20</v>
      </c>
      <c r="B806" s="6" t="s">
        <v>342</v>
      </c>
      <c r="C806" s="11">
        <v>115</v>
      </c>
      <c r="D806" s="11">
        <v>122</v>
      </c>
      <c r="E806" s="11">
        <v>2000</v>
      </c>
      <c r="F806" s="11">
        <v>1000</v>
      </c>
      <c r="G806" s="6" t="s">
        <v>943</v>
      </c>
      <c r="H806" s="11">
        <v>11000</v>
      </c>
      <c r="I806" s="11">
        <v>22362500</v>
      </c>
      <c r="J806" s="6" t="s">
        <v>599</v>
      </c>
      <c r="K806" s="6" t="s">
        <v>1074</v>
      </c>
      <c r="L806" s="6"/>
      <c r="M806" s="11"/>
      <c r="N806" s="11"/>
      <c r="O806" s="6"/>
      <c r="P806" s="11"/>
      <c r="Q806" s="11">
        <v>195</v>
      </c>
      <c r="R806" s="6" t="s">
        <v>25</v>
      </c>
      <c r="S806" s="6" t="s">
        <v>26</v>
      </c>
      <c r="T806" s="6" t="s">
        <v>27</v>
      </c>
      <c r="U806" s="11">
        <v>55000000</v>
      </c>
      <c r="V806" s="11">
        <v>1999</v>
      </c>
      <c r="W806" s="11">
        <v>1000</v>
      </c>
      <c r="X806" s="11">
        <v>6.1</v>
      </c>
      <c r="Y806" s="11">
        <v>1.85</v>
      </c>
      <c r="Z806" s="12">
        <v>641</v>
      </c>
    </row>
    <row r="807" spans="1:26" x14ac:dyDescent="0.25">
      <c r="A807" s="8" t="s">
        <v>20</v>
      </c>
      <c r="B807" s="9" t="s">
        <v>1318</v>
      </c>
      <c r="C807" s="13">
        <v>161</v>
      </c>
      <c r="D807" s="13">
        <v>106</v>
      </c>
      <c r="E807" s="13">
        <v>34</v>
      </c>
      <c r="F807" s="13">
        <v>466</v>
      </c>
      <c r="G807" s="9" t="s">
        <v>80</v>
      </c>
      <c r="H807" s="13">
        <v>3000</v>
      </c>
      <c r="I807" s="13">
        <v>17281832</v>
      </c>
      <c r="J807" s="9" t="s">
        <v>378</v>
      </c>
      <c r="K807" s="9" t="s">
        <v>4118</v>
      </c>
      <c r="L807" s="9" t="s">
        <v>478</v>
      </c>
      <c r="M807" s="13"/>
      <c r="N807" s="13"/>
      <c r="O807" s="9"/>
      <c r="P807" s="13"/>
      <c r="Q807" s="13">
        <v>110</v>
      </c>
      <c r="R807" s="9" t="s">
        <v>25</v>
      </c>
      <c r="S807" s="9" t="s">
        <v>318</v>
      </c>
      <c r="T807" s="9" t="s">
        <v>54</v>
      </c>
      <c r="U807" s="13">
        <v>60000000</v>
      </c>
      <c r="V807" s="13">
        <v>2008</v>
      </c>
      <c r="W807" s="13">
        <v>1000</v>
      </c>
      <c r="X807" s="13">
        <v>6.1</v>
      </c>
      <c r="Y807" s="13">
        <v>2.35</v>
      </c>
      <c r="Z807" s="14">
        <v>0</v>
      </c>
    </row>
    <row r="808" spans="1:26" x14ac:dyDescent="0.25">
      <c r="A808" s="5" t="s">
        <v>20</v>
      </c>
      <c r="B808" s="6" t="s">
        <v>1188</v>
      </c>
      <c r="C808" s="11">
        <v>223</v>
      </c>
      <c r="D808" s="11">
        <v>103</v>
      </c>
      <c r="E808" s="11">
        <v>436</v>
      </c>
      <c r="F808" s="11">
        <v>437</v>
      </c>
      <c r="G808" s="6" t="s">
        <v>310</v>
      </c>
      <c r="H808" s="11">
        <v>19000</v>
      </c>
      <c r="I808" s="11">
        <v>19781879</v>
      </c>
      <c r="J808" s="6" t="s">
        <v>497</v>
      </c>
      <c r="K808" s="6" t="s">
        <v>5507</v>
      </c>
      <c r="L808" s="6" t="s">
        <v>478</v>
      </c>
      <c r="M808" s="11" t="s">
        <v>2604</v>
      </c>
      <c r="N808" s="11"/>
      <c r="O808" s="6"/>
      <c r="P808" s="11"/>
      <c r="Q808" s="11">
        <v>290</v>
      </c>
      <c r="R808" s="6" t="s">
        <v>25</v>
      </c>
      <c r="S808" s="6" t="s">
        <v>26</v>
      </c>
      <c r="T808" s="6" t="s">
        <v>27</v>
      </c>
      <c r="U808" s="11">
        <v>60000000</v>
      </c>
      <c r="V808" s="11">
        <v>2008</v>
      </c>
      <c r="W808" s="11">
        <v>961</v>
      </c>
      <c r="X808" s="11">
        <v>4.8</v>
      </c>
      <c r="Y808" s="11">
        <v>2.35</v>
      </c>
      <c r="Z808" s="12">
        <v>2000</v>
      </c>
    </row>
    <row r="809" spans="1:26" x14ac:dyDescent="0.25">
      <c r="A809" s="8" t="s">
        <v>20</v>
      </c>
      <c r="B809" s="9" t="s">
        <v>1320</v>
      </c>
      <c r="C809" s="13">
        <v>181</v>
      </c>
      <c r="D809" s="13">
        <v>107</v>
      </c>
      <c r="E809" s="13">
        <v>192</v>
      </c>
      <c r="F809" s="13">
        <v>280</v>
      </c>
      <c r="G809" s="9" t="s">
        <v>1321</v>
      </c>
      <c r="H809" s="13">
        <v>40000</v>
      </c>
      <c r="I809" s="13">
        <v>7605668</v>
      </c>
      <c r="J809" s="9" t="s">
        <v>497</v>
      </c>
      <c r="K809" s="9" t="s">
        <v>599</v>
      </c>
      <c r="L809" s="9" t="s">
        <v>5505</v>
      </c>
      <c r="M809" s="13" t="s">
        <v>4459</v>
      </c>
      <c r="N809" s="13"/>
      <c r="O809" s="9"/>
      <c r="P809" s="13"/>
      <c r="Q809" s="13">
        <v>188</v>
      </c>
      <c r="R809" s="9" t="s">
        <v>25</v>
      </c>
      <c r="S809" s="9" t="s">
        <v>34</v>
      </c>
      <c r="T809" s="9" t="s">
        <v>249</v>
      </c>
      <c r="U809" s="13">
        <v>60000000</v>
      </c>
      <c r="V809" s="13">
        <v>2015</v>
      </c>
      <c r="W809" s="13">
        <v>2000</v>
      </c>
      <c r="X809" s="13">
        <v>5.5</v>
      </c>
      <c r="Y809" s="13">
        <v>2.35</v>
      </c>
      <c r="Z809" s="14">
        <v>12000</v>
      </c>
    </row>
    <row r="810" spans="1:26" x14ac:dyDescent="0.25">
      <c r="A810" s="5" t="s">
        <v>20</v>
      </c>
      <c r="B810" s="6" t="s">
        <v>1322</v>
      </c>
      <c r="C810" s="11">
        <v>140</v>
      </c>
      <c r="D810" s="11">
        <v>156</v>
      </c>
      <c r="E810" s="11">
        <v>892</v>
      </c>
      <c r="F810" s="11">
        <v>102</v>
      </c>
      <c r="G810" s="6" t="s">
        <v>1323</v>
      </c>
      <c r="H810" s="11">
        <v>26000</v>
      </c>
      <c r="I810" s="11">
        <v>4535117</v>
      </c>
      <c r="J810" s="6" t="s">
        <v>497</v>
      </c>
      <c r="K810" s="6" t="s">
        <v>378</v>
      </c>
      <c r="L810" s="6" t="s">
        <v>478</v>
      </c>
      <c r="M810" s="11" t="s">
        <v>2604</v>
      </c>
      <c r="N810" s="11"/>
      <c r="O810" s="6"/>
      <c r="P810" s="11"/>
      <c r="Q810" s="11">
        <v>368</v>
      </c>
      <c r="R810" s="6" t="s">
        <v>25</v>
      </c>
      <c r="S810" s="6" t="s">
        <v>318</v>
      </c>
      <c r="T810" s="6" t="s">
        <v>27</v>
      </c>
      <c r="U810" s="11">
        <v>60000000</v>
      </c>
      <c r="V810" s="11">
        <v>2007</v>
      </c>
      <c r="W810" s="11">
        <v>368</v>
      </c>
      <c r="X810" s="11">
        <v>3.8</v>
      </c>
      <c r="Y810" s="11">
        <v>2.35</v>
      </c>
      <c r="Z810" s="12">
        <v>0</v>
      </c>
    </row>
    <row r="811" spans="1:26" x14ac:dyDescent="0.25">
      <c r="A811" s="8" t="s">
        <v>20</v>
      </c>
      <c r="B811" s="9" t="s">
        <v>140</v>
      </c>
      <c r="C811" s="13">
        <v>54</v>
      </c>
      <c r="D811" s="13">
        <v>127</v>
      </c>
      <c r="E811" s="13">
        <v>258</v>
      </c>
      <c r="F811" s="13">
        <v>617</v>
      </c>
      <c r="G811" s="9" t="s">
        <v>623</v>
      </c>
      <c r="H811" s="13">
        <v>11000</v>
      </c>
      <c r="I811" s="13">
        <v>4426297</v>
      </c>
      <c r="J811" s="9" t="s">
        <v>378</v>
      </c>
      <c r="K811" s="9" t="s">
        <v>1074</v>
      </c>
      <c r="L811" s="9" t="s">
        <v>4459</v>
      </c>
      <c r="M811" s="13" t="s">
        <v>5508</v>
      </c>
      <c r="N811" s="13"/>
      <c r="O811" s="9"/>
      <c r="P811" s="13"/>
      <c r="Q811" s="13">
        <v>156</v>
      </c>
      <c r="R811" s="9" t="s">
        <v>25</v>
      </c>
      <c r="S811" s="9" t="s">
        <v>26</v>
      </c>
      <c r="T811" s="9" t="s">
        <v>249</v>
      </c>
      <c r="U811" s="13">
        <v>35000000</v>
      </c>
      <c r="V811" s="13">
        <v>2003</v>
      </c>
      <c r="W811" s="13">
        <v>708</v>
      </c>
      <c r="X811" s="13">
        <v>6.5</v>
      </c>
      <c r="Y811" s="13">
        <v>2.35</v>
      </c>
      <c r="Z811" s="14">
        <v>0</v>
      </c>
    </row>
    <row r="812" spans="1:26" x14ac:dyDescent="0.25">
      <c r="A812" s="5" t="s">
        <v>20</v>
      </c>
      <c r="B812" s="6" t="s">
        <v>1324</v>
      </c>
      <c r="C812" s="11">
        <v>14</v>
      </c>
      <c r="D812" s="11">
        <v>119</v>
      </c>
      <c r="E812" s="11">
        <v>3</v>
      </c>
      <c r="F812" s="11">
        <v>22</v>
      </c>
      <c r="G812" s="6" t="s">
        <v>1325</v>
      </c>
      <c r="H812" s="11">
        <v>879</v>
      </c>
      <c r="I812" s="11"/>
      <c r="J812" s="6" t="s">
        <v>497</v>
      </c>
      <c r="K812" s="6" t="s">
        <v>378</v>
      </c>
      <c r="L812" s="6" t="s">
        <v>478</v>
      </c>
      <c r="M812" s="11"/>
      <c r="N812" s="11"/>
      <c r="O812" s="6"/>
      <c r="P812" s="11"/>
      <c r="Q812" s="11">
        <v>9</v>
      </c>
      <c r="R812" s="6" t="s">
        <v>25</v>
      </c>
      <c r="S812" s="6" t="s">
        <v>356</v>
      </c>
      <c r="T812" s="6" t="s">
        <v>42</v>
      </c>
      <c r="U812" s="11">
        <v>68005000</v>
      </c>
      <c r="V812" s="11">
        <v>2016</v>
      </c>
      <c r="W812" s="11">
        <v>107</v>
      </c>
      <c r="X812" s="11">
        <v>6</v>
      </c>
      <c r="Y812" s="11">
        <v>2.35</v>
      </c>
      <c r="Z812" s="12">
        <v>426</v>
      </c>
    </row>
    <row r="813" spans="1:26" x14ac:dyDescent="0.25">
      <c r="A813" s="8" t="s">
        <v>309</v>
      </c>
      <c r="B813" s="9" t="s">
        <v>1326</v>
      </c>
      <c r="C813" s="13">
        <v>81</v>
      </c>
      <c r="D813" s="13">
        <v>132</v>
      </c>
      <c r="E813" s="13">
        <v>131</v>
      </c>
      <c r="F813" s="13">
        <v>242</v>
      </c>
      <c r="G813" s="9" t="s">
        <v>1327</v>
      </c>
      <c r="H813" s="13">
        <v>11000</v>
      </c>
      <c r="I813" s="13">
        <v>10166502</v>
      </c>
      <c r="J813" s="9" t="s">
        <v>497</v>
      </c>
      <c r="K813" s="9" t="s">
        <v>1074</v>
      </c>
      <c r="L813" s="9" t="s">
        <v>5508</v>
      </c>
      <c r="M813" s="13"/>
      <c r="N813" s="13"/>
      <c r="O813" s="9"/>
      <c r="P813" s="13"/>
      <c r="Q813" s="13">
        <v>183</v>
      </c>
      <c r="R813" s="9" t="s">
        <v>1328</v>
      </c>
      <c r="S813" s="9" t="s">
        <v>26</v>
      </c>
      <c r="T813" s="9" t="s">
        <v>249</v>
      </c>
      <c r="U813" s="13">
        <v>80000000</v>
      </c>
      <c r="V813" s="13">
        <v>2005</v>
      </c>
      <c r="W813" s="13">
        <v>298</v>
      </c>
      <c r="X813" s="13">
        <v>6.7</v>
      </c>
      <c r="Y813" s="13">
        <v>2.35</v>
      </c>
      <c r="Z813" s="14">
        <v>0</v>
      </c>
    </row>
    <row r="814" spans="1:26" x14ac:dyDescent="0.25">
      <c r="A814" s="5" t="s">
        <v>20</v>
      </c>
      <c r="B814" s="6" t="s">
        <v>1329</v>
      </c>
      <c r="C814" s="11">
        <v>579</v>
      </c>
      <c r="D814" s="11">
        <v>108</v>
      </c>
      <c r="E814" s="11">
        <v>84</v>
      </c>
      <c r="F814" s="11">
        <v>361</v>
      </c>
      <c r="G814" s="6" t="s">
        <v>1330</v>
      </c>
      <c r="H814" s="11">
        <v>16000</v>
      </c>
      <c r="I814" s="11">
        <v>363024263</v>
      </c>
      <c r="J814" s="6" t="s">
        <v>497</v>
      </c>
      <c r="K814" s="6" t="s">
        <v>378</v>
      </c>
      <c r="L814" s="6" t="s">
        <v>599</v>
      </c>
      <c r="M814" s="11" t="s">
        <v>4459</v>
      </c>
      <c r="N814" s="11" t="s">
        <v>2970</v>
      </c>
      <c r="O814" s="6"/>
      <c r="P814" s="11"/>
      <c r="Q814" s="11">
        <v>1058</v>
      </c>
      <c r="R814" s="6" t="s">
        <v>25</v>
      </c>
      <c r="S814" s="6" t="s">
        <v>26</v>
      </c>
      <c r="T814" s="6" t="s">
        <v>249</v>
      </c>
      <c r="U814" s="11">
        <v>58000000</v>
      </c>
      <c r="V814" s="11">
        <v>2016</v>
      </c>
      <c r="W814" s="11">
        <v>805</v>
      </c>
      <c r="X814" s="11">
        <v>8.1</v>
      </c>
      <c r="Y814" s="11">
        <v>2.35</v>
      </c>
      <c r="Z814" s="12">
        <v>117000</v>
      </c>
    </row>
    <row r="815" spans="1:26" x14ac:dyDescent="0.25">
      <c r="A815" s="8" t="s">
        <v>20</v>
      </c>
      <c r="B815" s="9" t="s">
        <v>1331</v>
      </c>
      <c r="C815" s="13">
        <v>56</v>
      </c>
      <c r="D815" s="13">
        <v>114</v>
      </c>
      <c r="E815" s="13">
        <v>65</v>
      </c>
      <c r="F815" s="13">
        <v>440</v>
      </c>
      <c r="G815" s="9" t="s">
        <v>1332</v>
      </c>
      <c r="H815" s="13">
        <v>743</v>
      </c>
      <c r="I815" s="13">
        <v>12065985</v>
      </c>
      <c r="J815" s="9" t="s">
        <v>599</v>
      </c>
      <c r="K815" s="9" t="s">
        <v>1074</v>
      </c>
      <c r="L815" s="9"/>
      <c r="M815" s="13"/>
      <c r="N815" s="13"/>
      <c r="O815" s="9"/>
      <c r="P815" s="13"/>
      <c r="Q815" s="13">
        <v>88</v>
      </c>
      <c r="R815" s="9" t="s">
        <v>25</v>
      </c>
      <c r="S815" s="9" t="s">
        <v>26</v>
      </c>
      <c r="T815" s="9" t="s">
        <v>54</v>
      </c>
      <c r="U815" s="13">
        <v>60000000</v>
      </c>
      <c r="V815" s="13">
        <v>1998</v>
      </c>
      <c r="W815" s="13">
        <v>730</v>
      </c>
      <c r="X815" s="13">
        <v>4.9000000000000004</v>
      </c>
      <c r="Y815" s="13">
        <v>2.35</v>
      </c>
      <c r="Z815" s="14">
        <v>296</v>
      </c>
    </row>
    <row r="816" spans="1:26" x14ac:dyDescent="0.25">
      <c r="A816" s="5" t="s">
        <v>20</v>
      </c>
      <c r="B816" s="6" t="s">
        <v>1153</v>
      </c>
      <c r="C816" s="11">
        <v>490</v>
      </c>
      <c r="D816" s="11">
        <v>133</v>
      </c>
      <c r="E816" s="11">
        <v>16000</v>
      </c>
      <c r="F816" s="11">
        <v>318</v>
      </c>
      <c r="G816" s="6" t="s">
        <v>1334</v>
      </c>
      <c r="H816" s="11">
        <v>14000</v>
      </c>
      <c r="I816" s="11">
        <v>350123553</v>
      </c>
      <c r="J816" s="6" t="s">
        <v>497</v>
      </c>
      <c r="K816" s="6" t="s">
        <v>3170</v>
      </c>
      <c r="L816" s="6" t="s">
        <v>1074</v>
      </c>
      <c r="M816" s="11" t="s">
        <v>5155</v>
      </c>
      <c r="N816" s="11" t="s">
        <v>2604</v>
      </c>
      <c r="O816" s="6" t="s">
        <v>5508</v>
      </c>
      <c r="P816" s="11"/>
      <c r="Q816" s="11">
        <v>916</v>
      </c>
      <c r="R816" s="6" t="s">
        <v>25</v>
      </c>
      <c r="S816" s="6" t="s">
        <v>26</v>
      </c>
      <c r="T816" s="6" t="s">
        <v>249</v>
      </c>
      <c r="U816" s="11">
        <v>58800000</v>
      </c>
      <c r="V816" s="11">
        <v>2014</v>
      </c>
      <c r="W816" s="11">
        <v>962</v>
      </c>
      <c r="X816" s="11">
        <v>7.3</v>
      </c>
      <c r="Y816" s="11">
        <v>2.35</v>
      </c>
      <c r="Z816" s="12">
        <v>112000</v>
      </c>
    </row>
    <row r="817" spans="1:26" x14ac:dyDescent="0.25">
      <c r="A817" s="8" t="s">
        <v>20</v>
      </c>
      <c r="B817" s="9" t="s">
        <v>209</v>
      </c>
      <c r="C817" s="13">
        <v>218</v>
      </c>
      <c r="D817" s="13">
        <v>103</v>
      </c>
      <c r="E817" s="13">
        <v>11</v>
      </c>
      <c r="F817" s="13">
        <v>543</v>
      </c>
      <c r="G817" s="9" t="s">
        <v>1335</v>
      </c>
      <c r="H817" s="13">
        <v>2000</v>
      </c>
      <c r="I817" s="13">
        <v>80021740</v>
      </c>
      <c r="J817" s="9" t="s">
        <v>378</v>
      </c>
      <c r="K817" s="9" t="s">
        <v>599</v>
      </c>
      <c r="L817" s="9" t="s">
        <v>4118</v>
      </c>
      <c r="M817" s="13" t="s">
        <v>478</v>
      </c>
      <c r="N817" s="13" t="s">
        <v>1786</v>
      </c>
      <c r="O817" s="9"/>
      <c r="P817" s="13"/>
      <c r="Q817" s="13">
        <v>154</v>
      </c>
      <c r="R817" s="9" t="s">
        <v>25</v>
      </c>
      <c r="S817" s="9" t="s">
        <v>26</v>
      </c>
      <c r="T817" s="9" t="s">
        <v>54</v>
      </c>
      <c r="U817" s="13">
        <v>58000000</v>
      </c>
      <c r="V817" s="13">
        <v>2015</v>
      </c>
      <c r="W817" s="13">
        <v>1000</v>
      </c>
      <c r="X817" s="13">
        <v>6.4</v>
      </c>
      <c r="Y817" s="13">
        <v>2.35</v>
      </c>
      <c r="Z817" s="14">
        <v>35000</v>
      </c>
    </row>
    <row r="818" spans="1:26" x14ac:dyDescent="0.25">
      <c r="A818" s="5" t="s">
        <v>20</v>
      </c>
      <c r="B818" s="6" t="s">
        <v>42</v>
      </c>
      <c r="C818" s="11">
        <v>20</v>
      </c>
      <c r="D818" s="11">
        <v>22</v>
      </c>
      <c r="E818" s="11"/>
      <c r="F818" s="11">
        <v>271</v>
      </c>
      <c r="G818" s="6" t="s">
        <v>1338</v>
      </c>
      <c r="H818" s="11">
        <v>870</v>
      </c>
      <c r="I818" s="11"/>
      <c r="J818" s="6" t="s">
        <v>599</v>
      </c>
      <c r="K818" s="6" t="s">
        <v>4118</v>
      </c>
      <c r="L818" s="6" t="s">
        <v>478</v>
      </c>
      <c r="M818" s="11"/>
      <c r="N818" s="11"/>
      <c r="O818" s="6"/>
      <c r="P818" s="11"/>
      <c r="Q818" s="11">
        <v>94</v>
      </c>
      <c r="R818" s="6" t="s">
        <v>25</v>
      </c>
      <c r="S818" s="6" t="s">
        <v>26</v>
      </c>
      <c r="T818" s="6" t="s">
        <v>913</v>
      </c>
      <c r="U818" s="11">
        <v>3000000</v>
      </c>
      <c r="V818" s="11"/>
      <c r="W818" s="11">
        <v>558</v>
      </c>
      <c r="X818" s="11">
        <v>6.6</v>
      </c>
      <c r="Y818" s="11">
        <v>1.33</v>
      </c>
      <c r="Z818" s="12">
        <v>990</v>
      </c>
    </row>
    <row r="819" spans="1:26" x14ac:dyDescent="0.25">
      <c r="A819" s="8" t="s">
        <v>20</v>
      </c>
      <c r="B819" s="9" t="s">
        <v>717</v>
      </c>
      <c r="C819" s="13">
        <v>142</v>
      </c>
      <c r="D819" s="13">
        <v>95</v>
      </c>
      <c r="E819" s="13">
        <v>70</v>
      </c>
      <c r="F819" s="13">
        <v>512</v>
      </c>
      <c r="G819" s="9" t="s">
        <v>609</v>
      </c>
      <c r="H819" s="13">
        <v>970</v>
      </c>
      <c r="I819" s="13">
        <v>48291624</v>
      </c>
      <c r="J819" s="9" t="s">
        <v>599</v>
      </c>
      <c r="K819" s="9" t="s">
        <v>478</v>
      </c>
      <c r="L819" s="9" t="s">
        <v>4459</v>
      </c>
      <c r="M819" s="13"/>
      <c r="N819" s="13"/>
      <c r="O819" s="9"/>
      <c r="P819" s="13"/>
      <c r="Q819" s="13">
        <v>263</v>
      </c>
      <c r="R819" s="9" t="s">
        <v>25</v>
      </c>
      <c r="S819" s="9" t="s">
        <v>26</v>
      </c>
      <c r="T819" s="9" t="s">
        <v>27</v>
      </c>
      <c r="U819" s="13">
        <v>58000000</v>
      </c>
      <c r="V819" s="13">
        <v>2005</v>
      </c>
      <c r="W819" s="13">
        <v>834</v>
      </c>
      <c r="X819" s="13">
        <v>6.7</v>
      </c>
      <c r="Y819" s="13">
        <v>1.85</v>
      </c>
      <c r="Z819" s="14">
        <v>0</v>
      </c>
    </row>
    <row r="820" spans="1:26" x14ac:dyDescent="0.25">
      <c r="A820" s="5" t="s">
        <v>20</v>
      </c>
      <c r="B820" s="6" t="s">
        <v>1249</v>
      </c>
      <c r="C820" s="11">
        <v>57</v>
      </c>
      <c r="D820" s="11">
        <v>90</v>
      </c>
      <c r="E820" s="11">
        <v>32</v>
      </c>
      <c r="F820" s="11">
        <v>809</v>
      </c>
      <c r="G820" s="6" t="s">
        <v>93</v>
      </c>
      <c r="H820" s="11">
        <v>1000</v>
      </c>
      <c r="I820" s="11">
        <v>35231365</v>
      </c>
      <c r="J820" s="6" t="s">
        <v>599</v>
      </c>
      <c r="K820" s="6" t="s">
        <v>4118</v>
      </c>
      <c r="L820" s="6" t="s">
        <v>4459</v>
      </c>
      <c r="M820" s="11" t="s">
        <v>2970</v>
      </c>
      <c r="N820" s="11"/>
      <c r="O820" s="6"/>
      <c r="P820" s="11"/>
      <c r="Q820" s="11">
        <v>85</v>
      </c>
      <c r="R820" s="6" t="s">
        <v>25</v>
      </c>
      <c r="S820" s="6" t="s">
        <v>26</v>
      </c>
      <c r="T820" s="6" t="s">
        <v>54</v>
      </c>
      <c r="U820" s="11">
        <v>60000000</v>
      </c>
      <c r="V820" s="11">
        <v>2000</v>
      </c>
      <c r="W820" s="11">
        <v>891</v>
      </c>
      <c r="X820" s="11">
        <v>3.6</v>
      </c>
      <c r="Y820" s="11">
        <v>1.85</v>
      </c>
      <c r="Z820" s="12">
        <v>500</v>
      </c>
    </row>
    <row r="821" spans="1:26" x14ac:dyDescent="0.25">
      <c r="A821" s="8" t="s">
        <v>20</v>
      </c>
      <c r="B821" s="9" t="s">
        <v>1339</v>
      </c>
      <c r="C821" s="13">
        <v>84</v>
      </c>
      <c r="D821" s="13">
        <v>87</v>
      </c>
      <c r="E821" s="13">
        <v>10</v>
      </c>
      <c r="F821" s="13">
        <v>349</v>
      </c>
      <c r="G821" s="9" t="s">
        <v>1340</v>
      </c>
      <c r="H821" s="13">
        <v>13000</v>
      </c>
      <c r="I821" s="13">
        <v>53715611</v>
      </c>
      <c r="J821" s="9" t="s">
        <v>497</v>
      </c>
      <c r="K821" s="9" t="s">
        <v>378</v>
      </c>
      <c r="L821" s="9" t="s">
        <v>2604</v>
      </c>
      <c r="M821" s="13" t="s">
        <v>5508</v>
      </c>
      <c r="N821" s="13"/>
      <c r="O821" s="9"/>
      <c r="P821" s="13"/>
      <c r="Q821" s="13">
        <v>171</v>
      </c>
      <c r="R821" s="9" t="s">
        <v>25</v>
      </c>
      <c r="S821" s="9" t="s">
        <v>26</v>
      </c>
      <c r="T821" s="9" t="s">
        <v>249</v>
      </c>
      <c r="U821" s="13">
        <v>63000000</v>
      </c>
      <c r="V821" s="13">
        <v>1988</v>
      </c>
      <c r="W821" s="13">
        <v>1000</v>
      </c>
      <c r="X821" s="13">
        <v>5.7</v>
      </c>
      <c r="Y821" s="13">
        <v>2.35</v>
      </c>
      <c r="Z821" s="14">
        <v>2000</v>
      </c>
    </row>
    <row r="822" spans="1:26" x14ac:dyDescent="0.25">
      <c r="A822" s="5" t="s">
        <v>20</v>
      </c>
      <c r="B822" s="6" t="s">
        <v>1072</v>
      </c>
      <c r="C822" s="11">
        <v>186</v>
      </c>
      <c r="D822" s="11">
        <v>114</v>
      </c>
      <c r="E822" s="11">
        <v>0</v>
      </c>
      <c r="F822" s="11">
        <v>110</v>
      </c>
      <c r="G822" s="6" t="s">
        <v>1341</v>
      </c>
      <c r="H822" s="11">
        <v>142</v>
      </c>
      <c r="I822" s="11">
        <v>31199215</v>
      </c>
      <c r="J822" s="6" t="s">
        <v>599</v>
      </c>
      <c r="K822" s="6" t="s">
        <v>1074</v>
      </c>
      <c r="L822" s="6" t="s">
        <v>4459</v>
      </c>
      <c r="M822" s="11" t="s">
        <v>5506</v>
      </c>
      <c r="N822" s="11"/>
      <c r="O822" s="6"/>
      <c r="P822" s="11"/>
      <c r="Q822" s="11">
        <v>120</v>
      </c>
      <c r="R822" s="6" t="s">
        <v>25</v>
      </c>
      <c r="S822" s="6" t="s">
        <v>26</v>
      </c>
      <c r="T822" s="6" t="s">
        <v>27</v>
      </c>
      <c r="U822" s="11">
        <v>58000000</v>
      </c>
      <c r="V822" s="11">
        <v>2008</v>
      </c>
      <c r="W822" s="11">
        <v>117</v>
      </c>
      <c r="X822" s="11">
        <v>6</v>
      </c>
      <c r="Y822" s="11">
        <v>1.85</v>
      </c>
      <c r="Z822" s="12">
        <v>472</v>
      </c>
    </row>
    <row r="823" spans="1:26" x14ac:dyDescent="0.25">
      <c r="A823" s="8" t="s">
        <v>20</v>
      </c>
      <c r="B823" s="9" t="s">
        <v>586</v>
      </c>
      <c r="C823" s="13">
        <v>53</v>
      </c>
      <c r="D823" s="13">
        <v>119</v>
      </c>
      <c r="E823" s="13">
        <v>153</v>
      </c>
      <c r="F823" s="13">
        <v>11000</v>
      </c>
      <c r="G823" s="9" t="s">
        <v>756</v>
      </c>
      <c r="H823" s="13">
        <v>12000</v>
      </c>
      <c r="I823" s="13"/>
      <c r="J823" s="9" t="s">
        <v>599</v>
      </c>
      <c r="K823" s="9" t="s">
        <v>3495</v>
      </c>
      <c r="L823" s="9"/>
      <c r="M823" s="13"/>
      <c r="N823" s="13"/>
      <c r="O823" s="9"/>
      <c r="P823" s="13"/>
      <c r="Q823" s="13">
        <v>143</v>
      </c>
      <c r="R823" s="9" t="s">
        <v>25</v>
      </c>
      <c r="S823" s="9" t="s">
        <v>26</v>
      </c>
      <c r="T823" s="9" t="s">
        <v>436</v>
      </c>
      <c r="U823" s="13"/>
      <c r="V823" s="13">
        <v>2015</v>
      </c>
      <c r="W823" s="13">
        <v>11000</v>
      </c>
      <c r="X823" s="13">
        <v>4.9000000000000004</v>
      </c>
      <c r="Y823" s="13">
        <v>2.35</v>
      </c>
      <c r="Z823" s="14">
        <v>0</v>
      </c>
    </row>
    <row r="824" spans="1:26" x14ac:dyDescent="0.25">
      <c r="A824" s="5" t="s">
        <v>20</v>
      </c>
      <c r="B824" s="6" t="s">
        <v>1228</v>
      </c>
      <c r="C824" s="11">
        <v>133</v>
      </c>
      <c r="D824" s="11">
        <v>103</v>
      </c>
      <c r="E824" s="11">
        <v>30</v>
      </c>
      <c r="F824" s="11">
        <v>727</v>
      </c>
      <c r="G824" s="6" t="s">
        <v>1342</v>
      </c>
      <c r="H824" s="11">
        <v>963</v>
      </c>
      <c r="I824" s="11">
        <v>29580087</v>
      </c>
      <c r="J824" s="6" t="s">
        <v>599</v>
      </c>
      <c r="K824" s="6" t="s">
        <v>1074</v>
      </c>
      <c r="L824" s="6" t="s">
        <v>4459</v>
      </c>
      <c r="M824" s="11"/>
      <c r="N824" s="11"/>
      <c r="O824" s="6"/>
      <c r="P824" s="11"/>
      <c r="Q824" s="11">
        <v>121</v>
      </c>
      <c r="R824" s="6" t="s">
        <v>25</v>
      </c>
      <c r="S824" s="6" t="s">
        <v>26</v>
      </c>
      <c r="T824" s="6" t="s">
        <v>27</v>
      </c>
      <c r="U824" s="11">
        <v>58000000</v>
      </c>
      <c r="V824" s="11">
        <v>2009</v>
      </c>
      <c r="W824" s="11">
        <v>935</v>
      </c>
      <c r="X824" s="11">
        <v>4.7</v>
      </c>
      <c r="Y824" s="11">
        <v>2.35</v>
      </c>
      <c r="Z824" s="12">
        <v>0</v>
      </c>
    </row>
    <row r="825" spans="1:26" x14ac:dyDescent="0.25">
      <c r="A825" s="8" t="s">
        <v>20</v>
      </c>
      <c r="B825" s="9" t="s">
        <v>329</v>
      </c>
      <c r="C825" s="13">
        <v>246</v>
      </c>
      <c r="D825" s="13">
        <v>125</v>
      </c>
      <c r="E825" s="13">
        <v>189</v>
      </c>
      <c r="F825" s="13">
        <v>839</v>
      </c>
      <c r="G825" s="9" t="s">
        <v>1343</v>
      </c>
      <c r="H825" s="13">
        <v>1000</v>
      </c>
      <c r="I825" s="13">
        <v>44665963</v>
      </c>
      <c r="J825" s="9" t="s">
        <v>599</v>
      </c>
      <c r="K825" s="9"/>
      <c r="L825" s="9"/>
      <c r="M825" s="13"/>
      <c r="N825" s="13"/>
      <c r="O825" s="9"/>
      <c r="P825" s="13"/>
      <c r="Q825" s="13">
        <v>281</v>
      </c>
      <c r="R825" s="9" t="s">
        <v>25</v>
      </c>
      <c r="S825" s="9" t="s">
        <v>26</v>
      </c>
      <c r="T825" s="9" t="s">
        <v>27</v>
      </c>
      <c r="U825" s="13">
        <v>58000000</v>
      </c>
      <c r="V825" s="13">
        <v>2013</v>
      </c>
      <c r="W825" s="13">
        <v>847</v>
      </c>
      <c r="X825" s="13">
        <v>6.3</v>
      </c>
      <c r="Y825" s="13">
        <v>2.35</v>
      </c>
      <c r="Z825" s="14">
        <v>22000</v>
      </c>
    </row>
    <row r="826" spans="1:26" x14ac:dyDescent="0.25">
      <c r="A826" s="5" t="s">
        <v>20</v>
      </c>
      <c r="B826" s="6" t="s">
        <v>805</v>
      </c>
      <c r="C826" s="11">
        <v>253</v>
      </c>
      <c r="D826" s="11">
        <v>97</v>
      </c>
      <c r="E826" s="11">
        <v>545</v>
      </c>
      <c r="F826" s="11">
        <v>529</v>
      </c>
      <c r="G826" s="6" t="s">
        <v>929</v>
      </c>
      <c r="H826" s="11">
        <v>14000</v>
      </c>
      <c r="I826" s="11">
        <v>60128566</v>
      </c>
      <c r="J826" s="6" t="s">
        <v>497</v>
      </c>
      <c r="K826" s="6" t="s">
        <v>378</v>
      </c>
      <c r="L826" s="6" t="s">
        <v>1786</v>
      </c>
      <c r="M826" s="11" t="s">
        <v>2970</v>
      </c>
      <c r="N826" s="11"/>
      <c r="O826" s="6"/>
      <c r="P826" s="11"/>
      <c r="Q826" s="11">
        <v>410</v>
      </c>
      <c r="R826" s="6" t="s">
        <v>25</v>
      </c>
      <c r="S826" s="6" t="s">
        <v>318</v>
      </c>
      <c r="T826" s="6" t="s">
        <v>249</v>
      </c>
      <c r="U826" s="11">
        <v>60000000</v>
      </c>
      <c r="V826" s="11">
        <v>2010</v>
      </c>
      <c r="W826" s="11">
        <v>1000</v>
      </c>
      <c r="X826" s="11">
        <v>5.9</v>
      </c>
      <c r="Y826" s="11">
        <v>2.35</v>
      </c>
      <c r="Z826" s="12">
        <v>19000</v>
      </c>
    </row>
    <row r="827" spans="1:26" x14ac:dyDescent="0.25">
      <c r="A827" s="8" t="s">
        <v>20</v>
      </c>
      <c r="B827" s="9" t="s">
        <v>1346</v>
      </c>
      <c r="C827" s="13">
        <v>144</v>
      </c>
      <c r="D827" s="13">
        <v>125</v>
      </c>
      <c r="E827" s="13">
        <v>143</v>
      </c>
      <c r="F827" s="13">
        <v>519</v>
      </c>
      <c r="G827" s="9" t="s">
        <v>1347</v>
      </c>
      <c r="H827" s="13">
        <v>1000</v>
      </c>
      <c r="I827" s="13">
        <v>49875589</v>
      </c>
      <c r="J827" s="9" t="s">
        <v>497</v>
      </c>
      <c r="K827" s="9" t="s">
        <v>378</v>
      </c>
      <c r="L827" s="9" t="s">
        <v>1074</v>
      </c>
      <c r="M827" s="13" t="s">
        <v>5155</v>
      </c>
      <c r="N827" s="13" t="s">
        <v>5508</v>
      </c>
      <c r="O827" s="9"/>
      <c r="P827" s="13"/>
      <c r="Q827" s="13">
        <v>273</v>
      </c>
      <c r="R827" s="9" t="s">
        <v>25</v>
      </c>
      <c r="S827" s="9" t="s">
        <v>26</v>
      </c>
      <c r="T827" s="9" t="s">
        <v>27</v>
      </c>
      <c r="U827" s="13">
        <v>58000000</v>
      </c>
      <c r="V827" s="13">
        <v>2012</v>
      </c>
      <c r="W827" s="13">
        <v>664</v>
      </c>
      <c r="X827" s="13">
        <v>5.9</v>
      </c>
      <c r="Y827" s="13">
        <v>2.35</v>
      </c>
      <c r="Z827" s="14">
        <v>0</v>
      </c>
    </row>
    <row r="828" spans="1:26" x14ac:dyDescent="0.25">
      <c r="A828" s="5" t="s">
        <v>20</v>
      </c>
      <c r="B828" s="6" t="s">
        <v>42</v>
      </c>
      <c r="C828" s="11">
        <v>46</v>
      </c>
      <c r="D828" s="11">
        <v>30</v>
      </c>
      <c r="E828" s="11"/>
      <c r="F828" s="11">
        <v>479</v>
      </c>
      <c r="G828" s="6" t="s">
        <v>701</v>
      </c>
      <c r="H828" s="11">
        <v>962</v>
      </c>
      <c r="I828" s="11"/>
      <c r="J828" s="6" t="s">
        <v>599</v>
      </c>
      <c r="K828" s="6" t="s">
        <v>4459</v>
      </c>
      <c r="L828" s="6"/>
      <c r="M828" s="11"/>
      <c r="N828" s="11"/>
      <c r="O828" s="6"/>
      <c r="P828" s="11"/>
      <c r="Q828" s="11">
        <v>238</v>
      </c>
      <c r="R828" s="6" t="s">
        <v>25</v>
      </c>
      <c r="S828" s="6" t="s">
        <v>26</v>
      </c>
      <c r="T828" s="6" t="s">
        <v>881</v>
      </c>
      <c r="U828" s="11"/>
      <c r="V828" s="11"/>
      <c r="W828" s="11">
        <v>722</v>
      </c>
      <c r="X828" s="11">
        <v>7</v>
      </c>
      <c r="Y828" s="11">
        <v>1.33</v>
      </c>
      <c r="Z828" s="12">
        <v>0</v>
      </c>
    </row>
    <row r="829" spans="1:26" x14ac:dyDescent="0.25">
      <c r="A829" s="8" t="s">
        <v>20</v>
      </c>
      <c r="B829" s="9" t="s">
        <v>1177</v>
      </c>
      <c r="C829" s="13">
        <v>117</v>
      </c>
      <c r="D829" s="13">
        <v>136</v>
      </c>
      <c r="E829" s="13">
        <v>138</v>
      </c>
      <c r="F829" s="13">
        <v>9000</v>
      </c>
      <c r="G829" s="9" t="s">
        <v>818</v>
      </c>
      <c r="H829" s="13">
        <v>18000</v>
      </c>
      <c r="I829" s="13">
        <v>60984028</v>
      </c>
      <c r="J829" s="9" t="s">
        <v>1074</v>
      </c>
      <c r="K829" s="9" t="s">
        <v>5505</v>
      </c>
      <c r="L829" s="9" t="s">
        <v>2604</v>
      </c>
      <c r="M829" s="13"/>
      <c r="N829" s="13"/>
      <c r="O829" s="9"/>
      <c r="P829" s="13"/>
      <c r="Q829" s="13">
        <v>431</v>
      </c>
      <c r="R829" s="9" t="s">
        <v>25</v>
      </c>
      <c r="S829" s="9" t="s">
        <v>26</v>
      </c>
      <c r="T829" s="9" t="s">
        <v>249</v>
      </c>
      <c r="U829" s="13">
        <v>57000000</v>
      </c>
      <c r="V829" s="13">
        <v>1997</v>
      </c>
      <c r="W829" s="13">
        <v>14000</v>
      </c>
      <c r="X829" s="13">
        <v>7.5</v>
      </c>
      <c r="Y829" s="13">
        <v>2.35</v>
      </c>
      <c r="Z829" s="14">
        <v>11000</v>
      </c>
    </row>
    <row r="830" spans="1:26" x14ac:dyDescent="0.25">
      <c r="A830" s="5" t="s">
        <v>20</v>
      </c>
      <c r="B830" s="6" t="s">
        <v>1349</v>
      </c>
      <c r="C830" s="11">
        <v>157</v>
      </c>
      <c r="D830" s="11">
        <v>116</v>
      </c>
      <c r="E830" s="11">
        <v>51</v>
      </c>
      <c r="F830" s="11">
        <v>622</v>
      </c>
      <c r="G830" s="6" t="s">
        <v>1350</v>
      </c>
      <c r="H830" s="11">
        <v>11000</v>
      </c>
      <c r="I830" s="11">
        <v>36931089</v>
      </c>
      <c r="J830" s="6" t="s">
        <v>599</v>
      </c>
      <c r="K830" s="6"/>
      <c r="L830" s="6"/>
      <c r="M830" s="11"/>
      <c r="N830" s="11"/>
      <c r="O830" s="6"/>
      <c r="P830" s="11"/>
      <c r="Q830" s="11">
        <v>198</v>
      </c>
      <c r="R830" s="6" t="s">
        <v>25</v>
      </c>
      <c r="S830" s="6" t="s">
        <v>26</v>
      </c>
      <c r="T830" s="6" t="s">
        <v>249</v>
      </c>
      <c r="U830" s="11">
        <v>70000000</v>
      </c>
      <c r="V830" s="11">
        <v>2012</v>
      </c>
      <c r="W830" s="11">
        <v>3000</v>
      </c>
      <c r="X830" s="11">
        <v>5.6</v>
      </c>
      <c r="Y830" s="11">
        <v>2.35</v>
      </c>
      <c r="Z830" s="12">
        <v>12000</v>
      </c>
    </row>
    <row r="831" spans="1:26" x14ac:dyDescent="0.25">
      <c r="A831" s="8" t="s">
        <v>20</v>
      </c>
      <c r="B831" s="9" t="s">
        <v>216</v>
      </c>
      <c r="C831" s="13">
        <v>60</v>
      </c>
      <c r="D831" s="13">
        <v>103</v>
      </c>
      <c r="E831" s="13">
        <v>357</v>
      </c>
      <c r="F831" s="13">
        <v>40</v>
      </c>
      <c r="G831" s="9" t="s">
        <v>1351</v>
      </c>
      <c r="H831" s="13">
        <v>2000</v>
      </c>
      <c r="I831" s="13">
        <v>51317350</v>
      </c>
      <c r="J831" s="9" t="s">
        <v>497</v>
      </c>
      <c r="K831" s="9" t="s">
        <v>378</v>
      </c>
      <c r="L831" s="9" t="s">
        <v>478</v>
      </c>
      <c r="M831" s="13"/>
      <c r="N831" s="13"/>
      <c r="O831" s="9"/>
      <c r="P831" s="13"/>
      <c r="Q831" s="13">
        <v>139</v>
      </c>
      <c r="R831" s="9" t="s">
        <v>25</v>
      </c>
      <c r="S831" s="9" t="s">
        <v>26</v>
      </c>
      <c r="T831" s="9" t="s">
        <v>27</v>
      </c>
      <c r="U831" s="13">
        <v>57000000</v>
      </c>
      <c r="V831" s="13">
        <v>1996</v>
      </c>
      <c r="W831" s="13">
        <v>663</v>
      </c>
      <c r="X831" s="13">
        <v>6.4</v>
      </c>
      <c r="Y831" s="13">
        <v>2.35</v>
      </c>
      <c r="Z831" s="14">
        <v>0</v>
      </c>
    </row>
    <row r="832" spans="1:26" x14ac:dyDescent="0.25">
      <c r="A832" s="5" t="s">
        <v>20</v>
      </c>
      <c r="B832" s="6" t="s">
        <v>118</v>
      </c>
      <c r="C832" s="11">
        <v>117</v>
      </c>
      <c r="D832" s="11">
        <v>97</v>
      </c>
      <c r="E832" s="11">
        <v>420</v>
      </c>
      <c r="F832" s="11">
        <v>455</v>
      </c>
      <c r="G832" s="6" t="s">
        <v>115</v>
      </c>
      <c r="H832" s="11">
        <v>4000</v>
      </c>
      <c r="I832" s="11">
        <v>28328132</v>
      </c>
      <c r="J832" s="6" t="s">
        <v>497</v>
      </c>
      <c r="K832" s="6" t="s">
        <v>599</v>
      </c>
      <c r="L832" s="6" t="s">
        <v>5507</v>
      </c>
      <c r="M832" s="11" t="s">
        <v>1074</v>
      </c>
      <c r="N832" s="11"/>
      <c r="O832" s="6"/>
      <c r="P832" s="11"/>
      <c r="Q832" s="11">
        <v>147</v>
      </c>
      <c r="R832" s="6" t="s">
        <v>25</v>
      </c>
      <c r="S832" s="6" t="s">
        <v>26</v>
      </c>
      <c r="T832" s="6" t="s">
        <v>27</v>
      </c>
      <c r="U832" s="11">
        <v>58000000</v>
      </c>
      <c r="V832" s="11">
        <v>2004</v>
      </c>
      <c r="W832" s="11">
        <v>3000</v>
      </c>
      <c r="X832" s="11">
        <v>6.3</v>
      </c>
      <c r="Y832" s="11">
        <v>2.35</v>
      </c>
      <c r="Z832" s="12">
        <v>782</v>
      </c>
    </row>
    <row r="833" spans="1:26" x14ac:dyDescent="0.25">
      <c r="A833" s="8" t="s">
        <v>20</v>
      </c>
      <c r="B833" s="9" t="s">
        <v>1353</v>
      </c>
      <c r="C833" s="13">
        <v>287</v>
      </c>
      <c r="D833" s="13">
        <v>96</v>
      </c>
      <c r="E833" s="13">
        <v>83</v>
      </c>
      <c r="F833" s="13">
        <v>1000</v>
      </c>
      <c r="G833" s="9" t="s">
        <v>1354</v>
      </c>
      <c r="H833" s="13">
        <v>12000</v>
      </c>
      <c r="I833" s="13">
        <v>51774002</v>
      </c>
      <c r="J833" s="9" t="s">
        <v>497</v>
      </c>
      <c r="K833" s="9" t="s">
        <v>478</v>
      </c>
      <c r="L833" s="9" t="s">
        <v>2604</v>
      </c>
      <c r="M833" s="13"/>
      <c r="N833" s="13"/>
      <c r="O833" s="9"/>
      <c r="P833" s="13"/>
      <c r="Q833" s="13">
        <v>331</v>
      </c>
      <c r="R833" s="9" t="s">
        <v>25</v>
      </c>
      <c r="S833" s="9" t="s">
        <v>26</v>
      </c>
      <c r="T833" s="9" t="s">
        <v>27</v>
      </c>
      <c r="U833" s="13">
        <v>57000000</v>
      </c>
      <c r="V833" s="13">
        <v>2011</v>
      </c>
      <c r="W833" s="13">
        <v>1000</v>
      </c>
      <c r="X833" s="13">
        <v>4.3</v>
      </c>
      <c r="Y833" s="13">
        <v>2.35</v>
      </c>
      <c r="Z833" s="14">
        <v>18000</v>
      </c>
    </row>
    <row r="834" spans="1:26" x14ac:dyDescent="0.25">
      <c r="A834" s="5" t="s">
        <v>20</v>
      </c>
      <c r="B834" s="6" t="s">
        <v>1355</v>
      </c>
      <c r="C834" s="11">
        <v>96</v>
      </c>
      <c r="D834" s="11">
        <v>131</v>
      </c>
      <c r="E834" s="11">
        <v>108</v>
      </c>
      <c r="F834" s="11">
        <v>58</v>
      </c>
      <c r="G834" s="6" t="s">
        <v>1356</v>
      </c>
      <c r="H834" s="11">
        <v>23000</v>
      </c>
      <c r="I834" s="11">
        <v>25528495</v>
      </c>
      <c r="J834" s="6" t="s">
        <v>1074</v>
      </c>
      <c r="K834" s="6" t="s">
        <v>2909</v>
      </c>
      <c r="L834" s="6" t="s">
        <v>4459</v>
      </c>
      <c r="M834" s="11" t="s">
        <v>5508</v>
      </c>
      <c r="N834" s="11"/>
      <c r="O834" s="6"/>
      <c r="P834" s="11"/>
      <c r="Q834" s="11">
        <v>220</v>
      </c>
      <c r="R834" s="6" t="s">
        <v>25</v>
      </c>
      <c r="S834" s="6" t="s">
        <v>34</v>
      </c>
      <c r="T834" s="6" t="s">
        <v>249</v>
      </c>
      <c r="U834" s="11">
        <v>57000000</v>
      </c>
      <c r="V834" s="11">
        <v>2001</v>
      </c>
      <c r="W834" s="11">
        <v>243</v>
      </c>
      <c r="X834" s="11">
        <v>5.9</v>
      </c>
      <c r="Y834" s="11">
        <v>2.35</v>
      </c>
      <c r="Z834" s="12">
        <v>0</v>
      </c>
    </row>
    <row r="835" spans="1:26" x14ac:dyDescent="0.25">
      <c r="A835" s="8" t="s">
        <v>20</v>
      </c>
      <c r="B835" s="9" t="s">
        <v>42</v>
      </c>
      <c r="C835" s="13">
        <v>26</v>
      </c>
      <c r="D835" s="13">
        <v>22</v>
      </c>
      <c r="E835" s="13"/>
      <c r="F835" s="13">
        <v>676</v>
      </c>
      <c r="G835" s="9" t="s">
        <v>1357</v>
      </c>
      <c r="H835" s="13">
        <v>883</v>
      </c>
      <c r="I835" s="13"/>
      <c r="J835" s="9" t="s">
        <v>599</v>
      </c>
      <c r="K835" s="9" t="s">
        <v>4459</v>
      </c>
      <c r="L835" s="9"/>
      <c r="M835" s="13"/>
      <c r="N835" s="13"/>
      <c r="O835" s="9"/>
      <c r="P835" s="13"/>
      <c r="Q835" s="13">
        <v>54</v>
      </c>
      <c r="R835" s="9" t="s">
        <v>25</v>
      </c>
      <c r="S835" s="9" t="s">
        <v>26</v>
      </c>
      <c r="T835" s="9" t="s">
        <v>42</v>
      </c>
      <c r="U835" s="13"/>
      <c r="V835" s="13"/>
      <c r="W835" s="13">
        <v>701</v>
      </c>
      <c r="X835" s="13">
        <v>6.7</v>
      </c>
      <c r="Y835" s="13">
        <v>16</v>
      </c>
      <c r="Z835" s="14">
        <v>0</v>
      </c>
    </row>
    <row r="836" spans="1:26" x14ac:dyDescent="0.25">
      <c r="A836" s="5" t="s">
        <v>20</v>
      </c>
      <c r="B836" s="6" t="s">
        <v>874</v>
      </c>
      <c r="C836" s="11">
        <v>125</v>
      </c>
      <c r="D836" s="11">
        <v>95</v>
      </c>
      <c r="E836" s="11">
        <v>163</v>
      </c>
      <c r="F836" s="11">
        <v>650</v>
      </c>
      <c r="G836" s="6" t="s">
        <v>52</v>
      </c>
      <c r="H836" s="11">
        <v>14000</v>
      </c>
      <c r="I836" s="11">
        <v>113006880</v>
      </c>
      <c r="J836" s="6" t="s">
        <v>497</v>
      </c>
      <c r="K836" s="6" t="s">
        <v>599</v>
      </c>
      <c r="L836" s="6" t="s">
        <v>1074</v>
      </c>
      <c r="M836" s="11" t="s">
        <v>4118</v>
      </c>
      <c r="N836" s="11" t="s">
        <v>2604</v>
      </c>
      <c r="O836" s="6"/>
      <c r="P836" s="11"/>
      <c r="Q836" s="11">
        <v>225</v>
      </c>
      <c r="R836" s="6" t="s">
        <v>25</v>
      </c>
      <c r="S836" s="6" t="s">
        <v>121</v>
      </c>
      <c r="T836" s="6" t="s">
        <v>54</v>
      </c>
      <c r="U836" s="11">
        <v>56000000</v>
      </c>
      <c r="V836" s="11">
        <v>2005</v>
      </c>
      <c r="W836" s="11">
        <v>799</v>
      </c>
      <c r="X836" s="11">
        <v>5.5</v>
      </c>
      <c r="Y836" s="11">
        <v>2.35</v>
      </c>
      <c r="Z836" s="12">
        <v>0</v>
      </c>
    </row>
    <row r="837" spans="1:26" x14ac:dyDescent="0.25">
      <c r="A837" s="8" t="s">
        <v>20</v>
      </c>
      <c r="B837" s="9" t="s">
        <v>1359</v>
      </c>
      <c r="C837" s="13">
        <v>117</v>
      </c>
      <c r="D837" s="13">
        <v>86</v>
      </c>
      <c r="E837" s="13">
        <v>10</v>
      </c>
      <c r="F837" s="13">
        <v>348</v>
      </c>
      <c r="G837" s="9" t="s">
        <v>1360</v>
      </c>
      <c r="H837" s="13">
        <v>12000</v>
      </c>
      <c r="I837" s="13">
        <v>45860039</v>
      </c>
      <c r="J837" s="9" t="s">
        <v>497</v>
      </c>
      <c r="K837" s="9" t="s">
        <v>5507</v>
      </c>
      <c r="L837" s="9"/>
      <c r="M837" s="13"/>
      <c r="N837" s="13"/>
      <c r="O837" s="9"/>
      <c r="P837" s="13"/>
      <c r="Q837" s="13">
        <v>221</v>
      </c>
      <c r="R837" s="9" t="s">
        <v>25</v>
      </c>
      <c r="S837" s="9" t="s">
        <v>26</v>
      </c>
      <c r="T837" s="9" t="s">
        <v>27</v>
      </c>
      <c r="U837" s="13">
        <v>56000000</v>
      </c>
      <c r="V837" s="13">
        <v>2004</v>
      </c>
      <c r="W837" s="13">
        <v>795</v>
      </c>
      <c r="X837" s="13">
        <v>6.2</v>
      </c>
      <c r="Y837" s="13">
        <v>2.35</v>
      </c>
      <c r="Z837" s="14">
        <v>0</v>
      </c>
    </row>
    <row r="838" spans="1:26" x14ac:dyDescent="0.25">
      <c r="A838" s="5" t="s">
        <v>309</v>
      </c>
      <c r="B838" s="6" t="s">
        <v>193</v>
      </c>
      <c r="C838" s="11">
        <v>149</v>
      </c>
      <c r="D838" s="11">
        <v>142</v>
      </c>
      <c r="E838" s="11">
        <v>0</v>
      </c>
      <c r="F838" s="11">
        <v>194</v>
      </c>
      <c r="G838" s="6" t="s">
        <v>1361</v>
      </c>
      <c r="H838" s="11">
        <v>15000</v>
      </c>
      <c r="I838" s="11">
        <v>329691196</v>
      </c>
      <c r="J838" s="6" t="s">
        <v>599</v>
      </c>
      <c r="K838" s="6" t="s">
        <v>1074</v>
      </c>
      <c r="L838" s="6"/>
      <c r="M838" s="11"/>
      <c r="N838" s="11"/>
      <c r="O838" s="6"/>
      <c r="P838" s="11"/>
      <c r="Q838" s="11">
        <v>1398</v>
      </c>
      <c r="R838" s="6" t="s">
        <v>25</v>
      </c>
      <c r="S838" s="6" t="s">
        <v>26</v>
      </c>
      <c r="T838" s="6" t="s">
        <v>27</v>
      </c>
      <c r="U838" s="11">
        <v>55000000</v>
      </c>
      <c r="V838" s="11">
        <v>1994</v>
      </c>
      <c r="W838" s="11">
        <v>294</v>
      </c>
      <c r="X838" s="11">
        <v>8.8000000000000007</v>
      </c>
      <c r="Y838" s="11">
        <v>2.35</v>
      </c>
      <c r="Z838" s="12">
        <v>59000</v>
      </c>
    </row>
    <row r="839" spans="1:26" x14ac:dyDescent="0.25">
      <c r="A839" s="8" t="s">
        <v>20</v>
      </c>
      <c r="B839" s="9" t="s">
        <v>1210</v>
      </c>
      <c r="C839" s="13">
        <v>131</v>
      </c>
      <c r="D839" s="13">
        <v>92</v>
      </c>
      <c r="E839" s="13">
        <v>25</v>
      </c>
      <c r="F839" s="13">
        <v>639</v>
      </c>
      <c r="G839" s="9" t="s">
        <v>1362</v>
      </c>
      <c r="H839" s="13">
        <v>1000</v>
      </c>
      <c r="I839" s="13">
        <v>217326336</v>
      </c>
      <c r="J839" s="9" t="s">
        <v>2809</v>
      </c>
      <c r="K839" s="9" t="s">
        <v>599</v>
      </c>
      <c r="L839" s="9" t="s">
        <v>4118</v>
      </c>
      <c r="M839" s="13" t="s">
        <v>478</v>
      </c>
      <c r="N839" s="13" t="s">
        <v>2909</v>
      </c>
      <c r="O839" s="9"/>
      <c r="P839" s="13"/>
      <c r="Q839" s="13">
        <v>146</v>
      </c>
      <c r="R839" s="9" t="s">
        <v>25</v>
      </c>
      <c r="S839" s="9" t="s">
        <v>26</v>
      </c>
      <c r="T839" s="9" t="s">
        <v>54</v>
      </c>
      <c r="U839" s="13">
        <v>60000000</v>
      </c>
      <c r="V839" s="13">
        <v>2007</v>
      </c>
      <c r="W839" s="13">
        <v>718</v>
      </c>
      <c r="X839" s="13">
        <v>5.2</v>
      </c>
      <c r="Y839" s="13">
        <v>1.85</v>
      </c>
      <c r="Z839" s="14">
        <v>0</v>
      </c>
    </row>
    <row r="840" spans="1:26" x14ac:dyDescent="0.25">
      <c r="A840" s="5" t="s">
        <v>20</v>
      </c>
      <c r="B840" s="6" t="s">
        <v>693</v>
      </c>
      <c r="C840" s="11">
        <v>150</v>
      </c>
      <c r="D840" s="11">
        <v>108</v>
      </c>
      <c r="E840" s="11">
        <v>116</v>
      </c>
      <c r="F840" s="11">
        <v>708</v>
      </c>
      <c r="G840" s="6" t="s">
        <v>621</v>
      </c>
      <c r="H840" s="11">
        <v>22000</v>
      </c>
      <c r="I840" s="11">
        <v>166225040</v>
      </c>
      <c r="J840" s="6" t="s">
        <v>599</v>
      </c>
      <c r="K840" s="6"/>
      <c r="L840" s="6"/>
      <c r="M840" s="11"/>
      <c r="N840" s="11"/>
      <c r="O840" s="6"/>
      <c r="P840" s="11"/>
      <c r="Q840" s="11">
        <v>507</v>
      </c>
      <c r="R840" s="6" t="s">
        <v>25</v>
      </c>
      <c r="S840" s="6" t="s">
        <v>26</v>
      </c>
      <c r="T840" s="6" t="s">
        <v>27</v>
      </c>
      <c r="U840" s="11">
        <v>55000000</v>
      </c>
      <c r="V840" s="11">
        <v>2000</v>
      </c>
      <c r="W840" s="11">
        <v>713</v>
      </c>
      <c r="X840" s="11">
        <v>7</v>
      </c>
      <c r="Y840" s="11">
        <v>1.85</v>
      </c>
      <c r="Z840" s="12">
        <v>0</v>
      </c>
    </row>
    <row r="841" spans="1:26" x14ac:dyDescent="0.25">
      <c r="A841" s="8" t="s">
        <v>20</v>
      </c>
      <c r="B841" s="9" t="s">
        <v>1363</v>
      </c>
      <c r="C841" s="13">
        <v>92</v>
      </c>
      <c r="D841" s="13">
        <v>84</v>
      </c>
      <c r="E841" s="13">
        <v>12</v>
      </c>
      <c r="F841" s="13">
        <v>752</v>
      </c>
      <c r="G841" s="9" t="s">
        <v>704</v>
      </c>
      <c r="H841" s="13">
        <v>23000</v>
      </c>
      <c r="I841" s="13">
        <v>141600000</v>
      </c>
      <c r="J841" s="9" t="s">
        <v>378</v>
      </c>
      <c r="K841" s="9" t="s">
        <v>2809</v>
      </c>
      <c r="L841" s="9" t="s">
        <v>1074</v>
      </c>
      <c r="M841" s="13" t="s">
        <v>4118</v>
      </c>
      <c r="N841" s="13" t="s">
        <v>5155</v>
      </c>
      <c r="O841" s="9" t="s">
        <v>3976</v>
      </c>
      <c r="P841" s="13" t="s">
        <v>4459</v>
      </c>
      <c r="Q841" s="13">
        <v>216</v>
      </c>
      <c r="R841" s="9" t="s">
        <v>25</v>
      </c>
      <c r="S841" s="9" t="s">
        <v>26</v>
      </c>
      <c r="T841" s="9" t="s">
        <v>126</v>
      </c>
      <c r="U841" s="13">
        <v>55000000</v>
      </c>
      <c r="V841" s="13">
        <v>1995</v>
      </c>
      <c r="W841" s="13">
        <v>2000</v>
      </c>
      <c r="X841" s="13">
        <v>6.6</v>
      </c>
      <c r="Y841" s="13">
        <v>1.78</v>
      </c>
      <c r="Z841" s="14">
        <v>0</v>
      </c>
    </row>
    <row r="842" spans="1:26" x14ac:dyDescent="0.25">
      <c r="A842" s="5" t="s">
        <v>20</v>
      </c>
      <c r="B842" s="6" t="s">
        <v>413</v>
      </c>
      <c r="C842" s="11">
        <v>169</v>
      </c>
      <c r="D842" s="11">
        <v>188</v>
      </c>
      <c r="E842" s="11">
        <v>503</v>
      </c>
      <c r="F842" s="11">
        <v>467</v>
      </c>
      <c r="G842" s="6" t="s">
        <v>1365</v>
      </c>
      <c r="H842" s="11">
        <v>10000</v>
      </c>
      <c r="I842" s="11">
        <v>134218018</v>
      </c>
      <c r="J842" s="6" t="s">
        <v>497</v>
      </c>
      <c r="K842" s="6" t="s">
        <v>378</v>
      </c>
      <c r="L842" s="6" t="s">
        <v>1074</v>
      </c>
      <c r="M842" s="11" t="s">
        <v>4459</v>
      </c>
      <c r="N842" s="11" t="s">
        <v>2970</v>
      </c>
      <c r="O842" s="6"/>
      <c r="P842" s="11"/>
      <c r="Q842" s="11">
        <v>497</v>
      </c>
      <c r="R842" s="6" t="s">
        <v>25</v>
      </c>
      <c r="S842" s="6" t="s">
        <v>26</v>
      </c>
      <c r="T842" s="6" t="s">
        <v>54</v>
      </c>
      <c r="U842" s="11">
        <v>55000000</v>
      </c>
      <c r="V842" s="11">
        <v>1978</v>
      </c>
      <c r="W842" s="11">
        <v>593</v>
      </c>
      <c r="X842" s="11">
        <v>7.3</v>
      </c>
      <c r="Y842" s="11">
        <v>2.35</v>
      </c>
      <c r="Z842" s="12">
        <v>0</v>
      </c>
    </row>
    <row r="843" spans="1:26" x14ac:dyDescent="0.25">
      <c r="A843" s="8" t="s">
        <v>20</v>
      </c>
      <c r="B843" s="9" t="s">
        <v>223</v>
      </c>
      <c r="C843" s="13">
        <v>57</v>
      </c>
      <c r="D843" s="13">
        <v>95</v>
      </c>
      <c r="E843" s="13">
        <v>293</v>
      </c>
      <c r="F843" s="13">
        <v>744</v>
      </c>
      <c r="G843" s="9" t="s">
        <v>531</v>
      </c>
      <c r="H843" s="13">
        <v>851</v>
      </c>
      <c r="I843" s="13">
        <v>128769345</v>
      </c>
      <c r="J843" s="9" t="s">
        <v>599</v>
      </c>
      <c r="K843" s="9" t="s">
        <v>4459</v>
      </c>
      <c r="L843" s="9" t="s">
        <v>2970</v>
      </c>
      <c r="M843" s="13"/>
      <c r="N843" s="13"/>
      <c r="O843" s="9"/>
      <c r="P843" s="13"/>
      <c r="Q843" s="13">
        <v>99</v>
      </c>
      <c r="R843" s="9" t="s">
        <v>25</v>
      </c>
      <c r="S843" s="9" t="s">
        <v>26</v>
      </c>
      <c r="T843" s="9" t="s">
        <v>27</v>
      </c>
      <c r="U843" s="13">
        <v>54000000</v>
      </c>
      <c r="V843" s="13">
        <v>1996</v>
      </c>
      <c r="W843" s="13">
        <v>773</v>
      </c>
      <c r="X843" s="13">
        <v>5.6</v>
      </c>
      <c r="Y843" s="13">
        <v>1.85</v>
      </c>
      <c r="Z843" s="14">
        <v>960</v>
      </c>
    </row>
    <row r="844" spans="1:26" x14ac:dyDescent="0.25">
      <c r="A844" s="5" t="s">
        <v>20</v>
      </c>
      <c r="B844" s="6" t="s">
        <v>1004</v>
      </c>
      <c r="C844" s="11">
        <v>171</v>
      </c>
      <c r="D844" s="11">
        <v>118</v>
      </c>
      <c r="E844" s="11">
        <v>72</v>
      </c>
      <c r="F844" s="11">
        <v>681</v>
      </c>
      <c r="G844" s="6" t="s">
        <v>861</v>
      </c>
      <c r="H844" s="11">
        <v>10000</v>
      </c>
      <c r="I844" s="11">
        <v>177575142</v>
      </c>
      <c r="J844" s="6" t="s">
        <v>599</v>
      </c>
      <c r="K844" s="6" t="s">
        <v>4459</v>
      </c>
      <c r="L844" s="6"/>
      <c r="M844" s="11"/>
      <c r="N844" s="11"/>
      <c r="O844" s="6"/>
      <c r="P844" s="11"/>
      <c r="Q844" s="11">
        <v>372</v>
      </c>
      <c r="R844" s="6" t="s">
        <v>25</v>
      </c>
      <c r="S844" s="6" t="s">
        <v>26</v>
      </c>
      <c r="T844" s="6" t="s">
        <v>27</v>
      </c>
      <c r="U844" s="11">
        <v>70000000</v>
      </c>
      <c r="V844" s="11">
        <v>2005</v>
      </c>
      <c r="W844" s="11">
        <v>975</v>
      </c>
      <c r="X844" s="11">
        <v>6.6</v>
      </c>
      <c r="Y844" s="11">
        <v>2.35</v>
      </c>
      <c r="Z844" s="12">
        <v>0</v>
      </c>
    </row>
    <row r="845" spans="1:26" x14ac:dyDescent="0.25">
      <c r="A845" s="8" t="s">
        <v>20</v>
      </c>
      <c r="B845" s="9" t="s">
        <v>1366</v>
      </c>
      <c r="C845" s="13">
        <v>53</v>
      </c>
      <c r="D845" s="13">
        <v>92</v>
      </c>
      <c r="E845" s="13">
        <v>39</v>
      </c>
      <c r="F845" s="13">
        <v>458</v>
      </c>
      <c r="G845" s="9" t="s">
        <v>262</v>
      </c>
      <c r="H845" s="13">
        <v>3000</v>
      </c>
      <c r="I845" s="13">
        <v>105263257</v>
      </c>
      <c r="J845" s="9" t="s">
        <v>497</v>
      </c>
      <c r="K845" s="9" t="s">
        <v>378</v>
      </c>
      <c r="L845" s="9" t="s">
        <v>599</v>
      </c>
      <c r="M845" s="13" t="s">
        <v>4118</v>
      </c>
      <c r="N845" s="13" t="s">
        <v>4459</v>
      </c>
      <c r="O845" s="9"/>
      <c r="P845" s="13"/>
      <c r="Q845" s="13">
        <v>103</v>
      </c>
      <c r="R845" s="9" t="s">
        <v>25</v>
      </c>
      <c r="S845" s="9" t="s">
        <v>26</v>
      </c>
      <c r="T845" s="9" t="s">
        <v>54</v>
      </c>
      <c r="U845" s="13">
        <v>55000000</v>
      </c>
      <c r="V845" s="13">
        <v>1997</v>
      </c>
      <c r="W845" s="13">
        <v>562</v>
      </c>
      <c r="X845" s="13">
        <v>5.4</v>
      </c>
      <c r="Y845" s="13">
        <v>1.85</v>
      </c>
      <c r="Z845" s="14">
        <v>5000</v>
      </c>
    </row>
    <row r="846" spans="1:26" x14ac:dyDescent="0.25">
      <c r="A846" s="5" t="s">
        <v>20</v>
      </c>
      <c r="B846" s="6" t="s">
        <v>1367</v>
      </c>
      <c r="C846" s="11">
        <v>153</v>
      </c>
      <c r="D846" s="11">
        <v>74</v>
      </c>
      <c r="E846" s="11">
        <v>58</v>
      </c>
      <c r="F846" s="11">
        <v>729</v>
      </c>
      <c r="G846" s="6" t="s">
        <v>1368</v>
      </c>
      <c r="H846" s="11">
        <v>3000</v>
      </c>
      <c r="I846" s="11">
        <v>104354205</v>
      </c>
      <c r="J846" s="6" t="s">
        <v>599</v>
      </c>
      <c r="K846" s="6" t="s">
        <v>4459</v>
      </c>
      <c r="L846" s="6"/>
      <c r="M846" s="11"/>
      <c r="N846" s="11"/>
      <c r="O846" s="6"/>
      <c r="P846" s="11"/>
      <c r="Q846" s="11">
        <v>332</v>
      </c>
      <c r="R846" s="6" t="s">
        <v>25</v>
      </c>
      <c r="S846" s="6" t="s">
        <v>26</v>
      </c>
      <c r="T846" s="6" t="s">
        <v>249</v>
      </c>
      <c r="U846" s="11">
        <v>55000000</v>
      </c>
      <c r="V846" s="11">
        <v>2003</v>
      </c>
      <c r="W846" s="11">
        <v>864</v>
      </c>
      <c r="X846" s="11">
        <v>6.3</v>
      </c>
      <c r="Y846" s="11">
        <v>2.35</v>
      </c>
      <c r="Z846" s="12">
        <v>0</v>
      </c>
    </row>
    <row r="847" spans="1:26" x14ac:dyDescent="0.25">
      <c r="A847" s="8" t="s">
        <v>20</v>
      </c>
      <c r="B847" s="9" t="s">
        <v>447</v>
      </c>
      <c r="C847" s="13">
        <v>491</v>
      </c>
      <c r="D847" s="13">
        <v>134</v>
      </c>
      <c r="E847" s="13">
        <v>521</v>
      </c>
      <c r="F847" s="13">
        <v>186</v>
      </c>
      <c r="G847" s="9" t="s">
        <v>1370</v>
      </c>
      <c r="H847" s="13">
        <v>15000</v>
      </c>
      <c r="I847" s="13">
        <v>107100855</v>
      </c>
      <c r="J847" s="9" t="s">
        <v>3170</v>
      </c>
      <c r="K847" s="9" t="s">
        <v>1074</v>
      </c>
      <c r="L847" s="9" t="s">
        <v>2604</v>
      </c>
      <c r="M847" s="13"/>
      <c r="N847" s="13"/>
      <c r="O847" s="9"/>
      <c r="P847" s="13"/>
      <c r="Q847" s="13">
        <v>527</v>
      </c>
      <c r="R847" s="9" t="s">
        <v>25</v>
      </c>
      <c r="S847" s="9" t="s">
        <v>26</v>
      </c>
      <c r="T847" s="9" t="s">
        <v>27</v>
      </c>
      <c r="U847" s="13">
        <v>55000000</v>
      </c>
      <c r="V847" s="13">
        <v>2013</v>
      </c>
      <c r="W847" s="13">
        <v>535</v>
      </c>
      <c r="X847" s="13">
        <v>7.9</v>
      </c>
      <c r="Y847" s="13">
        <v>2.35</v>
      </c>
      <c r="Z847" s="14">
        <v>65000</v>
      </c>
    </row>
    <row r="848" spans="1:26" x14ac:dyDescent="0.25">
      <c r="A848" s="5" t="s">
        <v>20</v>
      </c>
      <c r="B848" s="6" t="s">
        <v>329</v>
      </c>
      <c r="C848" s="11">
        <v>247</v>
      </c>
      <c r="D848" s="11">
        <v>101</v>
      </c>
      <c r="E848" s="11">
        <v>189</v>
      </c>
      <c r="F848" s="11">
        <v>7000</v>
      </c>
      <c r="G848" s="6" t="s">
        <v>48</v>
      </c>
      <c r="H848" s="11">
        <v>15000</v>
      </c>
      <c r="I848" s="11">
        <v>98711404</v>
      </c>
      <c r="J848" s="6" t="s">
        <v>599</v>
      </c>
      <c r="K848" s="6" t="s">
        <v>5507</v>
      </c>
      <c r="L848" s="6" t="s">
        <v>4459</v>
      </c>
      <c r="M848" s="11" t="s">
        <v>2604</v>
      </c>
      <c r="N848" s="11"/>
      <c r="O848" s="6"/>
      <c r="P848" s="11"/>
      <c r="Q848" s="11">
        <v>207</v>
      </c>
      <c r="R848" s="6" t="s">
        <v>25</v>
      </c>
      <c r="S848" s="6" t="s">
        <v>26</v>
      </c>
      <c r="T848" s="6" t="s">
        <v>27</v>
      </c>
      <c r="U848" s="11">
        <v>55000000</v>
      </c>
      <c r="V848" s="11">
        <v>2010</v>
      </c>
      <c r="W848" s="11">
        <v>11000</v>
      </c>
      <c r="X848" s="11">
        <v>6.3</v>
      </c>
      <c r="Y848" s="11">
        <v>2.35</v>
      </c>
      <c r="Z848" s="12">
        <v>0</v>
      </c>
    </row>
    <row r="849" spans="1:26" x14ac:dyDescent="0.25">
      <c r="A849" s="8" t="s">
        <v>20</v>
      </c>
      <c r="B849" s="9" t="s">
        <v>665</v>
      </c>
      <c r="C849" s="13">
        <v>26</v>
      </c>
      <c r="D849" s="13">
        <v>100</v>
      </c>
      <c r="E849" s="13">
        <v>52</v>
      </c>
      <c r="F849" s="13">
        <v>394</v>
      </c>
      <c r="G849" s="9" t="s">
        <v>1371</v>
      </c>
      <c r="H849" s="13">
        <v>795</v>
      </c>
      <c r="I849" s="13">
        <v>100328194</v>
      </c>
      <c r="J849" s="9" t="s">
        <v>599</v>
      </c>
      <c r="K849" s="9" t="s">
        <v>4118</v>
      </c>
      <c r="L849" s="9" t="s">
        <v>478</v>
      </c>
      <c r="M849" s="13"/>
      <c r="N849" s="13"/>
      <c r="O849" s="9"/>
      <c r="P849" s="13"/>
      <c r="Q849" s="13">
        <v>92</v>
      </c>
      <c r="R849" s="9" t="s">
        <v>25</v>
      </c>
      <c r="S849" s="9" t="s">
        <v>26</v>
      </c>
      <c r="T849" s="9" t="s">
        <v>54</v>
      </c>
      <c r="U849" s="13">
        <v>50000000</v>
      </c>
      <c r="V849" s="13">
        <v>1995</v>
      </c>
      <c r="W849" s="13">
        <v>419</v>
      </c>
      <c r="X849" s="13">
        <v>6</v>
      </c>
      <c r="Y849" s="13">
        <v>1.85</v>
      </c>
      <c r="Z849" s="14">
        <v>0</v>
      </c>
    </row>
    <row r="850" spans="1:26" x14ac:dyDescent="0.25">
      <c r="A850" s="5" t="s">
        <v>20</v>
      </c>
      <c r="B850" s="6" t="s">
        <v>994</v>
      </c>
      <c r="C850" s="11">
        <v>292</v>
      </c>
      <c r="D850" s="11">
        <v>132</v>
      </c>
      <c r="E850" s="11">
        <v>845</v>
      </c>
      <c r="F850" s="11">
        <v>683</v>
      </c>
      <c r="G850" s="6" t="s">
        <v>213</v>
      </c>
      <c r="H850" s="11">
        <v>18000</v>
      </c>
      <c r="I850" s="11">
        <v>101530738</v>
      </c>
      <c r="J850" s="6" t="s">
        <v>497</v>
      </c>
      <c r="K850" s="6" t="s">
        <v>5507</v>
      </c>
      <c r="L850" s="6" t="s">
        <v>2604</v>
      </c>
      <c r="M850" s="11"/>
      <c r="N850" s="11"/>
      <c r="O850" s="6"/>
      <c r="P850" s="11"/>
      <c r="Q850" s="11">
        <v>436</v>
      </c>
      <c r="R850" s="6" t="s">
        <v>25</v>
      </c>
      <c r="S850" s="6" t="s">
        <v>26</v>
      </c>
      <c r="T850" s="6" t="s">
        <v>249</v>
      </c>
      <c r="U850" s="11">
        <v>55000000</v>
      </c>
      <c r="V850" s="11">
        <v>2014</v>
      </c>
      <c r="W850" s="11">
        <v>17000</v>
      </c>
      <c r="X850" s="11">
        <v>7.2</v>
      </c>
      <c r="Y850" s="11">
        <v>2.35</v>
      </c>
      <c r="Z850" s="12">
        <v>56000</v>
      </c>
    </row>
    <row r="851" spans="1:26" x14ac:dyDescent="0.25">
      <c r="A851" s="8" t="s">
        <v>20</v>
      </c>
      <c r="B851" s="9" t="s">
        <v>1372</v>
      </c>
      <c r="C851" s="13">
        <v>114</v>
      </c>
      <c r="D851" s="13">
        <v>105</v>
      </c>
      <c r="E851" s="13">
        <v>61</v>
      </c>
      <c r="F851" s="13">
        <v>708</v>
      </c>
      <c r="G851" s="9" t="s">
        <v>563</v>
      </c>
      <c r="H851" s="13">
        <v>5000</v>
      </c>
      <c r="I851" s="13">
        <v>93815117</v>
      </c>
      <c r="J851" s="9" t="s">
        <v>599</v>
      </c>
      <c r="K851" s="9" t="s">
        <v>1074</v>
      </c>
      <c r="L851" s="9" t="s">
        <v>4459</v>
      </c>
      <c r="M851" s="13"/>
      <c r="N851" s="13"/>
      <c r="O851" s="9"/>
      <c r="P851" s="13"/>
      <c r="Q851" s="13">
        <v>242</v>
      </c>
      <c r="R851" s="9" t="s">
        <v>25</v>
      </c>
      <c r="S851" s="9" t="s">
        <v>26</v>
      </c>
      <c r="T851" s="9" t="s">
        <v>27</v>
      </c>
      <c r="U851" s="13">
        <v>55000000</v>
      </c>
      <c r="V851" s="13">
        <v>2002</v>
      </c>
      <c r="W851" s="13">
        <v>827</v>
      </c>
      <c r="X851" s="13">
        <v>5.0999999999999996</v>
      </c>
      <c r="Y851" s="13">
        <v>2.35</v>
      </c>
      <c r="Z851" s="14">
        <v>0</v>
      </c>
    </row>
    <row r="852" spans="1:26" x14ac:dyDescent="0.25">
      <c r="A852" s="5" t="s">
        <v>20</v>
      </c>
      <c r="B852" s="6" t="s">
        <v>619</v>
      </c>
      <c r="C852" s="11">
        <v>82</v>
      </c>
      <c r="D852" s="11">
        <v>123</v>
      </c>
      <c r="E852" s="11">
        <v>12000</v>
      </c>
      <c r="F852" s="11">
        <v>665</v>
      </c>
      <c r="G852" s="6" t="s">
        <v>931</v>
      </c>
      <c r="H852" s="11">
        <v>18000</v>
      </c>
      <c r="I852" s="11">
        <v>91400000</v>
      </c>
      <c r="J852" s="6" t="s">
        <v>497</v>
      </c>
      <c r="K852" s="6" t="s">
        <v>1074</v>
      </c>
      <c r="L852" s="6" t="s">
        <v>2604</v>
      </c>
      <c r="M852" s="11" t="s">
        <v>5508</v>
      </c>
      <c r="N852" s="11"/>
      <c r="O852" s="6"/>
      <c r="P852" s="11"/>
      <c r="Q852" s="11">
        <v>194</v>
      </c>
      <c r="R852" s="6" t="s">
        <v>25</v>
      </c>
      <c r="S852" s="6" t="s">
        <v>26</v>
      </c>
      <c r="T852" s="6" t="s">
        <v>249</v>
      </c>
      <c r="U852" s="11">
        <v>53000000</v>
      </c>
      <c r="V852" s="11">
        <v>1995</v>
      </c>
      <c r="W852" s="11">
        <v>10000</v>
      </c>
      <c r="X852" s="11">
        <v>7.3</v>
      </c>
      <c r="Y852" s="11">
        <v>2.35</v>
      </c>
      <c r="Z852" s="12">
        <v>0</v>
      </c>
    </row>
    <row r="853" spans="1:26" x14ac:dyDescent="0.25">
      <c r="A853" s="8" t="s">
        <v>20</v>
      </c>
      <c r="B853" s="9" t="s">
        <v>1375</v>
      </c>
      <c r="C853" s="13">
        <v>201</v>
      </c>
      <c r="D853" s="13">
        <v>117</v>
      </c>
      <c r="E853" s="13">
        <v>125</v>
      </c>
      <c r="F853" s="13">
        <v>168</v>
      </c>
      <c r="G853" s="9" t="s">
        <v>1376</v>
      </c>
      <c r="H853" s="13">
        <v>10000</v>
      </c>
      <c r="I853" s="13">
        <v>162586036</v>
      </c>
      <c r="J853" s="9" t="s">
        <v>3170</v>
      </c>
      <c r="K853" s="9" t="s">
        <v>1074</v>
      </c>
      <c r="L853" s="9"/>
      <c r="M853" s="13"/>
      <c r="N853" s="13"/>
      <c r="O853" s="9"/>
      <c r="P853" s="13"/>
      <c r="Q853" s="13">
        <v>611</v>
      </c>
      <c r="R853" s="9" t="s">
        <v>25</v>
      </c>
      <c r="S853" s="9" t="s">
        <v>26</v>
      </c>
      <c r="T853" s="9" t="s">
        <v>27</v>
      </c>
      <c r="U853" s="13">
        <v>55000000</v>
      </c>
      <c r="V853" s="13">
        <v>2006</v>
      </c>
      <c r="W853" s="13">
        <v>617</v>
      </c>
      <c r="X853" s="13">
        <v>8</v>
      </c>
      <c r="Y853" s="13">
        <v>2.35</v>
      </c>
      <c r="Z853" s="14">
        <v>32000</v>
      </c>
    </row>
    <row r="854" spans="1:26" x14ac:dyDescent="0.25">
      <c r="A854" s="5" t="s">
        <v>20</v>
      </c>
      <c r="B854" s="6" t="s">
        <v>476</v>
      </c>
      <c r="C854" s="11">
        <v>231</v>
      </c>
      <c r="D854" s="11">
        <v>98</v>
      </c>
      <c r="E854" s="11">
        <v>124</v>
      </c>
      <c r="F854" s="11">
        <v>354</v>
      </c>
      <c r="G854" s="6" t="s">
        <v>1306</v>
      </c>
      <c r="H854" s="11">
        <v>931</v>
      </c>
      <c r="I854" s="11">
        <v>89706988</v>
      </c>
      <c r="J854" s="6" t="s">
        <v>1074</v>
      </c>
      <c r="K854" s="6" t="s">
        <v>5505</v>
      </c>
      <c r="L854" s="6" t="s">
        <v>2604</v>
      </c>
      <c r="M854" s="11"/>
      <c r="N854" s="11"/>
      <c r="O854" s="6"/>
      <c r="P854" s="11"/>
      <c r="Q854" s="11">
        <v>600</v>
      </c>
      <c r="R854" s="6" t="s">
        <v>25</v>
      </c>
      <c r="S854" s="6" t="s">
        <v>26</v>
      </c>
      <c r="T854" s="6" t="s">
        <v>27</v>
      </c>
      <c r="U854" s="11">
        <v>55000000</v>
      </c>
      <c r="V854" s="11">
        <v>2005</v>
      </c>
      <c r="W854" s="11">
        <v>507</v>
      </c>
      <c r="X854" s="11">
        <v>6.2</v>
      </c>
      <c r="Y854" s="11">
        <v>2.35</v>
      </c>
      <c r="Z854" s="12">
        <v>0</v>
      </c>
    </row>
    <row r="855" spans="1:26" x14ac:dyDescent="0.25">
      <c r="A855" s="8" t="s">
        <v>20</v>
      </c>
      <c r="B855" s="9" t="s">
        <v>999</v>
      </c>
      <c r="C855" s="13">
        <v>55</v>
      </c>
      <c r="D855" s="13">
        <v>128</v>
      </c>
      <c r="E855" s="13">
        <v>272</v>
      </c>
      <c r="F855" s="13">
        <v>383</v>
      </c>
      <c r="G855" s="9" t="s">
        <v>1378</v>
      </c>
      <c r="H855" s="13">
        <v>2000</v>
      </c>
      <c r="I855" s="13">
        <v>83000000</v>
      </c>
      <c r="J855" s="9" t="s">
        <v>1074</v>
      </c>
      <c r="K855" s="9" t="s">
        <v>2604</v>
      </c>
      <c r="L855" s="9"/>
      <c r="M855" s="13"/>
      <c r="N855" s="13"/>
      <c r="O855" s="9"/>
      <c r="P855" s="13"/>
      <c r="Q855" s="13">
        <v>95</v>
      </c>
      <c r="R855" s="9" t="s">
        <v>25</v>
      </c>
      <c r="S855" s="9" t="s">
        <v>26</v>
      </c>
      <c r="T855" s="9" t="s">
        <v>249</v>
      </c>
      <c r="U855" s="13">
        <v>55000000</v>
      </c>
      <c r="V855" s="13">
        <v>1994</v>
      </c>
      <c r="W855" s="13">
        <v>812</v>
      </c>
      <c r="X855" s="13">
        <v>6</v>
      </c>
      <c r="Y855" s="13">
        <v>2.35</v>
      </c>
      <c r="Z855" s="14">
        <v>0</v>
      </c>
    </row>
    <row r="856" spans="1:26" x14ac:dyDescent="0.25">
      <c r="A856" s="5" t="s">
        <v>20</v>
      </c>
      <c r="B856" s="6" t="s">
        <v>665</v>
      </c>
      <c r="C856" s="11">
        <v>110</v>
      </c>
      <c r="D856" s="11">
        <v>114</v>
      </c>
      <c r="E856" s="11">
        <v>52</v>
      </c>
      <c r="F856" s="11">
        <v>539</v>
      </c>
      <c r="G856" s="6" t="s">
        <v>295</v>
      </c>
      <c r="H856" s="11">
        <v>12000</v>
      </c>
      <c r="I856" s="11">
        <v>78745923</v>
      </c>
      <c r="J856" s="6" t="s">
        <v>1074</v>
      </c>
      <c r="K856" s="6" t="s">
        <v>478</v>
      </c>
      <c r="L856" s="6" t="s">
        <v>4459</v>
      </c>
      <c r="M856" s="11"/>
      <c r="N856" s="11"/>
      <c r="O856" s="6"/>
      <c r="P856" s="11"/>
      <c r="Q856" s="11">
        <v>322</v>
      </c>
      <c r="R856" s="6" t="s">
        <v>25</v>
      </c>
      <c r="S856" s="6" t="s">
        <v>318</v>
      </c>
      <c r="T856" s="6" t="s">
        <v>27</v>
      </c>
      <c r="U856" s="11">
        <v>55000000</v>
      </c>
      <c r="V856" s="11">
        <v>1998</v>
      </c>
      <c r="W856" s="11">
        <v>702</v>
      </c>
      <c r="X856" s="11">
        <v>6.7</v>
      </c>
      <c r="Y856" s="11">
        <v>2.35</v>
      </c>
      <c r="Z856" s="12">
        <v>0</v>
      </c>
    </row>
    <row r="857" spans="1:26" x14ac:dyDescent="0.25">
      <c r="A857" s="8" t="s">
        <v>309</v>
      </c>
      <c r="B857" s="9" t="s">
        <v>627</v>
      </c>
      <c r="C857" s="13">
        <v>354</v>
      </c>
      <c r="D857" s="13">
        <v>111</v>
      </c>
      <c r="E857" s="13">
        <v>16000</v>
      </c>
      <c r="F857" s="13">
        <v>640</v>
      </c>
      <c r="G857" s="9" t="s">
        <v>269</v>
      </c>
      <c r="H857" s="13">
        <v>926</v>
      </c>
      <c r="I857" s="13">
        <v>70098138</v>
      </c>
      <c r="J857" s="9" t="s">
        <v>497</v>
      </c>
      <c r="K857" s="9"/>
      <c r="L857" s="9"/>
      <c r="M857" s="13"/>
      <c r="N857" s="13"/>
      <c r="O857" s="9"/>
      <c r="P857" s="13"/>
      <c r="Q857" s="13">
        <v>2105</v>
      </c>
      <c r="R857" s="9" t="s">
        <v>25</v>
      </c>
      <c r="S857" s="9" t="s">
        <v>26</v>
      </c>
      <c r="T857" s="9" t="s">
        <v>249</v>
      </c>
      <c r="U857" s="13">
        <v>30000000</v>
      </c>
      <c r="V857" s="13">
        <v>2003</v>
      </c>
      <c r="W857" s="13">
        <v>890</v>
      </c>
      <c r="X857" s="13">
        <v>8.1</v>
      </c>
      <c r="Y857" s="13">
        <v>2.35</v>
      </c>
      <c r="Z857" s="14">
        <v>13000</v>
      </c>
    </row>
    <row r="858" spans="1:26" x14ac:dyDescent="0.25">
      <c r="A858" s="5" t="s">
        <v>20</v>
      </c>
      <c r="B858" s="6" t="s">
        <v>691</v>
      </c>
      <c r="C858" s="11">
        <v>140</v>
      </c>
      <c r="D858" s="11">
        <v>85</v>
      </c>
      <c r="E858" s="11">
        <v>0</v>
      </c>
      <c r="F858" s="11">
        <v>490</v>
      </c>
      <c r="G858" s="6" t="s">
        <v>1380</v>
      </c>
      <c r="H858" s="11">
        <v>21000</v>
      </c>
      <c r="I858" s="11">
        <v>66365290</v>
      </c>
      <c r="J858" s="6" t="s">
        <v>599</v>
      </c>
      <c r="K858" s="6"/>
      <c r="L858" s="6"/>
      <c r="M858" s="11"/>
      <c r="N858" s="11"/>
      <c r="O858" s="6"/>
      <c r="P858" s="11"/>
      <c r="Q858" s="11">
        <v>358</v>
      </c>
      <c r="R858" s="6" t="s">
        <v>25</v>
      </c>
      <c r="S858" s="6" t="s">
        <v>26</v>
      </c>
      <c r="T858" s="6" t="s">
        <v>27</v>
      </c>
      <c r="U858" s="11">
        <v>55000000</v>
      </c>
      <c r="V858" s="11">
        <v>1999</v>
      </c>
      <c r="W858" s="11">
        <v>860</v>
      </c>
      <c r="X858" s="11">
        <v>6.4</v>
      </c>
      <c r="Y858" s="11">
        <v>1.37</v>
      </c>
      <c r="Z858" s="12">
        <v>0</v>
      </c>
    </row>
    <row r="859" spans="1:26" x14ac:dyDescent="0.25">
      <c r="A859" s="8" t="s">
        <v>20</v>
      </c>
      <c r="B859" s="9" t="s">
        <v>42</v>
      </c>
      <c r="C859" s="13">
        <v>77</v>
      </c>
      <c r="D859" s="13">
        <v>44</v>
      </c>
      <c r="E859" s="13"/>
      <c r="F859" s="13">
        <v>72</v>
      </c>
      <c r="G859" s="9" t="s">
        <v>1381</v>
      </c>
      <c r="H859" s="13">
        <v>847</v>
      </c>
      <c r="I859" s="13"/>
      <c r="J859" s="9" t="s">
        <v>497</v>
      </c>
      <c r="K859" s="9" t="s">
        <v>378</v>
      </c>
      <c r="L859" s="9" t="s">
        <v>1074</v>
      </c>
      <c r="M859" s="13" t="s">
        <v>2970</v>
      </c>
      <c r="N859" s="13"/>
      <c r="O859" s="9"/>
      <c r="P859" s="13"/>
      <c r="Q859" s="13">
        <v>181</v>
      </c>
      <c r="R859" s="9" t="s">
        <v>25</v>
      </c>
      <c r="S859" s="9" t="s">
        <v>26</v>
      </c>
      <c r="T859" s="9" t="s">
        <v>436</v>
      </c>
      <c r="U859" s="13">
        <v>1400000</v>
      </c>
      <c r="V859" s="13"/>
      <c r="W859" s="13">
        <v>440</v>
      </c>
      <c r="X859" s="13">
        <v>8.4</v>
      </c>
      <c r="Y859" s="13">
        <v>1.33</v>
      </c>
      <c r="Z859" s="14">
        <v>0</v>
      </c>
    </row>
    <row r="860" spans="1:26" x14ac:dyDescent="0.25">
      <c r="A860" s="5" t="s">
        <v>309</v>
      </c>
      <c r="B860" s="6" t="s">
        <v>627</v>
      </c>
      <c r="C860" s="11">
        <v>304</v>
      </c>
      <c r="D860" s="11">
        <v>137</v>
      </c>
      <c r="E860" s="11">
        <v>16000</v>
      </c>
      <c r="F860" s="11">
        <v>348</v>
      </c>
      <c r="G860" s="6" t="s">
        <v>1383</v>
      </c>
      <c r="H860" s="11">
        <v>890</v>
      </c>
      <c r="I860" s="11">
        <v>66207920</v>
      </c>
      <c r="J860" s="6" t="s">
        <v>497</v>
      </c>
      <c r="K860" s="6" t="s">
        <v>5507</v>
      </c>
      <c r="L860" s="6" t="s">
        <v>1074</v>
      </c>
      <c r="M860" s="11" t="s">
        <v>2604</v>
      </c>
      <c r="N860" s="11"/>
      <c r="O860" s="6"/>
      <c r="P860" s="11"/>
      <c r="Q860" s="11">
        <v>935</v>
      </c>
      <c r="R860" s="6" t="s">
        <v>25</v>
      </c>
      <c r="S860" s="6" t="s">
        <v>26</v>
      </c>
      <c r="T860" s="6" t="s">
        <v>249</v>
      </c>
      <c r="U860" s="11">
        <v>30000000</v>
      </c>
      <c r="V860" s="11">
        <v>2004</v>
      </c>
      <c r="W860" s="11">
        <v>387</v>
      </c>
      <c r="X860" s="11">
        <v>8</v>
      </c>
      <c r="Y860" s="11">
        <v>2.35</v>
      </c>
      <c r="Z860" s="12">
        <v>0</v>
      </c>
    </row>
    <row r="861" spans="1:26" x14ac:dyDescent="0.25">
      <c r="A861" s="8" t="s">
        <v>20</v>
      </c>
      <c r="B861" s="9" t="s">
        <v>792</v>
      </c>
      <c r="C861" s="13">
        <v>45</v>
      </c>
      <c r="D861" s="13">
        <v>97</v>
      </c>
      <c r="E861" s="13">
        <v>96</v>
      </c>
      <c r="F861" s="13">
        <v>403</v>
      </c>
      <c r="G861" s="9" t="s">
        <v>1384</v>
      </c>
      <c r="H861" s="13">
        <v>13000</v>
      </c>
      <c r="I861" s="13">
        <v>63408614</v>
      </c>
      <c r="J861" s="9" t="s">
        <v>497</v>
      </c>
      <c r="K861" s="9" t="s">
        <v>599</v>
      </c>
      <c r="L861" s="9" t="s">
        <v>5507</v>
      </c>
      <c r="M861" s="13" t="s">
        <v>2604</v>
      </c>
      <c r="N861" s="13"/>
      <c r="O861" s="9"/>
      <c r="P861" s="13"/>
      <c r="Q861" s="13">
        <v>149</v>
      </c>
      <c r="R861" s="9" t="s">
        <v>25</v>
      </c>
      <c r="S861" s="9" t="s">
        <v>26</v>
      </c>
      <c r="T861" s="9" t="s">
        <v>249</v>
      </c>
      <c r="U861" s="13">
        <v>55000000</v>
      </c>
      <c r="V861" s="13">
        <v>1989</v>
      </c>
      <c r="W861" s="13">
        <v>549</v>
      </c>
      <c r="X861" s="13">
        <v>6.3</v>
      </c>
      <c r="Y861" s="13">
        <v>2.35</v>
      </c>
      <c r="Z861" s="14">
        <v>0</v>
      </c>
    </row>
    <row r="862" spans="1:26" x14ac:dyDescent="0.25">
      <c r="A862" s="5" t="s">
        <v>20</v>
      </c>
      <c r="B862" s="6" t="s">
        <v>193</v>
      </c>
      <c r="C862" s="11">
        <v>49</v>
      </c>
      <c r="D862" s="11">
        <v>104</v>
      </c>
      <c r="E862" s="11">
        <v>0</v>
      </c>
      <c r="F862" s="11">
        <v>812</v>
      </c>
      <c r="G862" s="6" t="s">
        <v>816</v>
      </c>
      <c r="H862" s="11">
        <v>13000</v>
      </c>
      <c r="I862" s="11">
        <v>58422650</v>
      </c>
      <c r="J862" s="6" t="s">
        <v>599</v>
      </c>
      <c r="K862" s="6" t="s">
        <v>478</v>
      </c>
      <c r="L862" s="6" t="s">
        <v>1786</v>
      </c>
      <c r="M862" s="11"/>
      <c r="N862" s="11"/>
      <c r="O862" s="6"/>
      <c r="P862" s="11"/>
      <c r="Q862" s="11">
        <v>173</v>
      </c>
      <c r="R862" s="6" t="s">
        <v>25</v>
      </c>
      <c r="S862" s="6" t="s">
        <v>26</v>
      </c>
      <c r="T862" s="6" t="s">
        <v>27</v>
      </c>
      <c r="U862" s="11">
        <v>55000000</v>
      </c>
      <c r="V862" s="11">
        <v>1992</v>
      </c>
      <c r="W862" s="11">
        <v>11000</v>
      </c>
      <c r="X862" s="11">
        <v>6.4</v>
      </c>
      <c r="Y862" s="11">
        <v>1.85</v>
      </c>
      <c r="Z862" s="12">
        <v>8000</v>
      </c>
    </row>
    <row r="863" spans="1:26" x14ac:dyDescent="0.25">
      <c r="A863" s="8" t="s">
        <v>20</v>
      </c>
      <c r="B863" s="9" t="s">
        <v>1385</v>
      </c>
      <c r="C863" s="13">
        <v>146</v>
      </c>
      <c r="D863" s="13">
        <v>110</v>
      </c>
      <c r="E863" s="13">
        <v>9</v>
      </c>
      <c r="F863" s="13">
        <v>95</v>
      </c>
      <c r="G863" s="9" t="s">
        <v>1386</v>
      </c>
      <c r="H863" s="13">
        <v>485</v>
      </c>
      <c r="I863" s="13">
        <v>56932305</v>
      </c>
      <c r="J863" s="9" t="s">
        <v>497</v>
      </c>
      <c r="K863" s="9" t="s">
        <v>378</v>
      </c>
      <c r="L863" s="9" t="s">
        <v>599</v>
      </c>
      <c r="M863" s="13" t="s">
        <v>3495</v>
      </c>
      <c r="N863" s="13"/>
      <c r="O863" s="9"/>
      <c r="P863" s="13"/>
      <c r="Q863" s="13">
        <v>293</v>
      </c>
      <c r="R863" s="9" t="s">
        <v>25</v>
      </c>
      <c r="S863" s="9" t="s">
        <v>26</v>
      </c>
      <c r="T863" s="9" t="s">
        <v>27</v>
      </c>
      <c r="U863" s="13">
        <v>55000000</v>
      </c>
      <c r="V863" s="13">
        <v>2000</v>
      </c>
      <c r="W863" s="13">
        <v>110</v>
      </c>
      <c r="X863" s="13">
        <v>6.6</v>
      </c>
      <c r="Y863" s="13">
        <v>2.35</v>
      </c>
      <c r="Z863" s="14">
        <v>0</v>
      </c>
    </row>
    <row r="864" spans="1:26" x14ac:dyDescent="0.25">
      <c r="A864" s="5" t="s">
        <v>20</v>
      </c>
      <c r="B864" s="6" t="s">
        <v>1288</v>
      </c>
      <c r="C864" s="11">
        <v>60</v>
      </c>
      <c r="D864" s="11">
        <v>133</v>
      </c>
      <c r="E864" s="11">
        <v>53</v>
      </c>
      <c r="F864" s="11">
        <v>263</v>
      </c>
      <c r="G864" s="6" t="s">
        <v>407</v>
      </c>
      <c r="H864" s="11">
        <v>1000</v>
      </c>
      <c r="I864" s="11">
        <v>68750000</v>
      </c>
      <c r="J864" s="6" t="s">
        <v>497</v>
      </c>
      <c r="K864" s="6" t="s">
        <v>378</v>
      </c>
      <c r="L864" s="6" t="s">
        <v>2604</v>
      </c>
      <c r="M864" s="11"/>
      <c r="N864" s="11"/>
      <c r="O864" s="6"/>
      <c r="P864" s="11"/>
      <c r="Q864" s="11">
        <v>144</v>
      </c>
      <c r="R864" s="6" t="s">
        <v>25</v>
      </c>
      <c r="S864" s="6" t="s">
        <v>26</v>
      </c>
      <c r="T864" s="6" t="s">
        <v>249</v>
      </c>
      <c r="U864" s="11">
        <v>55000000</v>
      </c>
      <c r="V864" s="11">
        <v>1996</v>
      </c>
      <c r="W864" s="11">
        <v>780</v>
      </c>
      <c r="X864" s="11">
        <v>6.4</v>
      </c>
      <c r="Y864" s="11">
        <v>2.35</v>
      </c>
      <c r="Z864" s="12">
        <v>0</v>
      </c>
    </row>
    <row r="865" spans="1:26" x14ac:dyDescent="0.25">
      <c r="A865" s="8" t="s">
        <v>20</v>
      </c>
      <c r="B865" s="9" t="s">
        <v>717</v>
      </c>
      <c r="C865" s="13">
        <v>189</v>
      </c>
      <c r="D865" s="13">
        <v>94</v>
      </c>
      <c r="E865" s="13">
        <v>70</v>
      </c>
      <c r="F865" s="13">
        <v>497</v>
      </c>
      <c r="G865" s="9" t="s">
        <v>1388</v>
      </c>
      <c r="H865" s="13">
        <v>1000</v>
      </c>
      <c r="I865" s="13">
        <v>68218041</v>
      </c>
      <c r="J865" s="9" t="s">
        <v>599</v>
      </c>
      <c r="K865" s="9" t="s">
        <v>4118</v>
      </c>
      <c r="L865" s="9" t="s">
        <v>478</v>
      </c>
      <c r="M865" s="13"/>
      <c r="N865" s="13"/>
      <c r="O865" s="9"/>
      <c r="P865" s="13"/>
      <c r="Q865" s="13">
        <v>108</v>
      </c>
      <c r="R865" s="9" t="s">
        <v>25</v>
      </c>
      <c r="S865" s="9" t="s">
        <v>26</v>
      </c>
      <c r="T865" s="9" t="s">
        <v>54</v>
      </c>
      <c r="U865" s="13">
        <v>55000000</v>
      </c>
      <c r="V865" s="13">
        <v>2011</v>
      </c>
      <c r="W865" s="13">
        <v>549</v>
      </c>
      <c r="X865" s="13">
        <v>6</v>
      </c>
      <c r="Y865" s="13">
        <v>1.85</v>
      </c>
      <c r="Z865" s="14">
        <v>14000</v>
      </c>
    </row>
    <row r="866" spans="1:26" x14ac:dyDescent="0.25">
      <c r="A866" s="5" t="s">
        <v>20</v>
      </c>
      <c r="B866" s="6" t="s">
        <v>375</v>
      </c>
      <c r="C866" s="11">
        <v>206</v>
      </c>
      <c r="D866" s="11">
        <v>104</v>
      </c>
      <c r="E866" s="11">
        <v>50</v>
      </c>
      <c r="F866" s="11">
        <v>947</v>
      </c>
      <c r="G866" s="6" t="s">
        <v>1390</v>
      </c>
      <c r="H866" s="11">
        <v>5000</v>
      </c>
      <c r="I866" s="11">
        <v>25040293</v>
      </c>
      <c r="J866" s="6" t="s">
        <v>497</v>
      </c>
      <c r="K866" s="6" t="s">
        <v>378</v>
      </c>
      <c r="L866" s="6" t="s">
        <v>478</v>
      </c>
      <c r="M866" s="11"/>
      <c r="N866" s="11"/>
      <c r="O866" s="6"/>
      <c r="P866" s="11"/>
      <c r="Q866" s="11">
        <v>279</v>
      </c>
      <c r="R866" s="6" t="s">
        <v>25</v>
      </c>
      <c r="S866" s="6" t="s">
        <v>26</v>
      </c>
      <c r="T866" s="6" t="s">
        <v>27</v>
      </c>
      <c r="U866" s="11">
        <v>55000000</v>
      </c>
      <c r="V866" s="11">
        <v>2008</v>
      </c>
      <c r="W866" s="11">
        <v>962</v>
      </c>
      <c r="X866" s="11">
        <v>6.6</v>
      </c>
      <c r="Y866" s="11">
        <v>2.35</v>
      </c>
      <c r="Z866" s="12">
        <v>0</v>
      </c>
    </row>
    <row r="867" spans="1:26" x14ac:dyDescent="0.25">
      <c r="A867" s="8" t="s">
        <v>20</v>
      </c>
      <c r="B867" s="9" t="s">
        <v>1391</v>
      </c>
      <c r="C867" s="13">
        <v>118</v>
      </c>
      <c r="D867" s="13">
        <v>91</v>
      </c>
      <c r="E867" s="13">
        <v>39</v>
      </c>
      <c r="F867" s="13">
        <v>562</v>
      </c>
      <c r="G867" s="9" t="s">
        <v>1392</v>
      </c>
      <c r="H867" s="13">
        <v>1000</v>
      </c>
      <c r="I867" s="13">
        <v>55747724</v>
      </c>
      <c r="J867" s="9" t="s">
        <v>378</v>
      </c>
      <c r="K867" s="9" t="s">
        <v>2809</v>
      </c>
      <c r="L867" s="9" t="s">
        <v>599</v>
      </c>
      <c r="M867" s="13" t="s">
        <v>4118</v>
      </c>
      <c r="N867" s="13"/>
      <c r="O867" s="9"/>
      <c r="P867" s="13"/>
      <c r="Q867" s="13">
        <v>73</v>
      </c>
      <c r="R867" s="9" t="s">
        <v>25</v>
      </c>
      <c r="S867" s="9" t="s">
        <v>26</v>
      </c>
      <c r="T867" s="9" t="s">
        <v>54</v>
      </c>
      <c r="U867" s="13">
        <v>55000000</v>
      </c>
      <c r="V867" s="13">
        <v>2013</v>
      </c>
      <c r="W867" s="13">
        <v>591</v>
      </c>
      <c r="X867" s="13">
        <v>5.9</v>
      </c>
      <c r="Y867" s="13">
        <v>1.85</v>
      </c>
      <c r="Z867" s="14">
        <v>0</v>
      </c>
    </row>
    <row r="868" spans="1:26" x14ac:dyDescent="0.25">
      <c r="A868" s="5" t="s">
        <v>20</v>
      </c>
      <c r="B868" s="6" t="s">
        <v>284</v>
      </c>
      <c r="C868" s="11">
        <v>210</v>
      </c>
      <c r="D868" s="11">
        <v>145</v>
      </c>
      <c r="E868" s="11">
        <v>21000</v>
      </c>
      <c r="F868" s="11">
        <v>243</v>
      </c>
      <c r="G868" s="6" t="s">
        <v>1393</v>
      </c>
      <c r="H868" s="11">
        <v>534</v>
      </c>
      <c r="I868" s="11">
        <v>55473600</v>
      </c>
      <c r="J868" s="6" t="s">
        <v>497</v>
      </c>
      <c r="K868" s="6" t="s">
        <v>1786</v>
      </c>
      <c r="L868" s="6" t="s">
        <v>2970</v>
      </c>
      <c r="M868" s="11"/>
      <c r="N868" s="11"/>
      <c r="O868" s="6"/>
      <c r="P868" s="11"/>
      <c r="Q868" s="11">
        <v>776</v>
      </c>
      <c r="R868" s="6" t="s">
        <v>25</v>
      </c>
      <c r="S868" s="6" t="s">
        <v>26</v>
      </c>
      <c r="T868" s="6" t="s">
        <v>249</v>
      </c>
      <c r="U868" s="11">
        <v>50000000</v>
      </c>
      <c r="V868" s="11">
        <v>1992</v>
      </c>
      <c r="W868" s="11">
        <v>273</v>
      </c>
      <c r="X868" s="11">
        <v>6.4</v>
      </c>
      <c r="Y868" s="11">
        <v>2.35</v>
      </c>
      <c r="Z868" s="12">
        <v>0</v>
      </c>
    </row>
    <row r="869" spans="1:26" x14ac:dyDescent="0.25">
      <c r="A869" s="8" t="s">
        <v>20</v>
      </c>
      <c r="B869" s="9" t="s">
        <v>1395</v>
      </c>
      <c r="C869" s="13">
        <v>76</v>
      </c>
      <c r="D869" s="13">
        <v>135</v>
      </c>
      <c r="E869" s="13">
        <v>317</v>
      </c>
      <c r="F869" s="13">
        <v>34</v>
      </c>
      <c r="G869" s="9" t="s">
        <v>1396</v>
      </c>
      <c r="H869" s="13">
        <v>57</v>
      </c>
      <c r="I869" s="13">
        <v>49994804</v>
      </c>
      <c r="J869" s="9" t="s">
        <v>3170</v>
      </c>
      <c r="K869" s="9" t="s">
        <v>1074</v>
      </c>
      <c r="L869" s="9" t="s">
        <v>5155</v>
      </c>
      <c r="M869" s="13" t="s">
        <v>3976</v>
      </c>
      <c r="N869" s="13"/>
      <c r="O869" s="9"/>
      <c r="P869" s="13"/>
      <c r="Q869" s="13">
        <v>194</v>
      </c>
      <c r="R869" s="9" t="s">
        <v>25</v>
      </c>
      <c r="S869" s="9" t="s">
        <v>26</v>
      </c>
      <c r="T869" s="9" t="s">
        <v>54</v>
      </c>
      <c r="U869" s="13">
        <v>55000000</v>
      </c>
      <c r="V869" s="13">
        <v>1996</v>
      </c>
      <c r="W869" s="13">
        <v>40</v>
      </c>
      <c r="X869" s="13">
        <v>6.3</v>
      </c>
      <c r="Y869" s="13">
        <v>2.35</v>
      </c>
      <c r="Z869" s="14">
        <v>0</v>
      </c>
    </row>
    <row r="870" spans="1:26" x14ac:dyDescent="0.25">
      <c r="A870" s="5" t="s">
        <v>20</v>
      </c>
      <c r="B870" s="6" t="s">
        <v>1397</v>
      </c>
      <c r="C870" s="11">
        <v>149</v>
      </c>
      <c r="D870" s="11">
        <v>122</v>
      </c>
      <c r="E870" s="11">
        <v>287</v>
      </c>
      <c r="F870" s="11">
        <v>135</v>
      </c>
      <c r="G870" s="6" t="s">
        <v>784</v>
      </c>
      <c r="H870" s="11">
        <v>22000</v>
      </c>
      <c r="I870" s="11">
        <v>41609593</v>
      </c>
      <c r="J870" s="6" t="s">
        <v>497</v>
      </c>
      <c r="K870" s="6" t="s">
        <v>378</v>
      </c>
      <c r="L870" s="6" t="s">
        <v>5507</v>
      </c>
      <c r="M870" s="11" t="s">
        <v>2604</v>
      </c>
      <c r="N870" s="11"/>
      <c r="O870" s="6"/>
      <c r="P870" s="11"/>
      <c r="Q870" s="11">
        <v>572</v>
      </c>
      <c r="R870" s="6" t="s">
        <v>25</v>
      </c>
      <c r="S870" s="6" t="s">
        <v>34</v>
      </c>
      <c r="T870" s="6" t="s">
        <v>249</v>
      </c>
      <c r="U870" s="11">
        <v>55000000</v>
      </c>
      <c r="V870" s="11">
        <v>1998</v>
      </c>
      <c r="W870" s="11">
        <v>2000</v>
      </c>
      <c r="X870" s="11">
        <v>7.3</v>
      </c>
      <c r="Y870" s="11">
        <v>2.35</v>
      </c>
      <c r="Z870" s="12">
        <v>0</v>
      </c>
    </row>
    <row r="871" spans="1:26" x14ac:dyDescent="0.25">
      <c r="A871" s="8" t="s">
        <v>20</v>
      </c>
      <c r="B871" s="9" t="s">
        <v>907</v>
      </c>
      <c r="C871" s="13">
        <v>62</v>
      </c>
      <c r="D871" s="13">
        <v>110</v>
      </c>
      <c r="E871" s="13">
        <v>81</v>
      </c>
      <c r="F871" s="13">
        <v>163</v>
      </c>
      <c r="G871" s="9" t="s">
        <v>708</v>
      </c>
      <c r="H871" s="13">
        <v>1000</v>
      </c>
      <c r="I871" s="13">
        <v>38553833</v>
      </c>
      <c r="J871" s="9" t="s">
        <v>378</v>
      </c>
      <c r="K871" s="9" t="s">
        <v>1074</v>
      </c>
      <c r="L871" s="9" t="s">
        <v>1786</v>
      </c>
      <c r="M871" s="13" t="s">
        <v>2604</v>
      </c>
      <c r="N871" s="13"/>
      <c r="O871" s="9"/>
      <c r="P871" s="13"/>
      <c r="Q871" s="13">
        <v>155</v>
      </c>
      <c r="R871" s="9" t="s">
        <v>25</v>
      </c>
      <c r="S871" s="9" t="s">
        <v>26</v>
      </c>
      <c r="T871" s="9" t="s">
        <v>249</v>
      </c>
      <c r="U871" s="13">
        <v>55000000</v>
      </c>
      <c r="V871" s="13">
        <v>1996</v>
      </c>
      <c r="W871" s="13">
        <v>416</v>
      </c>
      <c r="X871" s="13">
        <v>6.8</v>
      </c>
      <c r="Y871" s="13">
        <v>2.35</v>
      </c>
      <c r="Z871" s="14">
        <v>0</v>
      </c>
    </row>
    <row r="872" spans="1:26" x14ac:dyDescent="0.25">
      <c r="A872" s="5" t="s">
        <v>20</v>
      </c>
      <c r="B872" s="6" t="s">
        <v>1400</v>
      </c>
      <c r="C872" s="11">
        <v>224</v>
      </c>
      <c r="D872" s="11">
        <v>95</v>
      </c>
      <c r="E872" s="11">
        <v>17</v>
      </c>
      <c r="F872" s="11">
        <v>594</v>
      </c>
      <c r="G872" s="6" t="s">
        <v>1401</v>
      </c>
      <c r="H872" s="11">
        <v>838</v>
      </c>
      <c r="I872" s="11">
        <v>76137505</v>
      </c>
      <c r="J872" s="6" t="s">
        <v>2809</v>
      </c>
      <c r="K872" s="6" t="s">
        <v>599</v>
      </c>
      <c r="L872" s="6" t="s">
        <v>4118</v>
      </c>
      <c r="M872" s="11" t="s">
        <v>478</v>
      </c>
      <c r="N872" s="11"/>
      <c r="O872" s="6"/>
      <c r="P872" s="11"/>
      <c r="Q872" s="11">
        <v>174</v>
      </c>
      <c r="R872" s="6" t="s">
        <v>25</v>
      </c>
      <c r="S872" s="6" t="s">
        <v>34</v>
      </c>
      <c r="T872" s="6" t="s">
        <v>54</v>
      </c>
      <c r="U872" s="11">
        <v>55000000</v>
      </c>
      <c r="V872" s="11">
        <v>2014</v>
      </c>
      <c r="W872" s="11">
        <v>722</v>
      </c>
      <c r="X872" s="11">
        <v>7.2</v>
      </c>
      <c r="Y872" s="11">
        <v>2.35</v>
      </c>
      <c r="Z872" s="12">
        <v>30000</v>
      </c>
    </row>
    <row r="873" spans="1:26" x14ac:dyDescent="0.25">
      <c r="A873" s="8" t="s">
        <v>20</v>
      </c>
      <c r="B873" s="9" t="s">
        <v>1403</v>
      </c>
      <c r="C873" s="13">
        <v>265</v>
      </c>
      <c r="D873" s="13">
        <v>102</v>
      </c>
      <c r="E873" s="13">
        <v>82</v>
      </c>
      <c r="F873" s="13">
        <v>537</v>
      </c>
      <c r="G873" s="9" t="s">
        <v>1404</v>
      </c>
      <c r="H873" s="13">
        <v>622</v>
      </c>
      <c r="I873" s="13">
        <v>34350553</v>
      </c>
      <c r="J873" s="9" t="s">
        <v>497</v>
      </c>
      <c r="K873" s="9" t="s">
        <v>599</v>
      </c>
      <c r="L873" s="9" t="s">
        <v>2970</v>
      </c>
      <c r="M873" s="13"/>
      <c r="N873" s="13"/>
      <c r="O873" s="9"/>
      <c r="P873" s="13"/>
      <c r="Q873" s="13">
        <v>207</v>
      </c>
      <c r="R873" s="9" t="s">
        <v>25</v>
      </c>
      <c r="S873" s="9" t="s">
        <v>26</v>
      </c>
      <c r="T873" s="9" t="s">
        <v>249</v>
      </c>
      <c r="U873" s="13">
        <v>68000000</v>
      </c>
      <c r="V873" s="13">
        <v>2012</v>
      </c>
      <c r="W873" s="13">
        <v>591</v>
      </c>
      <c r="X873" s="13">
        <v>5.7</v>
      </c>
      <c r="Y873" s="13">
        <v>2.35</v>
      </c>
      <c r="Z873" s="14">
        <v>15000</v>
      </c>
    </row>
    <row r="874" spans="1:26" x14ac:dyDescent="0.25">
      <c r="A874" s="5" t="s">
        <v>20</v>
      </c>
      <c r="B874" s="6" t="s">
        <v>1405</v>
      </c>
      <c r="C874" s="11">
        <v>135</v>
      </c>
      <c r="D874" s="11">
        <v>94</v>
      </c>
      <c r="E874" s="11">
        <v>607</v>
      </c>
      <c r="F874" s="11">
        <v>215</v>
      </c>
      <c r="G874" s="6" t="s">
        <v>1406</v>
      </c>
      <c r="H874" s="11">
        <v>933</v>
      </c>
      <c r="I874" s="11">
        <v>34238611</v>
      </c>
      <c r="J874" s="6" t="s">
        <v>497</v>
      </c>
      <c r="K874" s="6" t="s">
        <v>5507</v>
      </c>
      <c r="L874" s="6" t="s">
        <v>1074</v>
      </c>
      <c r="M874" s="11" t="s">
        <v>2604</v>
      </c>
      <c r="N874" s="11"/>
      <c r="O874" s="6"/>
      <c r="P874" s="11"/>
      <c r="Q874" s="11">
        <v>321</v>
      </c>
      <c r="R874" s="6" t="s">
        <v>25</v>
      </c>
      <c r="S874" s="6" t="s">
        <v>26</v>
      </c>
      <c r="T874" s="6" t="s">
        <v>249</v>
      </c>
      <c r="U874" s="11">
        <v>55000000</v>
      </c>
      <c r="V874" s="11">
        <v>2003</v>
      </c>
      <c r="W874" s="11">
        <v>518</v>
      </c>
      <c r="X874" s="11">
        <v>6</v>
      </c>
      <c r="Y874" s="11">
        <v>1.85</v>
      </c>
      <c r="Z874" s="12">
        <v>0</v>
      </c>
    </row>
    <row r="875" spans="1:26" x14ac:dyDescent="0.25">
      <c r="A875" s="8" t="s">
        <v>20</v>
      </c>
      <c r="B875" s="9" t="s">
        <v>291</v>
      </c>
      <c r="C875" s="13">
        <v>100</v>
      </c>
      <c r="D875" s="13">
        <v>126</v>
      </c>
      <c r="E875" s="13">
        <v>226</v>
      </c>
      <c r="F875" s="13">
        <v>241</v>
      </c>
      <c r="G875" s="9" t="s">
        <v>1174</v>
      </c>
      <c r="H875" s="13">
        <v>12000</v>
      </c>
      <c r="I875" s="13">
        <v>34098563</v>
      </c>
      <c r="J875" s="9" t="s">
        <v>1074</v>
      </c>
      <c r="K875" s="9" t="s">
        <v>2604</v>
      </c>
      <c r="L875" s="9"/>
      <c r="M875" s="13"/>
      <c r="N875" s="13"/>
      <c r="O875" s="9"/>
      <c r="P875" s="13"/>
      <c r="Q875" s="13">
        <v>232</v>
      </c>
      <c r="R875" s="9" t="s">
        <v>25</v>
      </c>
      <c r="S875" s="9" t="s">
        <v>26</v>
      </c>
      <c r="T875" s="9" t="s">
        <v>249</v>
      </c>
      <c r="U875" s="13">
        <v>55000000</v>
      </c>
      <c r="V875" s="13">
        <v>1999</v>
      </c>
      <c r="W875" s="13">
        <v>509</v>
      </c>
      <c r="X875" s="13">
        <v>6.5</v>
      </c>
      <c r="Y875" s="13">
        <v>2.35</v>
      </c>
      <c r="Z875" s="14">
        <v>0</v>
      </c>
    </row>
    <row r="876" spans="1:26" x14ac:dyDescent="0.25">
      <c r="A876" s="5" t="s">
        <v>20</v>
      </c>
      <c r="B876" s="6" t="s">
        <v>1096</v>
      </c>
      <c r="C876" s="11">
        <v>123</v>
      </c>
      <c r="D876" s="11">
        <v>118</v>
      </c>
      <c r="E876" s="11">
        <v>101</v>
      </c>
      <c r="F876" s="11">
        <v>327</v>
      </c>
      <c r="G876" s="6" t="s">
        <v>1407</v>
      </c>
      <c r="H876" s="11">
        <v>13000</v>
      </c>
      <c r="I876" s="11">
        <v>33828318</v>
      </c>
      <c r="J876" s="6" t="s">
        <v>599</v>
      </c>
      <c r="K876" s="6"/>
      <c r="L876" s="6"/>
      <c r="M876" s="11"/>
      <c r="N876" s="11"/>
      <c r="O876" s="6"/>
      <c r="P876" s="11"/>
      <c r="Q876" s="11">
        <v>154</v>
      </c>
      <c r="R876" s="6" t="s">
        <v>25</v>
      </c>
      <c r="S876" s="6" t="s">
        <v>26</v>
      </c>
      <c r="T876" s="6" t="s">
        <v>27</v>
      </c>
      <c r="U876" s="11">
        <v>55000000</v>
      </c>
      <c r="V876" s="11">
        <v>2003</v>
      </c>
      <c r="W876" s="11">
        <v>390</v>
      </c>
      <c r="X876" s="11">
        <v>5.8</v>
      </c>
      <c r="Y876" s="11">
        <v>2.35</v>
      </c>
      <c r="Z876" s="12">
        <v>0</v>
      </c>
    </row>
    <row r="877" spans="1:26" x14ac:dyDescent="0.25">
      <c r="A877" s="8" t="s">
        <v>20</v>
      </c>
      <c r="B877" s="9" t="s">
        <v>1409</v>
      </c>
      <c r="C877" s="13">
        <v>164</v>
      </c>
      <c r="D877" s="13">
        <v>99</v>
      </c>
      <c r="E877" s="13">
        <v>3</v>
      </c>
      <c r="F877" s="13">
        <v>490</v>
      </c>
      <c r="G877" s="9" t="s">
        <v>1174</v>
      </c>
      <c r="H877" s="13">
        <v>8000</v>
      </c>
      <c r="I877" s="13">
        <v>33472850</v>
      </c>
      <c r="J877" s="9" t="s">
        <v>599</v>
      </c>
      <c r="K877" s="9" t="s">
        <v>5506</v>
      </c>
      <c r="L877" s="9"/>
      <c r="M877" s="13"/>
      <c r="N877" s="13"/>
      <c r="O877" s="9"/>
      <c r="P877" s="13"/>
      <c r="Q877" s="13">
        <v>119</v>
      </c>
      <c r="R877" s="9" t="s">
        <v>25</v>
      </c>
      <c r="S877" s="9" t="s">
        <v>26</v>
      </c>
      <c r="T877" s="9" t="s">
        <v>249</v>
      </c>
      <c r="U877" s="13">
        <v>55000000</v>
      </c>
      <c r="V877" s="13">
        <v>2008</v>
      </c>
      <c r="W877" s="13">
        <v>509</v>
      </c>
      <c r="X877" s="13">
        <v>5.8</v>
      </c>
      <c r="Y877" s="13">
        <v>2.35</v>
      </c>
      <c r="Z877" s="14">
        <v>0</v>
      </c>
    </row>
    <row r="878" spans="1:26" x14ac:dyDescent="0.25">
      <c r="A878" s="5" t="s">
        <v>20</v>
      </c>
      <c r="B878" s="6" t="s">
        <v>1410</v>
      </c>
      <c r="C878" s="11">
        <v>238</v>
      </c>
      <c r="D878" s="11">
        <v>88</v>
      </c>
      <c r="E878" s="11">
        <v>91</v>
      </c>
      <c r="F878" s="11">
        <v>591</v>
      </c>
      <c r="G878" s="6" t="s">
        <v>1411</v>
      </c>
      <c r="H878" s="11">
        <v>4000</v>
      </c>
      <c r="I878" s="11">
        <v>31051126</v>
      </c>
      <c r="J878" s="6" t="s">
        <v>378</v>
      </c>
      <c r="K878" s="6" t="s">
        <v>2809</v>
      </c>
      <c r="L878" s="6" t="s">
        <v>599</v>
      </c>
      <c r="M878" s="11" t="s">
        <v>4118</v>
      </c>
      <c r="N878" s="11"/>
      <c r="O878" s="6"/>
      <c r="P878" s="11"/>
      <c r="Q878" s="11">
        <v>101</v>
      </c>
      <c r="R878" s="6" t="s">
        <v>25</v>
      </c>
      <c r="S878" s="6" t="s">
        <v>34</v>
      </c>
      <c r="T878" s="6" t="s">
        <v>54</v>
      </c>
      <c r="U878" s="11">
        <v>55000000</v>
      </c>
      <c r="V878" s="11">
        <v>2012</v>
      </c>
      <c r="W878" s="11">
        <v>796</v>
      </c>
      <c r="X878" s="11">
        <v>6.7</v>
      </c>
      <c r="Y878" s="11">
        <v>2.35</v>
      </c>
      <c r="Z878" s="12">
        <v>0</v>
      </c>
    </row>
    <row r="879" spans="1:26" x14ac:dyDescent="0.25">
      <c r="A879" s="8" t="s">
        <v>20</v>
      </c>
      <c r="B879" s="9" t="s">
        <v>1153</v>
      </c>
      <c r="C879" s="13">
        <v>264</v>
      </c>
      <c r="D879" s="13">
        <v>141</v>
      </c>
      <c r="E879" s="13">
        <v>16000</v>
      </c>
      <c r="F879" s="13">
        <v>539</v>
      </c>
      <c r="G879" s="9" t="s">
        <v>982</v>
      </c>
      <c r="H879" s="13">
        <v>11000</v>
      </c>
      <c r="I879" s="13">
        <v>35707327</v>
      </c>
      <c r="J879" s="9" t="s">
        <v>5507</v>
      </c>
      <c r="K879" s="9" t="s">
        <v>1074</v>
      </c>
      <c r="L879" s="9" t="s">
        <v>5505</v>
      </c>
      <c r="M879" s="13" t="s">
        <v>2604</v>
      </c>
      <c r="N879" s="13"/>
      <c r="O879" s="9"/>
      <c r="P879" s="13"/>
      <c r="Q879" s="13">
        <v>387</v>
      </c>
      <c r="R879" s="9" t="s">
        <v>25</v>
      </c>
      <c r="S879" s="9" t="s">
        <v>26</v>
      </c>
      <c r="T879" s="9" t="s">
        <v>249</v>
      </c>
      <c r="U879" s="13">
        <v>55000000</v>
      </c>
      <c r="V879" s="13">
        <v>2008</v>
      </c>
      <c r="W879" s="13">
        <v>963</v>
      </c>
      <c r="X879" s="13">
        <v>7.8</v>
      </c>
      <c r="Y879" s="13">
        <v>2.35</v>
      </c>
      <c r="Z879" s="14">
        <v>14000</v>
      </c>
    </row>
    <row r="880" spans="1:26" x14ac:dyDescent="0.25">
      <c r="A880" s="5" t="s">
        <v>20</v>
      </c>
      <c r="B880" s="6" t="s">
        <v>834</v>
      </c>
      <c r="C880" s="11">
        <v>47</v>
      </c>
      <c r="D880" s="11">
        <v>107</v>
      </c>
      <c r="E880" s="11">
        <v>99</v>
      </c>
      <c r="F880" s="11">
        <v>581</v>
      </c>
      <c r="G880" s="6" t="s">
        <v>205</v>
      </c>
      <c r="H880" s="11">
        <v>18000</v>
      </c>
      <c r="I880" s="11">
        <v>20550712</v>
      </c>
      <c r="J880" s="6" t="s">
        <v>497</v>
      </c>
      <c r="K880" s="6" t="s">
        <v>1074</v>
      </c>
      <c r="L880" s="6" t="s">
        <v>2970</v>
      </c>
      <c r="M880" s="11" t="s">
        <v>2604</v>
      </c>
      <c r="N880" s="11"/>
      <c r="O880" s="6"/>
      <c r="P880" s="11"/>
      <c r="Q880" s="11">
        <v>95</v>
      </c>
      <c r="R880" s="6" t="s">
        <v>25</v>
      </c>
      <c r="S880" s="6" t="s">
        <v>26</v>
      </c>
      <c r="T880" s="6" t="s">
        <v>27</v>
      </c>
      <c r="U880" s="11">
        <v>50000000</v>
      </c>
      <c r="V880" s="11">
        <v>1996</v>
      </c>
      <c r="W880" s="11">
        <v>11000</v>
      </c>
      <c r="X880" s="11">
        <v>5.6</v>
      </c>
      <c r="Y880" s="11">
        <v>1.85</v>
      </c>
      <c r="Z880" s="12">
        <v>1000</v>
      </c>
    </row>
    <row r="881" spans="1:26" x14ac:dyDescent="0.25">
      <c r="A881" s="8" t="s">
        <v>20</v>
      </c>
      <c r="B881" s="9" t="s">
        <v>619</v>
      </c>
      <c r="C881" s="13">
        <v>50</v>
      </c>
      <c r="D881" s="13">
        <v>116</v>
      </c>
      <c r="E881" s="13">
        <v>12000</v>
      </c>
      <c r="F881" s="13">
        <v>552</v>
      </c>
      <c r="G881" s="9" t="s">
        <v>1376</v>
      </c>
      <c r="H881" s="13">
        <v>22000</v>
      </c>
      <c r="I881" s="13">
        <v>18573791</v>
      </c>
      <c r="J881" s="9" t="s">
        <v>497</v>
      </c>
      <c r="K881" s="9" t="s">
        <v>1074</v>
      </c>
      <c r="L881" s="9" t="s">
        <v>5506</v>
      </c>
      <c r="M881" s="13" t="s">
        <v>2604</v>
      </c>
      <c r="N881" s="13"/>
      <c r="O881" s="9"/>
      <c r="P881" s="13"/>
      <c r="Q881" s="13">
        <v>89</v>
      </c>
      <c r="R881" s="9" t="s">
        <v>25</v>
      </c>
      <c r="S881" s="9" t="s">
        <v>26</v>
      </c>
      <c r="T881" s="9" t="s">
        <v>249</v>
      </c>
      <c r="U881" s="13">
        <v>55000000</v>
      </c>
      <c r="V881" s="13">
        <v>1996</v>
      </c>
      <c r="W881" s="13">
        <v>617</v>
      </c>
      <c r="X881" s="13">
        <v>5.8</v>
      </c>
      <c r="Y881" s="13">
        <v>2.35</v>
      </c>
      <c r="Z881" s="14">
        <v>0</v>
      </c>
    </row>
    <row r="882" spans="1:26" x14ac:dyDescent="0.25">
      <c r="A882" s="5" t="s">
        <v>309</v>
      </c>
      <c r="B882" s="6" t="s">
        <v>496</v>
      </c>
      <c r="C882" s="11">
        <v>153</v>
      </c>
      <c r="D882" s="11">
        <v>143</v>
      </c>
      <c r="E882" s="11">
        <v>541</v>
      </c>
      <c r="F882" s="11">
        <v>530</v>
      </c>
      <c r="G882" s="6" t="s">
        <v>1095</v>
      </c>
      <c r="H882" s="11">
        <v>18000</v>
      </c>
      <c r="I882" s="11">
        <v>51225796</v>
      </c>
      <c r="J882" s="6" t="s">
        <v>1074</v>
      </c>
      <c r="K882" s="6" t="s">
        <v>3976</v>
      </c>
      <c r="L882" s="6" t="s">
        <v>4459</v>
      </c>
      <c r="M882" s="11" t="s">
        <v>2604</v>
      </c>
      <c r="N882" s="11"/>
      <c r="O882" s="6"/>
      <c r="P882" s="11"/>
      <c r="Q882" s="11">
        <v>2047</v>
      </c>
      <c r="R882" s="6" t="s">
        <v>25</v>
      </c>
      <c r="S882" s="6" t="s">
        <v>34</v>
      </c>
      <c r="T882" s="6" t="s">
        <v>27</v>
      </c>
      <c r="U882" s="11">
        <v>70000000</v>
      </c>
      <c r="V882" s="11">
        <v>2004</v>
      </c>
      <c r="W882" s="11">
        <v>893</v>
      </c>
      <c r="X882" s="11">
        <v>7.4</v>
      </c>
      <c r="Y882" s="11">
        <v>2.35</v>
      </c>
      <c r="Z882" s="12">
        <v>0</v>
      </c>
    </row>
    <row r="883" spans="1:26" x14ac:dyDescent="0.25">
      <c r="A883" s="8" t="s">
        <v>20</v>
      </c>
      <c r="B883" s="9" t="s">
        <v>1414</v>
      </c>
      <c r="C883" s="13">
        <v>202</v>
      </c>
      <c r="D883" s="13">
        <v>114</v>
      </c>
      <c r="E883" s="13">
        <v>159</v>
      </c>
      <c r="F883" s="13">
        <v>877</v>
      </c>
      <c r="G883" s="9" t="s">
        <v>521</v>
      </c>
      <c r="H883" s="13">
        <v>13000</v>
      </c>
      <c r="I883" s="13">
        <v>16264475</v>
      </c>
      <c r="J883" s="9" t="s">
        <v>3170</v>
      </c>
      <c r="K883" s="9" t="s">
        <v>1074</v>
      </c>
      <c r="L883" s="9" t="s">
        <v>5155</v>
      </c>
      <c r="M883" s="13" t="s">
        <v>5508</v>
      </c>
      <c r="N883" s="13"/>
      <c r="O883" s="9"/>
      <c r="P883" s="13"/>
      <c r="Q883" s="13">
        <v>216</v>
      </c>
      <c r="R883" s="9" t="s">
        <v>25</v>
      </c>
      <c r="S883" s="9" t="s">
        <v>34</v>
      </c>
      <c r="T883" s="9" t="s">
        <v>27</v>
      </c>
      <c r="U883" s="13">
        <v>55000000</v>
      </c>
      <c r="V883" s="13">
        <v>2007</v>
      </c>
      <c r="W883" s="13">
        <v>2000</v>
      </c>
      <c r="X883" s="13">
        <v>6.9</v>
      </c>
      <c r="Y883" s="13">
        <v>1.85</v>
      </c>
      <c r="Z883" s="14">
        <v>0</v>
      </c>
    </row>
    <row r="884" spans="1:26" x14ac:dyDescent="0.25">
      <c r="A884" s="5" t="s">
        <v>20</v>
      </c>
      <c r="B884" s="6" t="s">
        <v>1415</v>
      </c>
      <c r="C884" s="11">
        <v>178</v>
      </c>
      <c r="D884" s="11">
        <v>93</v>
      </c>
      <c r="E884" s="11">
        <v>45</v>
      </c>
      <c r="F884" s="11">
        <v>352</v>
      </c>
      <c r="G884" s="6" t="s">
        <v>1254</v>
      </c>
      <c r="H884" s="11">
        <v>9000</v>
      </c>
      <c r="I884" s="11">
        <v>25857987</v>
      </c>
      <c r="J884" s="6" t="s">
        <v>497</v>
      </c>
      <c r="K884" s="6" t="s">
        <v>2970</v>
      </c>
      <c r="L884" s="6"/>
      <c r="M884" s="11"/>
      <c r="N884" s="11"/>
      <c r="O884" s="6"/>
      <c r="P884" s="11"/>
      <c r="Q884" s="11">
        <v>532</v>
      </c>
      <c r="R884" s="6" t="s">
        <v>25</v>
      </c>
      <c r="S884" s="6" t="s">
        <v>26</v>
      </c>
      <c r="T884" s="6" t="s">
        <v>27</v>
      </c>
      <c r="U884" s="11">
        <v>62000000</v>
      </c>
      <c r="V884" s="11">
        <v>2005</v>
      </c>
      <c r="W884" s="11">
        <v>460</v>
      </c>
      <c r="X884" s="11">
        <v>5.5</v>
      </c>
      <c r="Y884" s="11">
        <v>2.35</v>
      </c>
      <c r="Z884" s="12">
        <v>0</v>
      </c>
    </row>
    <row r="885" spans="1:26" x14ac:dyDescent="0.25">
      <c r="A885" s="8" t="s">
        <v>20</v>
      </c>
      <c r="B885" s="9" t="s">
        <v>1416</v>
      </c>
      <c r="C885" s="13">
        <v>84</v>
      </c>
      <c r="D885" s="13">
        <v>280</v>
      </c>
      <c r="E885" s="13">
        <v>33</v>
      </c>
      <c r="F885" s="13">
        <v>67</v>
      </c>
      <c r="G885" s="9" t="s">
        <v>1417</v>
      </c>
      <c r="H885" s="13">
        <v>789</v>
      </c>
      <c r="I885" s="13">
        <v>12870569</v>
      </c>
      <c r="J885" s="9" t="s">
        <v>1074</v>
      </c>
      <c r="K885" s="9" t="s">
        <v>5155</v>
      </c>
      <c r="L885" s="9" t="s">
        <v>5508</v>
      </c>
      <c r="M885" s="13"/>
      <c r="N885" s="13"/>
      <c r="O885" s="9"/>
      <c r="P885" s="13"/>
      <c r="Q885" s="13">
        <v>497</v>
      </c>
      <c r="R885" s="9" t="s">
        <v>25</v>
      </c>
      <c r="S885" s="9" t="s">
        <v>26</v>
      </c>
      <c r="T885" s="9" t="s">
        <v>27</v>
      </c>
      <c r="U885" s="13">
        <v>56000000</v>
      </c>
      <c r="V885" s="13">
        <v>2003</v>
      </c>
      <c r="W885" s="13">
        <v>640</v>
      </c>
      <c r="X885" s="13">
        <v>6.3</v>
      </c>
      <c r="Y885" s="13">
        <v>2.35</v>
      </c>
      <c r="Z885" s="14">
        <v>953</v>
      </c>
    </row>
    <row r="886" spans="1:26" x14ac:dyDescent="0.25">
      <c r="A886" s="5" t="s">
        <v>20</v>
      </c>
      <c r="B886" s="6" t="s">
        <v>1418</v>
      </c>
      <c r="C886" s="11">
        <v>44</v>
      </c>
      <c r="D886" s="11">
        <v>100</v>
      </c>
      <c r="E886" s="11">
        <v>0</v>
      </c>
      <c r="F886" s="11">
        <v>745</v>
      </c>
      <c r="G886" s="6" t="s">
        <v>1419</v>
      </c>
      <c r="H886" s="11">
        <v>995</v>
      </c>
      <c r="I886" s="11">
        <v>11466088</v>
      </c>
      <c r="J886" s="6" t="s">
        <v>497</v>
      </c>
      <c r="K886" s="6" t="s">
        <v>2604</v>
      </c>
      <c r="L886" s="6"/>
      <c r="M886" s="11"/>
      <c r="N886" s="11"/>
      <c r="O886" s="6"/>
      <c r="P886" s="11"/>
      <c r="Q886" s="11">
        <v>84</v>
      </c>
      <c r="R886" s="6" t="s">
        <v>25</v>
      </c>
      <c r="S886" s="6" t="s">
        <v>26</v>
      </c>
      <c r="T886" s="6" t="s">
        <v>249</v>
      </c>
      <c r="U886" s="11">
        <v>71000000</v>
      </c>
      <c r="V886" s="11">
        <v>1997</v>
      </c>
      <c r="W886" s="11">
        <v>879</v>
      </c>
      <c r="X886" s="11">
        <v>4.7</v>
      </c>
      <c r="Y886" s="11">
        <v>2.35</v>
      </c>
      <c r="Z886" s="12">
        <v>316</v>
      </c>
    </row>
    <row r="887" spans="1:26" x14ac:dyDescent="0.25">
      <c r="A887" s="8" t="s">
        <v>20</v>
      </c>
      <c r="B887" s="9" t="s">
        <v>1420</v>
      </c>
      <c r="C887" s="13">
        <v>93</v>
      </c>
      <c r="D887" s="13">
        <v>107</v>
      </c>
      <c r="E887" s="13">
        <v>11</v>
      </c>
      <c r="F887" s="13">
        <v>506</v>
      </c>
      <c r="G887" s="9" t="s">
        <v>490</v>
      </c>
      <c r="H887" s="13">
        <v>939</v>
      </c>
      <c r="I887" s="13">
        <v>16088610</v>
      </c>
      <c r="J887" s="9" t="s">
        <v>599</v>
      </c>
      <c r="K887" s="9" t="s">
        <v>1074</v>
      </c>
      <c r="L887" s="9" t="s">
        <v>4118</v>
      </c>
      <c r="M887" s="13" t="s">
        <v>478</v>
      </c>
      <c r="N887" s="13"/>
      <c r="O887" s="9"/>
      <c r="P887" s="13"/>
      <c r="Q887" s="13">
        <v>39</v>
      </c>
      <c r="R887" s="9" t="s">
        <v>25</v>
      </c>
      <c r="S887" s="9" t="s">
        <v>26</v>
      </c>
      <c r="T887" s="9" t="s">
        <v>54</v>
      </c>
      <c r="U887" s="13">
        <v>55000000</v>
      </c>
      <c r="V887" s="13">
        <v>2009</v>
      </c>
      <c r="W887" s="13">
        <v>605</v>
      </c>
      <c r="X887" s="13">
        <v>5.6</v>
      </c>
      <c r="Y887" s="13">
        <v>2.35</v>
      </c>
      <c r="Z887" s="14">
        <v>610</v>
      </c>
    </row>
    <row r="888" spans="1:26" x14ac:dyDescent="0.25">
      <c r="A888" s="5" t="s">
        <v>20</v>
      </c>
      <c r="B888" s="6" t="s">
        <v>296</v>
      </c>
      <c r="C888" s="11">
        <v>277</v>
      </c>
      <c r="D888" s="11">
        <v>119</v>
      </c>
      <c r="E888" s="11">
        <v>33</v>
      </c>
      <c r="F888" s="11">
        <v>518</v>
      </c>
      <c r="G888" s="6" t="s">
        <v>1421</v>
      </c>
      <c r="H888" s="11">
        <v>3000</v>
      </c>
      <c r="I888" s="11">
        <v>51178893</v>
      </c>
      <c r="J888" s="6" t="s">
        <v>378</v>
      </c>
      <c r="K888" s="6" t="s">
        <v>599</v>
      </c>
      <c r="L888" s="6" t="s">
        <v>5507</v>
      </c>
      <c r="M888" s="11" t="s">
        <v>4118</v>
      </c>
      <c r="N888" s="11" t="s">
        <v>3976</v>
      </c>
      <c r="O888" s="6"/>
      <c r="P888" s="11"/>
      <c r="Q888" s="11">
        <v>110</v>
      </c>
      <c r="R888" s="6" t="s">
        <v>25</v>
      </c>
      <c r="S888" s="6" t="s">
        <v>26</v>
      </c>
      <c r="T888" s="6" t="s">
        <v>54</v>
      </c>
      <c r="U888" s="11">
        <v>50000000</v>
      </c>
      <c r="V888" s="11">
        <v>2014</v>
      </c>
      <c r="W888" s="11">
        <v>2000</v>
      </c>
      <c r="X888" s="11">
        <v>6.4</v>
      </c>
      <c r="Y888" s="11">
        <v>1.85</v>
      </c>
      <c r="Z888" s="12">
        <v>10000</v>
      </c>
    </row>
    <row r="889" spans="1:26" x14ac:dyDescent="0.25">
      <c r="A889" s="8" t="s">
        <v>20</v>
      </c>
      <c r="B889" s="9" t="s">
        <v>1066</v>
      </c>
      <c r="C889" s="13">
        <v>76</v>
      </c>
      <c r="D889" s="13">
        <v>95</v>
      </c>
      <c r="E889" s="13">
        <v>906</v>
      </c>
      <c r="F889" s="13">
        <v>287</v>
      </c>
      <c r="G889" s="9" t="s">
        <v>1304</v>
      </c>
      <c r="H889" s="13">
        <v>956</v>
      </c>
      <c r="I889" s="13">
        <v>6768055</v>
      </c>
      <c r="J889" s="9" t="s">
        <v>497</v>
      </c>
      <c r="K889" s="9" t="s">
        <v>378</v>
      </c>
      <c r="L889" s="9" t="s">
        <v>599</v>
      </c>
      <c r="M889" s="13" t="s">
        <v>4118</v>
      </c>
      <c r="N889" s="13" t="s">
        <v>2970</v>
      </c>
      <c r="O889" s="9"/>
      <c r="P889" s="13"/>
      <c r="Q889" s="13">
        <v>229</v>
      </c>
      <c r="R889" s="9" t="s">
        <v>25</v>
      </c>
      <c r="S889" s="9" t="s">
        <v>34</v>
      </c>
      <c r="T889" s="9" t="s">
        <v>54</v>
      </c>
      <c r="U889" s="13">
        <v>57000000</v>
      </c>
      <c r="V889" s="13">
        <v>2004</v>
      </c>
      <c r="W889" s="13">
        <v>579</v>
      </c>
      <c r="X889" s="13">
        <v>4.2</v>
      </c>
      <c r="Y889" s="13">
        <v>1.85</v>
      </c>
      <c r="Z889" s="14">
        <v>437</v>
      </c>
    </row>
    <row r="890" spans="1:26" x14ac:dyDescent="0.25">
      <c r="A890" s="5" t="s">
        <v>20</v>
      </c>
      <c r="B890" s="6" t="s">
        <v>1423</v>
      </c>
      <c r="C890" s="11">
        <v>197</v>
      </c>
      <c r="D890" s="11">
        <v>119</v>
      </c>
      <c r="E890" s="11">
        <v>59</v>
      </c>
      <c r="F890" s="11">
        <v>676</v>
      </c>
      <c r="G890" s="6" t="s">
        <v>1424</v>
      </c>
      <c r="H890" s="11">
        <v>2000</v>
      </c>
      <c r="I890" s="11">
        <v>39440655</v>
      </c>
      <c r="J890" s="6" t="s">
        <v>1074</v>
      </c>
      <c r="K890" s="6" t="s">
        <v>2909</v>
      </c>
      <c r="L890" s="6" t="s">
        <v>3976</v>
      </c>
      <c r="M890" s="11" t="s">
        <v>4459</v>
      </c>
      <c r="N890" s="11"/>
      <c r="O890" s="6"/>
      <c r="P890" s="11"/>
      <c r="Q890" s="11">
        <v>222</v>
      </c>
      <c r="R890" s="6" t="s">
        <v>25</v>
      </c>
      <c r="S890" s="6" t="s">
        <v>26</v>
      </c>
      <c r="T890" s="6" t="s">
        <v>27</v>
      </c>
      <c r="U890" s="11">
        <v>55000000</v>
      </c>
      <c r="V890" s="11">
        <v>2010</v>
      </c>
      <c r="W890" s="11">
        <v>828</v>
      </c>
      <c r="X890" s="11">
        <v>6.4</v>
      </c>
      <c r="Y890" s="11">
        <v>2.35</v>
      </c>
      <c r="Z890" s="12">
        <v>19000</v>
      </c>
    </row>
    <row r="891" spans="1:26" x14ac:dyDescent="0.25">
      <c r="A891" s="8" t="s">
        <v>20</v>
      </c>
      <c r="B891" s="9" t="s">
        <v>1266</v>
      </c>
      <c r="C891" s="13">
        <v>186</v>
      </c>
      <c r="D891" s="13">
        <v>133</v>
      </c>
      <c r="E891" s="13">
        <v>0</v>
      </c>
      <c r="F891" s="13">
        <v>46</v>
      </c>
      <c r="G891" s="9" t="s">
        <v>1425</v>
      </c>
      <c r="H891" s="13">
        <v>226</v>
      </c>
      <c r="I891" s="13">
        <v>6167817</v>
      </c>
      <c r="J891" s="9" t="s">
        <v>1074</v>
      </c>
      <c r="K891" s="9" t="s">
        <v>5505</v>
      </c>
      <c r="L891" s="9" t="s">
        <v>4459</v>
      </c>
      <c r="M891" s="13" t="s">
        <v>5508</v>
      </c>
      <c r="N891" s="13"/>
      <c r="O891" s="9"/>
      <c r="P891" s="13"/>
      <c r="Q891" s="13">
        <v>239</v>
      </c>
      <c r="R891" s="9" t="s">
        <v>537</v>
      </c>
      <c r="S891" s="9" t="s">
        <v>538</v>
      </c>
      <c r="T891" s="9" t="s">
        <v>249</v>
      </c>
      <c r="U891" s="13">
        <v>47000000</v>
      </c>
      <c r="V891" s="13">
        <v>2004</v>
      </c>
      <c r="W891" s="13">
        <v>52</v>
      </c>
      <c r="X891" s="13">
        <v>7.7</v>
      </c>
      <c r="Y891" s="13">
        <v>2.35</v>
      </c>
      <c r="Z891" s="14">
        <v>0</v>
      </c>
    </row>
    <row r="892" spans="1:26" x14ac:dyDescent="0.25">
      <c r="A892" s="5" t="s">
        <v>309</v>
      </c>
      <c r="B892" s="6" t="s">
        <v>1162</v>
      </c>
      <c r="C892" s="11">
        <v>103</v>
      </c>
      <c r="D892" s="11">
        <v>152</v>
      </c>
      <c r="E892" s="11">
        <v>0</v>
      </c>
      <c r="F892" s="11">
        <v>177</v>
      </c>
      <c r="G892" s="6" t="s">
        <v>1427</v>
      </c>
      <c r="H892" s="11">
        <v>617</v>
      </c>
      <c r="I892" s="11"/>
      <c r="J892" s="6" t="s">
        <v>5507</v>
      </c>
      <c r="K892" s="6" t="s">
        <v>1074</v>
      </c>
      <c r="L892" s="6" t="s">
        <v>4459</v>
      </c>
      <c r="M892" s="11"/>
      <c r="N892" s="11"/>
      <c r="O892" s="6"/>
      <c r="P892" s="11"/>
      <c r="Q892" s="11">
        <v>207</v>
      </c>
      <c r="R892" s="6" t="s">
        <v>25</v>
      </c>
      <c r="S892" s="6" t="s">
        <v>34</v>
      </c>
      <c r="T892" s="6" t="s">
        <v>1430</v>
      </c>
      <c r="U892" s="11">
        <v>2000000</v>
      </c>
      <c r="V892" s="11">
        <v>1962</v>
      </c>
      <c r="W892" s="11">
        <v>367</v>
      </c>
      <c r="X892" s="11">
        <v>7.7</v>
      </c>
      <c r="Y892" s="11">
        <v>1.66</v>
      </c>
      <c r="Z892" s="12">
        <v>0</v>
      </c>
    </row>
    <row r="893" spans="1:26" x14ac:dyDescent="0.25">
      <c r="A893" s="8" t="s">
        <v>20</v>
      </c>
      <c r="B893" s="9" t="s">
        <v>1431</v>
      </c>
      <c r="C893" s="13">
        <v>66</v>
      </c>
      <c r="D893" s="13">
        <v>96</v>
      </c>
      <c r="E893" s="13">
        <v>13</v>
      </c>
      <c r="F893" s="13">
        <v>534</v>
      </c>
      <c r="G893" s="9" t="s">
        <v>1432</v>
      </c>
      <c r="H893" s="13">
        <v>13000</v>
      </c>
      <c r="I893" s="13"/>
      <c r="J893" s="9" t="s">
        <v>5507</v>
      </c>
      <c r="K893" s="9" t="s">
        <v>1786</v>
      </c>
      <c r="L893" s="9" t="s">
        <v>5505</v>
      </c>
      <c r="M893" s="13" t="s">
        <v>2604</v>
      </c>
      <c r="N893" s="13"/>
      <c r="O893" s="9"/>
      <c r="P893" s="13"/>
      <c r="Q893" s="13">
        <v>142</v>
      </c>
      <c r="R893" s="9" t="s">
        <v>25</v>
      </c>
      <c r="S893" s="9" t="s">
        <v>26</v>
      </c>
      <c r="T893" s="9" t="s">
        <v>249</v>
      </c>
      <c r="U893" s="13">
        <v>55000000</v>
      </c>
      <c r="V893" s="13">
        <v>2002</v>
      </c>
      <c r="W893" s="13">
        <v>854</v>
      </c>
      <c r="X893" s="13">
        <v>5.3</v>
      </c>
      <c r="Y893" s="13">
        <v>2.35</v>
      </c>
      <c r="Z893" s="14">
        <v>448</v>
      </c>
    </row>
    <row r="894" spans="1:26" x14ac:dyDescent="0.25">
      <c r="A894" s="5" t="s">
        <v>20</v>
      </c>
      <c r="B894" s="6" t="s">
        <v>168</v>
      </c>
      <c r="C894" s="11">
        <v>224</v>
      </c>
      <c r="D894" s="11">
        <v>117</v>
      </c>
      <c r="E894" s="11">
        <v>0</v>
      </c>
      <c r="F894" s="11">
        <v>845</v>
      </c>
      <c r="G894" s="6" t="s">
        <v>98</v>
      </c>
      <c r="H894" s="11">
        <v>12000</v>
      </c>
      <c r="I894" s="11">
        <v>81645152</v>
      </c>
      <c r="J894" s="6" t="s">
        <v>497</v>
      </c>
      <c r="K894" s="6" t="s">
        <v>1786</v>
      </c>
      <c r="L894" s="6" t="s">
        <v>2970</v>
      </c>
      <c r="M894" s="11" t="s">
        <v>2604</v>
      </c>
      <c r="N894" s="11"/>
      <c r="O894" s="6"/>
      <c r="P894" s="11"/>
      <c r="Q894" s="11">
        <v>559</v>
      </c>
      <c r="R894" s="6" t="s">
        <v>25</v>
      </c>
      <c r="S894" s="6" t="s">
        <v>26</v>
      </c>
      <c r="T894" s="6" t="s">
        <v>249</v>
      </c>
      <c r="U894" s="11">
        <v>54000000</v>
      </c>
      <c r="V894" s="11">
        <v>2002</v>
      </c>
      <c r="W894" s="11">
        <v>919</v>
      </c>
      <c r="X894" s="11">
        <v>6.7</v>
      </c>
      <c r="Y894" s="11">
        <v>1.85</v>
      </c>
      <c r="Z894" s="12">
        <v>0</v>
      </c>
    </row>
    <row r="895" spans="1:26" x14ac:dyDescent="0.25">
      <c r="A895" s="8" t="s">
        <v>20</v>
      </c>
      <c r="B895" s="9" t="s">
        <v>1375</v>
      </c>
      <c r="C895" s="13">
        <v>202</v>
      </c>
      <c r="D895" s="13">
        <v>123</v>
      </c>
      <c r="E895" s="13">
        <v>125</v>
      </c>
      <c r="F895" s="13">
        <v>835</v>
      </c>
      <c r="G895" s="9" t="s">
        <v>388</v>
      </c>
      <c r="H895" s="13">
        <v>10000</v>
      </c>
      <c r="I895" s="13">
        <v>69951824</v>
      </c>
      <c r="J895" s="9" t="s">
        <v>1074</v>
      </c>
      <c r="K895" s="9" t="s">
        <v>4459</v>
      </c>
      <c r="L895" s="9"/>
      <c r="M895" s="13"/>
      <c r="N895" s="13"/>
      <c r="O895" s="9"/>
      <c r="P895" s="13"/>
      <c r="Q895" s="13">
        <v>599</v>
      </c>
      <c r="R895" s="9" t="s">
        <v>25</v>
      </c>
      <c r="S895" s="9" t="s">
        <v>26</v>
      </c>
      <c r="T895" s="9" t="s">
        <v>27</v>
      </c>
      <c r="U895" s="13">
        <v>55000000</v>
      </c>
      <c r="V895" s="13">
        <v>2008</v>
      </c>
      <c r="W895" s="13">
        <v>3000</v>
      </c>
      <c r="X895" s="13">
        <v>7.7</v>
      </c>
      <c r="Y895" s="13">
        <v>2.35</v>
      </c>
      <c r="Z895" s="14">
        <v>26000</v>
      </c>
    </row>
    <row r="896" spans="1:26" x14ac:dyDescent="0.25">
      <c r="A896" s="5" t="s">
        <v>20</v>
      </c>
      <c r="B896" s="6" t="s">
        <v>1307</v>
      </c>
      <c r="C896" s="11">
        <v>279</v>
      </c>
      <c r="D896" s="11">
        <v>92</v>
      </c>
      <c r="E896" s="11">
        <v>394</v>
      </c>
      <c r="F896" s="11">
        <v>565</v>
      </c>
      <c r="G896" s="6" t="s">
        <v>1434</v>
      </c>
      <c r="H896" s="11">
        <v>13000</v>
      </c>
      <c r="I896" s="11">
        <v>9483821</v>
      </c>
      <c r="J896" s="6" t="s">
        <v>497</v>
      </c>
      <c r="K896" s="6" t="s">
        <v>2604</v>
      </c>
      <c r="L896" s="6"/>
      <c r="M896" s="11"/>
      <c r="N896" s="11"/>
      <c r="O896" s="6"/>
      <c r="P896" s="11"/>
      <c r="Q896" s="11">
        <v>131</v>
      </c>
      <c r="R896" s="6" t="s">
        <v>25</v>
      </c>
      <c r="S896" s="6" t="s">
        <v>26</v>
      </c>
      <c r="T896" s="6" t="s">
        <v>249</v>
      </c>
      <c r="U896" s="11">
        <v>55000000</v>
      </c>
      <c r="V896" s="11">
        <v>2012</v>
      </c>
      <c r="W896" s="11">
        <v>11000</v>
      </c>
      <c r="X896" s="11">
        <v>5.7</v>
      </c>
      <c r="Y896" s="11">
        <v>1.85</v>
      </c>
      <c r="Z896" s="12">
        <v>10000</v>
      </c>
    </row>
    <row r="897" spans="1:26" x14ac:dyDescent="0.25">
      <c r="A897" s="8" t="s">
        <v>20</v>
      </c>
      <c r="B897" s="9" t="s">
        <v>1435</v>
      </c>
      <c r="C897" s="13">
        <v>110</v>
      </c>
      <c r="D897" s="13">
        <v>170</v>
      </c>
      <c r="E897" s="13">
        <v>0</v>
      </c>
      <c r="F897" s="13">
        <v>889</v>
      </c>
      <c r="G897" s="9" t="s">
        <v>138</v>
      </c>
      <c r="H897" s="13">
        <v>14000</v>
      </c>
      <c r="I897" s="13">
        <v>66676062</v>
      </c>
      <c r="J897" s="9" t="s">
        <v>5507</v>
      </c>
      <c r="K897" s="9" t="s">
        <v>1074</v>
      </c>
      <c r="L897" s="9"/>
      <c r="M897" s="13"/>
      <c r="N897" s="13"/>
      <c r="O897" s="9"/>
      <c r="P897" s="13"/>
      <c r="Q897" s="13">
        <v>545</v>
      </c>
      <c r="R897" s="9" t="s">
        <v>25</v>
      </c>
      <c r="S897" s="9" t="s">
        <v>26</v>
      </c>
      <c r="T897" s="9" t="s">
        <v>249</v>
      </c>
      <c r="U897" s="13">
        <v>54000000</v>
      </c>
      <c r="V897" s="13">
        <v>1990</v>
      </c>
      <c r="W897" s="13">
        <v>1000</v>
      </c>
      <c r="X897" s="13">
        <v>7.6</v>
      </c>
      <c r="Y897" s="13">
        <v>1.85</v>
      </c>
      <c r="Z897" s="14">
        <v>0</v>
      </c>
    </row>
    <row r="898" spans="1:26" x14ac:dyDescent="0.25">
      <c r="A898" s="5" t="s">
        <v>20</v>
      </c>
      <c r="B898" s="6" t="s">
        <v>1059</v>
      </c>
      <c r="C898" s="11">
        <v>190</v>
      </c>
      <c r="D898" s="11">
        <v>123</v>
      </c>
      <c r="E898" s="11">
        <v>488</v>
      </c>
      <c r="F898" s="11">
        <v>2000</v>
      </c>
      <c r="G898" s="6" t="s">
        <v>49</v>
      </c>
      <c r="H898" s="11">
        <v>5000</v>
      </c>
      <c r="I898" s="11">
        <v>26838389</v>
      </c>
      <c r="J898" s="6" t="s">
        <v>599</v>
      </c>
      <c r="K898" s="6" t="s">
        <v>1074</v>
      </c>
      <c r="L898" s="6" t="s">
        <v>4459</v>
      </c>
      <c r="M898" s="11"/>
      <c r="N898" s="11"/>
      <c r="O898" s="6"/>
      <c r="P898" s="11"/>
      <c r="Q898" s="11">
        <v>495</v>
      </c>
      <c r="R898" s="6" t="s">
        <v>25</v>
      </c>
      <c r="S898" s="6" t="s">
        <v>26</v>
      </c>
      <c r="T898" s="6" t="s">
        <v>27</v>
      </c>
      <c r="U898" s="11">
        <v>57000000</v>
      </c>
      <c r="V898" s="11">
        <v>2005</v>
      </c>
      <c r="W898" s="11">
        <v>4000</v>
      </c>
      <c r="X898" s="11">
        <v>6.4</v>
      </c>
      <c r="Y898" s="11">
        <v>1.85</v>
      </c>
      <c r="Z898" s="12">
        <v>0</v>
      </c>
    </row>
    <row r="899" spans="1:26" x14ac:dyDescent="0.25">
      <c r="A899" s="8" t="s">
        <v>20</v>
      </c>
      <c r="B899" s="9" t="s">
        <v>102</v>
      </c>
      <c r="C899" s="13">
        <v>136</v>
      </c>
      <c r="D899" s="13">
        <v>110</v>
      </c>
      <c r="E899" s="13">
        <v>94</v>
      </c>
      <c r="F899" s="13">
        <v>240</v>
      </c>
      <c r="G899" s="9" t="s">
        <v>1436</v>
      </c>
      <c r="H899" s="13">
        <v>277</v>
      </c>
      <c r="I899" s="13">
        <v>75604320</v>
      </c>
      <c r="J899" s="9" t="s">
        <v>599</v>
      </c>
      <c r="K899" s="9" t="s">
        <v>4459</v>
      </c>
      <c r="L899" s="9"/>
      <c r="M899" s="13"/>
      <c r="N899" s="13"/>
      <c r="O899" s="9"/>
      <c r="P899" s="13"/>
      <c r="Q899" s="13">
        <v>195</v>
      </c>
      <c r="R899" s="9" t="s">
        <v>25</v>
      </c>
      <c r="S899" s="9" t="s">
        <v>26</v>
      </c>
      <c r="T899" s="9" t="s">
        <v>27</v>
      </c>
      <c r="U899" s="13">
        <v>54000000</v>
      </c>
      <c r="V899" s="13">
        <v>2006</v>
      </c>
      <c r="W899" s="13">
        <v>245</v>
      </c>
      <c r="X899" s="13">
        <v>5.6</v>
      </c>
      <c r="Y899" s="13">
        <v>1.85</v>
      </c>
      <c r="Z899" s="14">
        <v>0</v>
      </c>
    </row>
    <row r="900" spans="1:26" x14ac:dyDescent="0.25">
      <c r="A900" s="5" t="s">
        <v>20</v>
      </c>
      <c r="B900" s="6" t="s">
        <v>1438</v>
      </c>
      <c r="C900" s="11">
        <v>121</v>
      </c>
      <c r="D900" s="11">
        <v>116</v>
      </c>
      <c r="E900" s="11">
        <v>44</v>
      </c>
      <c r="F900" s="11">
        <v>420</v>
      </c>
      <c r="G900" s="6" t="s">
        <v>1267</v>
      </c>
      <c r="H900" s="11">
        <v>593</v>
      </c>
      <c r="I900" s="11">
        <v>108200000</v>
      </c>
      <c r="J900" s="6" t="s">
        <v>497</v>
      </c>
      <c r="K900" s="6" t="s">
        <v>378</v>
      </c>
      <c r="L900" s="6" t="s">
        <v>4459</v>
      </c>
      <c r="M900" s="11" t="s">
        <v>2970</v>
      </c>
      <c r="N900" s="11"/>
      <c r="O900" s="6"/>
      <c r="P900" s="11"/>
      <c r="Q900" s="11">
        <v>269</v>
      </c>
      <c r="R900" s="6" t="s">
        <v>25</v>
      </c>
      <c r="S900" s="6" t="s">
        <v>26</v>
      </c>
      <c r="T900" s="6" t="s">
        <v>54</v>
      </c>
      <c r="U900" s="11">
        <v>54000000</v>
      </c>
      <c r="V900" s="11">
        <v>1980</v>
      </c>
      <c r="W900" s="11">
        <v>467</v>
      </c>
      <c r="X900" s="11">
        <v>6.8</v>
      </c>
      <c r="Y900" s="11">
        <v>2.35</v>
      </c>
      <c r="Z900" s="12">
        <v>0</v>
      </c>
    </row>
    <row r="901" spans="1:26" x14ac:dyDescent="0.25">
      <c r="A901" s="8" t="s">
        <v>20</v>
      </c>
      <c r="B901" s="9" t="s">
        <v>833</v>
      </c>
      <c r="C901" s="13">
        <v>131</v>
      </c>
      <c r="D901" s="13">
        <v>121</v>
      </c>
      <c r="E901" s="13">
        <v>102</v>
      </c>
      <c r="F901" s="13">
        <v>43</v>
      </c>
      <c r="G901" s="9" t="s">
        <v>1439</v>
      </c>
      <c r="H901" s="13">
        <v>117</v>
      </c>
      <c r="I901" s="13">
        <v>5660084</v>
      </c>
      <c r="J901" s="9" t="s">
        <v>599</v>
      </c>
      <c r="K901" s="9" t="s">
        <v>5507</v>
      </c>
      <c r="L901" s="9" t="s">
        <v>4459</v>
      </c>
      <c r="M901" s="13"/>
      <c r="N901" s="13"/>
      <c r="O901" s="9"/>
      <c r="P901" s="13"/>
      <c r="Q901" s="13">
        <v>418</v>
      </c>
      <c r="R901" s="9" t="s">
        <v>25</v>
      </c>
      <c r="S901" s="9" t="s">
        <v>26</v>
      </c>
      <c r="T901" s="9" t="s">
        <v>249</v>
      </c>
      <c r="U901" s="13">
        <v>54000000</v>
      </c>
      <c r="V901" s="13">
        <v>2003</v>
      </c>
      <c r="W901" s="13">
        <v>62</v>
      </c>
      <c r="X901" s="13">
        <v>2.4</v>
      </c>
      <c r="Y901" s="13">
        <v>2.35</v>
      </c>
      <c r="Z901" s="14">
        <v>2000</v>
      </c>
    </row>
    <row r="902" spans="1:26" x14ac:dyDescent="0.25">
      <c r="A902" s="5" t="s">
        <v>309</v>
      </c>
      <c r="B902" s="6" t="s">
        <v>1252</v>
      </c>
      <c r="C902" s="11">
        <v>127</v>
      </c>
      <c r="D902" s="11">
        <v>128</v>
      </c>
      <c r="E902" s="11">
        <v>234</v>
      </c>
      <c r="F902" s="11">
        <v>581</v>
      </c>
      <c r="G902" s="6" t="s">
        <v>316</v>
      </c>
      <c r="H902" s="11">
        <v>14000</v>
      </c>
      <c r="I902" s="11">
        <v>7221458</v>
      </c>
      <c r="J902" s="6" t="s">
        <v>1074</v>
      </c>
      <c r="K902" s="6" t="s">
        <v>2604</v>
      </c>
      <c r="L902" s="6"/>
      <c r="M902" s="11"/>
      <c r="N902" s="11"/>
      <c r="O902" s="6"/>
      <c r="P902" s="11"/>
      <c r="Q902" s="11">
        <v>178</v>
      </c>
      <c r="R902" s="6" t="s">
        <v>25</v>
      </c>
      <c r="S902" s="6" t="s">
        <v>318</v>
      </c>
      <c r="T902" s="6" t="s">
        <v>27</v>
      </c>
      <c r="U902" s="11">
        <v>55000000</v>
      </c>
      <c r="V902" s="11">
        <v>2006</v>
      </c>
      <c r="W902" s="11">
        <v>12000</v>
      </c>
      <c r="X902" s="11">
        <v>6.2</v>
      </c>
      <c r="Y902" s="11">
        <v>1.85</v>
      </c>
      <c r="Z902" s="12">
        <v>0</v>
      </c>
    </row>
    <row r="903" spans="1:26" x14ac:dyDescent="0.25">
      <c r="A903" s="8" t="s">
        <v>20</v>
      </c>
      <c r="B903" s="9" t="s">
        <v>957</v>
      </c>
      <c r="C903" s="13">
        <v>160</v>
      </c>
      <c r="D903" s="13">
        <v>99</v>
      </c>
      <c r="E903" s="13">
        <v>309</v>
      </c>
      <c r="F903" s="13">
        <v>577</v>
      </c>
      <c r="G903" s="9" t="s">
        <v>626</v>
      </c>
      <c r="H903" s="13">
        <v>23000</v>
      </c>
      <c r="I903" s="13">
        <v>70327868</v>
      </c>
      <c r="J903" s="9" t="s">
        <v>497</v>
      </c>
      <c r="K903" s="9" t="s">
        <v>5507</v>
      </c>
      <c r="L903" s="9" t="s">
        <v>2604</v>
      </c>
      <c r="M903" s="13"/>
      <c r="N903" s="13"/>
      <c r="O903" s="9"/>
      <c r="P903" s="13"/>
      <c r="Q903" s="13">
        <v>301</v>
      </c>
      <c r="R903" s="9" t="s">
        <v>25</v>
      </c>
      <c r="S903" s="9" t="s">
        <v>318</v>
      </c>
      <c r="T903" s="9" t="s">
        <v>249</v>
      </c>
      <c r="U903" s="13">
        <v>46000000</v>
      </c>
      <c r="V903" s="13">
        <v>2000</v>
      </c>
      <c r="W903" s="13">
        <v>1000</v>
      </c>
      <c r="X903" s="13">
        <v>5.9</v>
      </c>
      <c r="Y903" s="13">
        <v>2.35</v>
      </c>
      <c r="Z903" s="14">
        <v>0</v>
      </c>
    </row>
    <row r="904" spans="1:26" x14ac:dyDescent="0.25">
      <c r="A904" s="5" t="s">
        <v>20</v>
      </c>
      <c r="B904" s="6" t="s">
        <v>1008</v>
      </c>
      <c r="C904" s="11">
        <v>78</v>
      </c>
      <c r="D904" s="11">
        <v>94</v>
      </c>
      <c r="E904" s="11">
        <v>383</v>
      </c>
      <c r="F904" s="11">
        <v>753</v>
      </c>
      <c r="G904" s="6" t="s">
        <v>119</v>
      </c>
      <c r="H904" s="11">
        <v>4000</v>
      </c>
      <c r="I904" s="11">
        <v>58297830</v>
      </c>
      <c r="J904" s="6" t="s">
        <v>378</v>
      </c>
      <c r="K904" s="6" t="s">
        <v>2809</v>
      </c>
      <c r="L904" s="6" t="s">
        <v>1074</v>
      </c>
      <c r="M904" s="11" t="s">
        <v>4118</v>
      </c>
      <c r="N904" s="11" t="s">
        <v>478</v>
      </c>
      <c r="O904" s="6" t="s">
        <v>3976</v>
      </c>
      <c r="P904" s="11" t="s">
        <v>5505</v>
      </c>
      <c r="Q904" s="11">
        <v>191</v>
      </c>
      <c r="R904" s="6" t="s">
        <v>25</v>
      </c>
      <c r="S904" s="6" t="s">
        <v>26</v>
      </c>
      <c r="T904" s="6" t="s">
        <v>126</v>
      </c>
      <c r="U904" s="11">
        <v>50000000</v>
      </c>
      <c r="V904" s="11">
        <v>1997</v>
      </c>
      <c r="W904" s="11">
        <v>808</v>
      </c>
      <c r="X904" s="11">
        <v>7.1</v>
      </c>
      <c r="Y904" s="11">
        <v>2.35</v>
      </c>
      <c r="Z904" s="12">
        <v>0</v>
      </c>
    </row>
    <row r="905" spans="1:26" x14ac:dyDescent="0.25">
      <c r="A905" s="8" t="s">
        <v>309</v>
      </c>
      <c r="B905" s="9" t="s">
        <v>160</v>
      </c>
      <c r="C905" s="13">
        <v>209</v>
      </c>
      <c r="D905" s="13">
        <v>127</v>
      </c>
      <c r="E905" s="13">
        <v>1000</v>
      </c>
      <c r="F905" s="13">
        <v>653</v>
      </c>
      <c r="G905" s="9" t="s">
        <v>1440</v>
      </c>
      <c r="H905" s="13">
        <v>1000</v>
      </c>
      <c r="I905" s="13">
        <v>57386369</v>
      </c>
      <c r="J905" s="9" t="s">
        <v>1074</v>
      </c>
      <c r="K905" s="9" t="s">
        <v>3976</v>
      </c>
      <c r="L905" s="9" t="s">
        <v>4459</v>
      </c>
      <c r="M905" s="13"/>
      <c r="N905" s="13"/>
      <c r="O905" s="9"/>
      <c r="P905" s="13"/>
      <c r="Q905" s="13">
        <v>2319</v>
      </c>
      <c r="R905" s="9" t="s">
        <v>25</v>
      </c>
      <c r="S905" s="9" t="s">
        <v>26</v>
      </c>
      <c r="T905" s="9" t="s">
        <v>27</v>
      </c>
      <c r="U905" s="13">
        <v>52500000</v>
      </c>
      <c r="V905" s="13">
        <v>2001</v>
      </c>
      <c r="W905" s="13">
        <v>691</v>
      </c>
      <c r="X905" s="13">
        <v>7.6</v>
      </c>
      <c r="Y905" s="13">
        <v>2.35</v>
      </c>
      <c r="Z905" s="14">
        <v>10000</v>
      </c>
    </row>
    <row r="906" spans="1:26" x14ac:dyDescent="0.25">
      <c r="A906" s="5" t="s">
        <v>20</v>
      </c>
      <c r="B906" s="6" t="s">
        <v>1295</v>
      </c>
      <c r="C906" s="11">
        <v>98</v>
      </c>
      <c r="D906" s="11">
        <v>89</v>
      </c>
      <c r="E906" s="11">
        <v>17</v>
      </c>
      <c r="F906" s="11">
        <v>303</v>
      </c>
      <c r="G906" s="6" t="s">
        <v>623</v>
      </c>
      <c r="H906" s="11">
        <v>12000</v>
      </c>
      <c r="I906" s="11">
        <v>45207112</v>
      </c>
      <c r="J906" s="6" t="s">
        <v>5507</v>
      </c>
      <c r="K906" s="6" t="s">
        <v>5505</v>
      </c>
      <c r="L906" s="6" t="s">
        <v>2604</v>
      </c>
      <c r="M906" s="11"/>
      <c r="N906" s="11"/>
      <c r="O906" s="6"/>
      <c r="P906" s="11"/>
      <c r="Q906" s="11">
        <v>190</v>
      </c>
      <c r="R906" s="6" t="s">
        <v>25</v>
      </c>
      <c r="S906" s="6" t="s">
        <v>26</v>
      </c>
      <c r="T906" s="6" t="s">
        <v>27</v>
      </c>
      <c r="U906" s="11">
        <v>53000000</v>
      </c>
      <c r="V906" s="11">
        <v>2001</v>
      </c>
      <c r="W906" s="11">
        <v>708</v>
      </c>
      <c r="X906" s="11">
        <v>5.5</v>
      </c>
      <c r="Y906" s="11">
        <v>2.35</v>
      </c>
      <c r="Z906" s="12">
        <v>361</v>
      </c>
    </row>
    <row r="907" spans="1:26" x14ac:dyDescent="0.25">
      <c r="A907" s="8" t="s">
        <v>20</v>
      </c>
      <c r="B907" s="9" t="s">
        <v>1441</v>
      </c>
      <c r="C907" s="13">
        <v>391</v>
      </c>
      <c r="D907" s="13">
        <v>123</v>
      </c>
      <c r="E907" s="13">
        <v>108</v>
      </c>
      <c r="F907" s="13">
        <v>3000</v>
      </c>
      <c r="G907" s="9" t="s">
        <v>157</v>
      </c>
      <c r="H907" s="13">
        <v>40000</v>
      </c>
      <c r="I907" s="13">
        <v>62563543</v>
      </c>
      <c r="J907" s="9" t="s">
        <v>3170</v>
      </c>
      <c r="K907" s="9" t="s">
        <v>5507</v>
      </c>
      <c r="L907" s="9" t="s">
        <v>1074</v>
      </c>
      <c r="M907" s="13"/>
      <c r="N907" s="13"/>
      <c r="O907" s="9"/>
      <c r="P907" s="13"/>
      <c r="Q907" s="13">
        <v>289</v>
      </c>
      <c r="R907" s="9" t="s">
        <v>25</v>
      </c>
      <c r="S907" s="9" t="s">
        <v>26</v>
      </c>
      <c r="T907" s="9" t="s">
        <v>249</v>
      </c>
      <c r="U907" s="13">
        <v>53000000</v>
      </c>
      <c r="V907" s="13">
        <v>2015</v>
      </c>
      <c r="W907" s="13">
        <v>19000</v>
      </c>
      <c r="X907" s="13">
        <v>7</v>
      </c>
      <c r="Y907" s="13">
        <v>2.35</v>
      </c>
      <c r="Z907" s="14">
        <v>44000</v>
      </c>
    </row>
    <row r="908" spans="1:26" x14ac:dyDescent="0.25">
      <c r="A908" s="5" t="s">
        <v>20</v>
      </c>
      <c r="B908" s="6" t="s">
        <v>1153</v>
      </c>
      <c r="C908" s="11">
        <v>279</v>
      </c>
      <c r="D908" s="11">
        <v>135</v>
      </c>
      <c r="E908" s="11">
        <v>16000</v>
      </c>
      <c r="F908" s="11">
        <v>310</v>
      </c>
      <c r="G908" s="6" t="s">
        <v>258</v>
      </c>
      <c r="H908" s="11">
        <v>23000</v>
      </c>
      <c r="I908" s="11">
        <v>33574332</v>
      </c>
      <c r="J908" s="6" t="s">
        <v>1074</v>
      </c>
      <c r="K908" s="6" t="s">
        <v>5155</v>
      </c>
      <c r="L908" s="6" t="s">
        <v>5508</v>
      </c>
      <c r="M908" s="11"/>
      <c r="N908" s="11"/>
      <c r="O908" s="6"/>
      <c r="P908" s="11"/>
      <c r="Q908" s="11">
        <v>415</v>
      </c>
      <c r="R908" s="6" t="s">
        <v>25</v>
      </c>
      <c r="S908" s="6" t="s">
        <v>26</v>
      </c>
      <c r="T908" s="6" t="s">
        <v>249</v>
      </c>
      <c r="U908" s="11">
        <v>90000000</v>
      </c>
      <c r="V908" s="11">
        <v>2006</v>
      </c>
      <c r="W908" s="11">
        <v>638</v>
      </c>
      <c r="X908" s="11">
        <v>7.1</v>
      </c>
      <c r="Y908" s="11">
        <v>2.35</v>
      </c>
      <c r="Z908" s="12">
        <v>0</v>
      </c>
    </row>
    <row r="909" spans="1:26" x14ac:dyDescent="0.25">
      <c r="A909" s="8" t="s">
        <v>20</v>
      </c>
      <c r="B909" s="9" t="s">
        <v>991</v>
      </c>
      <c r="C909" s="13">
        <v>216</v>
      </c>
      <c r="D909" s="13">
        <v>118</v>
      </c>
      <c r="E909" s="13">
        <v>473</v>
      </c>
      <c r="F909" s="13">
        <v>963</v>
      </c>
      <c r="G909" s="9" t="s">
        <v>905</v>
      </c>
      <c r="H909" s="13">
        <v>18000</v>
      </c>
      <c r="I909" s="13">
        <v>73343413</v>
      </c>
      <c r="J909" s="9" t="s">
        <v>5507</v>
      </c>
      <c r="K909" s="9" t="s">
        <v>1074</v>
      </c>
      <c r="L909" s="9" t="s">
        <v>2604</v>
      </c>
      <c r="M909" s="13"/>
      <c r="N909" s="13"/>
      <c r="O909" s="9"/>
      <c r="P909" s="13"/>
      <c r="Q909" s="13">
        <v>429</v>
      </c>
      <c r="R909" s="9" t="s">
        <v>25</v>
      </c>
      <c r="S909" s="9" t="s">
        <v>26</v>
      </c>
      <c r="T909" s="9" t="s">
        <v>249</v>
      </c>
      <c r="U909" s="13">
        <v>50000000</v>
      </c>
      <c r="V909" s="13">
        <v>2009</v>
      </c>
      <c r="W909" s="13">
        <v>1000</v>
      </c>
      <c r="X909" s="13">
        <v>7.4</v>
      </c>
      <c r="Y909" s="13">
        <v>2.35</v>
      </c>
      <c r="Z909" s="14">
        <v>21000</v>
      </c>
    </row>
    <row r="910" spans="1:26" x14ac:dyDescent="0.25">
      <c r="A910" s="5" t="s">
        <v>20</v>
      </c>
      <c r="B910" s="6" t="s">
        <v>1442</v>
      </c>
      <c r="C910" s="11">
        <v>250</v>
      </c>
      <c r="D910" s="11">
        <v>189</v>
      </c>
      <c r="E910" s="11">
        <v>0</v>
      </c>
      <c r="F910" s="11">
        <v>1000</v>
      </c>
      <c r="G910" s="6" t="s">
        <v>388</v>
      </c>
      <c r="H910" s="11">
        <v>16000</v>
      </c>
      <c r="I910" s="11">
        <v>25031037</v>
      </c>
      <c r="J910" s="6" t="s">
        <v>497</v>
      </c>
      <c r="K910" s="6" t="s">
        <v>1786</v>
      </c>
      <c r="L910" s="6" t="s">
        <v>2604</v>
      </c>
      <c r="M910" s="11"/>
      <c r="N910" s="11"/>
      <c r="O910" s="6"/>
      <c r="P910" s="11"/>
      <c r="Q910" s="11">
        <v>532</v>
      </c>
      <c r="R910" s="6" t="s">
        <v>25</v>
      </c>
      <c r="S910" s="6" t="s">
        <v>26</v>
      </c>
      <c r="T910" s="6" t="s">
        <v>249</v>
      </c>
      <c r="U910" s="11">
        <v>53000000</v>
      </c>
      <c r="V910" s="11">
        <v>2007</v>
      </c>
      <c r="W910" s="11">
        <v>3000</v>
      </c>
      <c r="X910" s="11">
        <v>7.6</v>
      </c>
      <c r="Y910" s="11">
        <v>2.35</v>
      </c>
      <c r="Z910" s="12">
        <v>0</v>
      </c>
    </row>
    <row r="911" spans="1:26" x14ac:dyDescent="0.25">
      <c r="A911" s="8" t="s">
        <v>20</v>
      </c>
      <c r="B911" s="9" t="s">
        <v>909</v>
      </c>
      <c r="C911" s="13">
        <v>78</v>
      </c>
      <c r="D911" s="13">
        <v>172</v>
      </c>
      <c r="E911" s="13">
        <v>438</v>
      </c>
      <c r="F911" s="13">
        <v>466</v>
      </c>
      <c r="G911" s="9" t="s">
        <v>1443</v>
      </c>
      <c r="H911" s="13">
        <v>852</v>
      </c>
      <c r="I911" s="13">
        <v>22843047</v>
      </c>
      <c r="J911" s="9" t="s">
        <v>1074</v>
      </c>
      <c r="K911" s="9" t="s">
        <v>5155</v>
      </c>
      <c r="L911" s="9" t="s">
        <v>1786</v>
      </c>
      <c r="M911" s="13"/>
      <c r="N911" s="13"/>
      <c r="O911" s="9"/>
      <c r="P911" s="13"/>
      <c r="Q911" s="13">
        <v>207</v>
      </c>
      <c r="R911" s="9" t="s">
        <v>25</v>
      </c>
      <c r="S911" s="9" t="s">
        <v>26</v>
      </c>
      <c r="T911" s="9" t="s">
        <v>249</v>
      </c>
      <c r="U911" s="13">
        <v>55000000</v>
      </c>
      <c r="V911" s="13">
        <v>1998</v>
      </c>
      <c r="W911" s="13">
        <v>637</v>
      </c>
      <c r="X911" s="13">
        <v>5.9</v>
      </c>
      <c r="Y911" s="13">
        <v>1.85</v>
      </c>
      <c r="Z911" s="14">
        <v>853</v>
      </c>
    </row>
    <row r="912" spans="1:26" x14ac:dyDescent="0.25">
      <c r="A912" s="5" t="s">
        <v>20</v>
      </c>
      <c r="B912" s="6" t="s">
        <v>1445</v>
      </c>
      <c r="C912" s="11">
        <v>106</v>
      </c>
      <c r="D912" s="11">
        <v>124</v>
      </c>
      <c r="E912" s="11">
        <v>161</v>
      </c>
      <c r="F912" s="11">
        <v>681</v>
      </c>
      <c r="G912" s="6" t="s">
        <v>604</v>
      </c>
      <c r="H912" s="11">
        <v>21000</v>
      </c>
      <c r="I912" s="11">
        <v>5755286</v>
      </c>
      <c r="J912" s="6" t="s">
        <v>1074</v>
      </c>
      <c r="K912" s="6" t="s">
        <v>4459</v>
      </c>
      <c r="L912" s="6" t="s">
        <v>5506</v>
      </c>
      <c r="M912" s="11"/>
      <c r="N912" s="11"/>
      <c r="O912" s="6"/>
      <c r="P912" s="11"/>
      <c r="Q912" s="11">
        <v>63</v>
      </c>
      <c r="R912" s="6" t="s">
        <v>25</v>
      </c>
      <c r="S912" s="6" t="s">
        <v>26</v>
      </c>
      <c r="T912" s="6" t="s">
        <v>27</v>
      </c>
      <c r="U912" s="11">
        <v>55000000</v>
      </c>
      <c r="V912" s="11">
        <v>2007</v>
      </c>
      <c r="W912" s="11">
        <v>3000</v>
      </c>
      <c r="X912" s="11">
        <v>5.9</v>
      </c>
      <c r="Y912" s="11">
        <v>2.35</v>
      </c>
      <c r="Z912" s="12">
        <v>672</v>
      </c>
    </row>
    <row r="913" spans="1:26" x14ac:dyDescent="0.25">
      <c r="A913" s="8" t="s">
        <v>20</v>
      </c>
      <c r="B913" s="9" t="s">
        <v>172</v>
      </c>
      <c r="C913" s="13">
        <v>194</v>
      </c>
      <c r="D913" s="13">
        <v>141</v>
      </c>
      <c r="E913" s="13">
        <v>14000</v>
      </c>
      <c r="F913" s="13">
        <v>3000</v>
      </c>
      <c r="G913" s="9" t="s">
        <v>145</v>
      </c>
      <c r="H913" s="13">
        <v>29000</v>
      </c>
      <c r="I913" s="13">
        <v>164435221</v>
      </c>
      <c r="J913" s="9" t="s">
        <v>3170</v>
      </c>
      <c r="K913" s="9" t="s">
        <v>5507</v>
      </c>
      <c r="L913" s="9" t="s">
        <v>1074</v>
      </c>
      <c r="M913" s="13"/>
      <c r="N913" s="13"/>
      <c r="O913" s="9"/>
      <c r="P913" s="13"/>
      <c r="Q913" s="13">
        <v>667</v>
      </c>
      <c r="R913" s="9" t="s">
        <v>25</v>
      </c>
      <c r="S913" s="9" t="s">
        <v>26</v>
      </c>
      <c r="T913" s="9" t="s">
        <v>27</v>
      </c>
      <c r="U913" s="13">
        <v>52000000</v>
      </c>
      <c r="V913" s="13">
        <v>2002</v>
      </c>
      <c r="W913" s="13">
        <v>15000</v>
      </c>
      <c r="X913" s="13">
        <v>8</v>
      </c>
      <c r="Y913" s="13">
        <v>1.85</v>
      </c>
      <c r="Z913" s="14">
        <v>15000</v>
      </c>
    </row>
    <row r="914" spans="1:26" x14ac:dyDescent="0.25">
      <c r="A914" s="5" t="s">
        <v>20</v>
      </c>
      <c r="B914" s="6" t="s">
        <v>785</v>
      </c>
      <c r="C914" s="11">
        <v>558</v>
      </c>
      <c r="D914" s="11">
        <v>157</v>
      </c>
      <c r="E914" s="11">
        <v>0</v>
      </c>
      <c r="F914" s="11">
        <v>304</v>
      </c>
      <c r="G914" s="6" t="s">
        <v>927</v>
      </c>
      <c r="H914" s="11">
        <v>1000</v>
      </c>
      <c r="I914" s="11">
        <v>95720716</v>
      </c>
      <c r="J914" s="6" t="s">
        <v>1074</v>
      </c>
      <c r="K914" s="6" t="s">
        <v>5155</v>
      </c>
      <c r="L914" s="6" t="s">
        <v>2604</v>
      </c>
      <c r="M914" s="11"/>
      <c r="N914" s="11"/>
      <c r="O914" s="6"/>
      <c r="P914" s="11"/>
      <c r="Q914" s="11">
        <v>640</v>
      </c>
      <c r="R914" s="6" t="s">
        <v>25</v>
      </c>
      <c r="S914" s="6" t="s">
        <v>26</v>
      </c>
      <c r="T914" s="6" t="s">
        <v>249</v>
      </c>
      <c r="U914" s="11">
        <v>40000000</v>
      </c>
      <c r="V914" s="11">
        <v>2012</v>
      </c>
      <c r="W914" s="11">
        <v>1000</v>
      </c>
      <c r="X914" s="11">
        <v>7.4</v>
      </c>
      <c r="Y914" s="11">
        <v>1.85</v>
      </c>
      <c r="Z914" s="12">
        <v>39000</v>
      </c>
    </row>
    <row r="915" spans="1:26" x14ac:dyDescent="0.25">
      <c r="A915" s="8" t="s">
        <v>20</v>
      </c>
      <c r="B915" s="9" t="s">
        <v>450</v>
      </c>
      <c r="C915" s="13">
        <v>183</v>
      </c>
      <c r="D915" s="13">
        <v>106</v>
      </c>
      <c r="E915" s="13">
        <v>235</v>
      </c>
      <c r="F915" s="13">
        <v>931</v>
      </c>
      <c r="G915" s="9" t="s">
        <v>397</v>
      </c>
      <c r="H915" s="13">
        <v>4000</v>
      </c>
      <c r="I915" s="13">
        <v>118683135</v>
      </c>
      <c r="J915" s="9" t="s">
        <v>599</v>
      </c>
      <c r="K915" s="9" t="s">
        <v>1074</v>
      </c>
      <c r="L915" s="9" t="s">
        <v>4459</v>
      </c>
      <c r="M915" s="13"/>
      <c r="N915" s="13"/>
      <c r="O915" s="9"/>
      <c r="P915" s="13"/>
      <c r="Q915" s="13">
        <v>483</v>
      </c>
      <c r="R915" s="9" t="s">
        <v>25</v>
      </c>
      <c r="S915" s="9" t="s">
        <v>26</v>
      </c>
      <c r="T915" s="9" t="s">
        <v>27</v>
      </c>
      <c r="U915" s="13">
        <v>52000000</v>
      </c>
      <c r="V915" s="13">
        <v>2006</v>
      </c>
      <c r="W915" s="13">
        <v>957</v>
      </c>
      <c r="X915" s="13">
        <v>5.8</v>
      </c>
      <c r="Y915" s="13">
        <v>1.85</v>
      </c>
      <c r="Z915" s="14">
        <v>0</v>
      </c>
    </row>
    <row r="916" spans="1:26" x14ac:dyDescent="0.25">
      <c r="A916" s="5" t="s">
        <v>20</v>
      </c>
      <c r="B916" s="6" t="s">
        <v>1446</v>
      </c>
      <c r="C916" s="11">
        <v>238</v>
      </c>
      <c r="D916" s="11">
        <v>108</v>
      </c>
      <c r="E916" s="11">
        <v>58</v>
      </c>
      <c r="F916" s="11">
        <v>838</v>
      </c>
      <c r="G916" s="6" t="s">
        <v>816</v>
      </c>
      <c r="H916" s="11">
        <v>14000</v>
      </c>
      <c r="I916" s="11">
        <v>143704210</v>
      </c>
      <c r="J916" s="6" t="s">
        <v>599</v>
      </c>
      <c r="K916" s="6" t="s">
        <v>4118</v>
      </c>
      <c r="L916" s="6" t="s">
        <v>3976</v>
      </c>
      <c r="M916" s="11" t="s">
        <v>4459</v>
      </c>
      <c r="N916" s="11"/>
      <c r="O916" s="6"/>
      <c r="P916" s="11"/>
      <c r="Q916" s="11">
        <v>611</v>
      </c>
      <c r="R916" s="6" t="s">
        <v>25</v>
      </c>
      <c r="S916" s="6" t="s">
        <v>26</v>
      </c>
      <c r="T916" s="6" t="s">
        <v>27</v>
      </c>
      <c r="U916" s="11">
        <v>52000000</v>
      </c>
      <c r="V916" s="11">
        <v>2008</v>
      </c>
      <c r="W916" s="11">
        <v>11000</v>
      </c>
      <c r="X916" s="11">
        <v>6.3</v>
      </c>
      <c r="Y916" s="11">
        <v>2.35</v>
      </c>
      <c r="Z916" s="12">
        <v>10000</v>
      </c>
    </row>
    <row r="917" spans="1:26" x14ac:dyDescent="0.25">
      <c r="A917" s="8" t="s">
        <v>20</v>
      </c>
      <c r="B917" s="9" t="s">
        <v>1049</v>
      </c>
      <c r="C917" s="13">
        <v>186</v>
      </c>
      <c r="D917" s="13">
        <v>125</v>
      </c>
      <c r="E917" s="13">
        <v>0</v>
      </c>
      <c r="F917" s="13">
        <v>11000</v>
      </c>
      <c r="G917" s="9" t="s">
        <v>431</v>
      </c>
      <c r="H917" s="13">
        <v>14000</v>
      </c>
      <c r="I917" s="13">
        <v>110476776</v>
      </c>
      <c r="J917" s="9" t="s">
        <v>599</v>
      </c>
      <c r="K917" s="9" t="s">
        <v>4459</v>
      </c>
      <c r="L917" s="9"/>
      <c r="M917" s="13"/>
      <c r="N917" s="13"/>
      <c r="O917" s="9"/>
      <c r="P917" s="13"/>
      <c r="Q917" s="13">
        <v>211</v>
      </c>
      <c r="R917" s="9" t="s">
        <v>25</v>
      </c>
      <c r="S917" s="9" t="s">
        <v>26</v>
      </c>
      <c r="T917" s="9" t="s">
        <v>27</v>
      </c>
      <c r="U917" s="13">
        <v>52000000</v>
      </c>
      <c r="V917" s="13">
        <v>2010</v>
      </c>
      <c r="W917" s="13">
        <v>12000</v>
      </c>
      <c r="X917" s="13">
        <v>5.7</v>
      </c>
      <c r="Y917" s="13">
        <v>1.85</v>
      </c>
      <c r="Z917" s="14">
        <v>9000</v>
      </c>
    </row>
    <row r="918" spans="1:26" x14ac:dyDescent="0.25">
      <c r="A918" s="5" t="s">
        <v>20</v>
      </c>
      <c r="B918" s="6" t="s">
        <v>1447</v>
      </c>
      <c r="C918" s="11">
        <v>144</v>
      </c>
      <c r="D918" s="11">
        <v>107</v>
      </c>
      <c r="E918" s="11">
        <v>422</v>
      </c>
      <c r="F918" s="11">
        <v>379</v>
      </c>
      <c r="G918" s="6" t="s">
        <v>1448</v>
      </c>
      <c r="H918" s="11">
        <v>631</v>
      </c>
      <c r="I918" s="11">
        <v>80270227</v>
      </c>
      <c r="J918" s="6" t="s">
        <v>497</v>
      </c>
      <c r="K918" s="6" t="s">
        <v>378</v>
      </c>
      <c r="L918" s="6" t="s">
        <v>599</v>
      </c>
      <c r="M918" s="11"/>
      <c r="N918" s="11"/>
      <c r="O918" s="6"/>
      <c r="P918" s="11"/>
      <c r="Q918" s="11">
        <v>612</v>
      </c>
      <c r="R918" s="6" t="s">
        <v>25</v>
      </c>
      <c r="S918" s="6" t="s">
        <v>26</v>
      </c>
      <c r="T918" s="6" t="s">
        <v>27</v>
      </c>
      <c r="U918" s="11">
        <v>50000000</v>
      </c>
      <c r="V918" s="11">
        <v>2005</v>
      </c>
      <c r="W918" s="11">
        <v>534</v>
      </c>
      <c r="X918" s="11">
        <v>5.0999999999999996</v>
      </c>
      <c r="Y918" s="11">
        <v>2.35</v>
      </c>
      <c r="Z918" s="12">
        <v>0</v>
      </c>
    </row>
    <row r="919" spans="1:26" x14ac:dyDescent="0.25">
      <c r="A919" s="8" t="s">
        <v>20</v>
      </c>
      <c r="B919" s="9" t="s">
        <v>1449</v>
      </c>
      <c r="C919" s="13">
        <v>156</v>
      </c>
      <c r="D919" s="13">
        <v>215</v>
      </c>
      <c r="E919" s="13">
        <v>0</v>
      </c>
      <c r="F919" s="13">
        <v>463</v>
      </c>
      <c r="G919" s="9" t="s">
        <v>732</v>
      </c>
      <c r="H919" s="13">
        <v>648</v>
      </c>
      <c r="I919" s="13">
        <v>36385763</v>
      </c>
      <c r="J919" s="9" t="s">
        <v>1074</v>
      </c>
      <c r="K919" s="9" t="s">
        <v>5508</v>
      </c>
      <c r="L919" s="9"/>
      <c r="M919" s="13"/>
      <c r="N919" s="13"/>
      <c r="O919" s="9"/>
      <c r="P919" s="13"/>
      <c r="Q919" s="13">
        <v>1448</v>
      </c>
      <c r="R919" s="9" t="s">
        <v>25</v>
      </c>
      <c r="S919" s="9" t="s">
        <v>26</v>
      </c>
      <c r="T919" s="9" t="s">
        <v>249</v>
      </c>
      <c r="U919" s="13">
        <v>52000000</v>
      </c>
      <c r="V919" s="13">
        <v>1998</v>
      </c>
      <c r="W919" s="13">
        <v>568</v>
      </c>
      <c r="X919" s="13">
        <v>7.6</v>
      </c>
      <c r="Y919" s="13">
        <v>2.35</v>
      </c>
      <c r="Z919" s="14">
        <v>0</v>
      </c>
    </row>
    <row r="920" spans="1:26" x14ac:dyDescent="0.25">
      <c r="A920" s="5" t="s">
        <v>20</v>
      </c>
      <c r="B920" s="6" t="s">
        <v>1451</v>
      </c>
      <c r="C920" s="11">
        <v>215</v>
      </c>
      <c r="D920" s="11">
        <v>118</v>
      </c>
      <c r="E920" s="11">
        <v>71</v>
      </c>
      <c r="F920" s="11">
        <v>634</v>
      </c>
      <c r="G920" s="6" t="s">
        <v>134</v>
      </c>
      <c r="H920" s="11">
        <v>16000</v>
      </c>
      <c r="I920" s="11">
        <v>37035845</v>
      </c>
      <c r="J920" s="6" t="s">
        <v>599</v>
      </c>
      <c r="K920" s="6" t="s">
        <v>478</v>
      </c>
      <c r="L920" s="6"/>
      <c r="M920" s="11"/>
      <c r="N920" s="11"/>
      <c r="O920" s="6"/>
      <c r="P920" s="11"/>
      <c r="Q920" s="11">
        <v>149</v>
      </c>
      <c r="R920" s="6" t="s">
        <v>25</v>
      </c>
      <c r="S920" s="6" t="s">
        <v>26</v>
      </c>
      <c r="T920" s="6" t="s">
        <v>249</v>
      </c>
      <c r="U920" s="11">
        <v>52000000</v>
      </c>
      <c r="V920" s="11">
        <v>2011</v>
      </c>
      <c r="W920" s="11">
        <v>10000</v>
      </c>
      <c r="X920" s="11">
        <v>6.4</v>
      </c>
      <c r="Y920" s="11">
        <v>2.35</v>
      </c>
      <c r="Z920" s="12">
        <v>13000</v>
      </c>
    </row>
    <row r="921" spans="1:26" x14ac:dyDescent="0.25">
      <c r="A921" s="8" t="s">
        <v>20</v>
      </c>
      <c r="B921" s="9" t="s">
        <v>1452</v>
      </c>
      <c r="C921" s="13">
        <v>140</v>
      </c>
      <c r="D921" s="13">
        <v>118</v>
      </c>
      <c r="E921" s="13">
        <v>869</v>
      </c>
      <c r="F921" s="13">
        <v>21</v>
      </c>
      <c r="G921" s="9" t="s">
        <v>1453</v>
      </c>
      <c r="H921" s="13">
        <v>134</v>
      </c>
      <c r="I921" s="13">
        <v>34580635</v>
      </c>
      <c r="J921" s="9" t="s">
        <v>3170</v>
      </c>
      <c r="K921" s="9" t="s">
        <v>599</v>
      </c>
      <c r="L921" s="9" t="s">
        <v>1074</v>
      </c>
      <c r="M921" s="13"/>
      <c r="N921" s="13"/>
      <c r="O921" s="9"/>
      <c r="P921" s="13"/>
      <c r="Q921" s="13">
        <v>549</v>
      </c>
      <c r="R921" s="9" t="s">
        <v>25</v>
      </c>
      <c r="S921" s="9" t="s">
        <v>34</v>
      </c>
      <c r="T921" s="9" t="s">
        <v>249</v>
      </c>
      <c r="U921" s="13">
        <v>52000000</v>
      </c>
      <c r="V921" s="13">
        <v>1999</v>
      </c>
      <c r="W921" s="13">
        <v>27</v>
      </c>
      <c r="X921" s="13">
        <v>7.4</v>
      </c>
      <c r="Y921" s="13">
        <v>2.35</v>
      </c>
      <c r="Z921" s="14">
        <v>0</v>
      </c>
    </row>
    <row r="922" spans="1:26" x14ac:dyDescent="0.25">
      <c r="A922" s="5" t="s">
        <v>20</v>
      </c>
      <c r="B922" s="6" t="s">
        <v>212</v>
      </c>
      <c r="C922" s="11">
        <v>133</v>
      </c>
      <c r="D922" s="11">
        <v>178</v>
      </c>
      <c r="E922" s="11">
        <v>17000</v>
      </c>
      <c r="F922" s="11">
        <v>574</v>
      </c>
      <c r="G922" s="6" t="s">
        <v>146</v>
      </c>
      <c r="H922" s="11">
        <v>22000</v>
      </c>
      <c r="I922" s="11">
        <v>42438300</v>
      </c>
      <c r="J922" s="6" t="s">
        <v>3170</v>
      </c>
      <c r="K922" s="6" t="s">
        <v>5507</v>
      </c>
      <c r="L922" s="6" t="s">
        <v>1074</v>
      </c>
      <c r="M922" s="11"/>
      <c r="N922" s="11"/>
      <c r="O922" s="6"/>
      <c r="P922" s="11"/>
      <c r="Q922" s="11">
        <v>533</v>
      </c>
      <c r="R922" s="6" t="s">
        <v>25</v>
      </c>
      <c r="S922" s="6" t="s">
        <v>26</v>
      </c>
      <c r="T922" s="6" t="s">
        <v>249</v>
      </c>
      <c r="U922" s="11">
        <v>52000000</v>
      </c>
      <c r="V922" s="11">
        <v>1995</v>
      </c>
      <c r="W922" s="11">
        <v>721</v>
      </c>
      <c r="X922" s="11">
        <v>8.1999999999999993</v>
      </c>
      <c r="Y922" s="11">
        <v>2.35</v>
      </c>
      <c r="Z922" s="12">
        <v>11000</v>
      </c>
    </row>
    <row r="923" spans="1:26" x14ac:dyDescent="0.25">
      <c r="A923" s="8" t="s">
        <v>20</v>
      </c>
      <c r="B923" s="9" t="s">
        <v>1454</v>
      </c>
      <c r="C923" s="13">
        <v>203</v>
      </c>
      <c r="D923" s="13">
        <v>92</v>
      </c>
      <c r="E923" s="13">
        <v>180</v>
      </c>
      <c r="F923" s="13">
        <v>75</v>
      </c>
      <c r="G923" s="9" t="s">
        <v>1455</v>
      </c>
      <c r="H923" s="13">
        <v>211</v>
      </c>
      <c r="I923" s="13">
        <v>23324666</v>
      </c>
      <c r="J923" s="9" t="s">
        <v>497</v>
      </c>
      <c r="K923" s="9" t="s">
        <v>2604</v>
      </c>
      <c r="L923" s="9"/>
      <c r="M923" s="13"/>
      <c r="N923" s="13"/>
      <c r="O923" s="9"/>
      <c r="P923" s="13"/>
      <c r="Q923" s="13">
        <v>211</v>
      </c>
      <c r="R923" s="9" t="s">
        <v>25</v>
      </c>
      <c r="S923" s="9" t="s">
        <v>538</v>
      </c>
      <c r="T923" s="9" t="s">
        <v>249</v>
      </c>
      <c r="U923" s="13">
        <v>52000000</v>
      </c>
      <c r="V923" s="13">
        <v>2010</v>
      </c>
      <c r="W923" s="13">
        <v>135</v>
      </c>
      <c r="X923" s="13">
        <v>6.5</v>
      </c>
      <c r="Y923" s="13">
        <v>2.35</v>
      </c>
      <c r="Z923" s="14">
        <v>0</v>
      </c>
    </row>
    <row r="924" spans="1:26" x14ac:dyDescent="0.25">
      <c r="A924" s="5" t="s">
        <v>20</v>
      </c>
      <c r="B924" s="6" t="s">
        <v>1456</v>
      </c>
      <c r="C924" s="11">
        <v>127</v>
      </c>
      <c r="D924" s="11">
        <v>104</v>
      </c>
      <c r="E924" s="11">
        <v>13</v>
      </c>
      <c r="F924" s="11">
        <v>343</v>
      </c>
      <c r="G924" s="6" t="s">
        <v>312</v>
      </c>
      <c r="H924" s="11">
        <v>961</v>
      </c>
      <c r="I924" s="11">
        <v>23020488</v>
      </c>
      <c r="J924" s="6" t="s">
        <v>497</v>
      </c>
      <c r="K924" s="6" t="s">
        <v>599</v>
      </c>
      <c r="L924" s="6" t="s">
        <v>478</v>
      </c>
      <c r="M924" s="11"/>
      <c r="N924" s="11"/>
      <c r="O924" s="6"/>
      <c r="P924" s="11"/>
      <c r="Q924" s="11">
        <v>180</v>
      </c>
      <c r="R924" s="6" t="s">
        <v>25</v>
      </c>
      <c r="S924" s="6" t="s">
        <v>26</v>
      </c>
      <c r="T924" s="6" t="s">
        <v>27</v>
      </c>
      <c r="U924" s="11">
        <v>52000000</v>
      </c>
      <c r="V924" s="11">
        <v>2003</v>
      </c>
      <c r="W924" s="11">
        <v>691</v>
      </c>
      <c r="X924" s="11">
        <v>5.5</v>
      </c>
      <c r="Y924" s="11">
        <v>2.35</v>
      </c>
      <c r="Z924" s="12">
        <v>846</v>
      </c>
    </row>
    <row r="925" spans="1:26" x14ac:dyDescent="0.25">
      <c r="A925" s="8" t="s">
        <v>20</v>
      </c>
      <c r="B925" s="9" t="s">
        <v>1096</v>
      </c>
      <c r="C925" s="13">
        <v>155</v>
      </c>
      <c r="D925" s="13">
        <v>116</v>
      </c>
      <c r="E925" s="13">
        <v>101</v>
      </c>
      <c r="F925" s="13">
        <v>79</v>
      </c>
      <c r="G925" s="9" t="s">
        <v>1457</v>
      </c>
      <c r="H925" s="13">
        <v>889</v>
      </c>
      <c r="I925" s="13">
        <v>90567722</v>
      </c>
      <c r="J925" s="9" t="s">
        <v>599</v>
      </c>
      <c r="K925" s="9"/>
      <c r="L925" s="9"/>
      <c r="M925" s="13"/>
      <c r="N925" s="13"/>
      <c r="O925" s="9"/>
      <c r="P925" s="13"/>
      <c r="Q925" s="13">
        <v>481</v>
      </c>
      <c r="R925" s="9" t="s">
        <v>25</v>
      </c>
      <c r="S925" s="9" t="s">
        <v>26</v>
      </c>
      <c r="T925" s="9" t="s">
        <v>249</v>
      </c>
      <c r="U925" s="13">
        <v>51000000</v>
      </c>
      <c r="V925" s="13">
        <v>2000</v>
      </c>
      <c r="W925" s="13">
        <v>624</v>
      </c>
      <c r="X925" s="13">
        <v>6.5</v>
      </c>
      <c r="Y925" s="13">
        <v>1.85</v>
      </c>
      <c r="Z925" s="14">
        <v>0</v>
      </c>
    </row>
    <row r="926" spans="1:26" x14ac:dyDescent="0.25">
      <c r="A926" s="5" t="s">
        <v>20</v>
      </c>
      <c r="B926" s="6" t="s">
        <v>1458</v>
      </c>
      <c r="C926" s="11">
        <v>98</v>
      </c>
      <c r="D926" s="11">
        <v>90</v>
      </c>
      <c r="E926" s="11">
        <v>176</v>
      </c>
      <c r="F926" s="11">
        <v>523</v>
      </c>
      <c r="G926" s="6" t="s">
        <v>779</v>
      </c>
      <c r="H926" s="11">
        <v>677</v>
      </c>
      <c r="I926" s="11">
        <v>72601713</v>
      </c>
      <c r="J926" s="6" t="s">
        <v>2809</v>
      </c>
      <c r="K926" s="6" t="s">
        <v>599</v>
      </c>
      <c r="L926" s="6" t="s">
        <v>4118</v>
      </c>
      <c r="M926" s="11"/>
      <c r="N926" s="11"/>
      <c r="O926" s="6"/>
      <c r="P926" s="11"/>
      <c r="Q926" s="11">
        <v>155</v>
      </c>
      <c r="R926" s="6" t="s">
        <v>25</v>
      </c>
      <c r="S926" s="6" t="s">
        <v>318</v>
      </c>
      <c r="T926" s="6" t="s">
        <v>54</v>
      </c>
      <c r="U926" s="11">
        <v>51000000</v>
      </c>
      <c r="V926" s="11">
        <v>2006</v>
      </c>
      <c r="W926" s="11">
        <v>560</v>
      </c>
      <c r="X926" s="11">
        <v>5.6</v>
      </c>
      <c r="Y926" s="11">
        <v>1.85</v>
      </c>
      <c r="Z926" s="12">
        <v>605</v>
      </c>
    </row>
    <row r="927" spans="1:26" x14ac:dyDescent="0.25">
      <c r="A927" s="8" t="s">
        <v>20</v>
      </c>
      <c r="B927" s="9" t="s">
        <v>1460</v>
      </c>
      <c r="C927" s="13">
        <v>71</v>
      </c>
      <c r="D927" s="13">
        <v>93</v>
      </c>
      <c r="E927" s="13">
        <v>14</v>
      </c>
      <c r="F927" s="13">
        <v>728</v>
      </c>
      <c r="G927" s="9" t="s">
        <v>1461</v>
      </c>
      <c r="H927" s="13">
        <v>2000</v>
      </c>
      <c r="I927" s="13">
        <v>35092918</v>
      </c>
      <c r="J927" s="9" t="s">
        <v>599</v>
      </c>
      <c r="K927" s="9" t="s">
        <v>4118</v>
      </c>
      <c r="L927" s="9"/>
      <c r="M927" s="13"/>
      <c r="N927" s="13"/>
      <c r="O927" s="9"/>
      <c r="P927" s="13"/>
      <c r="Q927" s="13">
        <v>110</v>
      </c>
      <c r="R927" s="9" t="s">
        <v>25</v>
      </c>
      <c r="S927" s="9" t="s">
        <v>26</v>
      </c>
      <c r="T927" s="9" t="s">
        <v>54</v>
      </c>
      <c r="U927" s="13"/>
      <c r="V927" s="13">
        <v>2006</v>
      </c>
      <c r="W927" s="13">
        <v>1000</v>
      </c>
      <c r="X927" s="13">
        <v>4.9000000000000004</v>
      </c>
      <c r="Y927" s="13">
        <v>1.85</v>
      </c>
      <c r="Z927" s="14">
        <v>1000</v>
      </c>
    </row>
    <row r="928" spans="1:26" x14ac:dyDescent="0.25">
      <c r="A928" s="5" t="s">
        <v>20</v>
      </c>
      <c r="B928" s="6" t="s">
        <v>94</v>
      </c>
      <c r="C928" s="11">
        <v>299</v>
      </c>
      <c r="D928" s="11">
        <v>130</v>
      </c>
      <c r="E928" s="11">
        <v>129</v>
      </c>
      <c r="F928" s="11">
        <v>12000</v>
      </c>
      <c r="G928" s="6" t="s">
        <v>239</v>
      </c>
      <c r="H928" s="11">
        <v>21000</v>
      </c>
      <c r="I928" s="11">
        <v>296623634</v>
      </c>
      <c r="J928" s="6" t="s">
        <v>378</v>
      </c>
      <c r="K928" s="6" t="s">
        <v>1074</v>
      </c>
      <c r="L928" s="6" t="s">
        <v>478</v>
      </c>
      <c r="M928" s="11" t="s">
        <v>4459</v>
      </c>
      <c r="N928" s="11"/>
      <c r="O928" s="6"/>
      <c r="P928" s="11"/>
      <c r="Q928" s="11">
        <v>919</v>
      </c>
      <c r="R928" s="6" t="s">
        <v>25</v>
      </c>
      <c r="S928" s="6" t="s">
        <v>26</v>
      </c>
      <c r="T928" s="6" t="s">
        <v>27</v>
      </c>
      <c r="U928" s="11">
        <v>50000000</v>
      </c>
      <c r="V928" s="11">
        <v>2009</v>
      </c>
      <c r="W928" s="11">
        <v>17000</v>
      </c>
      <c r="X928" s="11">
        <v>4.5999999999999996</v>
      </c>
      <c r="Y928" s="11">
        <v>2.35</v>
      </c>
      <c r="Z928" s="12">
        <v>13000</v>
      </c>
    </row>
    <row r="929" spans="1:26" x14ac:dyDescent="0.25">
      <c r="A929" s="8" t="s">
        <v>20</v>
      </c>
      <c r="B929" s="9" t="s">
        <v>75</v>
      </c>
      <c r="C929" s="13">
        <v>212</v>
      </c>
      <c r="D929" s="13">
        <v>90</v>
      </c>
      <c r="E929" s="13">
        <v>80</v>
      </c>
      <c r="F929" s="13">
        <v>21</v>
      </c>
      <c r="G929" s="9" t="s">
        <v>297</v>
      </c>
      <c r="H929" s="13">
        <v>145</v>
      </c>
      <c r="I929" s="13">
        <v>267652016</v>
      </c>
      <c r="J929" s="9" t="s">
        <v>378</v>
      </c>
      <c r="K929" s="9" t="s">
        <v>2809</v>
      </c>
      <c r="L929" s="9" t="s">
        <v>599</v>
      </c>
      <c r="M929" s="13" t="s">
        <v>4118</v>
      </c>
      <c r="N929" s="13" t="s">
        <v>478</v>
      </c>
      <c r="O929" s="9"/>
      <c r="P929" s="13"/>
      <c r="Q929" s="13">
        <v>945</v>
      </c>
      <c r="R929" s="9" t="s">
        <v>25</v>
      </c>
      <c r="S929" s="9" t="s">
        <v>26</v>
      </c>
      <c r="T929" s="9" t="s">
        <v>54</v>
      </c>
      <c r="U929" s="13">
        <v>60000000</v>
      </c>
      <c r="V929" s="13">
        <v>2001</v>
      </c>
      <c r="W929" s="13">
        <v>50</v>
      </c>
      <c r="X929" s="13">
        <v>7.9</v>
      </c>
      <c r="Y929" s="13">
        <v>1.85</v>
      </c>
      <c r="Z929" s="14">
        <v>0</v>
      </c>
    </row>
    <row r="930" spans="1:26" x14ac:dyDescent="0.25">
      <c r="A930" s="5" t="s">
        <v>20</v>
      </c>
      <c r="B930" s="6" t="s">
        <v>1463</v>
      </c>
      <c r="C930" s="11">
        <v>413</v>
      </c>
      <c r="D930" s="11">
        <v>106</v>
      </c>
      <c r="E930" s="11">
        <v>53</v>
      </c>
      <c r="F930" s="11">
        <v>593</v>
      </c>
      <c r="G930" s="6" t="s">
        <v>982</v>
      </c>
      <c r="H930" s="11">
        <v>13000</v>
      </c>
      <c r="I930" s="11">
        <v>62453315</v>
      </c>
      <c r="J930" s="6" t="s">
        <v>4459</v>
      </c>
      <c r="K930" s="6" t="s">
        <v>2970</v>
      </c>
      <c r="L930" s="6" t="s">
        <v>2604</v>
      </c>
      <c r="M930" s="11"/>
      <c r="N930" s="11"/>
      <c r="O930" s="6"/>
      <c r="P930" s="11"/>
      <c r="Q930" s="11">
        <v>407</v>
      </c>
      <c r="R930" s="6" t="s">
        <v>25</v>
      </c>
      <c r="S930" s="6" t="s">
        <v>26</v>
      </c>
      <c r="T930" s="6" t="s">
        <v>27</v>
      </c>
      <c r="U930" s="11">
        <v>50200000</v>
      </c>
      <c r="V930" s="11">
        <v>2011</v>
      </c>
      <c r="W930" s="11">
        <v>963</v>
      </c>
      <c r="X930" s="11">
        <v>7.1</v>
      </c>
      <c r="Y930" s="11">
        <v>1.85</v>
      </c>
      <c r="Z930" s="12">
        <v>36000</v>
      </c>
    </row>
    <row r="931" spans="1:26" x14ac:dyDescent="0.25">
      <c r="A931" s="8" t="s">
        <v>20</v>
      </c>
      <c r="B931" s="9" t="s">
        <v>229</v>
      </c>
      <c r="C931" s="13">
        <v>67</v>
      </c>
      <c r="D931" s="13">
        <v>155</v>
      </c>
      <c r="E931" s="13">
        <v>58</v>
      </c>
      <c r="F931" s="13">
        <v>720</v>
      </c>
      <c r="G931" s="9" t="s">
        <v>205</v>
      </c>
      <c r="H931" s="13">
        <v>25000</v>
      </c>
      <c r="I931" s="13">
        <v>165500000</v>
      </c>
      <c r="J931" s="9" t="s">
        <v>497</v>
      </c>
      <c r="K931" s="9" t="s">
        <v>378</v>
      </c>
      <c r="L931" s="9" t="s">
        <v>1074</v>
      </c>
      <c r="M931" s="13" t="s">
        <v>4459</v>
      </c>
      <c r="N931" s="13"/>
      <c r="O931" s="9"/>
      <c r="P931" s="13"/>
      <c r="Q931" s="13">
        <v>322</v>
      </c>
      <c r="R931" s="9" t="s">
        <v>25</v>
      </c>
      <c r="S931" s="9" t="s">
        <v>26</v>
      </c>
      <c r="T931" s="9" t="s">
        <v>27</v>
      </c>
      <c r="U931" s="13">
        <v>48000000</v>
      </c>
      <c r="V931" s="13">
        <v>1991</v>
      </c>
      <c r="W931" s="13">
        <v>11000</v>
      </c>
      <c r="X931" s="13">
        <v>6.9</v>
      </c>
      <c r="Y931" s="13">
        <v>1.85</v>
      </c>
      <c r="Z931" s="14">
        <v>0</v>
      </c>
    </row>
    <row r="932" spans="1:26" x14ac:dyDescent="0.25">
      <c r="A932" s="5" t="s">
        <v>20</v>
      </c>
      <c r="B932" s="6" t="s">
        <v>1059</v>
      </c>
      <c r="C932" s="11">
        <v>109</v>
      </c>
      <c r="D932" s="11">
        <v>139</v>
      </c>
      <c r="E932" s="11">
        <v>488</v>
      </c>
      <c r="F932" s="11">
        <v>597</v>
      </c>
      <c r="G932" s="6" t="s">
        <v>590</v>
      </c>
      <c r="H932" s="11">
        <v>10000</v>
      </c>
      <c r="I932" s="11">
        <v>153620822</v>
      </c>
      <c r="J932" s="6" t="s">
        <v>599</v>
      </c>
      <c r="K932" s="6" t="s">
        <v>1074</v>
      </c>
      <c r="L932" s="6" t="s">
        <v>4459</v>
      </c>
      <c r="M932" s="11" t="s">
        <v>5506</v>
      </c>
      <c r="N932" s="11"/>
      <c r="O932" s="6"/>
      <c r="P932" s="11"/>
      <c r="Q932" s="11">
        <v>318</v>
      </c>
      <c r="R932" s="6" t="s">
        <v>25</v>
      </c>
      <c r="S932" s="6" t="s">
        <v>26</v>
      </c>
      <c r="T932" s="6" t="s">
        <v>249</v>
      </c>
      <c r="U932" s="11">
        <v>50000000</v>
      </c>
      <c r="V932" s="11">
        <v>1996</v>
      </c>
      <c r="W932" s="11">
        <v>743</v>
      </c>
      <c r="X932" s="11">
        <v>7.3</v>
      </c>
      <c r="Y932" s="11">
        <v>1.85</v>
      </c>
      <c r="Z932" s="12">
        <v>0</v>
      </c>
    </row>
    <row r="933" spans="1:26" x14ac:dyDescent="0.25">
      <c r="A933" s="8" t="s">
        <v>20</v>
      </c>
      <c r="B933" s="9" t="s">
        <v>859</v>
      </c>
      <c r="C933" s="13">
        <v>457</v>
      </c>
      <c r="D933" s="13">
        <v>112</v>
      </c>
      <c r="E933" s="13">
        <v>3000</v>
      </c>
      <c r="F933" s="13">
        <v>1000</v>
      </c>
      <c r="G933" s="9" t="s">
        <v>859</v>
      </c>
      <c r="H933" s="13">
        <v>15000</v>
      </c>
      <c r="I933" s="13">
        <v>218628680</v>
      </c>
      <c r="J933" s="9" t="s">
        <v>599</v>
      </c>
      <c r="K933" s="9" t="s">
        <v>478</v>
      </c>
      <c r="L933" s="9"/>
      <c r="M933" s="13"/>
      <c r="N933" s="13"/>
      <c r="O933" s="9"/>
      <c r="P933" s="13"/>
      <c r="Q933" s="13">
        <v>623</v>
      </c>
      <c r="R933" s="9" t="s">
        <v>25</v>
      </c>
      <c r="S933" s="9" t="s">
        <v>26</v>
      </c>
      <c r="T933" s="9" t="s">
        <v>249</v>
      </c>
      <c r="U933" s="13">
        <v>50000000</v>
      </c>
      <c r="V933" s="13">
        <v>2012</v>
      </c>
      <c r="W933" s="13">
        <v>3000</v>
      </c>
      <c r="X933" s="13">
        <v>7</v>
      </c>
      <c r="Y933" s="13">
        <v>1.85</v>
      </c>
      <c r="Z933" s="14">
        <v>74000</v>
      </c>
    </row>
    <row r="934" spans="1:26" x14ac:dyDescent="0.25">
      <c r="A934" s="5" t="s">
        <v>20</v>
      </c>
      <c r="B934" s="6" t="s">
        <v>525</v>
      </c>
      <c r="C934" s="11">
        <v>156</v>
      </c>
      <c r="D934" s="11">
        <v>139</v>
      </c>
      <c r="E934" s="11">
        <v>274</v>
      </c>
      <c r="F934" s="11">
        <v>285</v>
      </c>
      <c r="G934" s="6" t="s">
        <v>1036</v>
      </c>
      <c r="H934" s="11">
        <v>625</v>
      </c>
      <c r="I934" s="11">
        <v>147637474</v>
      </c>
      <c r="J934" s="6" t="s">
        <v>599</v>
      </c>
      <c r="K934" s="6" t="s">
        <v>1074</v>
      </c>
      <c r="L934" s="6" t="s">
        <v>4459</v>
      </c>
      <c r="M934" s="11"/>
      <c r="N934" s="11"/>
      <c r="O934" s="6"/>
      <c r="P934" s="11"/>
      <c r="Q934" s="11">
        <v>470</v>
      </c>
      <c r="R934" s="6" t="s">
        <v>25</v>
      </c>
      <c r="S934" s="6" t="s">
        <v>26</v>
      </c>
      <c r="T934" s="6" t="s">
        <v>27</v>
      </c>
      <c r="U934" s="11">
        <v>50000000</v>
      </c>
      <c r="V934" s="11">
        <v>1997</v>
      </c>
      <c r="W934" s="11">
        <v>440</v>
      </c>
      <c r="X934" s="11">
        <v>7.7</v>
      </c>
      <c r="Y934" s="11">
        <v>1.85</v>
      </c>
      <c r="Z934" s="12">
        <v>11000</v>
      </c>
    </row>
    <row r="935" spans="1:26" x14ac:dyDescent="0.25">
      <c r="A935" s="8" t="s">
        <v>20</v>
      </c>
      <c r="B935" s="9" t="s">
        <v>223</v>
      </c>
      <c r="C935" s="13">
        <v>55</v>
      </c>
      <c r="D935" s="13">
        <v>115</v>
      </c>
      <c r="E935" s="13">
        <v>293</v>
      </c>
      <c r="F935" s="13">
        <v>878</v>
      </c>
      <c r="G935" s="9" t="s">
        <v>289</v>
      </c>
      <c r="H935" s="13">
        <v>49000</v>
      </c>
      <c r="I935" s="13">
        <v>135014968</v>
      </c>
      <c r="J935" s="9" t="s">
        <v>3170</v>
      </c>
      <c r="K935" s="9" t="s">
        <v>599</v>
      </c>
      <c r="L935" s="9" t="s">
        <v>1074</v>
      </c>
      <c r="M935" s="13" t="s">
        <v>4459</v>
      </c>
      <c r="N935" s="13"/>
      <c r="O935" s="9"/>
      <c r="P935" s="13"/>
      <c r="Q935" s="13">
        <v>375</v>
      </c>
      <c r="R935" s="9" t="s">
        <v>25</v>
      </c>
      <c r="S935" s="9" t="s">
        <v>26</v>
      </c>
      <c r="T935" s="9" t="s">
        <v>27</v>
      </c>
      <c r="U935" s="13">
        <v>50000000</v>
      </c>
      <c r="V935" s="13">
        <v>1998</v>
      </c>
      <c r="W935" s="13">
        <v>22000</v>
      </c>
      <c r="X935" s="13">
        <v>6.7</v>
      </c>
      <c r="Y935" s="13">
        <v>2.35</v>
      </c>
      <c r="Z935" s="14">
        <v>0</v>
      </c>
    </row>
    <row r="936" spans="1:26" x14ac:dyDescent="0.25">
      <c r="A936" s="5" t="s">
        <v>20</v>
      </c>
      <c r="B936" s="6" t="s">
        <v>624</v>
      </c>
      <c r="C936" s="11">
        <v>272</v>
      </c>
      <c r="D936" s="11">
        <v>143</v>
      </c>
      <c r="E936" s="11">
        <v>285</v>
      </c>
      <c r="F936" s="11">
        <v>7000</v>
      </c>
      <c r="G936" s="6" t="s">
        <v>473</v>
      </c>
      <c r="H936" s="11">
        <v>11000</v>
      </c>
      <c r="I936" s="11">
        <v>2175312</v>
      </c>
      <c r="J936" s="6" t="s">
        <v>599</v>
      </c>
      <c r="K936" s="6"/>
      <c r="L936" s="6"/>
      <c r="M936" s="11"/>
      <c r="N936" s="11"/>
      <c r="O936" s="6"/>
      <c r="P936" s="11"/>
      <c r="Q936" s="11">
        <v>346</v>
      </c>
      <c r="R936" s="6" t="s">
        <v>25</v>
      </c>
      <c r="S936" s="6" t="s">
        <v>26</v>
      </c>
      <c r="T936" s="6" t="s">
        <v>27</v>
      </c>
      <c r="U936" s="11">
        <v>50000000</v>
      </c>
      <c r="V936" s="11">
        <v>2013</v>
      </c>
      <c r="W936" s="11">
        <v>8000</v>
      </c>
      <c r="X936" s="11">
        <v>6.3</v>
      </c>
      <c r="Y936" s="11">
        <v>2.35</v>
      </c>
      <c r="Z936" s="12">
        <v>41000</v>
      </c>
    </row>
    <row r="937" spans="1:26" x14ac:dyDescent="0.25">
      <c r="A937" s="8" t="s">
        <v>20</v>
      </c>
      <c r="B937" s="9" t="s">
        <v>922</v>
      </c>
      <c r="C937" s="13">
        <v>117</v>
      </c>
      <c r="D937" s="13">
        <v>96</v>
      </c>
      <c r="E937" s="13">
        <v>65</v>
      </c>
      <c r="F937" s="13">
        <v>828</v>
      </c>
      <c r="G937" s="9" t="s">
        <v>756</v>
      </c>
      <c r="H937" s="13">
        <v>12000</v>
      </c>
      <c r="I937" s="13">
        <v>126203320</v>
      </c>
      <c r="J937" s="9" t="s">
        <v>599</v>
      </c>
      <c r="K937" s="9" t="s">
        <v>4459</v>
      </c>
      <c r="L937" s="9"/>
      <c r="M937" s="13"/>
      <c r="N937" s="13"/>
      <c r="O937" s="9"/>
      <c r="P937" s="13"/>
      <c r="Q937" s="13">
        <v>309</v>
      </c>
      <c r="R937" s="9" t="s">
        <v>25</v>
      </c>
      <c r="S937" s="9" t="s">
        <v>26</v>
      </c>
      <c r="T937" s="9" t="s">
        <v>27</v>
      </c>
      <c r="U937" s="13">
        <v>50000000</v>
      </c>
      <c r="V937" s="13">
        <v>2002</v>
      </c>
      <c r="W937" s="13">
        <v>11000</v>
      </c>
      <c r="X937" s="13">
        <v>5.8</v>
      </c>
      <c r="Y937" s="13">
        <v>1.85</v>
      </c>
      <c r="Z937" s="14">
        <v>0</v>
      </c>
    </row>
    <row r="938" spans="1:26" x14ac:dyDescent="0.25">
      <c r="A938" s="5" t="s">
        <v>20</v>
      </c>
      <c r="B938" s="6" t="s">
        <v>155</v>
      </c>
      <c r="C938" s="11">
        <v>539</v>
      </c>
      <c r="D938" s="11">
        <v>112</v>
      </c>
      <c r="E938" s="11">
        <v>14000</v>
      </c>
      <c r="F938" s="11">
        <v>417</v>
      </c>
      <c r="G938" s="6" t="s">
        <v>707</v>
      </c>
      <c r="H938" s="11">
        <v>1000</v>
      </c>
      <c r="I938" s="11">
        <v>126975169</v>
      </c>
      <c r="J938" s="6" t="s">
        <v>5505</v>
      </c>
      <c r="K938" s="6" t="s">
        <v>2970</v>
      </c>
      <c r="L938" s="6" t="s">
        <v>2604</v>
      </c>
      <c r="M938" s="11"/>
      <c r="N938" s="11"/>
      <c r="O938" s="6"/>
      <c r="P938" s="11"/>
      <c r="Q938" s="11">
        <v>849</v>
      </c>
      <c r="R938" s="6" t="s">
        <v>25</v>
      </c>
      <c r="S938" s="6" t="s">
        <v>26</v>
      </c>
      <c r="T938" s="6" t="s">
        <v>27</v>
      </c>
      <c r="U938" s="11">
        <v>50000000</v>
      </c>
      <c r="V938" s="11">
        <v>2011</v>
      </c>
      <c r="W938" s="11">
        <v>560</v>
      </c>
      <c r="X938" s="11">
        <v>7.1</v>
      </c>
      <c r="Y938" s="11">
        <v>2.35</v>
      </c>
      <c r="Z938" s="12">
        <v>37000</v>
      </c>
    </row>
    <row r="939" spans="1:26" x14ac:dyDescent="0.25">
      <c r="A939" s="8" t="s">
        <v>20</v>
      </c>
      <c r="B939" s="9" t="s">
        <v>558</v>
      </c>
      <c r="C939" s="13">
        <v>169</v>
      </c>
      <c r="D939" s="13">
        <v>131</v>
      </c>
      <c r="E939" s="13">
        <v>0</v>
      </c>
      <c r="F939" s="13">
        <v>658</v>
      </c>
      <c r="G939" s="9" t="s">
        <v>112</v>
      </c>
      <c r="H939" s="13">
        <v>8000</v>
      </c>
      <c r="I939" s="13">
        <v>125548685</v>
      </c>
      <c r="J939" s="9" t="s">
        <v>3170</v>
      </c>
      <c r="K939" s="9" t="s">
        <v>1074</v>
      </c>
      <c r="L939" s="9"/>
      <c r="M939" s="13"/>
      <c r="N939" s="13"/>
      <c r="O939" s="9"/>
      <c r="P939" s="13"/>
      <c r="Q939" s="13">
        <v>498</v>
      </c>
      <c r="R939" s="9" t="s">
        <v>25</v>
      </c>
      <c r="S939" s="9" t="s">
        <v>26</v>
      </c>
      <c r="T939" s="9" t="s">
        <v>249</v>
      </c>
      <c r="U939" s="13">
        <v>52000000</v>
      </c>
      <c r="V939" s="13">
        <v>2000</v>
      </c>
      <c r="W939" s="13">
        <v>883</v>
      </c>
      <c r="X939" s="13">
        <v>7.3</v>
      </c>
      <c r="Y939" s="13">
        <v>1.85</v>
      </c>
      <c r="Z939" s="14">
        <v>0</v>
      </c>
    </row>
    <row r="940" spans="1:26" x14ac:dyDescent="0.25">
      <c r="A940" s="5" t="s">
        <v>20</v>
      </c>
      <c r="B940" s="6" t="s">
        <v>1282</v>
      </c>
      <c r="C940" s="11">
        <v>140</v>
      </c>
      <c r="D940" s="11">
        <v>116</v>
      </c>
      <c r="E940" s="11">
        <v>80</v>
      </c>
      <c r="F940" s="11">
        <v>651</v>
      </c>
      <c r="G940" s="6" t="s">
        <v>943</v>
      </c>
      <c r="H940" s="11">
        <v>11000</v>
      </c>
      <c r="I940" s="11">
        <v>105807520</v>
      </c>
      <c r="J940" s="6" t="s">
        <v>599</v>
      </c>
      <c r="K940" s="6" t="s">
        <v>4459</v>
      </c>
      <c r="L940" s="6"/>
      <c r="M940" s="11"/>
      <c r="N940" s="11"/>
      <c r="O940" s="6"/>
      <c r="P940" s="11"/>
      <c r="Q940" s="11">
        <v>357</v>
      </c>
      <c r="R940" s="6" t="s">
        <v>25</v>
      </c>
      <c r="S940" s="6" t="s">
        <v>26</v>
      </c>
      <c r="T940" s="6" t="s">
        <v>27</v>
      </c>
      <c r="U940" s="11">
        <v>50000000</v>
      </c>
      <c r="V940" s="11">
        <v>2003</v>
      </c>
      <c r="W940" s="11">
        <v>1000</v>
      </c>
      <c r="X940" s="11">
        <v>6.4</v>
      </c>
      <c r="Y940" s="11">
        <v>1.85</v>
      </c>
      <c r="Z940" s="12">
        <v>0</v>
      </c>
    </row>
    <row r="941" spans="1:26" x14ac:dyDescent="0.25">
      <c r="A941" s="8" t="s">
        <v>20</v>
      </c>
      <c r="B941" s="9" t="s">
        <v>733</v>
      </c>
      <c r="C941" s="13">
        <v>330</v>
      </c>
      <c r="D941" s="13">
        <v>112</v>
      </c>
      <c r="E941" s="13">
        <v>97</v>
      </c>
      <c r="F941" s="13">
        <v>584</v>
      </c>
      <c r="G941" s="9" t="s">
        <v>1470</v>
      </c>
      <c r="H941" s="13">
        <v>17000</v>
      </c>
      <c r="I941" s="13">
        <v>191616238</v>
      </c>
      <c r="J941" s="9" t="s">
        <v>497</v>
      </c>
      <c r="K941" s="9" t="s">
        <v>599</v>
      </c>
      <c r="L941" s="9" t="s">
        <v>5507</v>
      </c>
      <c r="M941" s="13"/>
      <c r="N941" s="13"/>
      <c r="O941" s="9"/>
      <c r="P941" s="13"/>
      <c r="Q941" s="13">
        <v>322</v>
      </c>
      <c r="R941" s="9" t="s">
        <v>25</v>
      </c>
      <c r="S941" s="9" t="s">
        <v>26</v>
      </c>
      <c r="T941" s="9" t="s">
        <v>249</v>
      </c>
      <c r="U941" s="13">
        <v>50000000</v>
      </c>
      <c r="V941" s="13">
        <v>2014</v>
      </c>
      <c r="W941" s="13">
        <v>920</v>
      </c>
      <c r="X941" s="13">
        <v>7.1</v>
      </c>
      <c r="Y941" s="13">
        <v>2.35</v>
      </c>
      <c r="Z941" s="14">
        <v>24000</v>
      </c>
    </row>
    <row r="942" spans="1:26" x14ac:dyDescent="0.25">
      <c r="A942" s="5" t="s">
        <v>20</v>
      </c>
      <c r="B942" s="6" t="s">
        <v>1471</v>
      </c>
      <c r="C942" s="11">
        <v>120</v>
      </c>
      <c r="D942" s="11">
        <v>123</v>
      </c>
      <c r="E942" s="11">
        <v>277</v>
      </c>
      <c r="F942" s="11">
        <v>4000</v>
      </c>
      <c r="G942" s="6" t="s">
        <v>227</v>
      </c>
      <c r="H942" s="11">
        <v>11000</v>
      </c>
      <c r="I942" s="11">
        <v>105264608</v>
      </c>
      <c r="J942" s="6" t="s">
        <v>1074</v>
      </c>
      <c r="K942" s="6" t="s">
        <v>478</v>
      </c>
      <c r="L942" s="6" t="s">
        <v>1786</v>
      </c>
      <c r="M942" s="11"/>
      <c r="N942" s="11"/>
      <c r="O942" s="6"/>
      <c r="P942" s="11"/>
      <c r="Q942" s="11">
        <v>406</v>
      </c>
      <c r="R942" s="6" t="s">
        <v>25</v>
      </c>
      <c r="S942" s="6" t="s">
        <v>26</v>
      </c>
      <c r="T942" s="6" t="s">
        <v>249</v>
      </c>
      <c r="U942" s="11">
        <v>60000000</v>
      </c>
      <c r="V942" s="11">
        <v>1994</v>
      </c>
      <c r="W942" s="11">
        <v>10000</v>
      </c>
      <c r="X942" s="11">
        <v>7.6</v>
      </c>
      <c r="Y942" s="11">
        <v>1.85</v>
      </c>
      <c r="Z942" s="12">
        <v>11000</v>
      </c>
    </row>
    <row r="943" spans="1:26" x14ac:dyDescent="0.25">
      <c r="A943" s="8" t="s">
        <v>20</v>
      </c>
      <c r="B943" s="9" t="s">
        <v>450</v>
      </c>
      <c r="C943" s="13">
        <v>190</v>
      </c>
      <c r="D943" s="13">
        <v>104</v>
      </c>
      <c r="E943" s="13">
        <v>235</v>
      </c>
      <c r="F943" s="13">
        <v>1000</v>
      </c>
      <c r="G943" s="9" t="s">
        <v>689</v>
      </c>
      <c r="H943" s="13">
        <v>14000</v>
      </c>
      <c r="I943" s="13">
        <v>97680195</v>
      </c>
      <c r="J943" s="9" t="s">
        <v>599</v>
      </c>
      <c r="K943" s="9" t="s">
        <v>4459</v>
      </c>
      <c r="L943" s="9"/>
      <c r="M943" s="13"/>
      <c r="N943" s="13"/>
      <c r="O943" s="9"/>
      <c r="P943" s="13"/>
      <c r="Q943" s="13">
        <v>243</v>
      </c>
      <c r="R943" s="9" t="s">
        <v>25</v>
      </c>
      <c r="S943" s="9" t="s">
        <v>26</v>
      </c>
      <c r="T943" s="9" t="s">
        <v>27</v>
      </c>
      <c r="U943" s="13">
        <v>70000000</v>
      </c>
      <c r="V943" s="13">
        <v>2008</v>
      </c>
      <c r="W943" s="13">
        <v>11000</v>
      </c>
      <c r="X943" s="13">
        <v>6.8</v>
      </c>
      <c r="Y943" s="13">
        <v>2.35</v>
      </c>
      <c r="Z943" s="14">
        <v>0</v>
      </c>
    </row>
    <row r="944" spans="1:26" x14ac:dyDescent="0.25">
      <c r="A944" s="5" t="s">
        <v>20</v>
      </c>
      <c r="B944" s="6" t="s">
        <v>1473</v>
      </c>
      <c r="C944" s="11">
        <v>177</v>
      </c>
      <c r="D944" s="11">
        <v>107</v>
      </c>
      <c r="E944" s="11">
        <v>43</v>
      </c>
      <c r="F944" s="11">
        <v>569</v>
      </c>
      <c r="G944" s="6" t="s">
        <v>98</v>
      </c>
      <c r="H944" s="11">
        <v>12000</v>
      </c>
      <c r="I944" s="11">
        <v>126088877</v>
      </c>
      <c r="J944" s="6" t="s">
        <v>497</v>
      </c>
      <c r="K944" s="6" t="s">
        <v>599</v>
      </c>
      <c r="L944" s="6" t="s">
        <v>5507</v>
      </c>
      <c r="M944" s="11"/>
      <c r="N944" s="11"/>
      <c r="O944" s="6"/>
      <c r="P944" s="11"/>
      <c r="Q944" s="11">
        <v>110</v>
      </c>
      <c r="R944" s="6" t="s">
        <v>25</v>
      </c>
      <c r="S944" s="6" t="s">
        <v>26</v>
      </c>
      <c r="T944" s="6" t="s">
        <v>27</v>
      </c>
      <c r="U944" s="11">
        <v>50000000</v>
      </c>
      <c r="V944" s="11">
        <v>2016</v>
      </c>
      <c r="W944" s="11">
        <v>919</v>
      </c>
      <c r="X944" s="11">
        <v>6.6</v>
      </c>
      <c r="Y944" s="11">
        <v>2.35</v>
      </c>
      <c r="Z944" s="12">
        <v>10000</v>
      </c>
    </row>
    <row r="945" spans="1:26" x14ac:dyDescent="0.25">
      <c r="A945" s="8" t="s">
        <v>20</v>
      </c>
      <c r="B945" s="9" t="s">
        <v>474</v>
      </c>
      <c r="C945" s="13">
        <v>65</v>
      </c>
      <c r="D945" s="13">
        <v>124</v>
      </c>
      <c r="E945" s="13">
        <v>0</v>
      </c>
      <c r="F945" s="13">
        <v>701</v>
      </c>
      <c r="G945" s="9" t="s">
        <v>877</v>
      </c>
      <c r="H945" s="13">
        <v>8000</v>
      </c>
      <c r="I945" s="13">
        <v>91030827</v>
      </c>
      <c r="J945" s="9" t="s">
        <v>599</v>
      </c>
      <c r="K945" s="9" t="s">
        <v>1074</v>
      </c>
      <c r="L945" s="9"/>
      <c r="M945" s="13"/>
      <c r="N945" s="13"/>
      <c r="O945" s="9"/>
      <c r="P945" s="13"/>
      <c r="Q945" s="13">
        <v>252</v>
      </c>
      <c r="R945" s="9" t="s">
        <v>25</v>
      </c>
      <c r="S945" s="9" t="s">
        <v>26</v>
      </c>
      <c r="T945" s="9" t="s">
        <v>27</v>
      </c>
      <c r="U945" s="13">
        <v>50000000</v>
      </c>
      <c r="V945" s="13">
        <v>1998</v>
      </c>
      <c r="W945" s="13">
        <v>818</v>
      </c>
      <c r="X945" s="13">
        <v>6.7</v>
      </c>
      <c r="Y945" s="13">
        <v>2.35</v>
      </c>
      <c r="Z945" s="14">
        <v>0</v>
      </c>
    </row>
    <row r="946" spans="1:26" x14ac:dyDescent="0.25">
      <c r="A946" s="5" t="s">
        <v>20</v>
      </c>
      <c r="B946" s="6" t="s">
        <v>1349</v>
      </c>
      <c r="C946" s="11">
        <v>145</v>
      </c>
      <c r="D946" s="11">
        <v>96</v>
      </c>
      <c r="E946" s="11">
        <v>51</v>
      </c>
      <c r="F946" s="11">
        <v>322</v>
      </c>
      <c r="G946" s="6" t="s">
        <v>848</v>
      </c>
      <c r="H946" s="11">
        <v>8000</v>
      </c>
      <c r="I946" s="11">
        <v>150315155</v>
      </c>
      <c r="J946" s="6" t="s">
        <v>599</v>
      </c>
      <c r="K946" s="6" t="s">
        <v>4118</v>
      </c>
      <c r="L946" s="6"/>
      <c r="M946" s="11"/>
      <c r="N946" s="11"/>
      <c r="O946" s="6"/>
      <c r="P946" s="11"/>
      <c r="Q946" s="11">
        <v>130</v>
      </c>
      <c r="R946" s="6" t="s">
        <v>25</v>
      </c>
      <c r="S946" s="6" t="s">
        <v>26</v>
      </c>
      <c r="T946" s="6" t="s">
        <v>27</v>
      </c>
      <c r="U946" s="11">
        <v>50000000</v>
      </c>
      <c r="V946" s="11">
        <v>2015</v>
      </c>
      <c r="W946" s="11">
        <v>2000</v>
      </c>
      <c r="X946" s="11">
        <v>6.1</v>
      </c>
      <c r="Y946" s="11">
        <v>1.85</v>
      </c>
      <c r="Z946" s="12">
        <v>13000</v>
      </c>
    </row>
    <row r="947" spans="1:26" x14ac:dyDescent="0.25">
      <c r="A947" s="8" t="s">
        <v>20</v>
      </c>
      <c r="B947" s="9" t="s">
        <v>78</v>
      </c>
      <c r="C947" s="13">
        <v>321</v>
      </c>
      <c r="D947" s="13">
        <v>125</v>
      </c>
      <c r="E947" s="13">
        <v>252</v>
      </c>
      <c r="F947" s="13">
        <v>10000</v>
      </c>
      <c r="G947" s="9" t="s">
        <v>816</v>
      </c>
      <c r="H947" s="13">
        <v>40000</v>
      </c>
      <c r="I947" s="13">
        <v>127997349</v>
      </c>
      <c r="J947" s="9" t="s">
        <v>378</v>
      </c>
      <c r="K947" s="9" t="s">
        <v>599</v>
      </c>
      <c r="L947" s="9" t="s">
        <v>1074</v>
      </c>
      <c r="M947" s="13" t="s">
        <v>478</v>
      </c>
      <c r="N947" s="13" t="s">
        <v>3976</v>
      </c>
      <c r="O947" s="9"/>
      <c r="P947" s="13"/>
      <c r="Q947" s="13">
        <v>779</v>
      </c>
      <c r="R947" s="9" t="s">
        <v>25</v>
      </c>
      <c r="S947" s="9" t="s">
        <v>26</v>
      </c>
      <c r="T947" s="9" t="s">
        <v>54</v>
      </c>
      <c r="U947" s="13">
        <v>50000000</v>
      </c>
      <c r="V947" s="13">
        <v>2014</v>
      </c>
      <c r="W947" s="13">
        <v>11000</v>
      </c>
      <c r="X947" s="13">
        <v>6</v>
      </c>
      <c r="Y947" s="13">
        <v>2.39</v>
      </c>
      <c r="Z947" s="14">
        <v>90000</v>
      </c>
    </row>
    <row r="948" spans="1:26" x14ac:dyDescent="0.25">
      <c r="A948" s="5" t="s">
        <v>20</v>
      </c>
      <c r="B948" s="6" t="s">
        <v>1475</v>
      </c>
      <c r="C948" s="11">
        <v>230</v>
      </c>
      <c r="D948" s="11">
        <v>129</v>
      </c>
      <c r="E948" s="11">
        <v>0</v>
      </c>
      <c r="F948" s="11">
        <v>277</v>
      </c>
      <c r="G948" s="6" t="s">
        <v>1476</v>
      </c>
      <c r="H948" s="11">
        <v>18000</v>
      </c>
      <c r="I948" s="11">
        <v>88504640</v>
      </c>
      <c r="J948" s="6" t="s">
        <v>5507</v>
      </c>
      <c r="K948" s="6" t="s">
        <v>1074</v>
      </c>
      <c r="L948" s="6" t="s">
        <v>5505</v>
      </c>
      <c r="M948" s="11" t="s">
        <v>2604</v>
      </c>
      <c r="N948" s="11"/>
      <c r="O948" s="6"/>
      <c r="P948" s="11"/>
      <c r="Q948" s="11">
        <v>646</v>
      </c>
      <c r="R948" s="6" t="s">
        <v>25</v>
      </c>
      <c r="S948" s="6" t="s">
        <v>26</v>
      </c>
      <c r="T948" s="6" t="s">
        <v>249</v>
      </c>
      <c r="U948" s="11">
        <v>45000000</v>
      </c>
      <c r="V948" s="11">
        <v>2006</v>
      </c>
      <c r="W948" s="11">
        <v>412</v>
      </c>
      <c r="X948" s="11">
        <v>7.6</v>
      </c>
      <c r="Y948" s="11">
        <v>2.35</v>
      </c>
      <c r="Z948" s="12">
        <v>0</v>
      </c>
    </row>
    <row r="949" spans="1:26" x14ac:dyDescent="0.25">
      <c r="A949" s="8" t="s">
        <v>20</v>
      </c>
      <c r="B949" s="9" t="s">
        <v>1477</v>
      </c>
      <c r="C949" s="13">
        <v>143</v>
      </c>
      <c r="D949" s="13">
        <v>90</v>
      </c>
      <c r="E949" s="13">
        <v>241</v>
      </c>
      <c r="F949" s="13">
        <v>416</v>
      </c>
      <c r="G949" s="9" t="s">
        <v>1478</v>
      </c>
      <c r="H949" s="13">
        <v>1000</v>
      </c>
      <c r="I949" s="13">
        <v>81517441</v>
      </c>
      <c r="J949" s="9" t="s">
        <v>497</v>
      </c>
      <c r="K949" s="9" t="s">
        <v>5507</v>
      </c>
      <c r="L949" s="9" t="s">
        <v>1074</v>
      </c>
      <c r="M949" s="13" t="s">
        <v>2604</v>
      </c>
      <c r="N949" s="13"/>
      <c r="O949" s="9"/>
      <c r="P949" s="13"/>
      <c r="Q949" s="13">
        <v>394</v>
      </c>
      <c r="R949" s="9" t="s">
        <v>25</v>
      </c>
      <c r="S949" s="9" t="s">
        <v>26</v>
      </c>
      <c r="T949" s="9" t="s">
        <v>249</v>
      </c>
      <c r="U949" s="13">
        <v>50000000</v>
      </c>
      <c r="V949" s="13">
        <v>1999</v>
      </c>
      <c r="W949" s="13">
        <v>495</v>
      </c>
      <c r="X949" s="13">
        <v>7.1</v>
      </c>
      <c r="Y949" s="13">
        <v>2.35</v>
      </c>
      <c r="Z949" s="14">
        <v>0</v>
      </c>
    </row>
    <row r="950" spans="1:26" x14ac:dyDescent="0.25">
      <c r="A950" s="5" t="s">
        <v>20</v>
      </c>
      <c r="B950" s="6" t="s">
        <v>1480</v>
      </c>
      <c r="C950" s="11">
        <v>55</v>
      </c>
      <c r="D950" s="11">
        <v>109</v>
      </c>
      <c r="E950" s="11">
        <v>155</v>
      </c>
      <c r="F950" s="11">
        <v>293</v>
      </c>
      <c r="G950" s="6" t="s">
        <v>556</v>
      </c>
      <c r="H950" s="11">
        <v>426</v>
      </c>
      <c r="I950" s="11">
        <v>81022333</v>
      </c>
      <c r="J950" s="6" t="s">
        <v>497</v>
      </c>
      <c r="K950" s="6" t="s">
        <v>378</v>
      </c>
      <c r="L950" s="6" t="s">
        <v>5505</v>
      </c>
      <c r="M950" s="11" t="s">
        <v>2970</v>
      </c>
      <c r="N950" s="11"/>
      <c r="O950" s="6"/>
      <c r="P950" s="11"/>
      <c r="Q950" s="11">
        <v>147</v>
      </c>
      <c r="R950" s="6" t="s">
        <v>25</v>
      </c>
      <c r="S950" s="6" t="s">
        <v>26</v>
      </c>
      <c r="T950" s="6" t="s">
        <v>27</v>
      </c>
      <c r="U950" s="11">
        <v>50000000</v>
      </c>
      <c r="V950" s="11">
        <v>1995</v>
      </c>
      <c r="W950" s="11">
        <v>387</v>
      </c>
      <c r="X950" s="11">
        <v>5</v>
      </c>
      <c r="Y950" s="11">
        <v>1.85</v>
      </c>
      <c r="Z950" s="12">
        <v>0</v>
      </c>
    </row>
    <row r="951" spans="1:26" x14ac:dyDescent="0.25">
      <c r="A951" s="8" t="s">
        <v>20</v>
      </c>
      <c r="B951" s="9" t="s">
        <v>1059</v>
      </c>
      <c r="C951" s="13">
        <v>257</v>
      </c>
      <c r="D951" s="13">
        <v>124</v>
      </c>
      <c r="E951" s="13">
        <v>488</v>
      </c>
      <c r="F951" s="13">
        <v>1000</v>
      </c>
      <c r="G951" s="9" t="s">
        <v>448</v>
      </c>
      <c r="H951" s="13">
        <v>19000</v>
      </c>
      <c r="I951" s="13">
        <v>75621915</v>
      </c>
      <c r="J951" s="9" t="s">
        <v>599</v>
      </c>
      <c r="K951" s="9" t="s">
        <v>1074</v>
      </c>
      <c r="L951" s="9" t="s">
        <v>4118</v>
      </c>
      <c r="M951" s="13"/>
      <c r="N951" s="13"/>
      <c r="O951" s="9"/>
      <c r="P951" s="13"/>
      <c r="Q951" s="13">
        <v>199</v>
      </c>
      <c r="R951" s="9" t="s">
        <v>25</v>
      </c>
      <c r="S951" s="9" t="s">
        <v>26</v>
      </c>
      <c r="T951" s="9" t="s">
        <v>54</v>
      </c>
      <c r="U951" s="13"/>
      <c r="V951" s="13">
        <v>2011</v>
      </c>
      <c r="W951" s="13">
        <v>13000</v>
      </c>
      <c r="X951" s="13">
        <v>7.1</v>
      </c>
      <c r="Y951" s="13">
        <v>1.85</v>
      </c>
      <c r="Z951" s="14">
        <v>22000</v>
      </c>
    </row>
    <row r="952" spans="1:26" x14ac:dyDescent="0.25">
      <c r="A952" s="5" t="s">
        <v>20</v>
      </c>
      <c r="B952" s="6" t="s">
        <v>404</v>
      </c>
      <c r="C952" s="11">
        <v>279</v>
      </c>
      <c r="D952" s="11">
        <v>121</v>
      </c>
      <c r="E952" s="11">
        <v>295</v>
      </c>
      <c r="F952" s="11">
        <v>329</v>
      </c>
      <c r="G952" s="6" t="s">
        <v>402</v>
      </c>
      <c r="H952" s="11">
        <v>12000</v>
      </c>
      <c r="I952" s="11">
        <v>79948113</v>
      </c>
      <c r="J952" s="6" t="s">
        <v>1074</v>
      </c>
      <c r="K952" s="6" t="s">
        <v>5505</v>
      </c>
      <c r="L952" s="6" t="s">
        <v>2970</v>
      </c>
      <c r="M952" s="11" t="s">
        <v>2604</v>
      </c>
      <c r="N952" s="11"/>
      <c r="O952" s="6"/>
      <c r="P952" s="11"/>
      <c r="Q952" s="11">
        <v>791</v>
      </c>
      <c r="R952" s="6" t="s">
        <v>25</v>
      </c>
      <c r="S952" s="6" t="s">
        <v>26</v>
      </c>
      <c r="T952" s="6" t="s">
        <v>27</v>
      </c>
      <c r="U952" s="11">
        <v>50000000</v>
      </c>
      <c r="V952" s="11">
        <v>2009</v>
      </c>
      <c r="W952" s="11">
        <v>748</v>
      </c>
      <c r="X952" s="11">
        <v>6.2</v>
      </c>
      <c r="Y952" s="11">
        <v>2.35</v>
      </c>
      <c r="Z952" s="12">
        <v>0</v>
      </c>
    </row>
    <row r="953" spans="1:26" x14ac:dyDescent="0.25">
      <c r="A953" s="8" t="s">
        <v>20</v>
      </c>
      <c r="B953" s="9" t="s">
        <v>1385</v>
      </c>
      <c r="C953" s="13">
        <v>143</v>
      </c>
      <c r="D953" s="13">
        <v>95</v>
      </c>
      <c r="E953" s="13">
        <v>9</v>
      </c>
      <c r="F953" s="13">
        <v>11000</v>
      </c>
      <c r="G953" s="9" t="s">
        <v>278</v>
      </c>
      <c r="H953" s="13">
        <v>14000</v>
      </c>
      <c r="I953" s="13">
        <v>88658172</v>
      </c>
      <c r="J953" s="9" t="s">
        <v>599</v>
      </c>
      <c r="K953" s="9" t="s">
        <v>4459</v>
      </c>
      <c r="L953" s="9"/>
      <c r="M953" s="13"/>
      <c r="N953" s="13"/>
      <c r="O953" s="9"/>
      <c r="P953" s="13"/>
      <c r="Q953" s="13">
        <v>242</v>
      </c>
      <c r="R953" s="9" t="s">
        <v>25</v>
      </c>
      <c r="S953" s="9" t="s">
        <v>26</v>
      </c>
      <c r="T953" s="9" t="s">
        <v>27</v>
      </c>
      <c r="U953" s="13">
        <v>50000000</v>
      </c>
      <c r="V953" s="13">
        <v>2006</v>
      </c>
      <c r="W953" s="13">
        <v>11000</v>
      </c>
      <c r="X953" s="13">
        <v>5.6</v>
      </c>
      <c r="Y953" s="13">
        <v>2.35</v>
      </c>
      <c r="Z953" s="14">
        <v>2000</v>
      </c>
    </row>
    <row r="954" spans="1:26" x14ac:dyDescent="0.25">
      <c r="A954" s="5" t="s">
        <v>20</v>
      </c>
      <c r="B954" s="6" t="s">
        <v>1483</v>
      </c>
      <c r="C954" s="11">
        <v>196</v>
      </c>
      <c r="D954" s="11">
        <v>128</v>
      </c>
      <c r="E954" s="11">
        <v>62</v>
      </c>
      <c r="F954" s="11">
        <v>874</v>
      </c>
      <c r="G954" s="6" t="s">
        <v>1028</v>
      </c>
      <c r="H954" s="11">
        <v>6000</v>
      </c>
      <c r="I954" s="11">
        <v>75888270</v>
      </c>
      <c r="J954" s="6" t="s">
        <v>1786</v>
      </c>
      <c r="K954" s="6" t="s">
        <v>5505</v>
      </c>
      <c r="L954" s="6"/>
      <c r="M954" s="11"/>
      <c r="N954" s="11"/>
      <c r="O954" s="6"/>
      <c r="P954" s="11"/>
      <c r="Q954" s="11">
        <v>560</v>
      </c>
      <c r="R954" s="6" t="s">
        <v>25</v>
      </c>
      <c r="S954" s="6" t="s">
        <v>26</v>
      </c>
      <c r="T954" s="6" t="s">
        <v>27</v>
      </c>
      <c r="U954" s="11"/>
      <c r="V954" s="11">
        <v>2005</v>
      </c>
      <c r="W954" s="11">
        <v>989</v>
      </c>
      <c r="X954" s="11">
        <v>5.4</v>
      </c>
      <c r="Y954" s="11">
        <v>1.85</v>
      </c>
      <c r="Z954" s="12">
        <v>0</v>
      </c>
    </row>
    <row r="955" spans="1:26" x14ac:dyDescent="0.25">
      <c r="A955" s="8" t="s">
        <v>20</v>
      </c>
      <c r="B955" s="9" t="s">
        <v>1166</v>
      </c>
      <c r="C955" s="13">
        <v>310</v>
      </c>
      <c r="D955" s="13">
        <v>118</v>
      </c>
      <c r="E955" s="13">
        <v>43</v>
      </c>
      <c r="F955" s="13">
        <v>7000</v>
      </c>
      <c r="G955" s="9" t="s">
        <v>90</v>
      </c>
      <c r="H955" s="13">
        <v>33000</v>
      </c>
      <c r="I955" s="13">
        <v>84244877</v>
      </c>
      <c r="J955" s="9" t="s">
        <v>599</v>
      </c>
      <c r="K955" s="9" t="s">
        <v>1074</v>
      </c>
      <c r="L955" s="9" t="s">
        <v>4459</v>
      </c>
      <c r="M955" s="13"/>
      <c r="N955" s="13"/>
      <c r="O955" s="9"/>
      <c r="P955" s="13"/>
      <c r="Q955" s="13">
        <v>292</v>
      </c>
      <c r="R955" s="9" t="s">
        <v>25</v>
      </c>
      <c r="S955" s="9" t="s">
        <v>26</v>
      </c>
      <c r="T955" s="9" t="s">
        <v>27</v>
      </c>
      <c r="U955" s="13">
        <v>50000000</v>
      </c>
      <c r="V955" s="13">
        <v>2011</v>
      </c>
      <c r="W955" s="13">
        <v>15000</v>
      </c>
      <c r="X955" s="13">
        <v>7.4</v>
      </c>
      <c r="Y955" s="13">
        <v>2.39</v>
      </c>
      <c r="Z955" s="14">
        <v>44000</v>
      </c>
    </row>
    <row r="956" spans="1:26" x14ac:dyDescent="0.25">
      <c r="A956" s="5" t="s">
        <v>20</v>
      </c>
      <c r="B956" s="6" t="s">
        <v>1485</v>
      </c>
      <c r="C956" s="11">
        <v>116</v>
      </c>
      <c r="D956" s="11">
        <v>80</v>
      </c>
      <c r="E956" s="11">
        <v>12</v>
      </c>
      <c r="F956" s="11">
        <v>58</v>
      </c>
      <c r="G956" s="6" t="s">
        <v>1486</v>
      </c>
      <c r="H956" s="11">
        <v>13000</v>
      </c>
      <c r="I956" s="11">
        <v>75367693</v>
      </c>
      <c r="J956" s="6" t="s">
        <v>2809</v>
      </c>
      <c r="K956" s="6" t="s">
        <v>599</v>
      </c>
      <c r="L956" s="6" t="s">
        <v>4118</v>
      </c>
      <c r="M956" s="11" t="s">
        <v>478</v>
      </c>
      <c r="N956" s="11"/>
      <c r="O956" s="6"/>
      <c r="P956" s="11"/>
      <c r="Q956" s="11">
        <v>232</v>
      </c>
      <c r="R956" s="6" t="s">
        <v>25</v>
      </c>
      <c r="S956" s="6" t="s">
        <v>26</v>
      </c>
      <c r="T956" s="6" t="s">
        <v>54</v>
      </c>
      <c r="U956" s="11">
        <v>35000000</v>
      </c>
      <c r="V956" s="11">
        <v>2004</v>
      </c>
      <c r="W956" s="11">
        <v>258</v>
      </c>
      <c r="X956" s="11">
        <v>5</v>
      </c>
      <c r="Y956" s="11">
        <v>1.85</v>
      </c>
      <c r="Z956" s="12">
        <v>795</v>
      </c>
    </row>
    <row r="957" spans="1:26" x14ac:dyDescent="0.25">
      <c r="A957" s="8" t="s">
        <v>20</v>
      </c>
      <c r="B957" s="9" t="s">
        <v>1487</v>
      </c>
      <c r="C957" s="13">
        <v>105</v>
      </c>
      <c r="D957" s="13">
        <v>99</v>
      </c>
      <c r="E957" s="13">
        <v>148</v>
      </c>
      <c r="F957" s="13">
        <v>660</v>
      </c>
      <c r="G957" s="9" t="s">
        <v>1047</v>
      </c>
      <c r="H957" s="13">
        <v>2000</v>
      </c>
      <c r="I957" s="13">
        <v>73701902</v>
      </c>
      <c r="J957" s="9" t="s">
        <v>599</v>
      </c>
      <c r="K957" s="9" t="s">
        <v>4118</v>
      </c>
      <c r="L957" s="9"/>
      <c r="M957" s="13"/>
      <c r="N957" s="13"/>
      <c r="O957" s="9"/>
      <c r="P957" s="13"/>
      <c r="Q957" s="13">
        <v>209</v>
      </c>
      <c r="R957" s="9" t="s">
        <v>25</v>
      </c>
      <c r="S957" s="9" t="s">
        <v>26</v>
      </c>
      <c r="T957" s="9" t="s">
        <v>54</v>
      </c>
      <c r="U957" s="13">
        <v>60000000</v>
      </c>
      <c r="V957" s="13">
        <v>2004</v>
      </c>
      <c r="W957" s="13">
        <v>843</v>
      </c>
      <c r="X957" s="13">
        <v>5.2</v>
      </c>
      <c r="Y957" s="13">
        <v>2.35</v>
      </c>
      <c r="Z957" s="14">
        <v>0</v>
      </c>
    </row>
    <row r="958" spans="1:26" x14ac:dyDescent="0.25">
      <c r="A958" s="5" t="s">
        <v>20</v>
      </c>
      <c r="B958" s="6" t="s">
        <v>1488</v>
      </c>
      <c r="C958" s="11">
        <v>419</v>
      </c>
      <c r="D958" s="11">
        <v>133</v>
      </c>
      <c r="E958" s="11">
        <v>152</v>
      </c>
      <c r="F958" s="11">
        <v>11000</v>
      </c>
      <c r="G958" s="6" t="s">
        <v>195</v>
      </c>
      <c r="H958" s="11">
        <v>22000</v>
      </c>
      <c r="I958" s="11">
        <v>75605492</v>
      </c>
      <c r="J958" s="6" t="s">
        <v>3170</v>
      </c>
      <c r="K958" s="6" t="s">
        <v>1074</v>
      </c>
      <c r="L958" s="6" t="s">
        <v>5506</v>
      </c>
      <c r="M958" s="11"/>
      <c r="N958" s="11"/>
      <c r="O958" s="6"/>
      <c r="P958" s="11"/>
      <c r="Q958" s="11">
        <v>312</v>
      </c>
      <c r="R958" s="6" t="s">
        <v>25</v>
      </c>
      <c r="S958" s="6" t="s">
        <v>26</v>
      </c>
      <c r="T958" s="6" t="s">
        <v>27</v>
      </c>
      <c r="U958" s="11">
        <v>50000000</v>
      </c>
      <c r="V958" s="11">
        <v>2011</v>
      </c>
      <c r="W958" s="11">
        <v>18000</v>
      </c>
      <c r="X958" s="11">
        <v>7.6</v>
      </c>
      <c r="Y958" s="11">
        <v>1.85</v>
      </c>
      <c r="Z958" s="12">
        <v>27000</v>
      </c>
    </row>
    <row r="959" spans="1:26" x14ac:dyDescent="0.25">
      <c r="A959" s="8" t="s">
        <v>20</v>
      </c>
      <c r="B959" s="9" t="s">
        <v>293</v>
      </c>
      <c r="C959" s="13">
        <v>64</v>
      </c>
      <c r="D959" s="13">
        <v>127</v>
      </c>
      <c r="E959" s="13">
        <v>249</v>
      </c>
      <c r="F959" s="13">
        <v>808</v>
      </c>
      <c r="G959" s="9" t="s">
        <v>205</v>
      </c>
      <c r="H959" s="13">
        <v>18000</v>
      </c>
      <c r="I959" s="13">
        <v>67823573</v>
      </c>
      <c r="J959" s="9" t="s">
        <v>497</v>
      </c>
      <c r="K959" s="9" t="s">
        <v>1074</v>
      </c>
      <c r="L959" s="9" t="s">
        <v>2604</v>
      </c>
      <c r="M959" s="13"/>
      <c r="N959" s="13"/>
      <c r="O959" s="9"/>
      <c r="P959" s="13"/>
      <c r="Q959" s="13">
        <v>130</v>
      </c>
      <c r="R959" s="9" t="s">
        <v>25</v>
      </c>
      <c r="S959" s="9" t="s">
        <v>26</v>
      </c>
      <c r="T959" s="9" t="s">
        <v>249</v>
      </c>
      <c r="U959" s="13">
        <v>50000000</v>
      </c>
      <c r="V959" s="13">
        <v>1995</v>
      </c>
      <c r="W959" s="13">
        <v>11000</v>
      </c>
      <c r="X959" s="13">
        <v>6.6</v>
      </c>
      <c r="Y959" s="13">
        <v>1.85</v>
      </c>
      <c r="Z959" s="14">
        <v>0</v>
      </c>
    </row>
    <row r="960" spans="1:26" x14ac:dyDescent="0.25">
      <c r="A960" s="5" t="s">
        <v>20</v>
      </c>
      <c r="B960" s="6" t="s">
        <v>1489</v>
      </c>
      <c r="C960" s="11">
        <v>359</v>
      </c>
      <c r="D960" s="11">
        <v>106</v>
      </c>
      <c r="E960" s="11">
        <v>174</v>
      </c>
      <c r="F960" s="11">
        <v>660</v>
      </c>
      <c r="G960" s="6" t="s">
        <v>1347</v>
      </c>
      <c r="H960" s="11">
        <v>14000</v>
      </c>
      <c r="I960" s="11">
        <v>91439400</v>
      </c>
      <c r="J960" s="6" t="s">
        <v>497</v>
      </c>
      <c r="K960" s="6" t="s">
        <v>5505</v>
      </c>
      <c r="L960" s="6" t="s">
        <v>2604</v>
      </c>
      <c r="M960" s="11"/>
      <c r="N960" s="11"/>
      <c r="O960" s="6"/>
      <c r="P960" s="11"/>
      <c r="Q960" s="11">
        <v>384</v>
      </c>
      <c r="R960" s="6" t="s">
        <v>25</v>
      </c>
      <c r="S960" s="6" t="s">
        <v>34</v>
      </c>
      <c r="T960" s="6" t="s">
        <v>27</v>
      </c>
      <c r="U960" s="11">
        <v>50000000</v>
      </c>
      <c r="V960" s="11">
        <v>2014</v>
      </c>
      <c r="W960" s="11">
        <v>664</v>
      </c>
      <c r="X960" s="11">
        <v>7</v>
      </c>
      <c r="Y960" s="11">
        <v>2.35</v>
      </c>
      <c r="Z960" s="12">
        <v>24000</v>
      </c>
    </row>
    <row r="961" spans="1:26" x14ac:dyDescent="0.25">
      <c r="A961" s="8" t="s">
        <v>20</v>
      </c>
      <c r="B961" s="9" t="s">
        <v>1491</v>
      </c>
      <c r="C961" s="13">
        <v>166</v>
      </c>
      <c r="D961" s="13">
        <v>98</v>
      </c>
      <c r="E961" s="13">
        <v>99</v>
      </c>
      <c r="F961" s="13">
        <v>433</v>
      </c>
      <c r="G961" s="9" t="s">
        <v>1492</v>
      </c>
      <c r="H961" s="13">
        <v>12000</v>
      </c>
      <c r="I961" s="13">
        <v>67128202</v>
      </c>
      <c r="J961" s="9" t="s">
        <v>497</v>
      </c>
      <c r="K961" s="9" t="s">
        <v>378</v>
      </c>
      <c r="L961" s="9" t="s">
        <v>4118</v>
      </c>
      <c r="M961" s="13" t="s">
        <v>478</v>
      </c>
      <c r="N961" s="13" t="s">
        <v>2970</v>
      </c>
      <c r="O961" s="9" t="s">
        <v>2604</v>
      </c>
      <c r="P961" s="13"/>
      <c r="Q961" s="13">
        <v>110</v>
      </c>
      <c r="R961" s="9" t="s">
        <v>25</v>
      </c>
      <c r="S961" s="9" t="s">
        <v>26</v>
      </c>
      <c r="T961" s="9" t="s">
        <v>54</v>
      </c>
      <c r="U961" s="13">
        <v>65000000</v>
      </c>
      <c r="V961" s="13">
        <v>2009</v>
      </c>
      <c r="W961" s="13">
        <v>536</v>
      </c>
      <c r="X961" s="13">
        <v>5.7</v>
      </c>
      <c r="Y961" s="13">
        <v>2.35</v>
      </c>
      <c r="Z961" s="14">
        <v>0</v>
      </c>
    </row>
    <row r="962" spans="1:26" x14ac:dyDescent="0.25">
      <c r="A962" s="5" t="s">
        <v>20</v>
      </c>
      <c r="B962" s="6" t="s">
        <v>1493</v>
      </c>
      <c r="C962" s="11">
        <v>525</v>
      </c>
      <c r="D962" s="11">
        <v>132</v>
      </c>
      <c r="E962" s="11">
        <v>160</v>
      </c>
      <c r="F962" s="11">
        <v>443</v>
      </c>
      <c r="G962" s="6" t="s">
        <v>159</v>
      </c>
      <c r="H962" s="11">
        <v>20000</v>
      </c>
      <c r="I962" s="11">
        <v>70496802</v>
      </c>
      <c r="J962" s="6" t="s">
        <v>497</v>
      </c>
      <c r="K962" s="6" t="s">
        <v>1074</v>
      </c>
      <c r="L962" s="6" t="s">
        <v>2604</v>
      </c>
      <c r="M962" s="11"/>
      <c r="N962" s="11"/>
      <c r="O962" s="6"/>
      <c r="P962" s="11"/>
      <c r="Q962" s="11">
        <v>2042</v>
      </c>
      <c r="R962" s="6" t="s">
        <v>25</v>
      </c>
      <c r="S962" s="6" t="s">
        <v>26</v>
      </c>
      <c r="T962" s="6" t="s">
        <v>249</v>
      </c>
      <c r="U962" s="11">
        <v>54000000</v>
      </c>
      <c r="V962" s="11">
        <v>2005</v>
      </c>
      <c r="W962" s="11">
        <v>979</v>
      </c>
      <c r="X962" s="11">
        <v>8.1999999999999993</v>
      </c>
      <c r="Y962" s="11">
        <v>2.35</v>
      </c>
      <c r="Z962" s="12">
        <v>48000</v>
      </c>
    </row>
    <row r="963" spans="1:26" x14ac:dyDescent="0.25">
      <c r="A963" s="8" t="s">
        <v>20</v>
      </c>
      <c r="B963" s="9" t="s">
        <v>1451</v>
      </c>
      <c r="C963" s="13">
        <v>165</v>
      </c>
      <c r="D963" s="13">
        <v>114</v>
      </c>
      <c r="E963" s="13">
        <v>71</v>
      </c>
      <c r="F963" s="13">
        <v>55</v>
      </c>
      <c r="G963" s="9" t="s">
        <v>1495</v>
      </c>
      <c r="H963" s="13">
        <v>154</v>
      </c>
      <c r="I963" s="13">
        <v>60470220</v>
      </c>
      <c r="J963" s="9" t="s">
        <v>497</v>
      </c>
      <c r="K963" s="9" t="s">
        <v>378</v>
      </c>
      <c r="L963" s="9" t="s">
        <v>599</v>
      </c>
      <c r="M963" s="13"/>
      <c r="N963" s="13"/>
      <c r="O963" s="9"/>
      <c r="P963" s="13"/>
      <c r="Q963" s="13">
        <v>192</v>
      </c>
      <c r="R963" s="9" t="s">
        <v>25</v>
      </c>
      <c r="S963" s="9" t="s">
        <v>26</v>
      </c>
      <c r="T963" s="9" t="s">
        <v>27</v>
      </c>
      <c r="U963" s="13">
        <v>50000000</v>
      </c>
      <c r="V963" s="13">
        <v>2003</v>
      </c>
      <c r="W963" s="13">
        <v>131</v>
      </c>
      <c r="X963" s="13">
        <v>6.2</v>
      </c>
      <c r="Y963" s="13">
        <v>2.35</v>
      </c>
      <c r="Z963" s="14">
        <v>955</v>
      </c>
    </row>
    <row r="964" spans="1:26" x14ac:dyDescent="0.25">
      <c r="A964" s="5" t="s">
        <v>20</v>
      </c>
      <c r="B964" s="6" t="s">
        <v>42</v>
      </c>
      <c r="C964" s="11">
        <v>2</v>
      </c>
      <c r="D964" s="11">
        <v>45</v>
      </c>
      <c r="E964" s="11"/>
      <c r="F964" s="11">
        <v>132</v>
      </c>
      <c r="G964" s="6" t="s">
        <v>1496</v>
      </c>
      <c r="H964" s="11">
        <v>416</v>
      </c>
      <c r="I964" s="11"/>
      <c r="J964" s="6" t="s">
        <v>5507</v>
      </c>
      <c r="K964" s="6" t="s">
        <v>1074</v>
      </c>
      <c r="L964" s="6"/>
      <c r="M964" s="11"/>
      <c r="N964" s="11"/>
      <c r="O964" s="6"/>
      <c r="P964" s="11"/>
      <c r="Q964" s="11">
        <v>9</v>
      </c>
      <c r="R964" s="6" t="s">
        <v>25</v>
      </c>
      <c r="S964" s="6" t="s">
        <v>34</v>
      </c>
      <c r="T964" s="6" t="s">
        <v>42</v>
      </c>
      <c r="U964" s="11"/>
      <c r="V964" s="11"/>
      <c r="W964" s="11">
        <v>171</v>
      </c>
      <c r="X964" s="11">
        <v>7.9</v>
      </c>
      <c r="Y964" s="11"/>
      <c r="Z964" s="12">
        <v>0</v>
      </c>
    </row>
    <row r="965" spans="1:26" x14ac:dyDescent="0.25">
      <c r="A965" s="8" t="s">
        <v>20</v>
      </c>
      <c r="B965" s="9" t="s">
        <v>1497</v>
      </c>
      <c r="C965" s="13">
        <v>87</v>
      </c>
      <c r="D965" s="13">
        <v>78</v>
      </c>
      <c r="E965" s="13">
        <v>5</v>
      </c>
      <c r="F965" s="13">
        <v>1000</v>
      </c>
      <c r="G965" s="9" t="s">
        <v>704</v>
      </c>
      <c r="H965" s="13">
        <v>8000</v>
      </c>
      <c r="I965" s="13">
        <v>58336565</v>
      </c>
      <c r="J965" s="9" t="s">
        <v>378</v>
      </c>
      <c r="K965" s="9" t="s">
        <v>2809</v>
      </c>
      <c r="L965" s="9" t="s">
        <v>599</v>
      </c>
      <c r="M965" s="13" t="s">
        <v>4118</v>
      </c>
      <c r="N965" s="13"/>
      <c r="O965" s="9"/>
      <c r="P965" s="13"/>
      <c r="Q965" s="13">
        <v>118</v>
      </c>
      <c r="R965" s="9" t="s">
        <v>25</v>
      </c>
      <c r="S965" s="9" t="s">
        <v>26</v>
      </c>
      <c r="T965" s="9" t="s">
        <v>126</v>
      </c>
      <c r="U965" s="13">
        <v>50000000</v>
      </c>
      <c r="V965" s="13">
        <v>2006</v>
      </c>
      <c r="W965" s="13">
        <v>2000</v>
      </c>
      <c r="X965" s="13">
        <v>6.6</v>
      </c>
      <c r="Y965" s="13">
        <v>1.85</v>
      </c>
      <c r="Z965" s="14">
        <v>624</v>
      </c>
    </row>
    <row r="966" spans="1:26" x14ac:dyDescent="0.25">
      <c r="A966" s="5" t="s">
        <v>20</v>
      </c>
      <c r="B966" s="6" t="s">
        <v>1498</v>
      </c>
      <c r="C966" s="11">
        <v>117</v>
      </c>
      <c r="D966" s="11">
        <v>101</v>
      </c>
      <c r="E966" s="11">
        <v>23</v>
      </c>
      <c r="F966" s="11">
        <v>541</v>
      </c>
      <c r="G966" s="6" t="s">
        <v>1469</v>
      </c>
      <c r="H966" s="11">
        <v>660</v>
      </c>
      <c r="I966" s="11">
        <v>66002004</v>
      </c>
      <c r="J966" s="6" t="s">
        <v>378</v>
      </c>
      <c r="K966" s="6" t="s">
        <v>599</v>
      </c>
      <c r="L966" s="6" t="s">
        <v>4118</v>
      </c>
      <c r="M966" s="11" t="s">
        <v>478</v>
      </c>
      <c r="N966" s="11" t="s">
        <v>4459</v>
      </c>
      <c r="O966" s="6" t="s">
        <v>5506</v>
      </c>
      <c r="P966" s="11"/>
      <c r="Q966" s="11">
        <v>168</v>
      </c>
      <c r="R966" s="6" t="s">
        <v>25</v>
      </c>
      <c r="S966" s="6" t="s">
        <v>26</v>
      </c>
      <c r="T966" s="6" t="s">
        <v>126</v>
      </c>
      <c r="U966" s="11">
        <v>50000000</v>
      </c>
      <c r="V966" s="11">
        <v>2005</v>
      </c>
      <c r="W966" s="11">
        <v>651</v>
      </c>
      <c r="X966" s="11">
        <v>4.7</v>
      </c>
      <c r="Y966" s="11">
        <v>1.85</v>
      </c>
      <c r="Z966" s="12">
        <v>1000</v>
      </c>
    </row>
    <row r="967" spans="1:26" x14ac:dyDescent="0.25">
      <c r="A967" s="8" t="s">
        <v>20</v>
      </c>
      <c r="B967" s="9" t="s">
        <v>1500</v>
      </c>
      <c r="C967" s="13">
        <v>113</v>
      </c>
      <c r="D967" s="13">
        <v>113</v>
      </c>
      <c r="E967" s="13">
        <v>39</v>
      </c>
      <c r="F967" s="13">
        <v>477</v>
      </c>
      <c r="G967" s="9" t="s">
        <v>1501</v>
      </c>
      <c r="H967" s="13">
        <v>1000</v>
      </c>
      <c r="I967" s="13">
        <v>54997476</v>
      </c>
      <c r="J967" s="9" t="s">
        <v>5507</v>
      </c>
      <c r="K967" s="9" t="s">
        <v>1074</v>
      </c>
      <c r="L967" s="9" t="s">
        <v>5505</v>
      </c>
      <c r="M967" s="13" t="s">
        <v>2604</v>
      </c>
      <c r="N967" s="13"/>
      <c r="O967" s="9"/>
      <c r="P967" s="13"/>
      <c r="Q967" s="13">
        <v>248</v>
      </c>
      <c r="R967" s="9" t="s">
        <v>25</v>
      </c>
      <c r="S967" s="9" t="s">
        <v>26</v>
      </c>
      <c r="T967" s="9" t="s">
        <v>249</v>
      </c>
      <c r="U967" s="13">
        <v>50000000</v>
      </c>
      <c r="V967" s="13">
        <v>2001</v>
      </c>
      <c r="W967" s="13">
        <v>912</v>
      </c>
      <c r="X967" s="13">
        <v>6.3</v>
      </c>
      <c r="Y967" s="13">
        <v>2.35</v>
      </c>
      <c r="Z967" s="14">
        <v>970</v>
      </c>
    </row>
    <row r="968" spans="1:26" x14ac:dyDescent="0.25">
      <c r="A968" s="5" t="s">
        <v>20</v>
      </c>
      <c r="B968" s="6" t="s">
        <v>1502</v>
      </c>
      <c r="C968" s="11">
        <v>349</v>
      </c>
      <c r="D968" s="11">
        <v>98</v>
      </c>
      <c r="E968" s="11">
        <v>75</v>
      </c>
      <c r="F968" s="11">
        <v>467</v>
      </c>
      <c r="G968" s="6" t="s">
        <v>1503</v>
      </c>
      <c r="H968" s="11">
        <v>10000</v>
      </c>
      <c r="I968" s="11">
        <v>55682070</v>
      </c>
      <c r="J968" s="6" t="s">
        <v>497</v>
      </c>
      <c r="K968" s="6" t="s">
        <v>478</v>
      </c>
      <c r="L968" s="6" t="s">
        <v>1786</v>
      </c>
      <c r="M968" s="11"/>
      <c r="N968" s="11"/>
      <c r="O968" s="6"/>
      <c r="P968" s="11"/>
      <c r="Q968" s="11">
        <v>304</v>
      </c>
      <c r="R968" s="6" t="s">
        <v>25</v>
      </c>
      <c r="S968" s="6" t="s">
        <v>318</v>
      </c>
      <c r="T968" s="6" t="s">
        <v>249</v>
      </c>
      <c r="U968" s="11">
        <v>50000000</v>
      </c>
      <c r="V968" s="11">
        <v>2013</v>
      </c>
      <c r="W968" s="11">
        <v>520</v>
      </c>
      <c r="X968" s="11">
        <v>6.1</v>
      </c>
      <c r="Y968" s="11">
        <v>2.35</v>
      </c>
      <c r="Z968" s="12">
        <v>45000</v>
      </c>
    </row>
    <row r="969" spans="1:26" x14ac:dyDescent="0.25">
      <c r="A969" s="8" t="s">
        <v>20</v>
      </c>
      <c r="B969" s="9" t="s">
        <v>1504</v>
      </c>
      <c r="C969" s="13">
        <v>152</v>
      </c>
      <c r="D969" s="13">
        <v>124</v>
      </c>
      <c r="E969" s="13">
        <v>213</v>
      </c>
      <c r="F969" s="13">
        <v>372</v>
      </c>
      <c r="G969" s="9" t="s">
        <v>1505</v>
      </c>
      <c r="H969" s="13">
        <v>838</v>
      </c>
      <c r="I969" s="13">
        <v>52752475</v>
      </c>
      <c r="J969" s="9" t="s">
        <v>1074</v>
      </c>
      <c r="K969" s="9" t="s">
        <v>2604</v>
      </c>
      <c r="L969" s="9"/>
      <c r="M969" s="13"/>
      <c r="N969" s="13"/>
      <c r="O969" s="9"/>
      <c r="P969" s="13"/>
      <c r="Q969" s="13">
        <v>533</v>
      </c>
      <c r="R969" s="9" t="s">
        <v>25</v>
      </c>
      <c r="S969" s="9" t="s">
        <v>26</v>
      </c>
      <c r="T969" s="9" t="s">
        <v>249</v>
      </c>
      <c r="U969" s="13">
        <v>50000000</v>
      </c>
      <c r="V969" s="13">
        <v>2002</v>
      </c>
      <c r="W969" s="13">
        <v>593</v>
      </c>
      <c r="X969" s="13">
        <v>6.7</v>
      </c>
      <c r="Y969" s="13">
        <v>1.85</v>
      </c>
      <c r="Z969" s="14">
        <v>0</v>
      </c>
    </row>
    <row r="970" spans="1:26" x14ac:dyDescent="0.25">
      <c r="A970" s="5" t="s">
        <v>20</v>
      </c>
      <c r="B970" s="6" t="s">
        <v>884</v>
      </c>
      <c r="C970" s="11">
        <v>288</v>
      </c>
      <c r="D970" s="11">
        <v>109</v>
      </c>
      <c r="E970" s="11">
        <v>154</v>
      </c>
      <c r="F970" s="11">
        <v>144</v>
      </c>
      <c r="G970" s="6" t="s">
        <v>1506</v>
      </c>
      <c r="H970" s="11">
        <v>15000</v>
      </c>
      <c r="I970" s="11">
        <v>55092830</v>
      </c>
      <c r="J970" s="6" t="s">
        <v>497</v>
      </c>
      <c r="K970" s="6" t="s">
        <v>378</v>
      </c>
      <c r="L970" s="6" t="s">
        <v>2970</v>
      </c>
      <c r="M970" s="11" t="s">
        <v>2604</v>
      </c>
      <c r="N970" s="11"/>
      <c r="O970" s="6"/>
      <c r="P970" s="11"/>
      <c r="Q970" s="11">
        <v>329</v>
      </c>
      <c r="R970" s="6" t="s">
        <v>25</v>
      </c>
      <c r="S970" s="6" t="s">
        <v>26</v>
      </c>
      <c r="T970" s="6" t="s">
        <v>27</v>
      </c>
      <c r="U970" s="11">
        <v>60000000</v>
      </c>
      <c r="V970" s="11">
        <v>2011</v>
      </c>
      <c r="W970" s="11">
        <v>348</v>
      </c>
      <c r="X970" s="11">
        <v>6.1</v>
      </c>
      <c r="Y970" s="11">
        <v>1.85</v>
      </c>
      <c r="Z970" s="12">
        <v>27000</v>
      </c>
    </row>
    <row r="971" spans="1:26" x14ac:dyDescent="0.25">
      <c r="A971" s="8" t="s">
        <v>20</v>
      </c>
      <c r="B971" s="9" t="s">
        <v>1508</v>
      </c>
      <c r="C971" s="13">
        <v>358</v>
      </c>
      <c r="D971" s="13">
        <v>128</v>
      </c>
      <c r="E971" s="13">
        <v>79</v>
      </c>
      <c r="F971" s="13">
        <v>414</v>
      </c>
      <c r="G971" s="9" t="s">
        <v>1509</v>
      </c>
      <c r="H971" s="13">
        <v>13000</v>
      </c>
      <c r="I971" s="13">
        <v>50815288</v>
      </c>
      <c r="J971" s="9" t="s">
        <v>1074</v>
      </c>
      <c r="K971" s="9" t="s">
        <v>2604</v>
      </c>
      <c r="L971" s="9"/>
      <c r="M971" s="13"/>
      <c r="N971" s="13"/>
      <c r="O971" s="9"/>
      <c r="P971" s="13"/>
      <c r="Q971" s="13">
        <v>625</v>
      </c>
      <c r="R971" s="9" t="s">
        <v>25</v>
      </c>
      <c r="S971" s="9" t="s">
        <v>26</v>
      </c>
      <c r="T971" s="9" t="s">
        <v>249</v>
      </c>
      <c r="U971" s="13">
        <v>50000000</v>
      </c>
      <c r="V971" s="13">
        <v>2005</v>
      </c>
      <c r="W971" s="13">
        <v>903</v>
      </c>
      <c r="X971" s="13">
        <v>7</v>
      </c>
      <c r="Y971" s="13">
        <v>2.35</v>
      </c>
      <c r="Z971" s="14">
        <v>0</v>
      </c>
    </row>
    <row r="972" spans="1:26" x14ac:dyDescent="0.25">
      <c r="A972" s="5" t="s">
        <v>20</v>
      </c>
      <c r="B972" s="6" t="s">
        <v>127</v>
      </c>
      <c r="C972" s="11">
        <v>204</v>
      </c>
      <c r="D972" s="11">
        <v>144</v>
      </c>
      <c r="E972" s="11">
        <v>0</v>
      </c>
      <c r="F972" s="11">
        <v>681</v>
      </c>
      <c r="G972" s="6" t="s">
        <v>1510</v>
      </c>
      <c r="H972" s="11">
        <v>769</v>
      </c>
      <c r="I972" s="11">
        <v>52822418</v>
      </c>
      <c r="J972" s="6" t="s">
        <v>497</v>
      </c>
      <c r="K972" s="6" t="s">
        <v>1074</v>
      </c>
      <c r="L972" s="6" t="s">
        <v>2604</v>
      </c>
      <c r="M972" s="11" t="s">
        <v>5508</v>
      </c>
      <c r="N972" s="11"/>
      <c r="O972" s="6"/>
      <c r="P972" s="11"/>
      <c r="Q972" s="11">
        <v>219</v>
      </c>
      <c r="R972" s="6" t="s">
        <v>25</v>
      </c>
      <c r="S972" s="6" t="s">
        <v>26</v>
      </c>
      <c r="T972" s="6" t="s">
        <v>249</v>
      </c>
      <c r="U972" s="11">
        <v>50000000</v>
      </c>
      <c r="V972" s="11">
        <v>2016</v>
      </c>
      <c r="W972" s="11">
        <v>726</v>
      </c>
      <c r="X972" s="11">
        <v>7.4</v>
      </c>
      <c r="Y972" s="11">
        <v>2.35</v>
      </c>
      <c r="Z972" s="12">
        <v>44000</v>
      </c>
    </row>
    <row r="973" spans="1:26" x14ac:dyDescent="0.25">
      <c r="A973" s="8" t="s">
        <v>20</v>
      </c>
      <c r="B973" s="9" t="s">
        <v>1512</v>
      </c>
      <c r="C973" s="13">
        <v>156</v>
      </c>
      <c r="D973" s="13">
        <v>95</v>
      </c>
      <c r="E973" s="13">
        <v>34</v>
      </c>
      <c r="F973" s="13">
        <v>679</v>
      </c>
      <c r="G973" s="9" t="s">
        <v>1050</v>
      </c>
      <c r="H973" s="13">
        <v>17000</v>
      </c>
      <c r="I973" s="13">
        <v>50150619</v>
      </c>
      <c r="J973" s="9" t="s">
        <v>378</v>
      </c>
      <c r="K973" s="9" t="s">
        <v>2809</v>
      </c>
      <c r="L973" s="9" t="s">
        <v>599</v>
      </c>
      <c r="M973" s="13" t="s">
        <v>4118</v>
      </c>
      <c r="N973" s="13" t="s">
        <v>478</v>
      </c>
      <c r="O973" s="9" t="s">
        <v>4459</v>
      </c>
      <c r="P973" s="13"/>
      <c r="Q973" s="13">
        <v>102</v>
      </c>
      <c r="R973" s="9" t="s">
        <v>25</v>
      </c>
      <c r="S973" s="9" t="s">
        <v>26</v>
      </c>
      <c r="T973" s="9" t="s">
        <v>54</v>
      </c>
      <c r="U973" s="13">
        <v>50000000</v>
      </c>
      <c r="V973" s="13">
        <v>2014</v>
      </c>
      <c r="W973" s="13">
        <v>995</v>
      </c>
      <c r="X973" s="13">
        <v>7.3</v>
      </c>
      <c r="Y973" s="13">
        <v>2.35</v>
      </c>
      <c r="Z973" s="14">
        <v>18000</v>
      </c>
    </row>
    <row r="974" spans="1:26" x14ac:dyDescent="0.25">
      <c r="A974" s="5" t="s">
        <v>20</v>
      </c>
      <c r="B974" s="6" t="s">
        <v>1513</v>
      </c>
      <c r="C974" s="11">
        <v>171</v>
      </c>
      <c r="D974" s="11">
        <v>105</v>
      </c>
      <c r="E974" s="11">
        <v>12</v>
      </c>
      <c r="F974" s="11">
        <v>935</v>
      </c>
      <c r="G974" s="6" t="s">
        <v>174</v>
      </c>
      <c r="H974" s="11">
        <v>87000</v>
      </c>
      <c r="I974" s="11">
        <v>48745150</v>
      </c>
      <c r="J974" s="6" t="s">
        <v>5507</v>
      </c>
      <c r="K974" s="6" t="s">
        <v>2604</v>
      </c>
      <c r="L974" s="6"/>
      <c r="M974" s="11"/>
      <c r="N974" s="11"/>
      <c r="O974" s="6"/>
      <c r="P974" s="11"/>
      <c r="Q974" s="11">
        <v>306</v>
      </c>
      <c r="R974" s="6" t="s">
        <v>25</v>
      </c>
      <c r="S974" s="6" t="s">
        <v>26</v>
      </c>
      <c r="T974" s="6" t="s">
        <v>27</v>
      </c>
      <c r="U974" s="11">
        <v>50000000</v>
      </c>
      <c r="V974" s="11">
        <v>2006</v>
      </c>
      <c r="W974" s="11">
        <v>11000</v>
      </c>
      <c r="X974" s="11">
        <v>5.8</v>
      </c>
      <c r="Y974" s="11">
        <v>2.35</v>
      </c>
      <c r="Z974" s="12">
        <v>773</v>
      </c>
    </row>
    <row r="975" spans="1:26" x14ac:dyDescent="0.25">
      <c r="A975" s="8" t="s">
        <v>20</v>
      </c>
      <c r="B975" s="9" t="s">
        <v>1153</v>
      </c>
      <c r="C975" s="13">
        <v>76</v>
      </c>
      <c r="D975" s="13">
        <v>121</v>
      </c>
      <c r="E975" s="13">
        <v>16000</v>
      </c>
      <c r="F975" s="13">
        <v>826</v>
      </c>
      <c r="G975" s="9" t="s">
        <v>650</v>
      </c>
      <c r="H975" s="13">
        <v>16000</v>
      </c>
      <c r="I975" s="13">
        <v>50007168</v>
      </c>
      <c r="J975" s="9" t="s">
        <v>497</v>
      </c>
      <c r="K975" s="9" t="s">
        <v>5507</v>
      </c>
      <c r="L975" s="9" t="s">
        <v>1074</v>
      </c>
      <c r="M975" s="13" t="s">
        <v>2604</v>
      </c>
      <c r="N975" s="13"/>
      <c r="O975" s="9"/>
      <c r="P975" s="13"/>
      <c r="Q975" s="13">
        <v>142</v>
      </c>
      <c r="R975" s="9" t="s">
        <v>25</v>
      </c>
      <c r="S975" s="9" t="s">
        <v>26</v>
      </c>
      <c r="T975" s="9" t="s">
        <v>249</v>
      </c>
      <c r="U975" s="13">
        <v>50000000</v>
      </c>
      <c r="V975" s="13">
        <v>1997</v>
      </c>
      <c r="W975" s="13">
        <v>1000</v>
      </c>
      <c r="X975" s="13">
        <v>6.7</v>
      </c>
      <c r="Y975" s="13">
        <v>2.35</v>
      </c>
      <c r="Z975" s="14">
        <v>1000</v>
      </c>
    </row>
    <row r="976" spans="1:26" x14ac:dyDescent="0.25">
      <c r="A976" s="5" t="s">
        <v>20</v>
      </c>
      <c r="B976" s="6" t="s">
        <v>91</v>
      </c>
      <c r="C976" s="11">
        <v>97</v>
      </c>
      <c r="D976" s="11">
        <v>125</v>
      </c>
      <c r="E976" s="11">
        <v>0</v>
      </c>
      <c r="F976" s="11">
        <v>957</v>
      </c>
      <c r="G976" s="6" t="s">
        <v>514</v>
      </c>
      <c r="H976" s="11">
        <v>10000</v>
      </c>
      <c r="I976" s="11">
        <v>48154732</v>
      </c>
      <c r="J976" s="6" t="s">
        <v>497</v>
      </c>
      <c r="K976" s="6" t="s">
        <v>1074</v>
      </c>
      <c r="L976" s="6" t="s">
        <v>5508</v>
      </c>
      <c r="M976" s="11"/>
      <c r="N976" s="11"/>
      <c r="O976" s="6"/>
      <c r="P976" s="11"/>
      <c r="Q976" s="11">
        <v>142</v>
      </c>
      <c r="R976" s="6" t="s">
        <v>25</v>
      </c>
      <c r="S976" s="6" t="s">
        <v>26</v>
      </c>
      <c r="T976" s="6" t="s">
        <v>249</v>
      </c>
      <c r="U976" s="11">
        <v>50000000</v>
      </c>
      <c r="V976" s="11">
        <v>1997</v>
      </c>
      <c r="W976" s="11">
        <v>2000</v>
      </c>
      <c r="X976" s="11">
        <v>5.8</v>
      </c>
      <c r="Y976" s="11">
        <v>2.35</v>
      </c>
      <c r="Z976" s="12">
        <v>2000</v>
      </c>
    </row>
    <row r="977" spans="1:26" x14ac:dyDescent="0.25">
      <c r="A977" s="8" t="s">
        <v>20</v>
      </c>
      <c r="B977" s="9" t="s">
        <v>284</v>
      </c>
      <c r="C977" s="13">
        <v>157</v>
      </c>
      <c r="D977" s="13">
        <v>129</v>
      </c>
      <c r="E977" s="13">
        <v>21000</v>
      </c>
      <c r="F977" s="13">
        <v>283</v>
      </c>
      <c r="G977" s="9" t="s">
        <v>344</v>
      </c>
      <c r="H977" s="13">
        <v>495</v>
      </c>
      <c r="I977" s="13">
        <v>48265581</v>
      </c>
      <c r="J977" s="9" t="s">
        <v>1074</v>
      </c>
      <c r="K977" s="9" t="s">
        <v>5505</v>
      </c>
      <c r="L977" s="9" t="s">
        <v>2604</v>
      </c>
      <c r="M977" s="13"/>
      <c r="N977" s="13"/>
      <c r="O977" s="9"/>
      <c r="P977" s="13"/>
      <c r="Q977" s="13">
        <v>506</v>
      </c>
      <c r="R977" s="9" t="s">
        <v>25</v>
      </c>
      <c r="S977" s="9" t="s">
        <v>26</v>
      </c>
      <c r="T977" s="9" t="s">
        <v>249</v>
      </c>
      <c r="U977" s="13">
        <v>50000000</v>
      </c>
      <c r="V977" s="13">
        <v>1997</v>
      </c>
      <c r="W977" s="13">
        <v>294</v>
      </c>
      <c r="X977" s="13">
        <v>7.8</v>
      </c>
      <c r="Y977" s="13">
        <v>2.35</v>
      </c>
      <c r="Z977" s="14">
        <v>25000</v>
      </c>
    </row>
    <row r="978" spans="1:26" x14ac:dyDescent="0.25">
      <c r="A978" s="5" t="s">
        <v>20</v>
      </c>
      <c r="B978" s="6" t="s">
        <v>1515</v>
      </c>
      <c r="C978" s="11">
        <v>267</v>
      </c>
      <c r="D978" s="11">
        <v>132</v>
      </c>
      <c r="E978" s="11">
        <v>50</v>
      </c>
      <c r="F978" s="11">
        <v>368</v>
      </c>
      <c r="G978" s="6" t="s">
        <v>1478</v>
      </c>
      <c r="H978" s="11">
        <v>992</v>
      </c>
      <c r="I978" s="11">
        <v>46982632</v>
      </c>
      <c r="J978" s="6" t="s">
        <v>378</v>
      </c>
      <c r="K978" s="6" t="s">
        <v>1786</v>
      </c>
      <c r="L978" s="6" t="s">
        <v>5505</v>
      </c>
      <c r="M978" s="11"/>
      <c r="N978" s="11"/>
      <c r="O978" s="6"/>
      <c r="P978" s="11"/>
      <c r="Q978" s="11">
        <v>1740</v>
      </c>
      <c r="R978" s="6" t="s">
        <v>25</v>
      </c>
      <c r="S978" s="6" t="s">
        <v>121</v>
      </c>
      <c r="T978" s="6" t="s">
        <v>249</v>
      </c>
      <c r="U978" s="11">
        <v>50000000</v>
      </c>
      <c r="V978" s="11">
        <v>2006</v>
      </c>
      <c r="W978" s="11">
        <v>495</v>
      </c>
      <c r="X978" s="11">
        <v>6.6</v>
      </c>
      <c r="Y978" s="11">
        <v>2.35</v>
      </c>
      <c r="Z978" s="12">
        <v>0</v>
      </c>
    </row>
    <row r="979" spans="1:26" x14ac:dyDescent="0.25">
      <c r="A979" s="8" t="s">
        <v>20</v>
      </c>
      <c r="B979" s="9" t="s">
        <v>1516</v>
      </c>
      <c r="C979" s="13">
        <v>118</v>
      </c>
      <c r="D979" s="13">
        <v>118</v>
      </c>
      <c r="E979" s="13">
        <v>41</v>
      </c>
      <c r="F979" s="13">
        <v>585</v>
      </c>
      <c r="G979" s="9" t="s">
        <v>114</v>
      </c>
      <c r="H979" s="13">
        <v>18000</v>
      </c>
      <c r="I979" s="13">
        <v>44737059</v>
      </c>
      <c r="J979" s="9" t="s">
        <v>599</v>
      </c>
      <c r="K979" s="9" t="s">
        <v>5506</v>
      </c>
      <c r="L979" s="9"/>
      <c r="M979" s="13"/>
      <c r="N979" s="13"/>
      <c r="O979" s="9"/>
      <c r="P979" s="13"/>
      <c r="Q979" s="13">
        <v>261</v>
      </c>
      <c r="R979" s="9" t="s">
        <v>25</v>
      </c>
      <c r="S979" s="9" t="s">
        <v>26</v>
      </c>
      <c r="T979" s="9" t="s">
        <v>27</v>
      </c>
      <c r="U979" s="13">
        <v>50000000</v>
      </c>
      <c r="V979" s="13">
        <v>2000</v>
      </c>
      <c r="W979" s="13">
        <v>4000</v>
      </c>
      <c r="X979" s="13">
        <v>6.5</v>
      </c>
      <c r="Y979" s="13">
        <v>1.85</v>
      </c>
      <c r="Z979" s="14">
        <v>0</v>
      </c>
    </row>
    <row r="980" spans="1:26" x14ac:dyDescent="0.25">
      <c r="A980" s="5" t="s">
        <v>20</v>
      </c>
      <c r="B980" s="6" t="s">
        <v>1518</v>
      </c>
      <c r="C980" s="11">
        <v>291</v>
      </c>
      <c r="D980" s="11">
        <v>113</v>
      </c>
      <c r="E980" s="11">
        <v>22</v>
      </c>
      <c r="F980" s="11">
        <v>1000</v>
      </c>
      <c r="G980" s="6" t="s">
        <v>1519</v>
      </c>
      <c r="H980" s="11">
        <v>3000</v>
      </c>
      <c r="I980" s="11">
        <v>56724080</v>
      </c>
      <c r="J980" s="6" t="s">
        <v>599</v>
      </c>
      <c r="K980" s="6"/>
      <c r="L980" s="6"/>
      <c r="M980" s="11"/>
      <c r="N980" s="11"/>
      <c r="O980" s="6"/>
      <c r="P980" s="11"/>
      <c r="Q980" s="11">
        <v>181</v>
      </c>
      <c r="R980" s="6" t="s">
        <v>25</v>
      </c>
      <c r="S980" s="6" t="s">
        <v>26</v>
      </c>
      <c r="T980" s="6" t="s">
        <v>249</v>
      </c>
      <c r="U980" s="11">
        <v>50000000</v>
      </c>
      <c r="V980" s="11">
        <v>2012</v>
      </c>
      <c r="W980" s="11">
        <v>1000</v>
      </c>
      <c r="X980" s="11">
        <v>6.7</v>
      </c>
      <c r="Y980" s="11">
        <v>1.85</v>
      </c>
      <c r="Z980" s="12">
        <v>39000</v>
      </c>
    </row>
    <row r="981" spans="1:26" x14ac:dyDescent="0.25">
      <c r="A981" s="8" t="s">
        <v>20</v>
      </c>
      <c r="B981" s="9" t="s">
        <v>991</v>
      </c>
      <c r="C981" s="13">
        <v>68</v>
      </c>
      <c r="D981" s="13">
        <v>140</v>
      </c>
      <c r="E981" s="13">
        <v>473</v>
      </c>
      <c r="F981" s="13">
        <v>294</v>
      </c>
      <c r="G981" s="9" t="s">
        <v>1520</v>
      </c>
      <c r="H981" s="13">
        <v>18000</v>
      </c>
      <c r="I981" s="13">
        <v>44484065</v>
      </c>
      <c r="J981" s="9" t="s">
        <v>497</v>
      </c>
      <c r="K981" s="9" t="s">
        <v>5507</v>
      </c>
      <c r="L981" s="9" t="s">
        <v>1074</v>
      </c>
      <c r="M981" s="13" t="s">
        <v>5505</v>
      </c>
      <c r="N981" s="13" t="s">
        <v>2604</v>
      </c>
      <c r="O981" s="9"/>
      <c r="P981" s="13"/>
      <c r="Q981" s="13">
        <v>279</v>
      </c>
      <c r="R981" s="9" t="s">
        <v>25</v>
      </c>
      <c r="S981" s="9" t="s">
        <v>318</v>
      </c>
      <c r="T981" s="9" t="s">
        <v>249</v>
      </c>
      <c r="U981" s="13">
        <v>50000000</v>
      </c>
      <c r="V981" s="13">
        <v>1998</v>
      </c>
      <c r="W981" s="13">
        <v>822</v>
      </c>
      <c r="X981" s="13">
        <v>7.3</v>
      </c>
      <c r="Y981" s="13">
        <v>2.35</v>
      </c>
      <c r="Z981" s="14">
        <v>3000</v>
      </c>
    </row>
    <row r="982" spans="1:26" x14ac:dyDescent="0.25">
      <c r="A982" s="5" t="s">
        <v>20</v>
      </c>
      <c r="B982" s="6" t="s">
        <v>1521</v>
      </c>
      <c r="C982" s="11">
        <v>228</v>
      </c>
      <c r="D982" s="11">
        <v>89</v>
      </c>
      <c r="E982" s="11">
        <v>77</v>
      </c>
      <c r="F982" s="11">
        <v>159</v>
      </c>
      <c r="G982" s="6" t="s">
        <v>1522</v>
      </c>
      <c r="H982" s="11">
        <v>490</v>
      </c>
      <c r="I982" s="11">
        <v>47553512</v>
      </c>
      <c r="J982" s="6" t="s">
        <v>497</v>
      </c>
      <c r="K982" s="6" t="s">
        <v>2604</v>
      </c>
      <c r="L982" s="6"/>
      <c r="M982" s="11"/>
      <c r="N982" s="11"/>
      <c r="O982" s="6"/>
      <c r="P982" s="11"/>
      <c r="Q982" s="11">
        <v>210</v>
      </c>
      <c r="R982" s="6" t="s">
        <v>25</v>
      </c>
      <c r="S982" s="6" t="s">
        <v>26</v>
      </c>
      <c r="T982" s="6" t="s">
        <v>27</v>
      </c>
      <c r="U982" s="11">
        <v>50000000</v>
      </c>
      <c r="V982" s="11">
        <v>2014</v>
      </c>
      <c r="W982" s="11">
        <v>298</v>
      </c>
      <c r="X982" s="11">
        <v>5.8</v>
      </c>
      <c r="Y982" s="11">
        <v>1.85</v>
      </c>
      <c r="Z982" s="12">
        <v>15000</v>
      </c>
    </row>
    <row r="983" spans="1:26" x14ac:dyDescent="0.25">
      <c r="A983" s="8" t="s">
        <v>20</v>
      </c>
      <c r="B983" s="9" t="s">
        <v>1523</v>
      </c>
      <c r="C983" s="13">
        <v>36</v>
      </c>
      <c r="D983" s="13">
        <v>104</v>
      </c>
      <c r="E983" s="13">
        <v>644</v>
      </c>
      <c r="F983" s="13">
        <v>174</v>
      </c>
      <c r="G983" s="9" t="s">
        <v>1524</v>
      </c>
      <c r="H983" s="13">
        <v>437</v>
      </c>
      <c r="I983" s="13">
        <v>42610000</v>
      </c>
      <c r="J983" s="9" t="s">
        <v>497</v>
      </c>
      <c r="K983" s="9" t="s">
        <v>599</v>
      </c>
      <c r="L983" s="9" t="s">
        <v>5507</v>
      </c>
      <c r="M983" s="13" t="s">
        <v>2604</v>
      </c>
      <c r="N983" s="13"/>
      <c r="O983" s="9"/>
      <c r="P983" s="13"/>
      <c r="Q983" s="13">
        <v>114</v>
      </c>
      <c r="R983" s="9" t="s">
        <v>25</v>
      </c>
      <c r="S983" s="9" t="s">
        <v>26</v>
      </c>
      <c r="T983" s="9" t="s">
        <v>249</v>
      </c>
      <c r="U983" s="13">
        <v>55000000</v>
      </c>
      <c r="V983" s="13">
        <v>1994</v>
      </c>
      <c r="W983" s="13">
        <v>289</v>
      </c>
      <c r="X983" s="13">
        <v>5.5</v>
      </c>
      <c r="Y983" s="13">
        <v>1.85</v>
      </c>
      <c r="Z983" s="14">
        <v>669</v>
      </c>
    </row>
    <row r="984" spans="1:26" x14ac:dyDescent="0.25">
      <c r="A984" s="5" t="s">
        <v>20</v>
      </c>
      <c r="B984" s="6" t="s">
        <v>936</v>
      </c>
      <c r="C984" s="11">
        <v>105</v>
      </c>
      <c r="D984" s="11">
        <v>106</v>
      </c>
      <c r="E984" s="11">
        <v>287</v>
      </c>
      <c r="F984" s="11">
        <v>767</v>
      </c>
      <c r="G984" s="6" t="s">
        <v>1525</v>
      </c>
      <c r="H984" s="11">
        <v>16000</v>
      </c>
      <c r="I984" s="11">
        <v>41482207</v>
      </c>
      <c r="J984" s="6" t="s">
        <v>599</v>
      </c>
      <c r="K984" s="6" t="s">
        <v>478</v>
      </c>
      <c r="L984" s="6" t="s">
        <v>1786</v>
      </c>
      <c r="M984" s="11"/>
      <c r="N984" s="11"/>
      <c r="O984" s="6"/>
      <c r="P984" s="11"/>
      <c r="Q984" s="11">
        <v>148</v>
      </c>
      <c r="R984" s="6" t="s">
        <v>25</v>
      </c>
      <c r="S984" s="6" t="s">
        <v>26</v>
      </c>
      <c r="T984" s="6" t="s">
        <v>27</v>
      </c>
      <c r="U984" s="11">
        <v>50000000</v>
      </c>
      <c r="V984" s="11">
        <v>1990</v>
      </c>
      <c r="W984" s="11">
        <v>823</v>
      </c>
      <c r="X984" s="11">
        <v>6.3</v>
      </c>
      <c r="Y984" s="11">
        <v>1.85</v>
      </c>
      <c r="Z984" s="12">
        <v>0</v>
      </c>
    </row>
    <row r="985" spans="1:26" x14ac:dyDescent="0.25">
      <c r="A985" s="8" t="s">
        <v>20</v>
      </c>
      <c r="B985" s="9" t="s">
        <v>1451</v>
      </c>
      <c r="C985" s="13">
        <v>276</v>
      </c>
      <c r="D985" s="13">
        <v>141</v>
      </c>
      <c r="E985" s="13">
        <v>71</v>
      </c>
      <c r="F985" s="13">
        <v>3000</v>
      </c>
      <c r="G985" s="9" t="s">
        <v>604</v>
      </c>
      <c r="H985" s="13">
        <v>21000</v>
      </c>
      <c r="I985" s="13">
        <v>47105085</v>
      </c>
      <c r="J985" s="9" t="s">
        <v>5507</v>
      </c>
      <c r="K985" s="9" t="s">
        <v>1074</v>
      </c>
      <c r="L985" s="9"/>
      <c r="M985" s="13"/>
      <c r="N985" s="13"/>
      <c r="O985" s="9"/>
      <c r="P985" s="13"/>
      <c r="Q985" s="13">
        <v>275</v>
      </c>
      <c r="R985" s="9" t="s">
        <v>25</v>
      </c>
      <c r="S985" s="9" t="s">
        <v>26</v>
      </c>
      <c r="T985" s="9" t="s">
        <v>249</v>
      </c>
      <c r="U985" s="13">
        <v>50000000</v>
      </c>
      <c r="V985" s="13">
        <v>2014</v>
      </c>
      <c r="W985" s="13">
        <v>3000</v>
      </c>
      <c r="X985" s="13">
        <v>7.4</v>
      </c>
      <c r="Y985" s="13">
        <v>2.35</v>
      </c>
      <c r="Z985" s="14">
        <v>47000</v>
      </c>
    </row>
    <row r="986" spans="1:26" x14ac:dyDescent="0.25">
      <c r="A986" s="5" t="s">
        <v>20</v>
      </c>
      <c r="B986" s="6" t="s">
        <v>867</v>
      </c>
      <c r="C986" s="11">
        <v>93</v>
      </c>
      <c r="D986" s="11">
        <v>124</v>
      </c>
      <c r="E986" s="11">
        <v>75</v>
      </c>
      <c r="F986" s="11">
        <v>258</v>
      </c>
      <c r="G986" s="6" t="s">
        <v>1393</v>
      </c>
      <c r="H986" s="11">
        <v>294</v>
      </c>
      <c r="I986" s="11">
        <v>41256277</v>
      </c>
      <c r="J986" s="6" t="s">
        <v>497</v>
      </c>
      <c r="K986" s="6" t="s">
        <v>2604</v>
      </c>
      <c r="L986" s="6"/>
      <c r="M986" s="11"/>
      <c r="N986" s="11"/>
      <c r="O986" s="6"/>
      <c r="P986" s="11"/>
      <c r="Q986" s="11">
        <v>156</v>
      </c>
      <c r="R986" s="6" t="s">
        <v>25</v>
      </c>
      <c r="S986" s="6" t="s">
        <v>26</v>
      </c>
      <c r="T986" s="6" t="s">
        <v>249</v>
      </c>
      <c r="U986" s="11">
        <v>50000000</v>
      </c>
      <c r="V986" s="11">
        <v>1997</v>
      </c>
      <c r="W986" s="11">
        <v>273</v>
      </c>
      <c r="X986" s="11">
        <v>5.9</v>
      </c>
      <c r="Y986" s="11">
        <v>2.35</v>
      </c>
      <c r="Z986" s="12">
        <v>0</v>
      </c>
    </row>
    <row r="987" spans="1:26" x14ac:dyDescent="0.25">
      <c r="A987" s="8" t="s">
        <v>20</v>
      </c>
      <c r="B987" s="9" t="s">
        <v>1527</v>
      </c>
      <c r="C987" s="13">
        <v>191</v>
      </c>
      <c r="D987" s="13">
        <v>98</v>
      </c>
      <c r="E987" s="13">
        <v>38</v>
      </c>
      <c r="F987" s="13">
        <v>706</v>
      </c>
      <c r="G987" s="9" t="s">
        <v>98</v>
      </c>
      <c r="H987" s="13">
        <v>14000</v>
      </c>
      <c r="I987" s="13">
        <v>50740078</v>
      </c>
      <c r="J987" s="9" t="s">
        <v>497</v>
      </c>
      <c r="K987" s="9" t="s">
        <v>1786</v>
      </c>
      <c r="L987" s="9" t="s">
        <v>2970</v>
      </c>
      <c r="M987" s="13" t="s">
        <v>2604</v>
      </c>
      <c r="N987" s="13"/>
      <c r="O987" s="9"/>
      <c r="P987" s="13"/>
      <c r="Q987" s="13">
        <v>672</v>
      </c>
      <c r="R987" s="9" t="s">
        <v>25</v>
      </c>
      <c r="S987" s="9" t="s">
        <v>318</v>
      </c>
      <c r="T987" s="9" t="s">
        <v>249</v>
      </c>
      <c r="U987" s="13">
        <v>45000000</v>
      </c>
      <c r="V987" s="13">
        <v>2004</v>
      </c>
      <c r="W987" s="13">
        <v>919</v>
      </c>
      <c r="X987" s="13">
        <v>6.2</v>
      </c>
      <c r="Y987" s="13">
        <v>2.35</v>
      </c>
      <c r="Z987" s="14">
        <v>0</v>
      </c>
    </row>
    <row r="988" spans="1:26" x14ac:dyDescent="0.25">
      <c r="A988" s="5" t="s">
        <v>20</v>
      </c>
      <c r="B988" s="6" t="s">
        <v>1529</v>
      </c>
      <c r="C988" s="11">
        <v>143</v>
      </c>
      <c r="D988" s="11">
        <v>108</v>
      </c>
      <c r="E988" s="11">
        <v>17</v>
      </c>
      <c r="F988" s="11">
        <v>186</v>
      </c>
      <c r="G988" s="6" t="s">
        <v>175</v>
      </c>
      <c r="H988" s="11">
        <v>14000</v>
      </c>
      <c r="I988" s="11">
        <v>40203020</v>
      </c>
      <c r="J988" s="6" t="s">
        <v>599</v>
      </c>
      <c r="K988" s="6" t="s">
        <v>1074</v>
      </c>
      <c r="L988" s="6" t="s">
        <v>4459</v>
      </c>
      <c r="M988" s="11"/>
      <c r="N988" s="11"/>
      <c r="O988" s="6"/>
      <c r="P988" s="11"/>
      <c r="Q988" s="11">
        <v>259</v>
      </c>
      <c r="R988" s="6" t="s">
        <v>25</v>
      </c>
      <c r="S988" s="6" t="s">
        <v>34</v>
      </c>
      <c r="T988" s="6" t="s">
        <v>249</v>
      </c>
      <c r="U988" s="11">
        <v>40000000</v>
      </c>
      <c r="V988" s="11">
        <v>2004</v>
      </c>
      <c r="W988" s="11">
        <v>1000</v>
      </c>
      <c r="X988" s="11">
        <v>5.9</v>
      </c>
      <c r="Y988" s="11">
        <v>2.35</v>
      </c>
      <c r="Z988" s="12">
        <v>0</v>
      </c>
    </row>
    <row r="989" spans="1:26" x14ac:dyDescent="0.25">
      <c r="A989" s="8" t="s">
        <v>20</v>
      </c>
      <c r="B989" s="9" t="s">
        <v>1531</v>
      </c>
      <c r="C989" s="13">
        <v>124</v>
      </c>
      <c r="D989" s="13">
        <v>114</v>
      </c>
      <c r="E989" s="13">
        <v>73</v>
      </c>
      <c r="F989" s="13">
        <v>323</v>
      </c>
      <c r="G989" s="9" t="s">
        <v>773</v>
      </c>
      <c r="H989" s="13">
        <v>18000</v>
      </c>
      <c r="I989" s="13">
        <v>40905277</v>
      </c>
      <c r="J989" s="9" t="s">
        <v>5507</v>
      </c>
      <c r="K989" s="9" t="s">
        <v>1074</v>
      </c>
      <c r="L989" s="9" t="s">
        <v>4459</v>
      </c>
      <c r="M989" s="13" t="s">
        <v>2604</v>
      </c>
      <c r="N989" s="13"/>
      <c r="O989" s="9"/>
      <c r="P989" s="13"/>
      <c r="Q989" s="13">
        <v>157</v>
      </c>
      <c r="R989" s="9" t="s">
        <v>25</v>
      </c>
      <c r="S989" s="9" t="s">
        <v>26</v>
      </c>
      <c r="T989" s="9" t="s">
        <v>249</v>
      </c>
      <c r="U989" s="13">
        <v>50000000</v>
      </c>
      <c r="V989" s="13">
        <v>2003</v>
      </c>
      <c r="W989" s="13">
        <v>886</v>
      </c>
      <c r="X989" s="13">
        <v>6.5</v>
      </c>
      <c r="Y989" s="13">
        <v>2.35</v>
      </c>
      <c r="Z989" s="14">
        <v>1000</v>
      </c>
    </row>
    <row r="990" spans="1:26" x14ac:dyDescent="0.25">
      <c r="A990" s="5" t="s">
        <v>20</v>
      </c>
      <c r="B990" s="6" t="s">
        <v>1533</v>
      </c>
      <c r="C990" s="11">
        <v>47</v>
      </c>
      <c r="D990" s="11">
        <v>101</v>
      </c>
      <c r="E990" s="11">
        <v>0</v>
      </c>
      <c r="F990" s="11">
        <v>158</v>
      </c>
      <c r="G990" s="6" t="s">
        <v>1534</v>
      </c>
      <c r="H990" s="11">
        <v>854</v>
      </c>
      <c r="I990" s="11">
        <v>38590500</v>
      </c>
      <c r="J990" s="6" t="s">
        <v>497</v>
      </c>
      <c r="K990" s="6" t="s">
        <v>378</v>
      </c>
      <c r="L990" s="6" t="s">
        <v>2604</v>
      </c>
      <c r="M990" s="11"/>
      <c r="N990" s="11"/>
      <c r="O990" s="6"/>
      <c r="P990" s="11"/>
      <c r="Q990" s="11">
        <v>140</v>
      </c>
      <c r="R990" s="6" t="s">
        <v>25</v>
      </c>
      <c r="S990" s="6" t="s">
        <v>26</v>
      </c>
      <c r="T990" s="6" t="s">
        <v>249</v>
      </c>
      <c r="U990" s="11">
        <v>50000000</v>
      </c>
      <c r="V990" s="11">
        <v>1994</v>
      </c>
      <c r="W990" s="11">
        <v>643</v>
      </c>
      <c r="X990" s="11">
        <v>4.4000000000000004</v>
      </c>
      <c r="Y990" s="11">
        <v>2.35</v>
      </c>
      <c r="Z990" s="12">
        <v>812</v>
      </c>
    </row>
    <row r="991" spans="1:26" x14ac:dyDescent="0.25">
      <c r="A991" s="8" t="s">
        <v>20</v>
      </c>
      <c r="B991" s="9" t="s">
        <v>1442</v>
      </c>
      <c r="C991" s="13">
        <v>66</v>
      </c>
      <c r="D991" s="13">
        <v>93</v>
      </c>
      <c r="E991" s="13">
        <v>0</v>
      </c>
      <c r="F991" s="13">
        <v>717</v>
      </c>
      <c r="G991" s="9" t="s">
        <v>701</v>
      </c>
      <c r="H991" s="13">
        <v>12000</v>
      </c>
      <c r="I991" s="13">
        <v>39177541</v>
      </c>
      <c r="J991" s="9" t="s">
        <v>497</v>
      </c>
      <c r="K991" s="9" t="s">
        <v>378</v>
      </c>
      <c r="L991" s="9" t="s">
        <v>4118</v>
      </c>
      <c r="M991" s="13" t="s">
        <v>478</v>
      </c>
      <c r="N991" s="13"/>
      <c r="O991" s="9"/>
      <c r="P991" s="13"/>
      <c r="Q991" s="13">
        <v>177</v>
      </c>
      <c r="R991" s="9" t="s">
        <v>25</v>
      </c>
      <c r="S991" s="9" t="s">
        <v>26</v>
      </c>
      <c r="T991" s="9" t="s">
        <v>54</v>
      </c>
      <c r="U991" s="13">
        <v>50000000</v>
      </c>
      <c r="V991" s="13">
        <v>2005</v>
      </c>
      <c r="W991" s="13">
        <v>722</v>
      </c>
      <c r="X991" s="13">
        <v>3.5</v>
      </c>
      <c r="Y991" s="13">
        <v>1.85</v>
      </c>
      <c r="Z991" s="14">
        <v>0</v>
      </c>
    </row>
    <row r="992" spans="1:26" x14ac:dyDescent="0.25">
      <c r="A992" s="5" t="s">
        <v>20</v>
      </c>
      <c r="B992" s="6" t="s">
        <v>1535</v>
      </c>
      <c r="C992" s="11">
        <v>118</v>
      </c>
      <c r="D992" s="11">
        <v>119</v>
      </c>
      <c r="E992" s="11">
        <v>0</v>
      </c>
      <c r="F992" s="11">
        <v>39</v>
      </c>
      <c r="G992" s="6" t="s">
        <v>1536</v>
      </c>
      <c r="H992" s="11">
        <v>29000</v>
      </c>
      <c r="I992" s="11">
        <v>39778599</v>
      </c>
      <c r="J992" s="6" t="s">
        <v>378</v>
      </c>
      <c r="K992" s="6" t="s">
        <v>1074</v>
      </c>
      <c r="L992" s="6" t="s">
        <v>2604</v>
      </c>
      <c r="M992" s="11"/>
      <c r="N992" s="11"/>
      <c r="O992" s="6"/>
      <c r="P992" s="11"/>
      <c r="Q992" s="11">
        <v>548</v>
      </c>
      <c r="R992" s="6" t="s">
        <v>25</v>
      </c>
      <c r="S992" s="6" t="s">
        <v>26</v>
      </c>
      <c r="T992" s="6" t="s">
        <v>249</v>
      </c>
      <c r="U992" s="11">
        <v>50000000</v>
      </c>
      <c r="V992" s="11">
        <v>2000</v>
      </c>
      <c r="W992" s="11">
        <v>414</v>
      </c>
      <c r="X992" s="11">
        <v>6.6</v>
      </c>
      <c r="Y992" s="11">
        <v>2.35</v>
      </c>
      <c r="Z992" s="12">
        <v>0</v>
      </c>
    </row>
    <row r="993" spans="1:26" x14ac:dyDescent="0.25">
      <c r="A993" s="8" t="s">
        <v>20</v>
      </c>
      <c r="B993" s="9" t="s">
        <v>1049</v>
      </c>
      <c r="C993" s="13">
        <v>93</v>
      </c>
      <c r="D993" s="13">
        <v>119</v>
      </c>
      <c r="E993" s="13">
        <v>0</v>
      </c>
      <c r="F993" s="13">
        <v>434</v>
      </c>
      <c r="G993" s="9" t="s">
        <v>682</v>
      </c>
      <c r="H993" s="13">
        <v>627</v>
      </c>
      <c r="I993" s="13">
        <v>37486138</v>
      </c>
      <c r="J993" s="9" t="s">
        <v>599</v>
      </c>
      <c r="K993" s="9" t="s">
        <v>1074</v>
      </c>
      <c r="L993" s="9" t="s">
        <v>4459</v>
      </c>
      <c r="M993" s="13"/>
      <c r="N993" s="13"/>
      <c r="O993" s="9"/>
      <c r="P993" s="13"/>
      <c r="Q993" s="13">
        <v>106</v>
      </c>
      <c r="R993" s="9" t="s">
        <v>25</v>
      </c>
      <c r="S993" s="9" t="s">
        <v>26</v>
      </c>
      <c r="T993" s="9" t="s">
        <v>27</v>
      </c>
      <c r="U993" s="13">
        <v>50000000</v>
      </c>
      <c r="V993" s="13">
        <v>2004</v>
      </c>
      <c r="W993" s="13">
        <v>508</v>
      </c>
      <c r="X993" s="13">
        <v>6</v>
      </c>
      <c r="Y993" s="13">
        <v>1.85</v>
      </c>
      <c r="Z993" s="14">
        <v>718</v>
      </c>
    </row>
    <row r="994" spans="1:26" x14ac:dyDescent="0.25">
      <c r="A994" s="5" t="s">
        <v>20</v>
      </c>
      <c r="B994" s="6" t="s">
        <v>1493</v>
      </c>
      <c r="C994" s="11">
        <v>235</v>
      </c>
      <c r="D994" s="11">
        <v>99</v>
      </c>
      <c r="E994" s="11">
        <v>160</v>
      </c>
      <c r="F994" s="11">
        <v>72</v>
      </c>
      <c r="G994" s="6" t="s">
        <v>1537</v>
      </c>
      <c r="H994" s="11">
        <v>330</v>
      </c>
      <c r="I994" s="11">
        <v>38105077</v>
      </c>
      <c r="J994" s="6" t="s">
        <v>497</v>
      </c>
      <c r="K994" s="6" t="s">
        <v>5507</v>
      </c>
      <c r="L994" s="6" t="s">
        <v>2604</v>
      </c>
      <c r="M994" s="11"/>
      <c r="N994" s="11"/>
      <c r="O994" s="6"/>
      <c r="P994" s="11"/>
      <c r="Q994" s="11">
        <v>194</v>
      </c>
      <c r="R994" s="6" t="s">
        <v>25</v>
      </c>
      <c r="S994" s="6" t="s">
        <v>26</v>
      </c>
      <c r="T994" s="6" t="s">
        <v>249</v>
      </c>
      <c r="U994" s="11">
        <v>40000000</v>
      </c>
      <c r="V994" s="11">
        <v>2009</v>
      </c>
      <c r="W994" s="11">
        <v>119</v>
      </c>
      <c r="X994" s="11">
        <v>6.4</v>
      </c>
      <c r="Y994" s="11">
        <v>2.35</v>
      </c>
      <c r="Z994" s="12">
        <v>0</v>
      </c>
    </row>
    <row r="995" spans="1:26" x14ac:dyDescent="0.25">
      <c r="A995" s="8" t="s">
        <v>20</v>
      </c>
      <c r="B995" s="9" t="s">
        <v>47</v>
      </c>
      <c r="C995" s="13">
        <v>113</v>
      </c>
      <c r="D995" s="13">
        <v>137</v>
      </c>
      <c r="E995" s="13">
        <v>0</v>
      </c>
      <c r="F995" s="13">
        <v>432</v>
      </c>
      <c r="G995" s="9" t="s">
        <v>590</v>
      </c>
      <c r="H995" s="13">
        <v>24000</v>
      </c>
      <c r="I995" s="13">
        <v>35168395</v>
      </c>
      <c r="J995" s="9" t="s">
        <v>1074</v>
      </c>
      <c r="K995" s="9" t="s">
        <v>4459</v>
      </c>
      <c r="L995" s="9" t="s">
        <v>5506</v>
      </c>
      <c r="M995" s="13"/>
      <c r="N995" s="13"/>
      <c r="O995" s="9"/>
      <c r="P995" s="13"/>
      <c r="Q995" s="13">
        <v>226</v>
      </c>
      <c r="R995" s="9" t="s">
        <v>25</v>
      </c>
      <c r="S995" s="9" t="s">
        <v>26</v>
      </c>
      <c r="T995" s="9" t="s">
        <v>27</v>
      </c>
      <c r="U995" s="13">
        <v>50000000</v>
      </c>
      <c r="V995" s="13">
        <v>1999</v>
      </c>
      <c r="W995" s="13">
        <v>743</v>
      </c>
      <c r="X995" s="13">
        <v>6.5</v>
      </c>
      <c r="Y995" s="13">
        <v>2.35</v>
      </c>
      <c r="Z995" s="14">
        <v>0</v>
      </c>
    </row>
    <row r="996" spans="1:26" x14ac:dyDescent="0.25">
      <c r="A996" s="5" t="s">
        <v>20</v>
      </c>
      <c r="B996" s="6" t="s">
        <v>42</v>
      </c>
      <c r="C996" s="11">
        <v>14</v>
      </c>
      <c r="D996" s="11">
        <v>105</v>
      </c>
      <c r="E996" s="11"/>
      <c r="F996" s="11">
        <v>5</v>
      </c>
      <c r="G996" s="6" t="s">
        <v>1538</v>
      </c>
      <c r="H996" s="11">
        <v>325</v>
      </c>
      <c r="I996" s="11"/>
      <c r="J996" s="6" t="s">
        <v>5507</v>
      </c>
      <c r="K996" s="6" t="s">
        <v>1074</v>
      </c>
      <c r="L996" s="6" t="s">
        <v>5505</v>
      </c>
      <c r="M996" s="11"/>
      <c r="N996" s="11"/>
      <c r="O996" s="6"/>
      <c r="P996" s="11"/>
      <c r="Q996" s="11">
        <v>33</v>
      </c>
      <c r="R996" s="6" t="s">
        <v>25</v>
      </c>
      <c r="S996" s="6" t="s">
        <v>34</v>
      </c>
      <c r="T996" s="6" t="s">
        <v>42</v>
      </c>
      <c r="U996" s="11"/>
      <c r="V996" s="11"/>
      <c r="W996" s="11">
        <v>7</v>
      </c>
      <c r="X996" s="11">
        <v>7.8</v>
      </c>
      <c r="Y996" s="11">
        <v>1.33</v>
      </c>
      <c r="Z996" s="12">
        <v>361</v>
      </c>
    </row>
    <row r="997" spans="1:26" x14ac:dyDescent="0.25">
      <c r="A997" s="8" t="s">
        <v>20</v>
      </c>
      <c r="B997" s="9" t="s">
        <v>1539</v>
      </c>
      <c r="C997" s="13">
        <v>51</v>
      </c>
      <c r="D997" s="13">
        <v>117</v>
      </c>
      <c r="E997" s="13">
        <v>31</v>
      </c>
      <c r="F997" s="13">
        <v>210</v>
      </c>
      <c r="G997" s="9" t="s">
        <v>1540</v>
      </c>
      <c r="H997" s="13">
        <v>2000</v>
      </c>
      <c r="I997" s="13">
        <v>32800000</v>
      </c>
      <c r="J997" s="9" t="s">
        <v>599</v>
      </c>
      <c r="K997" s="9" t="s">
        <v>5507</v>
      </c>
      <c r="L997" s="9" t="s">
        <v>1074</v>
      </c>
      <c r="M997" s="13" t="s">
        <v>2604</v>
      </c>
      <c r="N997" s="13"/>
      <c r="O997" s="9"/>
      <c r="P997" s="13"/>
      <c r="Q997" s="13">
        <v>118</v>
      </c>
      <c r="R997" s="9" t="s">
        <v>25</v>
      </c>
      <c r="S997" s="9" t="s">
        <v>26</v>
      </c>
      <c r="T997" s="9" t="s">
        <v>249</v>
      </c>
      <c r="U997" s="13">
        <v>40000000</v>
      </c>
      <c r="V997" s="13">
        <v>1996</v>
      </c>
      <c r="W997" s="13">
        <v>472</v>
      </c>
      <c r="X997" s="13">
        <v>4.3</v>
      </c>
      <c r="Y997" s="13">
        <v>1.85</v>
      </c>
      <c r="Z997" s="14">
        <v>877</v>
      </c>
    </row>
    <row r="998" spans="1:26" x14ac:dyDescent="0.25">
      <c r="A998" s="5" t="s">
        <v>20</v>
      </c>
      <c r="B998" s="6" t="s">
        <v>1385</v>
      </c>
      <c r="C998" s="11">
        <v>98</v>
      </c>
      <c r="D998" s="11">
        <v>87</v>
      </c>
      <c r="E998" s="11">
        <v>9</v>
      </c>
      <c r="F998" s="11">
        <v>1000</v>
      </c>
      <c r="G998" s="6" t="s">
        <v>108</v>
      </c>
      <c r="H998" s="11">
        <v>15000</v>
      </c>
      <c r="I998" s="11">
        <v>33643461</v>
      </c>
      <c r="J998" s="6" t="s">
        <v>599</v>
      </c>
      <c r="K998" s="6" t="s">
        <v>4118</v>
      </c>
      <c r="L998" s="6"/>
      <c r="M998" s="11"/>
      <c r="N998" s="11"/>
      <c r="O998" s="6"/>
      <c r="P998" s="11"/>
      <c r="Q998" s="11">
        <v>65</v>
      </c>
      <c r="R998" s="6" t="s">
        <v>25</v>
      </c>
      <c r="S998" s="6" t="s">
        <v>26</v>
      </c>
      <c r="T998" s="6" t="s">
        <v>54</v>
      </c>
      <c r="U998" s="11">
        <v>50000000</v>
      </c>
      <c r="V998" s="11">
        <v>2010</v>
      </c>
      <c r="W998" s="11">
        <v>2000</v>
      </c>
      <c r="X998" s="11">
        <v>4.2</v>
      </c>
      <c r="Y998" s="11">
        <v>2.35</v>
      </c>
      <c r="Z998" s="12">
        <v>0</v>
      </c>
    </row>
    <row r="999" spans="1:26" x14ac:dyDescent="0.25">
      <c r="A999" s="8" t="s">
        <v>20</v>
      </c>
      <c r="B999" s="9" t="s">
        <v>1153</v>
      </c>
      <c r="C999" s="13">
        <v>315</v>
      </c>
      <c r="D999" s="13">
        <v>129</v>
      </c>
      <c r="E999" s="13">
        <v>16000</v>
      </c>
      <c r="F999" s="13">
        <v>447</v>
      </c>
      <c r="G999" s="9" t="s">
        <v>1541</v>
      </c>
      <c r="H999" s="13">
        <v>13000</v>
      </c>
      <c r="I999" s="13">
        <v>32741596</v>
      </c>
      <c r="J999" s="9" t="s">
        <v>1074</v>
      </c>
      <c r="K999" s="9" t="s">
        <v>478</v>
      </c>
      <c r="L999" s="9"/>
      <c r="M999" s="13"/>
      <c r="N999" s="13"/>
      <c r="O999" s="9"/>
      <c r="P999" s="13"/>
      <c r="Q999" s="13">
        <v>323</v>
      </c>
      <c r="R999" s="9" t="s">
        <v>25</v>
      </c>
      <c r="S999" s="9" t="s">
        <v>26</v>
      </c>
      <c r="T999" s="9" t="s">
        <v>27</v>
      </c>
      <c r="U999" s="13">
        <v>50000000</v>
      </c>
      <c r="V999" s="13">
        <v>2010</v>
      </c>
      <c r="W999" s="13">
        <v>563</v>
      </c>
      <c r="X999" s="13">
        <v>6.5</v>
      </c>
      <c r="Y999" s="13">
        <v>2.35</v>
      </c>
      <c r="Z999" s="14">
        <v>16000</v>
      </c>
    </row>
    <row r="1000" spans="1:26" x14ac:dyDescent="0.25">
      <c r="A1000" s="5" t="s">
        <v>20</v>
      </c>
      <c r="B1000" s="6" t="s">
        <v>1542</v>
      </c>
      <c r="C1000" s="11">
        <v>136</v>
      </c>
      <c r="D1000" s="11">
        <v>115</v>
      </c>
      <c r="E1000" s="11">
        <v>58</v>
      </c>
      <c r="F1000" s="11">
        <v>401</v>
      </c>
      <c r="G1000" s="6" t="s">
        <v>1352</v>
      </c>
      <c r="H1000" s="11">
        <v>33000</v>
      </c>
      <c r="I1000" s="11">
        <v>31874869</v>
      </c>
      <c r="J1000" s="6" t="s">
        <v>5507</v>
      </c>
      <c r="K1000" s="6" t="s">
        <v>5505</v>
      </c>
      <c r="L1000" s="6" t="s">
        <v>2604</v>
      </c>
      <c r="M1000" s="11"/>
      <c r="N1000" s="11"/>
      <c r="O1000" s="6"/>
      <c r="P1000" s="11"/>
      <c r="Q1000" s="11">
        <v>302</v>
      </c>
      <c r="R1000" s="6" t="s">
        <v>25</v>
      </c>
      <c r="S1000" s="6" t="s">
        <v>26</v>
      </c>
      <c r="T1000" s="6" t="s">
        <v>249</v>
      </c>
      <c r="U1000" s="11">
        <v>50000000</v>
      </c>
      <c r="V1000" s="11">
        <v>2002</v>
      </c>
      <c r="W1000" s="11">
        <v>455</v>
      </c>
      <c r="X1000" s="11">
        <v>6.1</v>
      </c>
      <c r="Y1000" s="11">
        <v>1.85</v>
      </c>
      <c r="Z1000" s="12">
        <v>0</v>
      </c>
    </row>
    <row r="1001" spans="1:26" x14ac:dyDescent="0.25">
      <c r="A1001" s="8" t="s">
        <v>309</v>
      </c>
      <c r="B1001" s="9" t="s">
        <v>413</v>
      </c>
      <c r="C1001" s="13">
        <v>61</v>
      </c>
      <c r="D1001" s="13">
        <v>132</v>
      </c>
      <c r="E1001" s="13">
        <v>503</v>
      </c>
      <c r="F1001" s="13">
        <v>282</v>
      </c>
      <c r="G1001" s="9" t="s">
        <v>636</v>
      </c>
      <c r="H1001" s="13">
        <v>45000</v>
      </c>
      <c r="I1001" s="13">
        <v>30306268</v>
      </c>
      <c r="J1001" s="9" t="s">
        <v>497</v>
      </c>
      <c r="K1001" s="9" t="s">
        <v>5507</v>
      </c>
      <c r="L1001" s="9" t="s">
        <v>2604</v>
      </c>
      <c r="M1001" s="13"/>
      <c r="N1001" s="13"/>
      <c r="O1001" s="9"/>
      <c r="P1001" s="13"/>
      <c r="Q1001" s="13">
        <v>84</v>
      </c>
      <c r="R1001" s="9" t="s">
        <v>25</v>
      </c>
      <c r="S1001" s="9" t="s">
        <v>538</v>
      </c>
      <c r="T1001" s="9" t="s">
        <v>249</v>
      </c>
      <c r="U1001" s="13">
        <v>50000000</v>
      </c>
      <c r="V1001" s="13">
        <v>1995</v>
      </c>
      <c r="W1001" s="13">
        <v>13000</v>
      </c>
      <c r="X1001" s="13">
        <v>6.3</v>
      </c>
      <c r="Y1001" s="13">
        <v>1.85</v>
      </c>
      <c r="Z1001" s="14">
        <v>0</v>
      </c>
    </row>
    <row r="1002" spans="1:26" x14ac:dyDescent="0.25">
      <c r="A1002" s="5" t="s">
        <v>20</v>
      </c>
      <c r="B1002" s="6" t="s">
        <v>1544</v>
      </c>
      <c r="C1002" s="11">
        <v>209</v>
      </c>
      <c r="D1002" s="11">
        <v>131</v>
      </c>
      <c r="E1002" s="11">
        <v>73</v>
      </c>
      <c r="F1002" s="11">
        <v>163</v>
      </c>
      <c r="G1002" s="6" t="s">
        <v>1545</v>
      </c>
      <c r="H1002" s="11">
        <v>879</v>
      </c>
      <c r="I1002" s="11">
        <v>27667947</v>
      </c>
      <c r="J1002" s="6" t="s">
        <v>5507</v>
      </c>
      <c r="K1002" s="6" t="s">
        <v>1074</v>
      </c>
      <c r="L1002" s="6" t="s">
        <v>2604</v>
      </c>
      <c r="M1002" s="11"/>
      <c r="N1002" s="11"/>
      <c r="O1002" s="6"/>
      <c r="P1002" s="11"/>
      <c r="Q1002" s="11">
        <v>392</v>
      </c>
      <c r="R1002" s="6" t="s">
        <v>25</v>
      </c>
      <c r="S1002" s="6" t="s">
        <v>34</v>
      </c>
      <c r="T1002" s="6" t="s">
        <v>249</v>
      </c>
      <c r="U1002" s="11">
        <v>50000000</v>
      </c>
      <c r="V1002" s="11">
        <v>2007</v>
      </c>
      <c r="W1002" s="11">
        <v>184</v>
      </c>
      <c r="X1002" s="11">
        <v>6.2</v>
      </c>
      <c r="Y1002" s="11">
        <v>2.35</v>
      </c>
      <c r="Z1002" s="12">
        <v>3000</v>
      </c>
    </row>
    <row r="1003" spans="1:26" x14ac:dyDescent="0.25">
      <c r="A1003" s="8" t="s">
        <v>20</v>
      </c>
      <c r="B1003" s="9" t="s">
        <v>1205</v>
      </c>
      <c r="C1003" s="13">
        <v>99</v>
      </c>
      <c r="D1003" s="13">
        <v>95</v>
      </c>
      <c r="E1003" s="13">
        <v>0</v>
      </c>
      <c r="F1003" s="13">
        <v>323</v>
      </c>
      <c r="G1003" s="9" t="s">
        <v>1546</v>
      </c>
      <c r="H1003" s="13">
        <v>13000</v>
      </c>
      <c r="I1003" s="13">
        <v>27067160</v>
      </c>
      <c r="J1003" s="9" t="s">
        <v>599</v>
      </c>
      <c r="K1003" s="9" t="s">
        <v>1074</v>
      </c>
      <c r="L1003" s="9" t="s">
        <v>4459</v>
      </c>
      <c r="M1003" s="13"/>
      <c r="N1003" s="13"/>
      <c r="O1003" s="9"/>
      <c r="P1003" s="13"/>
      <c r="Q1003" s="13">
        <v>150</v>
      </c>
      <c r="R1003" s="9" t="s">
        <v>25</v>
      </c>
      <c r="S1003" s="9" t="s">
        <v>26</v>
      </c>
      <c r="T1003" s="9" t="s">
        <v>249</v>
      </c>
      <c r="U1003" s="13">
        <v>50000000</v>
      </c>
      <c r="V1003" s="13">
        <v>1999</v>
      </c>
      <c r="W1003" s="13">
        <v>559</v>
      </c>
      <c r="X1003" s="13">
        <v>5.9</v>
      </c>
      <c r="Y1003" s="13">
        <v>1.85</v>
      </c>
      <c r="Z1003" s="14">
        <v>0</v>
      </c>
    </row>
    <row r="1004" spans="1:26" x14ac:dyDescent="0.25">
      <c r="A1004" s="5" t="s">
        <v>20</v>
      </c>
      <c r="B1004" s="6" t="s">
        <v>1547</v>
      </c>
      <c r="C1004" s="11">
        <v>298</v>
      </c>
      <c r="D1004" s="11">
        <v>125</v>
      </c>
      <c r="E1004" s="11">
        <v>487</v>
      </c>
      <c r="F1004" s="11">
        <v>201</v>
      </c>
      <c r="G1004" s="6" t="s">
        <v>1482</v>
      </c>
      <c r="H1004" s="11">
        <v>430</v>
      </c>
      <c r="I1004" s="11">
        <v>26616999</v>
      </c>
      <c r="J1004" s="6" t="s">
        <v>497</v>
      </c>
      <c r="K1004" s="6" t="s">
        <v>378</v>
      </c>
      <c r="L1004" s="6" t="s">
        <v>4459</v>
      </c>
      <c r="M1004" s="11" t="s">
        <v>2970</v>
      </c>
      <c r="N1004" s="11" t="s">
        <v>2604</v>
      </c>
      <c r="O1004" s="6"/>
      <c r="P1004" s="11"/>
      <c r="Q1004" s="11">
        <v>347</v>
      </c>
      <c r="R1004" s="6" t="s">
        <v>25</v>
      </c>
      <c r="S1004" s="6" t="s">
        <v>26</v>
      </c>
      <c r="T1004" s="6" t="s">
        <v>27</v>
      </c>
      <c r="U1004" s="11">
        <v>40000000</v>
      </c>
      <c r="V1004" s="11">
        <v>2013</v>
      </c>
      <c r="W1004" s="11">
        <v>329</v>
      </c>
      <c r="X1004" s="11">
        <v>5.9</v>
      </c>
      <c r="Y1004" s="11">
        <v>2.35</v>
      </c>
      <c r="Z1004" s="12">
        <v>43000</v>
      </c>
    </row>
    <row r="1005" spans="1:26" x14ac:dyDescent="0.25">
      <c r="A1005" s="8" t="s">
        <v>20</v>
      </c>
      <c r="B1005" s="9" t="s">
        <v>491</v>
      </c>
      <c r="C1005" s="13">
        <v>131</v>
      </c>
      <c r="D1005" s="13">
        <v>98</v>
      </c>
      <c r="E1005" s="13">
        <v>323</v>
      </c>
      <c r="F1005" s="13">
        <v>511</v>
      </c>
      <c r="G1005" s="9" t="s">
        <v>1549</v>
      </c>
      <c r="H1005" s="13">
        <v>933</v>
      </c>
      <c r="I1005" s="13">
        <v>26536120</v>
      </c>
      <c r="J1005" s="9" t="s">
        <v>497</v>
      </c>
      <c r="K1005" s="9" t="s">
        <v>5507</v>
      </c>
      <c r="L1005" s="9" t="s">
        <v>1074</v>
      </c>
      <c r="M1005" s="13" t="s">
        <v>5505</v>
      </c>
      <c r="N1005" s="13" t="s">
        <v>2604</v>
      </c>
      <c r="O1005" s="9"/>
      <c r="P1005" s="13"/>
      <c r="Q1005" s="13">
        <v>286</v>
      </c>
      <c r="R1005" s="9" t="s">
        <v>25</v>
      </c>
      <c r="S1005" s="9" t="s">
        <v>318</v>
      </c>
      <c r="T1005" s="9" t="s">
        <v>249</v>
      </c>
      <c r="U1005" s="13">
        <v>50000000</v>
      </c>
      <c r="V1005" s="13">
        <v>2003</v>
      </c>
      <c r="W1005" s="13">
        <v>631</v>
      </c>
      <c r="X1005" s="13">
        <v>6.5</v>
      </c>
      <c r="Y1005" s="13">
        <v>2.35</v>
      </c>
      <c r="Z1005" s="14">
        <v>0</v>
      </c>
    </row>
    <row r="1006" spans="1:26" x14ac:dyDescent="0.25">
      <c r="A1006" s="5" t="s">
        <v>20</v>
      </c>
      <c r="B1006" s="6" t="s">
        <v>1153</v>
      </c>
      <c r="C1006" s="11">
        <v>146</v>
      </c>
      <c r="D1006" s="11">
        <v>110</v>
      </c>
      <c r="E1006" s="11">
        <v>16000</v>
      </c>
      <c r="F1006" s="11">
        <v>581</v>
      </c>
      <c r="G1006" s="6" t="s">
        <v>1225</v>
      </c>
      <c r="H1006" s="11">
        <v>16000</v>
      </c>
      <c r="I1006" s="11">
        <v>26199517</v>
      </c>
      <c r="J1006" s="6" t="s">
        <v>497</v>
      </c>
      <c r="K1006" s="6" t="s">
        <v>5507</v>
      </c>
      <c r="L1006" s="6" t="s">
        <v>1074</v>
      </c>
      <c r="M1006" s="11" t="s">
        <v>5505</v>
      </c>
      <c r="N1006" s="11" t="s">
        <v>2604</v>
      </c>
      <c r="O1006" s="6"/>
      <c r="P1006" s="11"/>
      <c r="Q1006" s="11">
        <v>260</v>
      </c>
      <c r="R1006" s="6" t="s">
        <v>25</v>
      </c>
      <c r="S1006" s="6" t="s">
        <v>26</v>
      </c>
      <c r="T1006" s="6" t="s">
        <v>249</v>
      </c>
      <c r="U1006" s="11">
        <v>50000000</v>
      </c>
      <c r="V1006" s="11">
        <v>2002</v>
      </c>
      <c r="W1006" s="11">
        <v>1000</v>
      </c>
      <c r="X1006" s="11">
        <v>6.4</v>
      </c>
      <c r="Y1006" s="11">
        <v>2.35</v>
      </c>
      <c r="Z1006" s="12">
        <v>705</v>
      </c>
    </row>
    <row r="1007" spans="1:26" x14ac:dyDescent="0.25">
      <c r="A1007" s="8" t="s">
        <v>20</v>
      </c>
      <c r="B1007" s="9" t="s">
        <v>657</v>
      </c>
      <c r="C1007" s="13">
        <v>245</v>
      </c>
      <c r="D1007" s="13">
        <v>118</v>
      </c>
      <c r="E1007" s="13">
        <v>670</v>
      </c>
      <c r="F1007" s="13">
        <v>294</v>
      </c>
      <c r="G1007" s="9" t="s">
        <v>1000</v>
      </c>
      <c r="H1007" s="13">
        <v>6000</v>
      </c>
      <c r="I1007" s="13">
        <v>25450527</v>
      </c>
      <c r="J1007" s="9" t="s">
        <v>497</v>
      </c>
      <c r="K1007" s="9" t="s">
        <v>5507</v>
      </c>
      <c r="L1007" s="9" t="s">
        <v>1074</v>
      </c>
      <c r="M1007" s="13" t="s">
        <v>5505</v>
      </c>
      <c r="N1007" s="13" t="s">
        <v>2604</v>
      </c>
      <c r="O1007" s="9"/>
      <c r="P1007" s="13"/>
      <c r="Q1007" s="13">
        <v>190</v>
      </c>
      <c r="R1007" s="9" t="s">
        <v>25</v>
      </c>
      <c r="S1007" s="9" t="s">
        <v>26</v>
      </c>
      <c r="T1007" s="9" t="s">
        <v>249</v>
      </c>
      <c r="U1007" s="13">
        <v>50000000</v>
      </c>
      <c r="V1007" s="13">
        <v>2009</v>
      </c>
      <c r="W1007" s="13">
        <v>450</v>
      </c>
      <c r="X1007" s="13">
        <v>6.5</v>
      </c>
      <c r="Y1007" s="13">
        <v>2.35</v>
      </c>
      <c r="Z1007" s="14">
        <v>0</v>
      </c>
    </row>
    <row r="1008" spans="1:26" x14ac:dyDescent="0.25">
      <c r="A1008" s="5" t="s">
        <v>20</v>
      </c>
      <c r="B1008" s="6" t="s">
        <v>1551</v>
      </c>
      <c r="C1008" s="11">
        <v>104</v>
      </c>
      <c r="D1008" s="11">
        <v>101</v>
      </c>
      <c r="E1008" s="11">
        <v>0</v>
      </c>
      <c r="F1008" s="11">
        <v>764</v>
      </c>
      <c r="G1008" s="6" t="s">
        <v>1552</v>
      </c>
      <c r="H1008" s="11">
        <v>12000</v>
      </c>
      <c r="I1008" s="11">
        <v>25407250</v>
      </c>
      <c r="J1008" s="6" t="s">
        <v>497</v>
      </c>
      <c r="K1008" s="6" t="s">
        <v>378</v>
      </c>
      <c r="L1008" s="6" t="s">
        <v>2970</v>
      </c>
      <c r="M1008" s="11" t="s">
        <v>2604</v>
      </c>
      <c r="N1008" s="11"/>
      <c r="O1008" s="6"/>
      <c r="P1008" s="11"/>
      <c r="Q1008" s="11">
        <v>227</v>
      </c>
      <c r="R1008" s="6" t="s">
        <v>25</v>
      </c>
      <c r="S1008" s="6" t="s">
        <v>26</v>
      </c>
      <c r="T1008" s="6" t="s">
        <v>249</v>
      </c>
      <c r="U1008" s="11">
        <v>50000000</v>
      </c>
      <c r="V1008" s="11">
        <v>1996</v>
      </c>
      <c r="W1008" s="11">
        <v>898</v>
      </c>
      <c r="X1008" s="11">
        <v>5.7</v>
      </c>
      <c r="Y1008" s="11">
        <v>2.35</v>
      </c>
      <c r="Z1008" s="12">
        <v>0</v>
      </c>
    </row>
    <row r="1009" spans="1:26" x14ac:dyDescent="0.25">
      <c r="A1009" s="8" t="s">
        <v>20</v>
      </c>
      <c r="B1009" s="9" t="s">
        <v>42</v>
      </c>
      <c r="C1009" s="13">
        <v>4</v>
      </c>
      <c r="D1009" s="13">
        <v>60</v>
      </c>
      <c r="E1009" s="13"/>
      <c r="F1009" s="13">
        <v>398</v>
      </c>
      <c r="G1009" s="9" t="s">
        <v>1553</v>
      </c>
      <c r="H1009" s="13">
        <v>629</v>
      </c>
      <c r="I1009" s="13"/>
      <c r="J1009" s="9" t="s">
        <v>1074</v>
      </c>
      <c r="K1009" s="9" t="s">
        <v>5505</v>
      </c>
      <c r="L1009" s="9" t="s">
        <v>2604</v>
      </c>
      <c r="M1009" s="13"/>
      <c r="N1009" s="13"/>
      <c r="O1009" s="9"/>
      <c r="P1009" s="13"/>
      <c r="Q1009" s="13">
        <v>22</v>
      </c>
      <c r="R1009" s="9" t="s">
        <v>25</v>
      </c>
      <c r="S1009" s="9" t="s">
        <v>26</v>
      </c>
      <c r="T1009" s="9" t="s">
        <v>42</v>
      </c>
      <c r="U1009" s="13"/>
      <c r="V1009" s="13"/>
      <c r="W1009" s="13">
        <v>512</v>
      </c>
      <c r="X1009" s="13">
        <v>7.5</v>
      </c>
      <c r="Y1009" s="13">
        <v>16</v>
      </c>
      <c r="Z1009" s="14">
        <v>915</v>
      </c>
    </row>
    <row r="1010" spans="1:26" x14ac:dyDescent="0.25">
      <c r="A1010" s="5" t="s">
        <v>20</v>
      </c>
      <c r="B1010" s="6" t="s">
        <v>257</v>
      </c>
      <c r="C1010" s="11">
        <v>162</v>
      </c>
      <c r="D1010" s="11">
        <v>90</v>
      </c>
      <c r="E1010" s="11">
        <v>663</v>
      </c>
      <c r="F1010" s="11">
        <v>521</v>
      </c>
      <c r="G1010" s="6" t="s">
        <v>1549</v>
      </c>
      <c r="H1010" s="11">
        <v>14000</v>
      </c>
      <c r="I1010" s="11">
        <v>23159305</v>
      </c>
      <c r="J1010" s="6" t="s">
        <v>497</v>
      </c>
      <c r="K1010" s="6" t="s">
        <v>378</v>
      </c>
      <c r="L1010" s="6" t="s">
        <v>2809</v>
      </c>
      <c r="M1010" s="11" t="s">
        <v>599</v>
      </c>
      <c r="N1010" s="11" t="s">
        <v>1074</v>
      </c>
      <c r="O1010" s="6" t="s">
        <v>4118</v>
      </c>
      <c r="P1010" s="11" t="s">
        <v>2970</v>
      </c>
      <c r="Q1010" s="11">
        <v>514</v>
      </c>
      <c r="R1010" s="6" t="s">
        <v>25</v>
      </c>
      <c r="S1010" s="6" t="s">
        <v>26</v>
      </c>
      <c r="T1010" s="6" t="s">
        <v>54</v>
      </c>
      <c r="U1010" s="11">
        <v>70000000</v>
      </c>
      <c r="V1010" s="11">
        <v>1999</v>
      </c>
      <c r="W1010" s="11">
        <v>631</v>
      </c>
      <c r="X1010" s="11">
        <v>8</v>
      </c>
      <c r="Y1010" s="11">
        <v>2.35</v>
      </c>
      <c r="Z1010" s="12">
        <v>0</v>
      </c>
    </row>
    <row r="1011" spans="1:26" x14ac:dyDescent="0.25">
      <c r="A1011" s="8" t="s">
        <v>20</v>
      </c>
      <c r="B1011" s="9" t="s">
        <v>1555</v>
      </c>
      <c r="C1011" s="13">
        <v>259</v>
      </c>
      <c r="D1011" s="13">
        <v>119</v>
      </c>
      <c r="E1011" s="13">
        <v>0</v>
      </c>
      <c r="F1011" s="13">
        <v>639</v>
      </c>
      <c r="G1011" s="9" t="s">
        <v>1225</v>
      </c>
      <c r="H1011" s="13">
        <v>13000</v>
      </c>
      <c r="I1011" s="13">
        <v>24006726</v>
      </c>
      <c r="J1011" s="9" t="s">
        <v>378</v>
      </c>
      <c r="K1011" s="9" t="s">
        <v>599</v>
      </c>
      <c r="L1011" s="9" t="s">
        <v>1074</v>
      </c>
      <c r="M1011" s="13"/>
      <c r="N1011" s="13"/>
      <c r="O1011" s="9"/>
      <c r="P1011" s="13"/>
      <c r="Q1011" s="13">
        <v>632</v>
      </c>
      <c r="R1011" s="9" t="s">
        <v>25</v>
      </c>
      <c r="S1011" s="9" t="s">
        <v>26</v>
      </c>
      <c r="T1011" s="9" t="s">
        <v>249</v>
      </c>
      <c r="U1011" s="13">
        <v>50000000</v>
      </c>
      <c r="V1011" s="13">
        <v>2004</v>
      </c>
      <c r="W1011" s="13">
        <v>1000</v>
      </c>
      <c r="X1011" s="13">
        <v>7.3</v>
      </c>
      <c r="Y1011" s="13">
        <v>2.35</v>
      </c>
      <c r="Z1011" s="14">
        <v>0</v>
      </c>
    </row>
    <row r="1012" spans="1:26" x14ac:dyDescent="0.25">
      <c r="A1012" s="5" t="s">
        <v>20</v>
      </c>
      <c r="B1012" s="6" t="s">
        <v>795</v>
      </c>
      <c r="C1012" s="11">
        <v>79</v>
      </c>
      <c r="D1012" s="11">
        <v>139</v>
      </c>
      <c r="E1012" s="11">
        <v>378</v>
      </c>
      <c r="F1012" s="11">
        <v>303</v>
      </c>
      <c r="G1012" s="6" t="s">
        <v>1556</v>
      </c>
      <c r="H1012" s="11">
        <v>11000</v>
      </c>
      <c r="I1012" s="11">
        <v>20389967</v>
      </c>
      <c r="J1012" s="6" t="s">
        <v>497</v>
      </c>
      <c r="K1012" s="6" t="s">
        <v>3170</v>
      </c>
      <c r="L1012" s="6" t="s">
        <v>1074</v>
      </c>
      <c r="M1012" s="11" t="s">
        <v>5155</v>
      </c>
      <c r="N1012" s="11" t="s">
        <v>5508</v>
      </c>
      <c r="O1012" s="6"/>
      <c r="P1012" s="11"/>
      <c r="Q1012" s="11">
        <v>47</v>
      </c>
      <c r="R1012" s="6" t="s">
        <v>25</v>
      </c>
      <c r="S1012" s="6" t="s">
        <v>26</v>
      </c>
      <c r="T1012" s="6" t="s">
        <v>249</v>
      </c>
      <c r="U1012" s="11">
        <v>50000000</v>
      </c>
      <c r="V1012" s="11">
        <v>2016</v>
      </c>
      <c r="W1012" s="11">
        <v>552</v>
      </c>
      <c r="X1012" s="11">
        <v>6.7</v>
      </c>
      <c r="Y1012" s="11">
        <v>1.85</v>
      </c>
      <c r="Z1012" s="12">
        <v>10000</v>
      </c>
    </row>
    <row r="1013" spans="1:26" x14ac:dyDescent="0.25">
      <c r="A1013" s="8" t="s">
        <v>20</v>
      </c>
      <c r="B1013" s="9" t="s">
        <v>1395</v>
      </c>
      <c r="C1013" s="13">
        <v>141</v>
      </c>
      <c r="D1013" s="13">
        <v>130</v>
      </c>
      <c r="E1013" s="13">
        <v>317</v>
      </c>
      <c r="F1013" s="13">
        <v>256</v>
      </c>
      <c r="G1013" s="9" t="s">
        <v>100</v>
      </c>
      <c r="H1013" s="13">
        <v>18000</v>
      </c>
      <c r="I1013" s="13">
        <v>19593740</v>
      </c>
      <c r="J1013" s="9" t="s">
        <v>5507</v>
      </c>
      <c r="K1013" s="9" t="s">
        <v>1074</v>
      </c>
      <c r="L1013" s="9" t="s">
        <v>2604</v>
      </c>
      <c r="M1013" s="13"/>
      <c r="N1013" s="13"/>
      <c r="O1013" s="9"/>
      <c r="P1013" s="13"/>
      <c r="Q1013" s="13">
        <v>420</v>
      </c>
      <c r="R1013" s="9" t="s">
        <v>25</v>
      </c>
      <c r="S1013" s="9" t="s">
        <v>26</v>
      </c>
      <c r="T1013" s="9" t="s">
        <v>249</v>
      </c>
      <c r="U1013" s="13">
        <v>50000000</v>
      </c>
      <c r="V1013" s="13">
        <v>2003</v>
      </c>
      <c r="W1013" s="13">
        <v>14000</v>
      </c>
      <c r="X1013" s="13">
        <v>7.5</v>
      </c>
      <c r="Y1013" s="13">
        <v>2.35</v>
      </c>
      <c r="Z1013" s="14">
        <v>0</v>
      </c>
    </row>
    <row r="1014" spans="1:26" x14ac:dyDescent="0.25">
      <c r="A1014" s="5" t="s">
        <v>20</v>
      </c>
      <c r="B1014" s="6" t="s">
        <v>1331</v>
      </c>
      <c r="C1014" s="11">
        <v>59</v>
      </c>
      <c r="D1014" s="11">
        <v>100</v>
      </c>
      <c r="E1014" s="11">
        <v>65</v>
      </c>
      <c r="F1014" s="11">
        <v>730</v>
      </c>
      <c r="G1014" s="6" t="s">
        <v>1557</v>
      </c>
      <c r="H1014" s="11">
        <v>1000</v>
      </c>
      <c r="I1014" s="11">
        <v>19118247</v>
      </c>
      <c r="J1014" s="6" t="s">
        <v>497</v>
      </c>
      <c r="K1014" s="6" t="s">
        <v>599</v>
      </c>
      <c r="L1014" s="6"/>
      <c r="M1014" s="11"/>
      <c r="N1014" s="11"/>
      <c r="O1014" s="6"/>
      <c r="P1014" s="11"/>
      <c r="Q1014" s="11">
        <v>94</v>
      </c>
      <c r="R1014" s="6" t="s">
        <v>25</v>
      </c>
      <c r="S1014" s="6" t="s">
        <v>26</v>
      </c>
      <c r="T1014" s="6" t="s">
        <v>27</v>
      </c>
      <c r="U1014" s="11">
        <v>40000000</v>
      </c>
      <c r="V1014" s="11">
        <v>2005</v>
      </c>
      <c r="W1014" s="11">
        <v>923</v>
      </c>
      <c r="X1014" s="11">
        <v>5.4</v>
      </c>
      <c r="Y1014" s="11">
        <v>2.35</v>
      </c>
      <c r="Z1014" s="12">
        <v>779</v>
      </c>
    </row>
    <row r="1015" spans="1:26" x14ac:dyDescent="0.25">
      <c r="A1015" s="8" t="s">
        <v>20</v>
      </c>
      <c r="B1015" s="9" t="s">
        <v>1489</v>
      </c>
      <c r="C1015" s="13">
        <v>236</v>
      </c>
      <c r="D1015" s="13">
        <v>114</v>
      </c>
      <c r="E1015" s="13">
        <v>174</v>
      </c>
      <c r="F1015" s="13">
        <v>655</v>
      </c>
      <c r="G1015" s="9" t="s">
        <v>148</v>
      </c>
      <c r="H1015" s="13">
        <v>14000</v>
      </c>
      <c r="I1015" s="13">
        <v>26442251</v>
      </c>
      <c r="J1015" s="9" t="s">
        <v>497</v>
      </c>
      <c r="K1015" s="9" t="s">
        <v>5507</v>
      </c>
      <c r="L1015" s="9" t="s">
        <v>1074</v>
      </c>
      <c r="M1015" s="13" t="s">
        <v>2604</v>
      </c>
      <c r="N1015" s="13"/>
      <c r="O1015" s="9"/>
      <c r="P1015" s="13"/>
      <c r="Q1015" s="13">
        <v>205</v>
      </c>
      <c r="R1015" s="9" t="s">
        <v>25</v>
      </c>
      <c r="S1015" s="9" t="s">
        <v>26</v>
      </c>
      <c r="T1015" s="9" t="s">
        <v>249</v>
      </c>
      <c r="U1015" s="13">
        <v>50000000</v>
      </c>
      <c r="V1015" s="13">
        <v>2015</v>
      </c>
      <c r="W1015" s="13">
        <v>988</v>
      </c>
      <c r="X1015" s="13">
        <v>6.6</v>
      </c>
      <c r="Y1015" s="13">
        <v>2.35</v>
      </c>
      <c r="Z1015" s="14">
        <v>15000</v>
      </c>
    </row>
    <row r="1016" spans="1:26" x14ac:dyDescent="0.25">
      <c r="A1016" s="5" t="s">
        <v>20</v>
      </c>
      <c r="B1016" s="6" t="s">
        <v>1558</v>
      </c>
      <c r="C1016" s="11">
        <v>356</v>
      </c>
      <c r="D1016" s="11">
        <v>96</v>
      </c>
      <c r="E1016" s="11">
        <v>0</v>
      </c>
      <c r="F1016" s="11">
        <v>509</v>
      </c>
      <c r="G1016" s="6" t="s">
        <v>99</v>
      </c>
      <c r="H1016" s="11">
        <v>10000</v>
      </c>
      <c r="I1016" s="11">
        <v>17114882</v>
      </c>
      <c r="J1016" s="6" t="s">
        <v>5507</v>
      </c>
      <c r="K1016" s="6" t="s">
        <v>5505</v>
      </c>
      <c r="L1016" s="6" t="s">
        <v>2604</v>
      </c>
      <c r="M1016" s="11"/>
      <c r="N1016" s="11"/>
      <c r="O1016" s="6"/>
      <c r="P1016" s="11"/>
      <c r="Q1016" s="11">
        <v>398</v>
      </c>
      <c r="R1016" s="6" t="s">
        <v>25</v>
      </c>
      <c r="S1016" s="6" t="s">
        <v>26</v>
      </c>
      <c r="T1016" s="6" t="s">
        <v>249</v>
      </c>
      <c r="U1016" s="11">
        <v>25000000</v>
      </c>
      <c r="V1016" s="11">
        <v>2007</v>
      </c>
      <c r="W1016" s="11">
        <v>6000</v>
      </c>
      <c r="X1016" s="11">
        <v>7.7</v>
      </c>
      <c r="Y1016" s="11">
        <v>1.85</v>
      </c>
      <c r="Z1016" s="12">
        <v>0</v>
      </c>
    </row>
    <row r="1017" spans="1:26" x14ac:dyDescent="0.25">
      <c r="A1017" s="8" t="s">
        <v>20</v>
      </c>
      <c r="B1017" s="9" t="s">
        <v>1559</v>
      </c>
      <c r="C1017" s="13">
        <v>120</v>
      </c>
      <c r="D1017" s="13">
        <v>110</v>
      </c>
      <c r="E1017" s="13">
        <v>134</v>
      </c>
      <c r="F1017" s="13">
        <v>795</v>
      </c>
      <c r="G1017" s="9" t="s">
        <v>136</v>
      </c>
      <c r="H1017" s="13">
        <v>23000</v>
      </c>
      <c r="I1017" s="13">
        <v>18472363</v>
      </c>
      <c r="J1017" s="9" t="s">
        <v>497</v>
      </c>
      <c r="K1017" s="9" t="s">
        <v>378</v>
      </c>
      <c r="L1017" s="9" t="s">
        <v>5507</v>
      </c>
      <c r="M1017" s="13" t="s">
        <v>2604</v>
      </c>
      <c r="N1017" s="13"/>
      <c r="O1017" s="9"/>
      <c r="P1017" s="13"/>
      <c r="Q1017" s="13">
        <v>208</v>
      </c>
      <c r="R1017" s="9" t="s">
        <v>25</v>
      </c>
      <c r="S1017" s="9" t="s">
        <v>26</v>
      </c>
      <c r="T1017" s="9" t="s">
        <v>27</v>
      </c>
      <c r="U1017" s="13">
        <v>50000000</v>
      </c>
      <c r="V1017" s="13">
        <v>2005</v>
      </c>
      <c r="W1017" s="13">
        <v>1000</v>
      </c>
      <c r="X1017" s="13">
        <v>5.8</v>
      </c>
      <c r="Y1017" s="13">
        <v>2.35</v>
      </c>
      <c r="Z1017" s="14">
        <v>0</v>
      </c>
    </row>
    <row r="1018" spans="1:26" x14ac:dyDescent="0.25">
      <c r="A1018" s="5" t="s">
        <v>20</v>
      </c>
      <c r="B1018" s="6" t="s">
        <v>696</v>
      </c>
      <c r="C1018" s="11">
        <v>111</v>
      </c>
      <c r="D1018" s="11">
        <v>158</v>
      </c>
      <c r="E1018" s="11">
        <v>0</v>
      </c>
      <c r="F1018" s="11">
        <v>15</v>
      </c>
      <c r="G1018" s="6" t="s">
        <v>1560</v>
      </c>
      <c r="H1018" s="11">
        <v>51</v>
      </c>
      <c r="I1018" s="11">
        <v>14131298</v>
      </c>
      <c r="J1018" s="6" t="s">
        <v>378</v>
      </c>
      <c r="K1018" s="6" t="s">
        <v>3170</v>
      </c>
      <c r="L1018" s="6" t="s">
        <v>1074</v>
      </c>
      <c r="M1018" s="11" t="s">
        <v>5155</v>
      </c>
      <c r="N1018" s="11" t="s">
        <v>5508</v>
      </c>
      <c r="O1018" s="6"/>
      <c r="P1018" s="11"/>
      <c r="Q1018" s="11">
        <v>390</v>
      </c>
      <c r="R1018" s="6" t="s">
        <v>25</v>
      </c>
      <c r="S1018" s="6" t="s">
        <v>538</v>
      </c>
      <c r="T1018" s="6" t="s">
        <v>249</v>
      </c>
      <c r="U1018" s="11">
        <v>390000000</v>
      </c>
      <c r="V1018" s="11">
        <v>1999</v>
      </c>
      <c r="W1018" s="11">
        <v>40</v>
      </c>
      <c r="X1018" s="11">
        <v>6.4</v>
      </c>
      <c r="Y1018" s="11">
        <v>2.35</v>
      </c>
      <c r="Z1018" s="12">
        <v>0</v>
      </c>
    </row>
    <row r="1019" spans="1:26" x14ac:dyDescent="0.25">
      <c r="A1019" s="8" t="s">
        <v>20</v>
      </c>
      <c r="B1019" s="9" t="s">
        <v>1561</v>
      </c>
      <c r="C1019" s="13">
        <v>208</v>
      </c>
      <c r="D1019" s="13">
        <v>102</v>
      </c>
      <c r="E1019" s="13">
        <v>234</v>
      </c>
      <c r="F1019" s="13">
        <v>11000</v>
      </c>
      <c r="G1019" s="9" t="s">
        <v>689</v>
      </c>
      <c r="H1019" s="13">
        <v>20000</v>
      </c>
      <c r="I1019" s="13">
        <v>21557240</v>
      </c>
      <c r="J1019" s="9" t="s">
        <v>378</v>
      </c>
      <c r="K1019" s="9" t="s">
        <v>599</v>
      </c>
      <c r="L1019" s="9" t="s">
        <v>478</v>
      </c>
      <c r="M1019" s="13"/>
      <c r="N1019" s="13"/>
      <c r="O1019" s="9"/>
      <c r="P1019" s="13"/>
      <c r="Q1019" s="13">
        <v>274</v>
      </c>
      <c r="R1019" s="9" t="s">
        <v>25</v>
      </c>
      <c r="S1019" s="9" t="s">
        <v>26</v>
      </c>
      <c r="T1019" s="9" t="s">
        <v>249</v>
      </c>
      <c r="U1019" s="13">
        <v>49900000</v>
      </c>
      <c r="V1019" s="13">
        <v>2011</v>
      </c>
      <c r="W1019" s="13">
        <v>11000</v>
      </c>
      <c r="X1019" s="13">
        <v>5.6</v>
      </c>
      <c r="Y1019" s="13">
        <v>2.35</v>
      </c>
      <c r="Z1019" s="14">
        <v>18000</v>
      </c>
    </row>
    <row r="1020" spans="1:26" x14ac:dyDescent="0.25">
      <c r="A1020" s="5" t="s">
        <v>20</v>
      </c>
      <c r="B1020" s="6" t="s">
        <v>1562</v>
      </c>
      <c r="C1020" s="11">
        <v>174</v>
      </c>
      <c r="D1020" s="11">
        <v>84</v>
      </c>
      <c r="E1020" s="11">
        <v>260</v>
      </c>
      <c r="F1020" s="11">
        <v>692</v>
      </c>
      <c r="G1020" s="6" t="s">
        <v>1563</v>
      </c>
      <c r="H1020" s="11">
        <v>6000</v>
      </c>
      <c r="I1020" s="11">
        <v>21283440</v>
      </c>
      <c r="J1020" s="6" t="s">
        <v>1074</v>
      </c>
      <c r="K1020" s="6" t="s">
        <v>5505</v>
      </c>
      <c r="L1020" s="6" t="s">
        <v>2604</v>
      </c>
      <c r="M1020" s="11"/>
      <c r="N1020" s="11"/>
      <c r="O1020" s="6"/>
      <c r="P1020" s="11"/>
      <c r="Q1020" s="11">
        <v>137</v>
      </c>
      <c r="R1020" s="6" t="s">
        <v>25</v>
      </c>
      <c r="S1020" s="6" t="s">
        <v>26</v>
      </c>
      <c r="T1020" s="6" t="s">
        <v>27</v>
      </c>
      <c r="U1020" s="11">
        <v>55000000</v>
      </c>
      <c r="V1020" s="11">
        <v>2011</v>
      </c>
      <c r="W1020" s="11">
        <v>694</v>
      </c>
      <c r="X1020" s="11">
        <v>6</v>
      </c>
      <c r="Y1020" s="11">
        <v>2.35</v>
      </c>
      <c r="Z1020" s="12">
        <v>0</v>
      </c>
    </row>
    <row r="1021" spans="1:26" x14ac:dyDescent="0.25">
      <c r="A1021" s="8" t="s">
        <v>20</v>
      </c>
      <c r="B1021" s="9" t="s">
        <v>1564</v>
      </c>
      <c r="C1021" s="13">
        <v>59</v>
      </c>
      <c r="D1021" s="13">
        <v>115</v>
      </c>
      <c r="E1021" s="13">
        <v>333</v>
      </c>
      <c r="F1021" s="13">
        <v>317</v>
      </c>
      <c r="G1021" s="9" t="s">
        <v>621</v>
      </c>
      <c r="H1021" s="13">
        <v>972</v>
      </c>
      <c r="I1021" s="13">
        <v>10556196</v>
      </c>
      <c r="J1021" s="9" t="s">
        <v>5507</v>
      </c>
      <c r="K1021" s="9" t="s">
        <v>1074</v>
      </c>
      <c r="L1021" s="9" t="s">
        <v>2604</v>
      </c>
      <c r="M1021" s="13"/>
      <c r="N1021" s="13"/>
      <c r="O1021" s="9"/>
      <c r="P1021" s="13"/>
      <c r="Q1021" s="13">
        <v>73</v>
      </c>
      <c r="R1021" s="9" t="s">
        <v>25</v>
      </c>
      <c r="S1021" s="9" t="s">
        <v>26</v>
      </c>
      <c r="T1021" s="9" t="s">
        <v>27</v>
      </c>
      <c r="U1021" s="13">
        <v>50000000</v>
      </c>
      <c r="V1021" s="13">
        <v>1997</v>
      </c>
      <c r="W1021" s="13">
        <v>713</v>
      </c>
      <c r="X1021" s="13">
        <v>6.2</v>
      </c>
      <c r="Y1021" s="13">
        <v>2.35</v>
      </c>
      <c r="Z1021" s="14">
        <v>697</v>
      </c>
    </row>
    <row r="1022" spans="1:26" x14ac:dyDescent="0.25">
      <c r="A1022" s="5" t="s">
        <v>20</v>
      </c>
      <c r="B1022" s="6" t="s">
        <v>1566</v>
      </c>
      <c r="C1022" s="11">
        <v>22</v>
      </c>
      <c r="D1022" s="11">
        <v>99</v>
      </c>
      <c r="E1022" s="11">
        <v>32</v>
      </c>
      <c r="F1022" s="11">
        <v>479</v>
      </c>
      <c r="G1022" s="6" t="s">
        <v>1567</v>
      </c>
      <c r="H1022" s="11">
        <v>1000</v>
      </c>
      <c r="I1022" s="11">
        <v>16671505</v>
      </c>
      <c r="J1022" s="6" t="s">
        <v>378</v>
      </c>
      <c r="K1022" s="6" t="s">
        <v>599</v>
      </c>
      <c r="L1022" s="6" t="s">
        <v>5507</v>
      </c>
      <c r="M1022" s="11" t="s">
        <v>1074</v>
      </c>
      <c r="N1022" s="11" t="s">
        <v>4118</v>
      </c>
      <c r="O1022" s="6"/>
      <c r="P1022" s="11"/>
      <c r="Q1022" s="11">
        <v>78</v>
      </c>
      <c r="R1022" s="6" t="s">
        <v>25</v>
      </c>
      <c r="S1022" s="6" t="s">
        <v>26</v>
      </c>
      <c r="T1022" s="6" t="s">
        <v>54</v>
      </c>
      <c r="U1022" s="11">
        <v>50000000</v>
      </c>
      <c r="V1022" s="11">
        <v>1994</v>
      </c>
      <c r="W1022" s="11">
        <v>619</v>
      </c>
      <c r="X1022" s="11">
        <v>5.9</v>
      </c>
      <c r="Y1022" s="11">
        <v>1.85</v>
      </c>
      <c r="Z1022" s="12">
        <v>0</v>
      </c>
    </row>
    <row r="1023" spans="1:26" x14ac:dyDescent="0.25">
      <c r="A1023" s="8" t="s">
        <v>20</v>
      </c>
      <c r="B1023" s="9" t="s">
        <v>245</v>
      </c>
      <c r="C1023" s="13">
        <v>34</v>
      </c>
      <c r="D1023" s="13">
        <v>135</v>
      </c>
      <c r="E1023" s="13">
        <v>596</v>
      </c>
      <c r="F1023" s="13">
        <v>2000</v>
      </c>
      <c r="G1023" s="9" t="s">
        <v>604</v>
      </c>
      <c r="H1023" s="13">
        <v>10000</v>
      </c>
      <c r="I1023" s="13">
        <v>10400000</v>
      </c>
      <c r="J1023" s="9" t="s">
        <v>1074</v>
      </c>
      <c r="K1023" s="9" t="s">
        <v>4459</v>
      </c>
      <c r="L1023" s="9"/>
      <c r="M1023" s="13"/>
      <c r="N1023" s="13"/>
      <c r="O1023" s="9"/>
      <c r="P1023" s="13"/>
      <c r="Q1023" s="13">
        <v>90</v>
      </c>
      <c r="R1023" s="9" t="s">
        <v>25</v>
      </c>
      <c r="S1023" s="9" t="s">
        <v>26</v>
      </c>
      <c r="T1023" s="9" t="s">
        <v>249</v>
      </c>
      <c r="U1023" s="13">
        <v>50000000</v>
      </c>
      <c r="V1023" s="13">
        <v>1995</v>
      </c>
      <c r="W1023" s="13">
        <v>3000</v>
      </c>
      <c r="X1023" s="13">
        <v>5.0999999999999996</v>
      </c>
      <c r="Y1023" s="13">
        <v>2.35</v>
      </c>
      <c r="Z1023" s="14">
        <v>943</v>
      </c>
    </row>
    <row r="1024" spans="1:26" x14ac:dyDescent="0.25">
      <c r="A1024" s="5" t="s">
        <v>20</v>
      </c>
      <c r="B1024" s="6" t="s">
        <v>225</v>
      </c>
      <c r="C1024" s="11">
        <v>214</v>
      </c>
      <c r="D1024" s="11">
        <v>108</v>
      </c>
      <c r="E1024" s="11">
        <v>218</v>
      </c>
      <c r="F1024" s="11">
        <v>405</v>
      </c>
      <c r="G1024" s="6" t="s">
        <v>377</v>
      </c>
      <c r="H1024" s="11">
        <v>6000</v>
      </c>
      <c r="I1024" s="11">
        <v>9528092</v>
      </c>
      <c r="J1024" s="6" t="s">
        <v>3170</v>
      </c>
      <c r="K1024" s="6" t="s">
        <v>1074</v>
      </c>
      <c r="L1024" s="6" t="s">
        <v>2604</v>
      </c>
      <c r="M1024" s="11"/>
      <c r="N1024" s="11"/>
      <c r="O1024" s="6"/>
      <c r="P1024" s="11"/>
      <c r="Q1024" s="11">
        <v>127</v>
      </c>
      <c r="R1024" s="6" t="s">
        <v>25</v>
      </c>
      <c r="S1024" s="6" t="s">
        <v>26</v>
      </c>
      <c r="T1024" s="6" t="s">
        <v>27</v>
      </c>
      <c r="U1024" s="11">
        <v>22000000</v>
      </c>
      <c r="V1024" s="11">
        <v>2010</v>
      </c>
      <c r="W1024" s="11">
        <v>3000</v>
      </c>
      <c r="X1024" s="11">
        <v>6.8</v>
      </c>
      <c r="Y1024" s="11">
        <v>2.35</v>
      </c>
      <c r="Z1024" s="12">
        <v>9000</v>
      </c>
    </row>
    <row r="1025" spans="1:26" x14ac:dyDescent="0.25">
      <c r="A1025" s="8" t="s">
        <v>20</v>
      </c>
      <c r="B1025" s="9" t="s">
        <v>42</v>
      </c>
      <c r="C1025" s="13">
        <v>28</v>
      </c>
      <c r="D1025" s="13">
        <v>43</v>
      </c>
      <c r="E1025" s="13"/>
      <c r="F1025" s="13">
        <v>600</v>
      </c>
      <c r="G1025" s="9" t="s">
        <v>465</v>
      </c>
      <c r="H1025" s="13">
        <v>3000</v>
      </c>
      <c r="I1025" s="13"/>
      <c r="J1025" s="9" t="s">
        <v>497</v>
      </c>
      <c r="K1025" s="9" t="s">
        <v>1074</v>
      </c>
      <c r="L1025" s="9" t="s">
        <v>2970</v>
      </c>
      <c r="M1025" s="13"/>
      <c r="N1025" s="13"/>
      <c r="O1025" s="9"/>
      <c r="P1025" s="13"/>
      <c r="Q1025" s="13">
        <v>149</v>
      </c>
      <c r="R1025" s="9" t="s">
        <v>25</v>
      </c>
      <c r="S1025" s="9" t="s">
        <v>26</v>
      </c>
      <c r="T1025" s="9" t="s">
        <v>881</v>
      </c>
      <c r="U1025" s="13"/>
      <c r="V1025" s="13"/>
      <c r="W1025" s="13">
        <v>845</v>
      </c>
      <c r="X1025" s="13">
        <v>7</v>
      </c>
      <c r="Y1025" s="13">
        <v>1.78</v>
      </c>
      <c r="Z1025" s="14">
        <v>0</v>
      </c>
    </row>
    <row r="1026" spans="1:26" x14ac:dyDescent="0.25">
      <c r="A1026" s="5" t="s">
        <v>20</v>
      </c>
      <c r="B1026" s="6" t="s">
        <v>619</v>
      </c>
      <c r="C1026" s="11">
        <v>186</v>
      </c>
      <c r="D1026" s="11">
        <v>127</v>
      </c>
      <c r="E1026" s="11">
        <v>12000</v>
      </c>
      <c r="F1026" s="11">
        <v>897</v>
      </c>
      <c r="G1026" s="6" t="s">
        <v>1569</v>
      </c>
      <c r="H1026" s="11">
        <v>984</v>
      </c>
      <c r="I1026" s="11">
        <v>10137232</v>
      </c>
      <c r="J1026" s="6" t="s">
        <v>497</v>
      </c>
      <c r="K1026" s="6" t="s">
        <v>3170</v>
      </c>
      <c r="L1026" s="6" t="s">
        <v>5507</v>
      </c>
      <c r="M1026" s="11" t="s">
        <v>1074</v>
      </c>
      <c r="N1026" s="11" t="s">
        <v>2604</v>
      </c>
      <c r="O1026" s="6"/>
      <c r="P1026" s="11"/>
      <c r="Q1026" s="11">
        <v>374</v>
      </c>
      <c r="R1026" s="6" t="s">
        <v>25</v>
      </c>
      <c r="S1026" s="6" t="s">
        <v>538</v>
      </c>
      <c r="T1026" s="6" t="s">
        <v>249</v>
      </c>
      <c r="U1026" s="11">
        <v>50000000</v>
      </c>
      <c r="V1026" s="11">
        <v>2005</v>
      </c>
      <c r="W1026" s="11">
        <v>940</v>
      </c>
      <c r="X1026" s="11">
        <v>6</v>
      </c>
      <c r="Y1026" s="11">
        <v>2.35</v>
      </c>
      <c r="Z1026" s="12">
        <v>0</v>
      </c>
    </row>
    <row r="1027" spans="1:26" x14ac:dyDescent="0.25">
      <c r="A1027" s="8" t="s">
        <v>20</v>
      </c>
      <c r="B1027" s="9" t="s">
        <v>1405</v>
      </c>
      <c r="C1027" s="13">
        <v>50</v>
      </c>
      <c r="D1027" s="13">
        <v>107</v>
      </c>
      <c r="E1027" s="13">
        <v>607</v>
      </c>
      <c r="F1027" s="13">
        <v>602</v>
      </c>
      <c r="G1027" s="9" t="s">
        <v>592</v>
      </c>
      <c r="H1027" s="13">
        <v>2000</v>
      </c>
      <c r="I1027" s="13">
        <v>9795017</v>
      </c>
      <c r="J1027" s="9" t="s">
        <v>5507</v>
      </c>
      <c r="K1027" s="9" t="s">
        <v>1074</v>
      </c>
      <c r="L1027" s="9" t="s">
        <v>2604</v>
      </c>
      <c r="M1027" s="13"/>
      <c r="N1027" s="13"/>
      <c r="O1027" s="9"/>
      <c r="P1027" s="13"/>
      <c r="Q1027" s="13">
        <v>70</v>
      </c>
      <c r="R1027" s="9" t="s">
        <v>25</v>
      </c>
      <c r="S1027" s="9" t="s">
        <v>26</v>
      </c>
      <c r="T1027" s="9" t="s">
        <v>249</v>
      </c>
      <c r="U1027" s="13">
        <v>50000000</v>
      </c>
      <c r="V1027" s="13">
        <v>1995</v>
      </c>
      <c r="W1027" s="13">
        <v>979</v>
      </c>
      <c r="X1027" s="13">
        <v>5.0999999999999996</v>
      </c>
      <c r="Y1027" s="13">
        <v>1.85</v>
      </c>
      <c r="Z1027" s="14">
        <v>422</v>
      </c>
    </row>
    <row r="1028" spans="1:26" x14ac:dyDescent="0.25">
      <c r="A1028" s="5" t="s">
        <v>20</v>
      </c>
      <c r="B1028" s="6" t="s">
        <v>1353</v>
      </c>
      <c r="C1028" s="11">
        <v>180</v>
      </c>
      <c r="D1028" s="11">
        <v>95</v>
      </c>
      <c r="E1028" s="11">
        <v>83</v>
      </c>
      <c r="F1028" s="11">
        <v>1000</v>
      </c>
      <c r="G1028" s="6" t="s">
        <v>462</v>
      </c>
      <c r="H1028" s="11">
        <v>18000</v>
      </c>
      <c r="I1028" s="11">
        <v>20488579</v>
      </c>
      <c r="J1028" s="6" t="s">
        <v>497</v>
      </c>
      <c r="K1028" s="6" t="s">
        <v>2970</v>
      </c>
      <c r="L1028" s="6" t="s">
        <v>2604</v>
      </c>
      <c r="M1028" s="11"/>
      <c r="N1028" s="11"/>
      <c r="O1028" s="6"/>
      <c r="P1028" s="11"/>
      <c r="Q1028" s="11">
        <v>245</v>
      </c>
      <c r="R1028" s="6" t="s">
        <v>25</v>
      </c>
      <c r="S1028" s="6" t="s">
        <v>26</v>
      </c>
      <c r="T1028" s="6" t="s">
        <v>249</v>
      </c>
      <c r="U1028" s="11">
        <v>50000000</v>
      </c>
      <c r="V1028" s="11">
        <v>2009</v>
      </c>
      <c r="W1028" s="11">
        <v>8000</v>
      </c>
      <c r="X1028" s="11">
        <v>5.8</v>
      </c>
      <c r="Y1028" s="11">
        <v>1.85</v>
      </c>
      <c r="Z1028" s="12">
        <v>0</v>
      </c>
    </row>
    <row r="1029" spans="1:26" x14ac:dyDescent="0.25">
      <c r="A1029" s="8" t="s">
        <v>20</v>
      </c>
      <c r="B1029" s="9" t="s">
        <v>1570</v>
      </c>
      <c r="C1029" s="13">
        <v>231</v>
      </c>
      <c r="D1029" s="13">
        <v>124</v>
      </c>
      <c r="E1029" s="13">
        <v>98</v>
      </c>
      <c r="F1029" s="13">
        <v>592</v>
      </c>
      <c r="G1029" s="9" t="s">
        <v>1571</v>
      </c>
      <c r="H1029" s="13">
        <v>1000</v>
      </c>
      <c r="I1029" s="13">
        <v>19445217</v>
      </c>
      <c r="J1029" s="9" t="s">
        <v>1074</v>
      </c>
      <c r="K1029" s="9" t="s">
        <v>478</v>
      </c>
      <c r="L1029" s="9" t="s">
        <v>4459</v>
      </c>
      <c r="M1029" s="13"/>
      <c r="N1029" s="13"/>
      <c r="O1029" s="9"/>
      <c r="P1029" s="13"/>
      <c r="Q1029" s="13">
        <v>258</v>
      </c>
      <c r="R1029" s="9" t="s">
        <v>25</v>
      </c>
      <c r="S1029" s="9" t="s">
        <v>26</v>
      </c>
      <c r="T1029" s="9" t="s">
        <v>27</v>
      </c>
      <c r="U1029" s="13">
        <v>60000000</v>
      </c>
      <c r="V1029" s="13">
        <v>2013</v>
      </c>
      <c r="W1029" s="13">
        <v>852</v>
      </c>
      <c r="X1029" s="13">
        <v>6.2</v>
      </c>
      <c r="Y1029" s="13">
        <v>2.35</v>
      </c>
      <c r="Z1029" s="14">
        <v>14000</v>
      </c>
    </row>
    <row r="1030" spans="1:26" x14ac:dyDescent="0.25">
      <c r="A1030" s="5" t="s">
        <v>20</v>
      </c>
      <c r="B1030" s="6" t="s">
        <v>1574</v>
      </c>
      <c r="C1030" s="11">
        <v>105</v>
      </c>
      <c r="D1030" s="11">
        <v>109</v>
      </c>
      <c r="E1030" s="11">
        <v>0</v>
      </c>
      <c r="F1030" s="11">
        <v>809</v>
      </c>
      <c r="G1030" s="6" t="s">
        <v>555</v>
      </c>
      <c r="H1030" s="11">
        <v>49000</v>
      </c>
      <c r="I1030" s="11">
        <v>8355815</v>
      </c>
      <c r="J1030" s="6" t="s">
        <v>599</v>
      </c>
      <c r="K1030" s="6" t="s">
        <v>5507</v>
      </c>
      <c r="L1030" s="6" t="s">
        <v>1074</v>
      </c>
      <c r="M1030" s="11" t="s">
        <v>2604</v>
      </c>
      <c r="N1030" s="11"/>
      <c r="O1030" s="6"/>
      <c r="P1030" s="11"/>
      <c r="Q1030" s="11">
        <v>341</v>
      </c>
      <c r="R1030" s="6" t="s">
        <v>25</v>
      </c>
      <c r="S1030" s="6" t="s">
        <v>34</v>
      </c>
      <c r="T1030" s="6" t="s">
        <v>249</v>
      </c>
      <c r="U1030" s="11">
        <v>55000000</v>
      </c>
      <c r="V1030" s="11">
        <v>2002</v>
      </c>
      <c r="W1030" s="11">
        <v>811</v>
      </c>
      <c r="X1030" s="11">
        <v>6.4</v>
      </c>
      <c r="Y1030" s="11">
        <v>1.85</v>
      </c>
      <c r="Z1030" s="12">
        <v>0</v>
      </c>
    </row>
    <row r="1031" spans="1:26" x14ac:dyDescent="0.25">
      <c r="A1031" s="8" t="s">
        <v>20</v>
      </c>
      <c r="B1031" s="9" t="s">
        <v>737</v>
      </c>
      <c r="C1031" s="13">
        <v>226</v>
      </c>
      <c r="D1031" s="13">
        <v>102</v>
      </c>
      <c r="E1031" s="13">
        <v>0</v>
      </c>
      <c r="F1031" s="13">
        <v>1000</v>
      </c>
      <c r="G1031" s="9" t="s">
        <v>473</v>
      </c>
      <c r="H1031" s="13">
        <v>14000</v>
      </c>
      <c r="I1031" s="13">
        <v>28837115</v>
      </c>
      <c r="J1031" s="9" t="s">
        <v>599</v>
      </c>
      <c r="K1031" s="9"/>
      <c r="L1031" s="9"/>
      <c r="M1031" s="13"/>
      <c r="N1031" s="13"/>
      <c r="O1031" s="9"/>
      <c r="P1031" s="13"/>
      <c r="Q1031" s="13">
        <v>150</v>
      </c>
      <c r="R1031" s="9" t="s">
        <v>25</v>
      </c>
      <c r="S1031" s="9" t="s">
        <v>26</v>
      </c>
      <c r="T1031" s="9" t="s">
        <v>27</v>
      </c>
      <c r="U1031" s="13">
        <v>50000000</v>
      </c>
      <c r="V1031" s="13">
        <v>2016</v>
      </c>
      <c r="W1031" s="13">
        <v>8000</v>
      </c>
      <c r="X1031" s="13">
        <v>4.8</v>
      </c>
      <c r="Y1031" s="13">
        <v>2.35</v>
      </c>
      <c r="Z1031" s="14">
        <v>28000</v>
      </c>
    </row>
    <row r="1032" spans="1:26" x14ac:dyDescent="0.25">
      <c r="A1032" s="5" t="s">
        <v>20</v>
      </c>
      <c r="B1032" s="6" t="s">
        <v>1575</v>
      </c>
      <c r="C1032" s="11">
        <v>75</v>
      </c>
      <c r="D1032" s="11">
        <v>88</v>
      </c>
      <c r="E1032" s="11">
        <v>5</v>
      </c>
      <c r="F1032" s="11">
        <v>338</v>
      </c>
      <c r="G1032" s="6" t="s">
        <v>1576</v>
      </c>
      <c r="H1032" s="11">
        <v>11000</v>
      </c>
      <c r="I1032" s="11">
        <v>6471394</v>
      </c>
      <c r="J1032" s="6" t="s">
        <v>599</v>
      </c>
      <c r="K1032" s="6" t="s">
        <v>5507</v>
      </c>
      <c r="L1032" s="6"/>
      <c r="M1032" s="11"/>
      <c r="N1032" s="11"/>
      <c r="O1032" s="6"/>
      <c r="P1032" s="11"/>
      <c r="Q1032" s="11">
        <v>93</v>
      </c>
      <c r="R1032" s="6" t="s">
        <v>25</v>
      </c>
      <c r="S1032" s="6" t="s">
        <v>26</v>
      </c>
      <c r="T1032" s="6" t="s">
        <v>27</v>
      </c>
      <c r="U1032" s="11">
        <v>50000000</v>
      </c>
      <c r="V1032" s="11">
        <v>2004</v>
      </c>
      <c r="W1032" s="11">
        <v>387</v>
      </c>
      <c r="X1032" s="11">
        <v>4.9000000000000004</v>
      </c>
      <c r="Y1032" s="11">
        <v>2.35</v>
      </c>
      <c r="Z1032" s="12">
        <v>288</v>
      </c>
    </row>
    <row r="1033" spans="1:26" x14ac:dyDescent="0.25">
      <c r="A1033" s="8" t="s">
        <v>20</v>
      </c>
      <c r="B1033" s="9" t="s">
        <v>986</v>
      </c>
      <c r="C1033" s="13">
        <v>82</v>
      </c>
      <c r="D1033" s="13">
        <v>87</v>
      </c>
      <c r="E1033" s="13">
        <v>0</v>
      </c>
      <c r="F1033" s="13">
        <v>591</v>
      </c>
      <c r="G1033" s="9" t="s">
        <v>728</v>
      </c>
      <c r="H1033" s="13">
        <v>2000</v>
      </c>
      <c r="I1033" s="13">
        <v>6291602</v>
      </c>
      <c r="J1033" s="9" t="s">
        <v>599</v>
      </c>
      <c r="K1033" s="9" t="s">
        <v>2970</v>
      </c>
      <c r="L1033" s="9"/>
      <c r="M1033" s="13"/>
      <c r="N1033" s="13"/>
      <c r="O1033" s="9"/>
      <c r="P1033" s="13"/>
      <c r="Q1033" s="13">
        <v>91</v>
      </c>
      <c r="R1033" s="9" t="s">
        <v>25</v>
      </c>
      <c r="S1033" s="9" t="s">
        <v>26</v>
      </c>
      <c r="T1033" s="9" t="s">
        <v>249</v>
      </c>
      <c r="U1033" s="13">
        <v>50000000</v>
      </c>
      <c r="V1033" s="13">
        <v>2000</v>
      </c>
      <c r="W1033" s="13">
        <v>602</v>
      </c>
      <c r="X1033" s="13">
        <v>5.6</v>
      </c>
      <c r="Y1033" s="13">
        <v>1.85</v>
      </c>
      <c r="Z1033" s="14">
        <v>255</v>
      </c>
    </row>
    <row r="1034" spans="1:26" x14ac:dyDescent="0.25">
      <c r="A1034" s="5" t="s">
        <v>20</v>
      </c>
      <c r="B1034" s="6" t="s">
        <v>1577</v>
      </c>
      <c r="C1034" s="11">
        <v>296</v>
      </c>
      <c r="D1034" s="11">
        <v>104</v>
      </c>
      <c r="E1034" s="11">
        <v>71</v>
      </c>
      <c r="F1034" s="11">
        <v>982</v>
      </c>
      <c r="G1034" s="6" t="s">
        <v>1240</v>
      </c>
      <c r="H1034" s="11">
        <v>12000</v>
      </c>
      <c r="I1034" s="11">
        <v>10706786</v>
      </c>
      <c r="J1034" s="6" t="s">
        <v>497</v>
      </c>
      <c r="K1034" s="6" t="s">
        <v>478</v>
      </c>
      <c r="L1034" s="6" t="s">
        <v>2604</v>
      </c>
      <c r="M1034" s="11"/>
      <c r="N1034" s="11"/>
      <c r="O1034" s="6"/>
      <c r="P1034" s="11"/>
      <c r="Q1034" s="11">
        <v>211</v>
      </c>
      <c r="R1034" s="6" t="s">
        <v>25</v>
      </c>
      <c r="S1034" s="6" t="s">
        <v>26</v>
      </c>
      <c r="T1034" s="6" t="s">
        <v>249</v>
      </c>
      <c r="U1034" s="11">
        <v>50000000</v>
      </c>
      <c r="V1034" s="11">
        <v>2011</v>
      </c>
      <c r="W1034" s="11">
        <v>2000</v>
      </c>
      <c r="X1034" s="11">
        <v>5.5</v>
      </c>
      <c r="Y1034" s="11">
        <v>1.85</v>
      </c>
      <c r="Z1034" s="12">
        <v>15000</v>
      </c>
    </row>
    <row r="1035" spans="1:26" x14ac:dyDescent="0.25">
      <c r="A1035" s="8" t="s">
        <v>20</v>
      </c>
      <c r="B1035" s="9" t="s">
        <v>1079</v>
      </c>
      <c r="C1035" s="13">
        <v>103</v>
      </c>
      <c r="D1035" s="13">
        <v>96</v>
      </c>
      <c r="E1035" s="13">
        <v>43</v>
      </c>
      <c r="F1035" s="13">
        <v>77</v>
      </c>
      <c r="G1035" s="9" t="s">
        <v>1578</v>
      </c>
      <c r="H1035" s="13">
        <v>841</v>
      </c>
      <c r="I1035" s="13">
        <v>8742261</v>
      </c>
      <c r="J1035" s="9" t="s">
        <v>497</v>
      </c>
      <c r="K1035" s="9" t="s">
        <v>5507</v>
      </c>
      <c r="L1035" s="9" t="s">
        <v>1074</v>
      </c>
      <c r="M1035" s="13" t="s">
        <v>5505</v>
      </c>
      <c r="N1035" s="13" t="s">
        <v>2604</v>
      </c>
      <c r="O1035" s="9"/>
      <c r="P1035" s="13"/>
      <c r="Q1035" s="13">
        <v>179</v>
      </c>
      <c r="R1035" s="9" t="s">
        <v>25</v>
      </c>
      <c r="S1035" s="9" t="s">
        <v>121</v>
      </c>
      <c r="T1035" s="9" t="s">
        <v>27</v>
      </c>
      <c r="U1035" s="13">
        <v>18000000</v>
      </c>
      <c r="V1035" s="13">
        <v>2009</v>
      </c>
      <c r="W1035" s="13">
        <v>342</v>
      </c>
      <c r="X1035" s="13">
        <v>3.7</v>
      </c>
      <c r="Y1035" s="13">
        <v>2.35</v>
      </c>
      <c r="Z1035" s="14">
        <v>0</v>
      </c>
    </row>
    <row r="1036" spans="1:26" x14ac:dyDescent="0.25">
      <c r="A1036" s="5" t="s">
        <v>20</v>
      </c>
      <c r="B1036" s="6" t="s">
        <v>1579</v>
      </c>
      <c r="C1036" s="11">
        <v>98</v>
      </c>
      <c r="D1036" s="11">
        <v>85</v>
      </c>
      <c r="E1036" s="11">
        <v>70</v>
      </c>
      <c r="F1036" s="11">
        <v>848</v>
      </c>
      <c r="G1036" s="6" t="s">
        <v>218</v>
      </c>
      <c r="H1036" s="11">
        <v>26000</v>
      </c>
      <c r="I1036" s="11">
        <v>43905746</v>
      </c>
      <c r="J1036" s="6" t="s">
        <v>497</v>
      </c>
      <c r="K1036" s="6" t="s">
        <v>2970</v>
      </c>
      <c r="L1036" s="6" t="s">
        <v>2604</v>
      </c>
      <c r="M1036" s="11"/>
      <c r="N1036" s="11"/>
      <c r="O1036" s="6"/>
      <c r="P1036" s="11"/>
      <c r="Q1036" s="11">
        <v>294</v>
      </c>
      <c r="R1036" s="6" t="s">
        <v>25</v>
      </c>
      <c r="S1036" s="6" t="s">
        <v>26</v>
      </c>
      <c r="T1036" s="6" t="s">
        <v>27</v>
      </c>
      <c r="U1036" s="11">
        <v>49000000</v>
      </c>
      <c r="V1036" s="11">
        <v>2001</v>
      </c>
      <c r="W1036" s="11">
        <v>5000</v>
      </c>
      <c r="X1036" s="11">
        <v>5.9</v>
      </c>
      <c r="Y1036" s="11">
        <v>2.35</v>
      </c>
      <c r="Z1036" s="12">
        <v>0</v>
      </c>
    </row>
    <row r="1037" spans="1:26" x14ac:dyDescent="0.25">
      <c r="A1037" s="8" t="s">
        <v>20</v>
      </c>
      <c r="B1037" s="9" t="s">
        <v>42</v>
      </c>
      <c r="C1037" s="13">
        <v>30</v>
      </c>
      <c r="D1037" s="13">
        <v>64</v>
      </c>
      <c r="E1037" s="13"/>
      <c r="F1037" s="13">
        <v>184</v>
      </c>
      <c r="G1037" s="9" t="s">
        <v>1125</v>
      </c>
      <c r="H1037" s="13">
        <v>1000</v>
      </c>
      <c r="I1037" s="13"/>
      <c r="J1037" s="9" t="s">
        <v>1074</v>
      </c>
      <c r="K1037" s="9" t="s">
        <v>4459</v>
      </c>
      <c r="L1037" s="9" t="s">
        <v>2970</v>
      </c>
      <c r="M1037" s="13"/>
      <c r="N1037" s="13"/>
      <c r="O1037" s="9"/>
      <c r="P1037" s="13"/>
      <c r="Q1037" s="13">
        <v>148</v>
      </c>
      <c r="R1037" s="9" t="s">
        <v>25</v>
      </c>
      <c r="S1037" s="9" t="s">
        <v>26</v>
      </c>
      <c r="T1037" s="9" t="s">
        <v>881</v>
      </c>
      <c r="U1037" s="13"/>
      <c r="V1037" s="13"/>
      <c r="W1037" s="13">
        <v>531</v>
      </c>
      <c r="X1037" s="13">
        <v>8.5</v>
      </c>
      <c r="Y1037" s="13">
        <v>16</v>
      </c>
      <c r="Z1037" s="14">
        <v>31000</v>
      </c>
    </row>
    <row r="1038" spans="1:26" x14ac:dyDescent="0.25">
      <c r="A1038" s="5" t="s">
        <v>20</v>
      </c>
      <c r="B1038" s="6" t="s">
        <v>726</v>
      </c>
      <c r="C1038" s="11">
        <v>48</v>
      </c>
      <c r="D1038" s="11">
        <v>104</v>
      </c>
      <c r="E1038" s="11">
        <v>212</v>
      </c>
      <c r="F1038" s="11">
        <v>380</v>
      </c>
      <c r="G1038" s="6" t="s">
        <v>1580</v>
      </c>
      <c r="H1038" s="11">
        <v>879</v>
      </c>
      <c r="I1038" s="11">
        <v>21413502</v>
      </c>
      <c r="J1038" s="6" t="s">
        <v>497</v>
      </c>
      <c r="K1038" s="6" t="s">
        <v>378</v>
      </c>
      <c r="L1038" s="6" t="s">
        <v>599</v>
      </c>
      <c r="M1038" s="11" t="s">
        <v>5507</v>
      </c>
      <c r="N1038" s="11" t="s">
        <v>2909</v>
      </c>
      <c r="O1038" s="6" t="s">
        <v>5505</v>
      </c>
      <c r="P1038" s="11"/>
      <c r="Q1038" s="11">
        <v>113</v>
      </c>
      <c r="R1038" s="6" t="s">
        <v>25</v>
      </c>
      <c r="S1038" s="6" t="s">
        <v>26</v>
      </c>
      <c r="T1038" s="6" t="s">
        <v>249</v>
      </c>
      <c r="U1038" s="11">
        <v>40000000</v>
      </c>
      <c r="V1038" s="11">
        <v>1990</v>
      </c>
      <c r="W1038" s="11">
        <v>560</v>
      </c>
      <c r="X1038" s="11">
        <v>6.3</v>
      </c>
      <c r="Y1038" s="11">
        <v>2.35</v>
      </c>
      <c r="Z1038" s="12">
        <v>2000</v>
      </c>
    </row>
    <row r="1039" spans="1:26" x14ac:dyDescent="0.25">
      <c r="A1039" s="8" t="s">
        <v>20</v>
      </c>
      <c r="B1039" s="9" t="s">
        <v>1582</v>
      </c>
      <c r="C1039" s="13">
        <v>195</v>
      </c>
      <c r="D1039" s="13">
        <v>135</v>
      </c>
      <c r="E1039" s="13">
        <v>628</v>
      </c>
      <c r="F1039" s="13">
        <v>830</v>
      </c>
      <c r="G1039" s="9" t="s">
        <v>934</v>
      </c>
      <c r="H1039" s="13">
        <v>22000</v>
      </c>
      <c r="I1039" s="13">
        <v>7994115</v>
      </c>
      <c r="J1039" s="9" t="s">
        <v>599</v>
      </c>
      <c r="K1039" s="9" t="s">
        <v>1074</v>
      </c>
      <c r="L1039" s="9" t="s">
        <v>2909</v>
      </c>
      <c r="M1039" s="13"/>
      <c r="N1039" s="13"/>
      <c r="O1039" s="9"/>
      <c r="P1039" s="13"/>
      <c r="Q1039" s="13">
        <v>209</v>
      </c>
      <c r="R1039" s="9" t="s">
        <v>25</v>
      </c>
      <c r="S1039" s="9" t="s">
        <v>34</v>
      </c>
      <c r="T1039" s="9" t="s">
        <v>249</v>
      </c>
      <c r="U1039" s="13"/>
      <c r="V1039" s="13">
        <v>2009</v>
      </c>
      <c r="W1039" s="13">
        <v>882</v>
      </c>
      <c r="X1039" s="13">
        <v>7.4</v>
      </c>
      <c r="Y1039" s="13">
        <v>2.35</v>
      </c>
      <c r="Z1039" s="14">
        <v>21000</v>
      </c>
    </row>
    <row r="1040" spans="1:26" x14ac:dyDescent="0.25">
      <c r="A1040" s="5" t="s">
        <v>20</v>
      </c>
      <c r="B1040" s="6" t="s">
        <v>558</v>
      </c>
      <c r="C1040" s="11">
        <v>223</v>
      </c>
      <c r="D1040" s="11">
        <v>190</v>
      </c>
      <c r="E1040" s="11">
        <v>0</v>
      </c>
      <c r="F1040" s="11">
        <v>215</v>
      </c>
      <c r="G1040" s="6" t="s">
        <v>1583</v>
      </c>
      <c r="H1040" s="11">
        <v>599</v>
      </c>
      <c r="I1040" s="11">
        <v>124107476</v>
      </c>
      <c r="J1040" s="6" t="s">
        <v>5507</v>
      </c>
      <c r="K1040" s="6" t="s">
        <v>1074</v>
      </c>
      <c r="L1040" s="6" t="s">
        <v>2604</v>
      </c>
      <c r="M1040" s="11"/>
      <c r="N1040" s="11"/>
      <c r="O1040" s="6"/>
      <c r="P1040" s="11"/>
      <c r="Q1040" s="11">
        <v>867</v>
      </c>
      <c r="R1040" s="6" t="s">
        <v>25</v>
      </c>
      <c r="S1040" s="6" t="s">
        <v>26</v>
      </c>
      <c r="T1040" s="6" t="s">
        <v>249</v>
      </c>
      <c r="U1040" s="11">
        <v>48000000</v>
      </c>
      <c r="V1040" s="11">
        <v>2000</v>
      </c>
      <c r="W1040" s="11">
        <v>399</v>
      </c>
      <c r="X1040" s="11">
        <v>7.6</v>
      </c>
      <c r="Y1040" s="11">
        <v>1.85</v>
      </c>
      <c r="Z1040" s="12">
        <v>0</v>
      </c>
    </row>
    <row r="1041" spans="1:26" x14ac:dyDescent="0.25">
      <c r="A1041" s="8" t="s">
        <v>20</v>
      </c>
      <c r="B1041" s="9" t="s">
        <v>172</v>
      </c>
      <c r="C1041" s="13">
        <v>149</v>
      </c>
      <c r="D1041" s="13">
        <v>127</v>
      </c>
      <c r="E1041" s="13">
        <v>14000</v>
      </c>
      <c r="F1041" s="13">
        <v>440</v>
      </c>
      <c r="G1041" s="9" t="s">
        <v>379</v>
      </c>
      <c r="H1041" s="13">
        <v>11000</v>
      </c>
      <c r="I1041" s="13">
        <v>197171806</v>
      </c>
      <c r="J1041" s="9" t="s">
        <v>497</v>
      </c>
      <c r="K1041" s="9" t="s">
        <v>378</v>
      </c>
      <c r="L1041" s="9" t="s">
        <v>478</v>
      </c>
      <c r="M1041" s="13"/>
      <c r="N1041" s="13"/>
      <c r="O1041" s="9"/>
      <c r="P1041" s="13"/>
      <c r="Q1041" s="13">
        <v>477</v>
      </c>
      <c r="R1041" s="9" t="s">
        <v>25</v>
      </c>
      <c r="S1041" s="9" t="s">
        <v>26</v>
      </c>
      <c r="T1041" s="9" t="s">
        <v>27</v>
      </c>
      <c r="U1041" s="13">
        <v>48000000</v>
      </c>
      <c r="V1041" s="13">
        <v>1989</v>
      </c>
      <c r="W1041" s="13">
        <v>844</v>
      </c>
      <c r="X1041" s="13">
        <v>8.3000000000000007</v>
      </c>
      <c r="Y1041" s="13">
        <v>2.35</v>
      </c>
      <c r="Z1041" s="14">
        <v>0</v>
      </c>
    </row>
    <row r="1042" spans="1:26" x14ac:dyDescent="0.25">
      <c r="A1042" s="5" t="s">
        <v>20</v>
      </c>
      <c r="B1042" s="6" t="s">
        <v>372</v>
      </c>
      <c r="C1042" s="11">
        <v>324</v>
      </c>
      <c r="D1042" s="11">
        <v>129</v>
      </c>
      <c r="E1042" s="11">
        <v>456</v>
      </c>
      <c r="F1042" s="11">
        <v>0</v>
      </c>
      <c r="G1042" s="6" t="s">
        <v>1585</v>
      </c>
      <c r="H1042" s="11">
        <v>2000</v>
      </c>
      <c r="I1042" s="11">
        <v>12802907</v>
      </c>
      <c r="J1042" s="6" t="s">
        <v>1074</v>
      </c>
      <c r="K1042" s="6" t="s">
        <v>4459</v>
      </c>
      <c r="L1042" s="6"/>
      <c r="M1042" s="11"/>
      <c r="N1042" s="11"/>
      <c r="O1042" s="6"/>
      <c r="P1042" s="11"/>
      <c r="Q1042" s="11">
        <v>226</v>
      </c>
      <c r="R1042" s="6" t="s">
        <v>25</v>
      </c>
      <c r="S1042" s="6" t="s">
        <v>34</v>
      </c>
      <c r="T1042" s="6" t="s">
        <v>249</v>
      </c>
      <c r="U1042" s="11"/>
      <c r="V1042" s="11">
        <v>2012</v>
      </c>
      <c r="W1042" s="11">
        <v>35</v>
      </c>
      <c r="X1042" s="11">
        <v>6.6</v>
      </c>
      <c r="Y1042" s="11">
        <v>2.35</v>
      </c>
      <c r="Z1042" s="12">
        <v>36000</v>
      </c>
    </row>
    <row r="1043" spans="1:26" x14ac:dyDescent="0.25">
      <c r="A1043" s="8" t="s">
        <v>20</v>
      </c>
      <c r="B1043" s="9" t="s">
        <v>518</v>
      </c>
      <c r="C1043" s="13">
        <v>371</v>
      </c>
      <c r="D1043" s="13">
        <v>120</v>
      </c>
      <c r="E1043" s="13">
        <v>662</v>
      </c>
      <c r="F1043" s="13">
        <v>502</v>
      </c>
      <c r="G1043" s="9" t="s">
        <v>241</v>
      </c>
      <c r="H1043" s="13">
        <v>20000</v>
      </c>
      <c r="I1043" s="13">
        <v>31569268</v>
      </c>
      <c r="J1043" s="9" t="s">
        <v>497</v>
      </c>
      <c r="K1043" s="9" t="s">
        <v>5507</v>
      </c>
      <c r="L1043" s="9" t="s">
        <v>1074</v>
      </c>
      <c r="M1043" s="13" t="s">
        <v>2970</v>
      </c>
      <c r="N1043" s="13" t="s">
        <v>2604</v>
      </c>
      <c r="O1043" s="9"/>
      <c r="P1043" s="13"/>
      <c r="Q1043" s="13">
        <v>627</v>
      </c>
      <c r="R1043" s="9" t="s">
        <v>25</v>
      </c>
      <c r="S1043" s="9" t="s">
        <v>26</v>
      </c>
      <c r="T1043" s="9" t="s">
        <v>249</v>
      </c>
      <c r="U1043" s="13">
        <v>49000000</v>
      </c>
      <c r="V1043" s="13">
        <v>2015</v>
      </c>
      <c r="W1043" s="13">
        <v>2000</v>
      </c>
      <c r="X1043" s="13">
        <v>6.9</v>
      </c>
      <c r="Y1043" s="13">
        <v>2.35</v>
      </c>
      <c r="Z1043" s="14">
        <v>67000</v>
      </c>
    </row>
    <row r="1044" spans="1:26" x14ac:dyDescent="0.25">
      <c r="A1044" s="5" t="s">
        <v>20</v>
      </c>
      <c r="B1044" s="6" t="s">
        <v>459</v>
      </c>
      <c r="C1044" s="11">
        <v>75</v>
      </c>
      <c r="D1044" s="11">
        <v>118</v>
      </c>
      <c r="E1044" s="11">
        <v>176</v>
      </c>
      <c r="F1044" s="11">
        <v>308</v>
      </c>
      <c r="G1044" s="6" t="s">
        <v>242</v>
      </c>
      <c r="H1044" s="11">
        <v>18000</v>
      </c>
      <c r="I1044" s="11">
        <v>66488090</v>
      </c>
      <c r="J1044" s="6" t="s">
        <v>5507</v>
      </c>
      <c r="K1044" s="6" t="s">
        <v>1074</v>
      </c>
      <c r="L1044" s="6" t="s">
        <v>5505</v>
      </c>
      <c r="M1044" s="11" t="s">
        <v>2604</v>
      </c>
      <c r="N1044" s="11"/>
      <c r="O1044" s="6"/>
      <c r="P1044" s="11"/>
      <c r="Q1044" s="11">
        <v>397</v>
      </c>
      <c r="R1044" s="6" t="s">
        <v>25</v>
      </c>
      <c r="S1044" s="6" t="s">
        <v>26</v>
      </c>
      <c r="T1044" s="6" t="s">
        <v>249</v>
      </c>
      <c r="U1044" s="11">
        <v>48000000</v>
      </c>
      <c r="V1044" s="11">
        <v>1999</v>
      </c>
      <c r="W1044" s="11">
        <v>11000</v>
      </c>
      <c r="X1044" s="11">
        <v>6.7</v>
      </c>
      <c r="Y1044" s="11">
        <v>2.35</v>
      </c>
      <c r="Z1044" s="12">
        <v>0</v>
      </c>
    </row>
    <row r="1045" spans="1:26" x14ac:dyDescent="0.25">
      <c r="A1045" s="8" t="s">
        <v>20</v>
      </c>
      <c r="B1045" s="9" t="s">
        <v>284</v>
      </c>
      <c r="C1045" s="13">
        <v>233</v>
      </c>
      <c r="D1045" s="13">
        <v>112</v>
      </c>
      <c r="E1045" s="13">
        <v>21000</v>
      </c>
      <c r="F1045" s="13">
        <v>237</v>
      </c>
      <c r="G1045" s="9" t="s">
        <v>1586</v>
      </c>
      <c r="H1045" s="13">
        <v>17000</v>
      </c>
      <c r="I1045" s="13">
        <v>95308367</v>
      </c>
      <c r="J1045" s="9" t="s">
        <v>5507</v>
      </c>
      <c r="K1045" s="9" t="s">
        <v>1074</v>
      </c>
      <c r="L1045" s="9" t="s">
        <v>2604</v>
      </c>
      <c r="M1045" s="13"/>
      <c r="N1045" s="13"/>
      <c r="O1045" s="9"/>
      <c r="P1045" s="13"/>
      <c r="Q1045" s="13">
        <v>850</v>
      </c>
      <c r="R1045" s="9" t="s">
        <v>25</v>
      </c>
      <c r="S1045" s="9" t="s">
        <v>26</v>
      </c>
      <c r="T1045" s="9" t="s">
        <v>249</v>
      </c>
      <c r="U1045" s="13">
        <v>48000000</v>
      </c>
      <c r="V1045" s="13">
        <v>2002</v>
      </c>
      <c r="W1045" s="13">
        <v>324</v>
      </c>
      <c r="X1045" s="13">
        <v>6.8</v>
      </c>
      <c r="Y1045" s="13">
        <v>2.35</v>
      </c>
      <c r="Z1045" s="14">
        <v>0</v>
      </c>
    </row>
    <row r="1046" spans="1:26" x14ac:dyDescent="0.25">
      <c r="A1046" s="5" t="s">
        <v>20</v>
      </c>
      <c r="B1046" s="6" t="s">
        <v>1587</v>
      </c>
      <c r="C1046" s="11">
        <v>32</v>
      </c>
      <c r="D1046" s="11">
        <v>89</v>
      </c>
      <c r="E1046" s="11">
        <v>42</v>
      </c>
      <c r="F1046" s="11">
        <v>235</v>
      </c>
      <c r="G1046" s="6" t="s">
        <v>1588</v>
      </c>
      <c r="H1046" s="11">
        <v>598</v>
      </c>
      <c r="I1046" s="11"/>
      <c r="J1046" s="6" t="s">
        <v>1786</v>
      </c>
      <c r="K1046" s="6" t="s">
        <v>2604</v>
      </c>
      <c r="L1046" s="6"/>
      <c r="M1046" s="11"/>
      <c r="N1046" s="11"/>
      <c r="O1046" s="6"/>
      <c r="P1046" s="11"/>
      <c r="Q1046" s="11">
        <v>32</v>
      </c>
      <c r="R1046" s="6" t="s">
        <v>25</v>
      </c>
      <c r="S1046" s="6" t="s">
        <v>26</v>
      </c>
      <c r="T1046" s="6" t="s">
        <v>42</v>
      </c>
      <c r="U1046" s="11">
        <v>1500000</v>
      </c>
      <c r="V1046" s="11">
        <v>2006</v>
      </c>
      <c r="W1046" s="11">
        <v>555</v>
      </c>
      <c r="X1046" s="11">
        <v>4.5999999999999996</v>
      </c>
      <c r="Y1046" s="11">
        <v>1.78</v>
      </c>
      <c r="Z1046" s="12">
        <v>352</v>
      </c>
    </row>
    <row r="1047" spans="1:26" x14ac:dyDescent="0.25">
      <c r="A1047" s="8" t="s">
        <v>20</v>
      </c>
      <c r="B1047" s="9" t="s">
        <v>1264</v>
      </c>
      <c r="C1047" s="13">
        <v>150</v>
      </c>
      <c r="D1047" s="13">
        <v>114</v>
      </c>
      <c r="E1047" s="13">
        <v>737</v>
      </c>
      <c r="F1047" s="13">
        <v>393</v>
      </c>
      <c r="G1047" s="9" t="s">
        <v>672</v>
      </c>
      <c r="H1047" s="13">
        <v>2000</v>
      </c>
      <c r="I1047" s="13">
        <v>60652036</v>
      </c>
      <c r="J1047" s="9" t="s">
        <v>497</v>
      </c>
      <c r="K1047" s="9" t="s">
        <v>378</v>
      </c>
      <c r="L1047" s="9" t="s">
        <v>599</v>
      </c>
      <c r="M1047" s="13" t="s">
        <v>1074</v>
      </c>
      <c r="N1047" s="13" t="s">
        <v>5508</v>
      </c>
      <c r="O1047" s="9"/>
      <c r="P1047" s="13"/>
      <c r="Q1047" s="13">
        <v>560</v>
      </c>
      <c r="R1047" s="9" t="s">
        <v>25</v>
      </c>
      <c r="S1047" s="9" t="s">
        <v>26</v>
      </c>
      <c r="T1047" s="9" t="s">
        <v>249</v>
      </c>
      <c r="U1047" s="13">
        <v>48000000</v>
      </c>
      <c r="V1047" s="13">
        <v>1999</v>
      </c>
      <c r="W1047" s="13">
        <v>490</v>
      </c>
      <c r="X1047" s="13">
        <v>7.1</v>
      </c>
      <c r="Y1047" s="13">
        <v>2.35</v>
      </c>
      <c r="Z1047" s="14">
        <v>3000</v>
      </c>
    </row>
    <row r="1048" spans="1:26" x14ac:dyDescent="0.25">
      <c r="A1048" s="5" t="s">
        <v>20</v>
      </c>
      <c r="B1048" s="6" t="s">
        <v>811</v>
      </c>
      <c r="C1048" s="11">
        <v>172</v>
      </c>
      <c r="D1048" s="11">
        <v>137</v>
      </c>
      <c r="E1048" s="11">
        <v>79</v>
      </c>
      <c r="F1048" s="11">
        <v>194</v>
      </c>
      <c r="G1048" s="6" t="s">
        <v>1589</v>
      </c>
      <c r="H1048" s="11">
        <v>27000</v>
      </c>
      <c r="I1048" s="11">
        <v>1206135</v>
      </c>
      <c r="J1048" s="6" t="s">
        <v>5507</v>
      </c>
      <c r="K1048" s="6" t="s">
        <v>1074</v>
      </c>
      <c r="L1048" s="6" t="s">
        <v>2604</v>
      </c>
      <c r="M1048" s="11"/>
      <c r="N1048" s="11"/>
      <c r="O1048" s="6"/>
      <c r="P1048" s="11"/>
      <c r="Q1048" s="11">
        <v>185</v>
      </c>
      <c r="R1048" s="6" t="s">
        <v>25</v>
      </c>
      <c r="S1048" s="6" t="s">
        <v>1590</v>
      </c>
      <c r="T1048" s="6" t="s">
        <v>249</v>
      </c>
      <c r="U1048" s="11">
        <v>50000000</v>
      </c>
      <c r="V1048" s="11">
        <v>2015</v>
      </c>
      <c r="W1048" s="11">
        <v>254</v>
      </c>
      <c r="X1048" s="11">
        <v>6.4</v>
      </c>
      <c r="Y1048" s="11">
        <v>2.35</v>
      </c>
      <c r="Z1048" s="12">
        <v>18000</v>
      </c>
    </row>
    <row r="1049" spans="1:26" x14ac:dyDescent="0.25">
      <c r="A1049" s="8" t="s">
        <v>20</v>
      </c>
      <c r="B1049" s="9" t="s">
        <v>1001</v>
      </c>
      <c r="C1049" s="13">
        <v>103</v>
      </c>
      <c r="D1049" s="13">
        <v>112</v>
      </c>
      <c r="E1049" s="13">
        <v>109</v>
      </c>
      <c r="F1049" s="13">
        <v>261</v>
      </c>
      <c r="G1049" s="9" t="s">
        <v>1591</v>
      </c>
      <c r="H1049" s="13">
        <v>779</v>
      </c>
      <c r="I1049" s="13">
        <v>56607223</v>
      </c>
      <c r="J1049" s="9" t="s">
        <v>378</v>
      </c>
      <c r="K1049" s="9" t="s">
        <v>599</v>
      </c>
      <c r="L1049" s="9"/>
      <c r="M1049" s="13"/>
      <c r="N1049" s="13"/>
      <c r="O1049" s="9"/>
      <c r="P1049" s="13"/>
      <c r="Q1049" s="13">
        <v>497</v>
      </c>
      <c r="R1049" s="9" t="s">
        <v>25</v>
      </c>
      <c r="S1049" s="9" t="s">
        <v>121</v>
      </c>
      <c r="T1049" s="9" t="s">
        <v>27</v>
      </c>
      <c r="U1049" s="13">
        <v>48000000</v>
      </c>
      <c r="V1049" s="13">
        <v>2001</v>
      </c>
      <c r="W1049" s="13">
        <v>629</v>
      </c>
      <c r="X1049" s="13">
        <v>6.4</v>
      </c>
      <c r="Y1049" s="13">
        <v>2.35</v>
      </c>
      <c r="Z1049" s="14">
        <v>0</v>
      </c>
    </row>
    <row r="1050" spans="1:26" x14ac:dyDescent="0.25">
      <c r="A1050" s="5" t="s">
        <v>20</v>
      </c>
      <c r="B1050" s="6" t="s">
        <v>1318</v>
      </c>
      <c r="C1050" s="11">
        <v>140</v>
      </c>
      <c r="D1050" s="11">
        <v>120</v>
      </c>
      <c r="E1050" s="11">
        <v>34</v>
      </c>
      <c r="F1050" s="11">
        <v>1000</v>
      </c>
      <c r="G1050" s="6" t="s">
        <v>135</v>
      </c>
      <c r="H1050" s="11">
        <v>18000</v>
      </c>
      <c r="I1050" s="11">
        <v>50173190</v>
      </c>
      <c r="J1050" s="6" t="s">
        <v>1074</v>
      </c>
      <c r="K1050" s="6" t="s">
        <v>5505</v>
      </c>
      <c r="L1050" s="6" t="s">
        <v>2970</v>
      </c>
      <c r="M1050" s="11"/>
      <c r="N1050" s="11"/>
      <c r="O1050" s="6"/>
      <c r="P1050" s="11"/>
      <c r="Q1050" s="11">
        <v>537</v>
      </c>
      <c r="R1050" s="6" t="s">
        <v>25</v>
      </c>
      <c r="S1050" s="6" t="s">
        <v>26</v>
      </c>
      <c r="T1050" s="6" t="s">
        <v>27</v>
      </c>
      <c r="U1050" s="11">
        <v>48000000</v>
      </c>
      <c r="V1050" s="11">
        <v>2001</v>
      </c>
      <c r="W1050" s="11">
        <v>12000</v>
      </c>
      <c r="X1050" s="11">
        <v>7.4</v>
      </c>
      <c r="Y1050" s="11">
        <v>2.35</v>
      </c>
      <c r="Z1050" s="12">
        <v>0</v>
      </c>
    </row>
    <row r="1051" spans="1:26" x14ac:dyDescent="0.25">
      <c r="A1051" s="8" t="s">
        <v>20</v>
      </c>
      <c r="B1051" s="9" t="s">
        <v>527</v>
      </c>
      <c r="C1051" s="13">
        <v>125</v>
      </c>
      <c r="D1051" s="13">
        <v>123</v>
      </c>
      <c r="E1051" s="13">
        <v>446</v>
      </c>
      <c r="F1051" s="13">
        <v>821</v>
      </c>
      <c r="G1051" s="9" t="s">
        <v>1170</v>
      </c>
      <c r="H1051" s="13">
        <v>20000</v>
      </c>
      <c r="I1051" s="13">
        <v>47095453</v>
      </c>
      <c r="J1051" s="9" t="s">
        <v>599</v>
      </c>
      <c r="K1051" s="9" t="s">
        <v>478</v>
      </c>
      <c r="L1051" s="9" t="s">
        <v>4459</v>
      </c>
      <c r="M1051" s="13"/>
      <c r="N1051" s="13"/>
      <c r="O1051" s="9"/>
      <c r="P1051" s="13"/>
      <c r="Q1051" s="13">
        <v>316</v>
      </c>
      <c r="R1051" s="9" t="s">
        <v>25</v>
      </c>
      <c r="S1051" s="9" t="s">
        <v>26</v>
      </c>
      <c r="T1051" s="9" t="s">
        <v>27</v>
      </c>
      <c r="U1051" s="13">
        <v>48000000</v>
      </c>
      <c r="V1051" s="13">
        <v>2001</v>
      </c>
      <c r="W1051" s="13">
        <v>1000</v>
      </c>
      <c r="X1051" s="13">
        <v>6.4</v>
      </c>
      <c r="Y1051" s="13">
        <v>1.85</v>
      </c>
      <c r="Z1051" s="14">
        <v>0</v>
      </c>
    </row>
    <row r="1052" spans="1:26" x14ac:dyDescent="0.25">
      <c r="A1052" s="5" t="s">
        <v>20</v>
      </c>
      <c r="B1052" s="6" t="s">
        <v>1277</v>
      </c>
      <c r="C1052" s="11">
        <v>125</v>
      </c>
      <c r="D1052" s="11">
        <v>93</v>
      </c>
      <c r="E1052" s="11">
        <v>11000</v>
      </c>
      <c r="F1052" s="11">
        <v>484</v>
      </c>
      <c r="G1052" s="6" t="s">
        <v>1181</v>
      </c>
      <c r="H1052" s="11">
        <v>3000</v>
      </c>
      <c r="I1052" s="11">
        <v>37879996</v>
      </c>
      <c r="J1052" s="6" t="s">
        <v>599</v>
      </c>
      <c r="K1052" s="6" t="s">
        <v>478</v>
      </c>
      <c r="L1052" s="6" t="s">
        <v>4459</v>
      </c>
      <c r="M1052" s="11"/>
      <c r="N1052" s="11"/>
      <c r="O1052" s="6"/>
      <c r="P1052" s="11"/>
      <c r="Q1052" s="11">
        <v>254</v>
      </c>
      <c r="R1052" s="6" t="s">
        <v>25</v>
      </c>
      <c r="S1052" s="6" t="s">
        <v>26</v>
      </c>
      <c r="T1052" s="6" t="s">
        <v>27</v>
      </c>
      <c r="U1052" s="11">
        <v>48000000</v>
      </c>
      <c r="V1052" s="11">
        <v>2000</v>
      </c>
      <c r="W1052" s="11">
        <v>575</v>
      </c>
      <c r="X1052" s="11">
        <v>6</v>
      </c>
      <c r="Y1052" s="11">
        <v>2.35</v>
      </c>
      <c r="Z1052" s="12">
        <v>0</v>
      </c>
    </row>
    <row r="1053" spans="1:26" x14ac:dyDescent="0.25">
      <c r="A1053" s="8" t="s">
        <v>20</v>
      </c>
      <c r="B1053" s="9" t="s">
        <v>1435</v>
      </c>
      <c r="C1053" s="13">
        <v>36</v>
      </c>
      <c r="D1053" s="13">
        <v>123</v>
      </c>
      <c r="E1053" s="13">
        <v>0</v>
      </c>
      <c r="F1053" s="13">
        <v>886</v>
      </c>
      <c r="G1053" s="9" t="s">
        <v>825</v>
      </c>
      <c r="H1053" s="13">
        <v>12000</v>
      </c>
      <c r="I1053" s="13">
        <v>25900000</v>
      </c>
      <c r="J1053" s="9" t="s">
        <v>5507</v>
      </c>
      <c r="K1053" s="9" t="s">
        <v>1074</v>
      </c>
      <c r="L1053" s="9" t="s">
        <v>2909</v>
      </c>
      <c r="M1053" s="13"/>
      <c r="N1053" s="13"/>
      <c r="O1053" s="9"/>
      <c r="P1053" s="13"/>
      <c r="Q1053" s="13">
        <v>84</v>
      </c>
      <c r="R1053" s="9" t="s">
        <v>25</v>
      </c>
      <c r="S1053" s="9" t="s">
        <v>26</v>
      </c>
      <c r="T1053" s="9" t="s">
        <v>249</v>
      </c>
      <c r="U1053" s="13">
        <v>58000000</v>
      </c>
      <c r="V1053" s="13">
        <v>1984</v>
      </c>
      <c r="W1053" s="13">
        <v>5000</v>
      </c>
      <c r="X1053" s="13">
        <v>6.5</v>
      </c>
      <c r="Y1053" s="13">
        <v>1.85</v>
      </c>
      <c r="Z1053" s="14">
        <v>828</v>
      </c>
    </row>
    <row r="1054" spans="1:26" x14ac:dyDescent="0.25">
      <c r="A1054" s="5" t="s">
        <v>20</v>
      </c>
      <c r="B1054" s="6" t="s">
        <v>527</v>
      </c>
      <c r="C1054" s="11">
        <v>295</v>
      </c>
      <c r="D1054" s="11">
        <v>122</v>
      </c>
      <c r="E1054" s="11">
        <v>446</v>
      </c>
      <c r="F1054" s="11">
        <v>600</v>
      </c>
      <c r="G1054" s="6" t="s">
        <v>462</v>
      </c>
      <c r="H1054" s="11">
        <v>23000</v>
      </c>
      <c r="I1054" s="11">
        <v>53574088</v>
      </c>
      <c r="J1054" s="6" t="s">
        <v>378</v>
      </c>
      <c r="K1054" s="6" t="s">
        <v>5507</v>
      </c>
      <c r="L1054" s="6" t="s">
        <v>1074</v>
      </c>
      <c r="M1054" s="11" t="s">
        <v>3495</v>
      </c>
      <c r="N1054" s="11"/>
      <c r="O1054" s="6"/>
      <c r="P1054" s="11"/>
      <c r="Q1054" s="11">
        <v>560</v>
      </c>
      <c r="R1054" s="6" t="s">
        <v>25</v>
      </c>
      <c r="S1054" s="6" t="s">
        <v>26</v>
      </c>
      <c r="T1054" s="6" t="s">
        <v>249</v>
      </c>
      <c r="U1054" s="11">
        <v>55000000</v>
      </c>
      <c r="V1054" s="11">
        <v>2007</v>
      </c>
      <c r="W1054" s="11">
        <v>8000</v>
      </c>
      <c r="X1054" s="11">
        <v>7.8</v>
      </c>
      <c r="Y1054" s="11">
        <v>2.35</v>
      </c>
      <c r="Z1054" s="12">
        <v>0</v>
      </c>
    </row>
    <row r="1055" spans="1:26" x14ac:dyDescent="0.25">
      <c r="A1055" s="8" t="s">
        <v>20</v>
      </c>
      <c r="B1055" s="9" t="s">
        <v>1596</v>
      </c>
      <c r="C1055" s="13">
        <v>222</v>
      </c>
      <c r="D1055" s="13">
        <v>115</v>
      </c>
      <c r="E1055" s="13">
        <v>118</v>
      </c>
      <c r="F1055" s="13">
        <v>482</v>
      </c>
      <c r="G1055" s="9" t="s">
        <v>503</v>
      </c>
      <c r="H1055" s="13">
        <v>14000</v>
      </c>
      <c r="I1055" s="13">
        <v>89253340</v>
      </c>
      <c r="J1055" s="9" t="s">
        <v>497</v>
      </c>
      <c r="K1055" s="9" t="s">
        <v>2604</v>
      </c>
      <c r="L1055" s="9"/>
      <c r="M1055" s="13"/>
      <c r="N1055" s="13"/>
      <c r="O1055" s="9"/>
      <c r="P1055" s="13"/>
      <c r="Q1055" s="13">
        <v>323</v>
      </c>
      <c r="R1055" s="9" t="s">
        <v>25</v>
      </c>
      <c r="S1055" s="9" t="s">
        <v>538</v>
      </c>
      <c r="T1055" s="9" t="s">
        <v>27</v>
      </c>
      <c r="U1055" s="13">
        <v>48000000</v>
      </c>
      <c r="V1055" s="13">
        <v>2014</v>
      </c>
      <c r="W1055" s="13">
        <v>794</v>
      </c>
      <c r="X1055" s="13">
        <v>6</v>
      </c>
      <c r="Y1055" s="13">
        <v>2.35</v>
      </c>
      <c r="Z1055" s="14">
        <v>38000</v>
      </c>
    </row>
    <row r="1056" spans="1:26" x14ac:dyDescent="0.25">
      <c r="A1056" s="5" t="s">
        <v>20</v>
      </c>
      <c r="B1056" s="6" t="s">
        <v>558</v>
      </c>
      <c r="C1056" s="11">
        <v>158</v>
      </c>
      <c r="D1056" s="11">
        <v>123</v>
      </c>
      <c r="E1056" s="11">
        <v>0</v>
      </c>
      <c r="F1056" s="11">
        <v>23</v>
      </c>
      <c r="G1056" s="6" t="s">
        <v>964</v>
      </c>
      <c r="H1056" s="11">
        <v>3000</v>
      </c>
      <c r="I1056" s="11">
        <v>37339525</v>
      </c>
      <c r="J1056" s="6" t="s">
        <v>5507</v>
      </c>
      <c r="K1056" s="6" t="s">
        <v>1074</v>
      </c>
      <c r="L1056" s="6" t="s">
        <v>4459</v>
      </c>
      <c r="M1056" s="11" t="s">
        <v>2604</v>
      </c>
      <c r="N1056" s="11"/>
      <c r="O1056" s="6"/>
      <c r="P1056" s="11"/>
      <c r="Q1056" s="11">
        <v>307</v>
      </c>
      <c r="R1056" s="6" t="s">
        <v>25</v>
      </c>
      <c r="S1056" s="6" t="s">
        <v>26</v>
      </c>
      <c r="T1056" s="6" t="s">
        <v>249</v>
      </c>
      <c r="U1056" s="11">
        <v>48000000</v>
      </c>
      <c r="V1056" s="11">
        <v>1998</v>
      </c>
      <c r="W1056" s="11">
        <v>745</v>
      </c>
      <c r="X1056" s="11">
        <v>7</v>
      </c>
      <c r="Y1056" s="11">
        <v>1.85</v>
      </c>
      <c r="Z1056" s="12">
        <v>0</v>
      </c>
    </row>
    <row r="1057" spans="1:26" x14ac:dyDescent="0.25">
      <c r="A1057" s="8" t="s">
        <v>20</v>
      </c>
      <c r="B1057" s="9" t="s">
        <v>737</v>
      </c>
      <c r="C1057" s="13">
        <v>72</v>
      </c>
      <c r="D1057" s="13">
        <v>96</v>
      </c>
      <c r="E1057" s="13">
        <v>0</v>
      </c>
      <c r="F1057" s="13">
        <v>302</v>
      </c>
      <c r="G1057" s="9" t="s">
        <v>323</v>
      </c>
      <c r="H1057" s="13">
        <v>2000</v>
      </c>
      <c r="I1057" s="13">
        <v>60154431</v>
      </c>
      <c r="J1057" s="9" t="s">
        <v>599</v>
      </c>
      <c r="K1057" s="9" t="s">
        <v>1074</v>
      </c>
      <c r="L1057" s="9" t="s">
        <v>2604</v>
      </c>
      <c r="M1057" s="13"/>
      <c r="N1057" s="13"/>
      <c r="O1057" s="9"/>
      <c r="P1057" s="13"/>
      <c r="Q1057" s="13">
        <v>345</v>
      </c>
      <c r="R1057" s="9" t="s">
        <v>25</v>
      </c>
      <c r="S1057" s="9" t="s">
        <v>26</v>
      </c>
      <c r="T1057" s="9" t="s">
        <v>27</v>
      </c>
      <c r="U1057" s="13">
        <v>47000000</v>
      </c>
      <c r="V1057" s="13">
        <v>1996</v>
      </c>
      <c r="W1057" s="13">
        <v>1000</v>
      </c>
      <c r="X1057" s="13">
        <v>6</v>
      </c>
      <c r="Y1057" s="13">
        <v>2.35</v>
      </c>
      <c r="Z1057" s="14">
        <v>0</v>
      </c>
    </row>
    <row r="1058" spans="1:26" x14ac:dyDescent="0.25">
      <c r="A1058" s="5" t="s">
        <v>20</v>
      </c>
      <c r="B1058" s="6" t="s">
        <v>1598</v>
      </c>
      <c r="C1058" s="11">
        <v>34</v>
      </c>
      <c r="D1058" s="11">
        <v>110</v>
      </c>
      <c r="E1058" s="11">
        <v>375</v>
      </c>
      <c r="F1058" s="11">
        <v>59</v>
      </c>
      <c r="G1058" s="6" t="s">
        <v>1599</v>
      </c>
      <c r="H1058" s="11">
        <v>113</v>
      </c>
      <c r="I1058" s="11">
        <v>528972</v>
      </c>
      <c r="J1058" s="6" t="s">
        <v>1074</v>
      </c>
      <c r="K1058" s="6" t="s">
        <v>4459</v>
      </c>
      <c r="L1058" s="6" t="s">
        <v>5508</v>
      </c>
      <c r="M1058" s="11"/>
      <c r="N1058" s="11"/>
      <c r="O1058" s="6"/>
      <c r="P1058" s="11"/>
      <c r="Q1058" s="11">
        <v>55</v>
      </c>
      <c r="R1058" s="6" t="s">
        <v>1600</v>
      </c>
      <c r="S1058" s="6" t="s">
        <v>1601</v>
      </c>
      <c r="T1058" s="6" t="s">
        <v>1602</v>
      </c>
      <c r="U1058" s="11"/>
      <c r="V1058" s="11">
        <v>1998</v>
      </c>
      <c r="W1058" s="11">
        <v>102</v>
      </c>
      <c r="X1058" s="11">
        <v>7.8</v>
      </c>
      <c r="Y1058" s="11"/>
      <c r="Z1058" s="12">
        <v>522</v>
      </c>
    </row>
    <row r="1059" spans="1:26" x14ac:dyDescent="0.25">
      <c r="A1059" s="8" t="s">
        <v>20</v>
      </c>
      <c r="B1059" s="9" t="s">
        <v>601</v>
      </c>
      <c r="C1059" s="13">
        <v>72</v>
      </c>
      <c r="D1059" s="13">
        <v>105</v>
      </c>
      <c r="E1059" s="13">
        <v>631</v>
      </c>
      <c r="F1059" s="13">
        <v>327</v>
      </c>
      <c r="G1059" s="9" t="s">
        <v>601</v>
      </c>
      <c r="H1059" s="13">
        <v>678</v>
      </c>
      <c r="I1059" s="13">
        <v>103738726</v>
      </c>
      <c r="J1059" s="9" t="s">
        <v>497</v>
      </c>
      <c r="K1059" s="9" t="s">
        <v>599</v>
      </c>
      <c r="L1059" s="9" t="s">
        <v>5507</v>
      </c>
      <c r="M1059" s="13" t="s">
        <v>2909</v>
      </c>
      <c r="N1059" s="13" t="s">
        <v>4459</v>
      </c>
      <c r="O1059" s="9" t="s">
        <v>2604</v>
      </c>
      <c r="P1059" s="13"/>
      <c r="Q1059" s="13">
        <v>164</v>
      </c>
      <c r="R1059" s="9" t="s">
        <v>25</v>
      </c>
      <c r="S1059" s="9" t="s">
        <v>26</v>
      </c>
      <c r="T1059" s="9" t="s">
        <v>54</v>
      </c>
      <c r="U1059" s="13">
        <v>100000000</v>
      </c>
      <c r="V1059" s="13">
        <v>1990</v>
      </c>
      <c r="W1059" s="13">
        <v>631</v>
      </c>
      <c r="X1059" s="13">
        <v>6.1</v>
      </c>
      <c r="Y1059" s="13">
        <v>1.85</v>
      </c>
      <c r="Z1059" s="14">
        <v>2000</v>
      </c>
    </row>
    <row r="1060" spans="1:26" x14ac:dyDescent="0.25">
      <c r="A1060" s="5" t="s">
        <v>20</v>
      </c>
      <c r="B1060" s="6" t="s">
        <v>491</v>
      </c>
      <c r="C1060" s="11">
        <v>152</v>
      </c>
      <c r="D1060" s="11">
        <v>113</v>
      </c>
      <c r="E1060" s="11">
        <v>323</v>
      </c>
      <c r="F1060" s="11">
        <v>835</v>
      </c>
      <c r="G1060" s="6" t="s">
        <v>1603</v>
      </c>
      <c r="H1060" s="11">
        <v>1000</v>
      </c>
      <c r="I1060" s="11">
        <v>69304264</v>
      </c>
      <c r="J1060" s="6" t="s">
        <v>5507</v>
      </c>
      <c r="K1060" s="6" t="s">
        <v>4459</v>
      </c>
      <c r="L1060" s="6" t="s">
        <v>2604</v>
      </c>
      <c r="M1060" s="11"/>
      <c r="N1060" s="11"/>
      <c r="O1060" s="6"/>
      <c r="P1060" s="11"/>
      <c r="Q1060" s="11">
        <v>419</v>
      </c>
      <c r="R1060" s="6" t="s">
        <v>25</v>
      </c>
      <c r="S1060" s="6" t="s">
        <v>26</v>
      </c>
      <c r="T1060" s="6" t="s">
        <v>249</v>
      </c>
      <c r="U1060" s="11">
        <v>48000000</v>
      </c>
      <c r="V1060" s="11">
        <v>1999</v>
      </c>
      <c r="W1060" s="11">
        <v>977</v>
      </c>
      <c r="X1060" s="11">
        <v>6.8</v>
      </c>
      <c r="Y1060" s="11">
        <v>2.35</v>
      </c>
      <c r="Z1060" s="12">
        <v>0</v>
      </c>
    </row>
    <row r="1061" spans="1:26" x14ac:dyDescent="0.25">
      <c r="A1061" s="8" t="s">
        <v>20</v>
      </c>
      <c r="B1061" s="9" t="s">
        <v>1604</v>
      </c>
      <c r="C1061" s="13">
        <v>89</v>
      </c>
      <c r="D1061" s="13">
        <v>132</v>
      </c>
      <c r="E1061" s="13">
        <v>545</v>
      </c>
      <c r="F1061" s="13">
        <v>807</v>
      </c>
      <c r="G1061" s="9" t="s">
        <v>1605</v>
      </c>
      <c r="H1061" s="13">
        <v>919</v>
      </c>
      <c r="I1061" s="13">
        <v>29781453</v>
      </c>
      <c r="J1061" s="9" t="s">
        <v>3170</v>
      </c>
      <c r="K1061" s="9" t="s">
        <v>599</v>
      </c>
      <c r="L1061" s="9" t="s">
        <v>1074</v>
      </c>
      <c r="M1061" s="13"/>
      <c r="N1061" s="13"/>
      <c r="O1061" s="9"/>
      <c r="P1061" s="13"/>
      <c r="Q1061" s="13">
        <v>210</v>
      </c>
      <c r="R1061" s="9" t="s">
        <v>25</v>
      </c>
      <c r="S1061" s="9" t="s">
        <v>26</v>
      </c>
      <c r="T1061" s="9" t="s">
        <v>27</v>
      </c>
      <c r="U1061" s="13">
        <v>48000000</v>
      </c>
      <c r="V1061" s="13">
        <v>2001</v>
      </c>
      <c r="W1061" s="13">
        <v>811</v>
      </c>
      <c r="X1061" s="13">
        <v>6.4</v>
      </c>
      <c r="Y1061" s="13">
        <v>1.85</v>
      </c>
      <c r="Z1061" s="14">
        <v>0</v>
      </c>
    </row>
    <row r="1062" spans="1:26" x14ac:dyDescent="0.25">
      <c r="A1062" s="5" t="s">
        <v>20</v>
      </c>
      <c r="B1062" s="6" t="s">
        <v>1606</v>
      </c>
      <c r="C1062" s="11">
        <v>145</v>
      </c>
      <c r="D1062" s="11">
        <v>93</v>
      </c>
      <c r="E1062" s="11">
        <v>270</v>
      </c>
      <c r="F1062" s="11">
        <v>535</v>
      </c>
      <c r="G1062" s="6" t="s">
        <v>324</v>
      </c>
      <c r="H1062" s="11">
        <v>13000</v>
      </c>
      <c r="I1062" s="11"/>
      <c r="J1062" s="6" t="s">
        <v>497</v>
      </c>
      <c r="K1062" s="6" t="s">
        <v>378</v>
      </c>
      <c r="L1062" s="6" t="s">
        <v>1074</v>
      </c>
      <c r="M1062" s="11"/>
      <c r="N1062" s="11"/>
      <c r="O1062" s="6"/>
      <c r="P1062" s="11"/>
      <c r="Q1062" s="11">
        <v>376</v>
      </c>
      <c r="R1062" s="6" t="s">
        <v>25</v>
      </c>
      <c r="S1062" s="6" t="s">
        <v>26</v>
      </c>
      <c r="T1062" s="6" t="s">
        <v>249</v>
      </c>
      <c r="U1062" s="11">
        <v>14000000</v>
      </c>
      <c r="V1062" s="11">
        <v>1982</v>
      </c>
      <c r="W1062" s="11">
        <v>954</v>
      </c>
      <c r="X1062" s="11">
        <v>7.7</v>
      </c>
      <c r="Y1062" s="11">
        <v>2.35</v>
      </c>
      <c r="Z1062" s="12">
        <v>0</v>
      </c>
    </row>
    <row r="1063" spans="1:26" x14ac:dyDescent="0.25">
      <c r="A1063" s="8" t="s">
        <v>309</v>
      </c>
      <c r="B1063" s="9" t="s">
        <v>1607</v>
      </c>
      <c r="C1063" s="13">
        <v>144</v>
      </c>
      <c r="D1063" s="13">
        <v>115</v>
      </c>
      <c r="E1063" s="13">
        <v>0</v>
      </c>
      <c r="F1063" s="13">
        <v>12</v>
      </c>
      <c r="G1063" s="9" t="s">
        <v>1608</v>
      </c>
      <c r="H1063" s="13">
        <v>29</v>
      </c>
      <c r="I1063" s="13"/>
      <c r="J1063" s="9" t="s">
        <v>1074</v>
      </c>
      <c r="K1063" s="9" t="s">
        <v>5505</v>
      </c>
      <c r="L1063" s="9" t="s">
        <v>2970</v>
      </c>
      <c r="M1063" s="13"/>
      <c r="N1063" s="13"/>
      <c r="O1063" s="9"/>
      <c r="P1063" s="13"/>
      <c r="Q1063" s="13">
        <v>236</v>
      </c>
      <c r="R1063" s="9" t="s">
        <v>1609</v>
      </c>
      <c r="S1063" s="9" t="s">
        <v>1610</v>
      </c>
      <c r="T1063" s="9" t="s">
        <v>54</v>
      </c>
      <c r="U1063" s="13">
        <v>1000000</v>
      </c>
      <c r="V1063" s="13">
        <v>1972</v>
      </c>
      <c r="W1063" s="13">
        <v>29</v>
      </c>
      <c r="X1063" s="13">
        <v>8.1</v>
      </c>
      <c r="Y1063" s="13">
        <v>2.35</v>
      </c>
      <c r="Z1063" s="14">
        <v>0</v>
      </c>
    </row>
    <row r="1064" spans="1:26" x14ac:dyDescent="0.25">
      <c r="A1064" s="5" t="s">
        <v>20</v>
      </c>
      <c r="B1064" s="6" t="s">
        <v>1611</v>
      </c>
      <c r="C1064" s="11">
        <v>93</v>
      </c>
      <c r="D1064" s="11">
        <v>75</v>
      </c>
      <c r="E1064" s="11">
        <v>0</v>
      </c>
      <c r="F1064" s="11">
        <v>677</v>
      </c>
      <c r="G1064" s="6" t="s">
        <v>1048</v>
      </c>
      <c r="H1064" s="11">
        <v>4000</v>
      </c>
      <c r="I1064" s="11">
        <v>15519841</v>
      </c>
      <c r="J1064" s="6" t="s">
        <v>378</v>
      </c>
      <c r="K1064" s="6" t="s">
        <v>2809</v>
      </c>
      <c r="L1064" s="6" t="s">
        <v>599</v>
      </c>
      <c r="M1064" s="11" t="s">
        <v>4118</v>
      </c>
      <c r="N1064" s="11" t="s">
        <v>478</v>
      </c>
      <c r="O1064" s="6"/>
      <c r="P1064" s="11"/>
      <c r="Q1064" s="11">
        <v>71</v>
      </c>
      <c r="R1064" s="6" t="s">
        <v>25</v>
      </c>
      <c r="S1064" s="6" t="s">
        <v>26</v>
      </c>
      <c r="T1064" s="6" t="s">
        <v>54</v>
      </c>
      <c r="U1064" s="11">
        <v>47000000</v>
      </c>
      <c r="V1064" s="11">
        <v>2006</v>
      </c>
      <c r="W1064" s="11">
        <v>769</v>
      </c>
      <c r="X1064" s="11">
        <v>4.5</v>
      </c>
      <c r="Y1064" s="11">
        <v>1.85</v>
      </c>
      <c r="Z1064" s="12">
        <v>261</v>
      </c>
    </row>
    <row r="1065" spans="1:26" x14ac:dyDescent="0.25">
      <c r="A1065" s="8" t="s">
        <v>20</v>
      </c>
      <c r="B1065" s="9" t="s">
        <v>1612</v>
      </c>
      <c r="C1065" s="13">
        <v>46</v>
      </c>
      <c r="D1065" s="13">
        <v>108</v>
      </c>
      <c r="E1065" s="13">
        <v>350</v>
      </c>
      <c r="F1065" s="13">
        <v>77</v>
      </c>
      <c r="G1065" s="9" t="s">
        <v>1613</v>
      </c>
      <c r="H1065" s="13">
        <v>8000</v>
      </c>
      <c r="I1065" s="13">
        <v>5600000</v>
      </c>
      <c r="J1065" s="9" t="s">
        <v>1074</v>
      </c>
      <c r="K1065" s="9" t="s">
        <v>1786</v>
      </c>
      <c r="L1065" s="9" t="s">
        <v>4459</v>
      </c>
      <c r="M1065" s="13" t="s">
        <v>2604</v>
      </c>
      <c r="N1065" s="13"/>
      <c r="O1065" s="9"/>
      <c r="P1065" s="13"/>
      <c r="Q1065" s="13">
        <v>97</v>
      </c>
      <c r="R1065" s="9" t="s">
        <v>25</v>
      </c>
      <c r="S1065" s="9" t="s">
        <v>26</v>
      </c>
      <c r="T1065" s="9" t="s">
        <v>249</v>
      </c>
      <c r="U1065" s="13">
        <v>47000000</v>
      </c>
      <c r="V1065" s="13">
        <v>1996</v>
      </c>
      <c r="W1065" s="13">
        <v>115</v>
      </c>
      <c r="X1065" s="13">
        <v>5.8</v>
      </c>
      <c r="Y1065" s="13">
        <v>1.85</v>
      </c>
      <c r="Z1065" s="14">
        <v>616</v>
      </c>
    </row>
    <row r="1066" spans="1:26" x14ac:dyDescent="0.25">
      <c r="A1066" s="5" t="s">
        <v>20</v>
      </c>
      <c r="B1066" s="6" t="s">
        <v>1614</v>
      </c>
      <c r="C1066" s="11">
        <v>84</v>
      </c>
      <c r="D1066" s="11">
        <v>105</v>
      </c>
      <c r="E1066" s="11">
        <v>29</v>
      </c>
      <c r="F1066" s="11">
        <v>692</v>
      </c>
      <c r="G1066" s="6" t="s">
        <v>727</v>
      </c>
      <c r="H1066" s="11">
        <v>8000</v>
      </c>
      <c r="I1066" s="11">
        <v>126805112</v>
      </c>
      <c r="J1066" s="6" t="s">
        <v>599</v>
      </c>
      <c r="K1066" s="6" t="s">
        <v>4459</v>
      </c>
      <c r="L1066" s="6"/>
      <c r="M1066" s="11"/>
      <c r="N1066" s="11"/>
      <c r="O1066" s="6"/>
      <c r="P1066" s="11"/>
      <c r="Q1066" s="11">
        <v>169</v>
      </c>
      <c r="R1066" s="6" t="s">
        <v>25</v>
      </c>
      <c r="S1066" s="6" t="s">
        <v>26</v>
      </c>
      <c r="T1066" s="6" t="s">
        <v>27</v>
      </c>
      <c r="U1066" s="11">
        <v>46000000</v>
      </c>
      <c r="V1066" s="11">
        <v>1997</v>
      </c>
      <c r="W1066" s="11">
        <v>1000</v>
      </c>
      <c r="X1066" s="11">
        <v>6.3</v>
      </c>
      <c r="Y1066" s="11">
        <v>2.35</v>
      </c>
      <c r="Z1066" s="12">
        <v>0</v>
      </c>
    </row>
    <row r="1067" spans="1:26" x14ac:dyDescent="0.25">
      <c r="A1067" s="8" t="s">
        <v>20</v>
      </c>
      <c r="B1067" s="9" t="s">
        <v>1487</v>
      </c>
      <c r="C1067" s="13">
        <v>142</v>
      </c>
      <c r="D1067" s="13">
        <v>102</v>
      </c>
      <c r="E1067" s="13">
        <v>148</v>
      </c>
      <c r="F1067" s="13">
        <v>135</v>
      </c>
      <c r="G1067" s="9" t="s">
        <v>210</v>
      </c>
      <c r="H1067" s="13">
        <v>8000</v>
      </c>
      <c r="I1067" s="13">
        <v>93607673</v>
      </c>
      <c r="J1067" s="9" t="s">
        <v>599</v>
      </c>
      <c r="K1067" s="9" t="s">
        <v>4459</v>
      </c>
      <c r="L1067" s="9"/>
      <c r="M1067" s="13"/>
      <c r="N1067" s="13"/>
      <c r="O1067" s="9"/>
      <c r="P1067" s="13"/>
      <c r="Q1067" s="13">
        <v>343</v>
      </c>
      <c r="R1067" s="9" t="s">
        <v>25</v>
      </c>
      <c r="S1067" s="9" t="s">
        <v>26</v>
      </c>
      <c r="T1067" s="9" t="s">
        <v>27</v>
      </c>
      <c r="U1067" s="13">
        <v>48000000</v>
      </c>
      <c r="V1067" s="13">
        <v>2001</v>
      </c>
      <c r="W1067" s="13">
        <v>973</v>
      </c>
      <c r="X1067" s="13">
        <v>5.7</v>
      </c>
      <c r="Y1067" s="13">
        <v>2.35</v>
      </c>
      <c r="Z1067" s="14">
        <v>881</v>
      </c>
    </row>
    <row r="1068" spans="1:26" x14ac:dyDescent="0.25">
      <c r="A1068" s="5" t="s">
        <v>20</v>
      </c>
      <c r="B1068" s="6" t="s">
        <v>35</v>
      </c>
      <c r="C1068" s="11">
        <v>185</v>
      </c>
      <c r="D1068" s="11">
        <v>118</v>
      </c>
      <c r="E1068" s="11">
        <v>22000</v>
      </c>
      <c r="F1068" s="11">
        <v>319</v>
      </c>
      <c r="G1068" s="6" t="s">
        <v>1174</v>
      </c>
      <c r="H1068" s="11">
        <v>14000</v>
      </c>
      <c r="I1068" s="11">
        <v>67263182</v>
      </c>
      <c r="J1068" s="6" t="s">
        <v>1074</v>
      </c>
      <c r="K1068" s="6" t="s">
        <v>5505</v>
      </c>
      <c r="L1068" s="6" t="s">
        <v>2604</v>
      </c>
      <c r="M1068" s="11"/>
      <c r="N1068" s="11"/>
      <c r="O1068" s="6"/>
      <c r="P1068" s="11"/>
      <c r="Q1068" s="11">
        <v>651</v>
      </c>
      <c r="R1068" s="6" t="s">
        <v>25</v>
      </c>
      <c r="S1068" s="6" t="s">
        <v>26</v>
      </c>
      <c r="T1068" s="6" t="s">
        <v>249</v>
      </c>
      <c r="U1068" s="11">
        <v>46000000</v>
      </c>
      <c r="V1068" s="11">
        <v>2002</v>
      </c>
      <c r="W1068" s="11">
        <v>509</v>
      </c>
      <c r="X1068" s="11">
        <v>7.2</v>
      </c>
      <c r="Y1068" s="11">
        <v>2.35</v>
      </c>
      <c r="Z1068" s="12">
        <v>0</v>
      </c>
    </row>
    <row r="1069" spans="1:26" x14ac:dyDescent="0.25">
      <c r="A1069" s="8" t="s">
        <v>20</v>
      </c>
      <c r="B1069" s="9" t="s">
        <v>1066</v>
      </c>
      <c r="C1069" s="13">
        <v>143</v>
      </c>
      <c r="D1069" s="13">
        <v>111</v>
      </c>
      <c r="E1069" s="13">
        <v>906</v>
      </c>
      <c r="F1069" s="13">
        <v>906</v>
      </c>
      <c r="G1069" s="9" t="s">
        <v>469</v>
      </c>
      <c r="H1069" s="13">
        <v>1000</v>
      </c>
      <c r="I1069" s="13">
        <v>92001027</v>
      </c>
      <c r="J1069" s="9" t="s">
        <v>497</v>
      </c>
      <c r="K1069" s="9" t="s">
        <v>378</v>
      </c>
      <c r="L1069" s="9" t="s">
        <v>1074</v>
      </c>
      <c r="M1069" s="13" t="s">
        <v>2970</v>
      </c>
      <c r="N1069" s="13" t="s">
        <v>2604</v>
      </c>
      <c r="O1069" s="9"/>
      <c r="P1069" s="13"/>
      <c r="Q1069" s="13">
        <v>286</v>
      </c>
      <c r="R1069" s="9" t="s">
        <v>25</v>
      </c>
      <c r="S1069" s="9" t="s">
        <v>26</v>
      </c>
      <c r="T1069" s="9" t="s">
        <v>27</v>
      </c>
      <c r="U1069" s="13">
        <v>45000000</v>
      </c>
      <c r="V1069" s="13">
        <v>1996</v>
      </c>
      <c r="W1069" s="13">
        <v>1000</v>
      </c>
      <c r="X1069" s="13">
        <v>7.6</v>
      </c>
      <c r="Y1069" s="13">
        <v>2.35</v>
      </c>
      <c r="Z1069" s="14">
        <v>3000</v>
      </c>
    </row>
    <row r="1070" spans="1:26" x14ac:dyDescent="0.25">
      <c r="A1070" s="5" t="s">
        <v>20</v>
      </c>
      <c r="B1070" s="6" t="s">
        <v>1391</v>
      </c>
      <c r="C1070" s="11">
        <v>178</v>
      </c>
      <c r="D1070" s="11">
        <v>81</v>
      </c>
      <c r="E1070" s="11">
        <v>39</v>
      </c>
      <c r="F1070" s="11">
        <v>364</v>
      </c>
      <c r="G1070" s="6" t="s">
        <v>1616</v>
      </c>
      <c r="H1070" s="11">
        <v>13000</v>
      </c>
      <c r="I1070" s="11">
        <v>10539414</v>
      </c>
      <c r="J1070" s="6" t="s">
        <v>497</v>
      </c>
      <c r="K1070" s="6" t="s">
        <v>1074</v>
      </c>
      <c r="L1070" s="6" t="s">
        <v>478</v>
      </c>
      <c r="M1070" s="11" t="s">
        <v>2604</v>
      </c>
      <c r="N1070" s="11" t="s">
        <v>3495</v>
      </c>
      <c r="O1070" s="6"/>
      <c r="P1070" s="11"/>
      <c r="Q1070" s="11">
        <v>176</v>
      </c>
      <c r="R1070" s="6" t="s">
        <v>25</v>
      </c>
      <c r="S1070" s="6" t="s">
        <v>26</v>
      </c>
      <c r="T1070" s="6" t="s">
        <v>27</v>
      </c>
      <c r="U1070" s="11">
        <v>47000000</v>
      </c>
      <c r="V1070" s="11">
        <v>2010</v>
      </c>
      <c r="W1070" s="11">
        <v>541</v>
      </c>
      <c r="X1070" s="11">
        <v>4.7</v>
      </c>
      <c r="Y1070" s="11">
        <v>2.35</v>
      </c>
      <c r="Z1070" s="12">
        <v>0</v>
      </c>
    </row>
    <row r="1071" spans="1:26" x14ac:dyDescent="0.25">
      <c r="A1071" s="8" t="s">
        <v>20</v>
      </c>
      <c r="B1071" s="9" t="s">
        <v>398</v>
      </c>
      <c r="C1071" s="13">
        <v>65</v>
      </c>
      <c r="D1071" s="13">
        <v>116</v>
      </c>
      <c r="E1071" s="13">
        <v>380</v>
      </c>
      <c r="F1071" s="13">
        <v>826</v>
      </c>
      <c r="G1071" s="9" t="s">
        <v>448</v>
      </c>
      <c r="H1071" s="13">
        <v>18000</v>
      </c>
      <c r="I1071" s="13">
        <v>58918501</v>
      </c>
      <c r="J1071" s="9" t="s">
        <v>497</v>
      </c>
      <c r="K1071" s="9" t="s">
        <v>1074</v>
      </c>
      <c r="L1071" s="9" t="s">
        <v>5505</v>
      </c>
      <c r="M1071" s="13" t="s">
        <v>2604</v>
      </c>
      <c r="N1071" s="13" t="s">
        <v>5508</v>
      </c>
      <c r="O1071" s="9"/>
      <c r="P1071" s="13"/>
      <c r="Q1071" s="13">
        <v>107</v>
      </c>
      <c r="R1071" s="9" t="s">
        <v>25</v>
      </c>
      <c r="S1071" s="9" t="s">
        <v>26</v>
      </c>
      <c r="T1071" s="9" t="s">
        <v>249</v>
      </c>
      <c r="U1071" s="13">
        <v>46000000</v>
      </c>
      <c r="V1071" s="13">
        <v>1996</v>
      </c>
      <c r="W1071" s="13">
        <v>13000</v>
      </c>
      <c r="X1071" s="13">
        <v>6.6</v>
      </c>
      <c r="Y1071" s="13">
        <v>1.85</v>
      </c>
      <c r="Z1071" s="14">
        <v>975</v>
      </c>
    </row>
    <row r="1072" spans="1:26" x14ac:dyDescent="0.25">
      <c r="A1072" s="5" t="s">
        <v>20</v>
      </c>
      <c r="B1072" s="6" t="s">
        <v>223</v>
      </c>
      <c r="C1072" s="11">
        <v>73</v>
      </c>
      <c r="D1072" s="11">
        <v>86</v>
      </c>
      <c r="E1072" s="11">
        <v>293</v>
      </c>
      <c r="F1072" s="11">
        <v>255</v>
      </c>
      <c r="G1072" s="6" t="s">
        <v>1617</v>
      </c>
      <c r="H1072" s="11">
        <v>509</v>
      </c>
      <c r="I1072" s="11">
        <v>181395380</v>
      </c>
      <c r="J1072" s="6" t="s">
        <v>599</v>
      </c>
      <c r="K1072" s="6" t="s">
        <v>478</v>
      </c>
      <c r="L1072" s="6" t="s">
        <v>4459</v>
      </c>
      <c r="M1072" s="11"/>
      <c r="N1072" s="11"/>
      <c r="O1072" s="6"/>
      <c r="P1072" s="11"/>
      <c r="Q1072" s="11">
        <v>243</v>
      </c>
      <c r="R1072" s="6" t="s">
        <v>25</v>
      </c>
      <c r="S1072" s="6" t="s">
        <v>26</v>
      </c>
      <c r="T1072" s="6" t="s">
        <v>27</v>
      </c>
      <c r="U1072" s="11">
        <v>45000000</v>
      </c>
      <c r="V1072" s="11">
        <v>1997</v>
      </c>
      <c r="W1072" s="11">
        <v>418</v>
      </c>
      <c r="X1072" s="11">
        <v>6.8</v>
      </c>
      <c r="Y1072" s="11">
        <v>1.85</v>
      </c>
      <c r="Z1072" s="12">
        <v>0</v>
      </c>
    </row>
    <row r="1073" spans="1:26" x14ac:dyDescent="0.25">
      <c r="A1073" s="8" t="s">
        <v>20</v>
      </c>
      <c r="B1073" s="9" t="s">
        <v>1619</v>
      </c>
      <c r="C1073" s="13">
        <v>72</v>
      </c>
      <c r="D1073" s="13">
        <v>127</v>
      </c>
      <c r="E1073" s="13">
        <v>65</v>
      </c>
      <c r="F1073" s="13">
        <v>345</v>
      </c>
      <c r="G1073" s="9" t="s">
        <v>1620</v>
      </c>
      <c r="H1073" s="13">
        <v>788</v>
      </c>
      <c r="I1073" s="13">
        <v>14946229</v>
      </c>
      <c r="J1073" s="9" t="s">
        <v>3170</v>
      </c>
      <c r="K1073" s="9" t="s">
        <v>5507</v>
      </c>
      <c r="L1073" s="9" t="s">
        <v>1074</v>
      </c>
      <c r="M1073" s="13" t="s">
        <v>2604</v>
      </c>
      <c r="N1073" s="13"/>
      <c r="O1073" s="9"/>
      <c r="P1073" s="13"/>
      <c r="Q1073" s="13">
        <v>29</v>
      </c>
      <c r="R1073" s="9" t="s">
        <v>25</v>
      </c>
      <c r="S1073" s="9" t="s">
        <v>34</v>
      </c>
      <c r="T1073" s="9" t="s">
        <v>249</v>
      </c>
      <c r="U1073" s="13">
        <v>25000000</v>
      </c>
      <c r="V1073" s="13">
        <v>2016</v>
      </c>
      <c r="W1073" s="13">
        <v>423</v>
      </c>
      <c r="X1073" s="13">
        <v>7.3</v>
      </c>
      <c r="Y1073" s="13">
        <v>2.35</v>
      </c>
      <c r="Z1073" s="14">
        <v>0</v>
      </c>
    </row>
    <row r="1074" spans="1:26" x14ac:dyDescent="0.25">
      <c r="A1074" s="5" t="s">
        <v>20</v>
      </c>
      <c r="B1074" s="6" t="s">
        <v>1622</v>
      </c>
      <c r="C1074" s="11">
        <v>10</v>
      </c>
      <c r="D1074" s="11">
        <v>140</v>
      </c>
      <c r="E1074" s="11">
        <v>92</v>
      </c>
      <c r="F1074" s="11">
        <v>522</v>
      </c>
      <c r="G1074" s="6" t="s">
        <v>683</v>
      </c>
      <c r="H1074" s="11">
        <v>1000</v>
      </c>
      <c r="I1074" s="11"/>
      <c r="J1074" s="6" t="s">
        <v>1074</v>
      </c>
      <c r="K1074" s="6" t="s">
        <v>5155</v>
      </c>
      <c r="L1074" s="6" t="s">
        <v>5508</v>
      </c>
      <c r="M1074" s="11"/>
      <c r="N1074" s="11"/>
      <c r="O1074" s="6"/>
      <c r="P1074" s="11"/>
      <c r="Q1074" s="11">
        <v>16</v>
      </c>
      <c r="R1074" s="6" t="s">
        <v>25</v>
      </c>
      <c r="S1074" s="6" t="s">
        <v>1624</v>
      </c>
      <c r="T1074" s="6" t="s">
        <v>54</v>
      </c>
      <c r="U1074" s="11">
        <v>48000000</v>
      </c>
      <c r="V1074" s="11">
        <v>1981</v>
      </c>
      <c r="W1074" s="11">
        <v>623</v>
      </c>
      <c r="X1074" s="11">
        <v>2.7</v>
      </c>
      <c r="Y1074" s="11">
        <v>2.35</v>
      </c>
      <c r="Z1074" s="12">
        <v>115</v>
      </c>
    </row>
    <row r="1075" spans="1:26" x14ac:dyDescent="0.25">
      <c r="A1075" s="8" t="s">
        <v>20</v>
      </c>
      <c r="B1075" s="9" t="s">
        <v>1249</v>
      </c>
      <c r="C1075" s="13">
        <v>35</v>
      </c>
      <c r="D1075" s="13">
        <v>91</v>
      </c>
      <c r="E1075" s="13">
        <v>32</v>
      </c>
      <c r="F1075" s="13">
        <v>628</v>
      </c>
      <c r="G1075" s="9" t="s">
        <v>1211</v>
      </c>
      <c r="H1075" s="13">
        <v>924</v>
      </c>
      <c r="I1075" s="13">
        <v>130512915</v>
      </c>
      <c r="J1075" s="9" t="s">
        <v>599</v>
      </c>
      <c r="K1075" s="9" t="s">
        <v>4118</v>
      </c>
      <c r="L1075" s="9" t="s">
        <v>478</v>
      </c>
      <c r="M1075" s="13"/>
      <c r="N1075" s="13"/>
      <c r="O1075" s="9"/>
      <c r="P1075" s="13"/>
      <c r="Q1075" s="13">
        <v>85</v>
      </c>
      <c r="R1075" s="9" t="s">
        <v>25</v>
      </c>
      <c r="S1075" s="9" t="s">
        <v>26</v>
      </c>
      <c r="T1075" s="9" t="s">
        <v>54</v>
      </c>
      <c r="U1075" s="13">
        <v>45000000</v>
      </c>
      <c r="V1075" s="13">
        <v>1994</v>
      </c>
      <c r="W1075" s="13">
        <v>664</v>
      </c>
      <c r="X1075" s="13">
        <v>4.8</v>
      </c>
      <c r="Y1075" s="13">
        <v>1.33</v>
      </c>
      <c r="Z1075" s="14">
        <v>0</v>
      </c>
    </row>
    <row r="1076" spans="1:26" x14ac:dyDescent="0.25">
      <c r="A1076" s="5" t="s">
        <v>20</v>
      </c>
      <c r="B1076" s="6" t="s">
        <v>1596</v>
      </c>
      <c r="C1076" s="11">
        <v>358</v>
      </c>
      <c r="D1076" s="11">
        <v>98</v>
      </c>
      <c r="E1076" s="11">
        <v>118</v>
      </c>
      <c r="F1076" s="11">
        <v>558</v>
      </c>
      <c r="G1076" s="6" t="s">
        <v>1625</v>
      </c>
      <c r="H1076" s="11">
        <v>14000</v>
      </c>
      <c r="I1076" s="11">
        <v>139852971</v>
      </c>
      <c r="J1076" s="6" t="s">
        <v>497</v>
      </c>
      <c r="K1076" s="6" t="s">
        <v>5507</v>
      </c>
      <c r="L1076" s="6" t="s">
        <v>2604</v>
      </c>
      <c r="M1076" s="11"/>
      <c r="N1076" s="11"/>
      <c r="O1076" s="6"/>
      <c r="P1076" s="11"/>
      <c r="Q1076" s="11">
        <v>461</v>
      </c>
      <c r="R1076" s="6" t="s">
        <v>25</v>
      </c>
      <c r="S1076" s="6" t="s">
        <v>538</v>
      </c>
      <c r="T1076" s="6" t="s">
        <v>27</v>
      </c>
      <c r="U1076" s="11">
        <v>45000000</v>
      </c>
      <c r="V1076" s="11">
        <v>2012</v>
      </c>
      <c r="W1076" s="11">
        <v>935</v>
      </c>
      <c r="X1076" s="11">
        <v>6.3</v>
      </c>
      <c r="Y1076" s="11">
        <v>2.35</v>
      </c>
      <c r="Z1076" s="12">
        <v>63000</v>
      </c>
    </row>
    <row r="1077" spans="1:26" x14ac:dyDescent="0.25">
      <c r="A1077" s="8" t="s">
        <v>20</v>
      </c>
      <c r="B1077" s="9" t="s">
        <v>1626</v>
      </c>
      <c r="C1077" s="13">
        <v>151</v>
      </c>
      <c r="D1077" s="13">
        <v>84</v>
      </c>
      <c r="E1077" s="13">
        <v>119</v>
      </c>
      <c r="F1077" s="13">
        <v>750</v>
      </c>
      <c r="G1077" s="9" t="s">
        <v>1627</v>
      </c>
      <c r="H1077" s="13">
        <v>807</v>
      </c>
      <c r="I1077" s="13">
        <v>110000082</v>
      </c>
      <c r="J1077" s="9" t="s">
        <v>599</v>
      </c>
      <c r="K1077" s="9"/>
      <c r="L1077" s="9"/>
      <c r="M1077" s="13"/>
      <c r="N1077" s="13"/>
      <c r="O1077" s="9"/>
      <c r="P1077" s="13"/>
      <c r="Q1077" s="13">
        <v>347</v>
      </c>
      <c r="R1077" s="9" t="s">
        <v>25</v>
      </c>
      <c r="S1077" s="9" t="s">
        <v>26</v>
      </c>
      <c r="T1077" s="9" t="s">
        <v>27</v>
      </c>
      <c r="U1077" s="13">
        <v>48000000</v>
      </c>
      <c r="V1077" s="13">
        <v>2003</v>
      </c>
      <c r="W1077" s="13">
        <v>780</v>
      </c>
      <c r="X1077" s="13">
        <v>5.5</v>
      </c>
      <c r="Y1077" s="13">
        <v>1.85</v>
      </c>
      <c r="Z1077" s="14">
        <v>0</v>
      </c>
    </row>
    <row r="1078" spans="1:26" x14ac:dyDescent="0.25">
      <c r="A1078" s="5" t="s">
        <v>20</v>
      </c>
      <c r="B1078" s="6" t="s">
        <v>1282</v>
      </c>
      <c r="C1078" s="11">
        <v>140</v>
      </c>
      <c r="D1078" s="11">
        <v>109</v>
      </c>
      <c r="E1078" s="11">
        <v>80</v>
      </c>
      <c r="F1078" s="11">
        <v>213</v>
      </c>
      <c r="G1078" s="6" t="s">
        <v>1630</v>
      </c>
      <c r="H1078" s="11">
        <v>545</v>
      </c>
      <c r="I1078" s="11">
        <v>106807667</v>
      </c>
      <c r="J1078" s="6" t="s">
        <v>497</v>
      </c>
      <c r="K1078" s="6" t="s">
        <v>599</v>
      </c>
      <c r="L1078" s="6" t="s">
        <v>5507</v>
      </c>
      <c r="M1078" s="11" t="s">
        <v>4459</v>
      </c>
      <c r="N1078" s="11"/>
      <c r="O1078" s="6"/>
      <c r="P1078" s="11"/>
      <c r="Q1078" s="11">
        <v>370</v>
      </c>
      <c r="R1078" s="6" t="s">
        <v>25</v>
      </c>
      <c r="S1078" s="6" t="s">
        <v>26</v>
      </c>
      <c r="T1078" s="6" t="s">
        <v>27</v>
      </c>
      <c r="U1078" s="11">
        <v>45000000</v>
      </c>
      <c r="V1078" s="11">
        <v>2000</v>
      </c>
      <c r="W1078" s="11">
        <v>337</v>
      </c>
      <c r="X1078" s="11">
        <v>6.2</v>
      </c>
      <c r="Y1078" s="11">
        <v>1.85</v>
      </c>
      <c r="Z1078" s="12">
        <v>0</v>
      </c>
    </row>
    <row r="1079" spans="1:26" x14ac:dyDescent="0.25">
      <c r="A1079" s="8" t="s">
        <v>20</v>
      </c>
      <c r="B1079" s="9" t="s">
        <v>901</v>
      </c>
      <c r="C1079" s="13">
        <v>201</v>
      </c>
      <c r="D1079" s="13">
        <v>93</v>
      </c>
      <c r="E1079" s="13">
        <v>40</v>
      </c>
      <c r="F1079" s="13">
        <v>311</v>
      </c>
      <c r="G1079" s="9" t="s">
        <v>217</v>
      </c>
      <c r="H1079" s="13">
        <v>14000</v>
      </c>
      <c r="I1079" s="13">
        <v>101702060</v>
      </c>
      <c r="J1079" s="9" t="s">
        <v>497</v>
      </c>
      <c r="K1079" s="9" t="s">
        <v>378</v>
      </c>
      <c r="L1079" s="9" t="s">
        <v>4118</v>
      </c>
      <c r="M1079" s="13" t="s">
        <v>478</v>
      </c>
      <c r="N1079" s="13" t="s">
        <v>2970</v>
      </c>
      <c r="O1079" s="9"/>
      <c r="P1079" s="13"/>
      <c r="Q1079" s="13">
        <v>212</v>
      </c>
      <c r="R1079" s="9" t="s">
        <v>25</v>
      </c>
      <c r="S1079" s="9" t="s">
        <v>26</v>
      </c>
      <c r="T1079" s="9" t="s">
        <v>54</v>
      </c>
      <c r="U1079" s="13">
        <v>45000000</v>
      </c>
      <c r="V1079" s="13">
        <v>2008</v>
      </c>
      <c r="W1079" s="13">
        <v>3000</v>
      </c>
      <c r="X1079" s="13">
        <v>5.8</v>
      </c>
      <c r="Y1079" s="13">
        <v>1.85</v>
      </c>
      <c r="Z1079" s="14">
        <v>0</v>
      </c>
    </row>
    <row r="1080" spans="1:26" x14ac:dyDescent="0.25">
      <c r="A1080" s="5" t="s">
        <v>20</v>
      </c>
      <c r="B1080" s="6" t="s">
        <v>1049</v>
      </c>
      <c r="C1080" s="11">
        <v>77</v>
      </c>
      <c r="D1080" s="11">
        <v>113</v>
      </c>
      <c r="E1080" s="11">
        <v>0</v>
      </c>
      <c r="F1080" s="11">
        <v>995</v>
      </c>
      <c r="G1080" s="6" t="s">
        <v>1030</v>
      </c>
      <c r="H1080" s="11">
        <v>11000</v>
      </c>
      <c r="I1080" s="11">
        <v>95149435</v>
      </c>
      <c r="J1080" s="6" t="s">
        <v>599</v>
      </c>
      <c r="K1080" s="6" t="s">
        <v>4118</v>
      </c>
      <c r="L1080" s="6" t="s">
        <v>4459</v>
      </c>
      <c r="M1080" s="11"/>
      <c r="N1080" s="11"/>
      <c r="O1080" s="6"/>
      <c r="P1080" s="11"/>
      <c r="Q1080" s="11">
        <v>152</v>
      </c>
      <c r="R1080" s="6" t="s">
        <v>25</v>
      </c>
      <c r="S1080" s="6" t="s">
        <v>26</v>
      </c>
      <c r="T1080" s="6" t="s">
        <v>126</v>
      </c>
      <c r="U1080" s="11">
        <v>40000000</v>
      </c>
      <c r="V1080" s="11">
        <v>2004</v>
      </c>
      <c r="W1080" s="11">
        <v>1000</v>
      </c>
      <c r="X1080" s="11">
        <v>5.7</v>
      </c>
      <c r="Y1080" s="11">
        <v>1.85</v>
      </c>
      <c r="Z1080" s="12">
        <v>1000</v>
      </c>
    </row>
    <row r="1081" spans="1:26" x14ac:dyDescent="0.25">
      <c r="A1081" s="8" t="s">
        <v>20</v>
      </c>
      <c r="B1081" s="9" t="s">
        <v>783</v>
      </c>
      <c r="C1081" s="13">
        <v>43</v>
      </c>
      <c r="D1081" s="13">
        <v>141</v>
      </c>
      <c r="E1081" s="13">
        <v>79</v>
      </c>
      <c r="F1081" s="13">
        <v>956</v>
      </c>
      <c r="G1081" s="9" t="s">
        <v>559</v>
      </c>
      <c r="H1081" s="13">
        <v>18000</v>
      </c>
      <c r="I1081" s="13">
        <v>100768056</v>
      </c>
      <c r="J1081" s="9" t="s">
        <v>5507</v>
      </c>
      <c r="K1081" s="9" t="s">
        <v>1074</v>
      </c>
      <c r="L1081" s="9" t="s">
        <v>5505</v>
      </c>
      <c r="M1081" s="13" t="s">
        <v>2604</v>
      </c>
      <c r="N1081" s="13"/>
      <c r="O1081" s="9"/>
      <c r="P1081" s="13"/>
      <c r="Q1081" s="13">
        <v>89</v>
      </c>
      <c r="R1081" s="9" t="s">
        <v>25</v>
      </c>
      <c r="S1081" s="9" t="s">
        <v>26</v>
      </c>
      <c r="T1081" s="9" t="s">
        <v>27</v>
      </c>
      <c r="U1081" s="13">
        <v>45000000</v>
      </c>
      <c r="V1081" s="13">
        <v>1993</v>
      </c>
      <c r="W1081" s="13">
        <v>8000</v>
      </c>
      <c r="X1081" s="13">
        <v>6.5</v>
      </c>
      <c r="Y1081" s="13">
        <v>2.35</v>
      </c>
      <c r="Z1081" s="14">
        <v>0</v>
      </c>
    </row>
    <row r="1082" spans="1:26" x14ac:dyDescent="0.25">
      <c r="A1082" s="5" t="s">
        <v>20</v>
      </c>
      <c r="B1082" s="6" t="s">
        <v>496</v>
      </c>
      <c r="C1082" s="11">
        <v>39</v>
      </c>
      <c r="D1082" s="11">
        <v>119</v>
      </c>
      <c r="E1082" s="11">
        <v>541</v>
      </c>
      <c r="F1082" s="11">
        <v>551</v>
      </c>
      <c r="G1082" s="6" t="s">
        <v>659</v>
      </c>
      <c r="H1082" s="11">
        <v>821</v>
      </c>
      <c r="I1082" s="11">
        <v>92115211</v>
      </c>
      <c r="J1082" s="6" t="s">
        <v>5507</v>
      </c>
      <c r="K1082" s="6" t="s">
        <v>1074</v>
      </c>
      <c r="L1082" s="6" t="s">
        <v>5505</v>
      </c>
      <c r="M1082" s="11" t="s">
        <v>2604</v>
      </c>
      <c r="N1082" s="11"/>
      <c r="O1082" s="6"/>
      <c r="P1082" s="11"/>
      <c r="Q1082" s="11">
        <v>94</v>
      </c>
      <c r="R1082" s="6" t="s">
        <v>25</v>
      </c>
      <c r="S1082" s="6" t="s">
        <v>26</v>
      </c>
      <c r="T1082" s="6" t="s">
        <v>27</v>
      </c>
      <c r="U1082" s="11">
        <v>45000000</v>
      </c>
      <c r="V1082" s="11">
        <v>1994</v>
      </c>
      <c r="W1082" s="11">
        <v>577</v>
      </c>
      <c r="X1082" s="11">
        <v>6.7</v>
      </c>
      <c r="Y1082" s="11">
        <v>2.35</v>
      </c>
      <c r="Z1082" s="12">
        <v>1000</v>
      </c>
    </row>
    <row r="1083" spans="1:26" x14ac:dyDescent="0.25">
      <c r="A1083" s="8" t="s">
        <v>20</v>
      </c>
      <c r="B1083" s="9" t="s">
        <v>1205</v>
      </c>
      <c r="C1083" s="13">
        <v>207</v>
      </c>
      <c r="D1083" s="13">
        <v>97</v>
      </c>
      <c r="E1083" s="13">
        <v>0</v>
      </c>
      <c r="F1083" s="13">
        <v>760</v>
      </c>
      <c r="G1083" s="9" t="s">
        <v>1633</v>
      </c>
      <c r="H1083" s="13">
        <v>11000</v>
      </c>
      <c r="I1083" s="13">
        <v>93452056</v>
      </c>
      <c r="J1083" s="9" t="s">
        <v>378</v>
      </c>
      <c r="K1083" s="9" t="s">
        <v>599</v>
      </c>
      <c r="L1083" s="9" t="s">
        <v>1074</v>
      </c>
      <c r="M1083" s="13"/>
      <c r="N1083" s="13"/>
      <c r="O1083" s="9"/>
      <c r="P1083" s="13"/>
      <c r="Q1083" s="13">
        <v>310</v>
      </c>
      <c r="R1083" s="9" t="s">
        <v>25</v>
      </c>
      <c r="S1083" s="9" t="s">
        <v>26</v>
      </c>
      <c r="T1083" s="9" t="s">
        <v>27</v>
      </c>
      <c r="U1083" s="13">
        <v>45000000</v>
      </c>
      <c r="V1083" s="13">
        <v>2007</v>
      </c>
      <c r="W1083" s="13">
        <v>2000</v>
      </c>
      <c r="X1083" s="13">
        <v>7.4</v>
      </c>
      <c r="Y1083" s="13">
        <v>1.85</v>
      </c>
      <c r="Z1083" s="14">
        <v>22000</v>
      </c>
    </row>
    <row r="1084" spans="1:26" x14ac:dyDescent="0.25">
      <c r="A1084" s="5" t="s">
        <v>20</v>
      </c>
      <c r="B1084" s="6" t="s">
        <v>459</v>
      </c>
      <c r="C1084" s="11">
        <v>47</v>
      </c>
      <c r="D1084" s="11">
        <v>117</v>
      </c>
      <c r="E1084" s="11">
        <v>176</v>
      </c>
      <c r="F1084" s="11">
        <v>308</v>
      </c>
      <c r="G1084" s="6" t="s">
        <v>46</v>
      </c>
      <c r="H1084" s="11">
        <v>11000</v>
      </c>
      <c r="I1084" s="11">
        <v>83287363</v>
      </c>
      <c r="J1084" s="6" t="s">
        <v>497</v>
      </c>
      <c r="K1084" s="6" t="s">
        <v>2604</v>
      </c>
      <c r="L1084" s="6"/>
      <c r="M1084" s="11"/>
      <c r="N1084" s="11"/>
      <c r="O1084" s="6"/>
      <c r="P1084" s="11"/>
      <c r="Q1084" s="11">
        <v>137</v>
      </c>
      <c r="R1084" s="6" t="s">
        <v>25</v>
      </c>
      <c r="S1084" s="6" t="s">
        <v>26</v>
      </c>
      <c r="T1084" s="6" t="s">
        <v>249</v>
      </c>
      <c r="U1084" s="11">
        <v>45000000</v>
      </c>
      <c r="V1084" s="11">
        <v>1992</v>
      </c>
      <c r="W1084" s="11">
        <v>530</v>
      </c>
      <c r="X1084" s="11">
        <v>6.9</v>
      </c>
      <c r="Y1084" s="11">
        <v>2.35</v>
      </c>
      <c r="Z1084" s="12">
        <v>0</v>
      </c>
    </row>
    <row r="1085" spans="1:26" x14ac:dyDescent="0.25">
      <c r="A1085" s="8" t="s">
        <v>20</v>
      </c>
      <c r="B1085" s="9" t="s">
        <v>995</v>
      </c>
      <c r="C1085" s="13">
        <v>132</v>
      </c>
      <c r="D1085" s="13">
        <v>101</v>
      </c>
      <c r="E1085" s="13">
        <v>126</v>
      </c>
      <c r="F1085" s="13">
        <v>586</v>
      </c>
      <c r="G1085" s="9" t="s">
        <v>1635</v>
      </c>
      <c r="H1085" s="13">
        <v>3000</v>
      </c>
      <c r="I1085" s="13">
        <v>82931301</v>
      </c>
      <c r="J1085" s="9" t="s">
        <v>599</v>
      </c>
      <c r="K1085" s="9" t="s">
        <v>4459</v>
      </c>
      <c r="L1085" s="9"/>
      <c r="M1085" s="13"/>
      <c r="N1085" s="13"/>
      <c r="O1085" s="9"/>
      <c r="P1085" s="13"/>
      <c r="Q1085" s="13">
        <v>228</v>
      </c>
      <c r="R1085" s="9" t="s">
        <v>25</v>
      </c>
      <c r="S1085" s="9" t="s">
        <v>318</v>
      </c>
      <c r="T1085" s="9" t="s">
        <v>27</v>
      </c>
      <c r="U1085" s="13">
        <v>60000000</v>
      </c>
      <c r="V1085" s="13">
        <v>2005</v>
      </c>
      <c r="W1085" s="13">
        <v>949</v>
      </c>
      <c r="X1085" s="13">
        <v>5.5</v>
      </c>
      <c r="Y1085" s="13">
        <v>2.35</v>
      </c>
      <c r="Z1085" s="14">
        <v>0</v>
      </c>
    </row>
    <row r="1086" spans="1:26" x14ac:dyDescent="0.25">
      <c r="A1086" s="5" t="s">
        <v>20</v>
      </c>
      <c r="B1086" s="6" t="s">
        <v>1636</v>
      </c>
      <c r="C1086" s="11">
        <v>454</v>
      </c>
      <c r="D1086" s="11">
        <v>153</v>
      </c>
      <c r="E1086" s="11">
        <v>777</v>
      </c>
      <c r="F1086" s="11">
        <v>1000</v>
      </c>
      <c r="G1086" s="6" t="s">
        <v>166</v>
      </c>
      <c r="H1086" s="11">
        <v>20000</v>
      </c>
      <c r="I1086" s="11">
        <v>60962878</v>
      </c>
      <c r="J1086" s="6" t="s">
        <v>5507</v>
      </c>
      <c r="K1086" s="6" t="s">
        <v>1074</v>
      </c>
      <c r="L1086" s="6" t="s">
        <v>5505</v>
      </c>
      <c r="M1086" s="11" t="s">
        <v>2604</v>
      </c>
      <c r="N1086" s="11"/>
      <c r="O1086" s="6"/>
      <c r="P1086" s="11"/>
      <c r="Q1086" s="11">
        <v>620</v>
      </c>
      <c r="R1086" s="6" t="s">
        <v>25</v>
      </c>
      <c r="S1086" s="6" t="s">
        <v>26</v>
      </c>
      <c r="T1086" s="6" t="s">
        <v>249</v>
      </c>
      <c r="U1086" s="11">
        <v>46000000</v>
      </c>
      <c r="V1086" s="11">
        <v>2013</v>
      </c>
      <c r="W1086" s="11">
        <v>15000</v>
      </c>
      <c r="X1086" s="11">
        <v>8.1</v>
      </c>
      <c r="Y1086" s="11">
        <v>1.85</v>
      </c>
      <c r="Z1086" s="12">
        <v>86000</v>
      </c>
    </row>
    <row r="1087" spans="1:26" x14ac:dyDescent="0.25">
      <c r="A1087" s="8" t="s">
        <v>20</v>
      </c>
      <c r="B1087" s="9" t="s">
        <v>994</v>
      </c>
      <c r="C1087" s="13">
        <v>109</v>
      </c>
      <c r="D1087" s="13">
        <v>122</v>
      </c>
      <c r="E1087" s="13">
        <v>845</v>
      </c>
      <c r="F1087" s="13">
        <v>854</v>
      </c>
      <c r="G1087" s="9" t="s">
        <v>443</v>
      </c>
      <c r="H1087" s="13">
        <v>18000</v>
      </c>
      <c r="I1087" s="13">
        <v>76261036</v>
      </c>
      <c r="J1087" s="9" t="s">
        <v>5507</v>
      </c>
      <c r="K1087" s="9" t="s">
        <v>1074</v>
      </c>
      <c r="L1087" s="9" t="s">
        <v>2604</v>
      </c>
      <c r="M1087" s="13"/>
      <c r="N1087" s="13"/>
      <c r="O1087" s="9"/>
      <c r="P1087" s="13"/>
      <c r="Q1087" s="13">
        <v>633</v>
      </c>
      <c r="R1087" s="9" t="s">
        <v>25</v>
      </c>
      <c r="S1087" s="9" t="s">
        <v>26</v>
      </c>
      <c r="T1087" s="9" t="s">
        <v>249</v>
      </c>
      <c r="U1087" s="13">
        <v>45000000</v>
      </c>
      <c r="V1087" s="13">
        <v>2001</v>
      </c>
      <c r="W1087" s="13">
        <v>881</v>
      </c>
      <c r="X1087" s="13">
        <v>7.7</v>
      </c>
      <c r="Y1087" s="13">
        <v>2.35</v>
      </c>
      <c r="Z1087" s="14">
        <v>0</v>
      </c>
    </row>
    <row r="1088" spans="1:26" x14ac:dyDescent="0.25">
      <c r="A1088" s="5" t="s">
        <v>20</v>
      </c>
      <c r="B1088" s="6" t="s">
        <v>395</v>
      </c>
      <c r="C1088" s="11">
        <v>213</v>
      </c>
      <c r="D1088" s="11">
        <v>102</v>
      </c>
      <c r="E1088" s="11">
        <v>23</v>
      </c>
      <c r="F1088" s="11">
        <v>436</v>
      </c>
      <c r="G1088" s="6" t="s">
        <v>1637</v>
      </c>
      <c r="H1088" s="11">
        <v>25000</v>
      </c>
      <c r="I1088" s="11">
        <v>71423726</v>
      </c>
      <c r="J1088" s="6" t="s">
        <v>378</v>
      </c>
      <c r="K1088" s="6" t="s">
        <v>599</v>
      </c>
      <c r="L1088" s="6" t="s">
        <v>2970</v>
      </c>
      <c r="M1088" s="11"/>
      <c r="N1088" s="11"/>
      <c r="O1088" s="6"/>
      <c r="P1088" s="11"/>
      <c r="Q1088" s="11">
        <v>609</v>
      </c>
      <c r="R1088" s="6" t="s">
        <v>25</v>
      </c>
      <c r="S1088" s="6" t="s">
        <v>26</v>
      </c>
      <c r="T1088" s="6" t="s">
        <v>54</v>
      </c>
      <c r="U1088" s="11">
        <v>45000000</v>
      </c>
      <c r="V1088" s="11">
        <v>1999</v>
      </c>
      <c r="W1088" s="11">
        <v>724</v>
      </c>
      <c r="X1088" s="11">
        <v>7.3</v>
      </c>
      <c r="Y1088" s="11">
        <v>2.35</v>
      </c>
      <c r="Z1088" s="12">
        <v>19000</v>
      </c>
    </row>
    <row r="1089" spans="1:26" x14ac:dyDescent="0.25">
      <c r="A1089" s="8" t="s">
        <v>20</v>
      </c>
      <c r="B1089" s="9" t="s">
        <v>1201</v>
      </c>
      <c r="C1089" s="13">
        <v>127</v>
      </c>
      <c r="D1089" s="13">
        <v>83</v>
      </c>
      <c r="E1089" s="13">
        <v>322</v>
      </c>
      <c r="F1089" s="13">
        <v>179</v>
      </c>
      <c r="G1089" s="9" t="s">
        <v>959</v>
      </c>
      <c r="H1089" s="13">
        <v>1000</v>
      </c>
      <c r="I1089" s="13">
        <v>71277420</v>
      </c>
      <c r="J1089" s="9" t="s">
        <v>599</v>
      </c>
      <c r="K1089" s="9"/>
      <c r="L1089" s="9"/>
      <c r="M1089" s="13"/>
      <c r="N1089" s="13"/>
      <c r="O1089" s="9"/>
      <c r="P1089" s="13"/>
      <c r="Q1089" s="13">
        <v>548</v>
      </c>
      <c r="R1089" s="9" t="s">
        <v>25</v>
      </c>
      <c r="S1089" s="9" t="s">
        <v>26</v>
      </c>
      <c r="T1089" s="9" t="s">
        <v>249</v>
      </c>
      <c r="U1089" s="13">
        <v>45000000</v>
      </c>
      <c r="V1089" s="13">
        <v>2001</v>
      </c>
      <c r="W1089" s="13">
        <v>422</v>
      </c>
      <c r="X1089" s="13">
        <v>5.2</v>
      </c>
      <c r="Y1089" s="13">
        <v>1.85</v>
      </c>
      <c r="Z1089" s="14">
        <v>0</v>
      </c>
    </row>
    <row r="1090" spans="1:26" x14ac:dyDescent="0.25">
      <c r="A1090" s="5" t="s">
        <v>20</v>
      </c>
      <c r="B1090" s="6" t="s">
        <v>296</v>
      </c>
      <c r="C1090" s="11">
        <v>398</v>
      </c>
      <c r="D1090" s="11">
        <v>103</v>
      </c>
      <c r="E1090" s="11">
        <v>33</v>
      </c>
      <c r="F1090" s="11">
        <v>84</v>
      </c>
      <c r="G1090" s="6" t="s">
        <v>1638</v>
      </c>
      <c r="H1090" s="11">
        <v>970</v>
      </c>
      <c r="I1090" s="11">
        <v>88625922</v>
      </c>
      <c r="J1090" s="6" t="s">
        <v>378</v>
      </c>
      <c r="K1090" s="6" t="s">
        <v>599</v>
      </c>
      <c r="L1090" s="6" t="s">
        <v>4118</v>
      </c>
      <c r="M1090" s="11" t="s">
        <v>3976</v>
      </c>
      <c r="N1090" s="11"/>
      <c r="O1090" s="6"/>
      <c r="P1090" s="11"/>
      <c r="Q1090" s="11">
        <v>252</v>
      </c>
      <c r="R1090" s="6" t="s">
        <v>25</v>
      </c>
      <c r="S1090" s="6" t="s">
        <v>26</v>
      </c>
      <c r="T1090" s="6" t="s">
        <v>54</v>
      </c>
      <c r="U1090" s="11">
        <v>45000000</v>
      </c>
      <c r="V1090" s="11">
        <v>2011</v>
      </c>
      <c r="W1090" s="11">
        <v>91</v>
      </c>
      <c r="X1090" s="11">
        <v>7.1</v>
      </c>
      <c r="Y1090" s="11">
        <v>1.85</v>
      </c>
      <c r="Z1090" s="12">
        <v>26000</v>
      </c>
    </row>
    <row r="1091" spans="1:26" x14ac:dyDescent="0.25">
      <c r="A1091" s="8" t="s">
        <v>20</v>
      </c>
      <c r="B1091" s="9" t="s">
        <v>965</v>
      </c>
      <c r="C1091" s="13">
        <v>184</v>
      </c>
      <c r="D1091" s="13">
        <v>110</v>
      </c>
      <c r="E1091" s="13">
        <v>45</v>
      </c>
      <c r="F1091" s="13">
        <v>595</v>
      </c>
      <c r="G1091" s="9" t="s">
        <v>1639</v>
      </c>
      <c r="H1091" s="13">
        <v>886</v>
      </c>
      <c r="I1091" s="13">
        <v>70001065</v>
      </c>
      <c r="J1091" s="9" t="s">
        <v>497</v>
      </c>
      <c r="K1091" s="9" t="s">
        <v>1786</v>
      </c>
      <c r="L1091" s="9"/>
      <c r="M1091" s="13"/>
      <c r="N1091" s="13"/>
      <c r="O1091" s="9"/>
      <c r="P1091" s="13"/>
      <c r="Q1091" s="13">
        <v>582</v>
      </c>
      <c r="R1091" s="9" t="s">
        <v>25</v>
      </c>
      <c r="S1091" s="9" t="s">
        <v>26</v>
      </c>
      <c r="T1091" s="9" t="s">
        <v>249</v>
      </c>
      <c r="U1091" s="13">
        <v>45000000</v>
      </c>
      <c r="V1091" s="13">
        <v>1998</v>
      </c>
      <c r="W1091" s="13">
        <v>650</v>
      </c>
      <c r="X1091" s="13">
        <v>7.1</v>
      </c>
      <c r="Y1091" s="13">
        <v>2.35</v>
      </c>
      <c r="Z1091" s="14">
        <v>0</v>
      </c>
    </row>
    <row r="1092" spans="1:26" x14ac:dyDescent="0.25">
      <c r="A1092" s="5" t="s">
        <v>20</v>
      </c>
      <c r="B1092" s="6" t="s">
        <v>1640</v>
      </c>
      <c r="C1092" s="11">
        <v>127</v>
      </c>
      <c r="D1092" s="11">
        <v>136</v>
      </c>
      <c r="E1092" s="11">
        <v>49</v>
      </c>
      <c r="F1092" s="11">
        <v>730</v>
      </c>
      <c r="G1092" s="6" t="s">
        <v>454</v>
      </c>
      <c r="H1092" s="11">
        <v>17000</v>
      </c>
      <c r="I1092" s="11">
        <v>67253092</v>
      </c>
      <c r="J1092" s="6" t="s">
        <v>1074</v>
      </c>
      <c r="K1092" s="6" t="s">
        <v>5506</v>
      </c>
      <c r="L1092" s="6"/>
      <c r="M1092" s="11"/>
      <c r="N1092" s="11"/>
      <c r="O1092" s="6"/>
      <c r="P1092" s="11"/>
      <c r="Q1092" s="11">
        <v>209</v>
      </c>
      <c r="R1092" s="6" t="s">
        <v>25</v>
      </c>
      <c r="S1092" s="6" t="s">
        <v>26</v>
      </c>
      <c r="T1092" s="6" t="s">
        <v>27</v>
      </c>
      <c r="U1092" s="11">
        <v>30000000</v>
      </c>
      <c r="V1092" s="11">
        <v>2005</v>
      </c>
      <c r="W1092" s="11">
        <v>807</v>
      </c>
      <c r="X1092" s="11">
        <v>7.2</v>
      </c>
      <c r="Y1092" s="11">
        <v>2.35</v>
      </c>
      <c r="Z1092" s="12">
        <v>0</v>
      </c>
    </row>
    <row r="1093" spans="1:26" x14ac:dyDescent="0.25">
      <c r="A1093" s="8" t="s">
        <v>20</v>
      </c>
      <c r="B1093" s="9" t="s">
        <v>1641</v>
      </c>
      <c r="C1093" s="13">
        <v>167</v>
      </c>
      <c r="D1093" s="13">
        <v>91</v>
      </c>
      <c r="E1093" s="13">
        <v>50</v>
      </c>
      <c r="F1093" s="13">
        <v>67</v>
      </c>
      <c r="G1093" s="9" t="s">
        <v>1642</v>
      </c>
      <c r="H1093" s="13">
        <v>521</v>
      </c>
      <c r="I1093" s="13">
        <v>66790248</v>
      </c>
      <c r="J1093" s="9" t="s">
        <v>1074</v>
      </c>
      <c r="K1093" s="9" t="s">
        <v>2604</v>
      </c>
      <c r="L1093" s="9"/>
      <c r="M1093" s="13"/>
      <c r="N1093" s="13"/>
      <c r="O1093" s="9"/>
      <c r="P1093" s="13"/>
      <c r="Q1093" s="13">
        <v>350</v>
      </c>
      <c r="R1093" s="9" t="s">
        <v>25</v>
      </c>
      <c r="S1093" s="9" t="s">
        <v>26</v>
      </c>
      <c r="T1093" s="9" t="s">
        <v>249</v>
      </c>
      <c r="U1093" s="13">
        <v>45000000</v>
      </c>
      <c r="V1093" s="13">
        <v>2002</v>
      </c>
      <c r="W1093" s="13">
        <v>108</v>
      </c>
      <c r="X1093" s="13">
        <v>6.5</v>
      </c>
      <c r="Y1093" s="13">
        <v>2.35</v>
      </c>
      <c r="Z1093" s="14">
        <v>0</v>
      </c>
    </row>
    <row r="1094" spans="1:26" x14ac:dyDescent="0.25">
      <c r="A1094" s="5" t="s">
        <v>20</v>
      </c>
      <c r="B1094" s="6" t="s">
        <v>1644</v>
      </c>
      <c r="C1094" s="11">
        <v>119</v>
      </c>
      <c r="D1094" s="11">
        <v>89</v>
      </c>
      <c r="E1094" s="11">
        <v>49</v>
      </c>
      <c r="F1094" s="11">
        <v>514</v>
      </c>
      <c r="G1094" s="6" t="s">
        <v>1645</v>
      </c>
      <c r="H1094" s="11">
        <v>2000</v>
      </c>
      <c r="I1094" s="11">
        <v>65557989</v>
      </c>
      <c r="J1094" s="6" t="s">
        <v>497</v>
      </c>
      <c r="K1094" s="6" t="s">
        <v>378</v>
      </c>
      <c r="L1094" s="6" t="s">
        <v>1786</v>
      </c>
      <c r="M1094" s="11" t="s">
        <v>2604</v>
      </c>
      <c r="N1094" s="11"/>
      <c r="O1094" s="6"/>
      <c r="P1094" s="11"/>
      <c r="Q1094" s="11">
        <v>271</v>
      </c>
      <c r="R1094" s="6" t="s">
        <v>25</v>
      </c>
      <c r="S1094" s="6" t="s">
        <v>26</v>
      </c>
      <c r="T1094" s="6" t="s">
        <v>27</v>
      </c>
      <c r="U1094" s="11">
        <v>45000000</v>
      </c>
      <c r="V1094" s="11">
        <v>1997</v>
      </c>
      <c r="W1094" s="11">
        <v>902</v>
      </c>
      <c r="X1094" s="11">
        <v>4.5999999999999996</v>
      </c>
      <c r="Y1094" s="11">
        <v>2.35</v>
      </c>
      <c r="Z1094" s="12">
        <v>0</v>
      </c>
    </row>
    <row r="1095" spans="1:26" x14ac:dyDescent="0.25">
      <c r="A1095" s="8" t="s">
        <v>20</v>
      </c>
      <c r="B1095" s="9" t="s">
        <v>1245</v>
      </c>
      <c r="C1095" s="13">
        <v>155</v>
      </c>
      <c r="D1095" s="13">
        <v>107</v>
      </c>
      <c r="E1095" s="13">
        <v>18</v>
      </c>
      <c r="F1095" s="13">
        <v>560</v>
      </c>
      <c r="G1095" s="9" t="s">
        <v>1647</v>
      </c>
      <c r="H1095" s="13">
        <v>811</v>
      </c>
      <c r="I1095" s="13">
        <v>60786269</v>
      </c>
      <c r="J1095" s="9" t="s">
        <v>599</v>
      </c>
      <c r="K1095" s="9" t="s">
        <v>1074</v>
      </c>
      <c r="L1095" s="9" t="s">
        <v>2909</v>
      </c>
      <c r="M1095" s="13" t="s">
        <v>4459</v>
      </c>
      <c r="N1095" s="13"/>
      <c r="O1095" s="9"/>
      <c r="P1095" s="13"/>
      <c r="Q1095" s="13">
        <v>379</v>
      </c>
      <c r="R1095" s="9" t="s">
        <v>25</v>
      </c>
      <c r="S1095" s="9" t="s">
        <v>26</v>
      </c>
      <c r="T1095" s="9" t="s">
        <v>27</v>
      </c>
      <c r="U1095" s="13">
        <v>45000000</v>
      </c>
      <c r="V1095" s="13">
        <v>2000</v>
      </c>
      <c r="W1095" s="13">
        <v>625</v>
      </c>
      <c r="X1095" s="13">
        <v>5.6</v>
      </c>
      <c r="Y1095" s="13">
        <v>2.35</v>
      </c>
      <c r="Z1095" s="14">
        <v>0</v>
      </c>
    </row>
    <row r="1096" spans="1:26" x14ac:dyDescent="0.25">
      <c r="A1096" s="5" t="s">
        <v>20</v>
      </c>
      <c r="B1096" s="6" t="s">
        <v>1582</v>
      </c>
      <c r="C1096" s="11">
        <v>218</v>
      </c>
      <c r="D1096" s="11">
        <v>129</v>
      </c>
      <c r="E1096" s="11">
        <v>628</v>
      </c>
      <c r="F1096" s="11">
        <v>548</v>
      </c>
      <c r="G1096" s="6" t="s">
        <v>106</v>
      </c>
      <c r="H1096" s="11">
        <v>14000</v>
      </c>
      <c r="I1096" s="11">
        <v>59365105</v>
      </c>
      <c r="J1096" s="6" t="s">
        <v>599</v>
      </c>
      <c r="K1096" s="6" t="s">
        <v>1074</v>
      </c>
      <c r="L1096" s="6" t="s">
        <v>4459</v>
      </c>
      <c r="M1096" s="11"/>
      <c r="N1096" s="11"/>
      <c r="O1096" s="6"/>
      <c r="P1096" s="11"/>
      <c r="Q1096" s="11">
        <v>1004</v>
      </c>
      <c r="R1096" s="6" t="s">
        <v>25</v>
      </c>
      <c r="S1096" s="6" t="s">
        <v>34</v>
      </c>
      <c r="T1096" s="6" t="s">
        <v>249</v>
      </c>
      <c r="U1096" s="11">
        <v>45000000</v>
      </c>
      <c r="V1096" s="11">
        <v>2003</v>
      </c>
      <c r="W1096" s="11">
        <v>14000</v>
      </c>
      <c r="X1096" s="11">
        <v>7.7</v>
      </c>
      <c r="Y1096" s="11">
        <v>2.35</v>
      </c>
      <c r="Z1096" s="12">
        <v>52000</v>
      </c>
    </row>
    <row r="1097" spans="1:26" x14ac:dyDescent="0.25">
      <c r="A1097" s="8" t="s">
        <v>20</v>
      </c>
      <c r="B1097" s="9" t="s">
        <v>137</v>
      </c>
      <c r="C1097" s="13">
        <v>117</v>
      </c>
      <c r="D1097" s="13">
        <v>95</v>
      </c>
      <c r="E1097" s="13">
        <v>487</v>
      </c>
      <c r="F1097" s="13">
        <v>1000</v>
      </c>
      <c r="G1097" s="9" t="s">
        <v>1648</v>
      </c>
      <c r="H1097" s="13">
        <v>18000</v>
      </c>
      <c r="I1097" s="13">
        <v>162792677</v>
      </c>
      <c r="J1097" s="9" t="s">
        <v>378</v>
      </c>
      <c r="K1097" s="9" t="s">
        <v>2809</v>
      </c>
      <c r="L1097" s="9" t="s">
        <v>599</v>
      </c>
      <c r="M1097" s="13" t="s">
        <v>4118</v>
      </c>
      <c r="N1097" s="13" t="s">
        <v>478</v>
      </c>
      <c r="O1097" s="9"/>
      <c r="P1097" s="13"/>
      <c r="Q1097" s="13">
        <v>317</v>
      </c>
      <c r="R1097" s="9" t="s">
        <v>25</v>
      </c>
      <c r="S1097" s="9" t="s">
        <v>26</v>
      </c>
      <c r="T1097" s="9" t="s">
        <v>126</v>
      </c>
      <c r="U1097" s="13">
        <v>120000000</v>
      </c>
      <c r="V1097" s="13">
        <v>1998</v>
      </c>
      <c r="W1097" s="13">
        <v>1000</v>
      </c>
      <c r="X1097" s="13">
        <v>7.2</v>
      </c>
      <c r="Y1097" s="13">
        <v>2.35</v>
      </c>
      <c r="Z1097" s="14">
        <v>0</v>
      </c>
    </row>
    <row r="1098" spans="1:26" x14ac:dyDescent="0.25">
      <c r="A1098" s="5" t="s">
        <v>20</v>
      </c>
      <c r="B1098" s="6" t="s">
        <v>888</v>
      </c>
      <c r="C1098" s="11">
        <v>208</v>
      </c>
      <c r="D1098" s="11">
        <v>122</v>
      </c>
      <c r="E1098" s="11">
        <v>117</v>
      </c>
      <c r="F1098" s="11">
        <v>140</v>
      </c>
      <c r="G1098" s="6" t="s">
        <v>285</v>
      </c>
      <c r="H1098" s="11">
        <v>40000</v>
      </c>
      <c r="I1098" s="11">
        <v>31598308</v>
      </c>
      <c r="J1098" s="6" t="s">
        <v>1786</v>
      </c>
      <c r="K1098" s="6" t="s">
        <v>5505</v>
      </c>
      <c r="L1098" s="6" t="s">
        <v>2604</v>
      </c>
      <c r="M1098" s="11"/>
      <c r="N1098" s="11"/>
      <c r="O1098" s="6"/>
      <c r="P1098" s="11"/>
      <c r="Q1098" s="11">
        <v>541</v>
      </c>
      <c r="R1098" s="6" t="s">
        <v>25</v>
      </c>
      <c r="S1098" s="6" t="s">
        <v>26</v>
      </c>
      <c r="T1098" s="6" t="s">
        <v>249</v>
      </c>
      <c r="U1098" s="11">
        <v>35000000</v>
      </c>
      <c r="V1098" s="11">
        <v>2001</v>
      </c>
      <c r="W1098" s="11">
        <v>1000</v>
      </c>
      <c r="X1098" s="11">
        <v>6.8</v>
      </c>
      <c r="Y1098" s="11">
        <v>2.35</v>
      </c>
      <c r="Z1098" s="12">
        <v>0</v>
      </c>
    </row>
    <row r="1099" spans="1:26" x14ac:dyDescent="0.25">
      <c r="A1099" s="8" t="s">
        <v>20</v>
      </c>
      <c r="B1099" s="9" t="s">
        <v>1644</v>
      </c>
      <c r="C1099" s="13">
        <v>38</v>
      </c>
      <c r="D1099" s="13">
        <v>110</v>
      </c>
      <c r="E1099" s="13">
        <v>49</v>
      </c>
      <c r="F1099" s="13">
        <v>20</v>
      </c>
      <c r="G1099" s="9" t="s">
        <v>1649</v>
      </c>
      <c r="H1099" s="13">
        <v>13000</v>
      </c>
      <c r="I1099" s="13">
        <v>57362581</v>
      </c>
      <c r="J1099" s="9" t="s">
        <v>497</v>
      </c>
      <c r="K1099" s="9" t="s">
        <v>5507</v>
      </c>
      <c r="L1099" s="9" t="s">
        <v>1074</v>
      </c>
      <c r="M1099" s="13" t="s">
        <v>4459</v>
      </c>
      <c r="N1099" s="13" t="s">
        <v>2604</v>
      </c>
      <c r="O1099" s="9"/>
      <c r="P1099" s="13"/>
      <c r="Q1099" s="13">
        <v>116</v>
      </c>
      <c r="R1099" s="9" t="s">
        <v>25</v>
      </c>
      <c r="S1099" s="9" t="s">
        <v>1650</v>
      </c>
      <c r="T1099" s="9" t="s">
        <v>249</v>
      </c>
      <c r="U1099" s="13">
        <v>45000000</v>
      </c>
      <c r="V1099" s="13">
        <v>1994</v>
      </c>
      <c r="W1099" s="13">
        <v>279</v>
      </c>
      <c r="X1099" s="13">
        <v>5.4</v>
      </c>
      <c r="Y1099" s="13">
        <v>1.85</v>
      </c>
      <c r="Z1099" s="14">
        <v>0</v>
      </c>
    </row>
    <row r="1100" spans="1:26" x14ac:dyDescent="0.25">
      <c r="A1100" s="5" t="s">
        <v>20</v>
      </c>
      <c r="B1100" s="6" t="s">
        <v>1009</v>
      </c>
      <c r="C1100" s="11">
        <v>48</v>
      </c>
      <c r="D1100" s="11">
        <v>135</v>
      </c>
      <c r="E1100" s="11">
        <v>41</v>
      </c>
      <c r="F1100" s="11">
        <v>808</v>
      </c>
      <c r="G1100" s="6" t="s">
        <v>1047</v>
      </c>
      <c r="H1100" s="11">
        <v>982</v>
      </c>
      <c r="I1100" s="11">
        <v>53854588</v>
      </c>
      <c r="J1100" s="6" t="s">
        <v>599</v>
      </c>
      <c r="K1100" s="6" t="s">
        <v>1074</v>
      </c>
      <c r="L1100" s="6" t="s">
        <v>4459</v>
      </c>
      <c r="M1100" s="11" t="s">
        <v>5506</v>
      </c>
      <c r="N1100" s="11"/>
      <c r="O1100" s="6"/>
      <c r="P1100" s="11"/>
      <c r="Q1100" s="11">
        <v>73</v>
      </c>
      <c r="R1100" s="6" t="s">
        <v>25</v>
      </c>
      <c r="S1100" s="6" t="s">
        <v>26</v>
      </c>
      <c r="T1100" s="6" t="s">
        <v>249</v>
      </c>
      <c r="U1100" s="11">
        <v>45000000</v>
      </c>
      <c r="V1100" s="11">
        <v>1996</v>
      </c>
      <c r="W1100" s="11">
        <v>843</v>
      </c>
      <c r="X1100" s="11">
        <v>6.3</v>
      </c>
      <c r="Y1100" s="11">
        <v>2.35</v>
      </c>
      <c r="Z1100" s="12">
        <v>1000</v>
      </c>
    </row>
    <row r="1101" spans="1:26" x14ac:dyDescent="0.25">
      <c r="A1101" s="8" t="s">
        <v>20</v>
      </c>
      <c r="B1101" s="9" t="s">
        <v>1651</v>
      </c>
      <c r="C1101" s="13">
        <v>8</v>
      </c>
      <c r="D1101" s="13">
        <v>111</v>
      </c>
      <c r="E1101" s="13">
        <v>5</v>
      </c>
      <c r="F1101" s="13">
        <v>559</v>
      </c>
      <c r="G1101" s="9" t="s">
        <v>1652</v>
      </c>
      <c r="H1101" s="13">
        <v>6000</v>
      </c>
      <c r="I1101" s="13"/>
      <c r="J1101" s="9" t="s">
        <v>599</v>
      </c>
      <c r="K1101" s="9" t="s">
        <v>4118</v>
      </c>
      <c r="L1101" s="9"/>
      <c r="M1101" s="13"/>
      <c r="N1101" s="13"/>
      <c r="O1101" s="9"/>
      <c r="P1101" s="13"/>
      <c r="Q1101" s="13">
        <v>61</v>
      </c>
      <c r="R1101" s="9" t="s">
        <v>25</v>
      </c>
      <c r="S1101" s="9" t="s">
        <v>26</v>
      </c>
      <c r="T1101" s="9" t="s">
        <v>1602</v>
      </c>
      <c r="U1101" s="13">
        <v>2500000</v>
      </c>
      <c r="V1101" s="13">
        <v>1968</v>
      </c>
      <c r="W1101" s="13">
        <v>584</v>
      </c>
      <c r="X1101" s="13">
        <v>7.2</v>
      </c>
      <c r="Y1101" s="13">
        <v>1.85</v>
      </c>
      <c r="Z1101" s="14">
        <v>0</v>
      </c>
    </row>
    <row r="1102" spans="1:26" x14ac:dyDescent="0.25">
      <c r="A1102" s="5" t="s">
        <v>20</v>
      </c>
      <c r="B1102" s="6" t="s">
        <v>1367</v>
      </c>
      <c r="C1102" s="11">
        <v>94</v>
      </c>
      <c r="D1102" s="11">
        <v>95</v>
      </c>
      <c r="E1102" s="11">
        <v>58</v>
      </c>
      <c r="F1102" s="11">
        <v>3000</v>
      </c>
      <c r="G1102" s="6" t="s">
        <v>473</v>
      </c>
      <c r="H1102" s="11">
        <v>14000</v>
      </c>
      <c r="I1102" s="11">
        <v>52580895</v>
      </c>
      <c r="J1102" s="6" t="s">
        <v>599</v>
      </c>
      <c r="K1102" s="6" t="s">
        <v>4118</v>
      </c>
      <c r="L1102" s="6" t="s">
        <v>4459</v>
      </c>
      <c r="M1102" s="11" t="s">
        <v>5506</v>
      </c>
      <c r="N1102" s="11"/>
      <c r="O1102" s="6"/>
      <c r="P1102" s="11"/>
      <c r="Q1102" s="11">
        <v>118</v>
      </c>
      <c r="R1102" s="6" t="s">
        <v>25</v>
      </c>
      <c r="S1102" s="6" t="s">
        <v>26</v>
      </c>
      <c r="T1102" s="6" t="s">
        <v>54</v>
      </c>
      <c r="U1102" s="11">
        <v>45000000</v>
      </c>
      <c r="V1102" s="11">
        <v>2005</v>
      </c>
      <c r="W1102" s="11">
        <v>8000</v>
      </c>
      <c r="X1102" s="11">
        <v>5.6</v>
      </c>
      <c r="Y1102" s="11">
        <v>2.35</v>
      </c>
      <c r="Z1102" s="12">
        <v>743</v>
      </c>
    </row>
    <row r="1103" spans="1:26" x14ac:dyDescent="0.25">
      <c r="A1103" s="8" t="s">
        <v>20</v>
      </c>
      <c r="B1103" s="9" t="s">
        <v>1653</v>
      </c>
      <c r="C1103" s="13">
        <v>276</v>
      </c>
      <c r="D1103" s="13">
        <v>109</v>
      </c>
      <c r="E1103" s="13">
        <v>37</v>
      </c>
      <c r="F1103" s="13">
        <v>651</v>
      </c>
      <c r="G1103" s="9" t="s">
        <v>180</v>
      </c>
      <c r="H1103" s="13">
        <v>11000</v>
      </c>
      <c r="I1103" s="13">
        <v>51019112</v>
      </c>
      <c r="J1103" s="9" t="s">
        <v>378</v>
      </c>
      <c r="K1103" s="9" t="s">
        <v>599</v>
      </c>
      <c r="L1103" s="9" t="s">
        <v>2970</v>
      </c>
      <c r="M1103" s="13"/>
      <c r="N1103" s="13"/>
      <c r="O1103" s="9"/>
      <c r="P1103" s="13"/>
      <c r="Q1103" s="13">
        <v>1053</v>
      </c>
      <c r="R1103" s="9" t="s">
        <v>25</v>
      </c>
      <c r="S1103" s="9" t="s">
        <v>26</v>
      </c>
      <c r="T1103" s="9" t="s">
        <v>54</v>
      </c>
      <c r="U1103" s="13">
        <v>50000000</v>
      </c>
      <c r="V1103" s="13">
        <v>2005</v>
      </c>
      <c r="W1103" s="13">
        <v>2000</v>
      </c>
      <c r="X1103" s="13">
        <v>6.8</v>
      </c>
      <c r="Y1103" s="13">
        <v>2.35</v>
      </c>
      <c r="Z1103" s="14">
        <v>10000</v>
      </c>
    </row>
    <row r="1104" spans="1:26" x14ac:dyDescent="0.25">
      <c r="A1104" s="5" t="s">
        <v>20</v>
      </c>
      <c r="B1104" s="6" t="s">
        <v>1654</v>
      </c>
      <c r="C1104" s="11">
        <v>59</v>
      </c>
      <c r="D1104" s="11">
        <v>93</v>
      </c>
      <c r="E1104" s="11">
        <v>38</v>
      </c>
      <c r="F1104" s="11">
        <v>631</v>
      </c>
      <c r="G1104" s="6" t="s">
        <v>1655</v>
      </c>
      <c r="H1104" s="11">
        <v>1000</v>
      </c>
      <c r="I1104" s="11">
        <v>48114556</v>
      </c>
      <c r="J1104" s="6" t="s">
        <v>599</v>
      </c>
      <c r="K1104" s="6" t="s">
        <v>4118</v>
      </c>
      <c r="L1104" s="6" t="s">
        <v>478</v>
      </c>
      <c r="M1104" s="11" t="s">
        <v>4459</v>
      </c>
      <c r="N1104" s="11"/>
      <c r="O1104" s="6"/>
      <c r="P1104" s="11"/>
      <c r="Q1104" s="11">
        <v>91</v>
      </c>
      <c r="R1104" s="6" t="s">
        <v>25</v>
      </c>
      <c r="S1104" s="6" t="s">
        <v>26</v>
      </c>
      <c r="T1104" s="6" t="s">
        <v>54</v>
      </c>
      <c r="U1104" s="11">
        <v>26000000</v>
      </c>
      <c r="V1104" s="11">
        <v>2004</v>
      </c>
      <c r="W1104" s="11">
        <v>641</v>
      </c>
      <c r="X1104" s="11">
        <v>4.3</v>
      </c>
      <c r="Y1104" s="11">
        <v>2.35</v>
      </c>
      <c r="Z1104" s="12">
        <v>531</v>
      </c>
    </row>
    <row r="1105" spans="1:26" x14ac:dyDescent="0.25">
      <c r="A1105" s="8" t="s">
        <v>20</v>
      </c>
      <c r="B1105" s="9" t="s">
        <v>1656</v>
      </c>
      <c r="C1105" s="13">
        <v>216</v>
      </c>
      <c r="D1105" s="13">
        <v>94</v>
      </c>
      <c r="E1105" s="13">
        <v>85</v>
      </c>
      <c r="F1105" s="13">
        <v>443</v>
      </c>
      <c r="G1105" s="9" t="s">
        <v>1528</v>
      </c>
      <c r="H1105" s="13">
        <v>14000</v>
      </c>
      <c r="I1105" s="13">
        <v>50648679</v>
      </c>
      <c r="J1105" s="9" t="s">
        <v>497</v>
      </c>
      <c r="K1105" s="9" t="s">
        <v>1786</v>
      </c>
      <c r="L1105" s="9" t="s">
        <v>2970</v>
      </c>
      <c r="M1105" s="13" t="s">
        <v>2604</v>
      </c>
      <c r="N1105" s="13"/>
      <c r="O1105" s="9"/>
      <c r="P1105" s="13"/>
      <c r="Q1105" s="13">
        <v>348</v>
      </c>
      <c r="R1105" s="9" t="s">
        <v>25</v>
      </c>
      <c r="S1105" s="9" t="s">
        <v>538</v>
      </c>
      <c r="T1105" s="9" t="s">
        <v>249</v>
      </c>
      <c r="U1105" s="13">
        <v>45000000</v>
      </c>
      <c r="V1105" s="13">
        <v>2007</v>
      </c>
      <c r="W1105" s="13">
        <v>706</v>
      </c>
      <c r="X1105" s="13">
        <v>6.3</v>
      </c>
      <c r="Y1105" s="13">
        <v>2.35</v>
      </c>
      <c r="Z1105" s="14">
        <v>0</v>
      </c>
    </row>
    <row r="1106" spans="1:26" x14ac:dyDescent="0.25">
      <c r="A1106" s="5" t="s">
        <v>20</v>
      </c>
      <c r="B1106" s="6" t="s">
        <v>586</v>
      </c>
      <c r="C1106" s="11">
        <v>173</v>
      </c>
      <c r="D1106" s="11">
        <v>117</v>
      </c>
      <c r="E1106" s="11">
        <v>153</v>
      </c>
      <c r="F1106" s="11">
        <v>734</v>
      </c>
      <c r="G1106" s="6" t="s">
        <v>756</v>
      </c>
      <c r="H1106" s="11">
        <v>35000</v>
      </c>
      <c r="I1106" s="11">
        <v>46280507</v>
      </c>
      <c r="J1106" s="6" t="s">
        <v>599</v>
      </c>
      <c r="K1106" s="6" t="s">
        <v>4459</v>
      </c>
      <c r="L1106" s="6"/>
      <c r="M1106" s="11"/>
      <c r="N1106" s="11"/>
      <c r="O1106" s="6"/>
      <c r="P1106" s="11"/>
      <c r="Q1106" s="11">
        <v>184</v>
      </c>
      <c r="R1106" s="6" t="s">
        <v>25</v>
      </c>
      <c r="S1106" s="6" t="s">
        <v>26</v>
      </c>
      <c r="T1106" s="6" t="s">
        <v>27</v>
      </c>
      <c r="U1106" s="11">
        <v>40000000</v>
      </c>
      <c r="V1106" s="11">
        <v>2014</v>
      </c>
      <c r="W1106" s="11">
        <v>11000</v>
      </c>
      <c r="X1106" s="11">
        <v>6.5</v>
      </c>
      <c r="Y1106" s="11">
        <v>1.85</v>
      </c>
      <c r="Z1106" s="12">
        <v>12000</v>
      </c>
    </row>
    <row r="1107" spans="1:26" x14ac:dyDescent="0.25">
      <c r="A1107" s="8" t="s">
        <v>20</v>
      </c>
      <c r="B1107" s="9" t="s">
        <v>1372</v>
      </c>
      <c r="C1107" s="13">
        <v>99</v>
      </c>
      <c r="D1107" s="13">
        <v>112</v>
      </c>
      <c r="E1107" s="13">
        <v>61</v>
      </c>
      <c r="F1107" s="13">
        <v>501</v>
      </c>
      <c r="G1107" s="9" t="s">
        <v>1229</v>
      </c>
      <c r="H1107" s="13">
        <v>1000</v>
      </c>
      <c r="I1107" s="13">
        <v>38360195</v>
      </c>
      <c r="J1107" s="9" t="s">
        <v>378</v>
      </c>
      <c r="K1107" s="9" t="s">
        <v>599</v>
      </c>
      <c r="L1107" s="9" t="s">
        <v>1074</v>
      </c>
      <c r="M1107" s="13"/>
      <c r="N1107" s="13"/>
      <c r="O1107" s="9"/>
      <c r="P1107" s="13"/>
      <c r="Q1107" s="13">
        <v>116</v>
      </c>
      <c r="R1107" s="9" t="s">
        <v>25</v>
      </c>
      <c r="S1107" s="9" t="s">
        <v>26</v>
      </c>
      <c r="T1107" s="9" t="s">
        <v>27</v>
      </c>
      <c r="U1107" s="13">
        <v>45000000</v>
      </c>
      <c r="V1107" s="13">
        <v>2006</v>
      </c>
      <c r="W1107" s="13">
        <v>976</v>
      </c>
      <c r="X1107" s="13">
        <v>6.4</v>
      </c>
      <c r="Y1107" s="13">
        <v>2.35</v>
      </c>
      <c r="Z1107" s="14">
        <v>0</v>
      </c>
    </row>
    <row r="1108" spans="1:26" x14ac:dyDescent="0.25">
      <c r="A1108" s="5" t="s">
        <v>20</v>
      </c>
      <c r="B1108" s="6" t="s">
        <v>1445</v>
      </c>
      <c r="C1108" s="11">
        <v>42</v>
      </c>
      <c r="D1108" s="11">
        <v>111</v>
      </c>
      <c r="E1108" s="11">
        <v>161</v>
      </c>
      <c r="F1108" s="11">
        <v>132</v>
      </c>
      <c r="G1108" s="6" t="s">
        <v>129</v>
      </c>
      <c r="H1108" s="11">
        <v>11000</v>
      </c>
      <c r="I1108" s="11">
        <v>46815748</v>
      </c>
      <c r="J1108" s="6" t="s">
        <v>497</v>
      </c>
      <c r="K1108" s="6" t="s">
        <v>378</v>
      </c>
      <c r="L1108" s="6" t="s">
        <v>5507</v>
      </c>
      <c r="M1108" s="11" t="s">
        <v>2604</v>
      </c>
      <c r="N1108" s="11"/>
      <c r="O1108" s="6"/>
      <c r="P1108" s="11"/>
      <c r="Q1108" s="11">
        <v>69</v>
      </c>
      <c r="R1108" s="6" t="s">
        <v>25</v>
      </c>
      <c r="S1108" s="6" t="s">
        <v>26</v>
      </c>
      <c r="T1108" s="6" t="s">
        <v>27</v>
      </c>
      <c r="U1108" s="11">
        <v>45000000</v>
      </c>
      <c r="V1108" s="11">
        <v>1994</v>
      </c>
      <c r="W1108" s="11">
        <v>894</v>
      </c>
      <c r="X1108" s="11">
        <v>6.3</v>
      </c>
      <c r="Y1108" s="11">
        <v>2.35</v>
      </c>
      <c r="Z1108" s="12">
        <v>0</v>
      </c>
    </row>
    <row r="1109" spans="1:26" x14ac:dyDescent="0.25">
      <c r="A1109" s="8" t="s">
        <v>20</v>
      </c>
      <c r="B1109" s="9" t="s">
        <v>691</v>
      </c>
      <c r="C1109" s="13">
        <v>25</v>
      </c>
      <c r="D1109" s="13">
        <v>96</v>
      </c>
      <c r="E1109" s="13">
        <v>0</v>
      </c>
      <c r="F1109" s="13">
        <v>563</v>
      </c>
      <c r="G1109" s="9" t="s">
        <v>1658</v>
      </c>
      <c r="H1109" s="13">
        <v>1000</v>
      </c>
      <c r="I1109" s="13">
        <v>35617599</v>
      </c>
      <c r="J1109" s="9" t="s">
        <v>1074</v>
      </c>
      <c r="K1109" s="9" t="s">
        <v>4118</v>
      </c>
      <c r="L1109" s="9" t="s">
        <v>478</v>
      </c>
      <c r="M1109" s="13"/>
      <c r="N1109" s="13"/>
      <c r="O1109" s="9"/>
      <c r="P1109" s="13"/>
      <c r="Q1109" s="13">
        <v>47</v>
      </c>
      <c r="R1109" s="9" t="s">
        <v>25</v>
      </c>
      <c r="S1109" s="9" t="s">
        <v>26</v>
      </c>
      <c r="T1109" s="9" t="s">
        <v>54</v>
      </c>
      <c r="U1109" s="13">
        <v>45000000</v>
      </c>
      <c r="V1109" s="13">
        <v>1995</v>
      </c>
      <c r="W1109" s="13">
        <v>845</v>
      </c>
      <c r="X1109" s="13">
        <v>5.9</v>
      </c>
      <c r="Y1109" s="13">
        <v>1.85</v>
      </c>
      <c r="Z1109" s="14">
        <v>0</v>
      </c>
    </row>
    <row r="1110" spans="1:26" x14ac:dyDescent="0.25">
      <c r="A1110" s="5" t="s">
        <v>309</v>
      </c>
      <c r="B1110" s="6" t="s">
        <v>315</v>
      </c>
      <c r="C1110" s="11">
        <v>339</v>
      </c>
      <c r="D1110" s="11">
        <v>141</v>
      </c>
      <c r="E1110" s="11">
        <v>0</v>
      </c>
      <c r="F1110" s="11">
        <v>404</v>
      </c>
      <c r="G1110" s="6" t="s">
        <v>1659</v>
      </c>
      <c r="H1110" s="11">
        <v>749</v>
      </c>
      <c r="I1110" s="11">
        <v>47307550</v>
      </c>
      <c r="J1110" s="6" t="s">
        <v>5507</v>
      </c>
      <c r="K1110" s="6" t="s">
        <v>1074</v>
      </c>
      <c r="L1110" s="6" t="s">
        <v>2604</v>
      </c>
      <c r="M1110" s="11"/>
      <c r="N1110" s="11"/>
      <c r="O1110" s="6"/>
      <c r="P1110" s="11"/>
      <c r="Q1110" s="11">
        <v>269</v>
      </c>
      <c r="R1110" s="6" t="s">
        <v>25</v>
      </c>
      <c r="S1110" s="6" t="s">
        <v>26</v>
      </c>
      <c r="T1110" s="6" t="s">
        <v>249</v>
      </c>
      <c r="U1110" s="11">
        <v>45000000</v>
      </c>
      <c r="V1110" s="11">
        <v>2012</v>
      </c>
      <c r="W1110" s="11">
        <v>463</v>
      </c>
      <c r="X1110" s="11">
        <v>6.5</v>
      </c>
      <c r="Y1110" s="11">
        <v>2.35</v>
      </c>
      <c r="Z1110" s="12">
        <v>28000</v>
      </c>
    </row>
    <row r="1111" spans="1:26" x14ac:dyDescent="0.25">
      <c r="A1111" s="8" t="s">
        <v>20</v>
      </c>
      <c r="B1111" s="9" t="s">
        <v>1662</v>
      </c>
      <c r="C1111" s="13">
        <v>127</v>
      </c>
      <c r="D1111" s="13">
        <v>94</v>
      </c>
      <c r="E1111" s="13">
        <v>160</v>
      </c>
      <c r="F1111" s="13">
        <v>167</v>
      </c>
      <c r="G1111" s="9" t="s">
        <v>1663</v>
      </c>
      <c r="H1111" s="13">
        <v>550</v>
      </c>
      <c r="I1111" s="13">
        <v>32003620</v>
      </c>
      <c r="J1111" s="9" t="s">
        <v>497</v>
      </c>
      <c r="K1111" s="9" t="s">
        <v>5507</v>
      </c>
      <c r="L1111" s="9" t="s">
        <v>2604</v>
      </c>
      <c r="M1111" s="13"/>
      <c r="N1111" s="13"/>
      <c r="O1111" s="9"/>
      <c r="P1111" s="13"/>
      <c r="Q1111" s="13">
        <v>355</v>
      </c>
      <c r="R1111" s="9" t="s">
        <v>25</v>
      </c>
      <c r="S1111" s="9" t="s">
        <v>26</v>
      </c>
      <c r="T1111" s="9" t="s">
        <v>27</v>
      </c>
      <c r="U1111" s="13">
        <v>25000000</v>
      </c>
      <c r="V1111" s="13">
        <v>2004</v>
      </c>
      <c r="W1111" s="13">
        <v>216</v>
      </c>
      <c r="X1111" s="13">
        <v>6.5</v>
      </c>
      <c r="Y1111" s="13">
        <v>2.35</v>
      </c>
      <c r="Z1111" s="14">
        <v>2000</v>
      </c>
    </row>
    <row r="1112" spans="1:26" x14ac:dyDescent="0.25">
      <c r="A1112" s="5" t="s">
        <v>20</v>
      </c>
      <c r="B1112" s="6" t="s">
        <v>1664</v>
      </c>
      <c r="C1112" s="11">
        <v>122</v>
      </c>
      <c r="D1112" s="11">
        <v>87</v>
      </c>
      <c r="E1112" s="11">
        <v>29</v>
      </c>
      <c r="F1112" s="11">
        <v>252</v>
      </c>
      <c r="G1112" s="6" t="s">
        <v>1665</v>
      </c>
      <c r="H1112" s="11">
        <v>427</v>
      </c>
      <c r="I1112" s="11">
        <v>27972410</v>
      </c>
      <c r="J1112" s="6" t="s">
        <v>497</v>
      </c>
      <c r="K1112" s="6" t="s">
        <v>378</v>
      </c>
      <c r="L1112" s="6" t="s">
        <v>599</v>
      </c>
      <c r="M1112" s="11"/>
      <c r="N1112" s="11"/>
      <c r="O1112" s="6"/>
      <c r="P1112" s="11"/>
      <c r="Q1112" s="11">
        <v>285</v>
      </c>
      <c r="R1112" s="6" t="s">
        <v>25</v>
      </c>
      <c r="S1112" s="6" t="s">
        <v>34</v>
      </c>
      <c r="T1112" s="6" t="s">
        <v>54</v>
      </c>
      <c r="U1112" s="11">
        <v>35000000</v>
      </c>
      <c r="V1112" s="11">
        <v>2003</v>
      </c>
      <c r="W1112" s="11">
        <v>304</v>
      </c>
      <c r="X1112" s="11">
        <v>6.1</v>
      </c>
      <c r="Y1112" s="11">
        <v>1.85</v>
      </c>
      <c r="Z1112" s="12">
        <v>2000</v>
      </c>
    </row>
    <row r="1113" spans="1:26" x14ac:dyDescent="0.25">
      <c r="A1113" s="8" t="s">
        <v>20</v>
      </c>
      <c r="B1113" s="9" t="s">
        <v>1666</v>
      </c>
      <c r="C1113" s="13">
        <v>105</v>
      </c>
      <c r="D1113" s="13">
        <v>88</v>
      </c>
      <c r="E1113" s="13">
        <v>8</v>
      </c>
      <c r="F1113" s="13">
        <v>8000</v>
      </c>
      <c r="G1113" s="9" t="s">
        <v>816</v>
      </c>
      <c r="H1113" s="13">
        <v>12000</v>
      </c>
      <c r="I1113" s="13">
        <v>28133159</v>
      </c>
      <c r="J1113" s="9" t="s">
        <v>378</v>
      </c>
      <c r="K1113" s="9" t="s">
        <v>2809</v>
      </c>
      <c r="L1113" s="9" t="s">
        <v>599</v>
      </c>
      <c r="M1113" s="13" t="s">
        <v>4118</v>
      </c>
      <c r="N1113" s="13" t="s">
        <v>478</v>
      </c>
      <c r="O1113" s="9"/>
      <c r="P1113" s="13"/>
      <c r="Q1113" s="13">
        <v>70</v>
      </c>
      <c r="R1113" s="9" t="s">
        <v>25</v>
      </c>
      <c r="S1113" s="9" t="s">
        <v>26</v>
      </c>
      <c r="T1113" s="9" t="s">
        <v>54</v>
      </c>
      <c r="U1113" s="13">
        <v>50000000</v>
      </c>
      <c r="V1113" s="13">
        <v>2006</v>
      </c>
      <c r="W1113" s="13">
        <v>11000</v>
      </c>
      <c r="X1113" s="13">
        <v>5.9</v>
      </c>
      <c r="Y1113" s="13">
        <v>1.85</v>
      </c>
      <c r="Z1113" s="14">
        <v>593</v>
      </c>
    </row>
    <row r="1114" spans="1:26" x14ac:dyDescent="0.25">
      <c r="A1114" s="5" t="s">
        <v>20</v>
      </c>
      <c r="B1114" s="6" t="s">
        <v>1667</v>
      </c>
      <c r="C1114" s="11">
        <v>144</v>
      </c>
      <c r="D1114" s="11">
        <v>177</v>
      </c>
      <c r="E1114" s="11">
        <v>0</v>
      </c>
      <c r="F1114" s="11">
        <v>202</v>
      </c>
      <c r="G1114" s="6" t="s">
        <v>480</v>
      </c>
      <c r="H1114" s="11">
        <v>913</v>
      </c>
      <c r="I1114" s="11">
        <v>27400000</v>
      </c>
      <c r="J1114" s="6" t="s">
        <v>497</v>
      </c>
      <c r="K1114" s="6" t="s">
        <v>378</v>
      </c>
      <c r="L1114" s="6" t="s">
        <v>2970</v>
      </c>
      <c r="M1114" s="11"/>
      <c r="N1114" s="11"/>
      <c r="O1114" s="6"/>
      <c r="P1114" s="11"/>
      <c r="Q1114" s="11">
        <v>569</v>
      </c>
      <c r="R1114" s="6" t="s">
        <v>25</v>
      </c>
      <c r="S1114" s="6" t="s">
        <v>26</v>
      </c>
      <c r="T1114" s="6" t="s">
        <v>27</v>
      </c>
      <c r="U1114" s="11">
        <v>40000000</v>
      </c>
      <c r="V1114" s="11">
        <v>1984</v>
      </c>
      <c r="W1114" s="11">
        <v>362</v>
      </c>
      <c r="X1114" s="11">
        <v>6.6</v>
      </c>
      <c r="Y1114" s="11">
        <v>2.35</v>
      </c>
      <c r="Z1114" s="12">
        <v>11000</v>
      </c>
    </row>
    <row r="1115" spans="1:26" x14ac:dyDescent="0.25">
      <c r="A1115" s="8" t="s">
        <v>20</v>
      </c>
      <c r="B1115" s="9" t="s">
        <v>1669</v>
      </c>
      <c r="C1115" s="13">
        <v>156</v>
      </c>
      <c r="D1115" s="13">
        <v>133</v>
      </c>
      <c r="E1115" s="13">
        <v>278</v>
      </c>
      <c r="F1115" s="13">
        <v>107</v>
      </c>
      <c r="G1115" s="9" t="s">
        <v>1670</v>
      </c>
      <c r="H1115" s="13">
        <v>5000</v>
      </c>
      <c r="I1115" s="13">
        <v>24343673</v>
      </c>
      <c r="J1115" s="9" t="s">
        <v>1074</v>
      </c>
      <c r="K1115" s="9" t="s">
        <v>478</v>
      </c>
      <c r="L1115" s="9" t="s">
        <v>3976</v>
      </c>
      <c r="M1115" s="13" t="s">
        <v>4459</v>
      </c>
      <c r="N1115" s="13"/>
      <c r="O1115" s="9"/>
      <c r="P1115" s="13"/>
      <c r="Q1115" s="13">
        <v>524</v>
      </c>
      <c r="R1115" s="9" t="s">
        <v>25</v>
      </c>
      <c r="S1115" s="9" t="s">
        <v>26</v>
      </c>
      <c r="T1115" s="9" t="s">
        <v>27</v>
      </c>
      <c r="U1115" s="13">
        <v>45000000</v>
      </c>
      <c r="V1115" s="13">
        <v>2007</v>
      </c>
      <c r="W1115" s="13">
        <v>117</v>
      </c>
      <c r="X1115" s="13">
        <v>7.4</v>
      </c>
      <c r="Y1115" s="13">
        <v>2.35</v>
      </c>
      <c r="Z1115" s="14">
        <v>14000</v>
      </c>
    </row>
    <row r="1116" spans="1:26" x14ac:dyDescent="0.25">
      <c r="A1116" s="5" t="s">
        <v>20</v>
      </c>
      <c r="B1116" s="6" t="s">
        <v>31</v>
      </c>
      <c r="C1116" s="11">
        <v>323</v>
      </c>
      <c r="D1116" s="11">
        <v>119</v>
      </c>
      <c r="E1116" s="11">
        <v>0</v>
      </c>
      <c r="F1116" s="11">
        <v>10000</v>
      </c>
      <c r="G1116" s="6" t="s">
        <v>100</v>
      </c>
      <c r="H1116" s="11">
        <v>29000</v>
      </c>
      <c r="I1116" s="11">
        <v>22877808</v>
      </c>
      <c r="J1116" s="6" t="s">
        <v>1074</v>
      </c>
      <c r="K1116" s="6" t="s">
        <v>4459</v>
      </c>
      <c r="L1116" s="6"/>
      <c r="M1116" s="11"/>
      <c r="N1116" s="11"/>
      <c r="O1116" s="6"/>
      <c r="P1116" s="11"/>
      <c r="Q1116" s="11">
        <v>414</v>
      </c>
      <c r="R1116" s="6" t="s">
        <v>25</v>
      </c>
      <c r="S1116" s="6" t="s">
        <v>26</v>
      </c>
      <c r="T1116" s="6" t="s">
        <v>249</v>
      </c>
      <c r="U1116" s="11">
        <v>35000000</v>
      </c>
      <c r="V1116" s="11">
        <v>2008</v>
      </c>
      <c r="W1116" s="11">
        <v>14000</v>
      </c>
      <c r="X1116" s="11">
        <v>7.3</v>
      </c>
      <c r="Y1116" s="11">
        <v>2.35</v>
      </c>
      <c r="Z1116" s="12">
        <v>0</v>
      </c>
    </row>
    <row r="1117" spans="1:26" x14ac:dyDescent="0.25">
      <c r="A1117" s="8" t="s">
        <v>20</v>
      </c>
      <c r="B1117" s="9" t="s">
        <v>413</v>
      </c>
      <c r="C1117" s="13">
        <v>199</v>
      </c>
      <c r="D1117" s="13">
        <v>102</v>
      </c>
      <c r="E1117" s="13">
        <v>503</v>
      </c>
      <c r="F1117" s="13">
        <v>795</v>
      </c>
      <c r="G1117" s="9" t="s">
        <v>1165</v>
      </c>
      <c r="H1117" s="13">
        <v>13000</v>
      </c>
      <c r="I1117" s="13">
        <v>36883539</v>
      </c>
      <c r="J1117" s="9" t="s">
        <v>497</v>
      </c>
      <c r="K1117" s="9" t="s">
        <v>5507</v>
      </c>
      <c r="L1117" s="9" t="s">
        <v>1074</v>
      </c>
      <c r="M1117" s="13" t="s">
        <v>2604</v>
      </c>
      <c r="N1117" s="13"/>
      <c r="O1117" s="9"/>
      <c r="P1117" s="13"/>
      <c r="Q1117" s="13">
        <v>305</v>
      </c>
      <c r="R1117" s="9" t="s">
        <v>25</v>
      </c>
      <c r="S1117" s="9" t="s">
        <v>318</v>
      </c>
      <c r="T1117" s="9" t="s">
        <v>27</v>
      </c>
      <c r="U1117" s="13">
        <v>52000000</v>
      </c>
      <c r="V1117" s="13">
        <v>2006</v>
      </c>
      <c r="W1117" s="13">
        <v>929</v>
      </c>
      <c r="X1117" s="13">
        <v>6.6</v>
      </c>
      <c r="Y1117" s="13">
        <v>2.35</v>
      </c>
      <c r="Z1117" s="14">
        <v>0</v>
      </c>
    </row>
    <row r="1118" spans="1:26" x14ac:dyDescent="0.25">
      <c r="A1118" s="5" t="s">
        <v>20</v>
      </c>
      <c r="B1118" s="6" t="s">
        <v>1671</v>
      </c>
      <c r="C1118" s="11">
        <v>164</v>
      </c>
      <c r="D1118" s="11">
        <v>101</v>
      </c>
      <c r="E1118" s="11">
        <v>326</v>
      </c>
      <c r="F1118" s="11">
        <v>510</v>
      </c>
      <c r="G1118" s="6" t="s">
        <v>1105</v>
      </c>
      <c r="H1118" s="11">
        <v>14000</v>
      </c>
      <c r="I1118" s="11">
        <v>22531698</v>
      </c>
      <c r="J1118" s="6" t="s">
        <v>497</v>
      </c>
      <c r="K1118" s="6" t="s">
        <v>378</v>
      </c>
      <c r="L1118" s="6" t="s">
        <v>2970</v>
      </c>
      <c r="M1118" s="11" t="s">
        <v>2604</v>
      </c>
      <c r="N1118" s="11"/>
      <c r="O1118" s="6"/>
      <c r="P1118" s="11"/>
      <c r="Q1118" s="11">
        <v>214</v>
      </c>
      <c r="R1118" s="6" t="s">
        <v>25</v>
      </c>
      <c r="S1118" s="6" t="s">
        <v>538</v>
      </c>
      <c r="T1118" s="6" t="s">
        <v>27</v>
      </c>
      <c r="U1118" s="11">
        <v>70000000</v>
      </c>
      <c r="V1118" s="11">
        <v>2008</v>
      </c>
      <c r="W1118" s="11">
        <v>844</v>
      </c>
      <c r="X1118" s="11">
        <v>5.6</v>
      </c>
      <c r="Y1118" s="11">
        <v>2.35</v>
      </c>
      <c r="Z1118" s="12">
        <v>0</v>
      </c>
    </row>
    <row r="1119" spans="1:26" x14ac:dyDescent="0.25">
      <c r="A1119" s="8" t="s">
        <v>20</v>
      </c>
      <c r="B1119" s="9" t="s">
        <v>1672</v>
      </c>
      <c r="C1119" s="13">
        <v>39</v>
      </c>
      <c r="D1119" s="13">
        <v>91</v>
      </c>
      <c r="E1119" s="13">
        <v>29</v>
      </c>
      <c r="F1119" s="13">
        <v>322</v>
      </c>
      <c r="G1119" s="9" t="s">
        <v>506</v>
      </c>
      <c r="H1119" s="13">
        <v>2000</v>
      </c>
      <c r="I1119" s="13">
        <v>20400913</v>
      </c>
      <c r="J1119" s="9" t="s">
        <v>497</v>
      </c>
      <c r="K1119" s="9" t="s">
        <v>599</v>
      </c>
      <c r="L1119" s="9" t="s">
        <v>5507</v>
      </c>
      <c r="M1119" s="13" t="s">
        <v>1074</v>
      </c>
      <c r="N1119" s="13" t="s">
        <v>2604</v>
      </c>
      <c r="O1119" s="9"/>
      <c r="P1119" s="13"/>
      <c r="Q1119" s="13">
        <v>80</v>
      </c>
      <c r="R1119" s="9" t="s">
        <v>25</v>
      </c>
      <c r="S1119" s="9" t="s">
        <v>26</v>
      </c>
      <c r="T1119" s="9" t="s">
        <v>249</v>
      </c>
      <c r="U1119" s="13">
        <v>45000000</v>
      </c>
      <c r="V1119" s="13">
        <v>1996</v>
      </c>
      <c r="W1119" s="13">
        <v>461</v>
      </c>
      <c r="X1119" s="13">
        <v>5.3</v>
      </c>
      <c r="Y1119" s="13">
        <v>1.85</v>
      </c>
      <c r="Z1119" s="14">
        <v>451</v>
      </c>
    </row>
    <row r="1120" spans="1:26" x14ac:dyDescent="0.25">
      <c r="A1120" s="5" t="s">
        <v>20</v>
      </c>
      <c r="B1120" s="6" t="s">
        <v>1277</v>
      </c>
      <c r="C1120" s="11">
        <v>43</v>
      </c>
      <c r="D1120" s="11">
        <v>117</v>
      </c>
      <c r="E1120" s="11">
        <v>11000</v>
      </c>
      <c r="F1120" s="11">
        <v>451</v>
      </c>
      <c r="G1120" s="6" t="s">
        <v>1594</v>
      </c>
      <c r="H1120" s="11">
        <v>905</v>
      </c>
      <c r="I1120" s="11">
        <v>20101861</v>
      </c>
      <c r="J1120" s="6" t="s">
        <v>599</v>
      </c>
      <c r="K1120" s="6" t="s">
        <v>4459</v>
      </c>
      <c r="L1120" s="6" t="s">
        <v>2970</v>
      </c>
      <c r="M1120" s="11"/>
      <c r="N1120" s="11"/>
      <c r="O1120" s="6"/>
      <c r="P1120" s="11"/>
      <c r="Q1120" s="11">
        <v>81</v>
      </c>
      <c r="R1120" s="6" t="s">
        <v>25</v>
      </c>
      <c r="S1120" s="6" t="s">
        <v>26</v>
      </c>
      <c r="T1120" s="6" t="s">
        <v>27</v>
      </c>
      <c r="U1120" s="11">
        <v>45000000</v>
      </c>
      <c r="V1120" s="11">
        <v>1996</v>
      </c>
      <c r="W1120" s="11">
        <v>484</v>
      </c>
      <c r="X1120" s="11">
        <v>6</v>
      </c>
      <c r="Y1120" s="11">
        <v>2.35</v>
      </c>
      <c r="Z1120" s="12">
        <v>0</v>
      </c>
    </row>
    <row r="1121" spans="1:26" x14ac:dyDescent="0.25">
      <c r="A1121" s="8" t="s">
        <v>20</v>
      </c>
      <c r="B1121" s="9" t="s">
        <v>1675</v>
      </c>
      <c r="C1121" s="13">
        <v>82</v>
      </c>
      <c r="D1121" s="13">
        <v>86</v>
      </c>
      <c r="E1121" s="13">
        <v>13</v>
      </c>
      <c r="F1121" s="13">
        <v>553</v>
      </c>
      <c r="G1121" s="9" t="s">
        <v>1676</v>
      </c>
      <c r="H1121" s="13">
        <v>1000</v>
      </c>
      <c r="I1121" s="13">
        <v>25200412</v>
      </c>
      <c r="J1121" s="9" t="s">
        <v>378</v>
      </c>
      <c r="K1121" s="9" t="s">
        <v>599</v>
      </c>
      <c r="L1121" s="9" t="s">
        <v>4118</v>
      </c>
      <c r="M1121" s="13" t="s">
        <v>478</v>
      </c>
      <c r="N1121" s="13" t="s">
        <v>2970</v>
      </c>
      <c r="O1121" s="9"/>
      <c r="P1121" s="13"/>
      <c r="Q1121" s="13">
        <v>55</v>
      </c>
      <c r="R1121" s="9" t="s">
        <v>25</v>
      </c>
      <c r="S1121" s="9" t="s">
        <v>26</v>
      </c>
      <c r="T1121" s="9" t="s">
        <v>54</v>
      </c>
      <c r="U1121" s="13">
        <v>45000000</v>
      </c>
      <c r="V1121" s="13">
        <v>2009</v>
      </c>
      <c r="W1121" s="13">
        <v>701</v>
      </c>
      <c r="X1121" s="13">
        <v>5.4</v>
      </c>
      <c r="Y1121" s="13">
        <v>1.85</v>
      </c>
      <c r="Z1121" s="14">
        <v>916</v>
      </c>
    </row>
    <row r="1122" spans="1:26" x14ac:dyDescent="0.25">
      <c r="A1122" s="5" t="s">
        <v>20</v>
      </c>
      <c r="B1122" s="6" t="s">
        <v>1677</v>
      </c>
      <c r="C1122" s="11">
        <v>150</v>
      </c>
      <c r="D1122" s="11">
        <v>124</v>
      </c>
      <c r="E1122" s="11">
        <v>0</v>
      </c>
      <c r="F1122" s="11">
        <v>19</v>
      </c>
      <c r="G1122" s="6" t="s">
        <v>1678</v>
      </c>
      <c r="H1122" s="11">
        <v>723</v>
      </c>
      <c r="I1122" s="11">
        <v>19719930</v>
      </c>
      <c r="J1122" s="6" t="s">
        <v>5507</v>
      </c>
      <c r="K1122" s="6" t="s">
        <v>1074</v>
      </c>
      <c r="L1122" s="6" t="s">
        <v>5505</v>
      </c>
      <c r="M1122" s="11" t="s">
        <v>2604</v>
      </c>
      <c r="N1122" s="11"/>
      <c r="O1122" s="6"/>
      <c r="P1122" s="11"/>
      <c r="Q1122" s="11">
        <v>531</v>
      </c>
      <c r="R1122" s="6" t="s">
        <v>25</v>
      </c>
      <c r="S1122" s="6" t="s">
        <v>26</v>
      </c>
      <c r="T1122" s="6" t="s">
        <v>249</v>
      </c>
      <c r="U1122" s="11">
        <v>45000000</v>
      </c>
      <c r="V1122" s="11">
        <v>2001</v>
      </c>
      <c r="W1122" s="11">
        <v>44</v>
      </c>
      <c r="X1122" s="11">
        <v>6.8</v>
      </c>
      <c r="Y1122" s="11">
        <v>2.35</v>
      </c>
      <c r="Z1122" s="12">
        <v>0</v>
      </c>
    </row>
    <row r="1123" spans="1:26" x14ac:dyDescent="0.25">
      <c r="A1123" s="8" t="s">
        <v>20</v>
      </c>
      <c r="B1123" s="9" t="s">
        <v>1680</v>
      </c>
      <c r="C1123" s="13">
        <v>168</v>
      </c>
      <c r="D1123" s="13">
        <v>134</v>
      </c>
      <c r="E1123" s="13">
        <v>38</v>
      </c>
      <c r="F1123" s="13">
        <v>2000</v>
      </c>
      <c r="G1123" s="9" t="s">
        <v>473</v>
      </c>
      <c r="H1123" s="13">
        <v>11000</v>
      </c>
      <c r="I1123" s="13">
        <v>19377727</v>
      </c>
      <c r="J1123" s="9" t="s">
        <v>599</v>
      </c>
      <c r="K1123" s="9" t="s">
        <v>3976</v>
      </c>
      <c r="L1123" s="9"/>
      <c r="M1123" s="13"/>
      <c r="N1123" s="13"/>
      <c r="O1123" s="9"/>
      <c r="P1123" s="13"/>
      <c r="Q1123" s="13">
        <v>409</v>
      </c>
      <c r="R1123" s="9" t="s">
        <v>25</v>
      </c>
      <c r="S1123" s="9" t="s">
        <v>26</v>
      </c>
      <c r="T1123" s="9" t="s">
        <v>27</v>
      </c>
      <c r="U1123" s="13">
        <v>45000000</v>
      </c>
      <c r="V1123" s="13">
        <v>2005</v>
      </c>
      <c r="W1123" s="13">
        <v>8000</v>
      </c>
      <c r="X1123" s="13">
        <v>6.4</v>
      </c>
      <c r="Y1123" s="13">
        <v>2.35</v>
      </c>
      <c r="Z1123" s="14">
        <v>0</v>
      </c>
    </row>
    <row r="1124" spans="1:26" x14ac:dyDescent="0.25">
      <c r="A1124" s="5" t="s">
        <v>20</v>
      </c>
      <c r="B1124" s="6" t="s">
        <v>850</v>
      </c>
      <c r="C1124" s="11">
        <v>432</v>
      </c>
      <c r="D1124" s="11">
        <v>95</v>
      </c>
      <c r="E1124" s="11">
        <v>38</v>
      </c>
      <c r="F1124" s="11">
        <v>20</v>
      </c>
      <c r="G1124" s="6" t="s">
        <v>851</v>
      </c>
      <c r="H1124" s="11">
        <v>409</v>
      </c>
      <c r="I1124" s="11">
        <v>13401683</v>
      </c>
      <c r="J1124" s="6" t="s">
        <v>497</v>
      </c>
      <c r="K1124" s="6" t="s">
        <v>2970</v>
      </c>
      <c r="L1124" s="6"/>
      <c r="M1124" s="11"/>
      <c r="N1124" s="11"/>
      <c r="O1124" s="6"/>
      <c r="P1124" s="11"/>
      <c r="Q1124" s="11">
        <v>588</v>
      </c>
      <c r="R1124" s="6" t="s">
        <v>25</v>
      </c>
      <c r="S1124" s="6" t="s">
        <v>34</v>
      </c>
      <c r="T1124" s="6" t="s">
        <v>249</v>
      </c>
      <c r="U1124" s="11">
        <v>35000000</v>
      </c>
      <c r="V1124" s="11">
        <v>2012</v>
      </c>
      <c r="W1124" s="11">
        <v>107</v>
      </c>
      <c r="X1124" s="11">
        <v>7.1</v>
      </c>
      <c r="Y1124" s="11">
        <v>2.35</v>
      </c>
      <c r="Z1124" s="12">
        <v>46000</v>
      </c>
    </row>
    <row r="1125" spans="1:26" x14ac:dyDescent="0.25">
      <c r="A1125" s="8" t="s">
        <v>20</v>
      </c>
      <c r="B1125" s="9" t="s">
        <v>1681</v>
      </c>
      <c r="C1125" s="13">
        <v>60</v>
      </c>
      <c r="D1125" s="13">
        <v>100</v>
      </c>
      <c r="E1125" s="13">
        <v>23</v>
      </c>
      <c r="F1125" s="13">
        <v>579</v>
      </c>
      <c r="G1125" s="9" t="s">
        <v>1275</v>
      </c>
      <c r="H1125" s="13">
        <v>1000</v>
      </c>
      <c r="I1125" s="13">
        <v>17300889</v>
      </c>
      <c r="J1125" s="9" t="s">
        <v>497</v>
      </c>
      <c r="K1125" s="9" t="s">
        <v>378</v>
      </c>
      <c r="L1125" s="9" t="s">
        <v>599</v>
      </c>
      <c r="M1125" s="13" t="s">
        <v>478</v>
      </c>
      <c r="N1125" s="13"/>
      <c r="O1125" s="9"/>
      <c r="P1125" s="13"/>
      <c r="Q1125" s="13">
        <v>148</v>
      </c>
      <c r="R1125" s="9" t="s">
        <v>25</v>
      </c>
      <c r="S1125" s="9" t="s">
        <v>163</v>
      </c>
      <c r="T1125" s="9" t="s">
        <v>54</v>
      </c>
      <c r="U1125" s="13">
        <v>45000000</v>
      </c>
      <c r="V1125" s="13">
        <v>1996</v>
      </c>
      <c r="W1125" s="13">
        <v>642</v>
      </c>
      <c r="X1125" s="13">
        <v>4.9000000000000004</v>
      </c>
      <c r="Y1125" s="13">
        <v>2.35</v>
      </c>
      <c r="Z1125" s="14">
        <v>0</v>
      </c>
    </row>
    <row r="1126" spans="1:26" x14ac:dyDescent="0.25">
      <c r="A1126" s="5" t="s">
        <v>20</v>
      </c>
      <c r="B1126" s="6" t="s">
        <v>1682</v>
      </c>
      <c r="C1126" s="11">
        <v>85</v>
      </c>
      <c r="D1126" s="11">
        <v>220</v>
      </c>
      <c r="E1126" s="11">
        <v>0</v>
      </c>
      <c r="F1126" s="11">
        <v>820</v>
      </c>
      <c r="G1126" s="6" t="s">
        <v>1683</v>
      </c>
      <c r="H1126" s="11">
        <v>13000</v>
      </c>
      <c r="I1126" s="11">
        <v>15527125</v>
      </c>
      <c r="J1126" s="6" t="s">
        <v>1074</v>
      </c>
      <c r="K1126" s="6" t="s">
        <v>4459</v>
      </c>
      <c r="L1126" s="6" t="s">
        <v>3495</v>
      </c>
      <c r="M1126" s="11"/>
      <c r="N1126" s="11"/>
      <c r="O1126" s="6"/>
      <c r="P1126" s="11"/>
      <c r="Q1126" s="11">
        <v>183</v>
      </c>
      <c r="R1126" s="6" t="s">
        <v>25</v>
      </c>
      <c r="S1126" s="6" t="s">
        <v>26</v>
      </c>
      <c r="T1126" s="6" t="s">
        <v>27</v>
      </c>
      <c r="U1126" s="11">
        <v>57000000</v>
      </c>
      <c r="V1126" s="11">
        <v>2000</v>
      </c>
      <c r="W1126" s="11">
        <v>861</v>
      </c>
      <c r="X1126" s="11">
        <v>5.8</v>
      </c>
      <c r="Y1126" s="11">
        <v>2.35</v>
      </c>
      <c r="Z1126" s="12">
        <v>652</v>
      </c>
    </row>
    <row r="1127" spans="1:26" x14ac:dyDescent="0.25">
      <c r="A1127" s="8" t="s">
        <v>309</v>
      </c>
      <c r="B1127" s="9" t="s">
        <v>315</v>
      </c>
      <c r="C1127" s="13">
        <v>83</v>
      </c>
      <c r="D1127" s="13">
        <v>212</v>
      </c>
      <c r="E1127" s="13">
        <v>0</v>
      </c>
      <c r="F1127" s="13">
        <v>805</v>
      </c>
      <c r="G1127" s="9" t="s">
        <v>825</v>
      </c>
      <c r="H1127" s="13">
        <v>12000</v>
      </c>
      <c r="I1127" s="13">
        <v>13560960</v>
      </c>
      <c r="J1127" s="9" t="s">
        <v>3170</v>
      </c>
      <c r="K1127" s="9" t="s">
        <v>1074</v>
      </c>
      <c r="L1127" s="9" t="s">
        <v>5155</v>
      </c>
      <c r="M1127" s="13"/>
      <c r="N1127" s="13"/>
      <c r="O1127" s="9"/>
      <c r="P1127" s="13"/>
      <c r="Q1127" s="13">
        <v>161</v>
      </c>
      <c r="R1127" s="9" t="s">
        <v>25</v>
      </c>
      <c r="S1127" s="9" t="s">
        <v>26</v>
      </c>
      <c r="T1127" s="9" t="s">
        <v>249</v>
      </c>
      <c r="U1127" s="13">
        <v>50000000</v>
      </c>
      <c r="V1127" s="13">
        <v>1995</v>
      </c>
      <c r="W1127" s="13">
        <v>5000</v>
      </c>
      <c r="X1127" s="13">
        <v>7.1</v>
      </c>
      <c r="Y1127" s="13">
        <v>2.35</v>
      </c>
      <c r="Z1127" s="14">
        <v>915</v>
      </c>
    </row>
    <row r="1128" spans="1:26" x14ac:dyDescent="0.25">
      <c r="A1128" s="5" t="s">
        <v>20</v>
      </c>
      <c r="B1128" s="6" t="s">
        <v>1186</v>
      </c>
      <c r="C1128" s="11">
        <v>343</v>
      </c>
      <c r="D1128" s="11">
        <v>128</v>
      </c>
      <c r="E1128" s="11">
        <v>2000</v>
      </c>
      <c r="F1128" s="11">
        <v>501</v>
      </c>
      <c r="G1128" s="6" t="s">
        <v>710</v>
      </c>
      <c r="H1128" s="11">
        <v>854</v>
      </c>
      <c r="I1128" s="11">
        <v>15523168</v>
      </c>
      <c r="J1128" s="6" t="s">
        <v>5505</v>
      </c>
      <c r="K1128" s="6" t="s">
        <v>2604</v>
      </c>
      <c r="L1128" s="6"/>
      <c r="M1128" s="11"/>
      <c r="N1128" s="11"/>
      <c r="O1128" s="6"/>
      <c r="P1128" s="11"/>
      <c r="Q1128" s="11">
        <v>349</v>
      </c>
      <c r="R1128" s="6" t="s">
        <v>25</v>
      </c>
      <c r="S1128" s="6" t="s">
        <v>538</v>
      </c>
      <c r="T1128" s="6" t="s">
        <v>27</v>
      </c>
      <c r="U1128" s="11">
        <v>45000000</v>
      </c>
      <c r="V1128" s="11">
        <v>2010</v>
      </c>
      <c r="W1128" s="11">
        <v>766</v>
      </c>
      <c r="X1128" s="11">
        <v>7.2</v>
      </c>
      <c r="Y1128" s="11">
        <v>2.35</v>
      </c>
      <c r="Z1128" s="12">
        <v>15000</v>
      </c>
    </row>
    <row r="1129" spans="1:26" x14ac:dyDescent="0.25">
      <c r="A1129" s="8" t="s">
        <v>20</v>
      </c>
      <c r="B1129" s="9" t="s">
        <v>232</v>
      </c>
      <c r="C1129" s="13">
        <v>106</v>
      </c>
      <c r="D1129" s="13">
        <v>106</v>
      </c>
      <c r="E1129" s="13">
        <v>208</v>
      </c>
      <c r="F1129" s="13">
        <v>855</v>
      </c>
      <c r="G1129" s="9" t="s">
        <v>285</v>
      </c>
      <c r="H1129" s="13">
        <v>3000</v>
      </c>
      <c r="I1129" s="13">
        <v>11146409</v>
      </c>
      <c r="J1129" s="9" t="s">
        <v>497</v>
      </c>
      <c r="K1129" s="9" t="s">
        <v>378</v>
      </c>
      <c r="L1129" s="9" t="s">
        <v>1786</v>
      </c>
      <c r="M1129" s="13" t="s">
        <v>2970</v>
      </c>
      <c r="N1129" s="13"/>
      <c r="O1129" s="9"/>
      <c r="P1129" s="13"/>
      <c r="Q1129" s="13">
        <v>273</v>
      </c>
      <c r="R1129" s="9" t="s">
        <v>25</v>
      </c>
      <c r="S1129" s="9" t="s">
        <v>26</v>
      </c>
      <c r="T1129" s="9" t="s">
        <v>249</v>
      </c>
      <c r="U1129" s="13">
        <v>45000000</v>
      </c>
      <c r="V1129" s="13">
        <v>1998</v>
      </c>
      <c r="W1129" s="13">
        <v>1000</v>
      </c>
      <c r="X1129" s="13">
        <v>6</v>
      </c>
      <c r="Y1129" s="13">
        <v>2.35</v>
      </c>
      <c r="Z1129" s="14">
        <v>0</v>
      </c>
    </row>
    <row r="1130" spans="1:26" x14ac:dyDescent="0.25">
      <c r="A1130" s="5" t="s">
        <v>20</v>
      </c>
      <c r="B1130" s="6" t="s">
        <v>1475</v>
      </c>
      <c r="C1130" s="11">
        <v>158</v>
      </c>
      <c r="D1130" s="11">
        <v>160</v>
      </c>
      <c r="E1130" s="11">
        <v>0</v>
      </c>
      <c r="F1130" s="11">
        <v>826</v>
      </c>
      <c r="G1130" s="6" t="s">
        <v>1684</v>
      </c>
      <c r="H1130" s="11">
        <v>23000</v>
      </c>
      <c r="I1130" s="11">
        <v>7916887</v>
      </c>
      <c r="J1130" s="6" t="s">
        <v>497</v>
      </c>
      <c r="K1130" s="6" t="s">
        <v>5507</v>
      </c>
      <c r="L1130" s="6" t="s">
        <v>1074</v>
      </c>
      <c r="M1130" s="11" t="s">
        <v>2604</v>
      </c>
      <c r="N1130" s="11" t="s">
        <v>5508</v>
      </c>
      <c r="O1130" s="6"/>
      <c r="P1130" s="11"/>
      <c r="Q1130" s="11">
        <v>182</v>
      </c>
      <c r="R1130" s="6" t="s">
        <v>25</v>
      </c>
      <c r="S1130" s="6" t="s">
        <v>26</v>
      </c>
      <c r="T1130" s="6" t="s">
        <v>249</v>
      </c>
      <c r="U1130" s="11">
        <v>45000000</v>
      </c>
      <c r="V1130" s="11">
        <v>2008</v>
      </c>
      <c r="W1130" s="11">
        <v>1000</v>
      </c>
      <c r="X1130" s="11">
        <v>6</v>
      </c>
      <c r="Y1130" s="11">
        <v>2.35</v>
      </c>
      <c r="Z1130" s="12">
        <v>0</v>
      </c>
    </row>
    <row r="1131" spans="1:26" x14ac:dyDescent="0.25">
      <c r="A1131" s="8" t="s">
        <v>20</v>
      </c>
      <c r="B1131" s="9" t="s">
        <v>685</v>
      </c>
      <c r="C1131" s="13">
        <v>189</v>
      </c>
      <c r="D1131" s="13">
        <v>114</v>
      </c>
      <c r="E1131" s="13">
        <v>611</v>
      </c>
      <c r="F1131" s="13">
        <v>10</v>
      </c>
      <c r="G1131" s="9" t="s">
        <v>1686</v>
      </c>
      <c r="H1131" s="13">
        <v>879</v>
      </c>
      <c r="I1131" s="13">
        <v>6565495</v>
      </c>
      <c r="J1131" s="9" t="s">
        <v>1074</v>
      </c>
      <c r="K1131" s="9" t="s">
        <v>4459</v>
      </c>
      <c r="L1131" s="9"/>
      <c r="M1131" s="13"/>
      <c r="N1131" s="13"/>
      <c r="O1131" s="9"/>
      <c r="P1131" s="13"/>
      <c r="Q1131" s="13">
        <v>229</v>
      </c>
      <c r="R1131" s="9" t="s">
        <v>687</v>
      </c>
      <c r="S1131" s="9" t="s">
        <v>356</v>
      </c>
      <c r="T1131" s="9" t="s">
        <v>249</v>
      </c>
      <c r="U1131" s="13">
        <v>45000000</v>
      </c>
      <c r="V1131" s="13">
        <v>2006</v>
      </c>
      <c r="W1131" s="13">
        <v>52</v>
      </c>
      <c r="X1131" s="13">
        <v>7</v>
      </c>
      <c r="Y1131" s="13">
        <v>2.35</v>
      </c>
      <c r="Z1131" s="14">
        <v>0</v>
      </c>
    </row>
    <row r="1132" spans="1:26" x14ac:dyDescent="0.25">
      <c r="A1132" s="5" t="s">
        <v>20</v>
      </c>
      <c r="B1132" s="6" t="s">
        <v>1687</v>
      </c>
      <c r="C1132" s="11">
        <v>125</v>
      </c>
      <c r="D1132" s="11">
        <v>99</v>
      </c>
      <c r="E1132" s="11">
        <v>15</v>
      </c>
      <c r="F1132" s="11">
        <v>61</v>
      </c>
      <c r="G1132" s="6" t="s">
        <v>1688</v>
      </c>
      <c r="H1132" s="11">
        <v>12000</v>
      </c>
      <c r="I1132" s="11">
        <v>15279680</v>
      </c>
      <c r="J1132" s="6" t="s">
        <v>497</v>
      </c>
      <c r="K1132" s="6" t="s">
        <v>5507</v>
      </c>
      <c r="L1132" s="6" t="s">
        <v>2604</v>
      </c>
      <c r="M1132" s="11"/>
      <c r="N1132" s="11"/>
      <c r="O1132" s="6"/>
      <c r="P1132" s="11"/>
      <c r="Q1132" s="11">
        <v>154</v>
      </c>
      <c r="R1132" s="6" t="s">
        <v>25</v>
      </c>
      <c r="S1132" s="6" t="s">
        <v>26</v>
      </c>
      <c r="T1132" s="6" t="s">
        <v>249</v>
      </c>
      <c r="U1132" s="11">
        <v>40000000</v>
      </c>
      <c r="V1132" s="11">
        <v>2008</v>
      </c>
      <c r="W1132" s="11">
        <v>68</v>
      </c>
      <c r="X1132" s="11">
        <v>5.4</v>
      </c>
      <c r="Y1132" s="11">
        <v>1.85</v>
      </c>
      <c r="Z1132" s="12">
        <v>0</v>
      </c>
    </row>
    <row r="1133" spans="1:26" x14ac:dyDescent="0.25">
      <c r="A1133" s="8" t="s">
        <v>20</v>
      </c>
      <c r="B1133" s="9" t="s">
        <v>81</v>
      </c>
      <c r="C1133" s="13">
        <v>87</v>
      </c>
      <c r="D1133" s="13">
        <v>74</v>
      </c>
      <c r="E1133" s="13">
        <v>188</v>
      </c>
      <c r="F1133" s="13">
        <v>865</v>
      </c>
      <c r="G1133" s="9" t="s">
        <v>323</v>
      </c>
      <c r="H1133" s="13">
        <v>11000</v>
      </c>
      <c r="I1133" s="13">
        <v>7262288</v>
      </c>
      <c r="J1133" s="9" t="s">
        <v>599</v>
      </c>
      <c r="K1133" s="9" t="s">
        <v>5507</v>
      </c>
      <c r="L1133" s="9" t="s">
        <v>2604</v>
      </c>
      <c r="M1133" s="13"/>
      <c r="N1133" s="13"/>
      <c r="O1133" s="9"/>
      <c r="P1133" s="13"/>
      <c r="Q1133" s="13">
        <v>186</v>
      </c>
      <c r="R1133" s="9" t="s">
        <v>25</v>
      </c>
      <c r="S1133" s="9" t="s">
        <v>26</v>
      </c>
      <c r="T1133" s="9" t="s">
        <v>27</v>
      </c>
      <c r="U1133" s="13">
        <v>40000000</v>
      </c>
      <c r="V1133" s="13">
        <v>2002</v>
      </c>
      <c r="W1133" s="13">
        <v>1000</v>
      </c>
      <c r="X1133" s="13">
        <v>6.5</v>
      </c>
      <c r="Y1133" s="13">
        <v>1.85</v>
      </c>
      <c r="Z1133" s="14">
        <v>892</v>
      </c>
    </row>
    <row r="1134" spans="1:26" x14ac:dyDescent="0.25">
      <c r="A1134" s="5" t="s">
        <v>20</v>
      </c>
      <c r="B1134" s="6" t="s">
        <v>164</v>
      </c>
      <c r="C1134" s="11">
        <v>115</v>
      </c>
      <c r="D1134" s="11">
        <v>139</v>
      </c>
      <c r="E1134" s="11">
        <v>179</v>
      </c>
      <c r="F1134" s="11">
        <v>50</v>
      </c>
      <c r="G1134" s="6" t="s">
        <v>1690</v>
      </c>
      <c r="H1134" s="11">
        <v>267</v>
      </c>
      <c r="I1134" s="11">
        <v>4584886</v>
      </c>
      <c r="J1134" s="6" t="s">
        <v>1074</v>
      </c>
      <c r="K1134" s="6" t="s">
        <v>4459</v>
      </c>
      <c r="L1134" s="6"/>
      <c r="M1134" s="11"/>
      <c r="N1134" s="11"/>
      <c r="O1134" s="6"/>
      <c r="P1134" s="11"/>
      <c r="Q1134" s="11">
        <v>115</v>
      </c>
      <c r="R1134" s="6" t="s">
        <v>25</v>
      </c>
      <c r="S1134" s="6" t="s">
        <v>26</v>
      </c>
      <c r="T1134" s="6" t="s">
        <v>249</v>
      </c>
      <c r="U1134" s="11">
        <v>45000000</v>
      </c>
      <c r="V1134" s="11">
        <v>2007</v>
      </c>
      <c r="W1134" s="11">
        <v>202</v>
      </c>
      <c r="X1134" s="11">
        <v>6.4</v>
      </c>
      <c r="Y1134" s="11">
        <v>2.35</v>
      </c>
      <c r="Z1134" s="12">
        <v>0</v>
      </c>
    </row>
    <row r="1135" spans="1:26" x14ac:dyDescent="0.25">
      <c r="A1135" s="8" t="s">
        <v>20</v>
      </c>
      <c r="B1135" s="9" t="s">
        <v>42</v>
      </c>
      <c r="C1135" s="13">
        <v>23</v>
      </c>
      <c r="D1135" s="13">
        <v>52</v>
      </c>
      <c r="E1135" s="13"/>
      <c r="F1135" s="13">
        <v>114</v>
      </c>
      <c r="G1135" s="9" t="s">
        <v>1691</v>
      </c>
      <c r="H1135" s="13">
        <v>164</v>
      </c>
      <c r="I1135" s="13"/>
      <c r="J1135" s="9" t="s">
        <v>1074</v>
      </c>
      <c r="K1135" s="9" t="s">
        <v>478</v>
      </c>
      <c r="L1135" s="9" t="s">
        <v>1786</v>
      </c>
      <c r="M1135" s="13" t="s">
        <v>5505</v>
      </c>
      <c r="N1135" s="13"/>
      <c r="O1135" s="9"/>
      <c r="P1135" s="13"/>
      <c r="Q1135" s="13">
        <v>47</v>
      </c>
      <c r="R1135" s="9" t="s">
        <v>537</v>
      </c>
      <c r="S1135" s="9" t="s">
        <v>538</v>
      </c>
      <c r="T1135" s="9" t="s">
        <v>881</v>
      </c>
      <c r="U1135" s="13"/>
      <c r="V1135" s="13"/>
      <c r="W1135" s="13">
        <v>116</v>
      </c>
      <c r="X1135" s="13">
        <v>8.3000000000000007</v>
      </c>
      <c r="Y1135" s="13">
        <v>16</v>
      </c>
      <c r="Z1135" s="14">
        <v>17000</v>
      </c>
    </row>
    <row r="1136" spans="1:26" x14ac:dyDescent="0.25">
      <c r="A1136" s="5" t="s">
        <v>20</v>
      </c>
      <c r="B1136" s="6" t="s">
        <v>1692</v>
      </c>
      <c r="C1136" s="11">
        <v>24</v>
      </c>
      <c r="D1136" s="11">
        <v>103</v>
      </c>
      <c r="E1136" s="11">
        <v>170</v>
      </c>
      <c r="F1136" s="11">
        <v>269</v>
      </c>
      <c r="G1136" s="6" t="s">
        <v>683</v>
      </c>
      <c r="H1136" s="11">
        <v>849</v>
      </c>
      <c r="I1136" s="11">
        <v>2154540</v>
      </c>
      <c r="J1136" s="6" t="s">
        <v>497</v>
      </c>
      <c r="K1136" s="6" t="s">
        <v>2604</v>
      </c>
      <c r="L1136" s="6"/>
      <c r="M1136" s="11"/>
      <c r="N1136" s="11"/>
      <c r="O1136" s="6"/>
      <c r="P1136" s="11"/>
      <c r="Q1136" s="11">
        <v>41</v>
      </c>
      <c r="R1136" s="6" t="s">
        <v>25</v>
      </c>
      <c r="S1136" s="6" t="s">
        <v>26</v>
      </c>
      <c r="T1136" s="6" t="s">
        <v>249</v>
      </c>
      <c r="U1136" s="11">
        <v>45000000</v>
      </c>
      <c r="V1136" s="11">
        <v>1997</v>
      </c>
      <c r="W1136" s="11">
        <v>623</v>
      </c>
      <c r="X1136" s="11">
        <v>4.9000000000000004</v>
      </c>
      <c r="Y1136" s="11">
        <v>2.35</v>
      </c>
      <c r="Z1136" s="12">
        <v>68</v>
      </c>
    </row>
    <row r="1137" spans="1:26" x14ac:dyDescent="0.25">
      <c r="A1137" s="8" t="s">
        <v>20</v>
      </c>
      <c r="B1137" s="9" t="s">
        <v>1694</v>
      </c>
      <c r="C1137" s="13">
        <v>152</v>
      </c>
      <c r="D1137" s="13">
        <v>101</v>
      </c>
      <c r="E1137" s="13">
        <v>32</v>
      </c>
      <c r="F1137" s="13">
        <v>104</v>
      </c>
      <c r="G1137" s="9" t="s">
        <v>1695</v>
      </c>
      <c r="H1137" s="13">
        <v>219</v>
      </c>
      <c r="I1137" s="13">
        <v>8129455</v>
      </c>
      <c r="J1137" s="9" t="s">
        <v>497</v>
      </c>
      <c r="K1137" s="9" t="s">
        <v>378</v>
      </c>
      <c r="L1137" s="9" t="s">
        <v>599</v>
      </c>
      <c r="M1137" s="13" t="s">
        <v>5507</v>
      </c>
      <c r="N1137" s="13"/>
      <c r="O1137" s="9"/>
      <c r="P1137" s="13"/>
      <c r="Q1137" s="13">
        <v>142</v>
      </c>
      <c r="R1137" s="9" t="s">
        <v>25</v>
      </c>
      <c r="S1137" s="9" t="s">
        <v>26</v>
      </c>
      <c r="T1137" s="9" t="s">
        <v>54</v>
      </c>
      <c r="U1137" s="13">
        <v>45000000</v>
      </c>
      <c r="V1137" s="13">
        <v>2011</v>
      </c>
      <c r="W1137" s="13">
        <v>141</v>
      </c>
      <c r="X1137" s="13">
        <v>6.3</v>
      </c>
      <c r="Y1137" s="13">
        <v>2.35</v>
      </c>
      <c r="Z1137" s="14">
        <v>17000</v>
      </c>
    </row>
    <row r="1138" spans="1:26" x14ac:dyDescent="0.25">
      <c r="A1138" s="5" t="s">
        <v>20</v>
      </c>
      <c r="B1138" s="6" t="s">
        <v>1696</v>
      </c>
      <c r="C1138" s="11">
        <v>12</v>
      </c>
      <c r="D1138" s="11">
        <v>91</v>
      </c>
      <c r="E1138" s="11">
        <v>11</v>
      </c>
      <c r="F1138" s="11">
        <v>500</v>
      </c>
      <c r="G1138" s="6" t="s">
        <v>846</v>
      </c>
      <c r="H1138" s="11">
        <v>719</v>
      </c>
      <c r="I1138" s="11"/>
      <c r="J1138" s="6" t="s">
        <v>497</v>
      </c>
      <c r="K1138" s="6" t="s">
        <v>2809</v>
      </c>
      <c r="L1138" s="6" t="s">
        <v>599</v>
      </c>
      <c r="M1138" s="11" t="s">
        <v>4118</v>
      </c>
      <c r="N1138" s="11" t="s">
        <v>478</v>
      </c>
      <c r="O1138" s="6"/>
      <c r="P1138" s="11"/>
      <c r="Q1138" s="11">
        <v>66</v>
      </c>
      <c r="R1138" s="6" t="s">
        <v>25</v>
      </c>
      <c r="S1138" s="6" t="s">
        <v>26</v>
      </c>
      <c r="T1138" s="6" t="s">
        <v>54</v>
      </c>
      <c r="U1138" s="11">
        <v>65000000</v>
      </c>
      <c r="V1138" s="11">
        <v>2012</v>
      </c>
      <c r="W1138" s="11">
        <v>611</v>
      </c>
      <c r="X1138" s="11">
        <v>1.7</v>
      </c>
      <c r="Y1138" s="11"/>
      <c r="Z1138" s="12">
        <v>0</v>
      </c>
    </row>
    <row r="1139" spans="1:26" x14ac:dyDescent="0.25">
      <c r="A1139" s="8" t="s">
        <v>20</v>
      </c>
      <c r="B1139" s="9" t="s">
        <v>1697</v>
      </c>
      <c r="C1139" s="13">
        <v>656</v>
      </c>
      <c r="D1139" s="13">
        <v>130</v>
      </c>
      <c r="E1139" s="13">
        <v>0</v>
      </c>
      <c r="F1139" s="13">
        <v>650</v>
      </c>
      <c r="G1139" s="9" t="s">
        <v>1490</v>
      </c>
      <c r="H1139" s="13">
        <v>1000</v>
      </c>
      <c r="I1139" s="13">
        <v>136019448</v>
      </c>
      <c r="J1139" s="9" t="s">
        <v>3170</v>
      </c>
      <c r="K1139" s="9" t="s">
        <v>1074</v>
      </c>
      <c r="L1139" s="9" t="s">
        <v>5155</v>
      </c>
      <c r="M1139" s="13" t="s">
        <v>2604</v>
      </c>
      <c r="N1139" s="13"/>
      <c r="O1139" s="9"/>
      <c r="P1139" s="13"/>
      <c r="Q1139" s="13">
        <v>695</v>
      </c>
      <c r="R1139" s="9" t="s">
        <v>25</v>
      </c>
      <c r="S1139" s="9" t="s">
        <v>26</v>
      </c>
      <c r="T1139" s="9" t="s">
        <v>249</v>
      </c>
      <c r="U1139" s="13">
        <v>44500000</v>
      </c>
      <c r="V1139" s="13">
        <v>2012</v>
      </c>
      <c r="W1139" s="13">
        <v>660</v>
      </c>
      <c r="X1139" s="13">
        <v>7.7</v>
      </c>
      <c r="Y1139" s="13">
        <v>2.35</v>
      </c>
      <c r="Z1139" s="14">
        <v>89000</v>
      </c>
    </row>
    <row r="1140" spans="1:26" x14ac:dyDescent="0.25">
      <c r="A1140" s="5" t="s">
        <v>20</v>
      </c>
      <c r="B1140" s="6" t="s">
        <v>834</v>
      </c>
      <c r="C1140" s="11">
        <v>119</v>
      </c>
      <c r="D1140" s="11">
        <v>130</v>
      </c>
      <c r="E1140" s="11">
        <v>99</v>
      </c>
      <c r="F1140" s="11">
        <v>812</v>
      </c>
      <c r="G1140" s="6" t="s">
        <v>1699</v>
      </c>
      <c r="H1140" s="11">
        <v>11000</v>
      </c>
      <c r="I1140" s="11">
        <v>183875760</v>
      </c>
      <c r="J1140" s="6" t="s">
        <v>497</v>
      </c>
      <c r="K1140" s="6" t="s">
        <v>378</v>
      </c>
      <c r="L1140" s="6" t="s">
        <v>5507</v>
      </c>
      <c r="M1140" s="11" t="s">
        <v>1074</v>
      </c>
      <c r="N1140" s="11" t="s">
        <v>5505</v>
      </c>
      <c r="O1140" s="6" t="s">
        <v>2604</v>
      </c>
      <c r="P1140" s="11"/>
      <c r="Q1140" s="11">
        <v>270</v>
      </c>
      <c r="R1140" s="6" t="s">
        <v>25</v>
      </c>
      <c r="S1140" s="6" t="s">
        <v>26</v>
      </c>
      <c r="T1140" s="6" t="s">
        <v>27</v>
      </c>
      <c r="U1140" s="11">
        <v>44000000</v>
      </c>
      <c r="V1140" s="11">
        <v>1993</v>
      </c>
      <c r="W1140" s="11">
        <v>1000</v>
      </c>
      <c r="X1140" s="11">
        <v>7.8</v>
      </c>
      <c r="Y1140" s="11">
        <v>1.85</v>
      </c>
      <c r="Z1140" s="12">
        <v>0</v>
      </c>
    </row>
    <row r="1141" spans="1:26" x14ac:dyDescent="0.25">
      <c r="A1141" s="8" t="s">
        <v>20</v>
      </c>
      <c r="B1141" s="9" t="s">
        <v>1004</v>
      </c>
      <c r="C1141" s="13">
        <v>161</v>
      </c>
      <c r="D1141" s="13">
        <v>110</v>
      </c>
      <c r="E1141" s="13">
        <v>72</v>
      </c>
      <c r="F1141" s="13">
        <v>789</v>
      </c>
      <c r="G1141" s="9" t="s">
        <v>910</v>
      </c>
      <c r="H1141" s="13">
        <v>18000</v>
      </c>
      <c r="I1141" s="13">
        <v>67061228</v>
      </c>
      <c r="J1141" s="9" t="s">
        <v>497</v>
      </c>
      <c r="K1141" s="9" t="s">
        <v>599</v>
      </c>
      <c r="L1141" s="9" t="s">
        <v>4459</v>
      </c>
      <c r="M1141" s="13"/>
      <c r="N1141" s="13"/>
      <c r="O1141" s="9"/>
      <c r="P1141" s="13"/>
      <c r="Q1141" s="13">
        <v>135</v>
      </c>
      <c r="R1141" s="9" t="s">
        <v>25</v>
      </c>
      <c r="S1141" s="9" t="s">
        <v>26</v>
      </c>
      <c r="T1141" s="9" t="s">
        <v>27</v>
      </c>
      <c r="U1141" s="13">
        <v>40000000</v>
      </c>
      <c r="V1141" s="13">
        <v>2010</v>
      </c>
      <c r="W1141" s="13">
        <v>1000</v>
      </c>
      <c r="X1141" s="13">
        <v>5.5</v>
      </c>
      <c r="Y1141" s="13">
        <v>2.35</v>
      </c>
      <c r="Z1141" s="14">
        <v>0</v>
      </c>
    </row>
    <row r="1142" spans="1:26" x14ac:dyDescent="0.25">
      <c r="A1142" s="5" t="s">
        <v>309</v>
      </c>
      <c r="B1142" s="6" t="s">
        <v>999</v>
      </c>
      <c r="C1142" s="11">
        <v>73</v>
      </c>
      <c r="D1142" s="11">
        <v>147</v>
      </c>
      <c r="E1142" s="11">
        <v>272</v>
      </c>
      <c r="F1142" s="11">
        <v>893</v>
      </c>
      <c r="G1142" s="6" t="s">
        <v>152</v>
      </c>
      <c r="H1142" s="11">
        <v>22000</v>
      </c>
      <c r="I1142" s="11">
        <v>53300852</v>
      </c>
      <c r="J1142" s="6" t="s">
        <v>5507</v>
      </c>
      <c r="K1142" s="6" t="s">
        <v>1074</v>
      </c>
      <c r="L1142" s="6" t="s">
        <v>2604</v>
      </c>
      <c r="M1142" s="11"/>
      <c r="N1142" s="11"/>
      <c r="O1142" s="6"/>
      <c r="P1142" s="11"/>
      <c r="Q1142" s="11">
        <v>259</v>
      </c>
      <c r="R1142" s="6" t="s">
        <v>25</v>
      </c>
      <c r="S1142" s="6" t="s">
        <v>26</v>
      </c>
      <c r="T1142" s="6" t="s">
        <v>249</v>
      </c>
      <c r="U1142" s="11">
        <v>44000000</v>
      </c>
      <c r="V1142" s="11">
        <v>1996</v>
      </c>
      <c r="W1142" s="11">
        <v>11000</v>
      </c>
      <c r="X1142" s="11">
        <v>7.5</v>
      </c>
      <c r="Y1142" s="11">
        <v>2.35</v>
      </c>
      <c r="Z1142" s="12">
        <v>0</v>
      </c>
    </row>
    <row r="1143" spans="1:26" x14ac:dyDescent="0.25">
      <c r="A1143" s="8" t="s">
        <v>20</v>
      </c>
      <c r="B1143" s="9" t="s">
        <v>1692</v>
      </c>
      <c r="C1143" s="13">
        <v>96</v>
      </c>
      <c r="D1143" s="13">
        <v>96</v>
      </c>
      <c r="E1143" s="13">
        <v>170</v>
      </c>
      <c r="F1143" s="13">
        <v>668</v>
      </c>
      <c r="G1143" s="9" t="s">
        <v>1700</v>
      </c>
      <c r="H1143" s="13">
        <v>13000</v>
      </c>
      <c r="I1143" s="13">
        <v>150415432</v>
      </c>
      <c r="J1143" s="9" t="s">
        <v>497</v>
      </c>
      <c r="K1143" s="9" t="s">
        <v>378</v>
      </c>
      <c r="L1143" s="9" t="s">
        <v>2604</v>
      </c>
      <c r="M1143" s="13" t="s">
        <v>5508</v>
      </c>
      <c r="N1143" s="13"/>
      <c r="O1143" s="9"/>
      <c r="P1143" s="13"/>
      <c r="Q1143" s="13">
        <v>217</v>
      </c>
      <c r="R1143" s="9" t="s">
        <v>25</v>
      </c>
      <c r="S1143" s="9" t="s">
        <v>26</v>
      </c>
      <c r="T1143" s="9" t="s">
        <v>249</v>
      </c>
      <c r="U1143" s="13">
        <v>44000000</v>
      </c>
      <c r="V1143" s="13">
        <v>1985</v>
      </c>
      <c r="W1143" s="13">
        <v>738</v>
      </c>
      <c r="X1143" s="13">
        <v>6.4</v>
      </c>
      <c r="Y1143" s="13">
        <v>2.35</v>
      </c>
      <c r="Z1143" s="14">
        <v>0</v>
      </c>
    </row>
    <row r="1144" spans="1:26" x14ac:dyDescent="0.25">
      <c r="A1144" s="5" t="s">
        <v>20</v>
      </c>
      <c r="B1144" s="6" t="s">
        <v>1701</v>
      </c>
      <c r="C1144" s="11">
        <v>28</v>
      </c>
      <c r="D1144" s="11">
        <v>118</v>
      </c>
      <c r="E1144" s="11">
        <v>13</v>
      </c>
      <c r="F1144" s="11">
        <v>643</v>
      </c>
      <c r="G1144" s="6" t="s">
        <v>514</v>
      </c>
      <c r="H1144" s="11">
        <v>23000</v>
      </c>
      <c r="I1144" s="11">
        <v>44834712</v>
      </c>
      <c r="J1144" s="6" t="s">
        <v>1074</v>
      </c>
      <c r="K1144" s="6" t="s">
        <v>2604</v>
      </c>
      <c r="L1144" s="6"/>
      <c r="M1144" s="11"/>
      <c r="N1144" s="11"/>
      <c r="O1144" s="6"/>
      <c r="P1144" s="11"/>
      <c r="Q1144" s="11">
        <v>62</v>
      </c>
      <c r="R1144" s="6" t="s">
        <v>25</v>
      </c>
      <c r="S1144" s="6" t="s">
        <v>26</v>
      </c>
      <c r="T1144" s="6" t="s">
        <v>249</v>
      </c>
      <c r="U1144" s="11">
        <v>44000000</v>
      </c>
      <c r="V1144" s="11">
        <v>1996</v>
      </c>
      <c r="W1144" s="11">
        <v>2000</v>
      </c>
      <c r="X1144" s="11">
        <v>5.6</v>
      </c>
      <c r="Y1144" s="11">
        <v>2.35</v>
      </c>
      <c r="Z1144" s="12">
        <v>353</v>
      </c>
    </row>
    <row r="1145" spans="1:26" x14ac:dyDescent="0.25">
      <c r="A1145" s="8" t="s">
        <v>20</v>
      </c>
      <c r="B1145" s="9" t="s">
        <v>1702</v>
      </c>
      <c r="C1145" s="13">
        <v>105</v>
      </c>
      <c r="D1145" s="13">
        <v>88</v>
      </c>
      <c r="E1145" s="13">
        <v>3</v>
      </c>
      <c r="F1145" s="13">
        <v>40</v>
      </c>
      <c r="G1145" s="9" t="s">
        <v>1703</v>
      </c>
      <c r="H1145" s="13">
        <v>1000</v>
      </c>
      <c r="I1145" s="13">
        <v>84300000</v>
      </c>
      <c r="J1145" s="9" t="s">
        <v>2809</v>
      </c>
      <c r="K1145" s="9" t="s">
        <v>4118</v>
      </c>
      <c r="L1145" s="9" t="s">
        <v>478</v>
      </c>
      <c r="M1145" s="13" t="s">
        <v>3976</v>
      </c>
      <c r="N1145" s="13"/>
      <c r="O1145" s="9"/>
      <c r="P1145" s="13"/>
      <c r="Q1145" s="13">
        <v>147</v>
      </c>
      <c r="R1145" s="9" t="s">
        <v>25</v>
      </c>
      <c r="S1145" s="9" t="s">
        <v>26</v>
      </c>
      <c r="T1145" s="9" t="s">
        <v>1704</v>
      </c>
      <c r="U1145" s="13">
        <v>2600000</v>
      </c>
      <c r="V1145" s="13">
        <v>1940</v>
      </c>
      <c r="W1145" s="13">
        <v>48</v>
      </c>
      <c r="X1145" s="13">
        <v>7.5</v>
      </c>
      <c r="Y1145" s="13">
        <v>1.37</v>
      </c>
      <c r="Z1145" s="14">
        <v>0</v>
      </c>
    </row>
    <row r="1146" spans="1:26" x14ac:dyDescent="0.25">
      <c r="A1146" s="5" t="s">
        <v>20</v>
      </c>
      <c r="B1146" s="6" t="s">
        <v>1705</v>
      </c>
      <c r="C1146" s="11">
        <v>102</v>
      </c>
      <c r="D1146" s="11">
        <v>325</v>
      </c>
      <c r="E1146" s="11">
        <v>517</v>
      </c>
      <c r="F1146" s="11">
        <v>678</v>
      </c>
      <c r="G1146" s="6" t="s">
        <v>1693</v>
      </c>
      <c r="H1146" s="11">
        <v>12000</v>
      </c>
      <c r="I1146" s="11">
        <v>1500000</v>
      </c>
      <c r="J1146" s="6" t="s">
        <v>378</v>
      </c>
      <c r="K1146" s="6" t="s">
        <v>1074</v>
      </c>
      <c r="L1146" s="6" t="s">
        <v>3495</v>
      </c>
      <c r="M1146" s="11"/>
      <c r="N1146" s="11"/>
      <c r="O1146" s="6"/>
      <c r="P1146" s="11"/>
      <c r="Q1146" s="11">
        <v>189</v>
      </c>
      <c r="R1146" s="6" t="s">
        <v>25</v>
      </c>
      <c r="S1146" s="6" t="s">
        <v>26</v>
      </c>
      <c r="T1146" s="6" t="s">
        <v>249</v>
      </c>
      <c r="U1146" s="11">
        <v>44000000</v>
      </c>
      <c r="V1146" s="11">
        <v>1980</v>
      </c>
      <c r="W1146" s="11">
        <v>849</v>
      </c>
      <c r="X1146" s="11">
        <v>6.8</v>
      </c>
      <c r="Y1146" s="11">
        <v>2.35</v>
      </c>
      <c r="Z1146" s="12">
        <v>1000</v>
      </c>
    </row>
    <row r="1147" spans="1:26" x14ac:dyDescent="0.25">
      <c r="A1147" s="8" t="s">
        <v>20</v>
      </c>
      <c r="B1147" s="9" t="s">
        <v>582</v>
      </c>
      <c r="C1147" s="13">
        <v>206</v>
      </c>
      <c r="D1147" s="13">
        <v>102</v>
      </c>
      <c r="E1147" s="13">
        <v>235</v>
      </c>
      <c r="F1147" s="13">
        <v>520</v>
      </c>
      <c r="G1147" s="9" t="s">
        <v>465</v>
      </c>
      <c r="H1147" s="13">
        <v>956</v>
      </c>
      <c r="I1147" s="13">
        <v>62318875</v>
      </c>
      <c r="J1147" s="9" t="s">
        <v>497</v>
      </c>
      <c r="K1147" s="9" t="s">
        <v>378</v>
      </c>
      <c r="L1147" s="9" t="s">
        <v>478</v>
      </c>
      <c r="M1147" s="13" t="s">
        <v>2970</v>
      </c>
      <c r="N1147" s="13" t="s">
        <v>2604</v>
      </c>
      <c r="O1147" s="9"/>
      <c r="P1147" s="13"/>
      <c r="Q1147" s="13">
        <v>502</v>
      </c>
      <c r="R1147" s="9" t="s">
        <v>25</v>
      </c>
      <c r="S1147" s="9" t="s">
        <v>26</v>
      </c>
      <c r="T1147" s="9" t="s">
        <v>249</v>
      </c>
      <c r="U1147" s="13">
        <v>50000000</v>
      </c>
      <c r="V1147" s="13">
        <v>2006</v>
      </c>
      <c r="W1147" s="13">
        <v>845</v>
      </c>
      <c r="X1147" s="13">
        <v>6.8</v>
      </c>
      <c r="Y1147" s="13">
        <v>2.35</v>
      </c>
      <c r="Z1147" s="14">
        <v>0</v>
      </c>
    </row>
    <row r="1148" spans="1:26" x14ac:dyDescent="0.25">
      <c r="A1148" s="5" t="s">
        <v>20</v>
      </c>
      <c r="B1148" s="6" t="s">
        <v>1707</v>
      </c>
      <c r="C1148" s="11">
        <v>159</v>
      </c>
      <c r="D1148" s="11">
        <v>110</v>
      </c>
      <c r="E1148" s="11">
        <v>118</v>
      </c>
      <c r="F1148" s="11">
        <v>287</v>
      </c>
      <c r="G1148" s="6" t="s">
        <v>1354</v>
      </c>
      <c r="H1148" s="11">
        <v>11000</v>
      </c>
      <c r="I1148" s="11">
        <v>5773519</v>
      </c>
      <c r="J1148" s="6" t="s">
        <v>1074</v>
      </c>
      <c r="K1148" s="6" t="s">
        <v>1786</v>
      </c>
      <c r="L1148" s="6" t="s">
        <v>2970</v>
      </c>
      <c r="M1148" s="11" t="s">
        <v>2604</v>
      </c>
      <c r="N1148" s="11"/>
      <c r="O1148" s="6"/>
      <c r="P1148" s="11"/>
      <c r="Q1148" s="11">
        <v>91</v>
      </c>
      <c r="R1148" s="6" t="s">
        <v>25</v>
      </c>
      <c r="S1148" s="6" t="s">
        <v>26</v>
      </c>
      <c r="T1148" s="6" t="s">
        <v>27</v>
      </c>
      <c r="U1148" s="11">
        <v>40000000</v>
      </c>
      <c r="V1148" s="11">
        <v>2015</v>
      </c>
      <c r="W1148" s="11">
        <v>1000</v>
      </c>
      <c r="X1148" s="11">
        <v>6</v>
      </c>
      <c r="Y1148" s="11">
        <v>2.35</v>
      </c>
      <c r="Z1148" s="12">
        <v>11000</v>
      </c>
    </row>
    <row r="1149" spans="1:26" x14ac:dyDescent="0.25">
      <c r="A1149" s="8" t="s">
        <v>20</v>
      </c>
      <c r="B1149" s="9" t="s">
        <v>1708</v>
      </c>
      <c r="C1149" s="13">
        <v>137</v>
      </c>
      <c r="D1149" s="13">
        <v>136</v>
      </c>
      <c r="E1149" s="13">
        <v>835</v>
      </c>
      <c r="F1149" s="13">
        <v>225</v>
      </c>
      <c r="G1149" s="9" t="s">
        <v>1709</v>
      </c>
      <c r="H1149" s="13">
        <v>670</v>
      </c>
      <c r="I1149" s="13">
        <v>51768623</v>
      </c>
      <c r="J1149" s="9" t="s">
        <v>1074</v>
      </c>
      <c r="K1149" s="9"/>
      <c r="L1149" s="9"/>
      <c r="M1149" s="13"/>
      <c r="N1149" s="13"/>
      <c r="O1149" s="9"/>
      <c r="P1149" s="13"/>
      <c r="Q1149" s="13">
        <v>297</v>
      </c>
      <c r="R1149" s="9" t="s">
        <v>25</v>
      </c>
      <c r="S1149" s="9" t="s">
        <v>26</v>
      </c>
      <c r="T1149" s="9" t="s">
        <v>27</v>
      </c>
      <c r="U1149" s="13">
        <v>43000000</v>
      </c>
      <c r="V1149" s="13">
        <v>2000</v>
      </c>
      <c r="W1149" s="13">
        <v>370</v>
      </c>
      <c r="X1149" s="13">
        <v>7.3</v>
      </c>
      <c r="Y1149" s="13">
        <v>2.35</v>
      </c>
      <c r="Z1149" s="14">
        <v>0</v>
      </c>
    </row>
    <row r="1150" spans="1:26" x14ac:dyDescent="0.25">
      <c r="A1150" s="5" t="s">
        <v>20</v>
      </c>
      <c r="B1150" s="6" t="s">
        <v>1041</v>
      </c>
      <c r="C1150" s="11">
        <v>116</v>
      </c>
      <c r="D1150" s="11">
        <v>103</v>
      </c>
      <c r="E1150" s="11">
        <v>84</v>
      </c>
      <c r="F1150" s="11">
        <v>664</v>
      </c>
      <c r="G1150" s="6" t="s">
        <v>931</v>
      </c>
      <c r="H1150" s="11">
        <v>12000</v>
      </c>
      <c r="I1150" s="11">
        <v>37035515</v>
      </c>
      <c r="J1150" s="6" t="s">
        <v>599</v>
      </c>
      <c r="K1150" s="6" t="s">
        <v>1074</v>
      </c>
      <c r="L1150" s="6"/>
      <c r="M1150" s="11"/>
      <c r="N1150" s="11"/>
      <c r="O1150" s="6"/>
      <c r="P1150" s="11"/>
      <c r="Q1150" s="11">
        <v>194</v>
      </c>
      <c r="R1150" s="6" t="s">
        <v>25</v>
      </c>
      <c r="S1150" s="6" t="s">
        <v>26</v>
      </c>
      <c r="T1150" s="6" t="s">
        <v>27</v>
      </c>
      <c r="U1150" s="11">
        <v>43000000</v>
      </c>
      <c r="V1150" s="11">
        <v>2000</v>
      </c>
      <c r="W1150" s="11">
        <v>10000</v>
      </c>
      <c r="X1150" s="11">
        <v>6</v>
      </c>
      <c r="Y1150" s="11">
        <v>1.37</v>
      </c>
      <c r="Z1150" s="12">
        <v>0</v>
      </c>
    </row>
    <row r="1151" spans="1:26" x14ac:dyDescent="0.25">
      <c r="A1151" s="8" t="s">
        <v>20</v>
      </c>
      <c r="B1151" s="9" t="s">
        <v>432</v>
      </c>
      <c r="C1151" s="13">
        <v>177</v>
      </c>
      <c r="D1151" s="13">
        <v>103</v>
      </c>
      <c r="E1151" s="13">
        <v>255</v>
      </c>
      <c r="F1151" s="13">
        <v>5000</v>
      </c>
      <c r="G1151" s="9" t="s">
        <v>218</v>
      </c>
      <c r="H1151" s="13">
        <v>11000</v>
      </c>
      <c r="I1151" s="13">
        <v>24520892</v>
      </c>
      <c r="J1151" s="9" t="s">
        <v>497</v>
      </c>
      <c r="K1151" s="9" t="s">
        <v>5507</v>
      </c>
      <c r="L1151" s="9" t="s">
        <v>1074</v>
      </c>
      <c r="M1151" s="13" t="s">
        <v>2604</v>
      </c>
      <c r="N1151" s="13"/>
      <c r="O1151" s="9"/>
      <c r="P1151" s="13"/>
      <c r="Q1151" s="13">
        <v>303</v>
      </c>
      <c r="R1151" s="9" t="s">
        <v>25</v>
      </c>
      <c r="S1151" s="9" t="s">
        <v>538</v>
      </c>
      <c r="T1151" s="9" t="s">
        <v>249</v>
      </c>
      <c r="U1151" s="13">
        <v>45000000</v>
      </c>
      <c r="V1151" s="13">
        <v>2005</v>
      </c>
      <c r="W1151" s="13">
        <v>5000</v>
      </c>
      <c r="X1151" s="13">
        <v>7</v>
      </c>
      <c r="Y1151" s="13">
        <v>2.35</v>
      </c>
      <c r="Z1151" s="14">
        <v>0</v>
      </c>
    </row>
    <row r="1152" spans="1:26" x14ac:dyDescent="0.25">
      <c r="A1152" s="5" t="s">
        <v>20</v>
      </c>
      <c r="B1152" s="6" t="s">
        <v>1711</v>
      </c>
      <c r="C1152" s="11">
        <v>99</v>
      </c>
      <c r="D1152" s="11">
        <v>90</v>
      </c>
      <c r="E1152" s="11">
        <v>16</v>
      </c>
      <c r="F1152" s="11">
        <v>16</v>
      </c>
      <c r="G1152" s="6" t="s">
        <v>1712</v>
      </c>
      <c r="H1152" s="11">
        <v>44</v>
      </c>
      <c r="I1152" s="11">
        <v>24430272</v>
      </c>
      <c r="J1152" s="6" t="s">
        <v>599</v>
      </c>
      <c r="K1152" s="6" t="s">
        <v>4459</v>
      </c>
      <c r="L1152" s="6"/>
      <c r="M1152" s="11"/>
      <c r="N1152" s="11"/>
      <c r="O1152" s="6"/>
      <c r="P1152" s="11"/>
      <c r="Q1152" s="11">
        <v>403</v>
      </c>
      <c r="R1152" s="6" t="s">
        <v>25</v>
      </c>
      <c r="S1152" s="6" t="s">
        <v>26</v>
      </c>
      <c r="T1152" s="6" t="s">
        <v>249</v>
      </c>
      <c r="U1152" s="11">
        <v>43000000</v>
      </c>
      <c r="V1152" s="11">
        <v>2002</v>
      </c>
      <c r="W1152" s="11">
        <v>28</v>
      </c>
      <c r="X1152" s="11">
        <v>5.0999999999999996</v>
      </c>
      <c r="Y1152" s="11">
        <v>1.85</v>
      </c>
      <c r="Z1152" s="12">
        <v>0</v>
      </c>
    </row>
    <row r="1153" spans="1:26" x14ac:dyDescent="0.25">
      <c r="A1153" s="8" t="s">
        <v>20</v>
      </c>
      <c r="B1153" s="9" t="s">
        <v>767</v>
      </c>
      <c r="C1153" s="13">
        <v>56</v>
      </c>
      <c r="D1153" s="13">
        <v>154</v>
      </c>
      <c r="E1153" s="13">
        <v>521</v>
      </c>
      <c r="F1153" s="13">
        <v>957</v>
      </c>
      <c r="G1153" s="9" t="s">
        <v>725</v>
      </c>
      <c r="H1153" s="13">
        <v>10000</v>
      </c>
      <c r="I1153" s="13">
        <v>158348400</v>
      </c>
      <c r="J1153" s="9" t="s">
        <v>1074</v>
      </c>
      <c r="K1153" s="9" t="s">
        <v>5505</v>
      </c>
      <c r="L1153" s="9" t="s">
        <v>2604</v>
      </c>
      <c r="M1153" s="13"/>
      <c r="N1153" s="13"/>
      <c r="O1153" s="9"/>
      <c r="P1153" s="13"/>
      <c r="Q1153" s="13">
        <v>142</v>
      </c>
      <c r="R1153" s="9" t="s">
        <v>25</v>
      </c>
      <c r="S1153" s="9" t="s">
        <v>26</v>
      </c>
      <c r="T1153" s="9" t="s">
        <v>249</v>
      </c>
      <c r="U1153" s="13">
        <v>42000000</v>
      </c>
      <c r="V1153" s="13">
        <v>1993</v>
      </c>
      <c r="W1153" s="13">
        <v>1000</v>
      </c>
      <c r="X1153" s="13">
        <v>6.8</v>
      </c>
      <c r="Y1153" s="13">
        <v>1.85</v>
      </c>
      <c r="Z1153" s="14">
        <v>0</v>
      </c>
    </row>
    <row r="1154" spans="1:26" x14ac:dyDescent="0.25">
      <c r="A1154" s="5" t="s">
        <v>20</v>
      </c>
      <c r="B1154" s="6" t="s">
        <v>1714</v>
      </c>
      <c r="C1154" s="11">
        <v>117</v>
      </c>
      <c r="D1154" s="11">
        <v>99</v>
      </c>
      <c r="E1154" s="11">
        <v>23</v>
      </c>
      <c r="F1154" s="11">
        <v>135</v>
      </c>
      <c r="G1154" s="6" t="s">
        <v>1715</v>
      </c>
      <c r="H1154" s="11">
        <v>405</v>
      </c>
      <c r="I1154" s="11">
        <v>31136950</v>
      </c>
      <c r="J1154" s="6" t="s">
        <v>1074</v>
      </c>
      <c r="K1154" s="6" t="s">
        <v>478</v>
      </c>
      <c r="L1154" s="6" t="s">
        <v>4459</v>
      </c>
      <c r="M1154" s="11"/>
      <c r="N1154" s="11"/>
      <c r="O1154" s="6"/>
      <c r="P1154" s="11"/>
      <c r="Q1154" s="11">
        <v>75</v>
      </c>
      <c r="R1154" s="6" t="s">
        <v>25</v>
      </c>
      <c r="S1154" s="6" t="s">
        <v>26</v>
      </c>
      <c r="T1154" s="6" t="s">
        <v>27</v>
      </c>
      <c r="U1154" s="11">
        <v>44000000</v>
      </c>
      <c r="V1154" s="11">
        <v>2010</v>
      </c>
      <c r="W1154" s="11">
        <v>268</v>
      </c>
      <c r="X1154" s="11">
        <v>6.5</v>
      </c>
      <c r="Y1154" s="11">
        <v>2.35</v>
      </c>
      <c r="Z1154" s="12">
        <v>0</v>
      </c>
    </row>
    <row r="1155" spans="1:26" x14ac:dyDescent="0.25">
      <c r="A1155" s="8" t="s">
        <v>20</v>
      </c>
      <c r="B1155" s="9" t="s">
        <v>635</v>
      </c>
      <c r="C1155" s="13">
        <v>252</v>
      </c>
      <c r="D1155" s="13">
        <v>93</v>
      </c>
      <c r="E1155" s="13">
        <v>165</v>
      </c>
      <c r="F1155" s="13">
        <v>350</v>
      </c>
      <c r="G1155" s="9" t="s">
        <v>399</v>
      </c>
      <c r="H1155" s="13">
        <v>26000</v>
      </c>
      <c r="I1155" s="13">
        <v>29113588</v>
      </c>
      <c r="J1155" s="9" t="s">
        <v>497</v>
      </c>
      <c r="K1155" s="9" t="s">
        <v>5507</v>
      </c>
      <c r="L1155" s="9" t="s">
        <v>2604</v>
      </c>
      <c r="M1155" s="13"/>
      <c r="N1155" s="13"/>
      <c r="O1155" s="9"/>
      <c r="P1155" s="13"/>
      <c r="Q1155" s="13">
        <v>181</v>
      </c>
      <c r="R1155" s="9" t="s">
        <v>25</v>
      </c>
      <c r="S1155" s="9" t="s">
        <v>26</v>
      </c>
      <c r="T1155" s="9" t="s">
        <v>249</v>
      </c>
      <c r="U1155" s="13">
        <v>40000000</v>
      </c>
      <c r="V1155" s="13">
        <v>2011</v>
      </c>
      <c r="W1155" s="13">
        <v>956</v>
      </c>
      <c r="X1155" s="13">
        <v>6.6</v>
      </c>
      <c r="Y1155" s="13">
        <v>2.35</v>
      </c>
      <c r="Z1155" s="14">
        <v>16000</v>
      </c>
    </row>
    <row r="1156" spans="1:26" x14ac:dyDescent="0.25">
      <c r="A1156" s="5" t="s">
        <v>20</v>
      </c>
      <c r="B1156" s="6" t="s">
        <v>733</v>
      </c>
      <c r="C1156" s="11">
        <v>375</v>
      </c>
      <c r="D1156" s="11">
        <v>109</v>
      </c>
      <c r="E1156" s="11">
        <v>97</v>
      </c>
      <c r="F1156" s="11">
        <v>839</v>
      </c>
      <c r="G1156" s="6" t="s">
        <v>1716</v>
      </c>
      <c r="H1156" s="11">
        <v>17000</v>
      </c>
      <c r="I1156" s="11">
        <v>138447667</v>
      </c>
      <c r="J1156" s="6" t="s">
        <v>497</v>
      </c>
      <c r="K1156" s="6" t="s">
        <v>599</v>
      </c>
      <c r="L1156" s="6" t="s">
        <v>5507</v>
      </c>
      <c r="M1156" s="11"/>
      <c r="N1156" s="11"/>
      <c r="O1156" s="6"/>
      <c r="P1156" s="11"/>
      <c r="Q1156" s="11">
        <v>345</v>
      </c>
      <c r="R1156" s="6" t="s">
        <v>25</v>
      </c>
      <c r="S1156" s="6" t="s">
        <v>26</v>
      </c>
      <c r="T1156" s="6" t="s">
        <v>249</v>
      </c>
      <c r="U1156" s="11">
        <v>42000000</v>
      </c>
      <c r="V1156" s="11">
        <v>2012</v>
      </c>
      <c r="W1156" s="11">
        <v>971</v>
      </c>
      <c r="X1156" s="11">
        <v>7.2</v>
      </c>
      <c r="Y1156" s="11">
        <v>2.35</v>
      </c>
      <c r="Z1156" s="12">
        <v>39000</v>
      </c>
    </row>
    <row r="1157" spans="1:26" x14ac:dyDescent="0.25">
      <c r="A1157" s="8" t="s">
        <v>20</v>
      </c>
      <c r="B1157" s="9" t="s">
        <v>1641</v>
      </c>
      <c r="C1157" s="13">
        <v>150</v>
      </c>
      <c r="D1157" s="13">
        <v>124</v>
      </c>
      <c r="E1157" s="13">
        <v>50</v>
      </c>
      <c r="F1157" s="13">
        <v>427</v>
      </c>
      <c r="G1157" s="9" t="s">
        <v>1717</v>
      </c>
      <c r="H1157" s="13">
        <v>8000</v>
      </c>
      <c r="I1157" s="13">
        <v>116006080</v>
      </c>
      <c r="J1157" s="9" t="s">
        <v>599</v>
      </c>
      <c r="K1157" s="9" t="s">
        <v>1074</v>
      </c>
      <c r="L1157" s="9" t="s">
        <v>4459</v>
      </c>
      <c r="M1157" s="13"/>
      <c r="N1157" s="13"/>
      <c r="O1157" s="9"/>
      <c r="P1157" s="13"/>
      <c r="Q1157" s="13">
        <v>602</v>
      </c>
      <c r="R1157" s="9" t="s">
        <v>25</v>
      </c>
      <c r="S1157" s="9" t="s">
        <v>34</v>
      </c>
      <c r="T1157" s="9" t="s">
        <v>27</v>
      </c>
      <c r="U1157" s="13">
        <v>42000000</v>
      </c>
      <c r="V1157" s="13">
        <v>1999</v>
      </c>
      <c r="W1157" s="13">
        <v>437</v>
      </c>
      <c r="X1157" s="13">
        <v>7</v>
      </c>
      <c r="Y1157" s="13">
        <v>2.35</v>
      </c>
      <c r="Z1157" s="14">
        <v>11000</v>
      </c>
    </row>
    <row r="1158" spans="1:26" x14ac:dyDescent="0.25">
      <c r="A1158" s="5" t="s">
        <v>20</v>
      </c>
      <c r="B1158" s="6" t="s">
        <v>1410</v>
      </c>
      <c r="C1158" s="11">
        <v>187</v>
      </c>
      <c r="D1158" s="11">
        <v>84</v>
      </c>
      <c r="E1158" s="11">
        <v>91</v>
      </c>
      <c r="F1158" s="11">
        <v>206</v>
      </c>
      <c r="G1158" s="6" t="s">
        <v>1413</v>
      </c>
      <c r="H1158" s="11">
        <v>579</v>
      </c>
      <c r="I1158" s="11">
        <v>106793915</v>
      </c>
      <c r="J1158" s="6" t="s">
        <v>378</v>
      </c>
      <c r="K1158" s="6" t="s">
        <v>2809</v>
      </c>
      <c r="L1158" s="6" t="s">
        <v>599</v>
      </c>
      <c r="M1158" s="11" t="s">
        <v>1074</v>
      </c>
      <c r="N1158" s="11" t="s">
        <v>4118</v>
      </c>
      <c r="O1158" s="6"/>
      <c r="P1158" s="11"/>
      <c r="Q1158" s="11">
        <v>358</v>
      </c>
      <c r="R1158" s="6" t="s">
        <v>25</v>
      </c>
      <c r="S1158" s="6" t="s">
        <v>34</v>
      </c>
      <c r="T1158" s="6" t="s">
        <v>126</v>
      </c>
      <c r="U1158" s="11">
        <v>45000000</v>
      </c>
      <c r="V1158" s="11">
        <v>2000</v>
      </c>
      <c r="W1158" s="11">
        <v>530</v>
      </c>
      <c r="X1158" s="11">
        <v>7</v>
      </c>
      <c r="Y1158" s="11">
        <v>1.85</v>
      </c>
      <c r="Z1158" s="12">
        <v>0</v>
      </c>
    </row>
    <row r="1159" spans="1:26" x14ac:dyDescent="0.25">
      <c r="A1159" s="8" t="s">
        <v>20</v>
      </c>
      <c r="B1159" s="9" t="s">
        <v>1719</v>
      </c>
      <c r="C1159" s="13">
        <v>108</v>
      </c>
      <c r="D1159" s="13">
        <v>90</v>
      </c>
      <c r="E1159" s="13">
        <v>29</v>
      </c>
      <c r="F1159" s="13">
        <v>650</v>
      </c>
      <c r="G1159" s="9" t="s">
        <v>1720</v>
      </c>
      <c r="H1159" s="13">
        <v>22000</v>
      </c>
      <c r="I1159" s="13">
        <v>87856565</v>
      </c>
      <c r="J1159" s="9" t="s">
        <v>599</v>
      </c>
      <c r="K1159" s="9" t="s">
        <v>4459</v>
      </c>
      <c r="L1159" s="9"/>
      <c r="M1159" s="13"/>
      <c r="N1159" s="13"/>
      <c r="O1159" s="9"/>
      <c r="P1159" s="13"/>
      <c r="Q1159" s="13">
        <v>268</v>
      </c>
      <c r="R1159" s="9" t="s">
        <v>25</v>
      </c>
      <c r="S1159" s="9" t="s">
        <v>26</v>
      </c>
      <c r="T1159" s="9" t="s">
        <v>27</v>
      </c>
      <c r="U1159" s="13">
        <v>42000000</v>
      </c>
      <c r="V1159" s="13">
        <v>2004</v>
      </c>
      <c r="W1159" s="13">
        <v>923</v>
      </c>
      <c r="X1159" s="13">
        <v>5.9</v>
      </c>
      <c r="Y1159" s="13">
        <v>1.85</v>
      </c>
      <c r="Z1159" s="14">
        <v>0</v>
      </c>
    </row>
    <row r="1160" spans="1:26" x14ac:dyDescent="0.25">
      <c r="A1160" s="5" t="s">
        <v>20</v>
      </c>
      <c r="B1160" s="6" t="s">
        <v>1721</v>
      </c>
      <c r="C1160" s="11">
        <v>21</v>
      </c>
      <c r="D1160" s="11">
        <v>117</v>
      </c>
      <c r="E1160" s="11">
        <v>71</v>
      </c>
      <c r="F1160" s="11">
        <v>547</v>
      </c>
      <c r="G1160" s="6" t="s">
        <v>633</v>
      </c>
      <c r="H1160" s="11">
        <v>723</v>
      </c>
      <c r="I1160" s="11">
        <v>70100000</v>
      </c>
      <c r="J1160" s="6" t="s">
        <v>599</v>
      </c>
      <c r="K1160" s="6" t="s">
        <v>1074</v>
      </c>
      <c r="L1160" s="6" t="s">
        <v>4459</v>
      </c>
      <c r="M1160" s="11"/>
      <c r="N1160" s="11"/>
      <c r="O1160" s="6"/>
      <c r="P1160" s="11"/>
      <c r="Q1160" s="11">
        <v>41</v>
      </c>
      <c r="R1160" s="6" t="s">
        <v>25</v>
      </c>
      <c r="S1160" s="6" t="s">
        <v>26</v>
      </c>
      <c r="T1160" s="6" t="s">
        <v>249</v>
      </c>
      <c r="U1160" s="11">
        <v>40000000</v>
      </c>
      <c r="V1160" s="11">
        <v>1992</v>
      </c>
      <c r="W1160" s="11">
        <v>558</v>
      </c>
      <c r="X1160" s="11">
        <v>5.4</v>
      </c>
      <c r="Y1160" s="11">
        <v>1.85</v>
      </c>
      <c r="Z1160" s="12">
        <v>0</v>
      </c>
    </row>
    <row r="1161" spans="1:26" x14ac:dyDescent="0.25">
      <c r="A1161" s="8" t="s">
        <v>20</v>
      </c>
      <c r="B1161" s="9" t="s">
        <v>384</v>
      </c>
      <c r="C1161" s="13">
        <v>270</v>
      </c>
      <c r="D1161" s="13">
        <v>123</v>
      </c>
      <c r="E1161" s="13">
        <v>176</v>
      </c>
      <c r="F1161" s="13">
        <v>749</v>
      </c>
      <c r="G1161" s="9" t="s">
        <v>1723</v>
      </c>
      <c r="H1161" s="13">
        <v>975</v>
      </c>
      <c r="I1161" s="13">
        <v>159578352</v>
      </c>
      <c r="J1161" s="9" t="s">
        <v>497</v>
      </c>
      <c r="K1161" s="9" t="s">
        <v>599</v>
      </c>
      <c r="L1161" s="9" t="s">
        <v>5507</v>
      </c>
      <c r="M1161" s="13"/>
      <c r="N1161" s="13"/>
      <c r="O1161" s="9"/>
      <c r="P1161" s="13"/>
      <c r="Q1161" s="13">
        <v>380</v>
      </c>
      <c r="R1161" s="9" t="s">
        <v>25</v>
      </c>
      <c r="S1161" s="9" t="s">
        <v>26</v>
      </c>
      <c r="T1161" s="9" t="s">
        <v>249</v>
      </c>
      <c r="U1161" s="13">
        <v>43000000</v>
      </c>
      <c r="V1161" s="13">
        <v>2013</v>
      </c>
      <c r="W1161" s="13">
        <v>815</v>
      </c>
      <c r="X1161" s="13">
        <v>6.6</v>
      </c>
      <c r="Y1161" s="13">
        <v>2.35</v>
      </c>
      <c r="Z1161" s="14">
        <v>24000</v>
      </c>
    </row>
    <row r="1162" spans="1:26" x14ac:dyDescent="0.25">
      <c r="A1162" s="5" t="s">
        <v>20</v>
      </c>
      <c r="B1162" s="6" t="s">
        <v>1724</v>
      </c>
      <c r="C1162" s="11">
        <v>72</v>
      </c>
      <c r="D1162" s="11">
        <v>251</v>
      </c>
      <c r="E1162" s="11">
        <v>311</v>
      </c>
      <c r="F1162" s="11">
        <v>595</v>
      </c>
      <c r="G1162" s="6" t="s">
        <v>1725</v>
      </c>
      <c r="H1162" s="11">
        <v>940</v>
      </c>
      <c r="I1162" s="11">
        <v>57750000</v>
      </c>
      <c r="J1162" s="6" t="s">
        <v>3170</v>
      </c>
      <c r="K1162" s="6" t="s">
        <v>1074</v>
      </c>
      <c r="L1162" s="6" t="s">
        <v>5155</v>
      </c>
      <c r="M1162" s="11" t="s">
        <v>4459</v>
      </c>
      <c r="N1162" s="11"/>
      <c r="O1162" s="6"/>
      <c r="P1162" s="11"/>
      <c r="Q1162" s="11">
        <v>192</v>
      </c>
      <c r="R1162" s="6" t="s">
        <v>25</v>
      </c>
      <c r="S1162" s="6" t="s">
        <v>34</v>
      </c>
      <c r="T1162" s="6" t="s">
        <v>1704</v>
      </c>
      <c r="U1162" s="11">
        <v>31115000</v>
      </c>
      <c r="V1162" s="11">
        <v>1963</v>
      </c>
      <c r="W1162" s="11">
        <v>726</v>
      </c>
      <c r="X1162" s="11">
        <v>7</v>
      </c>
      <c r="Y1162" s="11">
        <v>2.2000000000000002</v>
      </c>
      <c r="Z1162" s="12">
        <v>0</v>
      </c>
    </row>
    <row r="1163" spans="1:26" x14ac:dyDescent="0.25">
      <c r="A1163" s="8" t="s">
        <v>20</v>
      </c>
      <c r="B1163" s="9" t="s">
        <v>586</v>
      </c>
      <c r="C1163" s="13">
        <v>154</v>
      </c>
      <c r="D1163" s="13">
        <v>105</v>
      </c>
      <c r="E1163" s="13">
        <v>153</v>
      </c>
      <c r="F1163" s="13">
        <v>491</v>
      </c>
      <c r="G1163" s="9" t="s">
        <v>1726</v>
      </c>
      <c r="H1163" s="13">
        <v>4000</v>
      </c>
      <c r="I1163" s="13">
        <v>45290318</v>
      </c>
      <c r="J1163" s="9" t="s">
        <v>497</v>
      </c>
      <c r="K1163" s="9" t="s">
        <v>599</v>
      </c>
      <c r="L1163" s="9" t="s">
        <v>5506</v>
      </c>
      <c r="M1163" s="13"/>
      <c r="N1163" s="13"/>
      <c r="O1163" s="9"/>
      <c r="P1163" s="13"/>
      <c r="Q1163" s="13">
        <v>112</v>
      </c>
      <c r="R1163" s="9" t="s">
        <v>25</v>
      </c>
      <c r="S1163" s="9" t="s">
        <v>26</v>
      </c>
      <c r="T1163" s="9" t="s">
        <v>54</v>
      </c>
      <c r="U1163" s="13">
        <v>42000000</v>
      </c>
      <c r="V1163" s="13">
        <v>2012</v>
      </c>
      <c r="W1163" s="13">
        <v>828</v>
      </c>
      <c r="X1163" s="13">
        <v>6.5</v>
      </c>
      <c r="Y1163" s="13">
        <v>1.85</v>
      </c>
      <c r="Z1163" s="14">
        <v>17000</v>
      </c>
    </row>
    <row r="1164" spans="1:26" x14ac:dyDescent="0.25">
      <c r="A1164" s="5" t="s">
        <v>20</v>
      </c>
      <c r="B1164" s="6" t="s">
        <v>1531</v>
      </c>
      <c r="C1164" s="11">
        <v>114</v>
      </c>
      <c r="D1164" s="11">
        <v>115</v>
      </c>
      <c r="E1164" s="11">
        <v>73</v>
      </c>
      <c r="F1164" s="11">
        <v>505</v>
      </c>
      <c r="G1164" s="6" t="s">
        <v>562</v>
      </c>
      <c r="H1164" s="11">
        <v>11000</v>
      </c>
      <c r="I1164" s="11">
        <v>41543207</v>
      </c>
      <c r="J1164" s="6" t="s">
        <v>5507</v>
      </c>
      <c r="K1164" s="6" t="s">
        <v>1074</v>
      </c>
      <c r="L1164" s="6" t="s">
        <v>5505</v>
      </c>
      <c r="M1164" s="11" t="s">
        <v>2604</v>
      </c>
      <c r="N1164" s="11"/>
      <c r="O1164" s="6"/>
      <c r="P1164" s="11"/>
      <c r="Q1164" s="11">
        <v>175</v>
      </c>
      <c r="R1164" s="6" t="s">
        <v>25</v>
      </c>
      <c r="S1164" s="6" t="s">
        <v>26</v>
      </c>
      <c r="T1164" s="6" t="s">
        <v>27</v>
      </c>
      <c r="U1164" s="11">
        <v>42000000</v>
      </c>
      <c r="V1164" s="11">
        <v>2002</v>
      </c>
      <c r="W1164" s="11">
        <v>3000</v>
      </c>
      <c r="X1164" s="11">
        <v>6.3</v>
      </c>
      <c r="Y1164" s="11">
        <v>2.35</v>
      </c>
      <c r="Z1164" s="12">
        <v>893</v>
      </c>
    </row>
    <row r="1165" spans="1:26" x14ac:dyDescent="0.25">
      <c r="A1165" s="8" t="s">
        <v>20</v>
      </c>
      <c r="B1165" s="9" t="s">
        <v>1727</v>
      </c>
      <c r="C1165" s="13">
        <v>27</v>
      </c>
      <c r="D1165" s="13">
        <v>122</v>
      </c>
      <c r="E1165" s="13">
        <v>0</v>
      </c>
      <c r="F1165" s="13">
        <v>292</v>
      </c>
      <c r="G1165" s="9" t="s">
        <v>954</v>
      </c>
      <c r="H1165" s="13">
        <v>12000</v>
      </c>
      <c r="I1165" s="13">
        <v>41252428</v>
      </c>
      <c r="J1165" s="9" t="s">
        <v>599</v>
      </c>
      <c r="K1165" s="9" t="s">
        <v>1074</v>
      </c>
      <c r="L1165" s="9" t="s">
        <v>4459</v>
      </c>
      <c r="M1165" s="13"/>
      <c r="N1165" s="13"/>
      <c r="O1165" s="9"/>
      <c r="P1165" s="13"/>
      <c r="Q1165" s="13">
        <v>71</v>
      </c>
      <c r="R1165" s="9" t="s">
        <v>25</v>
      </c>
      <c r="S1165" s="9" t="s">
        <v>26</v>
      </c>
      <c r="T1165" s="9" t="s">
        <v>27</v>
      </c>
      <c r="U1165" s="13">
        <v>42000000</v>
      </c>
      <c r="V1165" s="13">
        <v>1996</v>
      </c>
      <c r="W1165" s="13">
        <v>592</v>
      </c>
      <c r="X1165" s="13">
        <v>6.5</v>
      </c>
      <c r="Y1165" s="13">
        <v>1.85</v>
      </c>
      <c r="Z1165" s="14">
        <v>0</v>
      </c>
    </row>
    <row r="1166" spans="1:26" x14ac:dyDescent="0.25">
      <c r="A1166" s="5" t="s">
        <v>20</v>
      </c>
      <c r="B1166" s="6" t="s">
        <v>1729</v>
      </c>
      <c r="C1166" s="11">
        <v>166</v>
      </c>
      <c r="D1166" s="11">
        <v>119</v>
      </c>
      <c r="E1166" s="11">
        <v>89</v>
      </c>
      <c r="F1166" s="11">
        <v>395</v>
      </c>
      <c r="G1166" s="6" t="s">
        <v>387</v>
      </c>
      <c r="H1166" s="11">
        <v>650</v>
      </c>
      <c r="I1166" s="11">
        <v>35228696</v>
      </c>
      <c r="J1166" s="6" t="s">
        <v>1074</v>
      </c>
      <c r="K1166" s="6" t="s">
        <v>1786</v>
      </c>
      <c r="L1166" s="6" t="s">
        <v>5505</v>
      </c>
      <c r="M1166" s="11" t="s">
        <v>2604</v>
      </c>
      <c r="N1166" s="11"/>
      <c r="O1166" s="6"/>
      <c r="P1166" s="11"/>
      <c r="Q1166" s="11">
        <v>460</v>
      </c>
      <c r="R1166" s="6" t="s">
        <v>25</v>
      </c>
      <c r="S1166" s="6" t="s">
        <v>26</v>
      </c>
      <c r="T1166" s="6" t="s">
        <v>27</v>
      </c>
      <c r="U1166" s="11">
        <v>32000000</v>
      </c>
      <c r="V1166" s="11">
        <v>2002</v>
      </c>
      <c r="W1166" s="11">
        <v>537</v>
      </c>
      <c r="X1166" s="11">
        <v>6.5</v>
      </c>
      <c r="Y1166" s="11">
        <v>2.35</v>
      </c>
      <c r="Z1166" s="12">
        <v>0</v>
      </c>
    </row>
    <row r="1167" spans="1:26" x14ac:dyDescent="0.25">
      <c r="A1167" s="8" t="s">
        <v>20</v>
      </c>
      <c r="B1167" s="9" t="s">
        <v>1161</v>
      </c>
      <c r="C1167" s="13">
        <v>288</v>
      </c>
      <c r="D1167" s="13">
        <v>81</v>
      </c>
      <c r="E1167" s="13">
        <v>119</v>
      </c>
      <c r="F1167" s="13">
        <v>412</v>
      </c>
      <c r="G1167" s="9" t="s">
        <v>705</v>
      </c>
      <c r="H1167" s="13">
        <v>468</v>
      </c>
      <c r="I1167" s="13">
        <v>59992760</v>
      </c>
      <c r="J1167" s="9" t="s">
        <v>599</v>
      </c>
      <c r="K1167" s="9"/>
      <c r="L1167" s="9"/>
      <c r="M1167" s="13"/>
      <c r="N1167" s="13"/>
      <c r="O1167" s="9"/>
      <c r="P1167" s="13"/>
      <c r="Q1167" s="13">
        <v>396</v>
      </c>
      <c r="R1167" s="9" t="s">
        <v>25</v>
      </c>
      <c r="S1167" s="9" t="s">
        <v>26</v>
      </c>
      <c r="T1167" s="9" t="s">
        <v>249</v>
      </c>
      <c r="U1167" s="13">
        <v>42000000</v>
      </c>
      <c r="V1167" s="13">
        <v>2009</v>
      </c>
      <c r="W1167" s="13">
        <v>442</v>
      </c>
      <c r="X1167" s="13">
        <v>5.8</v>
      </c>
      <c r="Y1167" s="13">
        <v>1.85</v>
      </c>
      <c r="Z1167" s="14">
        <v>0</v>
      </c>
    </row>
    <row r="1168" spans="1:26" x14ac:dyDescent="0.25">
      <c r="A1168" s="5" t="s">
        <v>20</v>
      </c>
      <c r="B1168" s="6" t="s">
        <v>1730</v>
      </c>
      <c r="C1168" s="11">
        <v>117</v>
      </c>
      <c r="D1168" s="11">
        <v>133</v>
      </c>
      <c r="E1168" s="11">
        <v>46</v>
      </c>
      <c r="F1168" s="11">
        <v>275</v>
      </c>
      <c r="G1168" s="6" t="s">
        <v>1092</v>
      </c>
      <c r="H1168" s="11">
        <v>683</v>
      </c>
      <c r="I1168" s="11">
        <v>34667015</v>
      </c>
      <c r="J1168" s="6" t="s">
        <v>497</v>
      </c>
      <c r="K1168" s="6" t="s">
        <v>378</v>
      </c>
      <c r="L1168" s="6" t="s">
        <v>2604</v>
      </c>
      <c r="M1168" s="11"/>
      <c r="N1168" s="11"/>
      <c r="O1168" s="6"/>
      <c r="P1168" s="11"/>
      <c r="Q1168" s="11">
        <v>317</v>
      </c>
      <c r="R1168" s="6" t="s">
        <v>25</v>
      </c>
      <c r="S1168" s="6" t="s">
        <v>34</v>
      </c>
      <c r="T1168" s="6" t="s">
        <v>27</v>
      </c>
      <c r="U1168" s="11">
        <v>32000000</v>
      </c>
      <c r="V1168" s="11">
        <v>1989</v>
      </c>
      <c r="W1168" s="11">
        <v>349</v>
      </c>
      <c r="X1168" s="11">
        <v>6.6</v>
      </c>
      <c r="Y1168" s="11">
        <v>2.35</v>
      </c>
      <c r="Z1168" s="12">
        <v>0</v>
      </c>
    </row>
    <row r="1169" spans="1:26" x14ac:dyDescent="0.25">
      <c r="A1169" s="8" t="s">
        <v>20</v>
      </c>
      <c r="B1169" s="9" t="s">
        <v>1733</v>
      </c>
      <c r="C1169" s="13">
        <v>291</v>
      </c>
      <c r="D1169" s="13">
        <v>100</v>
      </c>
      <c r="E1169" s="13">
        <v>308</v>
      </c>
      <c r="F1169" s="13">
        <v>913</v>
      </c>
      <c r="G1169" s="9" t="s">
        <v>1240</v>
      </c>
      <c r="H1169" s="13">
        <v>10000</v>
      </c>
      <c r="I1169" s="13">
        <v>37652565</v>
      </c>
      <c r="J1169" s="9" t="s">
        <v>478</v>
      </c>
      <c r="K1169" s="9" t="s">
        <v>1786</v>
      </c>
      <c r="L1169" s="9" t="s">
        <v>5505</v>
      </c>
      <c r="M1169" s="13" t="s">
        <v>2604</v>
      </c>
      <c r="N1169" s="13"/>
      <c r="O1169" s="9"/>
      <c r="P1169" s="13"/>
      <c r="Q1169" s="13">
        <v>283</v>
      </c>
      <c r="R1169" s="9" t="s">
        <v>25</v>
      </c>
      <c r="S1169" s="9" t="s">
        <v>26</v>
      </c>
      <c r="T1169" s="9" t="s">
        <v>27</v>
      </c>
      <c r="U1169" s="13">
        <v>42000000</v>
      </c>
      <c r="V1169" s="13">
        <v>2011</v>
      </c>
      <c r="W1169" s="13">
        <v>2000</v>
      </c>
      <c r="X1169" s="13">
        <v>5.4</v>
      </c>
      <c r="Y1169" s="13">
        <v>2.35</v>
      </c>
      <c r="Z1169" s="14">
        <v>20000</v>
      </c>
    </row>
    <row r="1170" spans="1:26" x14ac:dyDescent="0.25">
      <c r="A1170" s="5" t="s">
        <v>20</v>
      </c>
      <c r="B1170" s="6" t="s">
        <v>1734</v>
      </c>
      <c r="C1170" s="11">
        <v>151</v>
      </c>
      <c r="D1170" s="11">
        <v>120</v>
      </c>
      <c r="E1170" s="11">
        <v>17</v>
      </c>
      <c r="F1170" s="11">
        <v>808</v>
      </c>
      <c r="G1170" s="6" t="s">
        <v>320</v>
      </c>
      <c r="H1170" s="11">
        <v>22000</v>
      </c>
      <c r="I1170" s="11">
        <v>24375436</v>
      </c>
      <c r="J1170" s="6" t="s">
        <v>497</v>
      </c>
      <c r="K1170" s="6" t="s">
        <v>5507</v>
      </c>
      <c r="L1170" s="6" t="s">
        <v>1074</v>
      </c>
      <c r="M1170" s="11" t="s">
        <v>2604</v>
      </c>
      <c r="N1170" s="11"/>
      <c r="O1170" s="6"/>
      <c r="P1170" s="11"/>
      <c r="Q1170" s="11">
        <v>265</v>
      </c>
      <c r="R1170" s="6" t="s">
        <v>25</v>
      </c>
      <c r="S1170" s="6" t="s">
        <v>26</v>
      </c>
      <c r="T1170" s="6" t="s">
        <v>249</v>
      </c>
      <c r="U1170" s="11">
        <v>42000000</v>
      </c>
      <c r="V1170" s="11">
        <v>2001</v>
      </c>
      <c r="W1170" s="11">
        <v>9000</v>
      </c>
      <c r="X1170" s="11">
        <v>6.1</v>
      </c>
      <c r="Y1170" s="11">
        <v>2.35</v>
      </c>
      <c r="Z1170" s="12">
        <v>748</v>
      </c>
    </row>
    <row r="1171" spans="1:26" x14ac:dyDescent="0.25">
      <c r="A1171" s="8" t="s">
        <v>20</v>
      </c>
      <c r="B1171" s="9" t="s">
        <v>1735</v>
      </c>
      <c r="C1171" s="13">
        <v>36</v>
      </c>
      <c r="D1171" s="13">
        <v>104</v>
      </c>
      <c r="E1171" s="13">
        <v>5</v>
      </c>
      <c r="F1171" s="13">
        <v>687</v>
      </c>
      <c r="G1171" s="9" t="s">
        <v>1736</v>
      </c>
      <c r="H1171" s="13">
        <v>5000</v>
      </c>
      <c r="I1171" s="13">
        <v>20915465</v>
      </c>
      <c r="J1171" s="9" t="s">
        <v>378</v>
      </c>
      <c r="K1171" s="9" t="s">
        <v>599</v>
      </c>
      <c r="L1171" s="9" t="s">
        <v>4118</v>
      </c>
      <c r="M1171" s="13" t="s">
        <v>478</v>
      </c>
      <c r="N1171" s="13" t="s">
        <v>2970</v>
      </c>
      <c r="O1171" s="9"/>
      <c r="P1171" s="13"/>
      <c r="Q1171" s="13">
        <v>290</v>
      </c>
      <c r="R1171" s="9" t="s">
        <v>25</v>
      </c>
      <c r="S1171" s="9" t="s">
        <v>34</v>
      </c>
      <c r="T1171" s="9" t="s">
        <v>54</v>
      </c>
      <c r="U1171" s="13">
        <v>42000000</v>
      </c>
      <c r="V1171" s="13">
        <v>1993</v>
      </c>
      <c r="W1171" s="13">
        <v>922</v>
      </c>
      <c r="X1171" s="13">
        <v>4</v>
      </c>
      <c r="Y1171" s="13">
        <v>1.85</v>
      </c>
      <c r="Z1171" s="14">
        <v>0</v>
      </c>
    </row>
    <row r="1172" spans="1:26" x14ac:dyDescent="0.25">
      <c r="A1172" s="5" t="s">
        <v>20</v>
      </c>
      <c r="B1172" s="6" t="s">
        <v>1547</v>
      </c>
      <c r="C1172" s="11">
        <v>168</v>
      </c>
      <c r="D1172" s="11">
        <v>122</v>
      </c>
      <c r="E1172" s="11">
        <v>487</v>
      </c>
      <c r="F1172" s="11">
        <v>16</v>
      </c>
      <c r="G1172" s="6" t="s">
        <v>1737</v>
      </c>
      <c r="H1172" s="11">
        <v>12000</v>
      </c>
      <c r="I1172" s="11">
        <v>24127895</v>
      </c>
      <c r="J1172" s="6" t="s">
        <v>5507</v>
      </c>
      <c r="K1172" s="6" t="s">
        <v>1074</v>
      </c>
      <c r="L1172" s="6" t="s">
        <v>2604</v>
      </c>
      <c r="M1172" s="11"/>
      <c r="N1172" s="11"/>
      <c r="O1172" s="6"/>
      <c r="P1172" s="11"/>
      <c r="Q1172" s="11">
        <v>437</v>
      </c>
      <c r="R1172" s="6" t="s">
        <v>25</v>
      </c>
      <c r="S1172" s="6" t="s">
        <v>26</v>
      </c>
      <c r="T1172" s="6" t="s">
        <v>249</v>
      </c>
      <c r="U1172" s="11">
        <v>50000000</v>
      </c>
      <c r="V1172" s="11">
        <v>2005</v>
      </c>
      <c r="W1172" s="11">
        <v>43</v>
      </c>
      <c r="X1172" s="11">
        <v>7.6</v>
      </c>
      <c r="Y1172" s="11">
        <v>2.35</v>
      </c>
      <c r="Z1172" s="12">
        <v>10000</v>
      </c>
    </row>
    <row r="1173" spans="1:26" x14ac:dyDescent="0.25">
      <c r="A1173" s="8" t="s">
        <v>309</v>
      </c>
      <c r="B1173" s="9" t="s">
        <v>685</v>
      </c>
      <c r="C1173" s="13">
        <v>283</v>
      </c>
      <c r="D1173" s="13">
        <v>80</v>
      </c>
      <c r="E1173" s="13">
        <v>611</v>
      </c>
      <c r="F1173" s="13">
        <v>576</v>
      </c>
      <c r="G1173" s="9" t="s">
        <v>1738</v>
      </c>
      <c r="H1173" s="13">
        <v>5000</v>
      </c>
      <c r="I1173" s="13">
        <v>84961</v>
      </c>
      <c r="J1173" s="9" t="s">
        <v>497</v>
      </c>
      <c r="K1173" s="9" t="s">
        <v>378</v>
      </c>
      <c r="L1173" s="9" t="s">
        <v>5155</v>
      </c>
      <c r="M1173" s="13"/>
      <c r="N1173" s="13"/>
      <c r="O1173" s="9"/>
      <c r="P1173" s="13"/>
      <c r="Q1173" s="13">
        <v>841</v>
      </c>
      <c r="R1173" s="9" t="s">
        <v>687</v>
      </c>
      <c r="S1173" s="9" t="s">
        <v>356</v>
      </c>
      <c r="T1173" s="9" t="s">
        <v>27</v>
      </c>
      <c r="U1173" s="13">
        <v>31000000</v>
      </c>
      <c r="V1173" s="13">
        <v>2002</v>
      </c>
      <c r="W1173" s="13">
        <v>643</v>
      </c>
      <c r="X1173" s="13">
        <v>7.9</v>
      </c>
      <c r="Y1173" s="13">
        <v>2.35</v>
      </c>
      <c r="Z1173" s="14">
        <v>0</v>
      </c>
    </row>
    <row r="1174" spans="1:26" x14ac:dyDescent="0.25">
      <c r="A1174" s="5" t="s">
        <v>20</v>
      </c>
      <c r="B1174" s="6" t="s">
        <v>1739</v>
      </c>
      <c r="C1174" s="11">
        <v>127</v>
      </c>
      <c r="D1174" s="11">
        <v>91</v>
      </c>
      <c r="E1174" s="11">
        <v>30</v>
      </c>
      <c r="F1174" s="11">
        <v>497</v>
      </c>
      <c r="G1174" s="6" t="s">
        <v>1740</v>
      </c>
      <c r="H1174" s="11">
        <v>922</v>
      </c>
      <c r="I1174" s="11">
        <v>26404753</v>
      </c>
      <c r="J1174" s="6" t="s">
        <v>497</v>
      </c>
      <c r="K1174" s="6" t="s">
        <v>599</v>
      </c>
      <c r="L1174" s="6" t="s">
        <v>5507</v>
      </c>
      <c r="M1174" s="11" t="s">
        <v>4459</v>
      </c>
      <c r="N1174" s="11" t="s">
        <v>2604</v>
      </c>
      <c r="O1174" s="6"/>
      <c r="P1174" s="11"/>
      <c r="Q1174" s="11">
        <v>169</v>
      </c>
      <c r="R1174" s="6" t="s">
        <v>25</v>
      </c>
      <c r="S1174" s="6" t="s">
        <v>26</v>
      </c>
      <c r="T1174" s="6" t="s">
        <v>27</v>
      </c>
      <c r="U1174" s="11">
        <v>40000000</v>
      </c>
      <c r="V1174" s="11">
        <v>2012</v>
      </c>
      <c r="W1174" s="11">
        <v>786</v>
      </c>
      <c r="X1174" s="11">
        <v>5.3</v>
      </c>
      <c r="Y1174" s="11">
        <v>2.35</v>
      </c>
      <c r="Z1174" s="12">
        <v>19000</v>
      </c>
    </row>
    <row r="1175" spans="1:26" x14ac:dyDescent="0.25">
      <c r="A1175" s="8" t="s">
        <v>20</v>
      </c>
      <c r="B1175" s="9" t="s">
        <v>1741</v>
      </c>
      <c r="C1175" s="13">
        <v>293</v>
      </c>
      <c r="D1175" s="13">
        <v>112</v>
      </c>
      <c r="E1175" s="13">
        <v>133</v>
      </c>
      <c r="F1175" s="13">
        <v>365</v>
      </c>
      <c r="G1175" s="9" t="s">
        <v>1742</v>
      </c>
      <c r="H1175" s="13">
        <v>11000</v>
      </c>
      <c r="I1175" s="13">
        <v>6105175</v>
      </c>
      <c r="J1175" s="9" t="s">
        <v>599</v>
      </c>
      <c r="K1175" s="9"/>
      <c r="L1175" s="9"/>
      <c r="M1175" s="13"/>
      <c r="N1175" s="13"/>
      <c r="O1175" s="9"/>
      <c r="P1175" s="13"/>
      <c r="Q1175" s="13">
        <v>835</v>
      </c>
      <c r="R1175" s="9" t="s">
        <v>25</v>
      </c>
      <c r="S1175" s="9" t="s">
        <v>26</v>
      </c>
      <c r="T1175" s="9" t="s">
        <v>249</v>
      </c>
      <c r="U1175" s="13">
        <v>44000000</v>
      </c>
      <c r="V1175" s="13">
        <v>2014</v>
      </c>
      <c r="W1175" s="13">
        <v>392</v>
      </c>
      <c r="X1175" s="13">
        <v>6.6</v>
      </c>
      <c r="Y1175" s="13">
        <v>2.35</v>
      </c>
      <c r="Z1175" s="14">
        <v>50000</v>
      </c>
    </row>
    <row r="1176" spans="1:26" x14ac:dyDescent="0.25">
      <c r="A1176" s="5" t="s">
        <v>20</v>
      </c>
      <c r="B1176" s="6" t="s">
        <v>1743</v>
      </c>
      <c r="C1176" s="11">
        <v>95</v>
      </c>
      <c r="D1176" s="11">
        <v>100</v>
      </c>
      <c r="E1176" s="11">
        <v>19</v>
      </c>
      <c r="F1176" s="11">
        <v>433</v>
      </c>
      <c r="G1176" s="6" t="s">
        <v>1744</v>
      </c>
      <c r="H1176" s="11">
        <v>624</v>
      </c>
      <c r="I1176" s="11">
        <v>5664251</v>
      </c>
      <c r="J1176" s="6" t="s">
        <v>497</v>
      </c>
      <c r="K1176" s="6" t="s">
        <v>478</v>
      </c>
      <c r="L1176" s="6" t="s">
        <v>3495</v>
      </c>
      <c r="M1176" s="11"/>
      <c r="N1176" s="11"/>
      <c r="O1176" s="6"/>
      <c r="P1176" s="11"/>
      <c r="Q1176" s="11">
        <v>102</v>
      </c>
      <c r="R1176" s="6" t="s">
        <v>25</v>
      </c>
      <c r="S1176" s="6" t="s">
        <v>87</v>
      </c>
      <c r="T1176" s="6" t="s">
        <v>249</v>
      </c>
      <c r="U1176" s="11">
        <v>45000000</v>
      </c>
      <c r="V1176" s="11">
        <v>2010</v>
      </c>
      <c r="W1176" s="11">
        <v>489</v>
      </c>
      <c r="X1176" s="11">
        <v>6.3</v>
      </c>
      <c r="Y1176" s="11">
        <v>2.35</v>
      </c>
      <c r="Z1176" s="12">
        <v>0</v>
      </c>
    </row>
    <row r="1177" spans="1:26" x14ac:dyDescent="0.25">
      <c r="A1177" s="8" t="s">
        <v>309</v>
      </c>
      <c r="B1177" s="9" t="s">
        <v>42</v>
      </c>
      <c r="C1177" s="13">
        <v>4</v>
      </c>
      <c r="D1177" s="13">
        <v>30</v>
      </c>
      <c r="E1177" s="13"/>
      <c r="F1177" s="13">
        <v>253</v>
      </c>
      <c r="G1177" s="9" t="s">
        <v>1746</v>
      </c>
      <c r="H1177" s="13">
        <v>870</v>
      </c>
      <c r="I1177" s="13"/>
      <c r="J1177" s="9" t="s">
        <v>599</v>
      </c>
      <c r="K1177" s="9" t="s">
        <v>5508</v>
      </c>
      <c r="L1177" s="9"/>
      <c r="M1177" s="13"/>
      <c r="N1177" s="13"/>
      <c r="O1177" s="9"/>
      <c r="P1177" s="13"/>
      <c r="Q1177" s="13">
        <v>18</v>
      </c>
      <c r="R1177" s="9" t="s">
        <v>25</v>
      </c>
      <c r="S1177" s="9" t="s">
        <v>26</v>
      </c>
      <c r="T1177" s="9" t="s">
        <v>913</v>
      </c>
      <c r="U1177" s="13"/>
      <c r="V1177" s="13"/>
      <c r="W1177" s="13">
        <v>284</v>
      </c>
      <c r="X1177" s="13">
        <v>7.5</v>
      </c>
      <c r="Y1177" s="13">
        <v>4</v>
      </c>
      <c r="Z1177" s="14">
        <v>455</v>
      </c>
    </row>
    <row r="1178" spans="1:26" x14ac:dyDescent="0.25">
      <c r="A1178" s="5" t="s">
        <v>20</v>
      </c>
      <c r="B1178" s="6" t="s">
        <v>1266</v>
      </c>
      <c r="C1178" s="11">
        <v>213</v>
      </c>
      <c r="D1178" s="11">
        <v>105</v>
      </c>
      <c r="E1178" s="11">
        <v>0</v>
      </c>
      <c r="F1178" s="11">
        <v>52</v>
      </c>
      <c r="G1178" s="6" t="s">
        <v>1747</v>
      </c>
      <c r="H1178" s="11">
        <v>1000</v>
      </c>
      <c r="I1178" s="11">
        <v>1260917</v>
      </c>
      <c r="J1178" s="6" t="s">
        <v>497</v>
      </c>
      <c r="K1178" s="6" t="s">
        <v>599</v>
      </c>
      <c r="L1178" s="6" t="s">
        <v>5507</v>
      </c>
      <c r="M1178" s="11"/>
      <c r="N1178" s="11"/>
      <c r="O1178" s="6"/>
      <c r="P1178" s="11"/>
      <c r="Q1178" s="11">
        <v>71</v>
      </c>
      <c r="R1178" s="6" t="s">
        <v>537</v>
      </c>
      <c r="S1178" s="6" t="s">
        <v>538</v>
      </c>
      <c r="T1178" s="6" t="s">
        <v>249</v>
      </c>
      <c r="U1178" s="11">
        <v>27000000</v>
      </c>
      <c r="V1178" s="11">
        <v>2009</v>
      </c>
      <c r="W1178" s="11">
        <v>172</v>
      </c>
      <c r="X1178" s="11">
        <v>7.2</v>
      </c>
      <c r="Y1178" s="11">
        <v>2.35</v>
      </c>
      <c r="Z1178" s="12">
        <v>0</v>
      </c>
    </row>
    <row r="1179" spans="1:26" x14ac:dyDescent="0.25">
      <c r="A1179" s="8" t="s">
        <v>20</v>
      </c>
      <c r="B1179" s="9" t="s">
        <v>1445</v>
      </c>
      <c r="C1179" s="13">
        <v>119</v>
      </c>
      <c r="D1179" s="13">
        <v>110</v>
      </c>
      <c r="E1179" s="13">
        <v>161</v>
      </c>
      <c r="F1179" s="13">
        <v>196</v>
      </c>
      <c r="G1179" s="9" t="s">
        <v>292</v>
      </c>
      <c r="H1179" s="13">
        <v>1000</v>
      </c>
      <c r="I1179" s="13">
        <v>116724075</v>
      </c>
      <c r="J1179" s="9" t="s">
        <v>1074</v>
      </c>
      <c r="K1179" s="9" t="s">
        <v>2909</v>
      </c>
      <c r="L1179" s="9"/>
      <c r="M1179" s="13"/>
      <c r="N1179" s="13"/>
      <c r="O1179" s="9"/>
      <c r="P1179" s="13"/>
      <c r="Q1179" s="13">
        <v>564</v>
      </c>
      <c r="R1179" s="9" t="s">
        <v>25</v>
      </c>
      <c r="S1179" s="9" t="s">
        <v>26</v>
      </c>
      <c r="T1179" s="9" t="s">
        <v>249</v>
      </c>
      <c r="U1179" s="13">
        <v>41000000</v>
      </c>
      <c r="V1179" s="13">
        <v>2002</v>
      </c>
      <c r="W1179" s="13">
        <v>418</v>
      </c>
      <c r="X1179" s="13">
        <v>7</v>
      </c>
      <c r="Y1179" s="13">
        <v>2.35</v>
      </c>
      <c r="Z1179" s="14">
        <v>0</v>
      </c>
    </row>
    <row r="1180" spans="1:26" x14ac:dyDescent="0.25">
      <c r="A1180" s="5" t="s">
        <v>20</v>
      </c>
      <c r="B1180" s="6" t="s">
        <v>1748</v>
      </c>
      <c r="C1180" s="11">
        <v>9</v>
      </c>
      <c r="D1180" s="11">
        <v>101</v>
      </c>
      <c r="E1180" s="11">
        <v>326</v>
      </c>
      <c r="F1180" s="11">
        <v>6</v>
      </c>
      <c r="G1180" s="6" t="s">
        <v>1749</v>
      </c>
      <c r="H1180" s="11">
        <v>326</v>
      </c>
      <c r="I1180" s="11"/>
      <c r="J1180" s="6" t="s">
        <v>378</v>
      </c>
      <c r="K1180" s="6" t="s">
        <v>2809</v>
      </c>
      <c r="L1180" s="6" t="s">
        <v>599</v>
      </c>
      <c r="M1180" s="11" t="s">
        <v>4118</v>
      </c>
      <c r="N1180" s="11"/>
      <c r="O1180" s="6"/>
      <c r="P1180" s="11"/>
      <c r="Q1180" s="11">
        <v>5</v>
      </c>
      <c r="R1180" s="6" t="s">
        <v>537</v>
      </c>
      <c r="S1180" s="6" t="s">
        <v>538</v>
      </c>
      <c r="T1180" s="6" t="s">
        <v>42</v>
      </c>
      <c r="U1180" s="11"/>
      <c r="V1180" s="11">
        <v>2015</v>
      </c>
      <c r="W1180" s="11">
        <v>152</v>
      </c>
      <c r="X1180" s="11">
        <v>4.9000000000000004</v>
      </c>
      <c r="Y1180" s="11"/>
      <c r="Z1180" s="12">
        <v>161</v>
      </c>
    </row>
    <row r="1181" spans="1:26" x14ac:dyDescent="0.25">
      <c r="A1181" s="8" t="s">
        <v>20</v>
      </c>
      <c r="B1181" s="9" t="s">
        <v>1477</v>
      </c>
      <c r="C1181" s="13">
        <v>167</v>
      </c>
      <c r="D1181" s="13">
        <v>144</v>
      </c>
      <c r="E1181" s="13">
        <v>241</v>
      </c>
      <c r="F1181" s="13">
        <v>996</v>
      </c>
      <c r="G1181" s="9" t="s">
        <v>648</v>
      </c>
      <c r="H1181" s="13">
        <v>13000</v>
      </c>
      <c r="I1181" s="13">
        <v>56083966</v>
      </c>
      <c r="J1181" s="9" t="s">
        <v>497</v>
      </c>
      <c r="K1181" s="9" t="s">
        <v>378</v>
      </c>
      <c r="L1181" s="9" t="s">
        <v>4459</v>
      </c>
      <c r="M1181" s="13"/>
      <c r="N1181" s="13"/>
      <c r="O1181" s="9"/>
      <c r="P1181" s="13"/>
      <c r="Q1181" s="13">
        <v>658</v>
      </c>
      <c r="R1181" s="9" t="s">
        <v>25</v>
      </c>
      <c r="S1181" s="9" t="s">
        <v>26</v>
      </c>
      <c r="T1181" s="9" t="s">
        <v>27</v>
      </c>
      <c r="U1181" s="13">
        <v>65000000</v>
      </c>
      <c r="V1181" s="13">
        <v>2001</v>
      </c>
      <c r="W1181" s="13">
        <v>3000</v>
      </c>
      <c r="X1181" s="13">
        <v>6.9</v>
      </c>
      <c r="Y1181" s="13">
        <v>2.35</v>
      </c>
      <c r="Z1181" s="14">
        <v>0</v>
      </c>
    </row>
    <row r="1182" spans="1:26" x14ac:dyDescent="0.25">
      <c r="A1182" s="5" t="s">
        <v>20</v>
      </c>
      <c r="B1182" s="6" t="s">
        <v>1750</v>
      </c>
      <c r="C1182" s="11">
        <v>98</v>
      </c>
      <c r="D1182" s="11">
        <v>108</v>
      </c>
      <c r="E1182" s="11">
        <v>4</v>
      </c>
      <c r="F1182" s="11">
        <v>96</v>
      </c>
      <c r="G1182" s="6" t="s">
        <v>1751</v>
      </c>
      <c r="H1182" s="11">
        <v>687</v>
      </c>
      <c r="I1182" s="11">
        <v>22108977</v>
      </c>
      <c r="J1182" s="6" t="s">
        <v>497</v>
      </c>
      <c r="K1182" s="6" t="s">
        <v>599</v>
      </c>
      <c r="L1182" s="6" t="s">
        <v>478</v>
      </c>
      <c r="M1182" s="11"/>
      <c r="N1182" s="11"/>
      <c r="O1182" s="6"/>
      <c r="P1182" s="11"/>
      <c r="Q1182" s="11">
        <v>132</v>
      </c>
      <c r="R1182" s="6" t="s">
        <v>25</v>
      </c>
      <c r="S1182" s="6" t="s">
        <v>1196</v>
      </c>
      <c r="T1182" s="6" t="s">
        <v>27</v>
      </c>
      <c r="U1182" s="11">
        <v>41000000</v>
      </c>
      <c r="V1182" s="11">
        <v>2003</v>
      </c>
      <c r="W1182" s="11">
        <v>312</v>
      </c>
      <c r="X1182" s="11">
        <v>5.2</v>
      </c>
      <c r="Y1182" s="11">
        <v>2.35</v>
      </c>
      <c r="Z1182" s="12">
        <v>505</v>
      </c>
    </row>
    <row r="1183" spans="1:26" x14ac:dyDescent="0.25">
      <c r="A1183" s="8" t="s">
        <v>20</v>
      </c>
      <c r="B1183" s="9" t="s">
        <v>364</v>
      </c>
      <c r="C1183" s="13">
        <v>234</v>
      </c>
      <c r="D1183" s="13">
        <v>107</v>
      </c>
      <c r="E1183" s="13">
        <v>0</v>
      </c>
      <c r="F1183" s="13">
        <v>766</v>
      </c>
      <c r="G1183" s="9" t="s">
        <v>758</v>
      </c>
      <c r="H1183" s="13">
        <v>13000</v>
      </c>
      <c r="I1183" s="13">
        <v>293501675</v>
      </c>
      <c r="J1183" s="9" t="s">
        <v>1074</v>
      </c>
      <c r="K1183" s="9" t="s">
        <v>5505</v>
      </c>
      <c r="L1183" s="9" t="s">
        <v>2604</v>
      </c>
      <c r="M1183" s="13"/>
      <c r="N1183" s="13"/>
      <c r="O1183" s="9"/>
      <c r="P1183" s="13"/>
      <c r="Q1183" s="13">
        <v>2073</v>
      </c>
      <c r="R1183" s="9" t="s">
        <v>25</v>
      </c>
      <c r="S1183" s="9" t="s">
        <v>26</v>
      </c>
      <c r="T1183" s="9" t="s">
        <v>27</v>
      </c>
      <c r="U1183" s="13">
        <v>40000000</v>
      </c>
      <c r="V1183" s="13">
        <v>1999</v>
      </c>
      <c r="W1183" s="13">
        <v>3000</v>
      </c>
      <c r="X1183" s="13">
        <v>8.1</v>
      </c>
      <c r="Y1183" s="13">
        <v>1.85</v>
      </c>
      <c r="Z1183" s="14">
        <v>14000</v>
      </c>
    </row>
    <row r="1184" spans="1:26" x14ac:dyDescent="0.25">
      <c r="A1184" s="5" t="s">
        <v>20</v>
      </c>
      <c r="B1184" s="6" t="s">
        <v>1753</v>
      </c>
      <c r="C1184" s="11">
        <v>258</v>
      </c>
      <c r="D1184" s="11">
        <v>102</v>
      </c>
      <c r="E1184" s="11">
        <v>20</v>
      </c>
      <c r="F1184" s="11">
        <v>54</v>
      </c>
      <c r="G1184" s="6" t="s">
        <v>1754</v>
      </c>
      <c r="H1184" s="11">
        <v>107</v>
      </c>
      <c r="I1184" s="11">
        <v>18600911</v>
      </c>
      <c r="J1184" s="6" t="s">
        <v>497</v>
      </c>
      <c r="K1184" s="6" t="s">
        <v>5507</v>
      </c>
      <c r="L1184" s="6" t="s">
        <v>2604</v>
      </c>
      <c r="M1184" s="11"/>
      <c r="N1184" s="11"/>
      <c r="O1184" s="6"/>
      <c r="P1184" s="11"/>
      <c r="Q1184" s="11">
        <v>153</v>
      </c>
      <c r="R1184" s="6" t="s">
        <v>25</v>
      </c>
      <c r="S1184" s="6" t="s">
        <v>26</v>
      </c>
      <c r="T1184" s="6" t="s">
        <v>27</v>
      </c>
      <c r="U1184" s="11">
        <v>42000000</v>
      </c>
      <c r="V1184" s="11">
        <v>2012</v>
      </c>
      <c r="W1184" s="11">
        <v>81</v>
      </c>
      <c r="X1184" s="11">
        <v>6.6</v>
      </c>
      <c r="Y1184" s="11">
        <v>2.35</v>
      </c>
      <c r="Z1184" s="12">
        <v>11000</v>
      </c>
    </row>
    <row r="1185" spans="1:26" x14ac:dyDescent="0.25">
      <c r="A1185" s="8" t="s">
        <v>20</v>
      </c>
      <c r="B1185" s="9" t="s">
        <v>1213</v>
      </c>
      <c r="C1185" s="13">
        <v>108</v>
      </c>
      <c r="D1185" s="13">
        <v>100</v>
      </c>
      <c r="E1185" s="13">
        <v>64</v>
      </c>
      <c r="F1185" s="13">
        <v>296</v>
      </c>
      <c r="G1185" s="9" t="s">
        <v>1031</v>
      </c>
      <c r="H1185" s="13">
        <v>734</v>
      </c>
      <c r="I1185" s="13">
        <v>7204138</v>
      </c>
      <c r="J1185" s="9" t="s">
        <v>599</v>
      </c>
      <c r="K1185" s="9"/>
      <c r="L1185" s="9"/>
      <c r="M1185" s="13"/>
      <c r="N1185" s="13"/>
      <c r="O1185" s="9"/>
      <c r="P1185" s="13"/>
      <c r="Q1185" s="13">
        <v>125</v>
      </c>
      <c r="R1185" s="9" t="s">
        <v>25</v>
      </c>
      <c r="S1185" s="9" t="s">
        <v>26</v>
      </c>
      <c r="T1185" s="9" t="s">
        <v>54</v>
      </c>
      <c r="U1185" s="13">
        <v>41000000</v>
      </c>
      <c r="V1185" s="13">
        <v>2011</v>
      </c>
      <c r="W1185" s="13">
        <v>574</v>
      </c>
      <c r="X1185" s="13">
        <v>6.2</v>
      </c>
      <c r="Y1185" s="13">
        <v>2.35</v>
      </c>
      <c r="Z1185" s="14">
        <v>11000</v>
      </c>
    </row>
    <row r="1186" spans="1:26" x14ac:dyDescent="0.25">
      <c r="A1186" s="5" t="s">
        <v>20</v>
      </c>
      <c r="B1186" s="6" t="s">
        <v>1755</v>
      </c>
      <c r="C1186" s="11">
        <v>81</v>
      </c>
      <c r="D1186" s="11">
        <v>126</v>
      </c>
      <c r="E1186" s="11">
        <v>80</v>
      </c>
      <c r="F1186" s="11">
        <v>225</v>
      </c>
      <c r="G1186" s="6" t="s">
        <v>1756</v>
      </c>
      <c r="H1186" s="11">
        <v>668</v>
      </c>
      <c r="I1186" s="11">
        <v>90800000</v>
      </c>
      <c r="J1186" s="6" t="s">
        <v>497</v>
      </c>
      <c r="K1186" s="6" t="s">
        <v>1074</v>
      </c>
      <c r="L1186" s="6" t="s">
        <v>4118</v>
      </c>
      <c r="M1186" s="11" t="s">
        <v>5506</v>
      </c>
      <c r="N1186" s="11"/>
      <c r="O1186" s="6"/>
      <c r="P1186" s="11"/>
      <c r="Q1186" s="11">
        <v>235</v>
      </c>
      <c r="R1186" s="6" t="s">
        <v>25</v>
      </c>
      <c r="S1186" s="6" t="s">
        <v>26</v>
      </c>
      <c r="T1186" s="6" t="s">
        <v>54</v>
      </c>
      <c r="U1186" s="11">
        <v>8000000</v>
      </c>
      <c r="V1186" s="11">
        <v>1984</v>
      </c>
      <c r="W1186" s="11">
        <v>641</v>
      </c>
      <c r="X1186" s="11">
        <v>7.2</v>
      </c>
      <c r="Y1186" s="11">
        <v>1.85</v>
      </c>
      <c r="Z1186" s="12">
        <v>0</v>
      </c>
    </row>
    <row r="1187" spans="1:26" x14ac:dyDescent="0.25">
      <c r="A1187" s="8" t="s">
        <v>20</v>
      </c>
      <c r="B1187" s="9" t="s">
        <v>1264</v>
      </c>
      <c r="C1187" s="13">
        <v>538</v>
      </c>
      <c r="D1187" s="13">
        <v>138</v>
      </c>
      <c r="E1187" s="13">
        <v>737</v>
      </c>
      <c r="F1187" s="13">
        <v>14000</v>
      </c>
      <c r="G1187" s="9" t="s">
        <v>36</v>
      </c>
      <c r="H1187" s="13">
        <v>34000</v>
      </c>
      <c r="I1187" s="13">
        <v>150117807</v>
      </c>
      <c r="J1187" s="9" t="s">
        <v>5507</v>
      </c>
      <c r="K1187" s="9" t="s">
        <v>1074</v>
      </c>
      <c r="L1187" s="9"/>
      <c r="M1187" s="13"/>
      <c r="N1187" s="13"/>
      <c r="O1187" s="9"/>
      <c r="P1187" s="13"/>
      <c r="Q1187" s="13">
        <v>751</v>
      </c>
      <c r="R1187" s="9" t="s">
        <v>25</v>
      </c>
      <c r="S1187" s="9" t="s">
        <v>26</v>
      </c>
      <c r="T1187" s="9" t="s">
        <v>249</v>
      </c>
      <c r="U1187" s="13">
        <v>40000000</v>
      </c>
      <c r="V1187" s="13">
        <v>2013</v>
      </c>
      <c r="W1187" s="13">
        <v>23000</v>
      </c>
      <c r="X1187" s="13">
        <v>7.3</v>
      </c>
      <c r="Y1187" s="13">
        <v>2.35</v>
      </c>
      <c r="Z1187" s="14">
        <v>63000</v>
      </c>
    </row>
    <row r="1188" spans="1:26" x14ac:dyDescent="0.25">
      <c r="A1188" s="5" t="s">
        <v>20</v>
      </c>
      <c r="B1188" s="6" t="s">
        <v>1757</v>
      </c>
      <c r="C1188" s="11">
        <v>224</v>
      </c>
      <c r="D1188" s="11">
        <v>108</v>
      </c>
      <c r="E1188" s="11">
        <v>98</v>
      </c>
      <c r="F1188" s="11">
        <v>723</v>
      </c>
      <c r="G1188" s="6" t="s">
        <v>1281</v>
      </c>
      <c r="H1188" s="11">
        <v>16000</v>
      </c>
      <c r="I1188" s="11">
        <v>163947053</v>
      </c>
      <c r="J1188" s="6" t="s">
        <v>599</v>
      </c>
      <c r="K1188" s="6" t="s">
        <v>1074</v>
      </c>
      <c r="L1188" s="6" t="s">
        <v>4459</v>
      </c>
      <c r="M1188" s="11"/>
      <c r="N1188" s="11"/>
      <c r="O1188" s="6"/>
      <c r="P1188" s="11"/>
      <c r="Q1188" s="11">
        <v>273</v>
      </c>
      <c r="R1188" s="6" t="s">
        <v>25</v>
      </c>
      <c r="S1188" s="6" t="s">
        <v>26</v>
      </c>
      <c r="T1188" s="6" t="s">
        <v>27</v>
      </c>
      <c r="U1188" s="11">
        <v>40000000</v>
      </c>
      <c r="V1188" s="11">
        <v>2009</v>
      </c>
      <c r="W1188" s="11">
        <v>896</v>
      </c>
      <c r="X1188" s="11">
        <v>6.7</v>
      </c>
      <c r="Y1188" s="11">
        <v>2.35</v>
      </c>
      <c r="Z1188" s="12">
        <v>10000</v>
      </c>
    </row>
    <row r="1189" spans="1:26" x14ac:dyDescent="0.25">
      <c r="A1189" s="8" t="s">
        <v>20</v>
      </c>
      <c r="B1189" s="9" t="s">
        <v>1758</v>
      </c>
      <c r="C1189" s="13">
        <v>129</v>
      </c>
      <c r="D1189" s="13">
        <v>105</v>
      </c>
      <c r="E1189" s="13">
        <v>78</v>
      </c>
      <c r="F1189" s="13">
        <v>298</v>
      </c>
      <c r="G1189" s="9" t="s">
        <v>1759</v>
      </c>
      <c r="H1189" s="13">
        <v>984</v>
      </c>
      <c r="I1189" s="13">
        <v>116735231</v>
      </c>
      <c r="J1189" s="9" t="s">
        <v>5507</v>
      </c>
      <c r="K1189" s="9" t="s">
        <v>5505</v>
      </c>
      <c r="L1189" s="9" t="s">
        <v>2604</v>
      </c>
      <c r="M1189" s="13"/>
      <c r="N1189" s="13"/>
      <c r="O1189" s="9"/>
      <c r="P1189" s="13"/>
      <c r="Q1189" s="13">
        <v>336</v>
      </c>
      <c r="R1189" s="9" t="s">
        <v>25</v>
      </c>
      <c r="S1189" s="9" t="s">
        <v>26</v>
      </c>
      <c r="T1189" s="9" t="s">
        <v>249</v>
      </c>
      <c r="U1189" s="13">
        <v>70000000</v>
      </c>
      <c r="V1189" s="13">
        <v>1999</v>
      </c>
      <c r="W1189" s="13">
        <v>489</v>
      </c>
      <c r="X1189" s="13">
        <v>6.4</v>
      </c>
      <c r="Y1189" s="13">
        <v>2.35</v>
      </c>
      <c r="Z1189" s="14">
        <v>0</v>
      </c>
    </row>
    <row r="1190" spans="1:26" x14ac:dyDescent="0.25">
      <c r="A1190" s="5" t="s">
        <v>20</v>
      </c>
      <c r="B1190" s="6" t="s">
        <v>193</v>
      </c>
      <c r="C1190" s="11">
        <v>125</v>
      </c>
      <c r="D1190" s="11">
        <v>108</v>
      </c>
      <c r="E1190" s="11">
        <v>0</v>
      </c>
      <c r="F1190" s="11">
        <v>690</v>
      </c>
      <c r="G1190" s="6" t="s">
        <v>1761</v>
      </c>
      <c r="H1190" s="11">
        <v>1000</v>
      </c>
      <c r="I1190" s="11">
        <v>118500000</v>
      </c>
      <c r="J1190" s="6" t="s">
        <v>378</v>
      </c>
      <c r="K1190" s="6" t="s">
        <v>599</v>
      </c>
      <c r="L1190" s="6" t="s">
        <v>2970</v>
      </c>
      <c r="M1190" s="11"/>
      <c r="N1190" s="11"/>
      <c r="O1190" s="6"/>
      <c r="P1190" s="11"/>
      <c r="Q1190" s="11">
        <v>327</v>
      </c>
      <c r="R1190" s="6" t="s">
        <v>25</v>
      </c>
      <c r="S1190" s="6" t="s">
        <v>26</v>
      </c>
      <c r="T1190" s="6" t="s">
        <v>54</v>
      </c>
      <c r="U1190" s="11">
        <v>40000000</v>
      </c>
      <c r="V1190" s="11">
        <v>1989</v>
      </c>
      <c r="W1190" s="11">
        <v>869</v>
      </c>
      <c r="X1190" s="11">
        <v>7.8</v>
      </c>
      <c r="Y1190" s="11">
        <v>1.85</v>
      </c>
      <c r="Z1190" s="12">
        <v>12000</v>
      </c>
    </row>
    <row r="1191" spans="1:26" x14ac:dyDescent="0.25">
      <c r="A1191" s="8" t="s">
        <v>20</v>
      </c>
      <c r="B1191" s="9" t="s">
        <v>696</v>
      </c>
      <c r="C1191" s="13">
        <v>433</v>
      </c>
      <c r="D1191" s="13">
        <v>89</v>
      </c>
      <c r="E1191" s="13">
        <v>0</v>
      </c>
      <c r="F1191" s="13">
        <v>903</v>
      </c>
      <c r="G1191" s="9" t="s">
        <v>205</v>
      </c>
      <c r="H1191" s="13">
        <v>19000</v>
      </c>
      <c r="I1191" s="13">
        <v>126546825</v>
      </c>
      <c r="J1191" s="9" t="s">
        <v>497</v>
      </c>
      <c r="K1191" s="9" t="s">
        <v>2970</v>
      </c>
      <c r="L1191" s="9" t="s">
        <v>2604</v>
      </c>
      <c r="M1191" s="13"/>
      <c r="N1191" s="13"/>
      <c r="O1191" s="9"/>
      <c r="P1191" s="13"/>
      <c r="Q1191" s="13">
        <v>918</v>
      </c>
      <c r="R1191" s="9" t="s">
        <v>25</v>
      </c>
      <c r="S1191" s="9" t="s">
        <v>538</v>
      </c>
      <c r="T1191" s="9" t="s">
        <v>249</v>
      </c>
      <c r="U1191" s="13">
        <v>40000000</v>
      </c>
      <c r="V1191" s="13">
        <v>2014</v>
      </c>
      <c r="W1191" s="13">
        <v>11000</v>
      </c>
      <c r="X1191" s="13">
        <v>6.4</v>
      </c>
      <c r="Y1191" s="13">
        <v>2.35</v>
      </c>
      <c r="Z1191" s="14">
        <v>83000</v>
      </c>
    </row>
    <row r="1192" spans="1:26" x14ac:dyDescent="0.25">
      <c r="A1192" s="5" t="s">
        <v>20</v>
      </c>
      <c r="B1192" s="6" t="s">
        <v>1763</v>
      </c>
      <c r="C1192" s="11">
        <v>362</v>
      </c>
      <c r="D1192" s="11">
        <v>129</v>
      </c>
      <c r="E1192" s="11">
        <v>456</v>
      </c>
      <c r="F1192" s="11">
        <v>716</v>
      </c>
      <c r="G1192" s="6" t="s">
        <v>1625</v>
      </c>
      <c r="H1192" s="11">
        <v>1000</v>
      </c>
      <c r="I1192" s="11">
        <v>166147885</v>
      </c>
      <c r="J1192" s="6" t="s">
        <v>1074</v>
      </c>
      <c r="K1192" s="6" t="s">
        <v>4459</v>
      </c>
      <c r="L1192" s="6"/>
      <c r="M1192" s="11"/>
      <c r="N1192" s="11"/>
      <c r="O1192" s="6"/>
      <c r="P1192" s="11"/>
      <c r="Q1192" s="11">
        <v>1360</v>
      </c>
      <c r="R1192" s="6" t="s">
        <v>25</v>
      </c>
      <c r="S1192" s="6" t="s">
        <v>26</v>
      </c>
      <c r="T1192" s="6" t="s">
        <v>249</v>
      </c>
      <c r="U1192" s="11">
        <v>40000000</v>
      </c>
      <c r="V1192" s="11">
        <v>2015</v>
      </c>
      <c r="W1192" s="11">
        <v>935</v>
      </c>
      <c r="X1192" s="11">
        <v>4.0999999999999996</v>
      </c>
      <c r="Y1192" s="11">
        <v>2.35</v>
      </c>
      <c r="Z1192" s="12">
        <v>101000</v>
      </c>
    </row>
    <row r="1193" spans="1:26" x14ac:dyDescent="0.25">
      <c r="A1193" s="8" t="s">
        <v>20</v>
      </c>
      <c r="B1193" s="9" t="s">
        <v>1442</v>
      </c>
      <c r="C1193" s="13">
        <v>93</v>
      </c>
      <c r="D1193" s="13">
        <v>84</v>
      </c>
      <c r="E1193" s="13">
        <v>0</v>
      </c>
      <c r="F1193" s="13">
        <v>2000</v>
      </c>
      <c r="G1193" s="9" t="s">
        <v>214</v>
      </c>
      <c r="H1193" s="13">
        <v>13000</v>
      </c>
      <c r="I1193" s="13">
        <v>111760631</v>
      </c>
      <c r="J1193" s="9" t="s">
        <v>497</v>
      </c>
      <c r="K1193" s="9" t="s">
        <v>378</v>
      </c>
      <c r="L1193" s="9" t="s">
        <v>599</v>
      </c>
      <c r="M1193" s="13" t="s">
        <v>4118</v>
      </c>
      <c r="N1193" s="13" t="s">
        <v>2970</v>
      </c>
      <c r="O1193" s="9"/>
      <c r="P1193" s="13"/>
      <c r="Q1193" s="13">
        <v>188</v>
      </c>
      <c r="R1193" s="9" t="s">
        <v>25</v>
      </c>
      <c r="S1193" s="9" t="s">
        <v>26</v>
      </c>
      <c r="T1193" s="9" t="s">
        <v>54</v>
      </c>
      <c r="U1193" s="13">
        <v>38000000</v>
      </c>
      <c r="V1193" s="13">
        <v>2003</v>
      </c>
      <c r="W1193" s="13">
        <v>4000</v>
      </c>
      <c r="X1193" s="13">
        <v>4.0999999999999996</v>
      </c>
      <c r="Y1193" s="13">
        <v>1.85</v>
      </c>
      <c r="Z1193" s="14">
        <v>681</v>
      </c>
    </row>
    <row r="1194" spans="1:26" x14ac:dyDescent="0.25">
      <c r="A1194" s="5" t="s">
        <v>20</v>
      </c>
      <c r="B1194" s="6" t="s">
        <v>496</v>
      </c>
      <c r="C1194" s="11">
        <v>71</v>
      </c>
      <c r="D1194" s="11">
        <v>149</v>
      </c>
      <c r="E1194" s="11">
        <v>541</v>
      </c>
      <c r="F1194" s="11">
        <v>1000</v>
      </c>
      <c r="G1194" s="6" t="s">
        <v>278</v>
      </c>
      <c r="H1194" s="11">
        <v>18000</v>
      </c>
      <c r="I1194" s="11">
        <v>108706165</v>
      </c>
      <c r="J1194" s="6" t="s">
        <v>5507</v>
      </c>
      <c r="K1194" s="6" t="s">
        <v>1074</v>
      </c>
      <c r="L1194" s="6" t="s">
        <v>2604</v>
      </c>
      <c r="M1194" s="11"/>
      <c r="N1194" s="11"/>
      <c r="O1194" s="6"/>
      <c r="P1194" s="11"/>
      <c r="Q1194" s="11">
        <v>236</v>
      </c>
      <c r="R1194" s="6" t="s">
        <v>25</v>
      </c>
      <c r="S1194" s="6" t="s">
        <v>26</v>
      </c>
      <c r="T1194" s="6" t="s">
        <v>249</v>
      </c>
      <c r="U1194" s="11">
        <v>40000000</v>
      </c>
      <c r="V1194" s="11">
        <v>1996</v>
      </c>
      <c r="W1194" s="11">
        <v>11000</v>
      </c>
      <c r="X1194" s="11">
        <v>7.4</v>
      </c>
      <c r="Y1194" s="11">
        <v>2.35</v>
      </c>
      <c r="Z1194" s="12">
        <v>0</v>
      </c>
    </row>
    <row r="1195" spans="1:26" x14ac:dyDescent="0.25">
      <c r="A1195" s="8" t="s">
        <v>20</v>
      </c>
      <c r="B1195" s="9" t="s">
        <v>329</v>
      </c>
      <c r="C1195" s="13">
        <v>104</v>
      </c>
      <c r="D1195" s="13">
        <v>94</v>
      </c>
      <c r="E1195" s="13">
        <v>189</v>
      </c>
      <c r="F1195" s="13">
        <v>597</v>
      </c>
      <c r="G1195" s="9" t="s">
        <v>1235</v>
      </c>
      <c r="H1195" s="13">
        <v>3000</v>
      </c>
      <c r="I1195" s="13">
        <v>138614544</v>
      </c>
      <c r="J1195" s="9" t="s">
        <v>599</v>
      </c>
      <c r="K1195" s="9" t="s">
        <v>4118</v>
      </c>
      <c r="L1195" s="9"/>
      <c r="M1195" s="13"/>
      <c r="N1195" s="13"/>
      <c r="O1195" s="9"/>
      <c r="P1195" s="13"/>
      <c r="Q1195" s="13">
        <v>288</v>
      </c>
      <c r="R1195" s="9" t="s">
        <v>25</v>
      </c>
      <c r="S1195" s="9" t="s">
        <v>26</v>
      </c>
      <c r="T1195" s="9" t="s">
        <v>54</v>
      </c>
      <c r="U1195" s="13">
        <v>40000000</v>
      </c>
      <c r="V1195" s="13">
        <v>2003</v>
      </c>
      <c r="W1195" s="13">
        <v>2000</v>
      </c>
      <c r="X1195" s="13">
        <v>5.8</v>
      </c>
      <c r="Y1195" s="13">
        <v>1.85</v>
      </c>
      <c r="Z1195" s="14">
        <v>0</v>
      </c>
    </row>
    <row r="1196" spans="1:26" x14ac:dyDescent="0.25">
      <c r="A1196" s="5" t="s">
        <v>20</v>
      </c>
      <c r="B1196" s="6" t="s">
        <v>104</v>
      </c>
      <c r="C1196" s="11">
        <v>319</v>
      </c>
      <c r="D1196" s="11">
        <v>121</v>
      </c>
      <c r="E1196" s="11">
        <v>532</v>
      </c>
      <c r="F1196" s="11">
        <v>127</v>
      </c>
      <c r="G1196" s="6" t="s">
        <v>1764</v>
      </c>
      <c r="H1196" s="11">
        <v>480</v>
      </c>
      <c r="I1196" s="11">
        <v>125069696</v>
      </c>
      <c r="J1196" s="6" t="s">
        <v>497</v>
      </c>
      <c r="K1196" s="6" t="s">
        <v>3170</v>
      </c>
      <c r="L1196" s="6" t="s">
        <v>1074</v>
      </c>
      <c r="M1196" s="11" t="s">
        <v>2604</v>
      </c>
      <c r="N1196" s="11" t="s">
        <v>5508</v>
      </c>
      <c r="O1196" s="6"/>
      <c r="P1196" s="11"/>
      <c r="Q1196" s="11">
        <v>420</v>
      </c>
      <c r="R1196" s="6" t="s">
        <v>25</v>
      </c>
      <c r="S1196" s="6" t="s">
        <v>26</v>
      </c>
      <c r="T1196" s="6" t="s">
        <v>249</v>
      </c>
      <c r="U1196" s="11">
        <v>40000000</v>
      </c>
      <c r="V1196" s="11">
        <v>2013</v>
      </c>
      <c r="W1196" s="11">
        <v>449</v>
      </c>
      <c r="X1196" s="11">
        <v>7.6</v>
      </c>
      <c r="Y1196" s="11">
        <v>2.35</v>
      </c>
      <c r="Z1196" s="12">
        <v>58000</v>
      </c>
    </row>
    <row r="1197" spans="1:26" x14ac:dyDescent="0.25">
      <c r="A1197" s="8" t="s">
        <v>309</v>
      </c>
      <c r="B1197" s="9" t="s">
        <v>1604</v>
      </c>
      <c r="C1197" s="13">
        <v>41</v>
      </c>
      <c r="D1197" s="13">
        <v>128</v>
      </c>
      <c r="E1197" s="13">
        <v>545</v>
      </c>
      <c r="F1197" s="13">
        <v>251</v>
      </c>
      <c r="G1197" s="9" t="s">
        <v>1765</v>
      </c>
      <c r="H1197" s="13">
        <v>15000</v>
      </c>
      <c r="I1197" s="13">
        <v>107458785</v>
      </c>
      <c r="J1197" s="9" t="s">
        <v>599</v>
      </c>
      <c r="K1197" s="9" t="s">
        <v>1074</v>
      </c>
      <c r="L1197" s="9" t="s">
        <v>5506</v>
      </c>
      <c r="M1197" s="13"/>
      <c r="N1197" s="13"/>
      <c r="O1197" s="9"/>
      <c r="P1197" s="13"/>
      <c r="Q1197" s="13">
        <v>166</v>
      </c>
      <c r="R1197" s="9" t="s">
        <v>25</v>
      </c>
      <c r="S1197" s="9" t="s">
        <v>26</v>
      </c>
      <c r="T1197" s="9" t="s">
        <v>54</v>
      </c>
      <c r="U1197" s="13">
        <v>40000000</v>
      </c>
      <c r="V1197" s="13">
        <v>1992</v>
      </c>
      <c r="W1197" s="13">
        <v>923</v>
      </c>
      <c r="X1197" s="13">
        <v>7.2</v>
      </c>
      <c r="Y1197" s="13">
        <v>2.35</v>
      </c>
      <c r="Z1197" s="14">
        <v>0</v>
      </c>
    </row>
    <row r="1198" spans="1:26" x14ac:dyDescent="0.25">
      <c r="A1198" s="5" t="s">
        <v>20</v>
      </c>
      <c r="B1198" s="6" t="s">
        <v>149</v>
      </c>
      <c r="C1198" s="11">
        <v>300</v>
      </c>
      <c r="D1198" s="11">
        <v>134</v>
      </c>
      <c r="E1198" s="11">
        <v>0</v>
      </c>
      <c r="F1198" s="11">
        <v>336</v>
      </c>
      <c r="G1198" s="6" t="s">
        <v>1181</v>
      </c>
      <c r="H1198" s="11">
        <v>1000</v>
      </c>
      <c r="I1198" s="11">
        <v>102310175</v>
      </c>
      <c r="J1198" s="6" t="s">
        <v>1786</v>
      </c>
      <c r="K1198" s="6" t="s">
        <v>5505</v>
      </c>
      <c r="L1198" s="6" t="s">
        <v>2604</v>
      </c>
      <c r="M1198" s="11"/>
      <c r="N1198" s="11"/>
      <c r="O1198" s="6"/>
      <c r="P1198" s="11"/>
      <c r="Q1198" s="11">
        <v>279</v>
      </c>
      <c r="R1198" s="6" t="s">
        <v>25</v>
      </c>
      <c r="S1198" s="6" t="s">
        <v>26</v>
      </c>
      <c r="T1198" s="6" t="s">
        <v>249</v>
      </c>
      <c r="U1198" s="11">
        <v>40000000</v>
      </c>
      <c r="V1198" s="11">
        <v>2016</v>
      </c>
      <c r="W1198" s="11">
        <v>575</v>
      </c>
      <c r="X1198" s="11">
        <v>7.8</v>
      </c>
      <c r="Y1198" s="11">
        <v>2.35</v>
      </c>
      <c r="Z1198" s="12">
        <v>40000</v>
      </c>
    </row>
    <row r="1199" spans="1:26" x14ac:dyDescent="0.25">
      <c r="A1199" s="8" t="s">
        <v>20</v>
      </c>
      <c r="B1199" s="9" t="s">
        <v>284</v>
      </c>
      <c r="C1199" s="13">
        <v>556</v>
      </c>
      <c r="D1199" s="13">
        <v>120</v>
      </c>
      <c r="E1199" s="13">
        <v>21000</v>
      </c>
      <c r="F1199" s="13">
        <v>81</v>
      </c>
      <c r="G1199" s="9" t="s">
        <v>1766</v>
      </c>
      <c r="H1199" s="13">
        <v>10000</v>
      </c>
      <c r="I1199" s="13">
        <v>96917897</v>
      </c>
      <c r="J1199" s="9" t="s">
        <v>3170</v>
      </c>
      <c r="K1199" s="9" t="s">
        <v>1074</v>
      </c>
      <c r="L1199" s="9"/>
      <c r="M1199" s="13"/>
      <c r="N1199" s="13"/>
      <c r="O1199" s="9"/>
      <c r="P1199" s="13"/>
      <c r="Q1199" s="13">
        <v>696</v>
      </c>
      <c r="R1199" s="9" t="s">
        <v>25</v>
      </c>
      <c r="S1199" s="9" t="s">
        <v>26</v>
      </c>
      <c r="T1199" s="9" t="s">
        <v>27</v>
      </c>
      <c r="U1199" s="13">
        <v>40000000</v>
      </c>
      <c r="V1199" s="13">
        <v>2010</v>
      </c>
      <c r="W1199" s="13">
        <v>349</v>
      </c>
      <c r="X1199" s="13">
        <v>7.7</v>
      </c>
      <c r="Y1199" s="13">
        <v>2.35</v>
      </c>
      <c r="Z1199" s="14">
        <v>74000</v>
      </c>
    </row>
    <row r="1200" spans="1:26" x14ac:dyDescent="0.25">
      <c r="A1200" s="5" t="s">
        <v>20</v>
      </c>
      <c r="B1200" s="6" t="s">
        <v>1767</v>
      </c>
      <c r="C1200" s="11">
        <v>161</v>
      </c>
      <c r="D1200" s="11">
        <v>129</v>
      </c>
      <c r="E1200" s="11">
        <v>42</v>
      </c>
      <c r="F1200" s="11">
        <v>49</v>
      </c>
      <c r="G1200" s="6" t="s">
        <v>1768</v>
      </c>
      <c r="H1200" s="11">
        <v>97</v>
      </c>
      <c r="I1200" s="11">
        <v>93952276</v>
      </c>
      <c r="J1200" s="6" t="s">
        <v>599</v>
      </c>
      <c r="K1200" s="6" t="s">
        <v>1074</v>
      </c>
      <c r="L1200" s="6" t="s">
        <v>4459</v>
      </c>
      <c r="M1200" s="11"/>
      <c r="N1200" s="11"/>
      <c r="O1200" s="6"/>
      <c r="P1200" s="11"/>
      <c r="Q1200" s="11">
        <v>203</v>
      </c>
      <c r="R1200" s="6" t="s">
        <v>25</v>
      </c>
      <c r="S1200" s="6" t="s">
        <v>26</v>
      </c>
      <c r="T1200" s="6" t="s">
        <v>27</v>
      </c>
      <c r="U1200" s="11">
        <v>40000000</v>
      </c>
      <c r="V1200" s="11">
        <v>2009</v>
      </c>
      <c r="W1200" s="11">
        <v>50</v>
      </c>
      <c r="X1200" s="11">
        <v>6.4</v>
      </c>
      <c r="Y1200" s="11">
        <v>2.35</v>
      </c>
      <c r="Z1200" s="12">
        <v>12000</v>
      </c>
    </row>
    <row r="1201" spans="1:26" x14ac:dyDescent="0.25">
      <c r="A1201" s="8" t="s">
        <v>20</v>
      </c>
      <c r="B1201" s="9" t="s">
        <v>1626</v>
      </c>
      <c r="C1201" s="13">
        <v>151</v>
      </c>
      <c r="D1201" s="13">
        <v>89</v>
      </c>
      <c r="E1201" s="13">
        <v>119</v>
      </c>
      <c r="F1201" s="13">
        <v>807</v>
      </c>
      <c r="G1201" s="9" t="s">
        <v>875</v>
      </c>
      <c r="H1201" s="13">
        <v>2000</v>
      </c>
      <c r="I1201" s="13">
        <v>90703745</v>
      </c>
      <c r="J1201" s="9" t="s">
        <v>599</v>
      </c>
      <c r="K1201" s="9"/>
      <c r="L1201" s="9"/>
      <c r="M1201" s="13"/>
      <c r="N1201" s="13"/>
      <c r="O1201" s="9"/>
      <c r="P1201" s="13"/>
      <c r="Q1201" s="13">
        <v>410</v>
      </c>
      <c r="R1201" s="9" t="s">
        <v>25</v>
      </c>
      <c r="S1201" s="9" t="s">
        <v>26</v>
      </c>
      <c r="T1201" s="9" t="s">
        <v>27</v>
      </c>
      <c r="U1201" s="13">
        <v>45000000</v>
      </c>
      <c r="V1201" s="13">
        <v>2006</v>
      </c>
      <c r="W1201" s="13">
        <v>869</v>
      </c>
      <c r="X1201" s="13">
        <v>5.0999999999999996</v>
      </c>
      <c r="Y1201" s="13">
        <v>1.85</v>
      </c>
      <c r="Z1201" s="14">
        <v>1000</v>
      </c>
    </row>
    <row r="1202" spans="1:26" x14ac:dyDescent="0.25">
      <c r="A1202" s="5" t="s">
        <v>20</v>
      </c>
      <c r="B1202" s="6" t="s">
        <v>1769</v>
      </c>
      <c r="C1202" s="11">
        <v>212</v>
      </c>
      <c r="D1202" s="11">
        <v>116</v>
      </c>
      <c r="E1202" s="11">
        <v>0</v>
      </c>
      <c r="F1202" s="11">
        <v>71</v>
      </c>
      <c r="G1202" s="6" t="s">
        <v>1770</v>
      </c>
      <c r="H1202" s="11">
        <v>287</v>
      </c>
      <c r="I1202" s="11">
        <v>89138076</v>
      </c>
      <c r="J1202" s="6" t="s">
        <v>1786</v>
      </c>
      <c r="K1202" s="6" t="s">
        <v>5505</v>
      </c>
      <c r="L1202" s="6"/>
      <c r="M1202" s="11"/>
      <c r="N1202" s="11"/>
      <c r="O1202" s="6"/>
      <c r="P1202" s="11"/>
      <c r="Q1202" s="11">
        <v>734</v>
      </c>
      <c r="R1202" s="6" t="s">
        <v>25</v>
      </c>
      <c r="S1202" s="6" t="s">
        <v>26</v>
      </c>
      <c r="T1202" s="6" t="s">
        <v>249</v>
      </c>
      <c r="U1202" s="11">
        <v>40000000</v>
      </c>
      <c r="V1202" s="11">
        <v>2000</v>
      </c>
      <c r="W1202" s="11">
        <v>157</v>
      </c>
      <c r="X1202" s="11">
        <v>5.5</v>
      </c>
      <c r="Y1202" s="11">
        <v>2.35</v>
      </c>
      <c r="Z1202" s="12">
        <v>0</v>
      </c>
    </row>
    <row r="1203" spans="1:26" x14ac:dyDescent="0.25">
      <c r="A1203" s="8" t="s">
        <v>20</v>
      </c>
      <c r="B1203" s="9" t="s">
        <v>193</v>
      </c>
      <c r="C1203" s="13">
        <v>111</v>
      </c>
      <c r="D1203" s="13">
        <v>118</v>
      </c>
      <c r="E1203" s="13">
        <v>0</v>
      </c>
      <c r="F1203" s="13">
        <v>690</v>
      </c>
      <c r="G1203" s="9" t="s">
        <v>1761</v>
      </c>
      <c r="H1203" s="13">
        <v>1000</v>
      </c>
      <c r="I1203" s="13">
        <v>87666629</v>
      </c>
      <c r="J1203" s="9" t="s">
        <v>378</v>
      </c>
      <c r="K1203" s="9" t="s">
        <v>599</v>
      </c>
      <c r="L1203" s="9" t="s">
        <v>2970</v>
      </c>
      <c r="M1203" s="13" t="s">
        <v>3495</v>
      </c>
      <c r="N1203" s="13"/>
      <c r="O1203" s="9"/>
      <c r="P1203" s="13"/>
      <c r="Q1203" s="13">
        <v>263</v>
      </c>
      <c r="R1203" s="9" t="s">
        <v>25</v>
      </c>
      <c r="S1203" s="9" t="s">
        <v>26</v>
      </c>
      <c r="T1203" s="9" t="s">
        <v>54</v>
      </c>
      <c r="U1203" s="13">
        <v>40000000</v>
      </c>
      <c r="V1203" s="13">
        <v>1990</v>
      </c>
      <c r="W1203" s="13">
        <v>869</v>
      </c>
      <c r="X1203" s="13">
        <v>7.4</v>
      </c>
      <c r="Y1203" s="13">
        <v>1.37</v>
      </c>
      <c r="Z1203" s="14">
        <v>0</v>
      </c>
    </row>
    <row r="1204" spans="1:26" x14ac:dyDescent="0.25">
      <c r="A1204" s="5" t="s">
        <v>20</v>
      </c>
      <c r="B1204" s="6" t="s">
        <v>1771</v>
      </c>
      <c r="C1204" s="11">
        <v>173</v>
      </c>
      <c r="D1204" s="11">
        <v>107</v>
      </c>
      <c r="E1204" s="11">
        <v>164</v>
      </c>
      <c r="F1204" s="11">
        <v>723</v>
      </c>
      <c r="G1204" s="6" t="s">
        <v>1273</v>
      </c>
      <c r="H1204" s="11">
        <v>8000</v>
      </c>
      <c r="I1204" s="11">
        <v>90353764</v>
      </c>
      <c r="J1204" s="6" t="s">
        <v>599</v>
      </c>
      <c r="K1204" s="6" t="s">
        <v>5507</v>
      </c>
      <c r="L1204" s="6"/>
      <c r="M1204" s="11"/>
      <c r="N1204" s="11"/>
      <c r="O1204" s="6"/>
      <c r="P1204" s="11"/>
      <c r="Q1204" s="11">
        <v>144</v>
      </c>
      <c r="R1204" s="6" t="s">
        <v>25</v>
      </c>
      <c r="S1204" s="6" t="s">
        <v>26</v>
      </c>
      <c r="T1204" s="6" t="s">
        <v>249</v>
      </c>
      <c r="U1204" s="11">
        <v>40000000</v>
      </c>
      <c r="V1204" s="11">
        <v>2015</v>
      </c>
      <c r="W1204" s="11">
        <v>2000</v>
      </c>
      <c r="X1204" s="11">
        <v>6</v>
      </c>
      <c r="Y1204" s="11">
        <v>1.85</v>
      </c>
      <c r="Z1204" s="12">
        <v>14000</v>
      </c>
    </row>
    <row r="1205" spans="1:26" x14ac:dyDescent="0.25">
      <c r="A1205" s="8" t="s">
        <v>20</v>
      </c>
      <c r="B1205" s="9" t="s">
        <v>1435</v>
      </c>
      <c r="C1205" s="13">
        <v>181</v>
      </c>
      <c r="D1205" s="13">
        <v>155</v>
      </c>
      <c r="E1205" s="13">
        <v>0</v>
      </c>
      <c r="F1205" s="13">
        <v>10000</v>
      </c>
      <c r="G1205" s="9" t="s">
        <v>316</v>
      </c>
      <c r="H1205" s="13">
        <v>18000</v>
      </c>
      <c r="I1205" s="13">
        <v>82522790</v>
      </c>
      <c r="J1205" s="9" t="s">
        <v>478</v>
      </c>
      <c r="K1205" s="9" t="s">
        <v>1786</v>
      </c>
      <c r="L1205" s="9" t="s">
        <v>4459</v>
      </c>
      <c r="M1205" s="13"/>
      <c r="N1205" s="13"/>
      <c r="O1205" s="9"/>
      <c r="P1205" s="13"/>
      <c r="Q1205" s="13">
        <v>654</v>
      </c>
      <c r="R1205" s="9" t="s">
        <v>25</v>
      </c>
      <c r="S1205" s="9" t="s">
        <v>26</v>
      </c>
      <c r="T1205" s="9" t="s">
        <v>249</v>
      </c>
      <c r="U1205" s="13">
        <v>40000000</v>
      </c>
      <c r="V1205" s="13">
        <v>1992</v>
      </c>
      <c r="W1205" s="13">
        <v>12000</v>
      </c>
      <c r="X1205" s="13">
        <v>7.5</v>
      </c>
      <c r="Y1205" s="13">
        <v>1.85</v>
      </c>
      <c r="Z1205" s="14">
        <v>14000</v>
      </c>
    </row>
    <row r="1206" spans="1:26" x14ac:dyDescent="0.25">
      <c r="A1206" s="5" t="s">
        <v>20</v>
      </c>
      <c r="B1206" s="6" t="s">
        <v>1146</v>
      </c>
      <c r="C1206" s="11">
        <v>252</v>
      </c>
      <c r="D1206" s="11">
        <v>123</v>
      </c>
      <c r="E1206" s="11">
        <v>0</v>
      </c>
      <c r="F1206" s="11">
        <v>923</v>
      </c>
      <c r="G1206" s="6" t="s">
        <v>1514</v>
      </c>
      <c r="H1206" s="11">
        <v>11000</v>
      </c>
      <c r="I1206" s="11">
        <v>94125426</v>
      </c>
      <c r="J1206" s="6" t="s">
        <v>3170</v>
      </c>
      <c r="K1206" s="6" t="s">
        <v>1074</v>
      </c>
      <c r="L1206" s="6" t="s">
        <v>4459</v>
      </c>
      <c r="M1206" s="11"/>
      <c r="N1206" s="11"/>
      <c r="O1206" s="6"/>
      <c r="P1206" s="11"/>
      <c r="Q1206" s="11">
        <v>277</v>
      </c>
      <c r="R1206" s="6" t="s">
        <v>25</v>
      </c>
      <c r="S1206" s="6" t="s">
        <v>26</v>
      </c>
      <c r="T1206" s="6" t="s">
        <v>27</v>
      </c>
      <c r="U1206" s="11">
        <v>40000000</v>
      </c>
      <c r="V1206" s="11">
        <v>2009</v>
      </c>
      <c r="W1206" s="11">
        <v>935</v>
      </c>
      <c r="X1206" s="11">
        <v>7</v>
      </c>
      <c r="Y1206" s="11">
        <v>1.85</v>
      </c>
      <c r="Z1206" s="12">
        <v>13000</v>
      </c>
    </row>
    <row r="1207" spans="1:26" x14ac:dyDescent="0.25">
      <c r="A1207" s="8" t="s">
        <v>20</v>
      </c>
      <c r="B1207" s="9" t="s">
        <v>1477</v>
      </c>
      <c r="C1207" s="13">
        <v>216</v>
      </c>
      <c r="D1207" s="13">
        <v>128</v>
      </c>
      <c r="E1207" s="13">
        <v>241</v>
      </c>
      <c r="F1207" s="13">
        <v>898</v>
      </c>
      <c r="G1207" s="9" t="s">
        <v>73</v>
      </c>
      <c r="H1207" s="13">
        <v>11000</v>
      </c>
      <c r="I1207" s="13">
        <v>95001343</v>
      </c>
      <c r="J1207" s="9" t="s">
        <v>3170</v>
      </c>
      <c r="K1207" s="9" t="s">
        <v>1074</v>
      </c>
      <c r="L1207" s="9" t="s">
        <v>5506</v>
      </c>
      <c r="M1207" s="13"/>
      <c r="N1207" s="13"/>
      <c r="O1207" s="9"/>
      <c r="P1207" s="13"/>
      <c r="Q1207" s="13">
        <v>200</v>
      </c>
      <c r="R1207" s="9" t="s">
        <v>25</v>
      </c>
      <c r="S1207" s="9" t="s">
        <v>26</v>
      </c>
      <c r="T1207" s="9" t="s">
        <v>27</v>
      </c>
      <c r="U1207" s="13">
        <v>40000000</v>
      </c>
      <c r="V1207" s="13">
        <v>2013</v>
      </c>
      <c r="W1207" s="13">
        <v>3000</v>
      </c>
      <c r="X1207" s="13">
        <v>7.5</v>
      </c>
      <c r="Y1207" s="13">
        <v>2.35</v>
      </c>
      <c r="Z1207" s="14">
        <v>28000</v>
      </c>
    </row>
    <row r="1208" spans="1:26" x14ac:dyDescent="0.25">
      <c r="A1208" s="5" t="s">
        <v>20</v>
      </c>
      <c r="B1208" s="6" t="s">
        <v>887</v>
      </c>
      <c r="C1208" s="11">
        <v>203</v>
      </c>
      <c r="D1208" s="11">
        <v>139</v>
      </c>
      <c r="E1208" s="11">
        <v>333</v>
      </c>
      <c r="F1208" s="11">
        <v>1000</v>
      </c>
      <c r="G1208" s="6" t="s">
        <v>448</v>
      </c>
      <c r="H1208" s="11">
        <v>22000</v>
      </c>
      <c r="I1208" s="11">
        <v>81292135</v>
      </c>
      <c r="J1208" s="6" t="s">
        <v>5507</v>
      </c>
      <c r="K1208" s="6" t="s">
        <v>1074</v>
      </c>
      <c r="L1208" s="6" t="s">
        <v>2604</v>
      </c>
      <c r="M1208" s="11"/>
      <c r="N1208" s="11"/>
      <c r="O1208" s="6"/>
      <c r="P1208" s="11"/>
      <c r="Q1208" s="11">
        <v>696</v>
      </c>
      <c r="R1208" s="6" t="s">
        <v>25</v>
      </c>
      <c r="S1208" s="6" t="s">
        <v>26</v>
      </c>
      <c r="T1208" s="6" t="s">
        <v>249</v>
      </c>
      <c r="U1208" s="11">
        <v>40000000</v>
      </c>
      <c r="V1208" s="11">
        <v>1999</v>
      </c>
      <c r="W1208" s="11">
        <v>13000</v>
      </c>
      <c r="X1208" s="11">
        <v>7.3</v>
      </c>
      <c r="Y1208" s="11">
        <v>1.85</v>
      </c>
      <c r="Z1208" s="12">
        <v>0</v>
      </c>
    </row>
    <row r="1209" spans="1:26" x14ac:dyDescent="0.25">
      <c r="A1209" s="8" t="s">
        <v>20</v>
      </c>
      <c r="B1209" s="9" t="s">
        <v>1096</v>
      </c>
      <c r="C1209" s="13">
        <v>218</v>
      </c>
      <c r="D1209" s="13">
        <v>109</v>
      </c>
      <c r="E1209" s="13">
        <v>101</v>
      </c>
      <c r="F1209" s="13">
        <v>839</v>
      </c>
      <c r="G1209" s="9" t="s">
        <v>1214</v>
      </c>
      <c r="H1209" s="13">
        <v>13000</v>
      </c>
      <c r="I1209" s="13">
        <v>86208010</v>
      </c>
      <c r="J1209" s="9" t="s">
        <v>599</v>
      </c>
      <c r="K1209" s="9"/>
      <c r="L1209" s="9"/>
      <c r="M1209" s="13"/>
      <c r="N1209" s="13"/>
      <c r="O1209" s="9"/>
      <c r="P1209" s="13"/>
      <c r="Q1209" s="13">
        <v>285</v>
      </c>
      <c r="R1209" s="9" t="s">
        <v>25</v>
      </c>
      <c r="S1209" s="9" t="s">
        <v>26</v>
      </c>
      <c r="T1209" s="9" t="s">
        <v>27</v>
      </c>
      <c r="U1209" s="13">
        <v>35000000</v>
      </c>
      <c r="V1209" s="13">
        <v>2014</v>
      </c>
      <c r="W1209" s="13">
        <v>899</v>
      </c>
      <c r="X1209" s="13">
        <v>5.7</v>
      </c>
      <c r="Y1209" s="13">
        <v>1.85</v>
      </c>
      <c r="Z1209" s="14">
        <v>55000</v>
      </c>
    </row>
    <row r="1210" spans="1:26" x14ac:dyDescent="0.25">
      <c r="A1210" s="5" t="s">
        <v>20</v>
      </c>
      <c r="B1210" s="6" t="s">
        <v>1480</v>
      </c>
      <c r="C1210" s="11">
        <v>118</v>
      </c>
      <c r="D1210" s="11">
        <v>120</v>
      </c>
      <c r="E1210" s="11">
        <v>155</v>
      </c>
      <c r="F1210" s="11">
        <v>249</v>
      </c>
      <c r="G1210" s="6" t="s">
        <v>156</v>
      </c>
      <c r="H1210" s="11">
        <v>23000</v>
      </c>
      <c r="I1210" s="11">
        <v>81593527</v>
      </c>
      <c r="J1210" s="6" t="s">
        <v>378</v>
      </c>
      <c r="K1210" s="6" t="s">
        <v>1074</v>
      </c>
      <c r="L1210" s="6" t="s">
        <v>4118</v>
      </c>
      <c r="M1210" s="11"/>
      <c r="N1210" s="11"/>
      <c r="O1210" s="6"/>
      <c r="P1210" s="11"/>
      <c r="Q1210" s="11">
        <v>263</v>
      </c>
      <c r="R1210" s="6" t="s">
        <v>25</v>
      </c>
      <c r="S1210" s="6" t="s">
        <v>26</v>
      </c>
      <c r="T1210" s="6" t="s">
        <v>54</v>
      </c>
      <c r="U1210" s="11">
        <v>40000000</v>
      </c>
      <c r="V1210" s="11">
        <v>2006</v>
      </c>
      <c r="W1210" s="11">
        <v>984</v>
      </c>
      <c r="X1210" s="11">
        <v>7.3</v>
      </c>
      <c r="Y1210" s="11">
        <v>2.35</v>
      </c>
      <c r="Z1210" s="12">
        <v>11000</v>
      </c>
    </row>
    <row r="1211" spans="1:26" x14ac:dyDescent="0.25">
      <c r="A1211" s="8" t="s">
        <v>20</v>
      </c>
      <c r="B1211" s="9" t="s">
        <v>814</v>
      </c>
      <c r="C1211" s="13">
        <v>241</v>
      </c>
      <c r="D1211" s="13">
        <v>121</v>
      </c>
      <c r="E1211" s="13">
        <v>278</v>
      </c>
      <c r="F1211" s="13">
        <v>808</v>
      </c>
      <c r="G1211" s="9" t="s">
        <v>117</v>
      </c>
      <c r="H1211" s="13">
        <v>22000</v>
      </c>
      <c r="I1211" s="13">
        <v>75274748</v>
      </c>
      <c r="J1211" s="9" t="s">
        <v>599</v>
      </c>
      <c r="K1211" s="9" t="s">
        <v>1074</v>
      </c>
      <c r="L1211" s="9"/>
      <c r="M1211" s="13"/>
      <c r="N1211" s="13"/>
      <c r="O1211" s="9"/>
      <c r="P1211" s="13"/>
      <c r="Q1211" s="13">
        <v>304</v>
      </c>
      <c r="R1211" s="9" t="s">
        <v>25</v>
      </c>
      <c r="S1211" s="9" t="s">
        <v>26</v>
      </c>
      <c r="T1211" s="9" t="s">
        <v>27</v>
      </c>
      <c r="U1211" s="13">
        <v>35000000</v>
      </c>
      <c r="V1211" s="13">
        <v>2015</v>
      </c>
      <c r="W1211" s="13">
        <v>11000</v>
      </c>
      <c r="X1211" s="13">
        <v>7.2</v>
      </c>
      <c r="Y1211" s="13">
        <v>1.85</v>
      </c>
      <c r="Z1211" s="14">
        <v>54000</v>
      </c>
    </row>
    <row r="1212" spans="1:26" x14ac:dyDescent="0.25">
      <c r="A1212" s="5" t="s">
        <v>20</v>
      </c>
      <c r="B1212" s="6" t="s">
        <v>507</v>
      </c>
      <c r="C1212" s="11">
        <v>119</v>
      </c>
      <c r="D1212" s="11">
        <v>102</v>
      </c>
      <c r="E1212" s="11">
        <v>167</v>
      </c>
      <c r="F1212" s="11">
        <v>655</v>
      </c>
      <c r="G1212" s="6" t="s">
        <v>1773</v>
      </c>
      <c r="H1212" s="11">
        <v>2000</v>
      </c>
      <c r="I1212" s="11">
        <v>90835030</v>
      </c>
      <c r="J1212" s="6" t="s">
        <v>497</v>
      </c>
      <c r="K1212" s="6" t="s">
        <v>599</v>
      </c>
      <c r="L1212" s="6"/>
      <c r="M1212" s="11"/>
      <c r="N1212" s="11"/>
      <c r="O1212" s="6"/>
      <c r="P1212" s="11"/>
      <c r="Q1212" s="11">
        <v>58</v>
      </c>
      <c r="R1212" s="6" t="s">
        <v>25</v>
      </c>
      <c r="S1212" s="6" t="s">
        <v>26</v>
      </c>
      <c r="T1212" s="6" t="s">
        <v>27</v>
      </c>
      <c r="U1212" s="11">
        <v>40000000</v>
      </c>
      <c r="V1212" s="11">
        <v>2016</v>
      </c>
      <c r="W1212" s="11">
        <v>874</v>
      </c>
      <c r="X1212" s="11">
        <v>5.9</v>
      </c>
      <c r="Y1212" s="11">
        <v>2.35</v>
      </c>
      <c r="Z1212" s="12">
        <v>0</v>
      </c>
    </row>
    <row r="1213" spans="1:26" x14ac:dyDescent="0.25">
      <c r="A1213" s="8" t="s">
        <v>20</v>
      </c>
      <c r="B1213" s="9" t="s">
        <v>588</v>
      </c>
      <c r="C1213" s="13">
        <v>89</v>
      </c>
      <c r="D1213" s="13">
        <v>117</v>
      </c>
      <c r="E1213" s="13">
        <v>0</v>
      </c>
      <c r="F1213" s="13">
        <v>322</v>
      </c>
      <c r="G1213" s="9" t="s">
        <v>1774</v>
      </c>
      <c r="H1213" s="13">
        <v>855</v>
      </c>
      <c r="I1213" s="13">
        <v>72455275</v>
      </c>
      <c r="J1213" s="9" t="s">
        <v>497</v>
      </c>
      <c r="K1213" s="9" t="s">
        <v>378</v>
      </c>
      <c r="L1213" s="9" t="s">
        <v>1074</v>
      </c>
      <c r="M1213" s="13" t="s">
        <v>4459</v>
      </c>
      <c r="N1213" s="13" t="s">
        <v>5508</v>
      </c>
      <c r="O1213" s="9"/>
      <c r="P1213" s="13"/>
      <c r="Q1213" s="13">
        <v>382</v>
      </c>
      <c r="R1213" s="9" t="s">
        <v>25</v>
      </c>
      <c r="S1213" s="9" t="s">
        <v>26</v>
      </c>
      <c r="T1213" s="9" t="s">
        <v>249</v>
      </c>
      <c r="U1213" s="13">
        <v>40000000</v>
      </c>
      <c r="V1213" s="13">
        <v>1992</v>
      </c>
      <c r="W1213" s="13">
        <v>363</v>
      </c>
      <c r="X1213" s="13">
        <v>7.8</v>
      </c>
      <c r="Y1213" s="13">
        <v>2.35</v>
      </c>
      <c r="Z1213" s="14">
        <v>0</v>
      </c>
    </row>
    <row r="1214" spans="1:26" x14ac:dyDescent="0.25">
      <c r="A1214" s="5" t="s">
        <v>20</v>
      </c>
      <c r="B1214" s="6" t="s">
        <v>1177</v>
      </c>
      <c r="C1214" s="11">
        <v>209</v>
      </c>
      <c r="D1214" s="11">
        <v>178</v>
      </c>
      <c r="E1214" s="11">
        <v>138</v>
      </c>
      <c r="F1214" s="11">
        <v>748</v>
      </c>
      <c r="G1214" s="6" t="s">
        <v>1776</v>
      </c>
      <c r="H1214" s="11">
        <v>904</v>
      </c>
      <c r="I1214" s="11">
        <v>75305995</v>
      </c>
      <c r="J1214" s="6" t="s">
        <v>3170</v>
      </c>
      <c r="K1214" s="6" t="s">
        <v>1074</v>
      </c>
      <c r="L1214" s="6" t="s">
        <v>2909</v>
      </c>
      <c r="M1214" s="11"/>
      <c r="N1214" s="11"/>
      <c r="O1214" s="6"/>
      <c r="P1214" s="11"/>
      <c r="Q1214" s="11">
        <v>433</v>
      </c>
      <c r="R1214" s="6" t="s">
        <v>25</v>
      </c>
      <c r="S1214" s="6" t="s">
        <v>26</v>
      </c>
      <c r="T1214" s="6" t="s">
        <v>27</v>
      </c>
      <c r="U1214" s="11">
        <v>40000000</v>
      </c>
      <c r="V1214" s="11">
        <v>2004</v>
      </c>
      <c r="W1214" s="11">
        <v>876</v>
      </c>
      <c r="X1214" s="11">
        <v>7.7</v>
      </c>
      <c r="Y1214" s="11">
        <v>1.85</v>
      </c>
      <c r="Z1214" s="12">
        <v>0</v>
      </c>
    </row>
    <row r="1215" spans="1:26" x14ac:dyDescent="0.25">
      <c r="A1215" s="8" t="s">
        <v>309</v>
      </c>
      <c r="B1215" s="9" t="s">
        <v>1188</v>
      </c>
      <c r="C1215" s="13">
        <v>374</v>
      </c>
      <c r="D1215" s="13">
        <v>147</v>
      </c>
      <c r="E1215" s="13">
        <v>436</v>
      </c>
      <c r="F1215" s="13">
        <v>175</v>
      </c>
      <c r="G1215" s="9" t="s">
        <v>1777</v>
      </c>
      <c r="H1215" s="13">
        <v>3000</v>
      </c>
      <c r="I1215" s="13">
        <v>74098862</v>
      </c>
      <c r="J1215" s="9" t="s">
        <v>5507</v>
      </c>
      <c r="K1215" s="9" t="s">
        <v>2604</v>
      </c>
      <c r="L1215" s="9"/>
      <c r="M1215" s="13"/>
      <c r="N1215" s="13"/>
      <c r="O1215" s="9"/>
      <c r="P1215" s="13"/>
      <c r="Q1215" s="13">
        <v>1732</v>
      </c>
      <c r="R1215" s="9" t="s">
        <v>25</v>
      </c>
      <c r="S1215" s="9" t="s">
        <v>26</v>
      </c>
      <c r="T1215" s="9" t="s">
        <v>249</v>
      </c>
      <c r="U1215" s="13">
        <v>40000000</v>
      </c>
      <c r="V1215" s="13">
        <v>2005</v>
      </c>
      <c r="W1215" s="13">
        <v>472</v>
      </c>
      <c r="X1215" s="13">
        <v>8.1</v>
      </c>
      <c r="Y1215" s="13">
        <v>1.85</v>
      </c>
      <c r="Z1215" s="14">
        <v>13000</v>
      </c>
    </row>
    <row r="1216" spans="1:26" x14ac:dyDescent="0.25">
      <c r="A1216" s="5" t="s">
        <v>20</v>
      </c>
      <c r="B1216" s="6" t="s">
        <v>850</v>
      </c>
      <c r="C1216" s="11">
        <v>235</v>
      </c>
      <c r="D1216" s="11">
        <v>90</v>
      </c>
      <c r="E1216" s="11">
        <v>38</v>
      </c>
      <c r="F1216" s="11">
        <v>882</v>
      </c>
      <c r="G1216" s="6" t="s">
        <v>352</v>
      </c>
      <c r="H1216" s="11">
        <v>2000</v>
      </c>
      <c r="I1216" s="11">
        <v>72266306</v>
      </c>
      <c r="J1216" s="6" t="s">
        <v>5507</v>
      </c>
      <c r="K1216" s="6" t="s">
        <v>1074</v>
      </c>
      <c r="L1216" s="6" t="s">
        <v>5505</v>
      </c>
      <c r="M1216" s="11" t="s">
        <v>2604</v>
      </c>
      <c r="N1216" s="11"/>
      <c r="O1216" s="6"/>
      <c r="P1216" s="11"/>
      <c r="Q1216" s="11">
        <v>422</v>
      </c>
      <c r="R1216" s="6" t="s">
        <v>25</v>
      </c>
      <c r="S1216" s="6" t="s">
        <v>26</v>
      </c>
      <c r="T1216" s="6" t="s">
        <v>27</v>
      </c>
      <c r="U1216" s="11">
        <v>40000000</v>
      </c>
      <c r="V1216" s="11">
        <v>2008</v>
      </c>
      <c r="W1216" s="11">
        <v>897</v>
      </c>
      <c r="X1216" s="11">
        <v>6.6</v>
      </c>
      <c r="Y1216" s="11">
        <v>2.35</v>
      </c>
      <c r="Z1216" s="12">
        <v>0</v>
      </c>
    </row>
    <row r="1217" spans="1:26" x14ac:dyDescent="0.25">
      <c r="A1217" s="8" t="s">
        <v>20</v>
      </c>
      <c r="B1217" s="9" t="s">
        <v>1719</v>
      </c>
      <c r="C1217" s="13">
        <v>215</v>
      </c>
      <c r="D1217" s="13">
        <v>105</v>
      </c>
      <c r="E1217" s="13">
        <v>29</v>
      </c>
      <c r="F1217" s="13">
        <v>257</v>
      </c>
      <c r="G1217" s="9" t="s">
        <v>114</v>
      </c>
      <c r="H1217" s="13">
        <v>24000</v>
      </c>
      <c r="I1217" s="13">
        <v>71347010</v>
      </c>
      <c r="J1217" s="9" t="s">
        <v>599</v>
      </c>
      <c r="K1217" s="9" t="s">
        <v>4459</v>
      </c>
      <c r="L1217" s="9"/>
      <c r="M1217" s="13"/>
      <c r="N1217" s="13"/>
      <c r="O1217" s="9"/>
      <c r="P1217" s="13"/>
      <c r="Q1217" s="13">
        <v>215</v>
      </c>
      <c r="R1217" s="9" t="s">
        <v>25</v>
      </c>
      <c r="S1217" s="9" t="s">
        <v>26</v>
      </c>
      <c r="T1217" s="9" t="s">
        <v>249</v>
      </c>
      <c r="U1217" s="13">
        <v>40000000</v>
      </c>
      <c r="V1217" s="13">
        <v>2009</v>
      </c>
      <c r="W1217" s="13">
        <v>4000</v>
      </c>
      <c r="X1217" s="13">
        <v>7.1</v>
      </c>
      <c r="Y1217" s="13">
        <v>1.85</v>
      </c>
      <c r="Z1217" s="14">
        <v>0</v>
      </c>
    </row>
    <row r="1218" spans="1:26" x14ac:dyDescent="0.25">
      <c r="A1218" s="5" t="s">
        <v>20</v>
      </c>
      <c r="B1218" s="6" t="s">
        <v>1096</v>
      </c>
      <c r="C1218" s="11">
        <v>109</v>
      </c>
      <c r="D1218" s="11">
        <v>114</v>
      </c>
      <c r="E1218" s="11">
        <v>101</v>
      </c>
      <c r="F1218" s="11">
        <v>398</v>
      </c>
      <c r="G1218" s="6" t="s">
        <v>789</v>
      </c>
      <c r="H1218" s="11">
        <v>700</v>
      </c>
      <c r="I1218" s="11">
        <v>70836296</v>
      </c>
      <c r="J1218" s="6" t="s">
        <v>599</v>
      </c>
      <c r="K1218" s="6" t="s">
        <v>1074</v>
      </c>
      <c r="L1218" s="6" t="s">
        <v>478</v>
      </c>
      <c r="M1218" s="11" t="s">
        <v>4459</v>
      </c>
      <c r="N1218" s="11"/>
      <c r="O1218" s="6"/>
      <c r="P1218" s="11"/>
      <c r="Q1218" s="11">
        <v>426</v>
      </c>
      <c r="R1218" s="6" t="s">
        <v>25</v>
      </c>
      <c r="S1218" s="6" t="s">
        <v>26</v>
      </c>
      <c r="T1218" s="6" t="s">
        <v>27</v>
      </c>
      <c r="U1218" s="11">
        <v>40000000</v>
      </c>
      <c r="V1218" s="11">
        <v>2001</v>
      </c>
      <c r="W1218" s="11">
        <v>655</v>
      </c>
      <c r="X1218" s="11">
        <v>5.9</v>
      </c>
      <c r="Y1218" s="11">
        <v>1.85</v>
      </c>
      <c r="Z1218" s="12">
        <v>0</v>
      </c>
    </row>
    <row r="1219" spans="1:26" x14ac:dyDescent="0.25">
      <c r="A1219" s="8" t="s">
        <v>309</v>
      </c>
      <c r="B1219" s="9" t="s">
        <v>315</v>
      </c>
      <c r="C1219" s="13">
        <v>125</v>
      </c>
      <c r="D1219" s="13">
        <v>206</v>
      </c>
      <c r="E1219" s="13">
        <v>0</v>
      </c>
      <c r="F1219" s="13">
        <v>4</v>
      </c>
      <c r="G1219" s="9" t="s">
        <v>1779</v>
      </c>
      <c r="H1219" s="13">
        <v>433</v>
      </c>
      <c r="I1219" s="13">
        <v>70405498</v>
      </c>
      <c r="J1219" s="9" t="s">
        <v>1074</v>
      </c>
      <c r="K1219" s="9" t="s">
        <v>5155</v>
      </c>
      <c r="L1219" s="9" t="s">
        <v>2604</v>
      </c>
      <c r="M1219" s="13"/>
      <c r="N1219" s="13"/>
      <c r="O1219" s="9"/>
      <c r="P1219" s="13"/>
      <c r="Q1219" s="13">
        <v>442</v>
      </c>
      <c r="R1219" s="9" t="s">
        <v>25</v>
      </c>
      <c r="S1219" s="9" t="s">
        <v>538</v>
      </c>
      <c r="T1219" s="9" t="s">
        <v>249</v>
      </c>
      <c r="U1219" s="13">
        <v>40000000</v>
      </c>
      <c r="V1219" s="13">
        <v>1991</v>
      </c>
      <c r="W1219" s="13">
        <v>256</v>
      </c>
      <c r="X1219" s="13">
        <v>8</v>
      </c>
      <c r="Y1219" s="13">
        <v>2.35</v>
      </c>
      <c r="Z1219" s="14">
        <v>0</v>
      </c>
    </row>
    <row r="1220" spans="1:26" x14ac:dyDescent="0.25">
      <c r="A1220" s="5" t="s">
        <v>20</v>
      </c>
      <c r="B1220" s="6" t="s">
        <v>1460</v>
      </c>
      <c r="C1220" s="11">
        <v>65</v>
      </c>
      <c r="D1220" s="11">
        <v>99</v>
      </c>
      <c r="E1220" s="11">
        <v>14</v>
      </c>
      <c r="F1220" s="11">
        <v>633</v>
      </c>
      <c r="G1220" s="6" t="s">
        <v>1781</v>
      </c>
      <c r="H1220" s="11">
        <v>17000</v>
      </c>
      <c r="I1220" s="11">
        <v>70163652</v>
      </c>
      <c r="J1220" s="6" t="s">
        <v>599</v>
      </c>
      <c r="K1220" s="6" t="s">
        <v>5507</v>
      </c>
      <c r="L1220" s="6"/>
      <c r="M1220" s="11"/>
      <c r="N1220" s="11"/>
      <c r="O1220" s="6"/>
      <c r="P1220" s="11"/>
      <c r="Q1220" s="11">
        <v>82</v>
      </c>
      <c r="R1220" s="6" t="s">
        <v>25</v>
      </c>
      <c r="S1220" s="6" t="s">
        <v>26</v>
      </c>
      <c r="T1220" s="6" t="s">
        <v>27</v>
      </c>
      <c r="U1220" s="11">
        <v>40000000</v>
      </c>
      <c r="V1220" s="11">
        <v>2006</v>
      </c>
      <c r="W1220" s="11">
        <v>826</v>
      </c>
      <c r="X1220" s="11">
        <v>4.5999999999999996</v>
      </c>
      <c r="Y1220" s="11">
        <v>1.85</v>
      </c>
      <c r="Z1220" s="12">
        <v>663</v>
      </c>
    </row>
    <row r="1221" spans="1:26" x14ac:dyDescent="0.25">
      <c r="A1221" s="8" t="s">
        <v>20</v>
      </c>
      <c r="B1221" s="9" t="s">
        <v>28</v>
      </c>
      <c r="C1221" s="13">
        <v>125</v>
      </c>
      <c r="D1221" s="13">
        <v>123</v>
      </c>
      <c r="E1221" s="13">
        <v>563</v>
      </c>
      <c r="F1221" s="13">
        <v>8000</v>
      </c>
      <c r="G1221" s="9" t="s">
        <v>152</v>
      </c>
      <c r="H1221" s="13">
        <v>24000</v>
      </c>
      <c r="I1221" s="13">
        <v>66808615</v>
      </c>
      <c r="J1221" s="9" t="s">
        <v>378</v>
      </c>
      <c r="K1221" s="9" t="s">
        <v>599</v>
      </c>
      <c r="L1221" s="9" t="s">
        <v>5507</v>
      </c>
      <c r="M1221" s="13" t="s">
        <v>4459</v>
      </c>
      <c r="N1221" s="13"/>
      <c r="O1221" s="9"/>
      <c r="P1221" s="13"/>
      <c r="Q1221" s="13">
        <v>344</v>
      </c>
      <c r="R1221" s="9" t="s">
        <v>25</v>
      </c>
      <c r="S1221" s="9" t="s">
        <v>26</v>
      </c>
      <c r="T1221" s="9" t="s">
        <v>249</v>
      </c>
      <c r="U1221" s="13">
        <v>34000000</v>
      </c>
      <c r="V1221" s="13">
        <v>2001</v>
      </c>
      <c r="W1221" s="13">
        <v>11000</v>
      </c>
      <c r="X1221" s="13">
        <v>6.1</v>
      </c>
      <c r="Y1221" s="13">
        <v>2.35</v>
      </c>
      <c r="Z1221" s="14">
        <v>2000</v>
      </c>
    </row>
    <row r="1222" spans="1:26" x14ac:dyDescent="0.25">
      <c r="A1222" s="5" t="s">
        <v>20</v>
      </c>
      <c r="B1222" s="6" t="s">
        <v>242</v>
      </c>
      <c r="C1222" s="11">
        <v>322</v>
      </c>
      <c r="D1222" s="11">
        <v>137</v>
      </c>
      <c r="E1222" s="11">
        <v>11000</v>
      </c>
      <c r="F1222" s="11">
        <v>465</v>
      </c>
      <c r="G1222" s="6" t="s">
        <v>1150</v>
      </c>
      <c r="H1222" s="11">
        <v>769</v>
      </c>
      <c r="I1222" s="11">
        <v>115603980</v>
      </c>
      <c r="J1222" s="6" t="s">
        <v>3170</v>
      </c>
      <c r="K1222" s="6" t="s">
        <v>1074</v>
      </c>
      <c r="L1222" s="6" t="s">
        <v>5506</v>
      </c>
      <c r="M1222" s="11" t="s">
        <v>5508</v>
      </c>
      <c r="N1222" s="11"/>
      <c r="O1222" s="6"/>
      <c r="P1222" s="11"/>
      <c r="Q1222" s="11">
        <v>351</v>
      </c>
      <c r="R1222" s="6" t="s">
        <v>25</v>
      </c>
      <c r="S1222" s="6" t="s">
        <v>26</v>
      </c>
      <c r="T1222" s="6" t="s">
        <v>27</v>
      </c>
      <c r="U1222" s="11">
        <v>65000000</v>
      </c>
      <c r="V1222" s="11">
        <v>2014</v>
      </c>
      <c r="W1222" s="11">
        <v>698</v>
      </c>
      <c r="X1222" s="11">
        <v>7.2</v>
      </c>
      <c r="Y1222" s="11">
        <v>2.35</v>
      </c>
      <c r="Z1222" s="12">
        <v>35000</v>
      </c>
    </row>
    <row r="1223" spans="1:26" x14ac:dyDescent="0.25">
      <c r="A1223" s="8" t="s">
        <v>20</v>
      </c>
      <c r="B1223" s="9" t="s">
        <v>1714</v>
      </c>
      <c r="C1223" s="13">
        <v>191</v>
      </c>
      <c r="D1223" s="13">
        <v>102</v>
      </c>
      <c r="E1223" s="13">
        <v>23</v>
      </c>
      <c r="F1223" s="13">
        <v>651</v>
      </c>
      <c r="G1223" s="9" t="s">
        <v>815</v>
      </c>
      <c r="H1223" s="13">
        <v>2000</v>
      </c>
      <c r="I1223" s="13">
        <v>64149837</v>
      </c>
      <c r="J1223" s="9" t="s">
        <v>599</v>
      </c>
      <c r="K1223" s="9" t="s">
        <v>1074</v>
      </c>
      <c r="L1223" s="9" t="s">
        <v>4118</v>
      </c>
      <c r="M1223" s="13" t="s">
        <v>478</v>
      </c>
      <c r="N1223" s="13" t="s">
        <v>4459</v>
      </c>
      <c r="O1223" s="9"/>
      <c r="P1223" s="13"/>
      <c r="Q1223" s="13">
        <v>185</v>
      </c>
      <c r="R1223" s="9" t="s">
        <v>25</v>
      </c>
      <c r="S1223" s="9" t="s">
        <v>26</v>
      </c>
      <c r="T1223" s="9" t="s">
        <v>27</v>
      </c>
      <c r="U1223" s="13">
        <v>20000000</v>
      </c>
      <c r="V1223" s="13">
        <v>2009</v>
      </c>
      <c r="W1223" s="13">
        <v>2000</v>
      </c>
      <c r="X1223" s="13">
        <v>6.4</v>
      </c>
      <c r="Y1223" s="13">
        <v>2.35</v>
      </c>
      <c r="Z1223" s="14">
        <v>0</v>
      </c>
    </row>
    <row r="1224" spans="1:26" x14ac:dyDescent="0.25">
      <c r="A1224" s="5" t="s">
        <v>20</v>
      </c>
      <c r="B1224" s="6" t="s">
        <v>1783</v>
      </c>
      <c r="C1224" s="11">
        <v>191</v>
      </c>
      <c r="D1224" s="11">
        <v>109</v>
      </c>
      <c r="E1224" s="11">
        <v>415</v>
      </c>
      <c r="F1224" s="11">
        <v>119</v>
      </c>
      <c r="G1224" s="6" t="s">
        <v>1784</v>
      </c>
      <c r="H1224" s="11">
        <v>982</v>
      </c>
      <c r="I1224" s="11">
        <v>83906114</v>
      </c>
      <c r="J1224" s="6" t="s">
        <v>599</v>
      </c>
      <c r="K1224" s="6" t="s">
        <v>4459</v>
      </c>
      <c r="L1224" s="6"/>
      <c r="M1224" s="11"/>
      <c r="N1224" s="11"/>
      <c r="O1224" s="6"/>
      <c r="P1224" s="11"/>
      <c r="Q1224" s="11">
        <v>189</v>
      </c>
      <c r="R1224" s="6" t="s">
        <v>25</v>
      </c>
      <c r="S1224" s="6" t="s">
        <v>26</v>
      </c>
      <c r="T1224" s="6" t="s">
        <v>27</v>
      </c>
      <c r="U1224" s="11">
        <v>40000000</v>
      </c>
      <c r="V1224" s="11">
        <v>2014</v>
      </c>
      <c r="W1224" s="11">
        <v>971</v>
      </c>
      <c r="X1224" s="11">
        <v>6</v>
      </c>
      <c r="Y1224" s="11">
        <v>2.35</v>
      </c>
      <c r="Z1224" s="12">
        <v>16000</v>
      </c>
    </row>
    <row r="1225" spans="1:26" x14ac:dyDescent="0.25">
      <c r="A1225" s="8" t="s">
        <v>20</v>
      </c>
      <c r="B1225" s="9" t="s">
        <v>1662</v>
      </c>
      <c r="C1225" s="13">
        <v>221</v>
      </c>
      <c r="D1225" s="13">
        <v>82</v>
      </c>
      <c r="E1225" s="13">
        <v>160</v>
      </c>
      <c r="F1225" s="13">
        <v>748</v>
      </c>
      <c r="G1225" s="9" t="s">
        <v>1785</v>
      </c>
      <c r="H1225" s="13">
        <v>164000</v>
      </c>
      <c r="I1225" s="13">
        <v>66466372</v>
      </c>
      <c r="J1225" s="9" t="s">
        <v>1786</v>
      </c>
      <c r="K1225" s="9"/>
      <c r="L1225" s="9"/>
      <c r="M1225" s="13"/>
      <c r="N1225" s="13"/>
      <c r="O1225" s="9"/>
      <c r="P1225" s="13"/>
      <c r="Q1225" s="13">
        <v>290</v>
      </c>
      <c r="R1225" s="9" t="s">
        <v>25</v>
      </c>
      <c r="S1225" s="9" t="s">
        <v>26</v>
      </c>
      <c r="T1225" s="9" t="s">
        <v>249</v>
      </c>
      <c r="U1225" s="13">
        <v>40000000</v>
      </c>
      <c r="V1225" s="13">
        <v>2009</v>
      </c>
      <c r="W1225" s="13">
        <v>137000</v>
      </c>
      <c r="X1225" s="13">
        <v>5.2</v>
      </c>
      <c r="Y1225" s="13">
        <v>2.35</v>
      </c>
      <c r="Z1225" s="14">
        <v>0</v>
      </c>
    </row>
    <row r="1226" spans="1:26" x14ac:dyDescent="0.25">
      <c r="A1226" s="5" t="s">
        <v>20</v>
      </c>
      <c r="B1226" s="6" t="s">
        <v>172</v>
      </c>
      <c r="C1226" s="11">
        <v>459</v>
      </c>
      <c r="D1226" s="11">
        <v>142</v>
      </c>
      <c r="E1226" s="11">
        <v>14000</v>
      </c>
      <c r="F1226" s="11">
        <v>423</v>
      </c>
      <c r="G1226" s="6" t="s">
        <v>438</v>
      </c>
      <c r="H1226" s="11">
        <v>15000</v>
      </c>
      <c r="I1226" s="11">
        <v>72306065</v>
      </c>
      <c r="J1226" s="6" t="s">
        <v>1074</v>
      </c>
      <c r="K1226" s="6" t="s">
        <v>5155</v>
      </c>
      <c r="L1226" s="6" t="s">
        <v>2604</v>
      </c>
      <c r="M1226" s="11"/>
      <c r="N1226" s="11"/>
      <c r="O1226" s="6"/>
      <c r="P1226" s="11"/>
      <c r="Q1226" s="11">
        <v>355</v>
      </c>
      <c r="R1226" s="6" t="s">
        <v>25</v>
      </c>
      <c r="S1226" s="6" t="s">
        <v>26</v>
      </c>
      <c r="T1226" s="6" t="s">
        <v>27</v>
      </c>
      <c r="U1226" s="11">
        <v>40000000</v>
      </c>
      <c r="V1226" s="11">
        <v>2015</v>
      </c>
      <c r="W1226" s="11">
        <v>535</v>
      </c>
      <c r="X1226" s="11">
        <v>7.6</v>
      </c>
      <c r="Y1226" s="11">
        <v>2.35</v>
      </c>
      <c r="Z1226" s="12">
        <v>55000</v>
      </c>
    </row>
    <row r="1227" spans="1:26" x14ac:dyDescent="0.25">
      <c r="A1227" s="8" t="s">
        <v>20</v>
      </c>
      <c r="B1227" s="9" t="s">
        <v>720</v>
      </c>
      <c r="C1227" s="13">
        <v>131</v>
      </c>
      <c r="D1227" s="13">
        <v>106</v>
      </c>
      <c r="E1227" s="13">
        <v>212</v>
      </c>
      <c r="F1227" s="13">
        <v>389</v>
      </c>
      <c r="G1227" s="9" t="s">
        <v>1204</v>
      </c>
      <c r="H1227" s="13">
        <v>578</v>
      </c>
      <c r="I1227" s="13">
        <v>59068786</v>
      </c>
      <c r="J1227" s="9" t="s">
        <v>497</v>
      </c>
      <c r="K1227" s="9" t="s">
        <v>1074</v>
      </c>
      <c r="L1227" s="9" t="s">
        <v>2604</v>
      </c>
      <c r="M1227" s="13" t="s">
        <v>5508</v>
      </c>
      <c r="N1227" s="13"/>
      <c r="O1227" s="9"/>
      <c r="P1227" s="13"/>
      <c r="Q1227" s="13">
        <v>411</v>
      </c>
      <c r="R1227" s="9" t="s">
        <v>25</v>
      </c>
      <c r="S1227" s="9" t="s">
        <v>26</v>
      </c>
      <c r="T1227" s="9" t="s">
        <v>27</v>
      </c>
      <c r="U1227" s="13">
        <v>40000000</v>
      </c>
      <c r="V1227" s="13">
        <v>2001</v>
      </c>
      <c r="W1227" s="13">
        <v>563</v>
      </c>
      <c r="X1227" s="13">
        <v>6.4</v>
      </c>
      <c r="Y1227" s="13">
        <v>2.35</v>
      </c>
      <c r="Z1227" s="14">
        <v>0</v>
      </c>
    </row>
    <row r="1228" spans="1:26" x14ac:dyDescent="0.25">
      <c r="A1228" s="5" t="s">
        <v>20</v>
      </c>
      <c r="B1228" s="6" t="s">
        <v>1789</v>
      </c>
      <c r="C1228" s="11">
        <v>222</v>
      </c>
      <c r="D1228" s="11">
        <v>114</v>
      </c>
      <c r="E1228" s="11">
        <v>89</v>
      </c>
      <c r="F1228" s="11">
        <v>177</v>
      </c>
      <c r="G1228" s="6" t="s">
        <v>1790</v>
      </c>
      <c r="H1228" s="11">
        <v>836</v>
      </c>
      <c r="I1228" s="11">
        <v>60923325</v>
      </c>
      <c r="J1228" s="6" t="s">
        <v>599</v>
      </c>
      <c r="K1228" s="6" t="s">
        <v>2909</v>
      </c>
      <c r="L1228" s="6"/>
      <c r="M1228" s="11"/>
      <c r="N1228" s="11"/>
      <c r="O1228" s="6"/>
      <c r="P1228" s="11"/>
      <c r="Q1228" s="11">
        <v>197</v>
      </c>
      <c r="R1228" s="6" t="s">
        <v>25</v>
      </c>
      <c r="S1228" s="6" t="s">
        <v>26</v>
      </c>
      <c r="T1228" s="6" t="s">
        <v>249</v>
      </c>
      <c r="U1228" s="11"/>
      <c r="V1228" s="11">
        <v>2010</v>
      </c>
      <c r="W1228" s="11">
        <v>719</v>
      </c>
      <c r="X1228" s="11">
        <v>6.4</v>
      </c>
      <c r="Y1228" s="11">
        <v>1.85</v>
      </c>
      <c r="Z1228" s="12">
        <v>12000</v>
      </c>
    </row>
    <row r="1229" spans="1:26" x14ac:dyDescent="0.25">
      <c r="A1229" s="8" t="s">
        <v>20</v>
      </c>
      <c r="B1229" s="9" t="s">
        <v>600</v>
      </c>
      <c r="C1229" s="13">
        <v>118</v>
      </c>
      <c r="D1229" s="13">
        <v>106</v>
      </c>
      <c r="E1229" s="13">
        <v>23</v>
      </c>
      <c r="F1229" s="13">
        <v>418</v>
      </c>
      <c r="G1229" s="9" t="s">
        <v>1791</v>
      </c>
      <c r="H1229" s="13">
        <v>1000</v>
      </c>
      <c r="I1229" s="13">
        <v>57887882</v>
      </c>
      <c r="J1229" s="9" t="s">
        <v>599</v>
      </c>
      <c r="K1229" s="9" t="s">
        <v>1074</v>
      </c>
      <c r="L1229" s="9" t="s">
        <v>4459</v>
      </c>
      <c r="M1229" s="13"/>
      <c r="N1229" s="13"/>
      <c r="O1229" s="9"/>
      <c r="P1229" s="13"/>
      <c r="Q1229" s="13">
        <v>211</v>
      </c>
      <c r="R1229" s="9" t="s">
        <v>25</v>
      </c>
      <c r="S1229" s="9" t="s">
        <v>26</v>
      </c>
      <c r="T1229" s="9" t="s">
        <v>27</v>
      </c>
      <c r="U1229" s="13">
        <v>50000000</v>
      </c>
      <c r="V1229" s="13">
        <v>2004</v>
      </c>
      <c r="W1229" s="13">
        <v>593</v>
      </c>
      <c r="X1229" s="13">
        <v>6.1</v>
      </c>
      <c r="Y1229" s="13">
        <v>1.85</v>
      </c>
      <c r="Z1229" s="14">
        <v>0</v>
      </c>
    </row>
    <row r="1230" spans="1:26" x14ac:dyDescent="0.25">
      <c r="A1230" s="5" t="s">
        <v>20</v>
      </c>
      <c r="B1230" s="6" t="s">
        <v>936</v>
      </c>
      <c r="C1230" s="11">
        <v>100</v>
      </c>
      <c r="D1230" s="11">
        <v>108</v>
      </c>
      <c r="E1230" s="11">
        <v>287</v>
      </c>
      <c r="F1230" s="11">
        <v>823</v>
      </c>
      <c r="G1230" s="6" t="s">
        <v>736</v>
      </c>
      <c r="H1230" s="11">
        <v>4000</v>
      </c>
      <c r="I1230" s="11">
        <v>53955614</v>
      </c>
      <c r="J1230" s="6" t="s">
        <v>497</v>
      </c>
      <c r="K1230" s="6" t="s">
        <v>378</v>
      </c>
      <c r="L1230" s="6" t="s">
        <v>599</v>
      </c>
      <c r="M1230" s="11" t="s">
        <v>4118</v>
      </c>
      <c r="N1230" s="11" t="s">
        <v>2970</v>
      </c>
      <c r="O1230" s="6"/>
      <c r="P1230" s="11"/>
      <c r="Q1230" s="11">
        <v>139</v>
      </c>
      <c r="R1230" s="6" t="s">
        <v>25</v>
      </c>
      <c r="S1230" s="6" t="s">
        <v>26</v>
      </c>
      <c r="T1230" s="6" t="s">
        <v>27</v>
      </c>
      <c r="U1230" s="11">
        <v>40000000</v>
      </c>
      <c r="V1230" s="11">
        <v>1998</v>
      </c>
      <c r="W1230" s="11">
        <v>835</v>
      </c>
      <c r="X1230" s="11">
        <v>6.1</v>
      </c>
      <c r="Y1230" s="11">
        <v>2.35</v>
      </c>
      <c r="Z1230" s="12">
        <v>0</v>
      </c>
    </row>
    <row r="1231" spans="1:26" x14ac:dyDescent="0.25">
      <c r="A1231" s="8" t="s">
        <v>20</v>
      </c>
      <c r="B1231" s="9" t="s">
        <v>1792</v>
      </c>
      <c r="C1231" s="13">
        <v>70</v>
      </c>
      <c r="D1231" s="13">
        <v>98</v>
      </c>
      <c r="E1231" s="13">
        <v>20</v>
      </c>
      <c r="F1231" s="13">
        <v>968</v>
      </c>
      <c r="G1231" s="9" t="s">
        <v>704</v>
      </c>
      <c r="H1231" s="13">
        <v>2000</v>
      </c>
      <c r="I1231" s="13">
        <v>54967359</v>
      </c>
      <c r="J1231" s="9" t="s">
        <v>497</v>
      </c>
      <c r="K1231" s="9" t="s">
        <v>1786</v>
      </c>
      <c r="L1231" s="9"/>
      <c r="M1231" s="13"/>
      <c r="N1231" s="13"/>
      <c r="O1231" s="9"/>
      <c r="P1231" s="13"/>
      <c r="Q1231" s="13">
        <v>209</v>
      </c>
      <c r="R1231" s="9" t="s">
        <v>25</v>
      </c>
      <c r="S1231" s="9" t="s">
        <v>26</v>
      </c>
      <c r="T1231" s="9" t="s">
        <v>249</v>
      </c>
      <c r="U1231" s="13">
        <v>40000000</v>
      </c>
      <c r="V1231" s="13">
        <v>1997</v>
      </c>
      <c r="W1231" s="13">
        <v>2000</v>
      </c>
      <c r="X1231" s="13">
        <v>5.2</v>
      </c>
      <c r="Y1231" s="13">
        <v>1.85</v>
      </c>
      <c r="Z1231" s="14">
        <v>0</v>
      </c>
    </row>
    <row r="1232" spans="1:26" x14ac:dyDescent="0.25">
      <c r="A1232" s="5" t="s">
        <v>20</v>
      </c>
      <c r="B1232" s="6" t="s">
        <v>229</v>
      </c>
      <c r="C1232" s="11">
        <v>138</v>
      </c>
      <c r="D1232" s="11">
        <v>131</v>
      </c>
      <c r="E1232" s="11">
        <v>58</v>
      </c>
      <c r="F1232" s="11">
        <v>720</v>
      </c>
      <c r="G1232" s="6" t="s">
        <v>136</v>
      </c>
      <c r="H1232" s="11">
        <v>15000</v>
      </c>
      <c r="I1232" s="11">
        <v>54228104</v>
      </c>
      <c r="J1232" s="6" t="s">
        <v>497</v>
      </c>
      <c r="K1232" s="6" t="s">
        <v>378</v>
      </c>
      <c r="L1232" s="6" t="s">
        <v>1074</v>
      </c>
      <c r="M1232" s="11" t="s">
        <v>4459</v>
      </c>
      <c r="N1232" s="11" t="s">
        <v>2604</v>
      </c>
      <c r="O1232" s="6"/>
      <c r="P1232" s="11"/>
      <c r="Q1232" s="11">
        <v>544</v>
      </c>
      <c r="R1232" s="6" t="s">
        <v>25</v>
      </c>
      <c r="S1232" s="6" t="s">
        <v>34</v>
      </c>
      <c r="T1232" s="6" t="s">
        <v>27</v>
      </c>
      <c r="U1232" s="11">
        <v>35000000</v>
      </c>
      <c r="V1232" s="11">
        <v>2002</v>
      </c>
      <c r="W1232" s="11">
        <v>1000</v>
      </c>
      <c r="X1232" s="11">
        <v>7.7</v>
      </c>
      <c r="Y1232" s="11">
        <v>1.85</v>
      </c>
      <c r="Z1232" s="12">
        <v>0</v>
      </c>
    </row>
    <row r="1233" spans="1:26" x14ac:dyDescent="0.25">
      <c r="A1233" s="8" t="s">
        <v>20</v>
      </c>
      <c r="B1233" s="9" t="s">
        <v>1619</v>
      </c>
      <c r="C1233" s="13">
        <v>274</v>
      </c>
      <c r="D1233" s="13">
        <v>118</v>
      </c>
      <c r="E1233" s="13">
        <v>65</v>
      </c>
      <c r="F1233" s="13">
        <v>638</v>
      </c>
      <c r="G1233" s="9" t="s">
        <v>1794</v>
      </c>
      <c r="H1233" s="13">
        <v>11000</v>
      </c>
      <c r="I1233" s="13">
        <v>57981889</v>
      </c>
      <c r="J1233" s="9" t="s">
        <v>5507</v>
      </c>
      <c r="K1233" s="9" t="s">
        <v>1074</v>
      </c>
      <c r="L1233" s="9" t="s">
        <v>2604</v>
      </c>
      <c r="M1233" s="13"/>
      <c r="N1233" s="13"/>
      <c r="O1233" s="9"/>
      <c r="P1233" s="13"/>
      <c r="Q1233" s="13">
        <v>203</v>
      </c>
      <c r="R1233" s="9" t="s">
        <v>25</v>
      </c>
      <c r="S1233" s="9" t="s">
        <v>26</v>
      </c>
      <c r="T1233" s="9" t="s">
        <v>249</v>
      </c>
      <c r="U1233" s="13">
        <v>40000000</v>
      </c>
      <c r="V1233" s="13">
        <v>2011</v>
      </c>
      <c r="W1233" s="13">
        <v>980</v>
      </c>
      <c r="X1233" s="13">
        <v>7.3</v>
      </c>
      <c r="Y1233" s="13">
        <v>2.35</v>
      </c>
      <c r="Z1233" s="14">
        <v>25000</v>
      </c>
    </row>
    <row r="1234" spans="1:26" x14ac:dyDescent="0.25">
      <c r="A1234" s="5" t="s">
        <v>20</v>
      </c>
      <c r="B1234" s="6" t="s">
        <v>1489</v>
      </c>
      <c r="C1234" s="11">
        <v>349</v>
      </c>
      <c r="D1234" s="11">
        <v>113</v>
      </c>
      <c r="E1234" s="11">
        <v>174</v>
      </c>
      <c r="F1234" s="11">
        <v>767</v>
      </c>
      <c r="G1234" s="6" t="s">
        <v>67</v>
      </c>
      <c r="H1234" s="11">
        <v>14000</v>
      </c>
      <c r="I1234" s="11">
        <v>61094903</v>
      </c>
      <c r="J1234" s="6" t="s">
        <v>497</v>
      </c>
      <c r="K1234" s="6" t="s">
        <v>5505</v>
      </c>
      <c r="L1234" s="6" t="s">
        <v>2604</v>
      </c>
      <c r="M1234" s="11"/>
      <c r="N1234" s="11"/>
      <c r="O1234" s="6"/>
      <c r="P1234" s="11"/>
      <c r="Q1234" s="11">
        <v>332</v>
      </c>
      <c r="R1234" s="6" t="s">
        <v>25</v>
      </c>
      <c r="S1234" s="6" t="s">
        <v>34</v>
      </c>
      <c r="T1234" s="6" t="s">
        <v>27</v>
      </c>
      <c r="U1234" s="11">
        <v>30000000</v>
      </c>
      <c r="V1234" s="11">
        <v>2011</v>
      </c>
      <c r="W1234" s="11">
        <v>903</v>
      </c>
      <c r="X1234" s="11">
        <v>6.9</v>
      </c>
      <c r="Y1234" s="11">
        <v>2.35</v>
      </c>
      <c r="Z1234" s="12">
        <v>29000</v>
      </c>
    </row>
    <row r="1235" spans="1:26" x14ac:dyDescent="0.25">
      <c r="A1235" s="8" t="s">
        <v>20</v>
      </c>
      <c r="B1235" s="9" t="s">
        <v>35</v>
      </c>
      <c r="C1235" s="13">
        <v>341</v>
      </c>
      <c r="D1235" s="13">
        <v>130</v>
      </c>
      <c r="E1235" s="13">
        <v>22000</v>
      </c>
      <c r="F1235" s="13">
        <v>19000</v>
      </c>
      <c r="G1235" s="9" t="s">
        <v>120</v>
      </c>
      <c r="H1235" s="13">
        <v>23000</v>
      </c>
      <c r="I1235" s="13">
        <v>53082743</v>
      </c>
      <c r="J1235" s="9" t="s">
        <v>1074</v>
      </c>
      <c r="K1235" s="9" t="s">
        <v>5505</v>
      </c>
      <c r="L1235" s="9" t="s">
        <v>2970</v>
      </c>
      <c r="M1235" s="13" t="s">
        <v>2604</v>
      </c>
      <c r="N1235" s="13"/>
      <c r="O1235" s="9"/>
      <c r="P1235" s="13"/>
      <c r="Q1235" s="13">
        <v>1100</v>
      </c>
      <c r="R1235" s="9" t="s">
        <v>25</v>
      </c>
      <c r="S1235" s="9" t="s">
        <v>26</v>
      </c>
      <c r="T1235" s="9" t="s">
        <v>27</v>
      </c>
      <c r="U1235" s="13">
        <v>40000000</v>
      </c>
      <c r="V1235" s="13">
        <v>2006</v>
      </c>
      <c r="W1235" s="13">
        <v>20000</v>
      </c>
      <c r="X1235" s="13">
        <v>8.5</v>
      </c>
      <c r="Y1235" s="13">
        <v>2.35</v>
      </c>
      <c r="Z1235" s="14">
        <v>49000</v>
      </c>
    </row>
    <row r="1236" spans="1:26" x14ac:dyDescent="0.25">
      <c r="A1236" s="5" t="s">
        <v>20</v>
      </c>
      <c r="B1236" s="6" t="s">
        <v>1349</v>
      </c>
      <c r="C1236" s="11">
        <v>196</v>
      </c>
      <c r="D1236" s="11">
        <v>116</v>
      </c>
      <c r="E1236" s="11">
        <v>51</v>
      </c>
      <c r="F1236" s="11">
        <v>465</v>
      </c>
      <c r="G1236" s="6" t="s">
        <v>33</v>
      </c>
      <c r="H1236" s="11">
        <v>18000</v>
      </c>
      <c r="I1236" s="11">
        <v>54414716</v>
      </c>
      <c r="J1236" s="6" t="s">
        <v>599</v>
      </c>
      <c r="K1236" s="6" t="s">
        <v>5507</v>
      </c>
      <c r="L1236" s="6"/>
      <c r="M1236" s="11"/>
      <c r="N1236" s="11"/>
      <c r="O1236" s="6"/>
      <c r="P1236" s="11"/>
      <c r="Q1236" s="11">
        <v>187</v>
      </c>
      <c r="R1236" s="6" t="s">
        <v>25</v>
      </c>
      <c r="S1236" s="6" t="s">
        <v>26</v>
      </c>
      <c r="T1236" s="6" t="s">
        <v>249</v>
      </c>
      <c r="U1236" s="11">
        <v>42000000</v>
      </c>
      <c r="V1236" s="11">
        <v>2014</v>
      </c>
      <c r="W1236" s="11">
        <v>11000</v>
      </c>
      <c r="X1236" s="11">
        <v>6.3</v>
      </c>
      <c r="Y1236" s="11">
        <v>2.35</v>
      </c>
      <c r="Z1236" s="12">
        <v>12000</v>
      </c>
    </row>
    <row r="1237" spans="1:26" x14ac:dyDescent="0.25">
      <c r="A1237" s="8" t="s">
        <v>20</v>
      </c>
      <c r="B1237" s="9" t="s">
        <v>1797</v>
      </c>
      <c r="C1237" s="13">
        <v>83</v>
      </c>
      <c r="D1237" s="13">
        <v>89</v>
      </c>
      <c r="E1237" s="13">
        <v>7</v>
      </c>
      <c r="F1237" s="13">
        <v>91</v>
      </c>
      <c r="G1237" s="9" t="s">
        <v>1798</v>
      </c>
      <c r="H1237" s="13">
        <v>3000</v>
      </c>
      <c r="I1237" s="13">
        <v>57011847</v>
      </c>
      <c r="J1237" s="9" t="s">
        <v>378</v>
      </c>
      <c r="K1237" s="9" t="s">
        <v>2809</v>
      </c>
      <c r="L1237" s="9" t="s">
        <v>599</v>
      </c>
      <c r="M1237" s="13" t="s">
        <v>4118</v>
      </c>
      <c r="N1237" s="13" t="s">
        <v>2970</v>
      </c>
      <c r="O1237" s="9"/>
      <c r="P1237" s="13"/>
      <c r="Q1237" s="13">
        <v>44</v>
      </c>
      <c r="R1237" s="9" t="s">
        <v>25</v>
      </c>
      <c r="S1237" s="9" t="s">
        <v>26</v>
      </c>
      <c r="T1237" s="9" t="s">
        <v>54</v>
      </c>
      <c r="U1237" s="13">
        <v>40000000</v>
      </c>
      <c r="V1237" s="13">
        <v>2013</v>
      </c>
      <c r="W1237" s="13">
        <v>190</v>
      </c>
      <c r="X1237" s="13">
        <v>5.9</v>
      </c>
      <c r="Y1237" s="13">
        <v>2.35</v>
      </c>
      <c r="Z1237" s="14">
        <v>0</v>
      </c>
    </row>
    <row r="1238" spans="1:26" x14ac:dyDescent="0.25">
      <c r="A1238" s="5" t="s">
        <v>20</v>
      </c>
      <c r="B1238" s="6" t="s">
        <v>1032</v>
      </c>
      <c r="C1238" s="11">
        <v>283</v>
      </c>
      <c r="D1238" s="11">
        <v>139</v>
      </c>
      <c r="E1238" s="11">
        <v>0</v>
      </c>
      <c r="F1238" s="11">
        <v>19</v>
      </c>
      <c r="G1238" s="6" t="s">
        <v>1799</v>
      </c>
      <c r="H1238" s="11">
        <v>708</v>
      </c>
      <c r="I1238" s="11">
        <v>50859889</v>
      </c>
      <c r="J1238" s="6" t="s">
        <v>497</v>
      </c>
      <c r="K1238" s="6" t="s">
        <v>378</v>
      </c>
      <c r="L1238" s="6" t="s">
        <v>1074</v>
      </c>
      <c r="M1238" s="11" t="s">
        <v>2604</v>
      </c>
      <c r="N1238" s="11"/>
      <c r="O1238" s="6"/>
      <c r="P1238" s="11"/>
      <c r="Q1238" s="11">
        <v>1043</v>
      </c>
      <c r="R1238" s="6" t="s">
        <v>1800</v>
      </c>
      <c r="S1238" s="6" t="s">
        <v>26</v>
      </c>
      <c r="T1238" s="6" t="s">
        <v>249</v>
      </c>
      <c r="U1238" s="11">
        <v>40000000</v>
      </c>
      <c r="V1238" s="11">
        <v>2006</v>
      </c>
      <c r="W1238" s="11">
        <v>78</v>
      </c>
      <c r="X1238" s="11">
        <v>7.8</v>
      </c>
      <c r="Y1238" s="11">
        <v>1.85</v>
      </c>
      <c r="Z1238" s="12">
        <v>14000</v>
      </c>
    </row>
    <row r="1239" spans="1:26" x14ac:dyDescent="0.25">
      <c r="A1239" s="8" t="s">
        <v>20</v>
      </c>
      <c r="B1239" s="9" t="s">
        <v>1730</v>
      </c>
      <c r="C1239" s="13">
        <v>105</v>
      </c>
      <c r="D1239" s="13">
        <v>130</v>
      </c>
      <c r="E1239" s="13">
        <v>46</v>
      </c>
      <c r="F1239" s="13">
        <v>162</v>
      </c>
      <c r="G1239" s="9" t="s">
        <v>426</v>
      </c>
      <c r="H1239" s="13">
        <v>387</v>
      </c>
      <c r="I1239" s="13">
        <v>51185897</v>
      </c>
      <c r="J1239" s="9" t="s">
        <v>497</v>
      </c>
      <c r="K1239" s="9" t="s">
        <v>378</v>
      </c>
      <c r="L1239" s="9" t="s">
        <v>2604</v>
      </c>
      <c r="M1239" s="13"/>
      <c r="N1239" s="13"/>
      <c r="O1239" s="9"/>
      <c r="P1239" s="13"/>
      <c r="Q1239" s="13">
        <v>271</v>
      </c>
      <c r="R1239" s="9" t="s">
        <v>25</v>
      </c>
      <c r="S1239" s="9" t="s">
        <v>34</v>
      </c>
      <c r="T1239" s="9" t="s">
        <v>54</v>
      </c>
      <c r="U1239" s="13">
        <v>30000000</v>
      </c>
      <c r="V1239" s="13">
        <v>1987</v>
      </c>
      <c r="W1239" s="13">
        <v>244</v>
      </c>
      <c r="X1239" s="13">
        <v>6.7</v>
      </c>
      <c r="Y1239" s="13">
        <v>2.35</v>
      </c>
      <c r="Z1239" s="14">
        <v>0</v>
      </c>
    </row>
    <row r="1240" spans="1:26" x14ac:dyDescent="0.25">
      <c r="A1240" s="5" t="s">
        <v>20</v>
      </c>
      <c r="B1240" s="6" t="s">
        <v>1801</v>
      </c>
      <c r="C1240" s="11">
        <v>351</v>
      </c>
      <c r="D1240" s="11">
        <v>107</v>
      </c>
      <c r="E1240" s="11">
        <v>190</v>
      </c>
      <c r="F1240" s="11">
        <v>520</v>
      </c>
      <c r="G1240" s="6" t="s">
        <v>321</v>
      </c>
      <c r="H1240" s="11">
        <v>2000</v>
      </c>
      <c r="I1240" s="11">
        <v>52000688</v>
      </c>
      <c r="J1240" s="6" t="s">
        <v>497</v>
      </c>
      <c r="K1240" s="6" t="s">
        <v>378</v>
      </c>
      <c r="L1240" s="6" t="s">
        <v>2970</v>
      </c>
      <c r="M1240" s="11" t="s">
        <v>2604</v>
      </c>
      <c r="N1240" s="11"/>
      <c r="O1240" s="6"/>
      <c r="P1240" s="11"/>
      <c r="Q1240" s="11">
        <v>619</v>
      </c>
      <c r="R1240" s="6" t="s">
        <v>25</v>
      </c>
      <c r="S1240" s="6" t="s">
        <v>26</v>
      </c>
      <c r="T1240" s="6" t="s">
        <v>249</v>
      </c>
      <c r="U1240" s="11">
        <v>40000000</v>
      </c>
      <c r="V1240" s="11">
        <v>2010</v>
      </c>
      <c r="W1240" s="11">
        <v>1000</v>
      </c>
      <c r="X1240" s="11">
        <v>6.4</v>
      </c>
      <c r="Y1240" s="11">
        <v>2.35</v>
      </c>
      <c r="Z1240" s="12">
        <v>17000</v>
      </c>
    </row>
    <row r="1241" spans="1:26" x14ac:dyDescent="0.25">
      <c r="A1241" s="8" t="s">
        <v>20</v>
      </c>
      <c r="B1241" s="9" t="s">
        <v>900</v>
      </c>
      <c r="C1241" s="13">
        <v>16</v>
      </c>
      <c r="D1241" s="13">
        <v>116</v>
      </c>
      <c r="E1241" s="13">
        <v>425</v>
      </c>
      <c r="F1241" s="13">
        <v>204</v>
      </c>
      <c r="G1241" s="9" t="s">
        <v>1802</v>
      </c>
      <c r="H1241" s="13">
        <v>954</v>
      </c>
      <c r="I1241" s="13">
        <v>49851591</v>
      </c>
      <c r="J1241" s="9" t="s">
        <v>599</v>
      </c>
      <c r="K1241" s="9" t="s">
        <v>5507</v>
      </c>
      <c r="L1241" s="9" t="s">
        <v>4459</v>
      </c>
      <c r="M1241" s="13"/>
      <c r="N1241" s="13"/>
      <c r="O1241" s="9"/>
      <c r="P1241" s="13"/>
      <c r="Q1241" s="13">
        <v>34</v>
      </c>
      <c r="R1241" s="9" t="s">
        <v>25</v>
      </c>
      <c r="S1241" s="9" t="s">
        <v>26</v>
      </c>
      <c r="T1241" s="9" t="s">
        <v>54</v>
      </c>
      <c r="U1241" s="13">
        <v>40000000</v>
      </c>
      <c r="V1241" s="13">
        <v>1986</v>
      </c>
      <c r="W1241" s="13">
        <v>568</v>
      </c>
      <c r="X1241" s="13">
        <v>5.9</v>
      </c>
      <c r="Y1241" s="13">
        <v>2.35</v>
      </c>
      <c r="Z1241" s="14">
        <v>263</v>
      </c>
    </row>
    <row r="1242" spans="1:26" x14ac:dyDescent="0.25">
      <c r="A1242" s="5" t="s">
        <v>20</v>
      </c>
      <c r="B1242" s="6" t="s">
        <v>1320</v>
      </c>
      <c r="C1242" s="11">
        <v>195</v>
      </c>
      <c r="D1242" s="11">
        <v>96</v>
      </c>
      <c r="E1242" s="11">
        <v>192</v>
      </c>
      <c r="F1242" s="11">
        <v>501</v>
      </c>
      <c r="G1242" s="6" t="s">
        <v>1394</v>
      </c>
      <c r="H1242" s="11">
        <v>40000</v>
      </c>
      <c r="I1242" s="11">
        <v>47781388</v>
      </c>
      <c r="J1242" s="6" t="s">
        <v>5505</v>
      </c>
      <c r="K1242" s="6" t="s">
        <v>2604</v>
      </c>
      <c r="L1242" s="6"/>
      <c r="M1242" s="11"/>
      <c r="N1242" s="11"/>
      <c r="O1242" s="6"/>
      <c r="P1242" s="11"/>
      <c r="Q1242" s="11">
        <v>531</v>
      </c>
      <c r="R1242" s="6" t="s">
        <v>25</v>
      </c>
      <c r="S1242" s="6" t="s">
        <v>26</v>
      </c>
      <c r="T1242" s="6" t="s">
        <v>27</v>
      </c>
      <c r="U1242" s="11">
        <v>40000000</v>
      </c>
      <c r="V1242" s="11">
        <v>2004</v>
      </c>
      <c r="W1242" s="11">
        <v>534</v>
      </c>
      <c r="X1242" s="11">
        <v>6.6</v>
      </c>
      <c r="Y1242" s="11">
        <v>2.35</v>
      </c>
      <c r="Z1242" s="12">
        <v>0</v>
      </c>
    </row>
    <row r="1243" spans="1:26" x14ac:dyDescent="0.25">
      <c r="A1243" s="8" t="s">
        <v>20</v>
      </c>
      <c r="B1243" s="9" t="s">
        <v>1803</v>
      </c>
      <c r="C1243" s="13">
        <v>175</v>
      </c>
      <c r="D1243" s="13">
        <v>99</v>
      </c>
      <c r="E1243" s="13">
        <v>18</v>
      </c>
      <c r="F1243" s="13">
        <v>211</v>
      </c>
      <c r="G1243" s="9" t="s">
        <v>1481</v>
      </c>
      <c r="H1243" s="13">
        <v>18000</v>
      </c>
      <c r="I1243" s="13">
        <v>52320979</v>
      </c>
      <c r="J1243" s="9" t="s">
        <v>1074</v>
      </c>
      <c r="K1243" s="9" t="s">
        <v>478</v>
      </c>
      <c r="L1243" s="9" t="s">
        <v>4459</v>
      </c>
      <c r="M1243" s="13"/>
      <c r="N1243" s="13"/>
      <c r="O1243" s="9"/>
      <c r="P1243" s="13"/>
      <c r="Q1243" s="13">
        <v>548</v>
      </c>
      <c r="R1243" s="9" t="s">
        <v>25</v>
      </c>
      <c r="S1243" s="9" t="s">
        <v>26</v>
      </c>
      <c r="T1243" s="9" t="s">
        <v>54</v>
      </c>
      <c r="U1243" s="13">
        <v>40000000</v>
      </c>
      <c r="V1243" s="13">
        <v>2006</v>
      </c>
      <c r="W1243" s="13">
        <v>426</v>
      </c>
      <c r="X1243" s="13">
        <v>6.8</v>
      </c>
      <c r="Y1243" s="13">
        <v>2.35</v>
      </c>
      <c r="Z1243" s="14">
        <v>0</v>
      </c>
    </row>
    <row r="1244" spans="1:26" x14ac:dyDescent="0.25">
      <c r="A1244" s="5" t="s">
        <v>309</v>
      </c>
      <c r="B1244" s="6" t="s">
        <v>1318</v>
      </c>
      <c r="C1244" s="11">
        <v>193</v>
      </c>
      <c r="D1244" s="11">
        <v>104</v>
      </c>
      <c r="E1244" s="11">
        <v>34</v>
      </c>
      <c r="F1244" s="11">
        <v>280</v>
      </c>
      <c r="G1244" s="6" t="s">
        <v>1804</v>
      </c>
      <c r="H1244" s="11">
        <v>545</v>
      </c>
      <c r="I1244" s="11">
        <v>47806295</v>
      </c>
      <c r="J1244" s="6" t="s">
        <v>1786</v>
      </c>
      <c r="K1244" s="6" t="s">
        <v>5505</v>
      </c>
      <c r="L1244" s="6" t="s">
        <v>2604</v>
      </c>
      <c r="M1244" s="11"/>
      <c r="N1244" s="11"/>
      <c r="O1244" s="6"/>
      <c r="P1244" s="11"/>
      <c r="Q1244" s="11">
        <v>371</v>
      </c>
      <c r="R1244" s="6" t="s">
        <v>25</v>
      </c>
      <c r="S1244" s="6" t="s">
        <v>26</v>
      </c>
      <c r="T1244" s="6" t="s">
        <v>27</v>
      </c>
      <c r="U1244" s="11">
        <v>43000000</v>
      </c>
      <c r="V1244" s="11">
        <v>2005</v>
      </c>
      <c r="W1244" s="11">
        <v>351</v>
      </c>
      <c r="X1244" s="11">
        <v>6.5</v>
      </c>
      <c r="Y1244" s="11">
        <v>2.35</v>
      </c>
      <c r="Z1244" s="12">
        <v>0</v>
      </c>
    </row>
    <row r="1245" spans="1:26" x14ac:dyDescent="0.25">
      <c r="A1245" s="8" t="s">
        <v>20</v>
      </c>
      <c r="B1245" s="9" t="s">
        <v>1806</v>
      </c>
      <c r="C1245" s="13">
        <v>169</v>
      </c>
      <c r="D1245" s="13">
        <v>105</v>
      </c>
      <c r="E1245" s="13">
        <v>54</v>
      </c>
      <c r="F1245" s="13">
        <v>988</v>
      </c>
      <c r="G1245" s="9" t="s">
        <v>1336</v>
      </c>
      <c r="H1245" s="13">
        <v>3000</v>
      </c>
      <c r="I1245" s="13">
        <v>51853450</v>
      </c>
      <c r="J1245" s="9" t="s">
        <v>599</v>
      </c>
      <c r="K1245" s="9" t="s">
        <v>1074</v>
      </c>
      <c r="L1245" s="9" t="s">
        <v>4118</v>
      </c>
      <c r="M1245" s="13" t="s">
        <v>478</v>
      </c>
      <c r="N1245" s="13"/>
      <c r="O1245" s="9"/>
      <c r="P1245" s="13"/>
      <c r="Q1245" s="13">
        <v>110</v>
      </c>
      <c r="R1245" s="9" t="s">
        <v>25</v>
      </c>
      <c r="S1245" s="9" t="s">
        <v>26</v>
      </c>
      <c r="T1245" s="9" t="s">
        <v>54</v>
      </c>
      <c r="U1245" s="13">
        <v>25000000</v>
      </c>
      <c r="V1245" s="13">
        <v>2012</v>
      </c>
      <c r="W1245" s="13">
        <v>2000</v>
      </c>
      <c r="X1245" s="13">
        <v>6.6</v>
      </c>
      <c r="Y1245" s="13">
        <v>1.85</v>
      </c>
      <c r="Z1245" s="14">
        <v>11000</v>
      </c>
    </row>
    <row r="1246" spans="1:26" x14ac:dyDescent="0.25">
      <c r="A1246" s="5" t="s">
        <v>20</v>
      </c>
      <c r="B1246" s="6" t="s">
        <v>1807</v>
      </c>
      <c r="C1246" s="11">
        <v>128</v>
      </c>
      <c r="D1246" s="11">
        <v>101</v>
      </c>
      <c r="E1246" s="11">
        <v>10</v>
      </c>
      <c r="F1246" s="11">
        <v>681</v>
      </c>
      <c r="G1246" s="6" t="s">
        <v>1808</v>
      </c>
      <c r="H1246" s="11">
        <v>1000</v>
      </c>
      <c r="I1246" s="11">
        <v>46012734</v>
      </c>
      <c r="J1246" s="6" t="s">
        <v>599</v>
      </c>
      <c r="K1246" s="6" t="s">
        <v>4459</v>
      </c>
      <c r="L1246" s="6"/>
      <c r="M1246" s="11"/>
      <c r="N1246" s="11"/>
      <c r="O1246" s="6"/>
      <c r="P1246" s="11"/>
      <c r="Q1246" s="11">
        <v>101</v>
      </c>
      <c r="R1246" s="6" t="s">
        <v>25</v>
      </c>
      <c r="S1246" s="6" t="s">
        <v>26</v>
      </c>
      <c r="T1246" s="6" t="s">
        <v>27</v>
      </c>
      <c r="U1246" s="11">
        <v>40000000</v>
      </c>
      <c r="V1246" s="11">
        <v>2008</v>
      </c>
      <c r="W1246" s="11">
        <v>689</v>
      </c>
      <c r="X1246" s="11">
        <v>5.8</v>
      </c>
      <c r="Y1246" s="11">
        <v>2.35</v>
      </c>
      <c r="Z1246" s="12">
        <v>3000</v>
      </c>
    </row>
    <row r="1247" spans="1:26" x14ac:dyDescent="0.25">
      <c r="A1247" s="8" t="s">
        <v>20</v>
      </c>
      <c r="B1247" s="9" t="s">
        <v>1153</v>
      </c>
      <c r="C1247" s="13">
        <v>249</v>
      </c>
      <c r="D1247" s="13">
        <v>134</v>
      </c>
      <c r="E1247" s="13">
        <v>16000</v>
      </c>
      <c r="F1247" s="13">
        <v>235</v>
      </c>
      <c r="G1247" s="9" t="s">
        <v>1810</v>
      </c>
      <c r="H1247" s="13">
        <v>880</v>
      </c>
      <c r="I1247" s="13">
        <v>47034272</v>
      </c>
      <c r="J1247" s="9" t="s">
        <v>3170</v>
      </c>
      <c r="K1247" s="9" t="s">
        <v>1074</v>
      </c>
      <c r="L1247" s="9" t="s">
        <v>2909</v>
      </c>
      <c r="M1247" s="13" t="s">
        <v>3976</v>
      </c>
      <c r="N1247" s="13"/>
      <c r="O1247" s="9"/>
      <c r="P1247" s="13"/>
      <c r="Q1247" s="13">
        <v>190</v>
      </c>
      <c r="R1247" s="9" t="s">
        <v>25</v>
      </c>
      <c r="S1247" s="9" t="s">
        <v>26</v>
      </c>
      <c r="T1247" s="9" t="s">
        <v>249</v>
      </c>
      <c r="U1247" s="13">
        <v>40000000</v>
      </c>
      <c r="V1247" s="13">
        <v>2014</v>
      </c>
      <c r="W1247" s="13">
        <v>413</v>
      </c>
      <c r="X1247" s="13">
        <v>6.9</v>
      </c>
      <c r="Y1247" s="13">
        <v>2.35</v>
      </c>
      <c r="Z1247" s="14">
        <v>16000</v>
      </c>
    </row>
    <row r="1248" spans="1:26" x14ac:dyDescent="0.25">
      <c r="A1248" s="5" t="s">
        <v>20</v>
      </c>
      <c r="B1248" s="6" t="s">
        <v>1435</v>
      </c>
      <c r="C1248" s="11">
        <v>91</v>
      </c>
      <c r="D1248" s="11">
        <v>135</v>
      </c>
      <c r="E1248" s="11">
        <v>0</v>
      </c>
      <c r="F1248" s="11">
        <v>913</v>
      </c>
      <c r="G1248" s="6" t="s">
        <v>803</v>
      </c>
      <c r="H1248" s="11">
        <v>13000</v>
      </c>
      <c r="I1248" s="11">
        <v>45856732</v>
      </c>
      <c r="J1248" s="6" t="s">
        <v>5507</v>
      </c>
      <c r="K1248" s="6" t="s">
        <v>1074</v>
      </c>
      <c r="L1248" s="6" t="s">
        <v>2604</v>
      </c>
      <c r="M1248" s="11"/>
      <c r="N1248" s="11"/>
      <c r="O1248" s="6"/>
      <c r="P1248" s="11"/>
      <c r="Q1248" s="11">
        <v>141</v>
      </c>
      <c r="R1248" s="6" t="s">
        <v>25</v>
      </c>
      <c r="S1248" s="6" t="s">
        <v>26</v>
      </c>
      <c r="T1248" s="6" t="s">
        <v>27</v>
      </c>
      <c r="U1248" s="11">
        <v>40000000</v>
      </c>
      <c r="V1248" s="11">
        <v>1997</v>
      </c>
      <c r="W1248" s="11">
        <v>936</v>
      </c>
      <c r="X1248" s="11">
        <v>7.1</v>
      </c>
      <c r="Y1248" s="11">
        <v>2.35</v>
      </c>
      <c r="Z1248" s="12">
        <v>0</v>
      </c>
    </row>
    <row r="1249" spans="1:26" x14ac:dyDescent="0.25">
      <c r="A1249" s="8" t="s">
        <v>20</v>
      </c>
      <c r="B1249" s="9" t="s">
        <v>1671</v>
      </c>
      <c r="C1249" s="13">
        <v>207</v>
      </c>
      <c r="D1249" s="13">
        <v>98</v>
      </c>
      <c r="E1249" s="13">
        <v>326</v>
      </c>
      <c r="F1249" s="13">
        <v>416</v>
      </c>
      <c r="G1249" s="9" t="s">
        <v>1394</v>
      </c>
      <c r="H1249" s="13">
        <v>21000</v>
      </c>
      <c r="I1249" s="13">
        <v>59588068</v>
      </c>
      <c r="J1249" s="9" t="s">
        <v>1786</v>
      </c>
      <c r="K1249" s="9" t="s">
        <v>5505</v>
      </c>
      <c r="L1249" s="9" t="s">
        <v>2604</v>
      </c>
      <c r="M1249" s="13"/>
      <c r="N1249" s="13"/>
      <c r="O1249" s="9"/>
      <c r="P1249" s="13"/>
      <c r="Q1249" s="13">
        <v>376</v>
      </c>
      <c r="R1249" s="9" t="s">
        <v>25</v>
      </c>
      <c r="S1249" s="9" t="s">
        <v>26</v>
      </c>
      <c r="T1249" s="9" t="s">
        <v>249</v>
      </c>
      <c r="U1249" s="13">
        <v>40000000</v>
      </c>
      <c r="V1249" s="13">
        <v>2003</v>
      </c>
      <c r="W1249" s="13">
        <v>534</v>
      </c>
      <c r="X1249" s="13">
        <v>5.8</v>
      </c>
      <c r="Y1249" s="13">
        <v>1.85</v>
      </c>
      <c r="Z1249" s="14">
        <v>0</v>
      </c>
    </row>
    <row r="1250" spans="1:26" x14ac:dyDescent="0.25">
      <c r="A1250" s="5" t="s">
        <v>20</v>
      </c>
      <c r="B1250" s="6" t="s">
        <v>172</v>
      </c>
      <c r="C1250" s="11">
        <v>77</v>
      </c>
      <c r="D1250" s="11">
        <v>155</v>
      </c>
      <c r="E1250" s="11">
        <v>14000</v>
      </c>
      <c r="F1250" s="11">
        <v>11000</v>
      </c>
      <c r="G1250" s="6" t="s">
        <v>205</v>
      </c>
      <c r="H1250" s="11">
        <v>12000</v>
      </c>
      <c r="I1250" s="11">
        <v>44175394</v>
      </c>
      <c r="J1250" s="6" t="s">
        <v>1074</v>
      </c>
      <c r="K1250" s="6" t="s">
        <v>5155</v>
      </c>
      <c r="L1250" s="6"/>
      <c r="M1250" s="11"/>
      <c r="N1250" s="11"/>
      <c r="O1250" s="6"/>
      <c r="P1250" s="11"/>
      <c r="Q1250" s="11">
        <v>227</v>
      </c>
      <c r="R1250" s="6" t="s">
        <v>25</v>
      </c>
      <c r="S1250" s="6" t="s">
        <v>26</v>
      </c>
      <c r="T1250" s="6" t="s">
        <v>249</v>
      </c>
      <c r="U1250" s="11">
        <v>36000000</v>
      </c>
      <c r="V1250" s="11">
        <v>1997</v>
      </c>
      <c r="W1250" s="11">
        <v>11000</v>
      </c>
      <c r="X1250" s="11">
        <v>7.2</v>
      </c>
      <c r="Y1250" s="11">
        <v>1.85</v>
      </c>
      <c r="Z1250" s="12">
        <v>0</v>
      </c>
    </row>
    <row r="1251" spans="1:26" x14ac:dyDescent="0.25">
      <c r="A1251" s="8" t="s">
        <v>20</v>
      </c>
      <c r="B1251" s="9" t="s">
        <v>491</v>
      </c>
      <c r="C1251" s="13">
        <v>25</v>
      </c>
      <c r="D1251" s="13">
        <v>106</v>
      </c>
      <c r="E1251" s="13">
        <v>323</v>
      </c>
      <c r="F1251" s="13">
        <v>0</v>
      </c>
      <c r="G1251" s="9" t="s">
        <v>1811</v>
      </c>
      <c r="H1251" s="13">
        <v>472</v>
      </c>
      <c r="I1251" s="13">
        <v>45500797</v>
      </c>
      <c r="J1251" s="9" t="s">
        <v>378</v>
      </c>
      <c r="K1251" s="9" t="s">
        <v>1074</v>
      </c>
      <c r="L1251" s="9" t="s">
        <v>4459</v>
      </c>
      <c r="M1251" s="13"/>
      <c r="N1251" s="13"/>
      <c r="O1251" s="9"/>
      <c r="P1251" s="13"/>
      <c r="Q1251" s="13">
        <v>56</v>
      </c>
      <c r="R1251" s="9" t="s">
        <v>25</v>
      </c>
      <c r="S1251" s="9" t="s">
        <v>26</v>
      </c>
      <c r="T1251" s="9" t="s">
        <v>27</v>
      </c>
      <c r="U1251" s="13">
        <v>40000000</v>
      </c>
      <c r="V1251" s="13">
        <v>1992</v>
      </c>
      <c r="W1251" s="13">
        <v>47</v>
      </c>
      <c r="X1251" s="13">
        <v>6</v>
      </c>
      <c r="Y1251" s="13">
        <v>2.35</v>
      </c>
      <c r="Z1251" s="14">
        <v>694</v>
      </c>
    </row>
    <row r="1252" spans="1:26" x14ac:dyDescent="0.25">
      <c r="A1252" s="5" t="s">
        <v>20</v>
      </c>
      <c r="B1252" s="6" t="s">
        <v>1812</v>
      </c>
      <c r="C1252" s="11">
        <v>211</v>
      </c>
      <c r="D1252" s="11">
        <v>102</v>
      </c>
      <c r="E1252" s="11">
        <v>25</v>
      </c>
      <c r="F1252" s="11">
        <v>473</v>
      </c>
      <c r="G1252" s="6" t="s">
        <v>1813</v>
      </c>
      <c r="H1252" s="11">
        <v>1000</v>
      </c>
      <c r="I1252" s="11">
        <v>41797066</v>
      </c>
      <c r="J1252" s="6" t="s">
        <v>497</v>
      </c>
      <c r="K1252" s="6" t="s">
        <v>1786</v>
      </c>
      <c r="L1252" s="6" t="s">
        <v>2970</v>
      </c>
      <c r="M1252" s="11" t="s">
        <v>2604</v>
      </c>
      <c r="N1252" s="11"/>
      <c r="O1252" s="6"/>
      <c r="P1252" s="11"/>
      <c r="Q1252" s="11">
        <v>998</v>
      </c>
      <c r="R1252" s="6" t="s">
        <v>25</v>
      </c>
      <c r="S1252" s="6" t="s">
        <v>26</v>
      </c>
      <c r="T1252" s="6" t="s">
        <v>249</v>
      </c>
      <c r="U1252" s="11">
        <v>40000000</v>
      </c>
      <c r="V1252" s="11">
        <v>2007</v>
      </c>
      <c r="W1252" s="11">
        <v>741</v>
      </c>
      <c r="X1252" s="11">
        <v>4.7</v>
      </c>
      <c r="Y1252" s="11">
        <v>2.35</v>
      </c>
      <c r="Z1252" s="12">
        <v>0</v>
      </c>
    </row>
    <row r="1253" spans="1:26" x14ac:dyDescent="0.25">
      <c r="A1253" s="8" t="s">
        <v>20</v>
      </c>
      <c r="B1253" s="9" t="s">
        <v>1282</v>
      </c>
      <c r="C1253" s="13">
        <v>19</v>
      </c>
      <c r="D1253" s="13">
        <v>95</v>
      </c>
      <c r="E1253" s="13">
        <v>80</v>
      </c>
      <c r="F1253" s="13">
        <v>287</v>
      </c>
      <c r="G1253" s="9" t="s">
        <v>1815</v>
      </c>
      <c r="H1253" s="13">
        <v>3000</v>
      </c>
      <c r="I1253" s="13">
        <v>38087756</v>
      </c>
      <c r="J1253" s="9" t="s">
        <v>599</v>
      </c>
      <c r="K1253" s="9" t="s">
        <v>4118</v>
      </c>
      <c r="L1253" s="9"/>
      <c r="M1253" s="13"/>
      <c r="N1253" s="13"/>
      <c r="O1253" s="9"/>
      <c r="P1253" s="13"/>
      <c r="Q1253" s="13">
        <v>39</v>
      </c>
      <c r="R1253" s="9" t="s">
        <v>25</v>
      </c>
      <c r="S1253" s="9" t="s">
        <v>26</v>
      </c>
      <c r="T1253" s="9" t="s">
        <v>54</v>
      </c>
      <c r="U1253" s="13">
        <v>40000000</v>
      </c>
      <c r="V1253" s="13">
        <v>1994</v>
      </c>
      <c r="W1253" s="13">
        <v>450</v>
      </c>
      <c r="X1253" s="13">
        <v>5.2</v>
      </c>
      <c r="Y1253" s="13">
        <v>1.85</v>
      </c>
      <c r="Z1253" s="14">
        <v>0</v>
      </c>
    </row>
    <row r="1254" spans="1:26" x14ac:dyDescent="0.25">
      <c r="A1254" s="5" t="s">
        <v>20</v>
      </c>
      <c r="B1254" s="6" t="s">
        <v>1534</v>
      </c>
      <c r="C1254" s="11">
        <v>101</v>
      </c>
      <c r="D1254" s="11">
        <v>103</v>
      </c>
      <c r="E1254" s="11">
        <v>643</v>
      </c>
      <c r="F1254" s="11">
        <v>586</v>
      </c>
      <c r="G1254" s="6" t="s">
        <v>1814</v>
      </c>
      <c r="H1254" s="11">
        <v>24000</v>
      </c>
      <c r="I1254" s="11">
        <v>37752931</v>
      </c>
      <c r="J1254" s="6" t="s">
        <v>1074</v>
      </c>
      <c r="K1254" s="6" t="s">
        <v>4459</v>
      </c>
      <c r="L1254" s="6"/>
      <c r="M1254" s="11"/>
      <c r="N1254" s="11"/>
      <c r="O1254" s="6"/>
      <c r="P1254" s="11"/>
      <c r="Q1254" s="11">
        <v>180</v>
      </c>
      <c r="R1254" s="6" t="s">
        <v>25</v>
      </c>
      <c r="S1254" s="6" t="s">
        <v>26</v>
      </c>
      <c r="T1254" s="6" t="s">
        <v>27</v>
      </c>
      <c r="U1254" s="11">
        <v>40000000</v>
      </c>
      <c r="V1254" s="11">
        <v>2000</v>
      </c>
      <c r="W1254" s="11">
        <v>1000</v>
      </c>
      <c r="X1254" s="11">
        <v>5.5</v>
      </c>
      <c r="Y1254" s="11">
        <v>1.85</v>
      </c>
      <c r="Z1254" s="12">
        <v>0</v>
      </c>
    </row>
    <row r="1255" spans="1:26" x14ac:dyDescent="0.25">
      <c r="A1255" s="8" t="s">
        <v>20</v>
      </c>
      <c r="B1255" s="9" t="s">
        <v>1228</v>
      </c>
      <c r="C1255" s="13">
        <v>175</v>
      </c>
      <c r="D1255" s="13">
        <v>95</v>
      </c>
      <c r="E1255" s="13">
        <v>30</v>
      </c>
      <c r="F1255" s="13">
        <v>664</v>
      </c>
      <c r="G1255" s="9" t="s">
        <v>524</v>
      </c>
      <c r="H1255" s="13">
        <v>799</v>
      </c>
      <c r="I1255" s="13">
        <v>50562555</v>
      </c>
      <c r="J1255" s="9" t="s">
        <v>599</v>
      </c>
      <c r="K1255" s="9" t="s">
        <v>2909</v>
      </c>
      <c r="L1255" s="9" t="s">
        <v>4459</v>
      </c>
      <c r="M1255" s="13"/>
      <c r="N1255" s="13"/>
      <c r="O1255" s="9"/>
      <c r="P1255" s="13"/>
      <c r="Q1255" s="13">
        <v>291</v>
      </c>
      <c r="R1255" s="9" t="s">
        <v>25</v>
      </c>
      <c r="S1255" s="9" t="s">
        <v>26</v>
      </c>
      <c r="T1255" s="9" t="s">
        <v>27</v>
      </c>
      <c r="U1255" s="13"/>
      <c r="V1255" s="13">
        <v>2007</v>
      </c>
      <c r="W1255" s="13">
        <v>690</v>
      </c>
      <c r="X1255" s="13">
        <v>6.5</v>
      </c>
      <c r="Y1255" s="13">
        <v>1.85</v>
      </c>
      <c r="Z1255" s="14">
        <v>0</v>
      </c>
    </row>
    <row r="1256" spans="1:26" x14ac:dyDescent="0.25">
      <c r="A1256" s="5" t="s">
        <v>20</v>
      </c>
      <c r="B1256" s="6" t="s">
        <v>1816</v>
      </c>
      <c r="C1256" s="11">
        <v>342</v>
      </c>
      <c r="D1256" s="11">
        <v>109</v>
      </c>
      <c r="E1256" s="11">
        <v>99</v>
      </c>
      <c r="F1256" s="11">
        <v>57</v>
      </c>
      <c r="G1256" s="6" t="s">
        <v>1817</v>
      </c>
      <c r="H1256" s="11">
        <v>176</v>
      </c>
      <c r="I1256" s="11">
        <v>37371385</v>
      </c>
      <c r="J1256" s="6" t="s">
        <v>378</v>
      </c>
      <c r="K1256" s="6" t="s">
        <v>599</v>
      </c>
      <c r="L1256" s="6" t="s">
        <v>2970</v>
      </c>
      <c r="M1256" s="11"/>
      <c r="N1256" s="11"/>
      <c r="O1256" s="6"/>
      <c r="P1256" s="11"/>
      <c r="Q1256" s="11">
        <v>334</v>
      </c>
      <c r="R1256" s="6" t="s">
        <v>25</v>
      </c>
      <c r="S1256" s="6" t="s">
        <v>26</v>
      </c>
      <c r="T1256" s="6" t="s">
        <v>249</v>
      </c>
      <c r="U1256" s="11">
        <v>40000000</v>
      </c>
      <c r="V1256" s="11">
        <v>2011</v>
      </c>
      <c r="W1256" s="11">
        <v>61</v>
      </c>
      <c r="X1256" s="11">
        <v>7</v>
      </c>
      <c r="Y1256" s="11">
        <v>2.35</v>
      </c>
      <c r="Z1256" s="12">
        <v>42000</v>
      </c>
    </row>
    <row r="1257" spans="1:26" x14ac:dyDescent="0.25">
      <c r="A1257" s="8" t="s">
        <v>20</v>
      </c>
      <c r="B1257" s="9" t="s">
        <v>1757</v>
      </c>
      <c r="C1257" s="13">
        <v>147</v>
      </c>
      <c r="D1257" s="13">
        <v>95</v>
      </c>
      <c r="E1257" s="13">
        <v>98</v>
      </c>
      <c r="F1257" s="13">
        <v>78</v>
      </c>
      <c r="G1257" s="9" t="s">
        <v>1818</v>
      </c>
      <c r="H1257" s="13">
        <v>405</v>
      </c>
      <c r="I1257" s="13">
        <v>37101011</v>
      </c>
      <c r="J1257" s="9" t="s">
        <v>599</v>
      </c>
      <c r="K1257" s="9" t="s">
        <v>1074</v>
      </c>
      <c r="L1257" s="9"/>
      <c r="M1257" s="13"/>
      <c r="N1257" s="13"/>
      <c r="O1257" s="9"/>
      <c r="P1257" s="13"/>
      <c r="Q1257" s="13">
        <v>103</v>
      </c>
      <c r="R1257" s="9" t="s">
        <v>25</v>
      </c>
      <c r="S1257" s="9" t="s">
        <v>26</v>
      </c>
      <c r="T1257" s="9" t="s">
        <v>27</v>
      </c>
      <c r="U1257" s="13">
        <v>40000000</v>
      </c>
      <c r="V1257" s="13">
        <v>2012</v>
      </c>
      <c r="W1257" s="13">
        <v>358</v>
      </c>
      <c r="X1257" s="13">
        <v>5.8</v>
      </c>
      <c r="Y1257" s="13">
        <v>2.35</v>
      </c>
      <c r="Z1257" s="14">
        <v>0</v>
      </c>
    </row>
    <row r="1258" spans="1:26" x14ac:dyDescent="0.25">
      <c r="A1258" s="5" t="s">
        <v>20</v>
      </c>
      <c r="B1258" s="6" t="s">
        <v>1769</v>
      </c>
      <c r="C1258" s="11">
        <v>420</v>
      </c>
      <c r="D1258" s="11">
        <v>111</v>
      </c>
      <c r="E1258" s="11">
        <v>0</v>
      </c>
      <c r="F1258" s="11">
        <v>687</v>
      </c>
      <c r="G1258" s="6" t="s">
        <v>1819</v>
      </c>
      <c r="H1258" s="11">
        <v>2000</v>
      </c>
      <c r="I1258" s="11">
        <v>38176892</v>
      </c>
      <c r="J1258" s="6" t="s">
        <v>1786</v>
      </c>
      <c r="K1258" s="6" t="s">
        <v>5505</v>
      </c>
      <c r="L1258" s="6"/>
      <c r="M1258" s="11"/>
      <c r="N1258" s="11"/>
      <c r="O1258" s="6"/>
      <c r="P1258" s="11"/>
      <c r="Q1258" s="11">
        <v>518</v>
      </c>
      <c r="R1258" s="6" t="s">
        <v>25</v>
      </c>
      <c r="S1258" s="6" t="s">
        <v>26</v>
      </c>
      <c r="T1258" s="6" t="s">
        <v>249</v>
      </c>
      <c r="U1258" s="11">
        <v>40000000</v>
      </c>
      <c r="V1258" s="11">
        <v>2011</v>
      </c>
      <c r="W1258" s="11">
        <v>741</v>
      </c>
      <c r="X1258" s="11">
        <v>6.2</v>
      </c>
      <c r="Y1258" s="11">
        <v>2.35</v>
      </c>
      <c r="Z1258" s="12">
        <v>26000</v>
      </c>
    </row>
    <row r="1259" spans="1:26" x14ac:dyDescent="0.25">
      <c r="A1259" s="8" t="s">
        <v>20</v>
      </c>
      <c r="B1259" s="9" t="s">
        <v>496</v>
      </c>
      <c r="C1259" s="13">
        <v>138</v>
      </c>
      <c r="D1259" s="13">
        <v>123</v>
      </c>
      <c r="E1259" s="13">
        <v>541</v>
      </c>
      <c r="F1259" s="13">
        <v>173</v>
      </c>
      <c r="G1259" s="9" t="s">
        <v>258</v>
      </c>
      <c r="H1259" s="13">
        <v>12000</v>
      </c>
      <c r="I1259" s="13">
        <v>36283504</v>
      </c>
      <c r="J1259" s="9" t="s">
        <v>5505</v>
      </c>
      <c r="K1259" s="9" t="s">
        <v>2604</v>
      </c>
      <c r="L1259" s="9"/>
      <c r="M1259" s="13"/>
      <c r="N1259" s="13"/>
      <c r="O1259" s="9"/>
      <c r="P1259" s="13"/>
      <c r="Q1259" s="13">
        <v>587</v>
      </c>
      <c r="R1259" s="9" t="s">
        <v>25</v>
      </c>
      <c r="S1259" s="9" t="s">
        <v>318</v>
      </c>
      <c r="T1259" s="9" t="s">
        <v>249</v>
      </c>
      <c r="U1259" s="13">
        <v>40000000</v>
      </c>
      <c r="V1259" s="13">
        <v>1999</v>
      </c>
      <c r="W1259" s="13">
        <v>638</v>
      </c>
      <c r="X1259" s="13">
        <v>6.5</v>
      </c>
      <c r="Y1259" s="13">
        <v>2.35</v>
      </c>
      <c r="Z1259" s="14">
        <v>0</v>
      </c>
    </row>
    <row r="1260" spans="1:26" x14ac:dyDescent="0.25">
      <c r="A1260" s="5" t="s">
        <v>20</v>
      </c>
      <c r="B1260" s="6" t="s">
        <v>315</v>
      </c>
      <c r="C1260" s="11">
        <v>82</v>
      </c>
      <c r="D1260" s="11">
        <v>140</v>
      </c>
      <c r="E1260" s="11">
        <v>0</v>
      </c>
      <c r="F1260" s="11">
        <v>552</v>
      </c>
      <c r="G1260" s="6" t="s">
        <v>984</v>
      </c>
      <c r="H1260" s="11">
        <v>720</v>
      </c>
      <c r="I1260" s="11">
        <v>35183792</v>
      </c>
      <c r="J1260" s="6" t="s">
        <v>3170</v>
      </c>
      <c r="K1260" s="6" t="s">
        <v>1074</v>
      </c>
      <c r="L1260" s="6" t="s">
        <v>2909</v>
      </c>
      <c r="M1260" s="11" t="s">
        <v>3976</v>
      </c>
      <c r="N1260" s="11"/>
      <c r="O1260" s="6"/>
      <c r="P1260" s="11"/>
      <c r="Q1260" s="11">
        <v>209</v>
      </c>
      <c r="R1260" s="6" t="s">
        <v>25</v>
      </c>
      <c r="S1260" s="6" t="s">
        <v>26</v>
      </c>
      <c r="T1260" s="6" t="s">
        <v>249</v>
      </c>
      <c r="U1260" s="11">
        <v>38000000</v>
      </c>
      <c r="V1260" s="11">
        <v>1991</v>
      </c>
      <c r="W1260" s="11">
        <v>576</v>
      </c>
      <c r="X1260" s="11">
        <v>7.2</v>
      </c>
      <c r="Y1260" s="11">
        <v>2.35</v>
      </c>
      <c r="Z1260" s="12">
        <v>0</v>
      </c>
    </row>
    <row r="1261" spans="1:26" x14ac:dyDescent="0.25">
      <c r="A1261" s="8" t="s">
        <v>20</v>
      </c>
      <c r="B1261" s="9" t="s">
        <v>1820</v>
      </c>
      <c r="C1261" s="13">
        <v>201</v>
      </c>
      <c r="D1261" s="13">
        <v>94</v>
      </c>
      <c r="E1261" s="13">
        <v>52</v>
      </c>
      <c r="F1261" s="13">
        <v>214</v>
      </c>
      <c r="G1261" s="9" t="s">
        <v>1742</v>
      </c>
      <c r="H1261" s="13">
        <v>683</v>
      </c>
      <c r="I1261" s="13">
        <v>38543473</v>
      </c>
      <c r="J1261" s="9" t="s">
        <v>599</v>
      </c>
      <c r="K1261" s="9"/>
      <c r="L1261" s="9"/>
      <c r="M1261" s="13"/>
      <c r="N1261" s="13"/>
      <c r="O1261" s="9"/>
      <c r="P1261" s="13"/>
      <c r="Q1261" s="13">
        <v>158</v>
      </c>
      <c r="R1261" s="9" t="s">
        <v>25</v>
      </c>
      <c r="S1261" s="9" t="s">
        <v>26</v>
      </c>
      <c r="T1261" s="9" t="s">
        <v>249</v>
      </c>
      <c r="U1261" s="13">
        <v>40000000</v>
      </c>
      <c r="V1261" s="13">
        <v>2014</v>
      </c>
      <c r="W1261" s="13">
        <v>392</v>
      </c>
      <c r="X1261" s="13">
        <v>5.0999999999999996</v>
      </c>
      <c r="Y1261" s="13">
        <v>1.85</v>
      </c>
      <c r="Z1261" s="14">
        <v>0</v>
      </c>
    </row>
    <row r="1262" spans="1:26" x14ac:dyDescent="0.25">
      <c r="A1262" s="5" t="s">
        <v>20</v>
      </c>
      <c r="B1262" s="6" t="s">
        <v>1822</v>
      </c>
      <c r="C1262" s="11">
        <v>82</v>
      </c>
      <c r="D1262" s="11">
        <v>94</v>
      </c>
      <c r="E1262" s="11">
        <v>0</v>
      </c>
      <c r="F1262" s="11">
        <v>235</v>
      </c>
      <c r="G1262" s="6" t="s">
        <v>418</v>
      </c>
      <c r="H1262" s="11">
        <v>374</v>
      </c>
      <c r="I1262" s="11">
        <v>36037909</v>
      </c>
      <c r="J1262" s="6" t="s">
        <v>599</v>
      </c>
      <c r="K1262" s="6" t="s">
        <v>1074</v>
      </c>
      <c r="L1262" s="6"/>
      <c r="M1262" s="11"/>
      <c r="N1262" s="11"/>
      <c r="O1262" s="6"/>
      <c r="P1262" s="11"/>
      <c r="Q1262" s="11">
        <v>130</v>
      </c>
      <c r="R1262" s="6" t="s">
        <v>25</v>
      </c>
      <c r="S1262" s="6" t="s">
        <v>318</v>
      </c>
      <c r="T1262" s="6" t="s">
        <v>27</v>
      </c>
      <c r="U1262" s="11">
        <v>60000000</v>
      </c>
      <c r="V1262" s="11">
        <v>2000</v>
      </c>
      <c r="W1262" s="11">
        <v>258</v>
      </c>
      <c r="X1262" s="11">
        <v>4.7</v>
      </c>
      <c r="Y1262" s="11">
        <v>1.85</v>
      </c>
      <c r="Z1262" s="12">
        <v>390</v>
      </c>
    </row>
    <row r="1263" spans="1:26" x14ac:dyDescent="0.25">
      <c r="A1263" s="8" t="s">
        <v>20</v>
      </c>
      <c r="B1263" s="9" t="s">
        <v>1521</v>
      </c>
      <c r="C1263" s="13">
        <v>277</v>
      </c>
      <c r="D1263" s="13">
        <v>92</v>
      </c>
      <c r="E1263" s="13">
        <v>77</v>
      </c>
      <c r="F1263" s="13">
        <v>495</v>
      </c>
      <c r="G1263" s="9" t="s">
        <v>1823</v>
      </c>
      <c r="H1263" s="13">
        <v>703</v>
      </c>
      <c r="I1263" s="13">
        <v>42575718</v>
      </c>
      <c r="J1263" s="9" t="s">
        <v>1786</v>
      </c>
      <c r="K1263" s="9"/>
      <c r="L1263" s="9"/>
      <c r="M1263" s="13"/>
      <c r="N1263" s="13"/>
      <c r="O1263" s="9"/>
      <c r="P1263" s="13"/>
      <c r="Q1263" s="13">
        <v>227</v>
      </c>
      <c r="R1263" s="9" t="s">
        <v>25</v>
      </c>
      <c r="S1263" s="9" t="s">
        <v>26</v>
      </c>
      <c r="T1263" s="9" t="s">
        <v>249</v>
      </c>
      <c r="U1263" s="13">
        <v>40000000</v>
      </c>
      <c r="V1263" s="13">
        <v>2011</v>
      </c>
      <c r="W1263" s="13">
        <v>682</v>
      </c>
      <c r="X1263" s="13">
        <v>5.9</v>
      </c>
      <c r="Y1263" s="13">
        <v>2.35</v>
      </c>
      <c r="Z1263" s="14">
        <v>20000</v>
      </c>
    </row>
    <row r="1264" spans="1:26" x14ac:dyDescent="0.25">
      <c r="A1264" s="5" t="s">
        <v>20</v>
      </c>
      <c r="B1264" s="6" t="s">
        <v>1824</v>
      </c>
      <c r="C1264" s="11">
        <v>90</v>
      </c>
      <c r="D1264" s="11">
        <v>102</v>
      </c>
      <c r="E1264" s="11">
        <v>6</v>
      </c>
      <c r="F1264" s="11">
        <v>584</v>
      </c>
      <c r="G1264" s="6" t="s">
        <v>676</v>
      </c>
      <c r="H1264" s="11">
        <v>711</v>
      </c>
      <c r="I1264" s="11">
        <v>33864342</v>
      </c>
      <c r="J1264" s="6" t="s">
        <v>599</v>
      </c>
      <c r="K1264" s="6" t="s">
        <v>5507</v>
      </c>
      <c r="L1264" s="6" t="s">
        <v>4459</v>
      </c>
      <c r="M1264" s="11"/>
      <c r="N1264" s="11"/>
      <c r="O1264" s="6"/>
      <c r="P1264" s="11"/>
      <c r="Q1264" s="11">
        <v>117</v>
      </c>
      <c r="R1264" s="6" t="s">
        <v>25</v>
      </c>
      <c r="S1264" s="6" t="s">
        <v>34</v>
      </c>
      <c r="T1264" s="6" t="s">
        <v>27</v>
      </c>
      <c r="U1264" s="11">
        <v>40000000</v>
      </c>
      <c r="V1264" s="11">
        <v>1999</v>
      </c>
      <c r="W1264" s="11">
        <v>683</v>
      </c>
      <c r="X1264" s="11">
        <v>5.8</v>
      </c>
      <c r="Y1264" s="11">
        <v>1.85</v>
      </c>
      <c r="Z1264" s="12">
        <v>445</v>
      </c>
    </row>
    <row r="1265" spans="1:26" x14ac:dyDescent="0.25">
      <c r="A1265" s="8" t="s">
        <v>20</v>
      </c>
      <c r="B1265" s="9" t="s">
        <v>867</v>
      </c>
      <c r="C1265" s="13">
        <v>157</v>
      </c>
      <c r="D1265" s="13">
        <v>123</v>
      </c>
      <c r="E1265" s="13">
        <v>75</v>
      </c>
      <c r="F1265" s="13">
        <v>754</v>
      </c>
      <c r="G1265" s="9" t="s">
        <v>758</v>
      </c>
      <c r="H1265" s="13">
        <v>18000</v>
      </c>
      <c r="I1265" s="13">
        <v>33508922</v>
      </c>
      <c r="J1265" s="9" t="s">
        <v>1074</v>
      </c>
      <c r="K1265" s="9"/>
      <c r="L1265" s="9"/>
      <c r="M1265" s="13"/>
      <c r="N1265" s="13"/>
      <c r="O1265" s="9"/>
      <c r="P1265" s="13"/>
      <c r="Q1265" s="13">
        <v>660</v>
      </c>
      <c r="R1265" s="9" t="s">
        <v>25</v>
      </c>
      <c r="S1265" s="9" t="s">
        <v>26</v>
      </c>
      <c r="T1265" s="9" t="s">
        <v>27</v>
      </c>
      <c r="U1265" s="13">
        <v>40000000</v>
      </c>
      <c r="V1265" s="13">
        <v>2000</v>
      </c>
      <c r="W1265" s="13">
        <v>3000</v>
      </c>
      <c r="X1265" s="13">
        <v>7.2</v>
      </c>
      <c r="Y1265" s="13">
        <v>1.85</v>
      </c>
      <c r="Z1265" s="14">
        <v>16000</v>
      </c>
    </row>
    <row r="1266" spans="1:26" x14ac:dyDescent="0.25">
      <c r="A1266" s="5" t="s">
        <v>20</v>
      </c>
      <c r="B1266" s="6" t="s">
        <v>1096</v>
      </c>
      <c r="C1266" s="11">
        <v>124</v>
      </c>
      <c r="D1266" s="11">
        <v>104</v>
      </c>
      <c r="E1266" s="11">
        <v>101</v>
      </c>
      <c r="F1266" s="11">
        <v>223</v>
      </c>
      <c r="G1266" s="6" t="s">
        <v>1826</v>
      </c>
      <c r="H1266" s="11">
        <v>787</v>
      </c>
      <c r="I1266" s="11">
        <v>42071069</v>
      </c>
      <c r="J1266" s="6" t="s">
        <v>599</v>
      </c>
      <c r="K1266" s="6" t="s">
        <v>1074</v>
      </c>
      <c r="L1266" s="6" t="s">
        <v>4459</v>
      </c>
      <c r="M1266" s="11" t="s">
        <v>5506</v>
      </c>
      <c r="N1266" s="11"/>
      <c r="O1266" s="6"/>
      <c r="P1266" s="11"/>
      <c r="Q1266" s="11">
        <v>208</v>
      </c>
      <c r="R1266" s="6" t="s">
        <v>25</v>
      </c>
      <c r="S1266" s="6" t="s">
        <v>26</v>
      </c>
      <c r="T1266" s="6" t="s">
        <v>27</v>
      </c>
      <c r="U1266" s="11">
        <v>30000000</v>
      </c>
      <c r="V1266" s="11">
        <v>2005</v>
      </c>
      <c r="W1266" s="11">
        <v>299</v>
      </c>
      <c r="X1266" s="11">
        <v>6.2</v>
      </c>
      <c r="Y1266" s="11">
        <v>2.35</v>
      </c>
      <c r="Z1266" s="12">
        <v>0</v>
      </c>
    </row>
    <row r="1267" spans="1:26" x14ac:dyDescent="0.25">
      <c r="A1267" s="8" t="s">
        <v>20</v>
      </c>
      <c r="B1267" s="9" t="s">
        <v>42</v>
      </c>
      <c r="C1267" s="13">
        <v>3</v>
      </c>
      <c r="D1267" s="13">
        <v>30</v>
      </c>
      <c r="E1267" s="13"/>
      <c r="F1267" s="13">
        <v>12</v>
      </c>
      <c r="G1267" s="9" t="s">
        <v>1828</v>
      </c>
      <c r="H1267" s="13">
        <v>51</v>
      </c>
      <c r="I1267" s="13"/>
      <c r="J1267" s="9" t="s">
        <v>2809</v>
      </c>
      <c r="K1267" s="9" t="s">
        <v>599</v>
      </c>
      <c r="L1267" s="9" t="s">
        <v>4118</v>
      </c>
      <c r="M1267" s="13"/>
      <c r="N1267" s="13"/>
      <c r="O1267" s="9"/>
      <c r="P1267" s="13"/>
      <c r="Q1267" s="13">
        <v>43</v>
      </c>
      <c r="R1267" s="9" t="s">
        <v>25</v>
      </c>
      <c r="S1267" s="9" t="s">
        <v>121</v>
      </c>
      <c r="T1267" s="9" t="s">
        <v>1829</v>
      </c>
      <c r="U1267" s="13"/>
      <c r="V1267" s="13"/>
      <c r="W1267" s="13">
        <v>21</v>
      </c>
      <c r="X1267" s="13">
        <v>7.4</v>
      </c>
      <c r="Y1267" s="13">
        <v>1.33</v>
      </c>
      <c r="Z1267" s="14">
        <v>301</v>
      </c>
    </row>
    <row r="1268" spans="1:26" x14ac:dyDescent="0.25">
      <c r="A1268" s="5" t="s">
        <v>20</v>
      </c>
      <c r="B1268" s="6" t="s">
        <v>922</v>
      </c>
      <c r="C1268" s="11">
        <v>146</v>
      </c>
      <c r="D1268" s="11">
        <v>102</v>
      </c>
      <c r="E1268" s="11">
        <v>65</v>
      </c>
      <c r="F1268" s="11">
        <v>490</v>
      </c>
      <c r="G1268" s="6" t="s">
        <v>1830</v>
      </c>
      <c r="H1268" s="11">
        <v>1000</v>
      </c>
      <c r="I1268" s="11">
        <v>32853640</v>
      </c>
      <c r="J1268" s="6" t="s">
        <v>599</v>
      </c>
      <c r="K1268" s="6" t="s">
        <v>1074</v>
      </c>
      <c r="L1268" s="6"/>
      <c r="M1268" s="11"/>
      <c r="N1268" s="11"/>
      <c r="O1268" s="6"/>
      <c r="P1268" s="11"/>
      <c r="Q1268" s="11">
        <v>101</v>
      </c>
      <c r="R1268" s="6" t="s">
        <v>25</v>
      </c>
      <c r="S1268" s="6" t="s">
        <v>26</v>
      </c>
      <c r="T1268" s="6" t="s">
        <v>27</v>
      </c>
      <c r="U1268" s="11">
        <v>40000000</v>
      </c>
      <c r="V1268" s="11">
        <v>2008</v>
      </c>
      <c r="W1268" s="11">
        <v>613</v>
      </c>
      <c r="X1268" s="11">
        <v>5.7</v>
      </c>
      <c r="Y1268" s="11">
        <v>2.35</v>
      </c>
      <c r="Z1268" s="12">
        <v>702</v>
      </c>
    </row>
    <row r="1269" spans="1:26" x14ac:dyDescent="0.25">
      <c r="A1269" s="8" t="s">
        <v>20</v>
      </c>
      <c r="B1269" s="9" t="s">
        <v>859</v>
      </c>
      <c r="C1269" s="13">
        <v>303</v>
      </c>
      <c r="D1269" s="13">
        <v>136</v>
      </c>
      <c r="E1269" s="13">
        <v>3000</v>
      </c>
      <c r="F1269" s="13">
        <v>3000</v>
      </c>
      <c r="G1269" s="9" t="s">
        <v>320</v>
      </c>
      <c r="H1269" s="13">
        <v>14000</v>
      </c>
      <c r="I1269" s="13">
        <v>42615685</v>
      </c>
      <c r="J1269" s="9" t="s">
        <v>599</v>
      </c>
      <c r="K1269" s="9" t="s">
        <v>3495</v>
      </c>
      <c r="L1269" s="9"/>
      <c r="M1269" s="13"/>
      <c r="N1269" s="13"/>
      <c r="O1269" s="9"/>
      <c r="P1269" s="13"/>
      <c r="Q1269" s="13">
        <v>416</v>
      </c>
      <c r="R1269" s="9" t="s">
        <v>25</v>
      </c>
      <c r="S1269" s="9" t="s">
        <v>26</v>
      </c>
      <c r="T1269" s="9" t="s">
        <v>249</v>
      </c>
      <c r="U1269" s="13">
        <v>40000000</v>
      </c>
      <c r="V1269" s="13">
        <v>2014</v>
      </c>
      <c r="W1269" s="13">
        <v>9000</v>
      </c>
      <c r="X1269" s="13">
        <v>6.1</v>
      </c>
      <c r="Y1269" s="13">
        <v>2.35</v>
      </c>
      <c r="Z1269" s="14">
        <v>24000</v>
      </c>
    </row>
    <row r="1270" spans="1:26" x14ac:dyDescent="0.25">
      <c r="A1270" s="5" t="s">
        <v>20</v>
      </c>
      <c r="B1270" s="6" t="s">
        <v>1656</v>
      </c>
      <c r="C1270" s="11">
        <v>70</v>
      </c>
      <c r="D1270" s="11">
        <v>93</v>
      </c>
      <c r="E1270" s="11">
        <v>85</v>
      </c>
      <c r="F1270" s="11">
        <v>510</v>
      </c>
      <c r="G1270" s="6" t="s">
        <v>1042</v>
      </c>
      <c r="H1270" s="11">
        <v>924</v>
      </c>
      <c r="I1270" s="11">
        <v>32055248</v>
      </c>
      <c r="J1270" s="6" t="s">
        <v>497</v>
      </c>
      <c r="K1270" s="6" t="s">
        <v>378</v>
      </c>
      <c r="L1270" s="6" t="s">
        <v>5507</v>
      </c>
      <c r="M1270" s="11" t="s">
        <v>478</v>
      </c>
      <c r="N1270" s="11" t="s">
        <v>5505</v>
      </c>
      <c r="O1270" s="6" t="s">
        <v>2604</v>
      </c>
      <c r="P1270" s="11"/>
      <c r="Q1270" s="11">
        <v>146</v>
      </c>
      <c r="R1270" s="6" t="s">
        <v>25</v>
      </c>
      <c r="S1270" s="6" t="s">
        <v>26</v>
      </c>
      <c r="T1270" s="6" t="s">
        <v>27</v>
      </c>
      <c r="U1270" s="11">
        <v>25000000</v>
      </c>
      <c r="V1270" s="11">
        <v>1994</v>
      </c>
      <c r="W1270" s="11">
        <v>595</v>
      </c>
      <c r="X1270" s="11">
        <v>6</v>
      </c>
      <c r="Y1270" s="11">
        <v>1.85</v>
      </c>
      <c r="Z1270" s="12">
        <v>0</v>
      </c>
    </row>
    <row r="1271" spans="1:26" x14ac:dyDescent="0.25">
      <c r="A1271" s="8" t="s">
        <v>20</v>
      </c>
      <c r="B1271" s="9" t="s">
        <v>1831</v>
      </c>
      <c r="C1271" s="13">
        <v>283</v>
      </c>
      <c r="D1271" s="13">
        <v>129</v>
      </c>
      <c r="E1271" s="13">
        <v>335</v>
      </c>
      <c r="F1271" s="13">
        <v>64</v>
      </c>
      <c r="G1271" s="9" t="s">
        <v>1832</v>
      </c>
      <c r="H1271" s="13">
        <v>15000</v>
      </c>
      <c r="I1271" s="13">
        <v>31836745</v>
      </c>
      <c r="J1271" s="9" t="s">
        <v>378</v>
      </c>
      <c r="K1271" s="9" t="s">
        <v>1074</v>
      </c>
      <c r="L1271" s="9" t="s">
        <v>5505</v>
      </c>
      <c r="M1271" s="13"/>
      <c r="N1271" s="13"/>
      <c r="O1271" s="9"/>
      <c r="P1271" s="13"/>
      <c r="Q1271" s="13">
        <v>341</v>
      </c>
      <c r="R1271" s="9" t="s">
        <v>25</v>
      </c>
      <c r="S1271" s="9" t="s">
        <v>26</v>
      </c>
      <c r="T1271" s="9" t="s">
        <v>27</v>
      </c>
      <c r="U1271" s="13">
        <v>40000000</v>
      </c>
      <c r="V1271" s="13">
        <v>2011</v>
      </c>
      <c r="W1271" s="13">
        <v>467</v>
      </c>
      <c r="X1271" s="13">
        <v>6.9</v>
      </c>
      <c r="Y1271" s="13">
        <v>2.35</v>
      </c>
      <c r="Z1271" s="14">
        <v>39000</v>
      </c>
    </row>
    <row r="1272" spans="1:26" x14ac:dyDescent="0.25">
      <c r="A1272" s="5" t="s">
        <v>20</v>
      </c>
      <c r="B1272" s="6" t="s">
        <v>1641</v>
      </c>
      <c r="C1272" s="11">
        <v>212</v>
      </c>
      <c r="D1272" s="11">
        <v>107</v>
      </c>
      <c r="E1272" s="11">
        <v>50</v>
      </c>
      <c r="F1272" s="11">
        <v>58</v>
      </c>
      <c r="G1272" s="6" t="s">
        <v>1833</v>
      </c>
      <c r="H1272" s="11">
        <v>293</v>
      </c>
      <c r="I1272" s="11">
        <v>30993544</v>
      </c>
      <c r="J1272" s="6" t="s">
        <v>599</v>
      </c>
      <c r="K1272" s="6" t="s">
        <v>1074</v>
      </c>
      <c r="L1272" s="6" t="s">
        <v>4459</v>
      </c>
      <c r="M1272" s="11"/>
      <c r="N1272" s="11"/>
      <c r="O1272" s="6"/>
      <c r="P1272" s="11"/>
      <c r="Q1272" s="11">
        <v>156</v>
      </c>
      <c r="R1272" s="6" t="s">
        <v>25</v>
      </c>
      <c r="S1272" s="6" t="s">
        <v>26</v>
      </c>
      <c r="T1272" s="6" t="s">
        <v>27</v>
      </c>
      <c r="U1272" s="11">
        <v>40000000</v>
      </c>
      <c r="V1272" s="11">
        <v>2010</v>
      </c>
      <c r="W1272" s="11">
        <v>117</v>
      </c>
      <c r="X1272" s="11">
        <v>6.5</v>
      </c>
      <c r="Y1272" s="11">
        <v>2.35</v>
      </c>
      <c r="Z1272" s="12">
        <v>0</v>
      </c>
    </row>
    <row r="1273" spans="1:26" x14ac:dyDescent="0.25">
      <c r="A1273" s="8" t="s">
        <v>20</v>
      </c>
      <c r="B1273" s="9" t="s">
        <v>1562</v>
      </c>
      <c r="C1273" s="13">
        <v>98</v>
      </c>
      <c r="D1273" s="13">
        <v>117</v>
      </c>
      <c r="E1273" s="13">
        <v>260</v>
      </c>
      <c r="F1273" s="13">
        <v>441</v>
      </c>
      <c r="G1273" s="9" t="s">
        <v>1479</v>
      </c>
      <c r="H1273" s="13">
        <v>1000</v>
      </c>
      <c r="I1273" s="13">
        <v>30981850</v>
      </c>
      <c r="J1273" s="9" t="s">
        <v>3170</v>
      </c>
      <c r="K1273" s="9" t="s">
        <v>5507</v>
      </c>
      <c r="L1273" s="9" t="s">
        <v>1074</v>
      </c>
      <c r="M1273" s="13" t="s">
        <v>2909</v>
      </c>
      <c r="N1273" s="13"/>
      <c r="O1273" s="9"/>
      <c r="P1273" s="13"/>
      <c r="Q1273" s="13">
        <v>284</v>
      </c>
      <c r="R1273" s="9" t="s">
        <v>25</v>
      </c>
      <c r="S1273" s="9" t="s">
        <v>26</v>
      </c>
      <c r="T1273" s="9" t="s">
        <v>249</v>
      </c>
      <c r="U1273" s="13">
        <v>40000000</v>
      </c>
      <c r="V1273" s="13">
        <v>2005</v>
      </c>
      <c r="W1273" s="13">
        <v>1000</v>
      </c>
      <c r="X1273" s="13">
        <v>5</v>
      </c>
      <c r="Y1273" s="13">
        <v>2.35</v>
      </c>
      <c r="Z1273" s="14">
        <v>0</v>
      </c>
    </row>
    <row r="1274" spans="1:26" x14ac:dyDescent="0.25">
      <c r="A1274" s="5" t="s">
        <v>20</v>
      </c>
      <c r="B1274" s="6" t="s">
        <v>1834</v>
      </c>
      <c r="C1274" s="11">
        <v>110</v>
      </c>
      <c r="D1274" s="11">
        <v>116</v>
      </c>
      <c r="E1274" s="11">
        <v>18</v>
      </c>
      <c r="F1274" s="11">
        <v>249</v>
      </c>
      <c r="G1274" s="6" t="s">
        <v>251</v>
      </c>
      <c r="H1274" s="11">
        <v>2000</v>
      </c>
      <c r="I1274" s="11">
        <v>30199105</v>
      </c>
      <c r="J1274" s="6" t="s">
        <v>497</v>
      </c>
      <c r="K1274" s="6" t="s">
        <v>378</v>
      </c>
      <c r="L1274" s="6" t="s">
        <v>5507</v>
      </c>
      <c r="M1274" s="11" t="s">
        <v>2604</v>
      </c>
      <c r="N1274" s="11"/>
      <c r="O1274" s="6"/>
      <c r="P1274" s="11"/>
      <c r="Q1274" s="11">
        <v>167</v>
      </c>
      <c r="R1274" s="6" t="s">
        <v>25</v>
      </c>
      <c r="S1274" s="6" t="s">
        <v>26</v>
      </c>
      <c r="T1274" s="6" t="s">
        <v>249</v>
      </c>
      <c r="U1274" s="11">
        <v>40000000</v>
      </c>
      <c r="V1274" s="11">
        <v>2000</v>
      </c>
      <c r="W1274" s="11">
        <v>1000</v>
      </c>
      <c r="X1274" s="11">
        <v>5.7</v>
      </c>
      <c r="Y1274" s="11">
        <v>2.35</v>
      </c>
      <c r="Z1274" s="12">
        <v>470</v>
      </c>
    </row>
    <row r="1275" spans="1:26" x14ac:dyDescent="0.25">
      <c r="A1275" s="8" t="s">
        <v>20</v>
      </c>
      <c r="B1275" s="9" t="s">
        <v>474</v>
      </c>
      <c r="C1275" s="13">
        <v>146</v>
      </c>
      <c r="D1275" s="13">
        <v>135</v>
      </c>
      <c r="E1275" s="13">
        <v>0</v>
      </c>
      <c r="F1275" s="13">
        <v>715</v>
      </c>
      <c r="G1275" s="9" t="s">
        <v>1836</v>
      </c>
      <c r="H1275" s="13">
        <v>3000</v>
      </c>
      <c r="I1275" s="13">
        <v>29077547</v>
      </c>
      <c r="J1275" s="9" t="s">
        <v>1074</v>
      </c>
      <c r="K1275" s="9" t="s">
        <v>3976</v>
      </c>
      <c r="L1275" s="9" t="s">
        <v>4459</v>
      </c>
      <c r="M1275" s="13"/>
      <c r="N1275" s="13"/>
      <c r="O1275" s="9"/>
      <c r="P1275" s="13"/>
      <c r="Q1275" s="13">
        <v>754</v>
      </c>
      <c r="R1275" s="9" t="s">
        <v>25</v>
      </c>
      <c r="S1275" s="9" t="s">
        <v>26</v>
      </c>
      <c r="T1275" s="9" t="s">
        <v>27</v>
      </c>
      <c r="U1275" s="13">
        <v>40000000</v>
      </c>
      <c r="V1275" s="13">
        <v>2005</v>
      </c>
      <c r="W1275" s="13">
        <v>1000</v>
      </c>
      <c r="X1275" s="13">
        <v>7</v>
      </c>
      <c r="Y1275" s="13">
        <v>2.35</v>
      </c>
      <c r="Z1275" s="14">
        <v>3000</v>
      </c>
    </row>
    <row r="1276" spans="1:26" x14ac:dyDescent="0.25">
      <c r="A1276" s="5" t="s">
        <v>20</v>
      </c>
      <c r="B1276" s="6" t="s">
        <v>625</v>
      </c>
      <c r="C1276" s="11">
        <v>100</v>
      </c>
      <c r="D1276" s="11">
        <v>107</v>
      </c>
      <c r="E1276" s="11">
        <v>55</v>
      </c>
      <c r="F1276" s="11">
        <v>294</v>
      </c>
      <c r="G1276" s="6" t="s">
        <v>1837</v>
      </c>
      <c r="H1276" s="11">
        <v>3000</v>
      </c>
      <c r="I1276" s="11">
        <v>29374178</v>
      </c>
      <c r="J1276" s="6" t="s">
        <v>5507</v>
      </c>
      <c r="K1276" s="6" t="s">
        <v>1074</v>
      </c>
      <c r="L1276" s="6" t="s">
        <v>1786</v>
      </c>
      <c r="M1276" s="11" t="s">
        <v>2604</v>
      </c>
      <c r="N1276" s="11"/>
      <c r="O1276" s="6"/>
      <c r="P1276" s="11"/>
      <c r="Q1276" s="11">
        <v>188</v>
      </c>
      <c r="R1276" s="6" t="s">
        <v>25</v>
      </c>
      <c r="S1276" s="6" t="s">
        <v>26</v>
      </c>
      <c r="T1276" s="6" t="s">
        <v>249</v>
      </c>
      <c r="U1276" s="11">
        <v>40000000</v>
      </c>
      <c r="V1276" s="11">
        <v>2000</v>
      </c>
      <c r="W1276" s="11">
        <v>941</v>
      </c>
      <c r="X1276" s="11">
        <v>5.0999999999999996</v>
      </c>
      <c r="Y1276" s="11">
        <v>2.35</v>
      </c>
      <c r="Z1276" s="12">
        <v>394</v>
      </c>
    </row>
    <row r="1277" spans="1:26" x14ac:dyDescent="0.25">
      <c r="A1277" s="8" t="s">
        <v>20</v>
      </c>
      <c r="B1277" s="9" t="s">
        <v>1366</v>
      </c>
      <c r="C1277" s="13">
        <v>62</v>
      </c>
      <c r="D1277" s="13">
        <v>90</v>
      </c>
      <c r="E1277" s="13">
        <v>39</v>
      </c>
      <c r="F1277" s="13">
        <v>210</v>
      </c>
      <c r="G1277" s="9" t="s">
        <v>1838</v>
      </c>
      <c r="H1277" s="13">
        <v>607</v>
      </c>
      <c r="I1277" s="13">
        <v>28535768</v>
      </c>
      <c r="J1277" s="9" t="s">
        <v>599</v>
      </c>
      <c r="K1277" s="9"/>
      <c r="L1277" s="9"/>
      <c r="M1277" s="13"/>
      <c r="N1277" s="13"/>
      <c r="O1277" s="9"/>
      <c r="P1277" s="13"/>
      <c r="Q1277" s="13">
        <v>105</v>
      </c>
      <c r="R1277" s="9" t="s">
        <v>25</v>
      </c>
      <c r="S1277" s="9" t="s">
        <v>26</v>
      </c>
      <c r="T1277" s="9" t="s">
        <v>27</v>
      </c>
      <c r="U1277" s="13">
        <v>40000000</v>
      </c>
      <c r="V1277" s="13">
        <v>1999</v>
      </c>
      <c r="W1277" s="13">
        <v>322</v>
      </c>
      <c r="X1277" s="13">
        <v>5.3</v>
      </c>
      <c r="Y1277" s="13">
        <v>1.85</v>
      </c>
      <c r="Z1277" s="14">
        <v>279</v>
      </c>
    </row>
    <row r="1278" spans="1:26" x14ac:dyDescent="0.25">
      <c r="A1278" s="5" t="s">
        <v>20</v>
      </c>
      <c r="B1278" s="6" t="s">
        <v>1397</v>
      </c>
      <c r="C1278" s="11">
        <v>70</v>
      </c>
      <c r="D1278" s="11">
        <v>99</v>
      </c>
      <c r="E1278" s="11">
        <v>287</v>
      </c>
      <c r="F1278" s="11">
        <v>44</v>
      </c>
      <c r="G1278" s="6" t="s">
        <v>141</v>
      </c>
      <c r="H1278" s="11">
        <v>10000</v>
      </c>
      <c r="I1278" s="11">
        <v>27663982</v>
      </c>
      <c r="J1278" s="6" t="s">
        <v>1786</v>
      </c>
      <c r="K1278" s="6" t="s">
        <v>2970</v>
      </c>
      <c r="L1278" s="6" t="s">
        <v>2604</v>
      </c>
      <c r="M1278" s="11"/>
      <c r="N1278" s="11"/>
      <c r="O1278" s="6"/>
      <c r="P1278" s="11"/>
      <c r="Q1278" s="11">
        <v>164</v>
      </c>
      <c r="R1278" s="6" t="s">
        <v>25</v>
      </c>
      <c r="S1278" s="6" t="s">
        <v>26</v>
      </c>
      <c r="T1278" s="6" t="s">
        <v>27</v>
      </c>
      <c r="U1278" s="11">
        <v>40000000</v>
      </c>
      <c r="V1278" s="11">
        <v>1996</v>
      </c>
      <c r="W1278" s="11">
        <v>368</v>
      </c>
      <c r="X1278" s="11">
        <v>4.4000000000000004</v>
      </c>
      <c r="Y1278" s="11">
        <v>2.35</v>
      </c>
      <c r="Z1278" s="12">
        <v>0</v>
      </c>
    </row>
    <row r="1279" spans="1:26" x14ac:dyDescent="0.25">
      <c r="A1279" s="8" t="s">
        <v>20</v>
      </c>
      <c r="B1279" s="9" t="s">
        <v>649</v>
      </c>
      <c r="C1279" s="13">
        <v>107</v>
      </c>
      <c r="D1279" s="13">
        <v>104</v>
      </c>
      <c r="E1279" s="13">
        <v>0</v>
      </c>
      <c r="F1279" s="13">
        <v>327</v>
      </c>
      <c r="G1279" s="9" t="s">
        <v>1839</v>
      </c>
      <c r="H1279" s="13">
        <v>964</v>
      </c>
      <c r="I1279" s="13">
        <v>27053815</v>
      </c>
      <c r="J1279" s="9" t="s">
        <v>497</v>
      </c>
      <c r="K1279" s="9" t="s">
        <v>378</v>
      </c>
      <c r="L1279" s="9" t="s">
        <v>4459</v>
      </c>
      <c r="M1279" s="13"/>
      <c r="N1279" s="13"/>
      <c r="O1279" s="9"/>
      <c r="P1279" s="13"/>
      <c r="Q1279" s="13">
        <v>291</v>
      </c>
      <c r="R1279" s="9" t="s">
        <v>25</v>
      </c>
      <c r="S1279" s="9" t="s">
        <v>318</v>
      </c>
      <c r="T1279" s="9" t="s">
        <v>27</v>
      </c>
      <c r="U1279" s="13">
        <v>40000000</v>
      </c>
      <c r="V1279" s="13">
        <v>2001</v>
      </c>
      <c r="W1279" s="13">
        <v>931</v>
      </c>
      <c r="X1279" s="13">
        <v>4.7</v>
      </c>
      <c r="Y1279" s="13">
        <v>2.35</v>
      </c>
      <c r="Z1279" s="14">
        <v>299</v>
      </c>
    </row>
    <row r="1280" spans="1:26" x14ac:dyDescent="0.25">
      <c r="A1280" s="5" t="s">
        <v>20</v>
      </c>
      <c r="B1280" s="6" t="s">
        <v>1840</v>
      </c>
      <c r="C1280" s="11">
        <v>169</v>
      </c>
      <c r="D1280" s="11">
        <v>115</v>
      </c>
      <c r="E1280" s="11">
        <v>56</v>
      </c>
      <c r="F1280" s="11">
        <v>19000</v>
      </c>
      <c r="G1280" s="6" t="s">
        <v>57</v>
      </c>
      <c r="H1280" s="11">
        <v>20000</v>
      </c>
      <c r="I1280" s="11">
        <v>26814957</v>
      </c>
      <c r="J1280" s="6" t="s">
        <v>3170</v>
      </c>
      <c r="K1280" s="6" t="s">
        <v>1074</v>
      </c>
      <c r="L1280" s="6" t="s">
        <v>5155</v>
      </c>
      <c r="M1280" s="11" t="s">
        <v>4459</v>
      </c>
      <c r="N1280" s="11"/>
      <c r="O1280" s="6"/>
      <c r="P1280" s="11"/>
      <c r="Q1280" s="11">
        <v>252</v>
      </c>
      <c r="R1280" s="6" t="s">
        <v>25</v>
      </c>
      <c r="S1280" s="6" t="s">
        <v>34</v>
      </c>
      <c r="T1280" s="6" t="s">
        <v>27</v>
      </c>
      <c r="U1280" s="11">
        <v>35000000</v>
      </c>
      <c r="V1280" s="11">
        <v>2008</v>
      </c>
      <c r="W1280" s="11">
        <v>19000</v>
      </c>
      <c r="X1280" s="11">
        <v>6.7</v>
      </c>
      <c r="Y1280" s="11">
        <v>1.85</v>
      </c>
      <c r="Z1280" s="12">
        <v>0</v>
      </c>
    </row>
    <row r="1281" spans="1:26" x14ac:dyDescent="0.25">
      <c r="A1281" s="8" t="s">
        <v>20</v>
      </c>
      <c r="B1281" s="9" t="s">
        <v>1841</v>
      </c>
      <c r="C1281" s="13">
        <v>94</v>
      </c>
      <c r="D1281" s="13">
        <v>119</v>
      </c>
      <c r="E1281" s="13">
        <v>7</v>
      </c>
      <c r="F1281" s="13">
        <v>903</v>
      </c>
      <c r="G1281" s="9" t="s">
        <v>320</v>
      </c>
      <c r="H1281" s="13">
        <v>18000</v>
      </c>
      <c r="I1281" s="13">
        <v>25178165</v>
      </c>
      <c r="J1281" s="9" t="s">
        <v>1074</v>
      </c>
      <c r="K1281" s="9" t="s">
        <v>4459</v>
      </c>
      <c r="L1281" s="9"/>
      <c r="M1281" s="13"/>
      <c r="N1281" s="13"/>
      <c r="O1281" s="9"/>
      <c r="P1281" s="13"/>
      <c r="Q1281" s="13">
        <v>274</v>
      </c>
      <c r="R1281" s="9" t="s">
        <v>25</v>
      </c>
      <c r="S1281" s="9" t="s">
        <v>26</v>
      </c>
      <c r="T1281" s="9" t="s">
        <v>27</v>
      </c>
      <c r="U1281" s="13">
        <v>40000000</v>
      </c>
      <c r="V1281" s="13">
        <v>2001</v>
      </c>
      <c r="W1281" s="13">
        <v>9000</v>
      </c>
      <c r="X1281" s="13">
        <v>6.7</v>
      </c>
      <c r="Y1281" s="13">
        <v>1.85</v>
      </c>
      <c r="Z1281" s="14">
        <v>8000</v>
      </c>
    </row>
    <row r="1282" spans="1:26" x14ac:dyDescent="0.25">
      <c r="A1282" s="5" t="s">
        <v>20</v>
      </c>
      <c r="B1282" s="6" t="s">
        <v>907</v>
      </c>
      <c r="C1282" s="11">
        <v>190</v>
      </c>
      <c r="D1282" s="11">
        <v>99</v>
      </c>
      <c r="E1282" s="11">
        <v>81</v>
      </c>
      <c r="F1282" s="11">
        <v>135</v>
      </c>
      <c r="G1282" s="6" t="s">
        <v>1842</v>
      </c>
      <c r="H1282" s="11">
        <v>327</v>
      </c>
      <c r="I1282" s="11">
        <v>25117498</v>
      </c>
      <c r="J1282" s="6" t="s">
        <v>1786</v>
      </c>
      <c r="K1282" s="6" t="s">
        <v>2604</v>
      </c>
      <c r="L1282" s="6"/>
      <c r="M1282" s="11"/>
      <c r="N1282" s="11"/>
      <c r="O1282" s="6"/>
      <c r="P1282" s="11"/>
      <c r="Q1282" s="11">
        <v>178</v>
      </c>
      <c r="R1282" s="6" t="s">
        <v>25</v>
      </c>
      <c r="S1282" s="6" t="s">
        <v>26</v>
      </c>
      <c r="T1282" s="6" t="s">
        <v>249</v>
      </c>
      <c r="U1282" s="11">
        <v>40000000</v>
      </c>
      <c r="V1282" s="11">
        <v>2007</v>
      </c>
      <c r="W1282" s="11">
        <v>253</v>
      </c>
      <c r="X1282" s="11">
        <v>5.7</v>
      </c>
      <c r="Y1282" s="11">
        <v>2.35</v>
      </c>
      <c r="Z1282" s="12">
        <v>0</v>
      </c>
    </row>
    <row r="1283" spans="1:26" x14ac:dyDescent="0.25">
      <c r="A1283" s="8" t="s">
        <v>20</v>
      </c>
      <c r="B1283" s="9" t="s">
        <v>212</v>
      </c>
      <c r="C1283" s="13">
        <v>112</v>
      </c>
      <c r="D1283" s="13">
        <v>112</v>
      </c>
      <c r="E1283" s="13">
        <v>17000</v>
      </c>
      <c r="F1283" s="13">
        <v>354</v>
      </c>
      <c r="G1283" s="9" t="s">
        <v>1379</v>
      </c>
      <c r="H1283" s="13">
        <v>22000</v>
      </c>
      <c r="I1283" s="13">
        <v>32645</v>
      </c>
      <c r="J1283" s="9" t="s">
        <v>5507</v>
      </c>
      <c r="K1283" s="9" t="s">
        <v>1074</v>
      </c>
      <c r="L1283" s="9" t="s">
        <v>4459</v>
      </c>
      <c r="M1283" s="13" t="s">
        <v>2604</v>
      </c>
      <c r="N1283" s="13"/>
      <c r="O1283" s="9"/>
      <c r="P1283" s="13"/>
      <c r="Q1283" s="13">
        <v>223</v>
      </c>
      <c r="R1283" s="9" t="s">
        <v>25</v>
      </c>
      <c r="S1283" s="9" t="s">
        <v>26</v>
      </c>
      <c r="T1283" s="9" t="s">
        <v>249</v>
      </c>
      <c r="U1283" s="13">
        <v>500000</v>
      </c>
      <c r="V1283" s="13">
        <v>1973</v>
      </c>
      <c r="W1283" s="13">
        <v>926</v>
      </c>
      <c r="X1283" s="13">
        <v>7.4</v>
      </c>
      <c r="Y1283" s="13">
        <v>1.85</v>
      </c>
      <c r="Z1283" s="14">
        <v>0</v>
      </c>
    </row>
    <row r="1284" spans="1:26" x14ac:dyDescent="0.25">
      <c r="A1284" s="5" t="s">
        <v>20</v>
      </c>
      <c r="B1284" s="6" t="s">
        <v>1604</v>
      </c>
      <c r="C1284" s="11">
        <v>12</v>
      </c>
      <c r="D1284" s="11">
        <v>128</v>
      </c>
      <c r="E1284" s="11">
        <v>545</v>
      </c>
      <c r="F1284" s="11">
        <v>353</v>
      </c>
      <c r="G1284" s="6" t="s">
        <v>1844</v>
      </c>
      <c r="H1284" s="11">
        <v>783</v>
      </c>
      <c r="I1284" s="11">
        <v>24332324</v>
      </c>
      <c r="J1284" s="6" t="s">
        <v>599</v>
      </c>
      <c r="K1284" s="6" t="s">
        <v>1074</v>
      </c>
      <c r="L1284" s="6"/>
      <c r="M1284" s="11"/>
      <c r="N1284" s="11"/>
      <c r="O1284" s="6"/>
      <c r="P1284" s="11"/>
      <c r="Q1284" s="11">
        <v>61</v>
      </c>
      <c r="R1284" s="6" t="s">
        <v>25</v>
      </c>
      <c r="S1284" s="6" t="s">
        <v>26</v>
      </c>
      <c r="T1284" s="6" t="s">
        <v>27</v>
      </c>
      <c r="U1284" s="11">
        <v>40000000</v>
      </c>
      <c r="V1284" s="11">
        <v>1994</v>
      </c>
      <c r="W1284" s="11">
        <v>754</v>
      </c>
      <c r="X1284" s="11">
        <v>6.1</v>
      </c>
      <c r="Y1284" s="11">
        <v>1.85</v>
      </c>
      <c r="Z1284" s="12">
        <v>680</v>
      </c>
    </row>
    <row r="1285" spans="1:26" x14ac:dyDescent="0.25">
      <c r="A1285" s="8" t="s">
        <v>20</v>
      </c>
      <c r="B1285" s="9" t="s">
        <v>1596</v>
      </c>
      <c r="C1285" s="13">
        <v>201</v>
      </c>
      <c r="D1285" s="13">
        <v>112</v>
      </c>
      <c r="E1285" s="13">
        <v>118</v>
      </c>
      <c r="F1285" s="13">
        <v>674</v>
      </c>
      <c r="G1285" s="9" t="s">
        <v>1845</v>
      </c>
      <c r="H1285" s="13">
        <v>877</v>
      </c>
      <c r="I1285" s="13">
        <v>36665854</v>
      </c>
      <c r="J1285" s="9" t="s">
        <v>497</v>
      </c>
      <c r="K1285" s="9" t="s">
        <v>5507</v>
      </c>
      <c r="L1285" s="9" t="s">
        <v>1074</v>
      </c>
      <c r="M1285" s="13" t="s">
        <v>2604</v>
      </c>
      <c r="N1285" s="13"/>
      <c r="O1285" s="9"/>
      <c r="P1285" s="13"/>
      <c r="Q1285" s="13">
        <v>203</v>
      </c>
      <c r="R1285" s="9" t="s">
        <v>25</v>
      </c>
      <c r="S1285" s="9" t="s">
        <v>538</v>
      </c>
      <c r="T1285" s="9" t="s">
        <v>27</v>
      </c>
      <c r="U1285" s="13">
        <v>40000000</v>
      </c>
      <c r="V1285" s="13">
        <v>2011</v>
      </c>
      <c r="W1285" s="13">
        <v>738</v>
      </c>
      <c r="X1285" s="13">
        <v>6.4</v>
      </c>
      <c r="Y1285" s="13">
        <v>2.35</v>
      </c>
      <c r="Z1285" s="14">
        <v>15000</v>
      </c>
    </row>
    <row r="1286" spans="1:26" x14ac:dyDescent="0.25">
      <c r="A1286" s="5" t="s">
        <v>20</v>
      </c>
      <c r="B1286" s="6" t="s">
        <v>1847</v>
      </c>
      <c r="C1286" s="11">
        <v>34</v>
      </c>
      <c r="D1286" s="11">
        <v>86</v>
      </c>
      <c r="E1286" s="11">
        <v>7</v>
      </c>
      <c r="F1286" s="11">
        <v>795</v>
      </c>
      <c r="G1286" s="6" t="s">
        <v>1848</v>
      </c>
      <c r="H1286" s="11">
        <v>10000</v>
      </c>
      <c r="I1286" s="11">
        <v>22717758</v>
      </c>
      <c r="J1286" s="6" t="s">
        <v>378</v>
      </c>
      <c r="K1286" s="6" t="s">
        <v>2809</v>
      </c>
      <c r="L1286" s="6" t="s">
        <v>599</v>
      </c>
      <c r="M1286" s="11" t="s">
        <v>1074</v>
      </c>
      <c r="N1286" s="11" t="s">
        <v>4118</v>
      </c>
      <c r="O1286" s="6" t="s">
        <v>478</v>
      </c>
      <c r="P1286" s="11" t="s">
        <v>3976</v>
      </c>
      <c r="Q1286" s="11">
        <v>67</v>
      </c>
      <c r="R1286" s="6" t="s">
        <v>25</v>
      </c>
      <c r="S1286" s="6" t="s">
        <v>26</v>
      </c>
      <c r="T1286" s="6" t="s">
        <v>126</v>
      </c>
      <c r="U1286" s="11">
        <v>40000000</v>
      </c>
      <c r="V1286" s="11">
        <v>1998</v>
      </c>
      <c r="W1286" s="11">
        <v>908</v>
      </c>
      <c r="X1286" s="11">
        <v>6.2</v>
      </c>
      <c r="Y1286" s="11">
        <v>1.85</v>
      </c>
      <c r="Z1286" s="12">
        <v>0</v>
      </c>
    </row>
    <row r="1287" spans="1:26" x14ac:dyDescent="0.25">
      <c r="A1287" s="8" t="s">
        <v>20</v>
      </c>
      <c r="B1287" s="9" t="s">
        <v>1103</v>
      </c>
      <c r="C1287" s="13">
        <v>104</v>
      </c>
      <c r="D1287" s="13">
        <v>108</v>
      </c>
      <c r="E1287" s="13">
        <v>105</v>
      </c>
      <c r="F1287" s="13">
        <v>616</v>
      </c>
      <c r="G1287" s="9" t="s">
        <v>48</v>
      </c>
      <c r="H1287" s="13">
        <v>22000</v>
      </c>
      <c r="I1287" s="13">
        <v>22433915</v>
      </c>
      <c r="J1287" s="9" t="s">
        <v>5507</v>
      </c>
      <c r="K1287" s="9" t="s">
        <v>1074</v>
      </c>
      <c r="L1287" s="9" t="s">
        <v>5505</v>
      </c>
      <c r="M1287" s="13" t="s">
        <v>2604</v>
      </c>
      <c r="N1287" s="13"/>
      <c r="O1287" s="9"/>
      <c r="P1287" s="13"/>
      <c r="Q1287" s="13">
        <v>166</v>
      </c>
      <c r="R1287" s="9" t="s">
        <v>25</v>
      </c>
      <c r="S1287" s="9" t="s">
        <v>26</v>
      </c>
      <c r="T1287" s="9" t="s">
        <v>249</v>
      </c>
      <c r="U1287" s="13">
        <v>60000000</v>
      </c>
      <c r="V1287" s="13">
        <v>2002</v>
      </c>
      <c r="W1287" s="13">
        <v>11000</v>
      </c>
      <c r="X1287" s="13">
        <v>6.2</v>
      </c>
      <c r="Y1287" s="13">
        <v>2.35</v>
      </c>
      <c r="Z1287" s="14">
        <v>416</v>
      </c>
    </row>
    <row r="1288" spans="1:26" x14ac:dyDescent="0.25">
      <c r="A1288" s="5" t="s">
        <v>309</v>
      </c>
      <c r="B1288" s="6" t="s">
        <v>1850</v>
      </c>
      <c r="C1288" s="11">
        <v>55</v>
      </c>
      <c r="D1288" s="11">
        <v>128</v>
      </c>
      <c r="E1288" s="11">
        <v>34</v>
      </c>
      <c r="F1288" s="11">
        <v>685</v>
      </c>
      <c r="G1288" s="6" t="s">
        <v>516</v>
      </c>
      <c r="H1288" s="11">
        <v>978</v>
      </c>
      <c r="I1288" s="11">
        <v>22326247</v>
      </c>
      <c r="J1288" s="6" t="s">
        <v>1074</v>
      </c>
      <c r="K1288" s="6" t="s">
        <v>4459</v>
      </c>
      <c r="L1288" s="6"/>
      <c r="M1288" s="11"/>
      <c r="N1288" s="11"/>
      <c r="O1288" s="6"/>
      <c r="P1288" s="11"/>
      <c r="Q1288" s="11">
        <v>106</v>
      </c>
      <c r="R1288" s="6" t="s">
        <v>25</v>
      </c>
      <c r="S1288" s="6" t="s">
        <v>26</v>
      </c>
      <c r="T1288" s="6" t="s">
        <v>27</v>
      </c>
      <c r="U1288" s="11">
        <v>60000000</v>
      </c>
      <c r="V1288" s="11">
        <v>1999</v>
      </c>
      <c r="W1288" s="11">
        <v>886</v>
      </c>
      <c r="X1288" s="11">
        <v>5.9</v>
      </c>
      <c r="Y1288" s="11">
        <v>1.85</v>
      </c>
      <c r="Z1288" s="12">
        <v>0</v>
      </c>
    </row>
    <row r="1289" spans="1:26" x14ac:dyDescent="0.25">
      <c r="A1289" s="8" t="s">
        <v>20</v>
      </c>
      <c r="B1289" s="9" t="s">
        <v>1851</v>
      </c>
      <c r="C1289" s="13">
        <v>86</v>
      </c>
      <c r="D1289" s="13">
        <v>84</v>
      </c>
      <c r="E1289" s="13">
        <v>33</v>
      </c>
      <c r="F1289" s="13">
        <v>1000</v>
      </c>
      <c r="G1289" s="9" t="s">
        <v>1159</v>
      </c>
      <c r="H1289" s="13">
        <v>1000</v>
      </c>
      <c r="I1289" s="13">
        <v>21176322</v>
      </c>
      <c r="J1289" s="9" t="s">
        <v>497</v>
      </c>
      <c r="K1289" s="9" t="s">
        <v>599</v>
      </c>
      <c r="L1289" s="9" t="s">
        <v>5507</v>
      </c>
      <c r="M1289" s="13"/>
      <c r="N1289" s="13"/>
      <c r="O1289" s="9"/>
      <c r="P1289" s="13"/>
      <c r="Q1289" s="13">
        <v>207</v>
      </c>
      <c r="R1289" s="9" t="s">
        <v>25</v>
      </c>
      <c r="S1289" s="9" t="s">
        <v>26</v>
      </c>
      <c r="T1289" s="9" t="s">
        <v>27</v>
      </c>
      <c r="U1289" s="13">
        <v>40000000</v>
      </c>
      <c r="V1289" s="13">
        <v>2004</v>
      </c>
      <c r="W1289" s="13">
        <v>1000</v>
      </c>
      <c r="X1289" s="13">
        <v>4</v>
      </c>
      <c r="Y1289" s="13">
        <v>2.35</v>
      </c>
      <c r="Z1289" s="14">
        <v>0</v>
      </c>
    </row>
    <row r="1290" spans="1:26" x14ac:dyDescent="0.25">
      <c r="A1290" s="5" t="s">
        <v>20</v>
      </c>
      <c r="B1290" s="6" t="s">
        <v>1295</v>
      </c>
      <c r="C1290" s="11">
        <v>50</v>
      </c>
      <c r="D1290" s="11">
        <v>111</v>
      </c>
      <c r="E1290" s="11">
        <v>17</v>
      </c>
      <c r="F1290" s="11">
        <v>889</v>
      </c>
      <c r="G1290" s="6" t="s">
        <v>1038</v>
      </c>
      <c r="H1290" s="11">
        <v>14000</v>
      </c>
      <c r="I1290" s="11">
        <v>20300000</v>
      </c>
      <c r="J1290" s="6" t="s">
        <v>1074</v>
      </c>
      <c r="K1290" s="6" t="s">
        <v>2604</v>
      </c>
      <c r="L1290" s="6"/>
      <c r="M1290" s="11"/>
      <c r="N1290" s="11"/>
      <c r="O1290" s="6"/>
      <c r="P1290" s="11"/>
      <c r="Q1290" s="11">
        <v>60</v>
      </c>
      <c r="R1290" s="6" t="s">
        <v>25</v>
      </c>
      <c r="S1290" s="6" t="s">
        <v>26</v>
      </c>
      <c r="T1290" s="6" t="s">
        <v>249</v>
      </c>
      <c r="U1290" s="11">
        <v>40000000</v>
      </c>
      <c r="V1290" s="11">
        <v>1996</v>
      </c>
      <c r="W1290" s="11">
        <v>940</v>
      </c>
      <c r="X1290" s="11">
        <v>6.2</v>
      </c>
      <c r="Y1290" s="11">
        <v>1.85</v>
      </c>
      <c r="Z1290" s="12">
        <v>309</v>
      </c>
    </row>
    <row r="1291" spans="1:26" x14ac:dyDescent="0.25">
      <c r="A1291" s="8" t="s">
        <v>20</v>
      </c>
      <c r="B1291" s="9" t="s">
        <v>488</v>
      </c>
      <c r="C1291" s="13">
        <v>181</v>
      </c>
      <c r="D1291" s="13">
        <v>131</v>
      </c>
      <c r="E1291" s="13">
        <v>719</v>
      </c>
      <c r="F1291" s="13">
        <v>683</v>
      </c>
      <c r="G1291" s="9" t="s">
        <v>1853</v>
      </c>
      <c r="H1291" s="13">
        <v>16000</v>
      </c>
      <c r="I1291" s="13">
        <v>20302961</v>
      </c>
      <c r="J1291" s="9" t="s">
        <v>1074</v>
      </c>
      <c r="K1291" s="9"/>
      <c r="L1291" s="9"/>
      <c r="M1291" s="13"/>
      <c r="N1291" s="13"/>
      <c r="O1291" s="9"/>
      <c r="P1291" s="13"/>
      <c r="Q1291" s="13">
        <v>450</v>
      </c>
      <c r="R1291" s="9" t="s">
        <v>25</v>
      </c>
      <c r="S1291" s="9" t="s">
        <v>538</v>
      </c>
      <c r="T1291" s="9" t="s">
        <v>1854</v>
      </c>
      <c r="U1291" s="13">
        <v>45000000</v>
      </c>
      <c r="V1291" s="13">
        <v>1995</v>
      </c>
      <c r="W1291" s="13">
        <v>893</v>
      </c>
      <c r="X1291" s="13">
        <v>4.5999999999999996</v>
      </c>
      <c r="Y1291" s="13">
        <v>2.35</v>
      </c>
      <c r="Z1291" s="14">
        <v>0</v>
      </c>
    </row>
    <row r="1292" spans="1:26" x14ac:dyDescent="0.25">
      <c r="A1292" s="5" t="s">
        <v>20</v>
      </c>
      <c r="B1292" s="6" t="s">
        <v>1855</v>
      </c>
      <c r="C1292" s="11">
        <v>260</v>
      </c>
      <c r="D1292" s="11">
        <v>123</v>
      </c>
      <c r="E1292" s="11">
        <v>0</v>
      </c>
      <c r="F1292" s="11">
        <v>826</v>
      </c>
      <c r="G1292" s="6" t="s">
        <v>793</v>
      </c>
      <c r="H1292" s="11">
        <v>4000</v>
      </c>
      <c r="I1292" s="11">
        <v>15962471</v>
      </c>
      <c r="J1292" s="6" t="s">
        <v>3170</v>
      </c>
      <c r="K1292" s="6" t="s">
        <v>1074</v>
      </c>
      <c r="L1292" s="6" t="s">
        <v>5155</v>
      </c>
      <c r="M1292" s="11" t="s">
        <v>4459</v>
      </c>
      <c r="N1292" s="11"/>
      <c r="O1292" s="6"/>
      <c r="P1292" s="11"/>
      <c r="Q1292" s="11">
        <v>619</v>
      </c>
      <c r="R1292" s="6" t="s">
        <v>25</v>
      </c>
      <c r="S1292" s="6" t="s">
        <v>26</v>
      </c>
      <c r="T1292" s="6" t="s">
        <v>27</v>
      </c>
      <c r="U1292" s="11">
        <v>40000000</v>
      </c>
      <c r="V1292" s="11">
        <v>2006</v>
      </c>
      <c r="W1292" s="11">
        <v>887</v>
      </c>
      <c r="X1292" s="11">
        <v>6.4</v>
      </c>
      <c r="Y1292" s="11">
        <v>1.85</v>
      </c>
      <c r="Z1292" s="12">
        <v>0</v>
      </c>
    </row>
    <row r="1293" spans="1:26" x14ac:dyDescent="0.25">
      <c r="A1293" s="8" t="s">
        <v>20</v>
      </c>
      <c r="B1293" s="9" t="s">
        <v>1542</v>
      </c>
      <c r="C1293" s="13">
        <v>40</v>
      </c>
      <c r="D1293" s="13">
        <v>101</v>
      </c>
      <c r="E1293" s="13">
        <v>58</v>
      </c>
      <c r="F1293" s="13">
        <v>497</v>
      </c>
      <c r="G1293" s="9" t="s">
        <v>861</v>
      </c>
      <c r="H1293" s="13">
        <v>12000</v>
      </c>
      <c r="I1293" s="13">
        <v>14942422</v>
      </c>
      <c r="J1293" s="9" t="s">
        <v>497</v>
      </c>
      <c r="K1293" s="9" t="s">
        <v>5507</v>
      </c>
      <c r="L1293" s="9" t="s">
        <v>2604</v>
      </c>
      <c r="M1293" s="13"/>
      <c r="N1293" s="13"/>
      <c r="O1293" s="9"/>
      <c r="P1293" s="13"/>
      <c r="Q1293" s="13">
        <v>60</v>
      </c>
      <c r="R1293" s="9" t="s">
        <v>25</v>
      </c>
      <c r="S1293" s="9" t="s">
        <v>26</v>
      </c>
      <c r="T1293" s="9" t="s">
        <v>249</v>
      </c>
      <c r="U1293" s="13">
        <v>40000000</v>
      </c>
      <c r="V1293" s="13">
        <v>1995</v>
      </c>
      <c r="W1293" s="13">
        <v>975</v>
      </c>
      <c r="X1293" s="13">
        <v>5.9</v>
      </c>
      <c r="Y1293" s="13">
        <v>1.85</v>
      </c>
      <c r="Z1293" s="14">
        <v>555</v>
      </c>
    </row>
    <row r="1294" spans="1:26" x14ac:dyDescent="0.25">
      <c r="A1294" s="5" t="s">
        <v>20</v>
      </c>
      <c r="B1294" s="6" t="s">
        <v>1856</v>
      </c>
      <c r="C1294" s="11">
        <v>102</v>
      </c>
      <c r="D1294" s="11">
        <v>102</v>
      </c>
      <c r="E1294" s="11">
        <v>19</v>
      </c>
      <c r="F1294" s="11">
        <v>351</v>
      </c>
      <c r="G1294" s="6" t="s">
        <v>1413</v>
      </c>
      <c r="H1294" s="11">
        <v>13000</v>
      </c>
      <c r="I1294" s="11">
        <v>14967182</v>
      </c>
      <c r="J1294" s="6" t="s">
        <v>497</v>
      </c>
      <c r="K1294" s="6" t="s">
        <v>5507</v>
      </c>
      <c r="L1294" s="6" t="s">
        <v>1074</v>
      </c>
      <c r="M1294" s="11" t="s">
        <v>2604</v>
      </c>
      <c r="N1294" s="11"/>
      <c r="O1294" s="6"/>
      <c r="P1294" s="11"/>
      <c r="Q1294" s="11">
        <v>284</v>
      </c>
      <c r="R1294" s="6" t="s">
        <v>25</v>
      </c>
      <c r="S1294" s="6" t="s">
        <v>26</v>
      </c>
      <c r="T1294" s="6" t="s">
        <v>249</v>
      </c>
      <c r="U1294" s="11">
        <v>40000000</v>
      </c>
      <c r="V1294" s="11">
        <v>2000</v>
      </c>
      <c r="W1294" s="11">
        <v>530</v>
      </c>
      <c r="X1294" s="11">
        <v>5.0999999999999996</v>
      </c>
      <c r="Y1294" s="11">
        <v>2.35</v>
      </c>
      <c r="Z1294" s="12">
        <v>604</v>
      </c>
    </row>
    <row r="1295" spans="1:26" x14ac:dyDescent="0.25">
      <c r="A1295" s="8" t="s">
        <v>20</v>
      </c>
      <c r="B1295" s="9" t="s">
        <v>1857</v>
      </c>
      <c r="C1295" s="13">
        <v>371</v>
      </c>
      <c r="D1295" s="13">
        <v>114</v>
      </c>
      <c r="E1295" s="13">
        <v>171</v>
      </c>
      <c r="F1295" s="13">
        <v>284</v>
      </c>
      <c r="G1295" s="9" t="s">
        <v>1858</v>
      </c>
      <c r="H1295" s="13">
        <v>6000</v>
      </c>
      <c r="I1295" s="13">
        <v>18996755</v>
      </c>
      <c r="J1295" s="9" t="s">
        <v>1074</v>
      </c>
      <c r="K1295" s="9" t="s">
        <v>2604</v>
      </c>
      <c r="L1295" s="9"/>
      <c r="M1295" s="13"/>
      <c r="N1295" s="13"/>
      <c r="O1295" s="9"/>
      <c r="P1295" s="13"/>
      <c r="Q1295" s="13">
        <v>322</v>
      </c>
      <c r="R1295" s="9" t="s">
        <v>25</v>
      </c>
      <c r="S1295" s="9" t="s">
        <v>1121</v>
      </c>
      <c r="T1295" s="9" t="s">
        <v>27</v>
      </c>
      <c r="U1295" s="13">
        <v>45000000</v>
      </c>
      <c r="V1295" s="13">
        <v>2012</v>
      </c>
      <c r="W1295" s="13">
        <v>382</v>
      </c>
      <c r="X1295" s="13">
        <v>7.6</v>
      </c>
      <c r="Y1295" s="13">
        <v>2.35</v>
      </c>
      <c r="Z1295" s="14">
        <v>54000</v>
      </c>
    </row>
    <row r="1296" spans="1:26" x14ac:dyDescent="0.25">
      <c r="A1296" s="5" t="s">
        <v>20</v>
      </c>
      <c r="B1296" s="6" t="s">
        <v>1859</v>
      </c>
      <c r="C1296" s="11">
        <v>49</v>
      </c>
      <c r="D1296" s="11">
        <v>107</v>
      </c>
      <c r="E1296" s="11">
        <v>124</v>
      </c>
      <c r="F1296" s="11">
        <v>572</v>
      </c>
      <c r="G1296" s="6" t="s">
        <v>601</v>
      </c>
      <c r="H1296" s="11">
        <v>636</v>
      </c>
      <c r="I1296" s="11">
        <v>14375181</v>
      </c>
      <c r="J1296" s="6" t="s">
        <v>497</v>
      </c>
      <c r="K1296" s="6" t="s">
        <v>378</v>
      </c>
      <c r="L1296" s="6" t="s">
        <v>599</v>
      </c>
      <c r="M1296" s="11" t="s">
        <v>2909</v>
      </c>
      <c r="N1296" s="11" t="s">
        <v>2604</v>
      </c>
      <c r="O1296" s="6"/>
      <c r="P1296" s="11"/>
      <c r="Q1296" s="11">
        <v>126</v>
      </c>
      <c r="R1296" s="6" t="s">
        <v>25</v>
      </c>
      <c r="S1296" s="6" t="s">
        <v>26</v>
      </c>
      <c r="T1296" s="6" t="s">
        <v>27</v>
      </c>
      <c r="U1296" s="11">
        <v>51000000</v>
      </c>
      <c r="V1296" s="11">
        <v>1987</v>
      </c>
      <c r="W1296" s="11">
        <v>631</v>
      </c>
      <c r="X1296" s="11">
        <v>4.2</v>
      </c>
      <c r="Y1296" s="11">
        <v>1.85</v>
      </c>
      <c r="Z1296" s="12">
        <v>754</v>
      </c>
    </row>
    <row r="1297" spans="1:26" x14ac:dyDescent="0.25">
      <c r="A1297" s="8" t="s">
        <v>20</v>
      </c>
      <c r="B1297" s="9" t="s">
        <v>1555</v>
      </c>
      <c r="C1297" s="13">
        <v>335</v>
      </c>
      <c r="D1297" s="13">
        <v>87</v>
      </c>
      <c r="E1297" s="13">
        <v>0</v>
      </c>
      <c r="F1297" s="13">
        <v>563</v>
      </c>
      <c r="G1297" s="9" t="s">
        <v>816</v>
      </c>
      <c r="H1297" s="13">
        <v>13000</v>
      </c>
      <c r="I1297" s="13">
        <v>20999103</v>
      </c>
      <c r="J1297" s="9" t="s">
        <v>378</v>
      </c>
      <c r="K1297" s="9" t="s">
        <v>2809</v>
      </c>
      <c r="L1297" s="9" t="s">
        <v>599</v>
      </c>
      <c r="M1297" s="13" t="s">
        <v>5507</v>
      </c>
      <c r="N1297" s="13" t="s">
        <v>4118</v>
      </c>
      <c r="O1297" s="9"/>
      <c r="P1297" s="13"/>
      <c r="Q1297" s="13">
        <v>245</v>
      </c>
      <c r="R1297" s="9" t="s">
        <v>25</v>
      </c>
      <c r="S1297" s="9" t="s">
        <v>26</v>
      </c>
      <c r="T1297" s="9" t="s">
        <v>54</v>
      </c>
      <c r="U1297" s="13">
        <v>40000000</v>
      </c>
      <c r="V1297" s="13">
        <v>2009</v>
      </c>
      <c r="W1297" s="13">
        <v>11000</v>
      </c>
      <c r="X1297" s="13">
        <v>7.8</v>
      </c>
      <c r="Y1297" s="13">
        <v>1.85</v>
      </c>
      <c r="Z1297" s="14">
        <v>15000</v>
      </c>
    </row>
    <row r="1298" spans="1:26" x14ac:dyDescent="0.25">
      <c r="A1298" s="5" t="s">
        <v>20</v>
      </c>
      <c r="B1298" s="6" t="s">
        <v>1331</v>
      </c>
      <c r="C1298" s="11">
        <v>86</v>
      </c>
      <c r="D1298" s="11">
        <v>103</v>
      </c>
      <c r="E1298" s="11">
        <v>65</v>
      </c>
      <c r="F1298" s="11">
        <v>311</v>
      </c>
      <c r="G1298" s="6" t="s">
        <v>1256</v>
      </c>
      <c r="H1298" s="11">
        <v>11000</v>
      </c>
      <c r="I1298" s="11">
        <v>14448589</v>
      </c>
      <c r="J1298" s="6" t="s">
        <v>599</v>
      </c>
      <c r="K1298" s="6" t="s">
        <v>4459</v>
      </c>
      <c r="L1298" s="6"/>
      <c r="M1298" s="11"/>
      <c r="N1298" s="11"/>
      <c r="O1298" s="6"/>
      <c r="P1298" s="11"/>
      <c r="Q1298" s="11">
        <v>128</v>
      </c>
      <c r="R1298" s="6" t="s">
        <v>25</v>
      </c>
      <c r="S1298" s="6" t="s">
        <v>26</v>
      </c>
      <c r="T1298" s="6" t="s">
        <v>27</v>
      </c>
      <c r="U1298" s="11">
        <v>40000000</v>
      </c>
      <c r="V1298" s="11">
        <v>2002</v>
      </c>
      <c r="W1298" s="11">
        <v>944</v>
      </c>
      <c r="X1298" s="11">
        <v>5.8</v>
      </c>
      <c r="Y1298" s="11">
        <v>2.35</v>
      </c>
      <c r="Z1298" s="12">
        <v>835</v>
      </c>
    </row>
    <row r="1299" spans="1:26" x14ac:dyDescent="0.25">
      <c r="A1299" s="8" t="s">
        <v>20</v>
      </c>
      <c r="B1299" s="9" t="s">
        <v>1551</v>
      </c>
      <c r="C1299" s="13">
        <v>40</v>
      </c>
      <c r="D1299" s="13">
        <v>99</v>
      </c>
      <c r="E1299" s="13">
        <v>0</v>
      </c>
      <c r="F1299" s="13">
        <v>402</v>
      </c>
      <c r="G1299" s="9" t="s">
        <v>923</v>
      </c>
      <c r="H1299" s="13">
        <v>782</v>
      </c>
      <c r="I1299" s="13">
        <v>14358033</v>
      </c>
      <c r="J1299" s="9" t="s">
        <v>599</v>
      </c>
      <c r="K1299" s="9" t="s">
        <v>4459</v>
      </c>
      <c r="L1299" s="9" t="s">
        <v>2970</v>
      </c>
      <c r="M1299" s="13" t="s">
        <v>2604</v>
      </c>
      <c r="N1299" s="13"/>
      <c r="O1299" s="9"/>
      <c r="P1299" s="13"/>
      <c r="Q1299" s="13">
        <v>66</v>
      </c>
      <c r="R1299" s="9" t="s">
        <v>25</v>
      </c>
      <c r="S1299" s="9" t="s">
        <v>26</v>
      </c>
      <c r="T1299" s="9" t="s">
        <v>27</v>
      </c>
      <c r="U1299" s="13">
        <v>40000000</v>
      </c>
      <c r="V1299" s="13">
        <v>1992</v>
      </c>
      <c r="W1299" s="13">
        <v>658</v>
      </c>
      <c r="X1299" s="13">
        <v>5.9</v>
      </c>
      <c r="Y1299" s="13">
        <v>2.35</v>
      </c>
      <c r="Z1299" s="14">
        <v>630</v>
      </c>
    </row>
    <row r="1300" spans="1:26" x14ac:dyDescent="0.25">
      <c r="A1300" s="5" t="s">
        <v>309</v>
      </c>
      <c r="B1300" s="6" t="s">
        <v>1266</v>
      </c>
      <c r="C1300" s="11">
        <v>242</v>
      </c>
      <c r="D1300" s="11">
        <v>122</v>
      </c>
      <c r="E1300" s="11">
        <v>0</v>
      </c>
      <c r="F1300" s="11">
        <v>54</v>
      </c>
      <c r="G1300" s="6" t="s">
        <v>1748</v>
      </c>
      <c r="H1300" s="11">
        <v>326</v>
      </c>
      <c r="I1300" s="11">
        <v>33201661</v>
      </c>
      <c r="J1300" s="6" t="s">
        <v>599</v>
      </c>
      <c r="K1300" s="6" t="s">
        <v>4459</v>
      </c>
      <c r="L1300" s="6"/>
      <c r="M1300" s="11"/>
      <c r="N1300" s="11"/>
      <c r="O1300" s="6"/>
      <c r="P1300" s="11"/>
      <c r="Q1300" s="11">
        <v>1314</v>
      </c>
      <c r="R1300" s="6" t="s">
        <v>537</v>
      </c>
      <c r="S1300" s="6" t="s">
        <v>538</v>
      </c>
      <c r="T1300" s="6" t="s">
        <v>249</v>
      </c>
      <c r="U1300" s="11">
        <v>77000000</v>
      </c>
      <c r="V1300" s="11">
        <v>2001</v>
      </c>
      <c r="W1300" s="11">
        <v>326</v>
      </c>
      <c r="X1300" s="11">
        <v>8.4</v>
      </c>
      <c r="Y1300" s="11">
        <v>2.35</v>
      </c>
      <c r="Z1300" s="12">
        <v>39000</v>
      </c>
    </row>
    <row r="1301" spans="1:26" x14ac:dyDescent="0.25">
      <c r="A1301" s="8" t="s">
        <v>20</v>
      </c>
      <c r="B1301" s="9" t="s">
        <v>1864</v>
      </c>
      <c r="C1301" s="13">
        <v>70</v>
      </c>
      <c r="D1301" s="13">
        <v>91</v>
      </c>
      <c r="E1301" s="13">
        <v>29</v>
      </c>
      <c r="F1301" s="13">
        <v>762</v>
      </c>
      <c r="G1301" s="9" t="s">
        <v>1865</v>
      </c>
      <c r="H1301" s="13">
        <v>976</v>
      </c>
      <c r="I1301" s="13">
        <v>14018364</v>
      </c>
      <c r="J1301" s="9" t="s">
        <v>599</v>
      </c>
      <c r="K1301" s="9" t="s">
        <v>5507</v>
      </c>
      <c r="L1301" s="9" t="s">
        <v>4118</v>
      </c>
      <c r="M1301" s="13" t="s">
        <v>4459</v>
      </c>
      <c r="N1301" s="13"/>
      <c r="O1301" s="9"/>
      <c r="P1301" s="13"/>
      <c r="Q1301" s="13">
        <v>111</v>
      </c>
      <c r="R1301" s="9" t="s">
        <v>25</v>
      </c>
      <c r="S1301" s="9" t="s">
        <v>26</v>
      </c>
      <c r="T1301" s="9" t="s">
        <v>54</v>
      </c>
      <c r="U1301" s="13">
        <v>30000000</v>
      </c>
      <c r="V1301" s="13">
        <v>2004</v>
      </c>
      <c r="W1301" s="13">
        <v>799</v>
      </c>
      <c r="X1301" s="13">
        <v>4.8</v>
      </c>
      <c r="Y1301" s="13">
        <v>1.85</v>
      </c>
      <c r="Z1301" s="14">
        <v>849</v>
      </c>
    </row>
    <row r="1302" spans="1:26" x14ac:dyDescent="0.25">
      <c r="A1302" s="5" t="s">
        <v>20</v>
      </c>
      <c r="B1302" s="6" t="s">
        <v>1868</v>
      </c>
      <c r="C1302" s="11">
        <v>135</v>
      </c>
      <c r="D1302" s="11">
        <v>103</v>
      </c>
      <c r="E1302" s="11">
        <v>14</v>
      </c>
      <c r="F1302" s="11">
        <v>624</v>
      </c>
      <c r="G1302" s="6" t="s">
        <v>1781</v>
      </c>
      <c r="H1302" s="11">
        <v>865</v>
      </c>
      <c r="I1302" s="11">
        <v>13395939</v>
      </c>
      <c r="J1302" s="6" t="s">
        <v>599</v>
      </c>
      <c r="K1302" s="6" t="s">
        <v>1074</v>
      </c>
      <c r="L1302" s="6" t="s">
        <v>4459</v>
      </c>
      <c r="M1302" s="11"/>
      <c r="N1302" s="11"/>
      <c r="O1302" s="6"/>
      <c r="P1302" s="11"/>
      <c r="Q1302" s="11">
        <v>146</v>
      </c>
      <c r="R1302" s="6" t="s">
        <v>25</v>
      </c>
      <c r="S1302" s="6" t="s">
        <v>34</v>
      </c>
      <c r="T1302" s="6" t="s">
        <v>249</v>
      </c>
      <c r="U1302" s="11">
        <v>60000000</v>
      </c>
      <c r="V1302" s="11">
        <v>2004</v>
      </c>
      <c r="W1302" s="11">
        <v>826</v>
      </c>
      <c r="X1302" s="11">
        <v>6.2</v>
      </c>
      <c r="Y1302" s="11">
        <v>1.85</v>
      </c>
      <c r="Z1302" s="12">
        <v>0</v>
      </c>
    </row>
    <row r="1303" spans="1:26" x14ac:dyDescent="0.25">
      <c r="A1303" s="8" t="s">
        <v>20</v>
      </c>
      <c r="B1303" s="9" t="s">
        <v>1767</v>
      </c>
      <c r="C1303" s="13">
        <v>125</v>
      </c>
      <c r="D1303" s="13">
        <v>107</v>
      </c>
      <c r="E1303" s="13">
        <v>42</v>
      </c>
      <c r="F1303" s="13">
        <v>171</v>
      </c>
      <c r="G1303" s="9" t="s">
        <v>550</v>
      </c>
      <c r="H1303" s="13">
        <v>875</v>
      </c>
      <c r="I1303" s="13">
        <v>20113965</v>
      </c>
      <c r="J1303" s="9" t="s">
        <v>3170</v>
      </c>
      <c r="K1303" s="9" t="s">
        <v>1074</v>
      </c>
      <c r="L1303" s="9" t="s">
        <v>4459</v>
      </c>
      <c r="M1303" s="13"/>
      <c r="N1303" s="13"/>
      <c r="O1303" s="9"/>
      <c r="P1303" s="13"/>
      <c r="Q1303" s="13">
        <v>66</v>
      </c>
      <c r="R1303" s="9" t="s">
        <v>25</v>
      </c>
      <c r="S1303" s="9" t="s">
        <v>26</v>
      </c>
      <c r="T1303" s="9" t="s">
        <v>54</v>
      </c>
      <c r="U1303" s="13">
        <v>40000000</v>
      </c>
      <c r="V1303" s="13">
        <v>2012</v>
      </c>
      <c r="W1303" s="13">
        <v>596</v>
      </c>
      <c r="X1303" s="13">
        <v>6.5</v>
      </c>
      <c r="Y1303" s="13">
        <v>2.35</v>
      </c>
      <c r="Z1303" s="14">
        <v>0</v>
      </c>
    </row>
    <row r="1304" spans="1:26" x14ac:dyDescent="0.25">
      <c r="A1304" s="5" t="s">
        <v>20</v>
      </c>
      <c r="B1304" s="6" t="s">
        <v>1870</v>
      </c>
      <c r="C1304" s="11">
        <v>54</v>
      </c>
      <c r="D1304" s="11">
        <v>106</v>
      </c>
      <c r="E1304" s="11">
        <v>22</v>
      </c>
      <c r="F1304" s="11">
        <v>613</v>
      </c>
      <c r="G1304" s="6" t="s">
        <v>1275</v>
      </c>
      <c r="H1304" s="11">
        <v>2000</v>
      </c>
      <c r="I1304" s="11">
        <v>13376506</v>
      </c>
      <c r="J1304" s="6" t="s">
        <v>1074</v>
      </c>
      <c r="K1304" s="6"/>
      <c r="L1304" s="6"/>
      <c r="M1304" s="11"/>
      <c r="N1304" s="11"/>
      <c r="O1304" s="6"/>
      <c r="P1304" s="11"/>
      <c r="Q1304" s="11">
        <v>111</v>
      </c>
      <c r="R1304" s="6" t="s">
        <v>25</v>
      </c>
      <c r="S1304" s="6" t="s">
        <v>26</v>
      </c>
      <c r="T1304" s="6" t="s">
        <v>27</v>
      </c>
      <c r="U1304" s="11">
        <v>40000000</v>
      </c>
      <c r="V1304" s="11">
        <v>1999</v>
      </c>
      <c r="W1304" s="11">
        <v>642</v>
      </c>
      <c r="X1304" s="11">
        <v>6.3</v>
      </c>
      <c r="Y1304" s="11">
        <v>1.85</v>
      </c>
      <c r="Z1304" s="12">
        <v>579</v>
      </c>
    </row>
    <row r="1305" spans="1:26" x14ac:dyDescent="0.25">
      <c r="A1305" s="8" t="s">
        <v>20</v>
      </c>
      <c r="B1305" s="9" t="s">
        <v>1871</v>
      </c>
      <c r="C1305" s="13">
        <v>104</v>
      </c>
      <c r="D1305" s="13">
        <v>101</v>
      </c>
      <c r="E1305" s="13">
        <v>37</v>
      </c>
      <c r="F1305" s="13">
        <v>595</v>
      </c>
      <c r="G1305" s="9" t="s">
        <v>1872</v>
      </c>
      <c r="H1305" s="13">
        <v>2000</v>
      </c>
      <c r="I1305" s="13">
        <v>13208023</v>
      </c>
      <c r="J1305" s="9" t="s">
        <v>5507</v>
      </c>
      <c r="K1305" s="9" t="s">
        <v>1786</v>
      </c>
      <c r="L1305" s="9" t="s">
        <v>2604</v>
      </c>
      <c r="M1305" s="13"/>
      <c r="N1305" s="13"/>
      <c r="O1305" s="9"/>
      <c r="P1305" s="13"/>
      <c r="Q1305" s="13">
        <v>388</v>
      </c>
      <c r="R1305" s="9" t="s">
        <v>25</v>
      </c>
      <c r="S1305" s="9" t="s">
        <v>34</v>
      </c>
      <c r="T1305" s="9" t="s">
        <v>249</v>
      </c>
      <c r="U1305" s="13">
        <v>42000000</v>
      </c>
      <c r="V1305" s="13">
        <v>2002</v>
      </c>
      <c r="W1305" s="13">
        <v>886</v>
      </c>
      <c r="X1305" s="13">
        <v>3.3</v>
      </c>
      <c r="Y1305" s="13">
        <v>2.35</v>
      </c>
      <c r="Z1305" s="14">
        <v>612</v>
      </c>
    </row>
    <row r="1306" spans="1:26" x14ac:dyDescent="0.25">
      <c r="A1306" s="5" t="s">
        <v>20</v>
      </c>
      <c r="B1306" s="6" t="s">
        <v>620</v>
      </c>
      <c r="C1306" s="11">
        <v>157</v>
      </c>
      <c r="D1306" s="11">
        <v>109</v>
      </c>
      <c r="E1306" s="11">
        <v>80</v>
      </c>
      <c r="F1306" s="11">
        <v>835</v>
      </c>
      <c r="G1306" s="6" t="s">
        <v>214</v>
      </c>
      <c r="H1306" s="11">
        <v>14000</v>
      </c>
      <c r="I1306" s="11">
        <v>13838130</v>
      </c>
      <c r="J1306" s="6" t="s">
        <v>497</v>
      </c>
      <c r="K1306" s="6" t="s">
        <v>378</v>
      </c>
      <c r="L1306" s="6" t="s">
        <v>478</v>
      </c>
      <c r="M1306" s="11" t="s">
        <v>2604</v>
      </c>
      <c r="N1306" s="11"/>
      <c r="O1306" s="6"/>
      <c r="P1306" s="11"/>
      <c r="Q1306" s="11">
        <v>157</v>
      </c>
      <c r="R1306" s="6" t="s">
        <v>25</v>
      </c>
      <c r="S1306" s="6" t="s">
        <v>26</v>
      </c>
      <c r="T1306" s="6" t="s">
        <v>27</v>
      </c>
      <c r="U1306" s="11">
        <v>40000000</v>
      </c>
      <c r="V1306" s="11">
        <v>2009</v>
      </c>
      <c r="W1306" s="11">
        <v>4000</v>
      </c>
      <c r="X1306" s="11">
        <v>5.9</v>
      </c>
      <c r="Y1306" s="11">
        <v>2.35</v>
      </c>
      <c r="Z1306" s="12">
        <v>0</v>
      </c>
    </row>
    <row r="1307" spans="1:26" x14ac:dyDescent="0.25">
      <c r="A1307" s="8" t="s">
        <v>20</v>
      </c>
      <c r="B1307" s="9" t="s">
        <v>1707</v>
      </c>
      <c r="C1307" s="13">
        <v>159</v>
      </c>
      <c r="D1307" s="13">
        <v>110</v>
      </c>
      <c r="E1307" s="13">
        <v>118</v>
      </c>
      <c r="F1307" s="13">
        <v>287</v>
      </c>
      <c r="G1307" s="9" t="s">
        <v>1354</v>
      </c>
      <c r="H1307" s="13">
        <v>11000</v>
      </c>
      <c r="I1307" s="13">
        <v>5773519</v>
      </c>
      <c r="J1307" s="9" t="s">
        <v>1074</v>
      </c>
      <c r="K1307" s="9" t="s">
        <v>1786</v>
      </c>
      <c r="L1307" s="9" t="s">
        <v>2970</v>
      </c>
      <c r="M1307" s="13" t="s">
        <v>2604</v>
      </c>
      <c r="N1307" s="13"/>
      <c r="O1307" s="9"/>
      <c r="P1307" s="13"/>
      <c r="Q1307" s="13">
        <v>91</v>
      </c>
      <c r="R1307" s="9" t="s">
        <v>25</v>
      </c>
      <c r="S1307" s="9" t="s">
        <v>26</v>
      </c>
      <c r="T1307" s="9" t="s">
        <v>27</v>
      </c>
      <c r="U1307" s="13">
        <v>40000000</v>
      </c>
      <c r="V1307" s="13">
        <v>2015</v>
      </c>
      <c r="W1307" s="13">
        <v>1000</v>
      </c>
      <c r="X1307" s="13">
        <v>6</v>
      </c>
      <c r="Y1307" s="13">
        <v>2.35</v>
      </c>
      <c r="Z1307" s="14">
        <v>11000</v>
      </c>
    </row>
    <row r="1308" spans="1:26" x14ac:dyDescent="0.25">
      <c r="A1308" s="5" t="s">
        <v>20</v>
      </c>
      <c r="B1308" s="6" t="s">
        <v>1574</v>
      </c>
      <c r="C1308" s="11">
        <v>78</v>
      </c>
      <c r="D1308" s="11">
        <v>89</v>
      </c>
      <c r="E1308" s="11">
        <v>0</v>
      </c>
      <c r="F1308" s="11">
        <v>500</v>
      </c>
      <c r="G1308" s="6" t="s">
        <v>731</v>
      </c>
      <c r="H1308" s="11">
        <v>1000</v>
      </c>
      <c r="I1308" s="11">
        <v>9652000</v>
      </c>
      <c r="J1308" s="6" t="s">
        <v>599</v>
      </c>
      <c r="K1308" s="6"/>
      <c r="L1308" s="6"/>
      <c r="M1308" s="11"/>
      <c r="N1308" s="11"/>
      <c r="O1308" s="6"/>
      <c r="P1308" s="11"/>
      <c r="Q1308" s="11">
        <v>147</v>
      </c>
      <c r="R1308" s="6" t="s">
        <v>25</v>
      </c>
      <c r="S1308" s="6" t="s">
        <v>26</v>
      </c>
      <c r="T1308" s="6" t="s">
        <v>27</v>
      </c>
      <c r="U1308" s="11">
        <v>40000000</v>
      </c>
      <c r="V1308" s="11">
        <v>2003</v>
      </c>
      <c r="W1308" s="11">
        <v>627</v>
      </c>
      <c r="X1308" s="11">
        <v>5.8</v>
      </c>
      <c r="Y1308" s="11">
        <v>1.85</v>
      </c>
      <c r="Z1308" s="12">
        <v>0</v>
      </c>
    </row>
    <row r="1309" spans="1:26" x14ac:dyDescent="0.25">
      <c r="A1309" s="8" t="s">
        <v>20</v>
      </c>
      <c r="B1309" s="9" t="s">
        <v>1873</v>
      </c>
      <c r="C1309" s="13">
        <v>88</v>
      </c>
      <c r="D1309" s="13">
        <v>100</v>
      </c>
      <c r="E1309" s="13">
        <v>92</v>
      </c>
      <c r="F1309" s="13">
        <v>706</v>
      </c>
      <c r="G1309" s="9" t="s">
        <v>125</v>
      </c>
      <c r="H1309" s="13">
        <v>1000</v>
      </c>
      <c r="I1309" s="13">
        <v>12081447</v>
      </c>
      <c r="J1309" s="9" t="s">
        <v>599</v>
      </c>
      <c r="K1309" s="9" t="s">
        <v>1074</v>
      </c>
      <c r="L1309" s="9" t="s">
        <v>2909</v>
      </c>
      <c r="M1309" s="13"/>
      <c r="N1309" s="13"/>
      <c r="O1309" s="9"/>
      <c r="P1309" s="13"/>
      <c r="Q1309" s="13">
        <v>25</v>
      </c>
      <c r="R1309" s="9" t="s">
        <v>25</v>
      </c>
      <c r="S1309" s="9" t="s">
        <v>26</v>
      </c>
      <c r="T1309" s="9" t="s">
        <v>249</v>
      </c>
      <c r="U1309" s="13"/>
      <c r="V1309" s="13">
        <v>2008</v>
      </c>
      <c r="W1309" s="13">
        <v>760</v>
      </c>
      <c r="X1309" s="13">
        <v>6.5</v>
      </c>
      <c r="Y1309" s="13">
        <v>2.35</v>
      </c>
      <c r="Z1309" s="14">
        <v>866</v>
      </c>
    </row>
    <row r="1310" spans="1:26" x14ac:dyDescent="0.25">
      <c r="A1310" s="5" t="s">
        <v>20</v>
      </c>
      <c r="B1310" s="6" t="s">
        <v>1874</v>
      </c>
      <c r="C1310" s="11">
        <v>32</v>
      </c>
      <c r="D1310" s="11">
        <v>119</v>
      </c>
      <c r="E1310" s="11">
        <v>5</v>
      </c>
      <c r="F1310" s="11">
        <v>249</v>
      </c>
      <c r="G1310" s="6" t="s">
        <v>1875</v>
      </c>
      <c r="H1310" s="11">
        <v>521</v>
      </c>
      <c r="I1310" s="11">
        <v>7000000</v>
      </c>
      <c r="J1310" s="6" t="s">
        <v>497</v>
      </c>
      <c r="K1310" s="6" t="s">
        <v>378</v>
      </c>
      <c r="L1310" s="6" t="s">
        <v>1074</v>
      </c>
      <c r="M1310" s="11" t="s">
        <v>2604</v>
      </c>
      <c r="N1310" s="11"/>
      <c r="O1310" s="6"/>
      <c r="P1310" s="11"/>
      <c r="Q1310" s="11">
        <v>70</v>
      </c>
      <c r="R1310" s="6" t="s">
        <v>25</v>
      </c>
      <c r="S1310" s="6" t="s">
        <v>34</v>
      </c>
      <c r="T1310" s="6" t="s">
        <v>54</v>
      </c>
      <c r="U1310" s="11">
        <v>36000000</v>
      </c>
      <c r="V1310" s="11">
        <v>1980</v>
      </c>
      <c r="W1310" s="11">
        <v>372</v>
      </c>
      <c r="X1310" s="11">
        <v>4.7</v>
      </c>
      <c r="Y1310" s="11">
        <v>2.35</v>
      </c>
      <c r="Z1310" s="12">
        <v>328</v>
      </c>
    </row>
    <row r="1311" spans="1:26" x14ac:dyDescent="0.25">
      <c r="A1311" s="8" t="s">
        <v>20</v>
      </c>
      <c r="B1311" s="9" t="s">
        <v>1876</v>
      </c>
      <c r="C1311" s="13">
        <v>75</v>
      </c>
      <c r="D1311" s="13">
        <v>83</v>
      </c>
      <c r="E1311" s="13">
        <v>7</v>
      </c>
      <c r="F1311" s="13">
        <v>485</v>
      </c>
      <c r="G1311" s="9" t="s">
        <v>1158</v>
      </c>
      <c r="H1311" s="13">
        <v>2000</v>
      </c>
      <c r="I1311" s="13">
        <v>10431220</v>
      </c>
      <c r="J1311" s="9" t="s">
        <v>497</v>
      </c>
      <c r="K1311" s="9" t="s">
        <v>2970</v>
      </c>
      <c r="L1311" s="9"/>
      <c r="M1311" s="13"/>
      <c r="N1311" s="13"/>
      <c r="O1311" s="9"/>
      <c r="P1311" s="13"/>
      <c r="Q1311" s="13">
        <v>162</v>
      </c>
      <c r="R1311" s="9" t="s">
        <v>25</v>
      </c>
      <c r="S1311" s="9" t="s">
        <v>26</v>
      </c>
      <c r="T1311" s="9" t="s">
        <v>249</v>
      </c>
      <c r="U1311" s="13">
        <v>24000000</v>
      </c>
      <c r="V1311" s="13">
        <v>1999</v>
      </c>
      <c r="W1311" s="13">
        <v>577</v>
      </c>
      <c r="X1311" s="13">
        <v>4.0999999999999996</v>
      </c>
      <c r="Y1311" s="13">
        <v>1.85</v>
      </c>
      <c r="Z1311" s="14">
        <v>401</v>
      </c>
    </row>
    <row r="1312" spans="1:26" x14ac:dyDescent="0.25">
      <c r="A1312" s="5" t="s">
        <v>20</v>
      </c>
      <c r="B1312" s="6" t="s">
        <v>1877</v>
      </c>
      <c r="C1312" s="11">
        <v>219</v>
      </c>
      <c r="D1312" s="11">
        <v>108</v>
      </c>
      <c r="E1312" s="11">
        <v>22</v>
      </c>
      <c r="F1312" s="11">
        <v>61</v>
      </c>
      <c r="G1312" s="6" t="s">
        <v>233</v>
      </c>
      <c r="H1312" s="11">
        <v>12000</v>
      </c>
      <c r="I1312" s="11">
        <v>10326062</v>
      </c>
      <c r="J1312" s="6" t="s">
        <v>497</v>
      </c>
      <c r="K1312" s="6" t="s">
        <v>1786</v>
      </c>
      <c r="L1312" s="6" t="s">
        <v>5505</v>
      </c>
      <c r="M1312" s="11" t="s">
        <v>2970</v>
      </c>
      <c r="N1312" s="11" t="s">
        <v>2604</v>
      </c>
      <c r="O1312" s="6"/>
      <c r="P1312" s="11"/>
      <c r="Q1312" s="11">
        <v>310</v>
      </c>
      <c r="R1312" s="6" t="s">
        <v>25</v>
      </c>
      <c r="S1312" s="6" t="s">
        <v>318</v>
      </c>
      <c r="T1312" s="6" t="s">
        <v>249</v>
      </c>
      <c r="U1312" s="11">
        <v>33000000</v>
      </c>
      <c r="V1312" s="11">
        <v>2009</v>
      </c>
      <c r="W1312" s="11">
        <v>2000</v>
      </c>
      <c r="X1312" s="11">
        <v>6.8</v>
      </c>
      <c r="Y1312" s="11">
        <v>2.35</v>
      </c>
      <c r="Z1312" s="12">
        <v>10000</v>
      </c>
    </row>
    <row r="1313" spans="1:26" x14ac:dyDescent="0.25">
      <c r="A1313" s="8" t="s">
        <v>20</v>
      </c>
      <c r="B1313" s="9" t="s">
        <v>1500</v>
      </c>
      <c r="C1313" s="13">
        <v>83</v>
      </c>
      <c r="D1313" s="13">
        <v>102</v>
      </c>
      <c r="E1313" s="13">
        <v>39</v>
      </c>
      <c r="F1313" s="13">
        <v>259</v>
      </c>
      <c r="G1313" s="9" t="s">
        <v>561</v>
      </c>
      <c r="H1313" s="13">
        <v>1000</v>
      </c>
      <c r="I1313" s="13">
        <v>6114237</v>
      </c>
      <c r="J1313" s="9" t="s">
        <v>1074</v>
      </c>
      <c r="K1313" s="9" t="s">
        <v>5505</v>
      </c>
      <c r="L1313" s="9" t="s">
        <v>2970</v>
      </c>
      <c r="M1313" s="13" t="s">
        <v>2604</v>
      </c>
      <c r="N1313" s="13"/>
      <c r="O1313" s="9"/>
      <c r="P1313" s="13"/>
      <c r="Q1313" s="13">
        <v>207</v>
      </c>
      <c r="R1313" s="9" t="s">
        <v>25</v>
      </c>
      <c r="S1313" s="9" t="s">
        <v>26</v>
      </c>
      <c r="T1313" s="9" t="s">
        <v>249</v>
      </c>
      <c r="U1313" s="13">
        <v>40000000</v>
      </c>
      <c r="V1313" s="13">
        <v>2001</v>
      </c>
      <c r="W1313" s="13">
        <v>1000</v>
      </c>
      <c r="X1313" s="13">
        <v>6.2</v>
      </c>
      <c r="Y1313" s="13">
        <v>1.85</v>
      </c>
      <c r="Z1313" s="14">
        <v>892</v>
      </c>
    </row>
    <row r="1314" spans="1:26" x14ac:dyDescent="0.25">
      <c r="A1314" s="5" t="s">
        <v>20</v>
      </c>
      <c r="B1314" s="6" t="s">
        <v>1834</v>
      </c>
      <c r="C1314" s="11">
        <v>53</v>
      </c>
      <c r="D1314" s="11">
        <v>93</v>
      </c>
      <c r="E1314" s="11">
        <v>18</v>
      </c>
      <c r="F1314" s="11">
        <v>443</v>
      </c>
      <c r="G1314" s="6" t="s">
        <v>1880</v>
      </c>
      <c r="H1314" s="11">
        <v>3000</v>
      </c>
      <c r="I1314" s="11">
        <v>4835968</v>
      </c>
      <c r="J1314" s="6" t="s">
        <v>497</v>
      </c>
      <c r="K1314" s="6" t="s">
        <v>378</v>
      </c>
      <c r="L1314" s="6" t="s">
        <v>2604</v>
      </c>
      <c r="M1314" s="11"/>
      <c r="N1314" s="11"/>
      <c r="O1314" s="6"/>
      <c r="P1314" s="11"/>
      <c r="Q1314" s="11">
        <v>82</v>
      </c>
      <c r="R1314" s="6" t="s">
        <v>25</v>
      </c>
      <c r="S1314" s="6" t="s">
        <v>34</v>
      </c>
      <c r="T1314" s="6" t="s">
        <v>27</v>
      </c>
      <c r="U1314" s="11">
        <v>40000000</v>
      </c>
      <c r="V1314" s="11">
        <v>2002</v>
      </c>
      <c r="W1314" s="11">
        <v>545</v>
      </c>
      <c r="X1314" s="11">
        <v>4.5</v>
      </c>
      <c r="Y1314" s="11">
        <v>2.35</v>
      </c>
      <c r="Z1314" s="12">
        <v>158</v>
      </c>
    </row>
    <row r="1315" spans="1:26" x14ac:dyDescent="0.25">
      <c r="A1315" s="8" t="s">
        <v>20</v>
      </c>
      <c r="B1315" s="9" t="s">
        <v>1881</v>
      </c>
      <c r="C1315" s="13">
        <v>61</v>
      </c>
      <c r="D1315" s="13">
        <v>84</v>
      </c>
      <c r="E1315" s="13">
        <v>8</v>
      </c>
      <c r="F1315" s="13">
        <v>219</v>
      </c>
      <c r="G1315" s="9" t="s">
        <v>1882</v>
      </c>
      <c r="H1315" s="13">
        <v>545</v>
      </c>
      <c r="I1315" s="13">
        <v>4777007</v>
      </c>
      <c r="J1315" s="9" t="s">
        <v>599</v>
      </c>
      <c r="K1315" s="9" t="s">
        <v>478</v>
      </c>
      <c r="L1315" s="9" t="s">
        <v>2970</v>
      </c>
      <c r="M1315" s="13"/>
      <c r="N1315" s="13"/>
      <c r="O1315" s="9"/>
      <c r="P1315" s="13"/>
      <c r="Q1315" s="13">
        <v>98</v>
      </c>
      <c r="R1315" s="9" t="s">
        <v>25</v>
      </c>
      <c r="S1315" s="9" t="s">
        <v>538</v>
      </c>
      <c r="T1315" s="9" t="s">
        <v>27</v>
      </c>
      <c r="U1315" s="13">
        <v>40000000</v>
      </c>
      <c r="V1315" s="13">
        <v>2001</v>
      </c>
      <c r="W1315" s="13">
        <v>248</v>
      </c>
      <c r="X1315" s="13">
        <v>5.8</v>
      </c>
      <c r="Y1315" s="13">
        <v>2.35</v>
      </c>
      <c r="Z1315" s="14">
        <v>565</v>
      </c>
    </row>
    <row r="1316" spans="1:26" x14ac:dyDescent="0.25">
      <c r="A1316" s="5" t="s">
        <v>20</v>
      </c>
      <c r="B1316" s="6" t="s">
        <v>1535</v>
      </c>
      <c r="C1316" s="11">
        <v>308</v>
      </c>
      <c r="D1316" s="11">
        <v>107</v>
      </c>
      <c r="E1316" s="11">
        <v>0</v>
      </c>
      <c r="F1316" s="11">
        <v>167</v>
      </c>
      <c r="G1316" s="6" t="s">
        <v>597</v>
      </c>
      <c r="H1316" s="11">
        <v>11000</v>
      </c>
      <c r="I1316" s="11">
        <v>3675072</v>
      </c>
      <c r="J1316" s="6" t="s">
        <v>378</v>
      </c>
      <c r="K1316" s="6" t="s">
        <v>2970</v>
      </c>
      <c r="L1316" s="6" t="s">
        <v>2604</v>
      </c>
      <c r="M1316" s="11"/>
      <c r="N1316" s="11"/>
      <c r="O1316" s="6"/>
      <c r="P1316" s="11"/>
      <c r="Q1316" s="11">
        <v>801</v>
      </c>
      <c r="R1316" s="6" t="s">
        <v>25</v>
      </c>
      <c r="S1316" s="6" t="s">
        <v>34</v>
      </c>
      <c r="T1316" s="6" t="s">
        <v>249</v>
      </c>
      <c r="U1316" s="11">
        <v>26000000</v>
      </c>
      <c r="V1316" s="11">
        <v>2007</v>
      </c>
      <c r="W1316" s="11">
        <v>372</v>
      </c>
      <c r="X1316" s="11">
        <v>7.3</v>
      </c>
      <c r="Y1316" s="11">
        <v>2.35</v>
      </c>
      <c r="Z1316" s="12">
        <v>15000</v>
      </c>
    </row>
    <row r="1317" spans="1:26" x14ac:dyDescent="0.25">
      <c r="A1317" s="8" t="s">
        <v>20</v>
      </c>
      <c r="B1317" s="9" t="s">
        <v>1248</v>
      </c>
      <c r="C1317" s="13">
        <v>70</v>
      </c>
      <c r="D1317" s="13">
        <v>91</v>
      </c>
      <c r="E1317" s="13">
        <v>48</v>
      </c>
      <c r="F1317" s="13">
        <v>39</v>
      </c>
      <c r="G1317" s="9" t="s">
        <v>1884</v>
      </c>
      <c r="H1317" s="13">
        <v>61</v>
      </c>
      <c r="I1317" s="13">
        <v>18438149</v>
      </c>
      <c r="J1317" s="9" t="s">
        <v>599</v>
      </c>
      <c r="K1317" s="9" t="s">
        <v>1074</v>
      </c>
      <c r="L1317" s="9"/>
      <c r="M1317" s="13"/>
      <c r="N1317" s="13"/>
      <c r="O1317" s="9"/>
      <c r="P1317" s="13"/>
      <c r="Q1317" s="13">
        <v>93</v>
      </c>
      <c r="R1317" s="9" t="s">
        <v>25</v>
      </c>
      <c r="S1317" s="9" t="s">
        <v>26</v>
      </c>
      <c r="T1317" s="9" t="s">
        <v>27</v>
      </c>
      <c r="U1317" s="13">
        <v>40000000</v>
      </c>
      <c r="V1317" s="13">
        <v>2012</v>
      </c>
      <c r="W1317" s="13">
        <v>46</v>
      </c>
      <c r="X1317" s="13">
        <v>5.9</v>
      </c>
      <c r="Y1317" s="13">
        <v>2.35</v>
      </c>
      <c r="Z1317" s="14">
        <v>0</v>
      </c>
    </row>
    <row r="1318" spans="1:26" x14ac:dyDescent="0.25">
      <c r="A1318" s="5" t="s">
        <v>20</v>
      </c>
      <c r="B1318" s="6" t="s">
        <v>1886</v>
      </c>
      <c r="C1318" s="11">
        <v>41</v>
      </c>
      <c r="D1318" s="11">
        <v>94</v>
      </c>
      <c r="E1318" s="11">
        <v>0</v>
      </c>
      <c r="F1318" s="11">
        <v>379</v>
      </c>
      <c r="G1318" s="6" t="s">
        <v>1231</v>
      </c>
      <c r="H1318" s="11">
        <v>795</v>
      </c>
      <c r="I1318" s="11">
        <v>511920</v>
      </c>
      <c r="J1318" s="6" t="s">
        <v>378</v>
      </c>
      <c r="K1318" s="6" t="s">
        <v>2809</v>
      </c>
      <c r="L1318" s="6" t="s">
        <v>599</v>
      </c>
      <c r="M1318" s="11" t="s">
        <v>478</v>
      </c>
      <c r="N1318" s="11" t="s">
        <v>4459</v>
      </c>
      <c r="O1318" s="6"/>
      <c r="P1318" s="11"/>
      <c r="Q1318" s="11">
        <v>26</v>
      </c>
      <c r="R1318" s="6" t="s">
        <v>25</v>
      </c>
      <c r="S1318" s="6" t="s">
        <v>26</v>
      </c>
      <c r="T1318" s="6" t="s">
        <v>54</v>
      </c>
      <c r="U1318" s="11">
        <v>40000000</v>
      </c>
      <c r="V1318" s="11">
        <v>2008</v>
      </c>
      <c r="W1318" s="11">
        <v>754</v>
      </c>
      <c r="X1318" s="11">
        <v>4.4000000000000004</v>
      </c>
      <c r="Y1318" s="11">
        <v>1.85</v>
      </c>
      <c r="Z1318" s="12">
        <v>211</v>
      </c>
    </row>
    <row r="1319" spans="1:26" x14ac:dyDescent="0.25">
      <c r="A1319" s="8" t="s">
        <v>20</v>
      </c>
      <c r="B1319" s="9" t="s">
        <v>1454</v>
      </c>
      <c r="C1319" s="13">
        <v>224</v>
      </c>
      <c r="D1319" s="13">
        <v>115</v>
      </c>
      <c r="E1319" s="13">
        <v>180</v>
      </c>
      <c r="F1319" s="13">
        <v>87</v>
      </c>
      <c r="G1319" s="9" t="s">
        <v>438</v>
      </c>
      <c r="H1319" s="13">
        <v>1000</v>
      </c>
      <c r="I1319" s="13">
        <v>10640645</v>
      </c>
      <c r="J1319" s="9" t="s">
        <v>497</v>
      </c>
      <c r="K1319" s="9" t="s">
        <v>5507</v>
      </c>
      <c r="L1319" s="9" t="s">
        <v>1074</v>
      </c>
      <c r="M1319" s="13" t="s">
        <v>5505</v>
      </c>
      <c r="N1319" s="13" t="s">
        <v>2604</v>
      </c>
      <c r="O1319" s="9"/>
      <c r="P1319" s="13"/>
      <c r="Q1319" s="13">
        <v>110</v>
      </c>
      <c r="R1319" s="9" t="s">
        <v>25</v>
      </c>
      <c r="S1319" s="9" t="s">
        <v>26</v>
      </c>
      <c r="T1319" s="9" t="s">
        <v>249</v>
      </c>
      <c r="U1319" s="13">
        <v>40000000</v>
      </c>
      <c r="V1319" s="13">
        <v>2015</v>
      </c>
      <c r="W1319" s="13">
        <v>535</v>
      </c>
      <c r="X1319" s="13">
        <v>5.8</v>
      </c>
      <c r="Y1319" s="13">
        <v>2.35</v>
      </c>
      <c r="Z1319" s="14">
        <v>0</v>
      </c>
    </row>
    <row r="1320" spans="1:26" x14ac:dyDescent="0.25">
      <c r="A1320" s="5" t="s">
        <v>20</v>
      </c>
      <c r="B1320" s="6" t="s">
        <v>1887</v>
      </c>
      <c r="C1320" s="11">
        <v>66</v>
      </c>
      <c r="D1320" s="11">
        <v>93</v>
      </c>
      <c r="E1320" s="11">
        <v>13</v>
      </c>
      <c r="F1320" s="11">
        <v>173</v>
      </c>
      <c r="G1320" s="6" t="s">
        <v>1254</v>
      </c>
      <c r="H1320" s="11">
        <v>15000</v>
      </c>
      <c r="I1320" s="11">
        <v>652526</v>
      </c>
      <c r="J1320" s="6" t="s">
        <v>497</v>
      </c>
      <c r="K1320" s="6" t="s">
        <v>378</v>
      </c>
      <c r="L1320" s="6" t="s">
        <v>4118</v>
      </c>
      <c r="M1320" s="11" t="s">
        <v>2604</v>
      </c>
      <c r="N1320" s="11"/>
      <c r="O1320" s="6"/>
      <c r="P1320" s="11"/>
      <c r="Q1320" s="11">
        <v>187</v>
      </c>
      <c r="R1320" s="6" t="s">
        <v>25</v>
      </c>
      <c r="S1320" s="6" t="s">
        <v>318</v>
      </c>
      <c r="T1320" s="6" t="s">
        <v>54</v>
      </c>
      <c r="U1320" s="11">
        <v>40000000</v>
      </c>
      <c r="V1320" s="11">
        <v>2006</v>
      </c>
      <c r="W1320" s="11">
        <v>460</v>
      </c>
      <c r="X1320" s="11">
        <v>5.0999999999999996</v>
      </c>
      <c r="Y1320" s="11">
        <v>2.35</v>
      </c>
      <c r="Z1320" s="12">
        <v>823</v>
      </c>
    </row>
    <row r="1321" spans="1:26" x14ac:dyDescent="0.25">
      <c r="A1321" s="8" t="s">
        <v>20</v>
      </c>
      <c r="B1321" s="9" t="s">
        <v>884</v>
      </c>
      <c r="C1321" s="13">
        <v>253</v>
      </c>
      <c r="D1321" s="13">
        <v>105</v>
      </c>
      <c r="E1321" s="13">
        <v>154</v>
      </c>
      <c r="F1321" s="13">
        <v>502</v>
      </c>
      <c r="G1321" s="9" t="s">
        <v>1888</v>
      </c>
      <c r="H1321" s="13">
        <v>884</v>
      </c>
      <c r="I1321" s="13">
        <v>80050171</v>
      </c>
      <c r="J1321" s="9" t="s">
        <v>1074</v>
      </c>
      <c r="K1321" s="9" t="s">
        <v>5505</v>
      </c>
      <c r="L1321" s="9" t="s">
        <v>2604</v>
      </c>
      <c r="M1321" s="13"/>
      <c r="N1321" s="13"/>
      <c r="O1321" s="9"/>
      <c r="P1321" s="13"/>
      <c r="Q1321" s="13">
        <v>491</v>
      </c>
      <c r="R1321" s="9" t="s">
        <v>25</v>
      </c>
      <c r="S1321" s="9" t="s">
        <v>26</v>
      </c>
      <c r="T1321" s="9" t="s">
        <v>27</v>
      </c>
      <c r="U1321" s="13">
        <v>20000000</v>
      </c>
      <c r="V1321" s="13">
        <v>2007</v>
      </c>
      <c r="W1321" s="13">
        <v>617</v>
      </c>
      <c r="X1321" s="13">
        <v>6.9</v>
      </c>
      <c r="Y1321" s="13">
        <v>1.85</v>
      </c>
      <c r="Z1321" s="14">
        <v>0</v>
      </c>
    </row>
    <row r="1322" spans="1:26" x14ac:dyDescent="0.25">
      <c r="A1322" s="5" t="s">
        <v>20</v>
      </c>
      <c r="B1322" s="6" t="s">
        <v>1318</v>
      </c>
      <c r="C1322" s="11">
        <v>79</v>
      </c>
      <c r="D1322" s="11">
        <v>107</v>
      </c>
      <c r="E1322" s="11">
        <v>34</v>
      </c>
      <c r="F1322" s="11">
        <v>472</v>
      </c>
      <c r="G1322" s="6" t="s">
        <v>1736</v>
      </c>
      <c r="H1322" s="11">
        <v>11000</v>
      </c>
      <c r="I1322" s="11">
        <v>7564000</v>
      </c>
      <c r="J1322" s="6" t="s">
        <v>599</v>
      </c>
      <c r="K1322" s="6" t="s">
        <v>5507</v>
      </c>
      <c r="L1322" s="6" t="s">
        <v>1074</v>
      </c>
      <c r="M1322" s="11" t="s">
        <v>2604</v>
      </c>
      <c r="N1322" s="11"/>
      <c r="O1322" s="6"/>
      <c r="P1322" s="11"/>
      <c r="Q1322" s="11">
        <v>223</v>
      </c>
      <c r="R1322" s="6" t="s">
        <v>25</v>
      </c>
      <c r="S1322" s="6" t="s">
        <v>26</v>
      </c>
      <c r="T1322" s="6" t="s">
        <v>27</v>
      </c>
      <c r="U1322" s="11">
        <v>20000000</v>
      </c>
      <c r="V1322" s="11">
        <v>1995</v>
      </c>
      <c r="W1322" s="11">
        <v>922</v>
      </c>
      <c r="X1322" s="11">
        <v>6.2</v>
      </c>
      <c r="Y1322" s="11">
        <v>2.35</v>
      </c>
      <c r="Z1322" s="12">
        <v>12000</v>
      </c>
    </row>
    <row r="1323" spans="1:26" x14ac:dyDescent="0.25">
      <c r="A1323" s="8" t="s">
        <v>20</v>
      </c>
      <c r="B1323" s="9" t="s">
        <v>1890</v>
      </c>
      <c r="C1323" s="13">
        <v>94</v>
      </c>
      <c r="D1323" s="13">
        <v>101</v>
      </c>
      <c r="E1323" s="13">
        <v>47</v>
      </c>
      <c r="F1323" s="13">
        <v>2</v>
      </c>
      <c r="G1323" s="9" t="s">
        <v>1891</v>
      </c>
      <c r="H1323" s="13">
        <v>499</v>
      </c>
      <c r="I1323" s="13">
        <v>876671</v>
      </c>
      <c r="J1323" s="9" t="s">
        <v>378</v>
      </c>
      <c r="K1323" s="9" t="s">
        <v>599</v>
      </c>
      <c r="L1323" s="9" t="s">
        <v>1074</v>
      </c>
      <c r="M1323" s="13" t="s">
        <v>4459</v>
      </c>
      <c r="N1323" s="13" t="s">
        <v>2604</v>
      </c>
      <c r="O1323" s="9" t="s">
        <v>5508</v>
      </c>
      <c r="P1323" s="13"/>
      <c r="Q1323" s="13">
        <v>90</v>
      </c>
      <c r="R1323" s="9" t="s">
        <v>25</v>
      </c>
      <c r="S1323" s="9" t="s">
        <v>26</v>
      </c>
      <c r="T1323" s="9" t="s">
        <v>249</v>
      </c>
      <c r="U1323" s="13">
        <v>25000000</v>
      </c>
      <c r="V1323" s="13">
        <v>2007</v>
      </c>
      <c r="W1323" s="13">
        <v>3</v>
      </c>
      <c r="X1323" s="13">
        <v>6.9</v>
      </c>
      <c r="Y1323" s="13">
        <v>2.35</v>
      </c>
      <c r="Z1323" s="14">
        <v>0</v>
      </c>
    </row>
    <row r="1324" spans="1:26" x14ac:dyDescent="0.25">
      <c r="A1324" s="5" t="s">
        <v>309</v>
      </c>
      <c r="B1324" s="6" t="s">
        <v>1289</v>
      </c>
      <c r="C1324" s="11">
        <v>77</v>
      </c>
      <c r="D1324" s="11">
        <v>111</v>
      </c>
      <c r="E1324" s="11">
        <v>0</v>
      </c>
      <c r="F1324" s="11">
        <v>385</v>
      </c>
      <c r="G1324" s="6" t="s">
        <v>1189</v>
      </c>
      <c r="H1324" s="11">
        <v>1000</v>
      </c>
      <c r="I1324" s="11">
        <v>2869369</v>
      </c>
      <c r="J1324" s="6" t="s">
        <v>599</v>
      </c>
      <c r="K1324" s="6" t="s">
        <v>478</v>
      </c>
      <c r="L1324" s="6"/>
      <c r="M1324" s="11"/>
      <c r="N1324" s="11"/>
      <c r="O1324" s="6"/>
      <c r="P1324" s="11"/>
      <c r="Q1324" s="11">
        <v>211</v>
      </c>
      <c r="R1324" s="6" t="s">
        <v>25</v>
      </c>
      <c r="S1324" s="6" t="s">
        <v>34</v>
      </c>
      <c r="T1324" s="6" t="s">
        <v>54</v>
      </c>
      <c r="U1324" s="11">
        <v>30000000</v>
      </c>
      <c r="V1324" s="11">
        <v>1994</v>
      </c>
      <c r="W1324" s="11">
        <v>970</v>
      </c>
      <c r="X1324" s="11">
        <v>7.3</v>
      </c>
      <c r="Y1324" s="11">
        <v>1.85</v>
      </c>
      <c r="Z1324" s="12">
        <v>0</v>
      </c>
    </row>
    <row r="1325" spans="1:26" x14ac:dyDescent="0.25">
      <c r="A1325" s="8" t="s">
        <v>20</v>
      </c>
      <c r="B1325" s="9" t="s">
        <v>1893</v>
      </c>
      <c r="C1325" s="13">
        <v>106</v>
      </c>
      <c r="D1325" s="13">
        <v>113</v>
      </c>
      <c r="E1325" s="13">
        <v>31</v>
      </c>
      <c r="F1325" s="13">
        <v>483</v>
      </c>
      <c r="G1325" s="9" t="s">
        <v>1894</v>
      </c>
      <c r="H1325" s="13">
        <v>5000</v>
      </c>
      <c r="I1325" s="13">
        <v>128978</v>
      </c>
      <c r="J1325" s="9" t="s">
        <v>497</v>
      </c>
      <c r="K1325" s="9" t="s">
        <v>1074</v>
      </c>
      <c r="L1325" s="9" t="s">
        <v>5155</v>
      </c>
      <c r="M1325" s="13" t="s">
        <v>4459</v>
      </c>
      <c r="N1325" s="13" t="s">
        <v>5508</v>
      </c>
      <c r="O1325" s="9"/>
      <c r="P1325" s="13"/>
      <c r="Q1325" s="13">
        <v>61</v>
      </c>
      <c r="R1325" s="9" t="s">
        <v>687</v>
      </c>
      <c r="S1325" s="9" t="s">
        <v>1196</v>
      </c>
      <c r="T1325" s="9" t="s">
        <v>249</v>
      </c>
      <c r="U1325" s="13">
        <v>40000000</v>
      </c>
      <c r="V1325" s="13">
        <v>2007</v>
      </c>
      <c r="W1325" s="13">
        <v>755</v>
      </c>
      <c r="X1325" s="13">
        <v>7.1</v>
      </c>
      <c r="Y1325" s="13">
        <v>2.35</v>
      </c>
      <c r="Z1325" s="14">
        <v>0</v>
      </c>
    </row>
    <row r="1326" spans="1:26" x14ac:dyDescent="0.25">
      <c r="A1326" s="5" t="s">
        <v>20</v>
      </c>
      <c r="B1326" s="6" t="s">
        <v>709</v>
      </c>
      <c r="C1326" s="11">
        <v>30</v>
      </c>
      <c r="D1326" s="11">
        <v>112</v>
      </c>
      <c r="E1326" s="11">
        <v>44</v>
      </c>
      <c r="F1326" s="11">
        <v>533</v>
      </c>
      <c r="G1326" s="6" t="s">
        <v>1896</v>
      </c>
      <c r="H1326" s="11">
        <v>1000</v>
      </c>
      <c r="I1326" s="11">
        <v>77231</v>
      </c>
      <c r="J1326" s="6" t="s">
        <v>1074</v>
      </c>
      <c r="K1326" s="6" t="s">
        <v>5155</v>
      </c>
      <c r="L1326" s="6" t="s">
        <v>5508</v>
      </c>
      <c r="M1326" s="11"/>
      <c r="N1326" s="11"/>
      <c r="O1326" s="6"/>
      <c r="P1326" s="11"/>
      <c r="Q1326" s="11">
        <v>32</v>
      </c>
      <c r="R1326" s="6" t="s">
        <v>1897</v>
      </c>
      <c r="S1326" s="6" t="s">
        <v>538</v>
      </c>
      <c r="T1326" s="6" t="s">
        <v>249</v>
      </c>
      <c r="U1326" s="11">
        <v>25000000</v>
      </c>
      <c r="V1326" s="11">
        <v>2005</v>
      </c>
      <c r="W1326" s="11">
        <v>580</v>
      </c>
      <c r="X1326" s="11">
        <v>6</v>
      </c>
      <c r="Y1326" s="11">
        <v>2.35</v>
      </c>
      <c r="Z1326" s="12">
        <v>265</v>
      </c>
    </row>
    <row r="1327" spans="1:26" x14ac:dyDescent="0.25">
      <c r="A1327" s="8" t="s">
        <v>20</v>
      </c>
      <c r="B1327" s="9" t="s">
        <v>1898</v>
      </c>
      <c r="C1327" s="13">
        <v>488</v>
      </c>
      <c r="D1327" s="13">
        <v>126</v>
      </c>
      <c r="E1327" s="13">
        <v>584</v>
      </c>
      <c r="F1327" s="13">
        <v>398</v>
      </c>
      <c r="G1327" s="9" t="s">
        <v>158</v>
      </c>
      <c r="H1327" s="13">
        <v>11000</v>
      </c>
      <c r="I1327" s="13">
        <v>4563029</v>
      </c>
      <c r="J1327" s="9" t="s">
        <v>497</v>
      </c>
      <c r="K1327" s="9" t="s">
        <v>1074</v>
      </c>
      <c r="L1327" s="9" t="s">
        <v>2970</v>
      </c>
      <c r="M1327" s="13" t="s">
        <v>2604</v>
      </c>
      <c r="N1327" s="13"/>
      <c r="O1327" s="9"/>
      <c r="P1327" s="13"/>
      <c r="Q1327" s="13">
        <v>514</v>
      </c>
      <c r="R1327" s="9" t="s">
        <v>25</v>
      </c>
      <c r="S1327" s="9" t="s">
        <v>1624</v>
      </c>
      <c r="T1327" s="9" t="s">
        <v>249</v>
      </c>
      <c r="U1327" s="13">
        <v>39200000</v>
      </c>
      <c r="V1327" s="13">
        <v>2013</v>
      </c>
      <c r="W1327" s="13">
        <v>557</v>
      </c>
      <c r="X1327" s="13">
        <v>7</v>
      </c>
      <c r="Y1327" s="13">
        <v>1.85</v>
      </c>
      <c r="Z1327" s="14">
        <v>58000</v>
      </c>
    </row>
    <row r="1328" spans="1:26" x14ac:dyDescent="0.25">
      <c r="A1328" s="5" t="s">
        <v>20</v>
      </c>
      <c r="B1328" s="6" t="s">
        <v>702</v>
      </c>
      <c r="C1328" s="11">
        <v>63</v>
      </c>
      <c r="D1328" s="11">
        <v>90</v>
      </c>
      <c r="E1328" s="11">
        <v>10</v>
      </c>
      <c r="F1328" s="11">
        <v>541</v>
      </c>
      <c r="G1328" s="6" t="s">
        <v>1061</v>
      </c>
      <c r="H1328" s="11">
        <v>1000</v>
      </c>
      <c r="I1328" s="11"/>
      <c r="J1328" s="6" t="s">
        <v>378</v>
      </c>
      <c r="K1328" s="6" t="s">
        <v>2809</v>
      </c>
      <c r="L1328" s="6" t="s">
        <v>599</v>
      </c>
      <c r="M1328" s="11" t="s">
        <v>478</v>
      </c>
      <c r="N1328" s="11" t="s">
        <v>2909</v>
      </c>
      <c r="O1328" s="6" t="s">
        <v>4459</v>
      </c>
      <c r="P1328" s="11"/>
      <c r="Q1328" s="11">
        <v>40</v>
      </c>
      <c r="R1328" s="6" t="s">
        <v>537</v>
      </c>
      <c r="S1328" s="6" t="s">
        <v>538</v>
      </c>
      <c r="T1328" s="6" t="s">
        <v>54</v>
      </c>
      <c r="U1328" s="11">
        <v>25000000</v>
      </c>
      <c r="V1328" s="11">
        <v>2011</v>
      </c>
      <c r="W1328" s="11">
        <v>559</v>
      </c>
      <c r="X1328" s="11">
        <v>6.8</v>
      </c>
      <c r="Y1328" s="11">
        <v>1.85</v>
      </c>
      <c r="Z1328" s="12">
        <v>0</v>
      </c>
    </row>
    <row r="1329" spans="1:26" x14ac:dyDescent="0.25">
      <c r="A1329" s="8" t="s">
        <v>20</v>
      </c>
      <c r="B1329" s="9" t="s">
        <v>1901</v>
      </c>
      <c r="C1329" s="13">
        <v>42</v>
      </c>
      <c r="D1329" s="13">
        <v>93</v>
      </c>
      <c r="E1329" s="13">
        <v>23</v>
      </c>
      <c r="F1329" s="13">
        <v>596</v>
      </c>
      <c r="G1329" s="9" t="s">
        <v>129</v>
      </c>
      <c r="H1329" s="13">
        <v>2000</v>
      </c>
      <c r="I1329" s="13">
        <v>463730</v>
      </c>
      <c r="J1329" s="9" t="s">
        <v>599</v>
      </c>
      <c r="K1329" s="9"/>
      <c r="L1329" s="9"/>
      <c r="M1329" s="13"/>
      <c r="N1329" s="13"/>
      <c r="O1329" s="9"/>
      <c r="P1329" s="13"/>
      <c r="Q1329" s="13">
        <v>39</v>
      </c>
      <c r="R1329" s="9" t="s">
        <v>25</v>
      </c>
      <c r="S1329" s="9" t="s">
        <v>26</v>
      </c>
      <c r="T1329" s="9" t="s">
        <v>249</v>
      </c>
      <c r="U1329" s="13"/>
      <c r="V1329" s="13">
        <v>2004</v>
      </c>
      <c r="W1329" s="13">
        <v>894</v>
      </c>
      <c r="X1329" s="13">
        <v>5.7</v>
      </c>
      <c r="Y1329" s="13">
        <v>1.85</v>
      </c>
      <c r="Z1329" s="14">
        <v>89</v>
      </c>
    </row>
    <row r="1330" spans="1:26" x14ac:dyDescent="0.25">
      <c r="A1330" s="5" t="s">
        <v>20</v>
      </c>
      <c r="B1330" s="6" t="s">
        <v>404</v>
      </c>
      <c r="C1330" s="11">
        <v>118</v>
      </c>
      <c r="D1330" s="11">
        <v>98</v>
      </c>
      <c r="E1330" s="11">
        <v>295</v>
      </c>
      <c r="F1330" s="11">
        <v>380</v>
      </c>
      <c r="G1330" s="6" t="s">
        <v>215</v>
      </c>
      <c r="H1330" s="11">
        <v>720</v>
      </c>
      <c r="I1330" s="11">
        <v>50693162</v>
      </c>
      <c r="J1330" s="6" t="s">
        <v>497</v>
      </c>
      <c r="K1330" s="6" t="s">
        <v>1074</v>
      </c>
      <c r="L1330" s="6" t="s">
        <v>478</v>
      </c>
      <c r="M1330" s="11"/>
      <c r="N1330" s="11"/>
      <c r="O1330" s="6"/>
      <c r="P1330" s="11"/>
      <c r="Q1330" s="11">
        <v>545</v>
      </c>
      <c r="R1330" s="6" t="s">
        <v>25</v>
      </c>
      <c r="S1330" s="6" t="s">
        <v>26</v>
      </c>
      <c r="T1330" s="6" t="s">
        <v>249</v>
      </c>
      <c r="U1330" s="11">
        <v>23000000</v>
      </c>
      <c r="V1330" s="11">
        <v>1994</v>
      </c>
      <c r="W1330" s="11">
        <v>581</v>
      </c>
      <c r="X1330" s="11">
        <v>7.6</v>
      </c>
      <c r="Y1330" s="11">
        <v>1.85</v>
      </c>
      <c r="Z1330" s="12">
        <v>15000</v>
      </c>
    </row>
    <row r="1331" spans="1:26" x14ac:dyDescent="0.25">
      <c r="A1331" s="8" t="s">
        <v>20</v>
      </c>
      <c r="B1331" s="9" t="s">
        <v>1902</v>
      </c>
      <c r="C1331" s="13">
        <v>44</v>
      </c>
      <c r="D1331" s="13">
        <v>159</v>
      </c>
      <c r="E1331" s="13">
        <v>50</v>
      </c>
      <c r="F1331" s="13">
        <v>72</v>
      </c>
      <c r="G1331" s="9" t="s">
        <v>1903</v>
      </c>
      <c r="H1331" s="13">
        <v>218</v>
      </c>
      <c r="I1331" s="13">
        <v>6498000</v>
      </c>
      <c r="J1331" s="9" t="s">
        <v>497</v>
      </c>
      <c r="K1331" s="9" t="s">
        <v>378</v>
      </c>
      <c r="L1331" s="9" t="s">
        <v>1074</v>
      </c>
      <c r="M1331" s="13" t="s">
        <v>478</v>
      </c>
      <c r="N1331" s="13" t="s">
        <v>5508</v>
      </c>
      <c r="O1331" s="9"/>
      <c r="P1331" s="13"/>
      <c r="Q1331" s="13">
        <v>410</v>
      </c>
      <c r="R1331" s="9" t="s">
        <v>1904</v>
      </c>
      <c r="S1331" s="9" t="s">
        <v>1601</v>
      </c>
      <c r="T1331" s="9" t="s">
        <v>42</v>
      </c>
      <c r="U1331" s="13">
        <v>18026148</v>
      </c>
      <c r="V1331" s="13">
        <v>2015</v>
      </c>
      <c r="W1331" s="13">
        <v>133</v>
      </c>
      <c r="X1331" s="13">
        <v>8.4</v>
      </c>
      <c r="Y1331" s="13">
        <v>1.85</v>
      </c>
      <c r="Z1331" s="14">
        <v>21000</v>
      </c>
    </row>
    <row r="1332" spans="1:26" x14ac:dyDescent="0.25">
      <c r="A1332" s="5" t="s">
        <v>20</v>
      </c>
      <c r="B1332" s="6" t="s">
        <v>476</v>
      </c>
      <c r="C1332" s="11">
        <v>214</v>
      </c>
      <c r="D1332" s="11">
        <v>107</v>
      </c>
      <c r="E1332" s="11">
        <v>124</v>
      </c>
      <c r="F1332" s="11">
        <v>100</v>
      </c>
      <c r="G1332" s="6" t="s">
        <v>1905</v>
      </c>
      <c r="H1332" s="11">
        <v>152</v>
      </c>
      <c r="I1332" s="11">
        <v>63411478</v>
      </c>
      <c r="J1332" s="6" t="s">
        <v>1074</v>
      </c>
      <c r="K1332" s="6" t="s">
        <v>478</v>
      </c>
      <c r="L1332" s="6" t="s">
        <v>4459</v>
      </c>
      <c r="M1332" s="11" t="s">
        <v>2970</v>
      </c>
      <c r="N1332" s="11"/>
      <c r="O1332" s="6"/>
      <c r="P1332" s="11"/>
      <c r="Q1332" s="11">
        <v>234</v>
      </c>
      <c r="R1332" s="6" t="s">
        <v>25</v>
      </c>
      <c r="S1332" s="6" t="s">
        <v>26</v>
      </c>
      <c r="T1332" s="6" t="s">
        <v>27</v>
      </c>
      <c r="U1332" s="11">
        <v>39000000</v>
      </c>
      <c r="V1332" s="11">
        <v>2009</v>
      </c>
      <c r="W1332" s="11">
        <v>142</v>
      </c>
      <c r="X1332" s="11">
        <v>7.1</v>
      </c>
      <c r="Y1332" s="11">
        <v>2.35</v>
      </c>
      <c r="Z1332" s="12">
        <v>13000</v>
      </c>
    </row>
    <row r="1333" spans="1:26" x14ac:dyDescent="0.25">
      <c r="A1333" s="8" t="s">
        <v>20</v>
      </c>
      <c r="B1333" s="9" t="s">
        <v>1182</v>
      </c>
      <c r="C1333" s="13">
        <v>110</v>
      </c>
      <c r="D1333" s="13">
        <v>102</v>
      </c>
      <c r="E1333" s="13">
        <v>36</v>
      </c>
      <c r="F1333" s="13">
        <v>433</v>
      </c>
      <c r="G1333" s="9" t="s">
        <v>652</v>
      </c>
      <c r="H1333" s="13">
        <v>747</v>
      </c>
      <c r="I1333" s="13">
        <v>42640890</v>
      </c>
      <c r="J1333" s="9" t="s">
        <v>599</v>
      </c>
      <c r="K1333" s="9" t="s">
        <v>4459</v>
      </c>
      <c r="L1333" s="9"/>
      <c r="M1333" s="13"/>
      <c r="N1333" s="13"/>
      <c r="O1333" s="9"/>
      <c r="P1333" s="13"/>
      <c r="Q1333" s="13">
        <v>184</v>
      </c>
      <c r="R1333" s="9" t="s">
        <v>25</v>
      </c>
      <c r="S1333" s="9" t="s">
        <v>26</v>
      </c>
      <c r="T1333" s="9" t="s">
        <v>27</v>
      </c>
      <c r="U1333" s="13"/>
      <c r="V1333" s="13">
        <v>2007</v>
      </c>
      <c r="W1333" s="13">
        <v>452</v>
      </c>
      <c r="X1333" s="13">
        <v>5.6</v>
      </c>
      <c r="Y1333" s="13">
        <v>1.85</v>
      </c>
      <c r="Z1333" s="14">
        <v>0</v>
      </c>
    </row>
    <row r="1334" spans="1:26" x14ac:dyDescent="0.25">
      <c r="A1334" s="5" t="s">
        <v>20</v>
      </c>
      <c r="B1334" s="6" t="s">
        <v>216</v>
      </c>
      <c r="C1334" s="11">
        <v>187</v>
      </c>
      <c r="D1334" s="11">
        <v>106</v>
      </c>
      <c r="E1334" s="11">
        <v>357</v>
      </c>
      <c r="F1334" s="11">
        <v>4000</v>
      </c>
      <c r="G1334" s="6" t="s">
        <v>151</v>
      </c>
      <c r="H1334" s="11">
        <v>23000</v>
      </c>
      <c r="I1334" s="11">
        <v>144512310</v>
      </c>
      <c r="J1334" s="6" t="s">
        <v>497</v>
      </c>
      <c r="K1334" s="6" t="s">
        <v>5507</v>
      </c>
      <c r="L1334" s="6" t="s">
        <v>2604</v>
      </c>
      <c r="M1334" s="11"/>
      <c r="N1334" s="11"/>
      <c r="O1334" s="6"/>
      <c r="P1334" s="11"/>
      <c r="Q1334" s="11">
        <v>988</v>
      </c>
      <c r="R1334" s="6" t="s">
        <v>25</v>
      </c>
      <c r="S1334" s="6" t="s">
        <v>26</v>
      </c>
      <c r="T1334" s="6" t="s">
        <v>27</v>
      </c>
      <c r="U1334" s="11">
        <v>38000000</v>
      </c>
      <c r="V1334" s="11">
        <v>2001</v>
      </c>
      <c r="W1334" s="11">
        <v>14000</v>
      </c>
      <c r="X1334" s="11">
        <v>6.7</v>
      </c>
      <c r="Y1334" s="11">
        <v>2.35</v>
      </c>
      <c r="Z1334" s="12">
        <v>14000</v>
      </c>
    </row>
    <row r="1335" spans="1:26" x14ac:dyDescent="0.25">
      <c r="A1335" s="8" t="s">
        <v>309</v>
      </c>
      <c r="B1335" s="9" t="s">
        <v>116</v>
      </c>
      <c r="C1335" s="13">
        <v>370</v>
      </c>
      <c r="D1335" s="13">
        <v>87</v>
      </c>
      <c r="E1335" s="13">
        <v>13000</v>
      </c>
      <c r="F1335" s="13">
        <v>787</v>
      </c>
      <c r="G1335" s="9" t="s">
        <v>644</v>
      </c>
      <c r="H1335" s="13">
        <v>940</v>
      </c>
      <c r="I1335" s="13">
        <v>35287788</v>
      </c>
      <c r="J1335" s="9" t="s">
        <v>2809</v>
      </c>
      <c r="K1335" s="9" t="s">
        <v>599</v>
      </c>
      <c r="L1335" s="9" t="s">
        <v>4118</v>
      </c>
      <c r="M1335" s="13" t="s">
        <v>1786</v>
      </c>
      <c r="N1335" s="13" t="s">
        <v>2970</v>
      </c>
      <c r="O1335" s="9"/>
      <c r="P1335" s="13"/>
      <c r="Q1335" s="13">
        <v>165</v>
      </c>
      <c r="R1335" s="9" t="s">
        <v>25</v>
      </c>
      <c r="S1335" s="9" t="s">
        <v>26</v>
      </c>
      <c r="T1335" s="9" t="s">
        <v>54</v>
      </c>
      <c r="U1335" s="13">
        <v>39000000</v>
      </c>
      <c r="V1335" s="13">
        <v>2012</v>
      </c>
      <c r="W1335" s="13">
        <v>925</v>
      </c>
      <c r="X1335" s="13">
        <v>7</v>
      </c>
      <c r="Y1335" s="13">
        <v>1.85</v>
      </c>
      <c r="Z1335" s="14">
        <v>25000</v>
      </c>
    </row>
    <row r="1336" spans="1:26" x14ac:dyDescent="0.25">
      <c r="A1336" s="5" t="s">
        <v>20</v>
      </c>
      <c r="B1336" s="6" t="s">
        <v>55</v>
      </c>
      <c r="C1336" s="11">
        <v>276</v>
      </c>
      <c r="D1336" s="11">
        <v>119</v>
      </c>
      <c r="E1336" s="11">
        <v>0</v>
      </c>
      <c r="F1336" s="11">
        <v>279</v>
      </c>
      <c r="G1336" s="6" t="s">
        <v>1909</v>
      </c>
      <c r="H1336" s="11">
        <v>2000</v>
      </c>
      <c r="I1336" s="11">
        <v>25335935</v>
      </c>
      <c r="J1336" s="6" t="s">
        <v>497</v>
      </c>
      <c r="K1336" s="6" t="s">
        <v>378</v>
      </c>
      <c r="L1336" s="6" t="s">
        <v>2970</v>
      </c>
      <c r="M1336" s="11" t="s">
        <v>2604</v>
      </c>
      <c r="N1336" s="11"/>
      <c r="O1336" s="6"/>
      <c r="P1336" s="11"/>
      <c r="Q1336" s="11">
        <v>1594</v>
      </c>
      <c r="R1336" s="6" t="s">
        <v>25</v>
      </c>
      <c r="S1336" s="6" t="s">
        <v>26</v>
      </c>
      <c r="T1336" s="6" t="s">
        <v>27</v>
      </c>
      <c r="U1336" s="11">
        <v>40000000</v>
      </c>
      <c r="V1336" s="11">
        <v>2005</v>
      </c>
      <c r="W1336" s="11">
        <v>505</v>
      </c>
      <c r="X1336" s="11">
        <v>8</v>
      </c>
      <c r="Y1336" s="11">
        <v>2.35</v>
      </c>
      <c r="Z1336" s="12">
        <v>14000</v>
      </c>
    </row>
    <row r="1337" spans="1:26" x14ac:dyDescent="0.25">
      <c r="A1337" s="8" t="s">
        <v>20</v>
      </c>
      <c r="B1337" s="9" t="s">
        <v>1394</v>
      </c>
      <c r="C1337" s="13">
        <v>76</v>
      </c>
      <c r="D1337" s="13">
        <v>110</v>
      </c>
      <c r="E1337" s="13">
        <v>534</v>
      </c>
      <c r="F1337" s="13">
        <v>511</v>
      </c>
      <c r="G1337" s="9" t="s">
        <v>1394</v>
      </c>
      <c r="H1337" s="13">
        <v>865</v>
      </c>
      <c r="I1337" s="13">
        <v>5881504</v>
      </c>
      <c r="J1337" s="9" t="s">
        <v>3170</v>
      </c>
      <c r="K1337" s="9" t="s">
        <v>1074</v>
      </c>
      <c r="L1337" s="9" t="s">
        <v>4459</v>
      </c>
      <c r="M1337" s="13" t="s">
        <v>5506</v>
      </c>
      <c r="N1337" s="13"/>
      <c r="O1337" s="9"/>
      <c r="P1337" s="13"/>
      <c r="Q1337" s="13">
        <v>50</v>
      </c>
      <c r="R1337" s="9" t="s">
        <v>25</v>
      </c>
      <c r="S1337" s="9" t="s">
        <v>26</v>
      </c>
      <c r="T1337" s="9" t="s">
        <v>27</v>
      </c>
      <c r="U1337" s="13">
        <v>39000000</v>
      </c>
      <c r="V1337" s="13">
        <v>2004</v>
      </c>
      <c r="W1337" s="13">
        <v>534</v>
      </c>
      <c r="X1337" s="13">
        <v>5.3</v>
      </c>
      <c r="Y1337" s="13">
        <v>2.35</v>
      </c>
      <c r="Z1337" s="14">
        <v>177</v>
      </c>
    </row>
    <row r="1338" spans="1:26" x14ac:dyDescent="0.25">
      <c r="A1338" s="5" t="s">
        <v>20</v>
      </c>
      <c r="B1338" s="6" t="s">
        <v>1438</v>
      </c>
      <c r="C1338" s="11">
        <v>95</v>
      </c>
      <c r="D1338" s="11">
        <v>125</v>
      </c>
      <c r="E1338" s="11">
        <v>44</v>
      </c>
      <c r="F1338" s="11">
        <v>420</v>
      </c>
      <c r="G1338" s="6" t="s">
        <v>1910</v>
      </c>
      <c r="H1338" s="11">
        <v>593</v>
      </c>
      <c r="I1338" s="11">
        <v>60000000</v>
      </c>
      <c r="J1338" s="6" t="s">
        <v>497</v>
      </c>
      <c r="K1338" s="6" t="s">
        <v>599</v>
      </c>
      <c r="L1338" s="6" t="s">
        <v>2970</v>
      </c>
      <c r="M1338" s="11"/>
      <c r="N1338" s="11"/>
      <c r="O1338" s="6"/>
      <c r="P1338" s="11"/>
      <c r="Q1338" s="11">
        <v>224</v>
      </c>
      <c r="R1338" s="6" t="s">
        <v>25</v>
      </c>
      <c r="S1338" s="6" t="s">
        <v>34</v>
      </c>
      <c r="T1338" s="6" t="s">
        <v>54</v>
      </c>
      <c r="U1338" s="11">
        <v>39000000</v>
      </c>
      <c r="V1338" s="11">
        <v>1983</v>
      </c>
      <c r="W1338" s="11">
        <v>542</v>
      </c>
      <c r="X1338" s="11">
        <v>4.9000000000000004</v>
      </c>
      <c r="Y1338" s="11">
        <v>2.35</v>
      </c>
      <c r="Z1338" s="12">
        <v>0</v>
      </c>
    </row>
    <row r="1339" spans="1:26" x14ac:dyDescent="0.25">
      <c r="A1339" s="8" t="s">
        <v>20</v>
      </c>
      <c r="B1339" s="9" t="s">
        <v>844</v>
      </c>
      <c r="C1339" s="13">
        <v>211</v>
      </c>
      <c r="D1339" s="13">
        <v>113</v>
      </c>
      <c r="E1339" s="13">
        <v>88</v>
      </c>
      <c r="F1339" s="13">
        <v>785</v>
      </c>
      <c r="G1339" s="9" t="s">
        <v>636</v>
      </c>
      <c r="H1339" s="13">
        <v>22000</v>
      </c>
      <c r="I1339" s="13">
        <v>29802761</v>
      </c>
      <c r="J1339" s="9" t="s">
        <v>599</v>
      </c>
      <c r="K1339" s="9" t="s">
        <v>5506</v>
      </c>
      <c r="L1339" s="9"/>
      <c r="M1339" s="13"/>
      <c r="N1339" s="13"/>
      <c r="O1339" s="9"/>
      <c r="P1339" s="13"/>
      <c r="Q1339" s="13">
        <v>115</v>
      </c>
      <c r="R1339" s="9" t="s">
        <v>25</v>
      </c>
      <c r="S1339" s="9" t="s">
        <v>26</v>
      </c>
      <c r="T1339" s="9" t="s">
        <v>27</v>
      </c>
      <c r="U1339" s="13">
        <v>40000000</v>
      </c>
      <c r="V1339" s="13">
        <v>2013</v>
      </c>
      <c r="W1339" s="13">
        <v>13000</v>
      </c>
      <c r="X1339" s="13">
        <v>6.4</v>
      </c>
      <c r="Y1339" s="13">
        <v>1.85</v>
      </c>
      <c r="Z1339" s="14">
        <v>12000</v>
      </c>
    </row>
    <row r="1340" spans="1:26" x14ac:dyDescent="0.25">
      <c r="A1340" s="5" t="s">
        <v>20</v>
      </c>
      <c r="B1340" s="6" t="s">
        <v>502</v>
      </c>
      <c r="C1340" s="11">
        <v>160</v>
      </c>
      <c r="D1340" s="11">
        <v>150</v>
      </c>
      <c r="E1340" s="11">
        <v>610</v>
      </c>
      <c r="F1340" s="11">
        <v>478</v>
      </c>
      <c r="G1340" s="6" t="s">
        <v>1738</v>
      </c>
      <c r="H1340" s="11">
        <v>755</v>
      </c>
      <c r="I1340" s="11">
        <v>626809</v>
      </c>
      <c r="J1340" s="6" t="s">
        <v>497</v>
      </c>
      <c r="K1340" s="6" t="s">
        <v>378</v>
      </c>
      <c r="L1340" s="6" t="s">
        <v>1074</v>
      </c>
      <c r="M1340" s="11" t="s">
        <v>5155</v>
      </c>
      <c r="N1340" s="11" t="s">
        <v>5508</v>
      </c>
      <c r="O1340" s="6"/>
      <c r="P1340" s="11"/>
      <c r="Q1340" s="11">
        <v>105</v>
      </c>
      <c r="R1340" s="6" t="s">
        <v>687</v>
      </c>
      <c r="S1340" s="6" t="s">
        <v>356</v>
      </c>
      <c r="T1340" s="6" t="s">
        <v>249</v>
      </c>
      <c r="U1340" s="11">
        <v>553632000</v>
      </c>
      <c r="V1340" s="11">
        <v>2008</v>
      </c>
      <c r="W1340" s="11">
        <v>643</v>
      </c>
      <c r="X1340" s="11">
        <v>7.4</v>
      </c>
      <c r="Y1340" s="11">
        <v>2.35</v>
      </c>
      <c r="Z1340" s="12">
        <v>0</v>
      </c>
    </row>
    <row r="1341" spans="1:26" x14ac:dyDescent="0.25">
      <c r="A1341" s="8" t="s">
        <v>20</v>
      </c>
      <c r="B1341" s="9" t="s">
        <v>1004</v>
      </c>
      <c r="C1341" s="13">
        <v>97</v>
      </c>
      <c r="D1341" s="13">
        <v>108</v>
      </c>
      <c r="E1341" s="13">
        <v>72</v>
      </c>
      <c r="F1341" s="13">
        <v>559</v>
      </c>
      <c r="G1341" s="9" t="s">
        <v>1514</v>
      </c>
      <c r="H1341" s="13">
        <v>982</v>
      </c>
      <c r="I1341" s="13">
        <v>127214072</v>
      </c>
      <c r="J1341" s="9" t="s">
        <v>599</v>
      </c>
      <c r="K1341" s="9" t="s">
        <v>4459</v>
      </c>
      <c r="L1341" s="9"/>
      <c r="M1341" s="13"/>
      <c r="N1341" s="13"/>
      <c r="O1341" s="9"/>
      <c r="P1341" s="13"/>
      <c r="Q1341" s="13">
        <v>392</v>
      </c>
      <c r="R1341" s="9" t="s">
        <v>25</v>
      </c>
      <c r="S1341" s="9" t="s">
        <v>26</v>
      </c>
      <c r="T1341" s="9" t="s">
        <v>27</v>
      </c>
      <c r="U1341" s="13">
        <v>38000000</v>
      </c>
      <c r="V1341" s="13">
        <v>2002</v>
      </c>
      <c r="W1341" s="13">
        <v>935</v>
      </c>
      <c r="X1341" s="13">
        <v>6.1</v>
      </c>
      <c r="Y1341" s="13">
        <v>2.35</v>
      </c>
      <c r="Z1341" s="14">
        <v>0</v>
      </c>
    </row>
    <row r="1342" spans="1:26" x14ac:dyDescent="0.25">
      <c r="A1342" s="5" t="s">
        <v>20</v>
      </c>
      <c r="B1342" s="6" t="s">
        <v>995</v>
      </c>
      <c r="C1342" s="11">
        <v>174</v>
      </c>
      <c r="D1342" s="11">
        <v>96</v>
      </c>
      <c r="E1342" s="11">
        <v>126</v>
      </c>
      <c r="F1342" s="11">
        <v>954</v>
      </c>
      <c r="G1342" s="6" t="s">
        <v>397</v>
      </c>
      <c r="H1342" s="11">
        <v>18000</v>
      </c>
      <c r="I1342" s="11">
        <v>88915214</v>
      </c>
      <c r="J1342" s="6" t="s">
        <v>599</v>
      </c>
      <c r="K1342" s="6" t="s">
        <v>4459</v>
      </c>
      <c r="L1342" s="6"/>
      <c r="M1342" s="11"/>
      <c r="N1342" s="11"/>
      <c r="O1342" s="6"/>
      <c r="P1342" s="11"/>
      <c r="Q1342" s="11">
        <v>169</v>
      </c>
      <c r="R1342" s="6" t="s">
        <v>25</v>
      </c>
      <c r="S1342" s="6" t="s">
        <v>26</v>
      </c>
      <c r="T1342" s="6" t="s">
        <v>249</v>
      </c>
      <c r="U1342" s="11">
        <v>38000000</v>
      </c>
      <c r="V1342" s="11">
        <v>2009</v>
      </c>
      <c r="W1342" s="11">
        <v>957</v>
      </c>
      <c r="X1342" s="11">
        <v>6.5</v>
      </c>
      <c r="Y1342" s="11">
        <v>2.35</v>
      </c>
      <c r="Z1342" s="12">
        <v>9000</v>
      </c>
    </row>
    <row r="1343" spans="1:26" x14ac:dyDescent="0.25">
      <c r="A1343" s="8" t="s">
        <v>20</v>
      </c>
      <c r="B1343" s="9" t="s">
        <v>1912</v>
      </c>
      <c r="C1343" s="13">
        <v>23</v>
      </c>
      <c r="D1343" s="13">
        <v>93</v>
      </c>
      <c r="E1343" s="13">
        <v>36</v>
      </c>
      <c r="F1343" s="13">
        <v>275</v>
      </c>
      <c r="G1343" s="9" t="s">
        <v>1913</v>
      </c>
      <c r="H1343" s="13">
        <v>592</v>
      </c>
      <c r="I1343" s="13">
        <v>30400000</v>
      </c>
      <c r="J1343" s="9" t="s">
        <v>599</v>
      </c>
      <c r="K1343" s="9"/>
      <c r="L1343" s="9"/>
      <c r="M1343" s="13"/>
      <c r="N1343" s="13"/>
      <c r="O1343" s="9"/>
      <c r="P1343" s="13"/>
      <c r="Q1343" s="13">
        <v>73</v>
      </c>
      <c r="R1343" s="9" t="s">
        <v>25</v>
      </c>
      <c r="S1343" s="9" t="s">
        <v>26</v>
      </c>
      <c r="T1343" s="9" t="s">
        <v>54</v>
      </c>
      <c r="U1343" s="13">
        <v>39000000</v>
      </c>
      <c r="V1343" s="13">
        <v>1996</v>
      </c>
      <c r="W1343" s="13">
        <v>516</v>
      </c>
      <c r="X1343" s="13">
        <v>5.7</v>
      </c>
      <c r="Y1343" s="13">
        <v>2.35</v>
      </c>
      <c r="Z1343" s="14">
        <v>478</v>
      </c>
    </row>
    <row r="1344" spans="1:26" x14ac:dyDescent="0.25">
      <c r="A1344" s="5" t="s">
        <v>20</v>
      </c>
      <c r="B1344" s="6" t="s">
        <v>1442</v>
      </c>
      <c r="C1344" s="11">
        <v>103</v>
      </c>
      <c r="D1344" s="11">
        <v>100</v>
      </c>
      <c r="E1344" s="11">
        <v>0</v>
      </c>
      <c r="F1344" s="11">
        <v>1000</v>
      </c>
      <c r="G1344" s="6" t="s">
        <v>1673</v>
      </c>
      <c r="H1344" s="11">
        <v>12000</v>
      </c>
      <c r="I1344" s="11">
        <v>85570368</v>
      </c>
      <c r="J1344" s="6" t="s">
        <v>497</v>
      </c>
      <c r="K1344" s="6" t="s">
        <v>378</v>
      </c>
      <c r="L1344" s="6" t="s">
        <v>599</v>
      </c>
      <c r="M1344" s="11" t="s">
        <v>4118</v>
      </c>
      <c r="N1344" s="11" t="s">
        <v>2970</v>
      </c>
      <c r="O1344" s="6"/>
      <c r="P1344" s="11"/>
      <c r="Q1344" s="11">
        <v>107</v>
      </c>
      <c r="R1344" s="6" t="s">
        <v>25</v>
      </c>
      <c r="S1344" s="6" t="s">
        <v>26</v>
      </c>
      <c r="T1344" s="6" t="s">
        <v>54</v>
      </c>
      <c r="U1344" s="11">
        <v>38000000</v>
      </c>
      <c r="V1344" s="11">
        <v>2002</v>
      </c>
      <c r="W1344" s="11">
        <v>2000</v>
      </c>
      <c r="X1344" s="11">
        <v>5.0999999999999996</v>
      </c>
      <c r="Y1344" s="11">
        <v>1.85</v>
      </c>
      <c r="Z1344" s="12">
        <v>478</v>
      </c>
    </row>
    <row r="1345" spans="1:26" x14ac:dyDescent="0.25">
      <c r="A1345" s="8" t="s">
        <v>20</v>
      </c>
      <c r="B1345" s="9" t="s">
        <v>1915</v>
      </c>
      <c r="C1345" s="13">
        <v>98</v>
      </c>
      <c r="D1345" s="13">
        <v>118</v>
      </c>
      <c r="E1345" s="13">
        <v>18</v>
      </c>
      <c r="F1345" s="13">
        <v>906</v>
      </c>
      <c r="G1345" s="9" t="s">
        <v>797</v>
      </c>
      <c r="H1345" s="13">
        <v>1000</v>
      </c>
      <c r="I1345" s="13">
        <v>75668868</v>
      </c>
      <c r="J1345" s="9" t="s">
        <v>497</v>
      </c>
      <c r="K1345" s="9" t="s">
        <v>378</v>
      </c>
      <c r="L1345" s="9" t="s">
        <v>5505</v>
      </c>
      <c r="M1345" s="13" t="s">
        <v>2970</v>
      </c>
      <c r="N1345" s="13" t="s">
        <v>2604</v>
      </c>
      <c r="O1345" s="9"/>
      <c r="P1345" s="13"/>
      <c r="Q1345" s="13">
        <v>249</v>
      </c>
      <c r="R1345" s="9" t="s">
        <v>25</v>
      </c>
      <c r="S1345" s="9" t="s">
        <v>26</v>
      </c>
      <c r="T1345" s="9" t="s">
        <v>54</v>
      </c>
      <c r="U1345" s="13">
        <v>35000000</v>
      </c>
      <c r="V1345" s="13">
        <v>1994</v>
      </c>
      <c r="W1345" s="13">
        <v>946</v>
      </c>
      <c r="X1345" s="13">
        <v>6.6</v>
      </c>
      <c r="Y1345" s="13">
        <v>2.35</v>
      </c>
      <c r="Z1345" s="14">
        <v>0</v>
      </c>
    </row>
    <row r="1346" spans="1:26" x14ac:dyDescent="0.25">
      <c r="A1346" s="5" t="s">
        <v>20</v>
      </c>
      <c r="B1346" s="6" t="s">
        <v>1916</v>
      </c>
      <c r="C1346" s="11">
        <v>273</v>
      </c>
      <c r="D1346" s="11">
        <v>122</v>
      </c>
      <c r="E1346" s="11">
        <v>0</v>
      </c>
      <c r="F1346" s="11">
        <v>7</v>
      </c>
      <c r="G1346" s="6" t="s">
        <v>1917</v>
      </c>
      <c r="H1346" s="11">
        <v>643</v>
      </c>
      <c r="I1346" s="11">
        <v>6594136</v>
      </c>
      <c r="J1346" s="6" t="s">
        <v>497</v>
      </c>
      <c r="K1346" s="6" t="s">
        <v>3170</v>
      </c>
      <c r="L1346" s="6" t="s">
        <v>1074</v>
      </c>
      <c r="M1346" s="11"/>
      <c r="N1346" s="11"/>
      <c r="O1346" s="6"/>
      <c r="P1346" s="11"/>
      <c r="Q1346" s="11">
        <v>111</v>
      </c>
      <c r="R1346" s="6" t="s">
        <v>687</v>
      </c>
      <c r="S1346" s="6" t="s">
        <v>1196</v>
      </c>
      <c r="T1346" s="6" t="s">
        <v>27</v>
      </c>
      <c r="U1346" s="11">
        <v>38600000</v>
      </c>
      <c r="V1346" s="11">
        <v>2013</v>
      </c>
      <c r="W1346" s="11">
        <v>290</v>
      </c>
      <c r="X1346" s="11">
        <v>6.5</v>
      </c>
      <c r="Y1346" s="11">
        <v>2.35</v>
      </c>
      <c r="Z1346" s="12">
        <v>13000</v>
      </c>
    </row>
    <row r="1347" spans="1:26" x14ac:dyDescent="0.25">
      <c r="A1347" s="8" t="s">
        <v>20</v>
      </c>
      <c r="B1347" s="9" t="s">
        <v>288</v>
      </c>
      <c r="C1347" s="13">
        <v>279</v>
      </c>
      <c r="D1347" s="13">
        <v>120</v>
      </c>
      <c r="E1347" s="13">
        <v>508</v>
      </c>
      <c r="F1347" s="13">
        <v>1000</v>
      </c>
      <c r="G1347" s="9" t="s">
        <v>33</v>
      </c>
      <c r="H1347" s="13">
        <v>21000</v>
      </c>
      <c r="I1347" s="13">
        <v>58700247</v>
      </c>
      <c r="J1347" s="9" t="s">
        <v>1074</v>
      </c>
      <c r="K1347" s="9" t="s">
        <v>4459</v>
      </c>
      <c r="L1347" s="9"/>
      <c r="M1347" s="13"/>
      <c r="N1347" s="13"/>
      <c r="O1347" s="9"/>
      <c r="P1347" s="13"/>
      <c r="Q1347" s="13">
        <v>260</v>
      </c>
      <c r="R1347" s="9" t="s">
        <v>25</v>
      </c>
      <c r="S1347" s="9" t="s">
        <v>26</v>
      </c>
      <c r="T1347" s="9" t="s">
        <v>27</v>
      </c>
      <c r="U1347" s="13">
        <v>38000000</v>
      </c>
      <c r="V1347" s="13">
        <v>2011</v>
      </c>
      <c r="W1347" s="13">
        <v>11000</v>
      </c>
      <c r="X1347" s="13">
        <v>6.9</v>
      </c>
      <c r="Y1347" s="13">
        <v>2.35</v>
      </c>
      <c r="Z1347" s="14">
        <v>33000</v>
      </c>
    </row>
    <row r="1348" spans="1:26" x14ac:dyDescent="0.25">
      <c r="A1348" s="5" t="s">
        <v>20</v>
      </c>
      <c r="B1348" s="6" t="s">
        <v>42</v>
      </c>
      <c r="C1348" s="11">
        <v>22</v>
      </c>
      <c r="D1348" s="11">
        <v>60</v>
      </c>
      <c r="E1348" s="11"/>
      <c r="F1348" s="11">
        <v>501</v>
      </c>
      <c r="G1348" s="6" t="s">
        <v>390</v>
      </c>
      <c r="H1348" s="11">
        <v>23000</v>
      </c>
      <c r="I1348" s="11"/>
      <c r="J1348" s="6" t="s">
        <v>599</v>
      </c>
      <c r="K1348" s="6" t="s">
        <v>4118</v>
      </c>
      <c r="L1348" s="6" t="s">
        <v>2970</v>
      </c>
      <c r="M1348" s="11"/>
      <c r="N1348" s="11"/>
      <c r="O1348" s="6"/>
      <c r="P1348" s="11"/>
      <c r="Q1348" s="11">
        <v>86</v>
      </c>
      <c r="R1348" s="6" t="s">
        <v>25</v>
      </c>
      <c r="S1348" s="6" t="s">
        <v>26</v>
      </c>
      <c r="T1348" s="6" t="s">
        <v>568</v>
      </c>
      <c r="U1348" s="11"/>
      <c r="V1348" s="11"/>
      <c r="W1348" s="11">
        <v>967</v>
      </c>
      <c r="X1348" s="11">
        <v>7.8</v>
      </c>
      <c r="Y1348" s="11">
        <v>1.33</v>
      </c>
      <c r="Z1348" s="12">
        <v>0</v>
      </c>
    </row>
    <row r="1349" spans="1:26" x14ac:dyDescent="0.25">
      <c r="A1349" s="8" t="s">
        <v>20</v>
      </c>
      <c r="B1349" s="9" t="s">
        <v>1918</v>
      </c>
      <c r="C1349" s="13">
        <v>4</v>
      </c>
      <c r="D1349" s="13">
        <v>88</v>
      </c>
      <c r="E1349" s="13">
        <v>0</v>
      </c>
      <c r="F1349" s="13">
        <v>46</v>
      </c>
      <c r="G1349" s="9" t="s">
        <v>1919</v>
      </c>
      <c r="H1349" s="13">
        <v>76</v>
      </c>
      <c r="I1349" s="13"/>
      <c r="J1349" s="9" t="s">
        <v>378</v>
      </c>
      <c r="K1349" s="9" t="s">
        <v>2809</v>
      </c>
      <c r="L1349" s="9" t="s">
        <v>4118</v>
      </c>
      <c r="M1349" s="13" t="s">
        <v>478</v>
      </c>
      <c r="N1349" s="13"/>
      <c r="O1349" s="9"/>
      <c r="P1349" s="13"/>
      <c r="Q1349" s="13">
        <v>18</v>
      </c>
      <c r="R1349" s="9" t="s">
        <v>25</v>
      </c>
      <c r="S1349" s="9" t="s">
        <v>356</v>
      </c>
      <c r="T1349" s="9" t="s">
        <v>42</v>
      </c>
      <c r="U1349" s="13">
        <v>40000000</v>
      </c>
      <c r="V1349" s="13">
        <v>2014</v>
      </c>
      <c r="W1349" s="13">
        <v>47</v>
      </c>
      <c r="X1349" s="13">
        <v>6.4</v>
      </c>
      <c r="Y1349" s="13"/>
      <c r="Z1349" s="14">
        <v>0</v>
      </c>
    </row>
    <row r="1350" spans="1:26" x14ac:dyDescent="0.25">
      <c r="A1350" s="5" t="s">
        <v>309</v>
      </c>
      <c r="B1350" s="6" t="s">
        <v>1920</v>
      </c>
      <c r="C1350" s="11">
        <v>65</v>
      </c>
      <c r="D1350" s="11">
        <v>146</v>
      </c>
      <c r="E1350" s="11">
        <v>278</v>
      </c>
      <c r="F1350" s="11">
        <v>494</v>
      </c>
      <c r="G1350" s="6" t="s">
        <v>1117</v>
      </c>
      <c r="H1350" s="11">
        <v>18000</v>
      </c>
      <c r="I1350" s="11">
        <v>50668906</v>
      </c>
      <c r="J1350" s="6" t="s">
        <v>3170</v>
      </c>
      <c r="K1350" s="6" t="s">
        <v>1074</v>
      </c>
      <c r="L1350" s="6" t="s">
        <v>5506</v>
      </c>
      <c r="M1350" s="11"/>
      <c r="N1350" s="11"/>
      <c r="O1350" s="6"/>
      <c r="P1350" s="11"/>
      <c r="Q1350" s="11">
        <v>265</v>
      </c>
      <c r="R1350" s="6" t="s">
        <v>25</v>
      </c>
      <c r="S1350" s="6" t="s">
        <v>26</v>
      </c>
      <c r="T1350" s="6" t="s">
        <v>249</v>
      </c>
      <c r="U1350" s="11">
        <v>38000000</v>
      </c>
      <c r="V1350" s="11">
        <v>1999</v>
      </c>
      <c r="W1350" s="11">
        <v>584</v>
      </c>
      <c r="X1350" s="11">
        <v>7.6</v>
      </c>
      <c r="Y1350" s="11">
        <v>1.85</v>
      </c>
      <c r="Z1350" s="12">
        <v>0</v>
      </c>
    </row>
    <row r="1351" spans="1:26" x14ac:dyDescent="0.25">
      <c r="A1351" s="8" t="s">
        <v>20</v>
      </c>
      <c r="B1351" s="9" t="s">
        <v>307</v>
      </c>
      <c r="C1351" s="13">
        <v>98</v>
      </c>
      <c r="D1351" s="13">
        <v>115</v>
      </c>
      <c r="E1351" s="13">
        <v>150</v>
      </c>
      <c r="F1351" s="13">
        <v>789</v>
      </c>
      <c r="G1351" s="9" t="s">
        <v>1921</v>
      </c>
      <c r="H1351" s="13">
        <v>970</v>
      </c>
      <c r="I1351" s="13">
        <v>39177215</v>
      </c>
      <c r="J1351" s="9" t="s">
        <v>5507</v>
      </c>
      <c r="K1351" s="9" t="s">
        <v>1074</v>
      </c>
      <c r="L1351" s="9" t="s">
        <v>2604</v>
      </c>
      <c r="M1351" s="13"/>
      <c r="N1351" s="13"/>
      <c r="O1351" s="9"/>
      <c r="P1351" s="13"/>
      <c r="Q1351" s="13">
        <v>234</v>
      </c>
      <c r="R1351" s="9" t="s">
        <v>25</v>
      </c>
      <c r="S1351" s="9" t="s">
        <v>26</v>
      </c>
      <c r="T1351" s="9" t="s">
        <v>27</v>
      </c>
      <c r="U1351" s="13">
        <v>38000000</v>
      </c>
      <c r="V1351" s="13">
        <v>2002</v>
      </c>
      <c r="W1351" s="13">
        <v>919</v>
      </c>
      <c r="X1351" s="13">
        <v>5.6</v>
      </c>
      <c r="Y1351" s="13">
        <v>2.35</v>
      </c>
      <c r="Z1351" s="14">
        <v>0</v>
      </c>
    </row>
    <row r="1352" spans="1:26" x14ac:dyDescent="0.25">
      <c r="A1352" s="5" t="s">
        <v>20</v>
      </c>
      <c r="B1352" s="6" t="s">
        <v>1922</v>
      </c>
      <c r="C1352" s="11">
        <v>116</v>
      </c>
      <c r="D1352" s="11">
        <v>123</v>
      </c>
      <c r="E1352" s="11">
        <v>7</v>
      </c>
      <c r="F1352" s="11">
        <v>692</v>
      </c>
      <c r="G1352" s="6" t="s">
        <v>1231</v>
      </c>
      <c r="H1352" s="11">
        <v>931</v>
      </c>
      <c r="I1352" s="11">
        <v>40334024</v>
      </c>
      <c r="J1352" s="6" t="s">
        <v>599</v>
      </c>
      <c r="K1352" s="6" t="s">
        <v>5507</v>
      </c>
      <c r="L1352" s="6" t="s">
        <v>4459</v>
      </c>
      <c r="M1352" s="11"/>
      <c r="N1352" s="11"/>
      <c r="O1352" s="6"/>
      <c r="P1352" s="11"/>
      <c r="Q1352" s="11">
        <v>216</v>
      </c>
      <c r="R1352" s="6" t="s">
        <v>25</v>
      </c>
      <c r="S1352" s="6" t="s">
        <v>26</v>
      </c>
      <c r="T1352" s="6" t="s">
        <v>27</v>
      </c>
      <c r="U1352" s="11">
        <v>35000000</v>
      </c>
      <c r="V1352" s="11">
        <v>2001</v>
      </c>
      <c r="W1352" s="11">
        <v>754</v>
      </c>
      <c r="X1352" s="11">
        <v>6.2</v>
      </c>
      <c r="Y1352" s="11">
        <v>2.35</v>
      </c>
      <c r="Z1352" s="12">
        <v>989</v>
      </c>
    </row>
    <row r="1353" spans="1:26" x14ac:dyDescent="0.25">
      <c r="A1353" s="8" t="s">
        <v>20</v>
      </c>
      <c r="B1353" s="9" t="s">
        <v>1491</v>
      </c>
      <c r="C1353" s="13">
        <v>76</v>
      </c>
      <c r="D1353" s="13">
        <v>94</v>
      </c>
      <c r="E1353" s="13">
        <v>99</v>
      </c>
      <c r="F1353" s="13">
        <v>377</v>
      </c>
      <c r="G1353" s="9" t="s">
        <v>1923</v>
      </c>
      <c r="H1353" s="13">
        <v>598</v>
      </c>
      <c r="I1353" s="13">
        <v>71038190</v>
      </c>
      <c r="J1353" s="9" t="s">
        <v>497</v>
      </c>
      <c r="K1353" s="9" t="s">
        <v>599</v>
      </c>
      <c r="L1353" s="9" t="s">
        <v>5507</v>
      </c>
      <c r="M1353" s="13"/>
      <c r="N1353" s="13"/>
      <c r="O1353" s="9"/>
      <c r="P1353" s="13"/>
      <c r="Q1353" s="13">
        <v>123</v>
      </c>
      <c r="R1353" s="9" t="s">
        <v>25</v>
      </c>
      <c r="S1353" s="9" t="s">
        <v>26</v>
      </c>
      <c r="T1353" s="9" t="s">
        <v>54</v>
      </c>
      <c r="U1353" s="13">
        <v>30000000</v>
      </c>
      <c r="V1353" s="13">
        <v>2015</v>
      </c>
      <c r="W1353" s="13">
        <v>557</v>
      </c>
      <c r="X1353" s="13">
        <v>4.4000000000000004</v>
      </c>
      <c r="Y1353" s="13">
        <v>1.85</v>
      </c>
      <c r="Z1353" s="14">
        <v>8000</v>
      </c>
    </row>
    <row r="1354" spans="1:26" x14ac:dyDescent="0.25">
      <c r="A1354" s="5" t="s">
        <v>20</v>
      </c>
      <c r="B1354" s="6" t="s">
        <v>1925</v>
      </c>
      <c r="C1354" s="11">
        <v>106</v>
      </c>
      <c r="D1354" s="11">
        <v>102</v>
      </c>
      <c r="E1354" s="11">
        <v>43</v>
      </c>
      <c r="F1354" s="11">
        <v>280</v>
      </c>
      <c r="G1354" s="6" t="s">
        <v>1467</v>
      </c>
      <c r="H1354" s="11">
        <v>308</v>
      </c>
      <c r="I1354" s="11">
        <v>24044532</v>
      </c>
      <c r="J1354" s="6" t="s">
        <v>1074</v>
      </c>
      <c r="K1354" s="6" t="s">
        <v>4459</v>
      </c>
      <c r="L1354" s="6"/>
      <c r="M1354" s="11"/>
      <c r="N1354" s="11"/>
      <c r="O1354" s="6"/>
      <c r="P1354" s="11"/>
      <c r="Q1354" s="11">
        <v>180</v>
      </c>
      <c r="R1354" s="6" t="s">
        <v>25</v>
      </c>
      <c r="S1354" s="6" t="s">
        <v>26</v>
      </c>
      <c r="T1354" s="6" t="s">
        <v>249</v>
      </c>
      <c r="U1354" s="11">
        <v>38000000</v>
      </c>
      <c r="V1354" s="11">
        <v>2001</v>
      </c>
      <c r="W1354" s="11">
        <v>285</v>
      </c>
      <c r="X1354" s="11">
        <v>5.6</v>
      </c>
      <c r="Y1354" s="11">
        <v>1.85</v>
      </c>
      <c r="Z1354" s="12">
        <v>689</v>
      </c>
    </row>
    <row r="1355" spans="1:26" x14ac:dyDescent="0.25">
      <c r="A1355" s="8" t="s">
        <v>20</v>
      </c>
      <c r="B1355" s="9" t="s">
        <v>1274</v>
      </c>
      <c r="C1355" s="13">
        <v>55</v>
      </c>
      <c r="D1355" s="13">
        <v>98</v>
      </c>
      <c r="E1355" s="13">
        <v>11</v>
      </c>
      <c r="F1355" s="13">
        <v>466</v>
      </c>
      <c r="G1355" s="9" t="s">
        <v>1337</v>
      </c>
      <c r="H1355" s="13">
        <v>854</v>
      </c>
      <c r="I1355" s="13">
        <v>22770864</v>
      </c>
      <c r="J1355" s="9" t="s">
        <v>599</v>
      </c>
      <c r="K1355" s="9" t="s">
        <v>1074</v>
      </c>
      <c r="L1355" s="9"/>
      <c r="M1355" s="13"/>
      <c r="N1355" s="13"/>
      <c r="O1355" s="9"/>
      <c r="P1355" s="13"/>
      <c r="Q1355" s="13">
        <v>85</v>
      </c>
      <c r="R1355" s="9" t="s">
        <v>25</v>
      </c>
      <c r="S1355" s="9" t="s">
        <v>26</v>
      </c>
      <c r="T1355" s="9" t="s">
        <v>54</v>
      </c>
      <c r="U1355" s="13">
        <v>38000000</v>
      </c>
      <c r="V1355" s="13">
        <v>2001</v>
      </c>
      <c r="W1355" s="13">
        <v>543</v>
      </c>
      <c r="X1355" s="13">
        <v>5.5</v>
      </c>
      <c r="Y1355" s="13">
        <v>1.85</v>
      </c>
      <c r="Z1355" s="14">
        <v>168</v>
      </c>
    </row>
    <row r="1356" spans="1:26" x14ac:dyDescent="0.25">
      <c r="A1356" s="5" t="s">
        <v>20</v>
      </c>
      <c r="B1356" s="6" t="s">
        <v>1186</v>
      </c>
      <c r="C1356" s="11">
        <v>172</v>
      </c>
      <c r="D1356" s="11">
        <v>133</v>
      </c>
      <c r="E1356" s="11">
        <v>2000</v>
      </c>
      <c r="F1356" s="11">
        <v>541</v>
      </c>
      <c r="G1356" s="6" t="s">
        <v>67</v>
      </c>
      <c r="H1356" s="11">
        <v>40000</v>
      </c>
      <c r="I1356" s="11">
        <v>18653746</v>
      </c>
      <c r="J1356" s="6" t="s">
        <v>5505</v>
      </c>
      <c r="K1356" s="6" t="s">
        <v>2604</v>
      </c>
      <c r="L1356" s="6"/>
      <c r="M1356" s="11"/>
      <c r="N1356" s="11"/>
      <c r="O1356" s="6"/>
      <c r="P1356" s="11"/>
      <c r="Q1356" s="11">
        <v>638</v>
      </c>
      <c r="R1356" s="6" t="s">
        <v>25</v>
      </c>
      <c r="S1356" s="6" t="s">
        <v>1121</v>
      </c>
      <c r="T1356" s="6" t="s">
        <v>249</v>
      </c>
      <c r="U1356" s="11">
        <v>38000000</v>
      </c>
      <c r="V1356" s="11">
        <v>1999</v>
      </c>
      <c r="W1356" s="11">
        <v>903</v>
      </c>
      <c r="X1356" s="11">
        <v>6.7</v>
      </c>
      <c r="Y1356" s="11">
        <v>2.35</v>
      </c>
      <c r="Z1356" s="12">
        <v>0</v>
      </c>
    </row>
    <row r="1357" spans="1:26" x14ac:dyDescent="0.25">
      <c r="A1357" s="8" t="s">
        <v>20</v>
      </c>
      <c r="B1357" s="9" t="s">
        <v>307</v>
      </c>
      <c r="C1357" s="13">
        <v>47</v>
      </c>
      <c r="D1357" s="13">
        <v>118</v>
      </c>
      <c r="E1357" s="13">
        <v>150</v>
      </c>
      <c r="F1357" s="13">
        <v>182</v>
      </c>
      <c r="G1357" s="9" t="s">
        <v>1175</v>
      </c>
      <c r="H1357" s="13">
        <v>24000</v>
      </c>
      <c r="I1357" s="13">
        <v>17305211</v>
      </c>
      <c r="J1357" s="9" t="s">
        <v>5507</v>
      </c>
      <c r="K1357" s="9" t="s">
        <v>1074</v>
      </c>
      <c r="L1357" s="9" t="s">
        <v>5505</v>
      </c>
      <c r="M1357" s="13" t="s">
        <v>2604</v>
      </c>
      <c r="N1357" s="13"/>
      <c r="O1357" s="9"/>
      <c r="P1357" s="13"/>
      <c r="Q1357" s="13">
        <v>75</v>
      </c>
      <c r="R1357" s="9" t="s">
        <v>25</v>
      </c>
      <c r="S1357" s="9" t="s">
        <v>26</v>
      </c>
      <c r="T1357" s="9" t="s">
        <v>249</v>
      </c>
      <c r="U1357" s="13">
        <v>38000000</v>
      </c>
      <c r="V1357" s="13">
        <v>1996</v>
      </c>
      <c r="W1357" s="13">
        <v>210</v>
      </c>
      <c r="X1357" s="13">
        <v>6.1</v>
      </c>
      <c r="Y1357" s="13">
        <v>2.35</v>
      </c>
      <c r="Z1357" s="14">
        <v>352</v>
      </c>
    </row>
    <row r="1358" spans="1:26" x14ac:dyDescent="0.25">
      <c r="A1358" s="5" t="s">
        <v>20</v>
      </c>
      <c r="B1358" s="6" t="s">
        <v>1331</v>
      </c>
      <c r="C1358" s="11">
        <v>107</v>
      </c>
      <c r="D1358" s="11">
        <v>105</v>
      </c>
      <c r="E1358" s="11">
        <v>65</v>
      </c>
      <c r="F1358" s="11">
        <v>108</v>
      </c>
      <c r="G1358" s="6" t="s">
        <v>1927</v>
      </c>
      <c r="H1358" s="11">
        <v>628</v>
      </c>
      <c r="I1358" s="11">
        <v>16991902</v>
      </c>
      <c r="J1358" s="6" t="s">
        <v>1074</v>
      </c>
      <c r="K1358" s="6" t="s">
        <v>2909</v>
      </c>
      <c r="L1358" s="6"/>
      <c r="M1358" s="11"/>
      <c r="N1358" s="11"/>
      <c r="O1358" s="6"/>
      <c r="P1358" s="11"/>
      <c r="Q1358" s="11">
        <v>191</v>
      </c>
      <c r="R1358" s="6" t="s">
        <v>25</v>
      </c>
      <c r="S1358" s="6" t="s">
        <v>26</v>
      </c>
      <c r="T1358" s="6" t="s">
        <v>249</v>
      </c>
      <c r="U1358" s="11">
        <v>57000000</v>
      </c>
      <c r="V1358" s="11">
        <v>2001</v>
      </c>
      <c r="W1358" s="11">
        <v>316</v>
      </c>
      <c r="X1358" s="11">
        <v>6.2</v>
      </c>
      <c r="Y1358" s="11">
        <v>2.35</v>
      </c>
      <c r="Z1358" s="12">
        <v>0</v>
      </c>
    </row>
    <row r="1359" spans="1:26" x14ac:dyDescent="0.25">
      <c r="A1359" s="8" t="s">
        <v>20</v>
      </c>
      <c r="B1359" s="9" t="s">
        <v>1929</v>
      </c>
      <c r="C1359" s="13">
        <v>323</v>
      </c>
      <c r="D1359" s="13">
        <v>109</v>
      </c>
      <c r="E1359" s="13">
        <v>304</v>
      </c>
      <c r="F1359" s="13">
        <v>736</v>
      </c>
      <c r="G1359" s="9" t="s">
        <v>813</v>
      </c>
      <c r="H1359" s="13">
        <v>940</v>
      </c>
      <c r="I1359" s="13">
        <v>47536959</v>
      </c>
      <c r="J1359" s="9" t="s">
        <v>1074</v>
      </c>
      <c r="K1359" s="9"/>
      <c r="L1359" s="9"/>
      <c r="M1359" s="13"/>
      <c r="N1359" s="13"/>
      <c r="O1359" s="9"/>
      <c r="P1359" s="13"/>
      <c r="Q1359" s="13">
        <v>275</v>
      </c>
      <c r="R1359" s="9" t="s">
        <v>25</v>
      </c>
      <c r="S1359" s="9" t="s">
        <v>26</v>
      </c>
      <c r="T1359" s="9" t="s">
        <v>249</v>
      </c>
      <c r="U1359" s="13">
        <v>10000000</v>
      </c>
      <c r="V1359" s="13">
        <v>2009</v>
      </c>
      <c r="W1359" s="13">
        <v>906</v>
      </c>
      <c r="X1359" s="13">
        <v>7.3</v>
      </c>
      <c r="Y1359" s="13">
        <v>1.85</v>
      </c>
      <c r="Z1359" s="14">
        <v>12000</v>
      </c>
    </row>
    <row r="1360" spans="1:26" x14ac:dyDescent="0.25">
      <c r="A1360" s="5" t="s">
        <v>20</v>
      </c>
      <c r="B1360" s="6" t="s">
        <v>91</v>
      </c>
      <c r="C1360" s="11">
        <v>37</v>
      </c>
      <c r="D1360" s="11">
        <v>129</v>
      </c>
      <c r="E1360" s="11">
        <v>0</v>
      </c>
      <c r="F1360" s="11">
        <v>982</v>
      </c>
      <c r="G1360" s="6" t="s">
        <v>1930</v>
      </c>
      <c r="H1360" s="11">
        <v>12000</v>
      </c>
      <c r="I1360" s="11">
        <v>10300000</v>
      </c>
      <c r="J1360" s="6" t="s">
        <v>378</v>
      </c>
      <c r="K1360" s="6" t="s">
        <v>1074</v>
      </c>
      <c r="L1360" s="6"/>
      <c r="M1360" s="11"/>
      <c r="N1360" s="11"/>
      <c r="O1360" s="6"/>
      <c r="P1360" s="11"/>
      <c r="Q1360" s="11">
        <v>89</v>
      </c>
      <c r="R1360" s="6" t="s">
        <v>25</v>
      </c>
      <c r="S1360" s="6" t="s">
        <v>26</v>
      </c>
      <c r="T1360" s="6" t="s">
        <v>27</v>
      </c>
      <c r="U1360" s="11">
        <v>38000000</v>
      </c>
      <c r="V1360" s="11">
        <v>1996</v>
      </c>
      <c r="W1360" s="11">
        <v>1000</v>
      </c>
      <c r="X1360" s="11">
        <v>6.6</v>
      </c>
      <c r="Y1360" s="11">
        <v>2.35</v>
      </c>
      <c r="Z1360" s="12">
        <v>911</v>
      </c>
    </row>
    <row r="1361" spans="1:26" x14ac:dyDescent="0.25">
      <c r="A1361" s="8" t="s">
        <v>20</v>
      </c>
      <c r="B1361" s="9" t="s">
        <v>1551</v>
      </c>
      <c r="C1361" s="13">
        <v>297</v>
      </c>
      <c r="D1361" s="13">
        <v>109</v>
      </c>
      <c r="E1361" s="13">
        <v>0</v>
      </c>
      <c r="F1361" s="13">
        <v>145</v>
      </c>
      <c r="G1361" s="9" t="s">
        <v>1931</v>
      </c>
      <c r="H1361" s="13">
        <v>957</v>
      </c>
      <c r="I1361" s="13">
        <v>13782838</v>
      </c>
      <c r="J1361" s="9" t="s">
        <v>1786</v>
      </c>
      <c r="K1361" s="9" t="s">
        <v>5505</v>
      </c>
      <c r="L1361" s="9" t="s">
        <v>2970</v>
      </c>
      <c r="M1361" s="13"/>
      <c r="N1361" s="13"/>
      <c r="O1361" s="9"/>
      <c r="P1361" s="13"/>
      <c r="Q1361" s="13">
        <v>911</v>
      </c>
      <c r="R1361" s="9" t="s">
        <v>25</v>
      </c>
      <c r="S1361" s="9" t="s">
        <v>26</v>
      </c>
      <c r="T1361" s="9" t="s">
        <v>249</v>
      </c>
      <c r="U1361" s="13">
        <v>15000000</v>
      </c>
      <c r="V1361" s="13">
        <v>1982</v>
      </c>
      <c r="W1361" s="13">
        <v>163</v>
      </c>
      <c r="X1361" s="13">
        <v>8.1999999999999993</v>
      </c>
      <c r="Y1361" s="13">
        <v>2.35</v>
      </c>
      <c r="Z1361" s="14">
        <v>23000</v>
      </c>
    </row>
    <row r="1362" spans="1:26" x14ac:dyDescent="0.25">
      <c r="A1362" s="5" t="s">
        <v>20</v>
      </c>
      <c r="B1362" s="6" t="s">
        <v>519</v>
      </c>
      <c r="C1362" s="11">
        <v>302</v>
      </c>
      <c r="D1362" s="11">
        <v>127</v>
      </c>
      <c r="E1362" s="11">
        <v>123</v>
      </c>
      <c r="F1362" s="11">
        <v>904</v>
      </c>
      <c r="G1362" s="6" t="s">
        <v>1932</v>
      </c>
      <c r="H1362" s="11">
        <v>14000</v>
      </c>
      <c r="I1362" s="11">
        <v>41997790</v>
      </c>
      <c r="J1362" s="6" t="s">
        <v>497</v>
      </c>
      <c r="K1362" s="6" t="s">
        <v>2970</v>
      </c>
      <c r="L1362" s="6" t="s">
        <v>2604</v>
      </c>
      <c r="M1362" s="11"/>
      <c r="N1362" s="11"/>
      <c r="O1362" s="6"/>
      <c r="P1362" s="11"/>
      <c r="Q1362" s="11">
        <v>343</v>
      </c>
      <c r="R1362" s="6" t="s">
        <v>25</v>
      </c>
      <c r="S1362" s="6" t="s">
        <v>26</v>
      </c>
      <c r="T1362" s="6" t="s">
        <v>249</v>
      </c>
      <c r="U1362" s="11">
        <v>38000000</v>
      </c>
      <c r="V1362" s="11">
        <v>2013</v>
      </c>
      <c r="W1362" s="11">
        <v>924</v>
      </c>
      <c r="X1362" s="11">
        <v>6.4</v>
      </c>
      <c r="Y1362" s="11">
        <v>2.35</v>
      </c>
      <c r="Z1362" s="12">
        <v>39000</v>
      </c>
    </row>
    <row r="1363" spans="1:26" x14ac:dyDescent="0.25">
      <c r="A1363" s="8" t="s">
        <v>20</v>
      </c>
      <c r="B1363" s="9" t="s">
        <v>1933</v>
      </c>
      <c r="C1363" s="13">
        <v>38</v>
      </c>
      <c r="D1363" s="13">
        <v>118</v>
      </c>
      <c r="E1363" s="13">
        <v>11</v>
      </c>
      <c r="F1363" s="13">
        <v>12</v>
      </c>
      <c r="G1363" s="9" t="s">
        <v>1934</v>
      </c>
      <c r="H1363" s="13">
        <v>37</v>
      </c>
      <c r="I1363" s="13">
        <v>6482195</v>
      </c>
      <c r="J1363" s="9" t="s">
        <v>5507</v>
      </c>
      <c r="K1363" s="9" t="s">
        <v>5505</v>
      </c>
      <c r="L1363" s="9" t="s">
        <v>2604</v>
      </c>
      <c r="M1363" s="13"/>
      <c r="N1363" s="13"/>
      <c r="O1363" s="9"/>
      <c r="P1363" s="13"/>
      <c r="Q1363" s="13">
        <v>81</v>
      </c>
      <c r="R1363" s="9" t="s">
        <v>25</v>
      </c>
      <c r="S1363" s="9" t="s">
        <v>26</v>
      </c>
      <c r="T1363" s="9" t="s">
        <v>249</v>
      </c>
      <c r="U1363" s="13">
        <v>37000000</v>
      </c>
      <c r="V1363" s="13">
        <v>1997</v>
      </c>
      <c r="W1363" s="13">
        <v>12</v>
      </c>
      <c r="X1363" s="13">
        <v>6.4</v>
      </c>
      <c r="Y1363" s="13">
        <v>2.35</v>
      </c>
      <c r="Z1363" s="14">
        <v>389</v>
      </c>
    </row>
    <row r="1364" spans="1:26" x14ac:dyDescent="0.25">
      <c r="A1364" s="5" t="s">
        <v>20</v>
      </c>
      <c r="B1364" s="6" t="s">
        <v>1935</v>
      </c>
      <c r="C1364" s="11">
        <v>31</v>
      </c>
      <c r="D1364" s="11">
        <v>110</v>
      </c>
      <c r="E1364" s="11">
        <v>49</v>
      </c>
      <c r="F1364" s="11">
        <v>427</v>
      </c>
      <c r="G1364" s="6" t="s">
        <v>1936</v>
      </c>
      <c r="H1364" s="11">
        <v>1000</v>
      </c>
      <c r="I1364" s="11">
        <v>623374</v>
      </c>
      <c r="J1364" s="6" t="s">
        <v>497</v>
      </c>
      <c r="K1364" s="6" t="s">
        <v>378</v>
      </c>
      <c r="L1364" s="6" t="s">
        <v>1074</v>
      </c>
      <c r="M1364" s="11" t="s">
        <v>2604</v>
      </c>
      <c r="N1364" s="11" t="s">
        <v>3495</v>
      </c>
      <c r="O1364" s="6"/>
      <c r="P1364" s="11"/>
      <c r="Q1364" s="11">
        <v>67</v>
      </c>
      <c r="R1364" s="6" t="s">
        <v>25</v>
      </c>
      <c r="S1364" s="6" t="s">
        <v>26</v>
      </c>
      <c r="T1364" s="6" t="s">
        <v>27</v>
      </c>
      <c r="U1364" s="11">
        <v>38000000</v>
      </c>
      <c r="V1364" s="11">
        <v>2001</v>
      </c>
      <c r="W1364" s="11">
        <v>569</v>
      </c>
      <c r="X1364" s="11">
        <v>5.2</v>
      </c>
      <c r="Y1364" s="11">
        <v>2.35</v>
      </c>
      <c r="Z1364" s="12">
        <v>474</v>
      </c>
    </row>
    <row r="1365" spans="1:26" x14ac:dyDescent="0.25">
      <c r="A1365" s="8" t="s">
        <v>20</v>
      </c>
      <c r="B1365" s="9" t="s">
        <v>998</v>
      </c>
      <c r="C1365" s="13">
        <v>118</v>
      </c>
      <c r="D1365" s="13">
        <v>90</v>
      </c>
      <c r="E1365" s="13">
        <v>27</v>
      </c>
      <c r="F1365" s="13">
        <v>260</v>
      </c>
      <c r="G1365" s="9" t="s">
        <v>464</v>
      </c>
      <c r="H1365" s="13">
        <v>13000</v>
      </c>
      <c r="I1365" s="13">
        <v>7871693</v>
      </c>
      <c r="J1365" s="9" t="s">
        <v>378</v>
      </c>
      <c r="K1365" s="9" t="s">
        <v>4118</v>
      </c>
      <c r="L1365" s="9" t="s">
        <v>478</v>
      </c>
      <c r="M1365" s="13" t="s">
        <v>2970</v>
      </c>
      <c r="N1365" s="13"/>
      <c r="O1365" s="9"/>
      <c r="P1365" s="13"/>
      <c r="Q1365" s="13">
        <v>102</v>
      </c>
      <c r="R1365" s="9" t="s">
        <v>25</v>
      </c>
      <c r="S1365" s="9" t="s">
        <v>26</v>
      </c>
      <c r="T1365" s="9" t="s">
        <v>54</v>
      </c>
      <c r="U1365" s="13">
        <v>55000000</v>
      </c>
      <c r="V1365" s="13">
        <v>2008</v>
      </c>
      <c r="W1365" s="13">
        <v>2000</v>
      </c>
      <c r="X1365" s="13">
        <v>6.5</v>
      </c>
      <c r="Y1365" s="13">
        <v>2.35</v>
      </c>
      <c r="Z1365" s="14">
        <v>0</v>
      </c>
    </row>
    <row r="1366" spans="1:26" x14ac:dyDescent="0.25">
      <c r="A1366" s="5" t="s">
        <v>20</v>
      </c>
      <c r="B1366" s="6" t="s">
        <v>1939</v>
      </c>
      <c r="C1366" s="11">
        <v>546</v>
      </c>
      <c r="D1366" s="11">
        <v>144</v>
      </c>
      <c r="E1366" s="11">
        <v>0</v>
      </c>
      <c r="F1366" s="11">
        <v>15</v>
      </c>
      <c r="G1366" s="6" t="s">
        <v>1940</v>
      </c>
      <c r="H1366" s="11">
        <v>378</v>
      </c>
      <c r="I1366" s="11">
        <v>16377274</v>
      </c>
      <c r="J1366" s="6" t="s">
        <v>1074</v>
      </c>
      <c r="K1366" s="6"/>
      <c r="L1366" s="6"/>
      <c r="M1366" s="11"/>
      <c r="N1366" s="11"/>
      <c r="O1366" s="6"/>
      <c r="P1366" s="11"/>
      <c r="Q1366" s="11">
        <v>405</v>
      </c>
      <c r="R1366" s="6" t="s">
        <v>25</v>
      </c>
      <c r="S1366" s="6" t="s">
        <v>26</v>
      </c>
      <c r="T1366" s="6" t="s">
        <v>249</v>
      </c>
      <c r="U1366" s="11">
        <v>32000000</v>
      </c>
      <c r="V1366" s="11">
        <v>2012</v>
      </c>
      <c r="W1366" s="11">
        <v>18</v>
      </c>
      <c r="X1366" s="11">
        <v>7.1</v>
      </c>
      <c r="Y1366" s="11">
        <v>1.85</v>
      </c>
      <c r="Z1366" s="12">
        <v>27000</v>
      </c>
    </row>
    <row r="1367" spans="1:26" x14ac:dyDescent="0.25">
      <c r="A1367" s="8" t="s">
        <v>20</v>
      </c>
      <c r="B1367" s="9" t="s">
        <v>1941</v>
      </c>
      <c r="C1367" s="13">
        <v>21</v>
      </c>
      <c r="D1367" s="13">
        <v>97</v>
      </c>
      <c r="E1367" s="13">
        <v>2</v>
      </c>
      <c r="F1367" s="13">
        <v>217</v>
      </c>
      <c r="G1367" s="9" t="s">
        <v>1942</v>
      </c>
      <c r="H1367" s="13">
        <v>4000</v>
      </c>
      <c r="I1367" s="13"/>
      <c r="J1367" s="9" t="s">
        <v>378</v>
      </c>
      <c r="K1367" s="9" t="s">
        <v>599</v>
      </c>
      <c r="L1367" s="9" t="s">
        <v>5155</v>
      </c>
      <c r="M1367" s="13" t="s">
        <v>4459</v>
      </c>
      <c r="N1367" s="13"/>
      <c r="O1367" s="9"/>
      <c r="P1367" s="13"/>
      <c r="Q1367" s="13">
        <v>28</v>
      </c>
      <c r="R1367" s="9" t="s">
        <v>25</v>
      </c>
      <c r="S1367" s="9" t="s">
        <v>1943</v>
      </c>
      <c r="T1367" s="9" t="s">
        <v>249</v>
      </c>
      <c r="U1367" s="13">
        <v>38000000</v>
      </c>
      <c r="V1367" s="13">
        <v>2007</v>
      </c>
      <c r="W1367" s="13">
        <v>476</v>
      </c>
      <c r="X1367" s="13">
        <v>4.8</v>
      </c>
      <c r="Y1367" s="13">
        <v>1.85</v>
      </c>
      <c r="Z1367" s="14">
        <v>366</v>
      </c>
    </row>
    <row r="1368" spans="1:26" x14ac:dyDescent="0.25">
      <c r="A1368" s="5" t="s">
        <v>309</v>
      </c>
      <c r="B1368" s="6" t="s">
        <v>1500</v>
      </c>
      <c r="C1368" s="11">
        <v>86</v>
      </c>
      <c r="D1368" s="11">
        <v>130</v>
      </c>
      <c r="E1368" s="11">
        <v>39</v>
      </c>
      <c r="F1368" s="11">
        <v>534</v>
      </c>
      <c r="G1368" s="6" t="s">
        <v>1058</v>
      </c>
      <c r="H1368" s="11">
        <v>2000</v>
      </c>
      <c r="I1368" s="11">
        <v>9589875</v>
      </c>
      <c r="J1368" s="6" t="s">
        <v>3170</v>
      </c>
      <c r="K1368" s="6" t="s">
        <v>1074</v>
      </c>
      <c r="L1368" s="6" t="s">
        <v>5506</v>
      </c>
      <c r="M1368" s="11"/>
      <c r="N1368" s="11"/>
      <c r="O1368" s="6"/>
      <c r="P1368" s="11"/>
      <c r="Q1368" s="11">
        <v>45</v>
      </c>
      <c r="R1368" s="6" t="s">
        <v>25</v>
      </c>
      <c r="S1368" s="6" t="s">
        <v>26</v>
      </c>
      <c r="T1368" s="6" t="s">
        <v>54</v>
      </c>
      <c r="U1368" s="11">
        <v>40000000</v>
      </c>
      <c r="V1368" s="11">
        <v>2008</v>
      </c>
      <c r="W1368" s="11">
        <v>898</v>
      </c>
      <c r="X1368" s="11">
        <v>7.3</v>
      </c>
      <c r="Y1368" s="11">
        <v>2.35</v>
      </c>
      <c r="Z1368" s="12">
        <v>0</v>
      </c>
    </row>
    <row r="1369" spans="1:26" x14ac:dyDescent="0.25">
      <c r="A1369" s="8" t="s">
        <v>20</v>
      </c>
      <c r="B1369" s="9" t="s">
        <v>1944</v>
      </c>
      <c r="C1369" s="13">
        <v>194</v>
      </c>
      <c r="D1369" s="13">
        <v>112</v>
      </c>
      <c r="E1369" s="13">
        <v>5</v>
      </c>
      <c r="F1369" s="13">
        <v>724</v>
      </c>
      <c r="G1369" s="9" t="s">
        <v>1945</v>
      </c>
      <c r="H1369" s="13">
        <v>17000</v>
      </c>
      <c r="I1369" s="13">
        <v>34912982</v>
      </c>
      <c r="J1369" s="9" t="s">
        <v>497</v>
      </c>
      <c r="K1369" s="9" t="s">
        <v>378</v>
      </c>
      <c r="L1369" s="9" t="s">
        <v>2970</v>
      </c>
      <c r="M1369" s="13" t="s">
        <v>2604</v>
      </c>
      <c r="N1369" s="13"/>
      <c r="O1369" s="9"/>
      <c r="P1369" s="13"/>
      <c r="Q1369" s="13">
        <v>266</v>
      </c>
      <c r="R1369" s="9" t="s">
        <v>25</v>
      </c>
      <c r="S1369" s="9" t="s">
        <v>26</v>
      </c>
      <c r="T1369" s="9" t="s">
        <v>27</v>
      </c>
      <c r="U1369" s="13">
        <v>38000000</v>
      </c>
      <c r="V1369" s="13">
        <v>2016</v>
      </c>
      <c r="W1369" s="13">
        <v>1000</v>
      </c>
      <c r="X1369" s="13">
        <v>5.2</v>
      </c>
      <c r="Y1369" s="13">
        <v>2.35</v>
      </c>
      <c r="Z1369" s="14">
        <v>14000</v>
      </c>
    </row>
    <row r="1370" spans="1:26" x14ac:dyDescent="0.25">
      <c r="A1370" s="5" t="s">
        <v>20</v>
      </c>
      <c r="B1370" s="6" t="s">
        <v>1946</v>
      </c>
      <c r="C1370" s="11">
        <v>437</v>
      </c>
      <c r="D1370" s="11">
        <v>133</v>
      </c>
      <c r="E1370" s="11">
        <v>0</v>
      </c>
      <c r="F1370" s="11">
        <v>531</v>
      </c>
      <c r="G1370" s="6" t="s">
        <v>1947</v>
      </c>
      <c r="H1370" s="11">
        <v>13000</v>
      </c>
      <c r="I1370" s="11">
        <v>109712885</v>
      </c>
      <c r="J1370" s="6" t="s">
        <v>1074</v>
      </c>
      <c r="K1370" s="6" t="s">
        <v>5506</v>
      </c>
      <c r="L1370" s="6"/>
      <c r="M1370" s="11"/>
      <c r="N1370" s="11"/>
      <c r="O1370" s="6"/>
      <c r="P1370" s="11"/>
      <c r="Q1370" s="11">
        <v>362</v>
      </c>
      <c r="R1370" s="6" t="s">
        <v>25</v>
      </c>
      <c r="S1370" s="6" t="s">
        <v>26</v>
      </c>
      <c r="T1370" s="6" t="s">
        <v>27</v>
      </c>
      <c r="U1370" s="11">
        <v>35000000</v>
      </c>
      <c r="V1370" s="11">
        <v>2015</v>
      </c>
      <c r="W1370" s="11">
        <v>597</v>
      </c>
      <c r="X1370" s="11">
        <v>7.7</v>
      </c>
      <c r="Y1370" s="11">
        <v>2.35</v>
      </c>
      <c r="Z1370" s="12">
        <v>70000</v>
      </c>
    </row>
    <row r="1371" spans="1:26" x14ac:dyDescent="0.25">
      <c r="A1371" s="8" t="s">
        <v>20</v>
      </c>
      <c r="B1371" s="9" t="s">
        <v>1697</v>
      </c>
      <c r="C1371" s="13">
        <v>378</v>
      </c>
      <c r="D1371" s="13">
        <v>150</v>
      </c>
      <c r="E1371" s="13">
        <v>0</v>
      </c>
      <c r="F1371" s="13">
        <v>206</v>
      </c>
      <c r="G1371" s="9" t="s">
        <v>256</v>
      </c>
      <c r="H1371" s="13">
        <v>10000</v>
      </c>
      <c r="I1371" s="13">
        <v>92173235</v>
      </c>
      <c r="J1371" s="9" t="s">
        <v>5507</v>
      </c>
      <c r="K1371" s="9" t="s">
        <v>1074</v>
      </c>
      <c r="L1371" s="9" t="s">
        <v>2604</v>
      </c>
      <c r="M1371" s="13"/>
      <c r="N1371" s="13"/>
      <c r="O1371" s="9"/>
      <c r="P1371" s="13"/>
      <c r="Q1371" s="13">
        <v>420</v>
      </c>
      <c r="R1371" s="9" t="s">
        <v>25</v>
      </c>
      <c r="S1371" s="9" t="s">
        <v>26</v>
      </c>
      <c r="T1371" s="9" t="s">
        <v>249</v>
      </c>
      <c r="U1371" s="13">
        <v>37000000</v>
      </c>
      <c r="V1371" s="13">
        <v>2010</v>
      </c>
      <c r="W1371" s="13">
        <v>4000</v>
      </c>
      <c r="X1371" s="13">
        <v>7.6</v>
      </c>
      <c r="Y1371" s="13">
        <v>2.35</v>
      </c>
      <c r="Z1371" s="14">
        <v>29000</v>
      </c>
    </row>
    <row r="1372" spans="1:26" x14ac:dyDescent="0.25">
      <c r="A1372" s="5" t="s">
        <v>20</v>
      </c>
      <c r="B1372" s="6" t="s">
        <v>1948</v>
      </c>
      <c r="C1372" s="11">
        <v>170</v>
      </c>
      <c r="D1372" s="11">
        <v>110</v>
      </c>
      <c r="E1372" s="11">
        <v>52</v>
      </c>
      <c r="F1372" s="11">
        <v>651</v>
      </c>
      <c r="G1372" s="6" t="s">
        <v>233</v>
      </c>
      <c r="H1372" s="11">
        <v>10000</v>
      </c>
      <c r="I1372" s="11">
        <v>41102171</v>
      </c>
      <c r="J1372" s="6" t="s">
        <v>599</v>
      </c>
      <c r="K1372" s="6" t="s">
        <v>1074</v>
      </c>
      <c r="L1372" s="6" t="s">
        <v>4459</v>
      </c>
      <c r="M1372" s="11"/>
      <c r="N1372" s="11"/>
      <c r="O1372" s="6"/>
      <c r="P1372" s="11"/>
      <c r="Q1372" s="11">
        <v>89</v>
      </c>
      <c r="R1372" s="6" t="s">
        <v>25</v>
      </c>
      <c r="S1372" s="6" t="s">
        <v>26</v>
      </c>
      <c r="T1372" s="6" t="s">
        <v>27</v>
      </c>
      <c r="U1372" s="11">
        <v>40000000</v>
      </c>
      <c r="V1372" s="11">
        <v>2012</v>
      </c>
      <c r="W1372" s="11">
        <v>2000</v>
      </c>
      <c r="X1372" s="11">
        <v>5.7</v>
      </c>
      <c r="Y1372" s="11">
        <v>2.35</v>
      </c>
      <c r="Z1372" s="12">
        <v>14000</v>
      </c>
    </row>
    <row r="1373" spans="1:26" x14ac:dyDescent="0.25">
      <c r="A1373" s="8" t="s">
        <v>20</v>
      </c>
      <c r="B1373" s="9" t="s">
        <v>1949</v>
      </c>
      <c r="C1373" s="13">
        <v>341</v>
      </c>
      <c r="D1373" s="13">
        <v>96</v>
      </c>
      <c r="E1373" s="13">
        <v>1000</v>
      </c>
      <c r="F1373" s="13">
        <v>681</v>
      </c>
      <c r="G1373" s="9" t="s">
        <v>152</v>
      </c>
      <c r="H1373" s="13">
        <v>24000</v>
      </c>
      <c r="I1373" s="13">
        <v>60338891</v>
      </c>
      <c r="J1373" s="9" t="s">
        <v>599</v>
      </c>
      <c r="K1373" s="9" t="s">
        <v>1074</v>
      </c>
      <c r="L1373" s="9"/>
      <c r="M1373" s="13"/>
      <c r="N1373" s="13"/>
      <c r="O1373" s="9"/>
      <c r="P1373" s="13"/>
      <c r="Q1373" s="13">
        <v>545</v>
      </c>
      <c r="R1373" s="9" t="s">
        <v>25</v>
      </c>
      <c r="S1373" s="9" t="s">
        <v>26</v>
      </c>
      <c r="T1373" s="9" t="s">
        <v>249</v>
      </c>
      <c r="U1373" s="13">
        <v>37000000</v>
      </c>
      <c r="V1373" s="13">
        <v>2008</v>
      </c>
      <c r="W1373" s="13">
        <v>11000</v>
      </c>
      <c r="X1373" s="13">
        <v>7</v>
      </c>
      <c r="Y1373" s="13">
        <v>1.85</v>
      </c>
      <c r="Z1373" s="14">
        <v>0</v>
      </c>
    </row>
    <row r="1374" spans="1:26" x14ac:dyDescent="0.25">
      <c r="A1374" s="5" t="s">
        <v>20</v>
      </c>
      <c r="B1374" s="6" t="s">
        <v>1950</v>
      </c>
      <c r="C1374" s="11">
        <v>139</v>
      </c>
      <c r="D1374" s="11">
        <v>96</v>
      </c>
      <c r="E1374" s="11">
        <v>3</v>
      </c>
      <c r="F1374" s="11">
        <v>35</v>
      </c>
      <c r="G1374" s="6" t="s">
        <v>1951</v>
      </c>
      <c r="H1374" s="11">
        <v>18000</v>
      </c>
      <c r="I1374" s="11">
        <v>48006503</v>
      </c>
      <c r="J1374" s="6" t="s">
        <v>378</v>
      </c>
      <c r="K1374" s="6" t="s">
        <v>599</v>
      </c>
      <c r="L1374" s="6" t="s">
        <v>4118</v>
      </c>
      <c r="M1374" s="11" t="s">
        <v>478</v>
      </c>
      <c r="N1374" s="11"/>
      <c r="O1374" s="6"/>
      <c r="P1374" s="11"/>
      <c r="Q1374" s="11">
        <v>110</v>
      </c>
      <c r="R1374" s="6" t="s">
        <v>25</v>
      </c>
      <c r="S1374" s="6" t="s">
        <v>26</v>
      </c>
      <c r="T1374" s="6" t="s">
        <v>54</v>
      </c>
      <c r="U1374" s="11">
        <v>37000000</v>
      </c>
      <c r="V1374" s="11">
        <v>2008</v>
      </c>
      <c r="W1374" s="11">
        <v>82</v>
      </c>
      <c r="X1374" s="11">
        <v>6</v>
      </c>
      <c r="Y1374" s="11">
        <v>2.35</v>
      </c>
      <c r="Z1374" s="12">
        <v>0</v>
      </c>
    </row>
    <row r="1375" spans="1:26" x14ac:dyDescent="0.25">
      <c r="A1375" s="8" t="s">
        <v>20</v>
      </c>
      <c r="B1375" s="9" t="s">
        <v>342</v>
      </c>
      <c r="C1375" s="13">
        <v>393</v>
      </c>
      <c r="D1375" s="13">
        <v>123</v>
      </c>
      <c r="E1375" s="13">
        <v>2000</v>
      </c>
      <c r="F1375" s="13">
        <v>471</v>
      </c>
      <c r="G1375" s="9" t="s">
        <v>134</v>
      </c>
      <c r="H1375" s="13">
        <v>26000</v>
      </c>
      <c r="I1375" s="13">
        <v>26903709</v>
      </c>
      <c r="J1375" s="9" t="s">
        <v>497</v>
      </c>
      <c r="K1375" s="9" t="s">
        <v>3170</v>
      </c>
      <c r="L1375" s="9" t="s">
        <v>1074</v>
      </c>
      <c r="M1375" s="13" t="s">
        <v>5506</v>
      </c>
      <c r="N1375" s="13"/>
      <c r="O1375" s="9"/>
      <c r="P1375" s="13"/>
      <c r="Q1375" s="13">
        <v>475</v>
      </c>
      <c r="R1375" s="9" t="s">
        <v>25</v>
      </c>
      <c r="S1375" s="9" t="s">
        <v>34</v>
      </c>
      <c r="T1375" s="9" t="s">
        <v>249</v>
      </c>
      <c r="U1375" s="13">
        <v>38000000</v>
      </c>
      <c r="V1375" s="13">
        <v>2013</v>
      </c>
      <c r="W1375" s="13">
        <v>10000</v>
      </c>
      <c r="X1375" s="13">
        <v>8.1</v>
      </c>
      <c r="Y1375" s="13">
        <v>2.35</v>
      </c>
      <c r="Z1375" s="14">
        <v>83000</v>
      </c>
    </row>
    <row r="1376" spans="1:26" x14ac:dyDescent="0.25">
      <c r="A1376" s="5" t="s">
        <v>20</v>
      </c>
      <c r="B1376" s="6" t="s">
        <v>1939</v>
      </c>
      <c r="C1376" s="11">
        <v>224</v>
      </c>
      <c r="D1376" s="11">
        <v>188</v>
      </c>
      <c r="E1376" s="11">
        <v>0</v>
      </c>
      <c r="F1376" s="11">
        <v>272</v>
      </c>
      <c r="G1376" s="6" t="s">
        <v>1953</v>
      </c>
      <c r="H1376" s="11">
        <v>786</v>
      </c>
      <c r="I1376" s="11">
        <v>22450975</v>
      </c>
      <c r="J1376" s="6" t="s">
        <v>1074</v>
      </c>
      <c r="K1376" s="6"/>
      <c r="L1376" s="6"/>
      <c r="M1376" s="11"/>
      <c r="N1376" s="11"/>
      <c r="O1376" s="6"/>
      <c r="P1376" s="11"/>
      <c r="Q1376" s="11">
        <v>1437</v>
      </c>
      <c r="R1376" s="6" t="s">
        <v>25</v>
      </c>
      <c r="S1376" s="6" t="s">
        <v>26</v>
      </c>
      <c r="T1376" s="6" t="s">
        <v>249</v>
      </c>
      <c r="U1376" s="11">
        <v>37000000</v>
      </c>
      <c r="V1376" s="11">
        <v>1999</v>
      </c>
      <c r="W1376" s="11">
        <v>625</v>
      </c>
      <c r="X1376" s="11">
        <v>8</v>
      </c>
      <c r="Y1376" s="11">
        <v>2.35</v>
      </c>
      <c r="Z1376" s="12">
        <v>13000</v>
      </c>
    </row>
    <row r="1377" spans="1:26" x14ac:dyDescent="0.25">
      <c r="A1377" s="8" t="s">
        <v>20</v>
      </c>
      <c r="B1377" s="9" t="s">
        <v>1955</v>
      </c>
      <c r="C1377" s="13">
        <v>203</v>
      </c>
      <c r="D1377" s="13">
        <v>107</v>
      </c>
      <c r="E1377" s="13">
        <v>0</v>
      </c>
      <c r="F1377" s="13">
        <v>574</v>
      </c>
      <c r="G1377" s="9" t="s">
        <v>1270</v>
      </c>
      <c r="H1377" s="13">
        <v>13000</v>
      </c>
      <c r="I1377" s="13">
        <v>44867349</v>
      </c>
      <c r="J1377" s="9" t="s">
        <v>497</v>
      </c>
      <c r="K1377" s="9" t="s">
        <v>599</v>
      </c>
      <c r="L1377" s="9" t="s">
        <v>5507</v>
      </c>
      <c r="M1377" s="13"/>
      <c r="N1377" s="13"/>
      <c r="O1377" s="9"/>
      <c r="P1377" s="13"/>
      <c r="Q1377" s="13">
        <v>176</v>
      </c>
      <c r="R1377" s="9" t="s">
        <v>25</v>
      </c>
      <c r="S1377" s="9" t="s">
        <v>26</v>
      </c>
      <c r="T1377" s="9" t="s">
        <v>249</v>
      </c>
      <c r="U1377" s="13">
        <v>37000000</v>
      </c>
      <c r="V1377" s="13">
        <v>2010</v>
      </c>
      <c r="W1377" s="13">
        <v>642</v>
      </c>
      <c r="X1377" s="13">
        <v>5.6</v>
      </c>
      <c r="Y1377" s="13">
        <v>2.35</v>
      </c>
      <c r="Z1377" s="14">
        <v>0</v>
      </c>
    </row>
    <row r="1378" spans="1:26" x14ac:dyDescent="0.25">
      <c r="A1378" s="5" t="s">
        <v>20</v>
      </c>
      <c r="B1378" s="6" t="s">
        <v>1956</v>
      </c>
      <c r="C1378" s="11">
        <v>148</v>
      </c>
      <c r="D1378" s="11">
        <v>110</v>
      </c>
      <c r="E1378" s="11">
        <v>11</v>
      </c>
      <c r="F1378" s="11">
        <v>591</v>
      </c>
      <c r="G1378" s="6" t="s">
        <v>261</v>
      </c>
      <c r="H1378" s="11">
        <v>2000</v>
      </c>
      <c r="I1378" s="11">
        <v>46813366</v>
      </c>
      <c r="J1378" s="6" t="s">
        <v>599</v>
      </c>
      <c r="K1378" s="6" t="s">
        <v>4459</v>
      </c>
      <c r="L1378" s="6"/>
      <c r="M1378" s="11"/>
      <c r="N1378" s="11"/>
      <c r="O1378" s="6"/>
      <c r="P1378" s="11"/>
      <c r="Q1378" s="11">
        <v>83</v>
      </c>
      <c r="R1378" s="6" t="s">
        <v>25</v>
      </c>
      <c r="S1378" s="6" t="s">
        <v>26</v>
      </c>
      <c r="T1378" s="6" t="s">
        <v>249</v>
      </c>
      <c r="U1378" s="11">
        <v>38000000</v>
      </c>
      <c r="V1378" s="11">
        <v>2016</v>
      </c>
      <c r="W1378" s="11">
        <v>756</v>
      </c>
      <c r="X1378" s="11">
        <v>6.1</v>
      </c>
      <c r="Y1378" s="11">
        <v>2.35</v>
      </c>
      <c r="Z1378" s="12">
        <v>15000</v>
      </c>
    </row>
    <row r="1379" spans="1:26" x14ac:dyDescent="0.25">
      <c r="A1379" s="8" t="s">
        <v>20</v>
      </c>
      <c r="B1379" s="9" t="s">
        <v>1957</v>
      </c>
      <c r="C1379" s="13">
        <v>131</v>
      </c>
      <c r="D1379" s="13">
        <v>113</v>
      </c>
      <c r="E1379" s="13">
        <v>188</v>
      </c>
      <c r="F1379" s="13">
        <v>631</v>
      </c>
      <c r="G1379" s="9" t="s">
        <v>1958</v>
      </c>
      <c r="H1379" s="13">
        <v>11000</v>
      </c>
      <c r="I1379" s="13">
        <v>72279690</v>
      </c>
      <c r="J1379" s="9" t="s">
        <v>1074</v>
      </c>
      <c r="K1379" s="9" t="s">
        <v>4118</v>
      </c>
      <c r="L1379" s="9"/>
      <c r="M1379" s="13"/>
      <c r="N1379" s="13"/>
      <c r="O1379" s="9"/>
      <c r="P1379" s="13"/>
      <c r="Q1379" s="13">
        <v>86</v>
      </c>
      <c r="R1379" s="9" t="s">
        <v>25</v>
      </c>
      <c r="S1379" s="9" t="s">
        <v>26</v>
      </c>
      <c r="T1379" s="9" t="s">
        <v>54</v>
      </c>
      <c r="U1379" s="13">
        <v>37000000</v>
      </c>
      <c r="V1379" s="13">
        <v>2011</v>
      </c>
      <c r="W1379" s="13">
        <v>680</v>
      </c>
      <c r="X1379" s="13">
        <v>6.9</v>
      </c>
      <c r="Y1379" s="13">
        <v>1.85</v>
      </c>
      <c r="Z1379" s="14">
        <v>0</v>
      </c>
    </row>
    <row r="1380" spans="1:26" x14ac:dyDescent="0.25">
      <c r="A1380" s="5" t="s">
        <v>20</v>
      </c>
      <c r="B1380" s="6" t="s">
        <v>1733</v>
      </c>
      <c r="C1380" s="11">
        <v>350</v>
      </c>
      <c r="D1380" s="11">
        <v>122</v>
      </c>
      <c r="E1380" s="11">
        <v>308</v>
      </c>
      <c r="F1380" s="11">
        <v>10000</v>
      </c>
      <c r="G1380" s="6" t="s">
        <v>431</v>
      </c>
      <c r="H1380" s="11">
        <v>17000</v>
      </c>
      <c r="I1380" s="11">
        <v>191449475</v>
      </c>
      <c r="J1380" s="6" t="s">
        <v>1074</v>
      </c>
      <c r="K1380" s="6" t="s">
        <v>478</v>
      </c>
      <c r="L1380" s="6" t="s">
        <v>4459</v>
      </c>
      <c r="M1380" s="11"/>
      <c r="N1380" s="11"/>
      <c r="O1380" s="6"/>
      <c r="P1380" s="11"/>
      <c r="Q1380" s="11">
        <v>1535</v>
      </c>
      <c r="R1380" s="6" t="s">
        <v>25</v>
      </c>
      <c r="S1380" s="6" t="s">
        <v>26</v>
      </c>
      <c r="T1380" s="6" t="s">
        <v>27</v>
      </c>
      <c r="U1380" s="11">
        <v>37000000</v>
      </c>
      <c r="V1380" s="11">
        <v>2008</v>
      </c>
      <c r="W1380" s="11">
        <v>12000</v>
      </c>
      <c r="X1380" s="11">
        <v>5.2</v>
      </c>
      <c r="Y1380" s="11">
        <v>2.35</v>
      </c>
      <c r="Z1380" s="12">
        <v>19000</v>
      </c>
    </row>
    <row r="1381" spans="1:26" x14ac:dyDescent="0.25">
      <c r="A1381" s="8" t="s">
        <v>20</v>
      </c>
      <c r="B1381" s="9" t="s">
        <v>1783</v>
      </c>
      <c r="C1381" s="13">
        <v>129</v>
      </c>
      <c r="D1381" s="13">
        <v>116</v>
      </c>
      <c r="E1381" s="13">
        <v>415</v>
      </c>
      <c r="F1381" s="13">
        <v>644</v>
      </c>
      <c r="G1381" s="9" t="s">
        <v>1959</v>
      </c>
      <c r="H1381" s="13">
        <v>18000</v>
      </c>
      <c r="I1381" s="13">
        <v>71026631</v>
      </c>
      <c r="J1381" s="9" t="s">
        <v>5507</v>
      </c>
      <c r="K1381" s="9" t="s">
        <v>1074</v>
      </c>
      <c r="L1381" s="9" t="s">
        <v>2604</v>
      </c>
      <c r="M1381" s="13"/>
      <c r="N1381" s="13"/>
      <c r="O1381" s="9"/>
      <c r="P1381" s="13"/>
      <c r="Q1381" s="13">
        <v>394</v>
      </c>
      <c r="R1381" s="9" t="s">
        <v>25</v>
      </c>
      <c r="S1381" s="9" t="s">
        <v>26</v>
      </c>
      <c r="T1381" s="9" t="s">
        <v>27</v>
      </c>
      <c r="U1381" s="13">
        <v>36000000</v>
      </c>
      <c r="V1381" s="13">
        <v>2002</v>
      </c>
      <c r="W1381" s="13">
        <v>669</v>
      </c>
      <c r="X1381" s="13">
        <v>7</v>
      </c>
      <c r="Y1381" s="13">
        <v>1.85</v>
      </c>
      <c r="Z1381" s="14">
        <v>0</v>
      </c>
    </row>
    <row r="1382" spans="1:26" x14ac:dyDescent="0.25">
      <c r="A1382" s="5" t="s">
        <v>20</v>
      </c>
      <c r="B1382" s="6" t="s">
        <v>889</v>
      </c>
      <c r="C1382" s="11">
        <v>40</v>
      </c>
      <c r="D1382" s="11">
        <v>93</v>
      </c>
      <c r="E1382" s="11">
        <v>10</v>
      </c>
      <c r="F1382" s="11">
        <v>405</v>
      </c>
      <c r="G1382" s="6" t="s">
        <v>883</v>
      </c>
      <c r="H1382" s="11">
        <v>789</v>
      </c>
      <c r="I1382" s="11">
        <v>68208190</v>
      </c>
      <c r="J1382" s="6" t="s">
        <v>497</v>
      </c>
      <c r="K1382" s="6" t="s">
        <v>599</v>
      </c>
      <c r="L1382" s="6" t="s">
        <v>5507</v>
      </c>
      <c r="M1382" s="11" t="s">
        <v>2604</v>
      </c>
      <c r="N1382" s="11"/>
      <c r="O1382" s="6"/>
      <c r="P1382" s="11"/>
      <c r="Q1382" s="11">
        <v>144</v>
      </c>
      <c r="R1382" s="6" t="s">
        <v>25</v>
      </c>
      <c r="S1382" s="6" t="s">
        <v>26</v>
      </c>
      <c r="T1382" s="6" t="s">
        <v>27</v>
      </c>
      <c r="U1382" s="11">
        <v>65000000</v>
      </c>
      <c r="V1382" s="11">
        <v>1999</v>
      </c>
      <c r="W1382" s="11">
        <v>744</v>
      </c>
      <c r="X1382" s="11">
        <v>6.3</v>
      </c>
      <c r="Y1382" s="11">
        <v>1.85</v>
      </c>
      <c r="Z1382" s="12">
        <v>0</v>
      </c>
    </row>
    <row r="1383" spans="1:26" x14ac:dyDescent="0.25">
      <c r="A1383" s="8" t="s">
        <v>20</v>
      </c>
      <c r="B1383" s="9" t="s">
        <v>1473</v>
      </c>
      <c r="C1383" s="13">
        <v>289</v>
      </c>
      <c r="D1383" s="13">
        <v>118</v>
      </c>
      <c r="E1383" s="13">
        <v>43</v>
      </c>
      <c r="F1383" s="13">
        <v>651</v>
      </c>
      <c r="G1383" s="9" t="s">
        <v>1961</v>
      </c>
      <c r="H1383" s="13">
        <v>740</v>
      </c>
      <c r="I1383" s="13">
        <v>150368971</v>
      </c>
      <c r="J1383" s="9" t="s">
        <v>599</v>
      </c>
      <c r="K1383" s="9" t="s">
        <v>5507</v>
      </c>
      <c r="L1383" s="9"/>
      <c r="M1383" s="13"/>
      <c r="N1383" s="13"/>
      <c r="O1383" s="9"/>
      <c r="P1383" s="13"/>
      <c r="Q1383" s="13">
        <v>301</v>
      </c>
      <c r="R1383" s="9" t="s">
        <v>25</v>
      </c>
      <c r="S1383" s="9" t="s">
        <v>26</v>
      </c>
      <c r="T1383" s="9" t="s">
        <v>249</v>
      </c>
      <c r="U1383" s="13">
        <v>37000000</v>
      </c>
      <c r="V1383" s="13">
        <v>2013</v>
      </c>
      <c r="W1383" s="13">
        <v>707</v>
      </c>
      <c r="X1383" s="13">
        <v>7</v>
      </c>
      <c r="Y1383" s="13">
        <v>2.35</v>
      </c>
      <c r="Z1383" s="14">
        <v>35000</v>
      </c>
    </row>
    <row r="1384" spans="1:26" x14ac:dyDescent="0.25">
      <c r="A1384" s="5" t="s">
        <v>20</v>
      </c>
      <c r="B1384" s="6" t="s">
        <v>1962</v>
      </c>
      <c r="C1384" s="11">
        <v>14</v>
      </c>
      <c r="D1384" s="11">
        <v>115</v>
      </c>
      <c r="E1384" s="11">
        <v>35</v>
      </c>
      <c r="F1384" s="11">
        <v>30</v>
      </c>
      <c r="G1384" s="6" t="s">
        <v>1962</v>
      </c>
      <c r="H1384" s="11">
        <v>463</v>
      </c>
      <c r="I1384" s="11"/>
      <c r="J1384" s="6" t="s">
        <v>497</v>
      </c>
      <c r="K1384" s="6" t="s">
        <v>378</v>
      </c>
      <c r="L1384" s="6" t="s">
        <v>2970</v>
      </c>
      <c r="M1384" s="11"/>
      <c r="N1384" s="11"/>
      <c r="O1384" s="6"/>
      <c r="P1384" s="11"/>
      <c r="Q1384" s="11">
        <v>21</v>
      </c>
      <c r="R1384" s="6" t="s">
        <v>1609</v>
      </c>
      <c r="S1384" s="6" t="s">
        <v>1963</v>
      </c>
      <c r="T1384" s="6" t="s">
        <v>42</v>
      </c>
      <c r="U1384" s="11">
        <v>29500000</v>
      </c>
      <c r="V1384" s="11">
        <v>2009</v>
      </c>
      <c r="W1384" s="11">
        <v>35</v>
      </c>
      <c r="X1384" s="11">
        <v>5.3</v>
      </c>
      <c r="Y1384" s="11"/>
      <c r="Z1384" s="12">
        <v>240</v>
      </c>
    </row>
    <row r="1385" spans="1:26" x14ac:dyDescent="0.25">
      <c r="A1385" s="8" t="s">
        <v>20</v>
      </c>
      <c r="B1385" s="9" t="s">
        <v>273</v>
      </c>
      <c r="C1385" s="13">
        <v>72</v>
      </c>
      <c r="D1385" s="13">
        <v>93</v>
      </c>
      <c r="E1385" s="13">
        <v>84</v>
      </c>
      <c r="F1385" s="13">
        <v>263</v>
      </c>
      <c r="G1385" s="9" t="s">
        <v>53</v>
      </c>
      <c r="H1385" s="13">
        <v>551</v>
      </c>
      <c r="I1385" s="13">
        <v>50129186</v>
      </c>
      <c r="J1385" s="9" t="s">
        <v>497</v>
      </c>
      <c r="K1385" s="9" t="s">
        <v>5507</v>
      </c>
      <c r="L1385" s="9" t="s">
        <v>1074</v>
      </c>
      <c r="M1385" s="13" t="s">
        <v>5505</v>
      </c>
      <c r="N1385" s="13" t="s">
        <v>2604</v>
      </c>
      <c r="O1385" s="9"/>
      <c r="P1385" s="13"/>
      <c r="Q1385" s="13">
        <v>218</v>
      </c>
      <c r="R1385" s="9" t="s">
        <v>25</v>
      </c>
      <c r="S1385" s="9" t="s">
        <v>26</v>
      </c>
      <c r="T1385" s="9" t="s">
        <v>249</v>
      </c>
      <c r="U1385" s="13">
        <v>36000000</v>
      </c>
      <c r="V1385" s="13">
        <v>1997</v>
      </c>
      <c r="W1385" s="13">
        <v>284</v>
      </c>
      <c r="X1385" s="13">
        <v>6.9</v>
      </c>
      <c r="Y1385" s="13">
        <v>2.35</v>
      </c>
      <c r="Z1385" s="14">
        <v>0</v>
      </c>
    </row>
    <row r="1386" spans="1:26" x14ac:dyDescent="0.25">
      <c r="A1386" s="5" t="s">
        <v>20</v>
      </c>
      <c r="B1386" s="6" t="s">
        <v>1964</v>
      </c>
      <c r="C1386" s="11">
        <v>89</v>
      </c>
      <c r="D1386" s="11">
        <v>121</v>
      </c>
      <c r="E1386" s="11">
        <v>883</v>
      </c>
      <c r="F1386" s="11">
        <v>133</v>
      </c>
      <c r="G1386" s="6" t="s">
        <v>1965</v>
      </c>
      <c r="H1386" s="11">
        <v>180</v>
      </c>
      <c r="I1386" s="11">
        <v>55500000</v>
      </c>
      <c r="J1386" s="6" t="s">
        <v>497</v>
      </c>
      <c r="K1386" s="6" t="s">
        <v>378</v>
      </c>
      <c r="L1386" s="6" t="s">
        <v>2604</v>
      </c>
      <c r="M1386" s="11"/>
      <c r="N1386" s="11"/>
      <c r="O1386" s="6"/>
      <c r="P1386" s="11"/>
      <c r="Q1386" s="11">
        <v>214</v>
      </c>
      <c r="R1386" s="6" t="s">
        <v>25</v>
      </c>
      <c r="S1386" s="6" t="s">
        <v>34</v>
      </c>
      <c r="T1386" s="6" t="s">
        <v>54</v>
      </c>
      <c r="U1386" s="11">
        <v>36000000</v>
      </c>
      <c r="V1386" s="11">
        <v>1983</v>
      </c>
      <c r="W1386" s="11">
        <v>172</v>
      </c>
      <c r="X1386" s="11">
        <v>6.2</v>
      </c>
      <c r="Y1386" s="11">
        <v>2.35</v>
      </c>
      <c r="Z1386" s="12">
        <v>0</v>
      </c>
    </row>
    <row r="1387" spans="1:26" x14ac:dyDescent="0.25">
      <c r="A1387" s="8" t="s">
        <v>20</v>
      </c>
      <c r="B1387" s="9" t="s">
        <v>1966</v>
      </c>
      <c r="C1387" s="13">
        <v>265</v>
      </c>
      <c r="D1387" s="13">
        <v>101</v>
      </c>
      <c r="E1387" s="13">
        <v>38</v>
      </c>
      <c r="F1387" s="13">
        <v>318</v>
      </c>
      <c r="G1387" s="9" t="s">
        <v>1967</v>
      </c>
      <c r="H1387" s="13">
        <v>496</v>
      </c>
      <c r="I1387" s="13">
        <v>50213619</v>
      </c>
      <c r="J1387" s="9" t="s">
        <v>599</v>
      </c>
      <c r="K1387" s="9" t="s">
        <v>2970</v>
      </c>
      <c r="L1387" s="9"/>
      <c r="M1387" s="13"/>
      <c r="N1387" s="13"/>
      <c r="O1387" s="9"/>
      <c r="P1387" s="13"/>
      <c r="Q1387" s="13">
        <v>243</v>
      </c>
      <c r="R1387" s="9" t="s">
        <v>25</v>
      </c>
      <c r="S1387" s="9" t="s">
        <v>26</v>
      </c>
      <c r="T1387" s="9" t="s">
        <v>249</v>
      </c>
      <c r="U1387" s="13">
        <v>36000000</v>
      </c>
      <c r="V1387" s="13">
        <v>2010</v>
      </c>
      <c r="W1387" s="13">
        <v>390</v>
      </c>
      <c r="X1387" s="13">
        <v>6.4</v>
      </c>
      <c r="Y1387" s="13">
        <v>1.85</v>
      </c>
      <c r="Z1387" s="14">
        <v>12000</v>
      </c>
    </row>
    <row r="1388" spans="1:26" x14ac:dyDescent="0.25">
      <c r="A1388" s="5" t="s">
        <v>20</v>
      </c>
      <c r="B1388" s="6" t="s">
        <v>1957</v>
      </c>
      <c r="C1388" s="11">
        <v>54</v>
      </c>
      <c r="D1388" s="11">
        <v>107</v>
      </c>
      <c r="E1388" s="11">
        <v>188</v>
      </c>
      <c r="F1388" s="11">
        <v>631</v>
      </c>
      <c r="G1388" s="6" t="s">
        <v>1968</v>
      </c>
      <c r="H1388" s="11">
        <v>11000</v>
      </c>
      <c r="I1388" s="11">
        <v>42019483</v>
      </c>
      <c r="J1388" s="6" t="s">
        <v>1074</v>
      </c>
      <c r="K1388" s="6" t="s">
        <v>4118</v>
      </c>
      <c r="L1388" s="6"/>
      <c r="M1388" s="11"/>
      <c r="N1388" s="11"/>
      <c r="O1388" s="6"/>
      <c r="P1388" s="11"/>
      <c r="Q1388" s="11">
        <v>33</v>
      </c>
      <c r="R1388" s="6" t="s">
        <v>25</v>
      </c>
      <c r="S1388" s="6" t="s">
        <v>26</v>
      </c>
      <c r="T1388" s="6" t="s">
        <v>54</v>
      </c>
      <c r="U1388" s="11">
        <v>36000000</v>
      </c>
      <c r="V1388" s="11">
        <v>2014</v>
      </c>
      <c r="W1388" s="11">
        <v>641</v>
      </c>
      <c r="X1388" s="11">
        <v>6.4</v>
      </c>
      <c r="Y1388" s="11">
        <v>1.85</v>
      </c>
      <c r="Z1388" s="12">
        <v>0</v>
      </c>
    </row>
    <row r="1389" spans="1:26" x14ac:dyDescent="0.25">
      <c r="A1389" s="8" t="s">
        <v>20</v>
      </c>
      <c r="B1389" s="9" t="s">
        <v>1397</v>
      </c>
      <c r="C1389" s="13">
        <v>126</v>
      </c>
      <c r="D1389" s="13">
        <v>124</v>
      </c>
      <c r="E1389" s="13">
        <v>287</v>
      </c>
      <c r="F1389" s="13">
        <v>475</v>
      </c>
      <c r="G1389" s="9" t="s">
        <v>136</v>
      </c>
      <c r="H1389" s="13">
        <v>9000</v>
      </c>
      <c r="I1389" s="13">
        <v>23360779</v>
      </c>
      <c r="J1389" s="9" t="s">
        <v>497</v>
      </c>
      <c r="K1389" s="9" t="s">
        <v>378</v>
      </c>
      <c r="L1389" s="9" t="s">
        <v>5507</v>
      </c>
      <c r="M1389" s="13" t="s">
        <v>1074</v>
      </c>
      <c r="N1389" s="13" t="s">
        <v>4118</v>
      </c>
      <c r="O1389" s="9" t="s">
        <v>478</v>
      </c>
      <c r="P1389" s="13" t="s">
        <v>4459</v>
      </c>
      <c r="Q1389" s="13">
        <v>212</v>
      </c>
      <c r="R1389" s="9" t="s">
        <v>25</v>
      </c>
      <c r="S1389" s="9" t="s">
        <v>26</v>
      </c>
      <c r="T1389" s="9" t="s">
        <v>249</v>
      </c>
      <c r="U1389" s="13">
        <v>34000000</v>
      </c>
      <c r="V1389" s="13">
        <v>2000</v>
      </c>
      <c r="W1389" s="13">
        <v>1000</v>
      </c>
      <c r="X1389" s="13">
        <v>5.7</v>
      </c>
      <c r="Y1389" s="13">
        <v>2.35</v>
      </c>
      <c r="Z1389" s="14">
        <v>852</v>
      </c>
    </row>
    <row r="1390" spans="1:26" x14ac:dyDescent="0.25">
      <c r="A1390" s="5" t="s">
        <v>20</v>
      </c>
      <c r="B1390" s="6" t="s">
        <v>991</v>
      </c>
      <c r="C1390" s="11">
        <v>110</v>
      </c>
      <c r="D1390" s="11">
        <v>109</v>
      </c>
      <c r="E1390" s="11">
        <v>473</v>
      </c>
      <c r="F1390" s="11">
        <v>582</v>
      </c>
      <c r="G1390" s="6" t="s">
        <v>1921</v>
      </c>
      <c r="H1390" s="11">
        <v>14000</v>
      </c>
      <c r="I1390" s="11">
        <v>26183197</v>
      </c>
      <c r="J1390" s="6" t="s">
        <v>497</v>
      </c>
      <c r="K1390" s="6" t="s">
        <v>5507</v>
      </c>
      <c r="L1390" s="6" t="s">
        <v>1074</v>
      </c>
      <c r="M1390" s="11" t="s">
        <v>2604</v>
      </c>
      <c r="N1390" s="11"/>
      <c r="O1390" s="6"/>
      <c r="P1390" s="11"/>
      <c r="Q1390" s="11">
        <v>135</v>
      </c>
      <c r="R1390" s="6" t="s">
        <v>25</v>
      </c>
      <c r="S1390" s="6" t="s">
        <v>26</v>
      </c>
      <c r="T1390" s="6" t="s">
        <v>249</v>
      </c>
      <c r="U1390" s="11">
        <v>36000000</v>
      </c>
      <c r="V1390" s="11">
        <v>2003</v>
      </c>
      <c r="W1390" s="11">
        <v>919</v>
      </c>
      <c r="X1390" s="11">
        <v>6.1</v>
      </c>
      <c r="Y1390" s="11">
        <v>2.35</v>
      </c>
      <c r="Z1390" s="12">
        <v>0</v>
      </c>
    </row>
    <row r="1391" spans="1:26" x14ac:dyDescent="0.25">
      <c r="A1391" s="8" t="s">
        <v>20</v>
      </c>
      <c r="B1391" s="9" t="s">
        <v>1059</v>
      </c>
      <c r="C1391" s="13">
        <v>138</v>
      </c>
      <c r="D1391" s="13">
        <v>105</v>
      </c>
      <c r="E1391" s="13">
        <v>488</v>
      </c>
      <c r="F1391" s="13">
        <v>13000</v>
      </c>
      <c r="G1391" s="9" t="s">
        <v>276</v>
      </c>
      <c r="H1391" s="13">
        <v>15000</v>
      </c>
      <c r="I1391" s="13">
        <v>20991497</v>
      </c>
      <c r="J1391" s="9" t="s">
        <v>599</v>
      </c>
      <c r="K1391" s="9" t="s">
        <v>1074</v>
      </c>
      <c r="L1391" s="9" t="s">
        <v>4459</v>
      </c>
      <c r="M1391" s="13"/>
      <c r="N1391" s="13"/>
      <c r="O1391" s="9"/>
      <c r="P1391" s="13"/>
      <c r="Q1391" s="13">
        <v>172</v>
      </c>
      <c r="R1391" s="9" t="s">
        <v>25</v>
      </c>
      <c r="S1391" s="9" t="s">
        <v>26</v>
      </c>
      <c r="T1391" s="9" t="s">
        <v>27</v>
      </c>
      <c r="U1391" s="13">
        <v>37000000</v>
      </c>
      <c r="V1391" s="13">
        <v>2015</v>
      </c>
      <c r="W1391" s="13">
        <v>14000</v>
      </c>
      <c r="X1391" s="13">
        <v>5.4</v>
      </c>
      <c r="Y1391" s="13">
        <v>1.85</v>
      </c>
      <c r="Z1391" s="14">
        <v>11000</v>
      </c>
    </row>
    <row r="1392" spans="1:26" x14ac:dyDescent="0.25">
      <c r="A1392" s="5" t="s">
        <v>20</v>
      </c>
      <c r="B1392" s="6" t="s">
        <v>1205</v>
      </c>
      <c r="C1392" s="11">
        <v>31</v>
      </c>
      <c r="D1392" s="11">
        <v>130</v>
      </c>
      <c r="E1392" s="11">
        <v>0</v>
      </c>
      <c r="F1392" s="11">
        <v>723</v>
      </c>
      <c r="G1392" s="6" t="s">
        <v>892</v>
      </c>
      <c r="H1392" s="11">
        <v>2000</v>
      </c>
      <c r="I1392" s="11">
        <v>13052741</v>
      </c>
      <c r="J1392" s="6" t="s">
        <v>1074</v>
      </c>
      <c r="K1392" s="6" t="s">
        <v>5155</v>
      </c>
      <c r="L1392" s="6"/>
      <c r="M1392" s="11"/>
      <c r="N1392" s="11"/>
      <c r="O1392" s="6"/>
      <c r="P1392" s="11"/>
      <c r="Q1392" s="11">
        <v>57</v>
      </c>
      <c r="R1392" s="6" t="s">
        <v>25</v>
      </c>
      <c r="S1392" s="6" t="s">
        <v>26</v>
      </c>
      <c r="T1392" s="6" t="s">
        <v>27</v>
      </c>
      <c r="U1392" s="11">
        <v>36000000</v>
      </c>
      <c r="V1392" s="11">
        <v>1996</v>
      </c>
      <c r="W1392" s="11">
        <v>912</v>
      </c>
      <c r="X1392" s="11">
        <v>6.7</v>
      </c>
      <c r="Y1392" s="11">
        <v>1.85</v>
      </c>
      <c r="Z1392" s="12">
        <v>591</v>
      </c>
    </row>
    <row r="1393" spans="1:26" x14ac:dyDescent="0.25">
      <c r="A1393" s="8" t="s">
        <v>20</v>
      </c>
      <c r="B1393" s="9" t="s">
        <v>1969</v>
      </c>
      <c r="C1393" s="13">
        <v>95</v>
      </c>
      <c r="D1393" s="13">
        <v>127</v>
      </c>
      <c r="E1393" s="13">
        <v>96</v>
      </c>
      <c r="F1393" s="13">
        <v>577</v>
      </c>
      <c r="G1393" s="9" t="s">
        <v>1970</v>
      </c>
      <c r="H1393" s="13">
        <v>746</v>
      </c>
      <c r="I1393" s="13">
        <v>14378353</v>
      </c>
      <c r="J1393" s="9" t="s">
        <v>1074</v>
      </c>
      <c r="K1393" s="9" t="s">
        <v>5505</v>
      </c>
      <c r="L1393" s="9" t="s">
        <v>4459</v>
      </c>
      <c r="M1393" s="13" t="s">
        <v>2604</v>
      </c>
      <c r="N1393" s="13"/>
      <c r="O1393" s="9"/>
      <c r="P1393" s="13"/>
      <c r="Q1393" s="13">
        <v>194</v>
      </c>
      <c r="R1393" s="9" t="s">
        <v>25</v>
      </c>
      <c r="S1393" s="9" t="s">
        <v>26</v>
      </c>
      <c r="T1393" s="9" t="s">
        <v>27</v>
      </c>
      <c r="U1393" s="13">
        <v>36000000</v>
      </c>
      <c r="V1393" s="13">
        <v>1999</v>
      </c>
      <c r="W1393" s="13">
        <v>602</v>
      </c>
      <c r="X1393" s="13">
        <v>6.8</v>
      </c>
      <c r="Y1393" s="13">
        <v>2.35</v>
      </c>
      <c r="Z1393" s="14">
        <v>846</v>
      </c>
    </row>
    <row r="1394" spans="1:26" x14ac:dyDescent="0.25">
      <c r="A1394" s="5" t="s">
        <v>20</v>
      </c>
      <c r="B1394" s="6" t="s">
        <v>1107</v>
      </c>
      <c r="C1394" s="11">
        <v>267</v>
      </c>
      <c r="D1394" s="11">
        <v>114</v>
      </c>
      <c r="E1394" s="11">
        <v>101</v>
      </c>
      <c r="F1394" s="11">
        <v>2000</v>
      </c>
      <c r="G1394" s="6" t="s">
        <v>1971</v>
      </c>
      <c r="H1394" s="11">
        <v>12000</v>
      </c>
      <c r="I1394" s="11">
        <v>33037754</v>
      </c>
      <c r="J1394" s="6" t="s">
        <v>1074</v>
      </c>
      <c r="K1394" s="6" t="s">
        <v>1786</v>
      </c>
      <c r="L1394" s="6" t="s">
        <v>5505</v>
      </c>
      <c r="M1394" s="11" t="s">
        <v>2604</v>
      </c>
      <c r="N1394" s="11"/>
      <c r="O1394" s="6"/>
      <c r="P1394" s="11"/>
      <c r="Q1394" s="11">
        <v>197</v>
      </c>
      <c r="R1394" s="6" t="s">
        <v>25</v>
      </c>
      <c r="S1394" s="6" t="s">
        <v>26</v>
      </c>
      <c r="T1394" s="6" t="s">
        <v>27</v>
      </c>
      <c r="U1394" s="11">
        <v>37000000</v>
      </c>
      <c r="V1394" s="11">
        <v>2011</v>
      </c>
      <c r="W1394" s="11">
        <v>3000</v>
      </c>
      <c r="X1394" s="11">
        <v>6</v>
      </c>
      <c r="Y1394" s="11">
        <v>2.35</v>
      </c>
      <c r="Z1394" s="12">
        <v>23000</v>
      </c>
    </row>
    <row r="1395" spans="1:26" x14ac:dyDescent="0.25">
      <c r="A1395" s="8" t="s">
        <v>20</v>
      </c>
      <c r="B1395" s="9" t="s">
        <v>1547</v>
      </c>
      <c r="C1395" s="13">
        <v>175</v>
      </c>
      <c r="D1395" s="13">
        <v>106</v>
      </c>
      <c r="E1395" s="13">
        <v>487</v>
      </c>
      <c r="F1395" s="13">
        <v>263</v>
      </c>
      <c r="G1395" s="9" t="s">
        <v>1278</v>
      </c>
      <c r="H1395" s="13">
        <v>685</v>
      </c>
      <c r="I1395" s="13">
        <v>12339633</v>
      </c>
      <c r="J1395" s="9" t="s">
        <v>1074</v>
      </c>
      <c r="K1395" s="9" t="s">
        <v>2970</v>
      </c>
      <c r="L1395" s="9" t="s">
        <v>2604</v>
      </c>
      <c r="M1395" s="13"/>
      <c r="N1395" s="13"/>
      <c r="O1395" s="9"/>
      <c r="P1395" s="13"/>
      <c r="Q1395" s="13">
        <v>641</v>
      </c>
      <c r="R1395" s="9" t="s">
        <v>25</v>
      </c>
      <c r="S1395" s="9" t="s">
        <v>26</v>
      </c>
      <c r="T1395" s="9" t="s">
        <v>27</v>
      </c>
      <c r="U1395" s="13">
        <v>36000000</v>
      </c>
      <c r="V1395" s="13">
        <v>1997</v>
      </c>
      <c r="W1395" s="13">
        <v>485</v>
      </c>
      <c r="X1395" s="13">
        <v>7.8</v>
      </c>
      <c r="Y1395" s="13">
        <v>2.35</v>
      </c>
      <c r="Z1395" s="14">
        <v>17000</v>
      </c>
    </row>
    <row r="1396" spans="1:26" x14ac:dyDescent="0.25">
      <c r="A1396" s="5" t="s">
        <v>20</v>
      </c>
      <c r="B1396" s="6" t="s">
        <v>1539</v>
      </c>
      <c r="C1396" s="11">
        <v>63</v>
      </c>
      <c r="D1396" s="11">
        <v>95</v>
      </c>
      <c r="E1396" s="11">
        <v>31</v>
      </c>
      <c r="F1396" s="11">
        <v>450</v>
      </c>
      <c r="G1396" s="6" t="s">
        <v>516</v>
      </c>
      <c r="H1396" s="11">
        <v>944</v>
      </c>
      <c r="I1396" s="11">
        <v>2954405</v>
      </c>
      <c r="J1396" s="6" t="s">
        <v>3170</v>
      </c>
      <c r="K1396" s="6" t="s">
        <v>599</v>
      </c>
      <c r="L1396" s="6" t="s">
        <v>4459</v>
      </c>
      <c r="M1396" s="11"/>
      <c r="N1396" s="11"/>
      <c r="O1396" s="6"/>
      <c r="P1396" s="11"/>
      <c r="Q1396" s="11">
        <v>64</v>
      </c>
      <c r="R1396" s="6" t="s">
        <v>25</v>
      </c>
      <c r="S1396" s="6" t="s">
        <v>26</v>
      </c>
      <c r="T1396" s="6" t="s">
        <v>249</v>
      </c>
      <c r="U1396" s="11">
        <v>36000000</v>
      </c>
      <c r="V1396" s="11">
        <v>2000</v>
      </c>
      <c r="W1396" s="11">
        <v>886</v>
      </c>
      <c r="X1396" s="11">
        <v>5.3</v>
      </c>
      <c r="Y1396" s="11">
        <v>1.85</v>
      </c>
      <c r="Z1396" s="12">
        <v>133</v>
      </c>
    </row>
    <row r="1397" spans="1:26" x14ac:dyDescent="0.25">
      <c r="A1397" s="8" t="s">
        <v>20</v>
      </c>
      <c r="B1397" s="9" t="s">
        <v>534</v>
      </c>
      <c r="C1397" s="13">
        <v>85</v>
      </c>
      <c r="D1397" s="13">
        <v>81</v>
      </c>
      <c r="E1397" s="13">
        <v>16</v>
      </c>
      <c r="F1397" s="13">
        <v>387</v>
      </c>
      <c r="G1397" s="9" t="s">
        <v>1973</v>
      </c>
      <c r="H1397" s="13">
        <v>541</v>
      </c>
      <c r="I1397" s="13">
        <v>30105968</v>
      </c>
      <c r="J1397" s="9" t="s">
        <v>378</v>
      </c>
      <c r="K1397" s="9" t="s">
        <v>2809</v>
      </c>
      <c r="L1397" s="9" t="s">
        <v>599</v>
      </c>
      <c r="M1397" s="13" t="s">
        <v>4118</v>
      </c>
      <c r="N1397" s="13" t="s">
        <v>2970</v>
      </c>
      <c r="O1397" s="9"/>
      <c r="P1397" s="13"/>
      <c r="Q1397" s="13">
        <v>45</v>
      </c>
      <c r="R1397" s="9" t="s">
        <v>25</v>
      </c>
      <c r="S1397" s="9" t="s">
        <v>26</v>
      </c>
      <c r="T1397" s="9" t="s">
        <v>126</v>
      </c>
      <c r="U1397" s="13">
        <v>37000000</v>
      </c>
      <c r="V1397" s="13">
        <v>2008</v>
      </c>
      <c r="W1397" s="13">
        <v>521</v>
      </c>
      <c r="X1397" s="13">
        <v>4.5</v>
      </c>
      <c r="Y1397" s="13">
        <v>2.35</v>
      </c>
      <c r="Z1397" s="14">
        <v>279</v>
      </c>
    </row>
    <row r="1398" spans="1:26" x14ac:dyDescent="0.25">
      <c r="A1398" s="5" t="s">
        <v>20</v>
      </c>
      <c r="B1398" s="6" t="s">
        <v>1974</v>
      </c>
      <c r="C1398" s="11">
        <v>44</v>
      </c>
      <c r="D1398" s="11">
        <v>95</v>
      </c>
      <c r="E1398" s="11">
        <v>0</v>
      </c>
      <c r="F1398" s="11">
        <v>642</v>
      </c>
      <c r="G1398" s="6" t="s">
        <v>1378</v>
      </c>
      <c r="H1398" s="11">
        <v>1000</v>
      </c>
      <c r="I1398" s="11">
        <v>37788228</v>
      </c>
      <c r="J1398" s="6" t="s">
        <v>599</v>
      </c>
      <c r="K1398" s="6"/>
      <c r="L1398" s="6"/>
      <c r="M1398" s="11"/>
      <c r="N1398" s="11"/>
      <c r="O1398" s="6"/>
      <c r="P1398" s="11"/>
      <c r="Q1398" s="11">
        <v>80</v>
      </c>
      <c r="R1398" s="6" t="s">
        <v>25</v>
      </c>
      <c r="S1398" s="6" t="s">
        <v>26</v>
      </c>
      <c r="T1398" s="6" t="s">
        <v>27</v>
      </c>
      <c r="U1398" s="11">
        <v>35200000</v>
      </c>
      <c r="V1398" s="11">
        <v>2003</v>
      </c>
      <c r="W1398" s="11">
        <v>812</v>
      </c>
      <c r="X1398" s="11">
        <v>5.4</v>
      </c>
      <c r="Y1398" s="11">
        <v>1.85</v>
      </c>
      <c r="Z1398" s="12">
        <v>638</v>
      </c>
    </row>
    <row r="1399" spans="1:26" x14ac:dyDescent="0.25">
      <c r="A1399" s="8" t="s">
        <v>20</v>
      </c>
      <c r="B1399" s="9" t="s">
        <v>863</v>
      </c>
      <c r="C1399" s="13">
        <v>334</v>
      </c>
      <c r="D1399" s="13">
        <v>108</v>
      </c>
      <c r="E1399" s="13">
        <v>480</v>
      </c>
      <c r="F1399" s="13">
        <v>706</v>
      </c>
      <c r="G1399" s="9" t="s">
        <v>1344</v>
      </c>
      <c r="H1399" s="13">
        <v>14000</v>
      </c>
      <c r="I1399" s="13">
        <v>277313371</v>
      </c>
      <c r="J1399" s="9" t="s">
        <v>599</v>
      </c>
      <c r="K1399" s="9"/>
      <c r="L1399" s="9"/>
      <c r="M1399" s="13"/>
      <c r="N1399" s="13"/>
      <c r="O1399" s="9"/>
      <c r="P1399" s="13"/>
      <c r="Q1399" s="13">
        <v>626</v>
      </c>
      <c r="R1399" s="9" t="s">
        <v>25</v>
      </c>
      <c r="S1399" s="9" t="s">
        <v>26</v>
      </c>
      <c r="T1399" s="9" t="s">
        <v>249</v>
      </c>
      <c r="U1399" s="13">
        <v>35000000</v>
      </c>
      <c r="V1399" s="13">
        <v>2009</v>
      </c>
      <c r="W1399" s="13">
        <v>839</v>
      </c>
      <c r="X1399" s="13">
        <v>7.8</v>
      </c>
      <c r="Y1399" s="13">
        <v>2.35</v>
      </c>
      <c r="Z1399" s="14">
        <v>24000</v>
      </c>
    </row>
    <row r="1400" spans="1:26" x14ac:dyDescent="0.25">
      <c r="A1400" s="5" t="s">
        <v>20</v>
      </c>
      <c r="B1400" s="6" t="s">
        <v>1975</v>
      </c>
      <c r="C1400" s="11">
        <v>78</v>
      </c>
      <c r="D1400" s="11">
        <v>105</v>
      </c>
      <c r="E1400" s="11">
        <v>25</v>
      </c>
      <c r="F1400" s="11">
        <v>51</v>
      </c>
      <c r="G1400" s="6" t="s">
        <v>1976</v>
      </c>
      <c r="H1400" s="11">
        <v>461</v>
      </c>
      <c r="I1400" s="11">
        <v>2126511</v>
      </c>
      <c r="J1400" s="6" t="s">
        <v>497</v>
      </c>
      <c r="K1400" s="6" t="s">
        <v>3170</v>
      </c>
      <c r="L1400" s="6" t="s">
        <v>1074</v>
      </c>
      <c r="M1400" s="11" t="s">
        <v>5155</v>
      </c>
      <c r="N1400" s="11"/>
      <c r="O1400" s="6"/>
      <c r="P1400" s="11"/>
      <c r="Q1400" s="11">
        <v>45</v>
      </c>
      <c r="R1400" s="6" t="s">
        <v>1977</v>
      </c>
      <c r="S1400" s="6" t="s">
        <v>1196</v>
      </c>
      <c r="T1400" s="6" t="s">
        <v>27</v>
      </c>
      <c r="U1400" s="11">
        <v>36000000</v>
      </c>
      <c r="V1400" s="11">
        <v>2015</v>
      </c>
      <c r="W1400" s="11">
        <v>79</v>
      </c>
      <c r="X1400" s="11">
        <v>7.2</v>
      </c>
      <c r="Y1400" s="11">
        <v>2.35</v>
      </c>
      <c r="Z1400" s="12">
        <v>12000</v>
      </c>
    </row>
    <row r="1401" spans="1:26" x14ac:dyDescent="0.25">
      <c r="A1401" s="8" t="s">
        <v>20</v>
      </c>
      <c r="B1401" s="9" t="s">
        <v>693</v>
      </c>
      <c r="C1401" s="13">
        <v>199</v>
      </c>
      <c r="D1401" s="13">
        <v>95</v>
      </c>
      <c r="E1401" s="13">
        <v>116</v>
      </c>
      <c r="F1401" s="13">
        <v>481</v>
      </c>
      <c r="G1401" s="9" t="s">
        <v>475</v>
      </c>
      <c r="H1401" s="13">
        <v>45000</v>
      </c>
      <c r="I1401" s="13">
        <v>205399422</v>
      </c>
      <c r="J1401" s="9" t="s">
        <v>497</v>
      </c>
      <c r="K1401" s="9" t="s">
        <v>378</v>
      </c>
      <c r="L1401" s="9" t="s">
        <v>599</v>
      </c>
      <c r="M1401" s="13" t="s">
        <v>5507</v>
      </c>
      <c r="N1401" s="13"/>
      <c r="O1401" s="9"/>
      <c r="P1401" s="13"/>
      <c r="Q1401" s="13">
        <v>784</v>
      </c>
      <c r="R1401" s="9" t="s">
        <v>25</v>
      </c>
      <c r="S1401" s="9" t="s">
        <v>26</v>
      </c>
      <c r="T1401" s="9" t="s">
        <v>27</v>
      </c>
      <c r="U1401" s="13">
        <v>33000000</v>
      </c>
      <c r="V1401" s="13">
        <v>1999</v>
      </c>
      <c r="W1401" s="13">
        <v>645</v>
      </c>
      <c r="X1401" s="13">
        <v>6.6</v>
      </c>
      <c r="Y1401" s="13">
        <v>2.35</v>
      </c>
      <c r="Z1401" s="14">
        <v>0</v>
      </c>
    </row>
    <row r="1402" spans="1:26" x14ac:dyDescent="0.25">
      <c r="A1402" s="5" t="s">
        <v>20</v>
      </c>
      <c r="B1402" s="6" t="s">
        <v>116</v>
      </c>
      <c r="C1402" s="11">
        <v>186</v>
      </c>
      <c r="D1402" s="11">
        <v>126</v>
      </c>
      <c r="E1402" s="11">
        <v>13000</v>
      </c>
      <c r="F1402" s="11">
        <v>488</v>
      </c>
      <c r="G1402" s="6" t="s">
        <v>1384</v>
      </c>
      <c r="H1402" s="11">
        <v>920</v>
      </c>
      <c r="I1402" s="11">
        <v>251188924</v>
      </c>
      <c r="J1402" s="6" t="s">
        <v>497</v>
      </c>
      <c r="K1402" s="6" t="s">
        <v>378</v>
      </c>
      <c r="L1402" s="6"/>
      <c r="M1402" s="11"/>
      <c r="N1402" s="11"/>
      <c r="O1402" s="6"/>
      <c r="P1402" s="11"/>
      <c r="Q1402" s="11">
        <v>817</v>
      </c>
      <c r="R1402" s="6" t="s">
        <v>25</v>
      </c>
      <c r="S1402" s="6" t="s">
        <v>26</v>
      </c>
      <c r="T1402" s="6" t="s">
        <v>27</v>
      </c>
      <c r="U1402" s="11">
        <v>35000000</v>
      </c>
      <c r="V1402" s="11">
        <v>1989</v>
      </c>
      <c r="W1402" s="11">
        <v>549</v>
      </c>
      <c r="X1402" s="11">
        <v>7.6</v>
      </c>
      <c r="Y1402" s="11">
        <v>1.85</v>
      </c>
      <c r="Z1402" s="12">
        <v>12000</v>
      </c>
    </row>
    <row r="1403" spans="1:26" x14ac:dyDescent="0.25">
      <c r="A1403" s="8" t="s">
        <v>20</v>
      </c>
      <c r="B1403" s="9" t="s">
        <v>245</v>
      </c>
      <c r="C1403" s="13">
        <v>77</v>
      </c>
      <c r="D1403" s="13">
        <v>102</v>
      </c>
      <c r="E1403" s="13">
        <v>596</v>
      </c>
      <c r="F1403" s="13">
        <v>785</v>
      </c>
      <c r="G1403" s="9" t="s">
        <v>503</v>
      </c>
      <c r="H1403" s="13">
        <v>877</v>
      </c>
      <c r="I1403" s="13">
        <v>1068392</v>
      </c>
      <c r="J1403" s="9" t="s">
        <v>3170</v>
      </c>
      <c r="K1403" s="9" t="s">
        <v>1074</v>
      </c>
      <c r="L1403" s="9" t="s">
        <v>5508</v>
      </c>
      <c r="M1403" s="13"/>
      <c r="N1403" s="13"/>
      <c r="O1403" s="9"/>
      <c r="P1403" s="13"/>
      <c r="Q1403" s="13">
        <v>53</v>
      </c>
      <c r="R1403" s="9" t="s">
        <v>25</v>
      </c>
      <c r="S1403" s="9" t="s">
        <v>1121</v>
      </c>
      <c r="T1403" s="9" t="s">
        <v>27</v>
      </c>
      <c r="U1403" s="13">
        <v>36000000</v>
      </c>
      <c r="V1403" s="13">
        <v>2011</v>
      </c>
      <c r="W1403" s="13">
        <v>794</v>
      </c>
      <c r="X1403" s="13">
        <v>5.9</v>
      </c>
      <c r="Y1403" s="13">
        <v>2.35</v>
      </c>
      <c r="Z1403" s="14">
        <v>2000</v>
      </c>
    </row>
    <row r="1404" spans="1:26" x14ac:dyDescent="0.25">
      <c r="A1404" s="5" t="s">
        <v>20</v>
      </c>
      <c r="B1404" s="6" t="s">
        <v>413</v>
      </c>
      <c r="C1404" s="11">
        <v>68</v>
      </c>
      <c r="D1404" s="11">
        <v>121</v>
      </c>
      <c r="E1404" s="11">
        <v>503</v>
      </c>
      <c r="F1404" s="11">
        <v>94</v>
      </c>
      <c r="G1404" s="6" t="s">
        <v>918</v>
      </c>
      <c r="H1404" s="11">
        <v>808</v>
      </c>
      <c r="I1404" s="11">
        <v>144731527</v>
      </c>
      <c r="J1404" s="6" t="s">
        <v>497</v>
      </c>
      <c r="K1404" s="6" t="s">
        <v>5507</v>
      </c>
      <c r="L1404" s="6" t="s">
        <v>2604</v>
      </c>
      <c r="M1404" s="11"/>
      <c r="N1404" s="11"/>
      <c r="O1404" s="6"/>
      <c r="P1404" s="11"/>
      <c r="Q1404" s="11">
        <v>136</v>
      </c>
      <c r="R1404" s="6" t="s">
        <v>25</v>
      </c>
      <c r="S1404" s="6" t="s">
        <v>26</v>
      </c>
      <c r="T1404" s="6" t="s">
        <v>249</v>
      </c>
      <c r="U1404" s="11">
        <v>35000000</v>
      </c>
      <c r="V1404" s="11">
        <v>1992</v>
      </c>
      <c r="W1404" s="11">
        <v>277</v>
      </c>
      <c r="X1404" s="11">
        <v>6.7</v>
      </c>
      <c r="Y1404" s="11">
        <v>2.35</v>
      </c>
      <c r="Z1404" s="12">
        <v>0</v>
      </c>
    </row>
    <row r="1405" spans="1:26" x14ac:dyDescent="0.25">
      <c r="A1405" s="8" t="s">
        <v>20</v>
      </c>
      <c r="B1405" s="9" t="s">
        <v>723</v>
      </c>
      <c r="C1405" s="13">
        <v>261</v>
      </c>
      <c r="D1405" s="13">
        <v>129</v>
      </c>
      <c r="E1405" s="13">
        <v>102</v>
      </c>
      <c r="F1405" s="13">
        <v>624</v>
      </c>
      <c r="G1405" s="9" t="s">
        <v>1980</v>
      </c>
      <c r="H1405" s="13">
        <v>768</v>
      </c>
      <c r="I1405" s="13">
        <v>255950375</v>
      </c>
      <c r="J1405" s="9" t="s">
        <v>3170</v>
      </c>
      <c r="K1405" s="9" t="s">
        <v>1074</v>
      </c>
      <c r="L1405" s="9" t="s">
        <v>5506</v>
      </c>
      <c r="M1405" s="13"/>
      <c r="N1405" s="13"/>
      <c r="O1405" s="9"/>
      <c r="P1405" s="13"/>
      <c r="Q1405" s="13">
        <v>420</v>
      </c>
      <c r="R1405" s="9" t="s">
        <v>25</v>
      </c>
      <c r="S1405" s="9" t="s">
        <v>26</v>
      </c>
      <c r="T1405" s="9" t="s">
        <v>27</v>
      </c>
      <c r="U1405" s="13">
        <v>29000000</v>
      </c>
      <c r="V1405" s="13">
        <v>2009</v>
      </c>
      <c r="W1405" s="13">
        <v>734</v>
      </c>
      <c r="X1405" s="13">
        <v>7.7</v>
      </c>
      <c r="Y1405" s="13">
        <v>1.85</v>
      </c>
      <c r="Z1405" s="14">
        <v>38000</v>
      </c>
    </row>
    <row r="1406" spans="1:26" x14ac:dyDescent="0.25">
      <c r="A1406" s="5" t="s">
        <v>20</v>
      </c>
      <c r="B1406" s="6" t="s">
        <v>42</v>
      </c>
      <c r="C1406" s="11">
        <v>5</v>
      </c>
      <c r="D1406" s="11">
        <v>43</v>
      </c>
      <c r="E1406" s="11"/>
      <c r="F1406" s="11">
        <v>452</v>
      </c>
      <c r="G1406" s="6" t="s">
        <v>1981</v>
      </c>
      <c r="H1406" s="11">
        <v>778</v>
      </c>
      <c r="I1406" s="11"/>
      <c r="J1406" s="6" t="s">
        <v>497</v>
      </c>
      <c r="K1406" s="6" t="s">
        <v>599</v>
      </c>
      <c r="L1406" s="6" t="s">
        <v>5507</v>
      </c>
      <c r="M1406" s="11"/>
      <c r="N1406" s="11"/>
      <c r="O1406" s="6"/>
      <c r="P1406" s="11"/>
      <c r="Q1406" s="11">
        <v>30</v>
      </c>
      <c r="R1406" s="6" t="s">
        <v>25</v>
      </c>
      <c r="S1406" s="6" t="s">
        <v>26</v>
      </c>
      <c r="T1406" s="6" t="s">
        <v>436</v>
      </c>
      <c r="U1406" s="11"/>
      <c r="V1406" s="11"/>
      <c r="W1406" s="11">
        <v>618</v>
      </c>
      <c r="X1406" s="11">
        <v>5.8</v>
      </c>
      <c r="Y1406" s="11">
        <v>16</v>
      </c>
      <c r="Z1406" s="12">
        <v>0</v>
      </c>
    </row>
    <row r="1407" spans="1:26" x14ac:dyDescent="0.25">
      <c r="A1407" s="8" t="s">
        <v>20</v>
      </c>
      <c r="B1407" s="9" t="s">
        <v>1442</v>
      </c>
      <c r="C1407" s="13">
        <v>122</v>
      </c>
      <c r="D1407" s="13">
        <v>88</v>
      </c>
      <c r="E1407" s="13">
        <v>0</v>
      </c>
      <c r="F1407" s="13">
        <v>640</v>
      </c>
      <c r="G1407" s="9" t="s">
        <v>1047</v>
      </c>
      <c r="H1407" s="13">
        <v>2000</v>
      </c>
      <c r="I1407" s="13">
        <v>112692062</v>
      </c>
      <c r="J1407" s="9" t="s">
        <v>497</v>
      </c>
      <c r="K1407" s="9" t="s">
        <v>378</v>
      </c>
      <c r="L1407" s="9" t="s">
        <v>599</v>
      </c>
      <c r="M1407" s="13" t="s">
        <v>4118</v>
      </c>
      <c r="N1407" s="13" t="s">
        <v>2970</v>
      </c>
      <c r="O1407" s="9"/>
      <c r="P1407" s="13"/>
      <c r="Q1407" s="13">
        <v>205</v>
      </c>
      <c r="R1407" s="9" t="s">
        <v>25</v>
      </c>
      <c r="S1407" s="9" t="s">
        <v>26</v>
      </c>
      <c r="T1407" s="9" t="s">
        <v>54</v>
      </c>
      <c r="U1407" s="13">
        <v>35000000</v>
      </c>
      <c r="V1407" s="13">
        <v>2001</v>
      </c>
      <c r="W1407" s="13">
        <v>843</v>
      </c>
      <c r="X1407" s="13">
        <v>5.4</v>
      </c>
      <c r="Y1407" s="13">
        <v>1.85</v>
      </c>
      <c r="Z1407" s="14">
        <v>0</v>
      </c>
    </row>
    <row r="1408" spans="1:26" x14ac:dyDescent="0.25">
      <c r="A1408" s="5" t="s">
        <v>20</v>
      </c>
      <c r="B1408" s="6" t="s">
        <v>871</v>
      </c>
      <c r="C1408" s="11">
        <v>340</v>
      </c>
      <c r="D1408" s="11">
        <v>106</v>
      </c>
      <c r="E1408" s="11">
        <v>91</v>
      </c>
      <c r="F1408" s="11">
        <v>64</v>
      </c>
      <c r="G1408" s="6" t="s">
        <v>1796</v>
      </c>
      <c r="H1408" s="11">
        <v>18000</v>
      </c>
      <c r="I1408" s="11">
        <v>117528646</v>
      </c>
      <c r="J1408" s="6" t="s">
        <v>599</v>
      </c>
      <c r="K1408" s="6" t="s">
        <v>5507</v>
      </c>
      <c r="L1408" s="6"/>
      <c r="M1408" s="11"/>
      <c r="N1408" s="11"/>
      <c r="O1408" s="6"/>
      <c r="P1408" s="11"/>
      <c r="Q1408" s="11">
        <v>387</v>
      </c>
      <c r="R1408" s="6" t="s">
        <v>25</v>
      </c>
      <c r="S1408" s="6" t="s">
        <v>26</v>
      </c>
      <c r="T1408" s="6" t="s">
        <v>249</v>
      </c>
      <c r="U1408" s="11">
        <v>35000000</v>
      </c>
      <c r="V1408" s="11">
        <v>2011</v>
      </c>
      <c r="W1408" s="11">
        <v>464</v>
      </c>
      <c r="X1408" s="11">
        <v>6.9</v>
      </c>
      <c r="Y1408" s="11">
        <v>2.35</v>
      </c>
      <c r="Z1408" s="12">
        <v>31000</v>
      </c>
    </row>
    <row r="1409" spans="1:26" x14ac:dyDescent="0.25">
      <c r="A1409" s="8" t="s">
        <v>20</v>
      </c>
      <c r="B1409" s="9" t="s">
        <v>1949</v>
      </c>
      <c r="C1409" s="13">
        <v>493</v>
      </c>
      <c r="D1409" s="13">
        <v>110</v>
      </c>
      <c r="E1409" s="13">
        <v>1000</v>
      </c>
      <c r="F1409" s="13">
        <v>538</v>
      </c>
      <c r="G1409" s="9" t="s">
        <v>135</v>
      </c>
      <c r="H1409" s="13">
        <v>13000</v>
      </c>
      <c r="I1409" s="13">
        <v>171031347</v>
      </c>
      <c r="J1409" s="9" t="s">
        <v>378</v>
      </c>
      <c r="K1409" s="9" t="s">
        <v>1074</v>
      </c>
      <c r="L1409" s="9" t="s">
        <v>3495</v>
      </c>
      <c r="M1409" s="13"/>
      <c r="N1409" s="13"/>
      <c r="O1409" s="9"/>
      <c r="P1409" s="13"/>
      <c r="Q1409" s="13">
        <v>724</v>
      </c>
      <c r="R1409" s="9" t="s">
        <v>25</v>
      </c>
      <c r="S1409" s="9" t="s">
        <v>26</v>
      </c>
      <c r="T1409" s="9" t="s">
        <v>27</v>
      </c>
      <c r="U1409" s="13">
        <v>38000000</v>
      </c>
      <c r="V1409" s="13">
        <v>2010</v>
      </c>
      <c r="W1409" s="13">
        <v>12000</v>
      </c>
      <c r="X1409" s="13">
        <v>7.7</v>
      </c>
      <c r="Y1409" s="13">
        <v>2.35</v>
      </c>
      <c r="Z1409" s="14">
        <v>36000</v>
      </c>
    </row>
    <row r="1410" spans="1:26" x14ac:dyDescent="0.25">
      <c r="A1410" s="5" t="s">
        <v>20</v>
      </c>
      <c r="B1410" s="6" t="s">
        <v>1213</v>
      </c>
      <c r="C1410" s="11">
        <v>208</v>
      </c>
      <c r="D1410" s="11">
        <v>109</v>
      </c>
      <c r="E1410" s="11">
        <v>64</v>
      </c>
      <c r="F1410" s="11">
        <v>505</v>
      </c>
      <c r="G1410" s="6" t="s">
        <v>117</v>
      </c>
      <c r="H1410" s="11">
        <v>11000</v>
      </c>
      <c r="I1410" s="11">
        <v>124732962</v>
      </c>
      <c r="J1410" s="6" t="s">
        <v>599</v>
      </c>
      <c r="K1410" s="6" t="s">
        <v>1074</v>
      </c>
      <c r="L1410" s="6" t="s">
        <v>4459</v>
      </c>
      <c r="M1410" s="11"/>
      <c r="N1410" s="11"/>
      <c r="O1410" s="6"/>
      <c r="P1410" s="11"/>
      <c r="Q1410" s="11">
        <v>631</v>
      </c>
      <c r="R1410" s="6" t="s">
        <v>25</v>
      </c>
      <c r="S1410" s="6" t="s">
        <v>26</v>
      </c>
      <c r="T1410" s="6" t="s">
        <v>27</v>
      </c>
      <c r="U1410" s="11">
        <v>35000000</v>
      </c>
      <c r="V1410" s="11">
        <v>2006</v>
      </c>
      <c r="W1410" s="11">
        <v>11000</v>
      </c>
      <c r="X1410" s="11">
        <v>6.8</v>
      </c>
      <c r="Y1410" s="11">
        <v>2.35</v>
      </c>
      <c r="Z1410" s="12">
        <v>0</v>
      </c>
    </row>
    <row r="1411" spans="1:26" x14ac:dyDescent="0.25">
      <c r="A1411" s="8" t="s">
        <v>20</v>
      </c>
      <c r="B1411" s="9" t="s">
        <v>1982</v>
      </c>
      <c r="C1411" s="13">
        <v>134</v>
      </c>
      <c r="D1411" s="13">
        <v>143</v>
      </c>
      <c r="E1411" s="13">
        <v>338</v>
      </c>
      <c r="F1411" s="13">
        <v>643</v>
      </c>
      <c r="G1411" s="9" t="s">
        <v>1983</v>
      </c>
      <c r="H1411" s="13">
        <v>12000</v>
      </c>
      <c r="I1411" s="13">
        <v>82300000</v>
      </c>
      <c r="J1411" s="9" t="s">
        <v>378</v>
      </c>
      <c r="K1411" s="9" t="s">
        <v>5505</v>
      </c>
      <c r="L1411" s="9" t="s">
        <v>2970</v>
      </c>
      <c r="M1411" s="13"/>
      <c r="N1411" s="13"/>
      <c r="O1411" s="9"/>
      <c r="P1411" s="13"/>
      <c r="Q1411" s="13">
        <v>405</v>
      </c>
      <c r="R1411" s="9" t="s">
        <v>25</v>
      </c>
      <c r="S1411" s="9" t="s">
        <v>26</v>
      </c>
      <c r="T1411" s="9" t="s">
        <v>54</v>
      </c>
      <c r="U1411" s="13">
        <v>35000000</v>
      </c>
      <c r="V1411" s="13">
        <v>1979</v>
      </c>
      <c r="W1411" s="13">
        <v>664</v>
      </c>
      <c r="X1411" s="13">
        <v>6.4</v>
      </c>
      <c r="Y1411" s="13">
        <v>2.35</v>
      </c>
      <c r="Z1411" s="14">
        <v>0</v>
      </c>
    </row>
    <row r="1412" spans="1:26" x14ac:dyDescent="0.25">
      <c r="A1412" s="5" t="s">
        <v>20</v>
      </c>
      <c r="B1412" s="6" t="s">
        <v>871</v>
      </c>
      <c r="C1412" s="11">
        <v>275</v>
      </c>
      <c r="D1412" s="11">
        <v>120</v>
      </c>
      <c r="E1412" s="11">
        <v>91</v>
      </c>
      <c r="F1412" s="11">
        <v>680</v>
      </c>
      <c r="G1412" s="6" t="s">
        <v>963</v>
      </c>
      <c r="H1412" s="11">
        <v>4000</v>
      </c>
      <c r="I1412" s="11">
        <v>134455175</v>
      </c>
      <c r="J1412" s="6" t="s">
        <v>599</v>
      </c>
      <c r="K1412" s="6" t="s">
        <v>5507</v>
      </c>
      <c r="L1412" s="6"/>
      <c r="M1412" s="11"/>
      <c r="N1412" s="11"/>
      <c r="O1412" s="6"/>
      <c r="P1412" s="11"/>
      <c r="Q1412" s="11">
        <v>232</v>
      </c>
      <c r="R1412" s="6" t="s">
        <v>25</v>
      </c>
      <c r="S1412" s="6" t="s">
        <v>26</v>
      </c>
      <c r="T1412" s="6" t="s">
        <v>249</v>
      </c>
      <c r="U1412" s="11">
        <v>35000000</v>
      </c>
      <c r="V1412" s="11">
        <v>2013</v>
      </c>
      <c r="W1412" s="11">
        <v>904</v>
      </c>
      <c r="X1412" s="11">
        <v>5.7</v>
      </c>
      <c r="Y1412" s="11">
        <v>2.35</v>
      </c>
      <c r="Z1412" s="12">
        <v>17000</v>
      </c>
    </row>
    <row r="1413" spans="1:26" x14ac:dyDescent="0.25">
      <c r="A1413" s="8" t="s">
        <v>20</v>
      </c>
      <c r="B1413" s="9" t="s">
        <v>212</v>
      </c>
      <c r="C1413" s="13">
        <v>120</v>
      </c>
      <c r="D1413" s="13">
        <v>128</v>
      </c>
      <c r="E1413" s="13">
        <v>17000</v>
      </c>
      <c r="F1413" s="13">
        <v>387</v>
      </c>
      <c r="G1413" s="9" t="s">
        <v>1984</v>
      </c>
      <c r="H1413" s="13">
        <v>22000</v>
      </c>
      <c r="I1413" s="13">
        <v>79100000</v>
      </c>
      <c r="J1413" s="9" t="s">
        <v>5507</v>
      </c>
      <c r="K1413" s="9" t="s">
        <v>2604</v>
      </c>
      <c r="L1413" s="9"/>
      <c r="M1413" s="13"/>
      <c r="N1413" s="13"/>
      <c r="O1413" s="9"/>
      <c r="P1413" s="13"/>
      <c r="Q1413" s="13">
        <v>261</v>
      </c>
      <c r="R1413" s="9" t="s">
        <v>25</v>
      </c>
      <c r="S1413" s="9" t="s">
        <v>26</v>
      </c>
      <c r="T1413" s="9" t="s">
        <v>249</v>
      </c>
      <c r="U1413" s="13">
        <v>35000000</v>
      </c>
      <c r="V1413" s="13">
        <v>1991</v>
      </c>
      <c r="W1413" s="13">
        <v>1000</v>
      </c>
      <c r="X1413" s="13">
        <v>7.3</v>
      </c>
      <c r="Y1413" s="13">
        <v>2.35</v>
      </c>
      <c r="Z1413" s="14">
        <v>0</v>
      </c>
    </row>
    <row r="1414" spans="1:26" x14ac:dyDescent="0.25">
      <c r="A1414" s="5" t="s">
        <v>20</v>
      </c>
      <c r="B1414" s="6" t="s">
        <v>995</v>
      </c>
      <c r="C1414" s="11">
        <v>144</v>
      </c>
      <c r="D1414" s="11">
        <v>123</v>
      </c>
      <c r="E1414" s="11">
        <v>126</v>
      </c>
      <c r="F1414" s="11">
        <v>1000</v>
      </c>
      <c r="G1414" s="6" t="s">
        <v>658</v>
      </c>
      <c r="H1414" s="11">
        <v>18000</v>
      </c>
      <c r="I1414" s="11">
        <v>81159365</v>
      </c>
      <c r="J1414" s="6" t="s">
        <v>5507</v>
      </c>
      <c r="K1414" s="6" t="s">
        <v>1074</v>
      </c>
      <c r="L1414" s="6" t="s">
        <v>2604</v>
      </c>
      <c r="M1414" s="11"/>
      <c r="N1414" s="11"/>
      <c r="O1414" s="6"/>
      <c r="P1414" s="11"/>
      <c r="Q1414" s="11">
        <v>278</v>
      </c>
      <c r="R1414" s="6" t="s">
        <v>25</v>
      </c>
      <c r="S1414" s="6" t="s">
        <v>26</v>
      </c>
      <c r="T1414" s="6" t="s">
        <v>27</v>
      </c>
      <c r="U1414" s="11">
        <v>35000000</v>
      </c>
      <c r="V1414" s="11">
        <v>2008</v>
      </c>
      <c r="W1414" s="11">
        <v>5000</v>
      </c>
      <c r="X1414" s="11">
        <v>6.8</v>
      </c>
      <c r="Y1414" s="11">
        <v>2.35</v>
      </c>
      <c r="Z1414" s="12">
        <v>0</v>
      </c>
    </row>
    <row r="1415" spans="1:26" x14ac:dyDescent="0.25">
      <c r="A1415" s="8" t="s">
        <v>20</v>
      </c>
      <c r="B1415" s="9" t="s">
        <v>1025</v>
      </c>
      <c r="C1415" s="13">
        <v>332</v>
      </c>
      <c r="D1415" s="13">
        <v>129</v>
      </c>
      <c r="E1415" s="13">
        <v>0</v>
      </c>
      <c r="F1415" s="13">
        <v>213</v>
      </c>
      <c r="G1415" s="9" t="s">
        <v>1742</v>
      </c>
      <c r="H1415" s="13">
        <v>492</v>
      </c>
      <c r="I1415" s="13">
        <v>110008260</v>
      </c>
      <c r="J1415" s="9" t="s">
        <v>599</v>
      </c>
      <c r="K1415" s="9" t="s">
        <v>4459</v>
      </c>
      <c r="L1415" s="9"/>
      <c r="M1415" s="13"/>
      <c r="N1415" s="13"/>
      <c r="O1415" s="9"/>
      <c r="P1415" s="13"/>
      <c r="Q1415" s="13">
        <v>309</v>
      </c>
      <c r="R1415" s="9" t="s">
        <v>25</v>
      </c>
      <c r="S1415" s="9" t="s">
        <v>282</v>
      </c>
      <c r="T1415" s="9" t="s">
        <v>249</v>
      </c>
      <c r="U1415" s="13">
        <v>35000000</v>
      </c>
      <c r="V1415" s="13">
        <v>2015</v>
      </c>
      <c r="W1415" s="13">
        <v>392</v>
      </c>
      <c r="X1415" s="13">
        <v>6.3</v>
      </c>
      <c r="Y1415" s="13">
        <v>2.35</v>
      </c>
      <c r="Z1415" s="14">
        <v>25000</v>
      </c>
    </row>
    <row r="1416" spans="1:26" x14ac:dyDescent="0.25">
      <c r="A1416" s="5" t="s">
        <v>20</v>
      </c>
      <c r="B1416" s="6" t="s">
        <v>1985</v>
      </c>
      <c r="C1416" s="11">
        <v>104</v>
      </c>
      <c r="D1416" s="11">
        <v>105</v>
      </c>
      <c r="E1416" s="11">
        <v>8</v>
      </c>
      <c r="F1416" s="11">
        <v>278</v>
      </c>
      <c r="G1416" s="6" t="s">
        <v>1986</v>
      </c>
      <c r="H1416" s="11">
        <v>1000</v>
      </c>
      <c r="I1416" s="11">
        <v>67962333</v>
      </c>
      <c r="J1416" s="6" t="s">
        <v>599</v>
      </c>
      <c r="K1416" s="6" t="s">
        <v>4459</v>
      </c>
      <c r="L1416" s="6"/>
      <c r="M1416" s="11"/>
      <c r="N1416" s="11"/>
      <c r="O1416" s="6"/>
      <c r="P1416" s="11"/>
      <c r="Q1416" s="11">
        <v>160</v>
      </c>
      <c r="R1416" s="6" t="s">
        <v>25</v>
      </c>
      <c r="S1416" s="6" t="s">
        <v>26</v>
      </c>
      <c r="T1416" s="6" t="s">
        <v>27</v>
      </c>
      <c r="U1416" s="11">
        <v>35000000</v>
      </c>
      <c r="V1416" s="11">
        <v>2005</v>
      </c>
      <c r="W1416" s="11">
        <v>358</v>
      </c>
      <c r="X1416" s="11">
        <v>5.9</v>
      </c>
      <c r="Y1416" s="11">
        <v>1.85</v>
      </c>
      <c r="Z1416" s="12">
        <v>919</v>
      </c>
    </row>
    <row r="1417" spans="1:26" x14ac:dyDescent="0.25">
      <c r="A1417" s="8" t="s">
        <v>20</v>
      </c>
      <c r="B1417" s="9" t="s">
        <v>887</v>
      </c>
      <c r="C1417" s="13">
        <v>116</v>
      </c>
      <c r="D1417" s="13">
        <v>162</v>
      </c>
      <c r="E1417" s="13">
        <v>333</v>
      </c>
      <c r="F1417" s="13">
        <v>362</v>
      </c>
      <c r="G1417" s="9" t="s">
        <v>97</v>
      </c>
      <c r="H1417" s="13">
        <v>14000</v>
      </c>
      <c r="I1417" s="13">
        <v>78651430</v>
      </c>
      <c r="J1417" s="9" t="s">
        <v>1074</v>
      </c>
      <c r="K1417" s="9" t="s">
        <v>4459</v>
      </c>
      <c r="L1417" s="9" t="s">
        <v>5508</v>
      </c>
      <c r="M1417" s="13"/>
      <c r="N1417" s="13"/>
      <c r="O1417" s="9"/>
      <c r="P1417" s="13"/>
      <c r="Q1417" s="13">
        <v>457</v>
      </c>
      <c r="R1417" s="9" t="s">
        <v>25</v>
      </c>
      <c r="S1417" s="9" t="s">
        <v>26</v>
      </c>
      <c r="T1417" s="9" t="s">
        <v>249</v>
      </c>
      <c r="U1417" s="13">
        <v>27000000</v>
      </c>
      <c r="V1417" s="13">
        <v>1996</v>
      </c>
      <c r="W1417" s="13">
        <v>1000</v>
      </c>
      <c r="X1417" s="13">
        <v>7.4</v>
      </c>
      <c r="Y1417" s="13">
        <v>1.85</v>
      </c>
      <c r="Z1417" s="14">
        <v>0</v>
      </c>
    </row>
    <row r="1418" spans="1:26" x14ac:dyDescent="0.25">
      <c r="A1418" s="5" t="s">
        <v>20</v>
      </c>
      <c r="B1418" s="6" t="s">
        <v>1445</v>
      </c>
      <c r="C1418" s="11">
        <v>177</v>
      </c>
      <c r="D1418" s="11">
        <v>138</v>
      </c>
      <c r="E1418" s="11">
        <v>161</v>
      </c>
      <c r="F1418" s="11">
        <v>210</v>
      </c>
      <c r="G1418" s="6" t="s">
        <v>1987</v>
      </c>
      <c r="H1418" s="11">
        <v>18000</v>
      </c>
      <c r="I1418" s="11">
        <v>64604977</v>
      </c>
      <c r="J1418" s="6" t="s">
        <v>5507</v>
      </c>
      <c r="K1418" s="6" t="s">
        <v>1074</v>
      </c>
      <c r="L1418" s="6" t="s">
        <v>5505</v>
      </c>
      <c r="M1418" s="11" t="s">
        <v>2604</v>
      </c>
      <c r="N1418" s="11"/>
      <c r="O1418" s="6"/>
      <c r="P1418" s="11"/>
      <c r="Q1418" s="11">
        <v>625</v>
      </c>
      <c r="R1418" s="6" t="s">
        <v>25</v>
      </c>
      <c r="S1418" s="6" t="s">
        <v>26</v>
      </c>
      <c r="T1418" s="6" t="s">
        <v>249</v>
      </c>
      <c r="U1418" s="11">
        <v>35000000</v>
      </c>
      <c r="V1418" s="11">
        <v>1997</v>
      </c>
      <c r="W1418" s="11">
        <v>398</v>
      </c>
      <c r="X1418" s="11">
        <v>8.3000000000000007</v>
      </c>
      <c r="Y1418" s="11">
        <v>2.35</v>
      </c>
      <c r="Z1418" s="12">
        <v>11000</v>
      </c>
    </row>
    <row r="1419" spans="1:26" x14ac:dyDescent="0.25">
      <c r="A1419" s="8" t="s">
        <v>20</v>
      </c>
      <c r="B1419" s="9" t="s">
        <v>254</v>
      </c>
      <c r="C1419" s="13">
        <v>127</v>
      </c>
      <c r="D1419" s="13">
        <v>100</v>
      </c>
      <c r="E1419" s="13">
        <v>31</v>
      </c>
      <c r="F1419" s="13">
        <v>591</v>
      </c>
      <c r="G1419" s="9" t="s">
        <v>590</v>
      </c>
      <c r="H1419" s="13">
        <v>947</v>
      </c>
      <c r="I1419" s="13">
        <v>63939454</v>
      </c>
      <c r="J1419" s="9" t="s">
        <v>378</v>
      </c>
      <c r="K1419" s="9" t="s">
        <v>599</v>
      </c>
      <c r="L1419" s="9" t="s">
        <v>4118</v>
      </c>
      <c r="M1419" s="13" t="s">
        <v>2970</v>
      </c>
      <c r="N1419" s="13"/>
      <c r="O1419" s="9"/>
      <c r="P1419" s="13"/>
      <c r="Q1419" s="13">
        <v>217</v>
      </c>
      <c r="R1419" s="9" t="s">
        <v>25</v>
      </c>
      <c r="S1419" s="9" t="s">
        <v>26</v>
      </c>
      <c r="T1419" s="9" t="s">
        <v>54</v>
      </c>
      <c r="U1419" s="13">
        <v>35000000</v>
      </c>
      <c r="V1419" s="13">
        <v>2005</v>
      </c>
      <c r="W1419" s="13">
        <v>742</v>
      </c>
      <c r="X1419" s="13">
        <v>6.2</v>
      </c>
      <c r="Y1419" s="13">
        <v>2.35</v>
      </c>
      <c r="Z1419" s="14">
        <v>0</v>
      </c>
    </row>
    <row r="1420" spans="1:26" x14ac:dyDescent="0.25">
      <c r="A1420" s="5" t="s">
        <v>20</v>
      </c>
      <c r="B1420" s="6" t="s">
        <v>691</v>
      </c>
      <c r="C1420" s="11">
        <v>83</v>
      </c>
      <c r="D1420" s="11">
        <v>90</v>
      </c>
      <c r="E1420" s="11">
        <v>0</v>
      </c>
      <c r="F1420" s="11">
        <v>945</v>
      </c>
      <c r="G1420" s="6" t="s">
        <v>1713</v>
      </c>
      <c r="H1420" s="11">
        <v>19000</v>
      </c>
      <c r="I1420" s="11">
        <v>63826569</v>
      </c>
      <c r="J1420" s="6" t="s">
        <v>599</v>
      </c>
      <c r="K1420" s="6"/>
      <c r="L1420" s="6"/>
      <c r="M1420" s="11"/>
      <c r="N1420" s="11"/>
      <c r="O1420" s="6"/>
      <c r="P1420" s="11"/>
      <c r="Q1420" s="11">
        <v>138</v>
      </c>
      <c r="R1420" s="6" t="s">
        <v>25</v>
      </c>
      <c r="S1420" s="6" t="s">
        <v>26</v>
      </c>
      <c r="T1420" s="6" t="s">
        <v>27</v>
      </c>
      <c r="U1420" s="11">
        <v>35000000</v>
      </c>
      <c r="V1420" s="11">
        <v>1997</v>
      </c>
      <c r="W1420" s="11">
        <v>957</v>
      </c>
      <c r="X1420" s="11">
        <v>6.3</v>
      </c>
      <c r="Y1420" s="11">
        <v>1.85</v>
      </c>
      <c r="Z1420" s="12">
        <v>0</v>
      </c>
    </row>
    <row r="1421" spans="1:26" x14ac:dyDescent="0.25">
      <c r="A1421" s="8" t="s">
        <v>20</v>
      </c>
      <c r="B1421" s="9" t="s">
        <v>545</v>
      </c>
      <c r="C1421" s="13">
        <v>97</v>
      </c>
      <c r="D1421" s="13">
        <v>108</v>
      </c>
      <c r="E1421" s="13">
        <v>79</v>
      </c>
      <c r="F1421" s="13">
        <v>25</v>
      </c>
      <c r="G1421" s="9" t="s">
        <v>1989</v>
      </c>
      <c r="H1421" s="13">
        <v>900</v>
      </c>
      <c r="I1421" s="13">
        <v>60054449</v>
      </c>
      <c r="J1421" s="9" t="s">
        <v>497</v>
      </c>
      <c r="K1421" s="9" t="s">
        <v>1786</v>
      </c>
      <c r="L1421" s="9" t="s">
        <v>2970</v>
      </c>
      <c r="M1421" s="13" t="s">
        <v>2604</v>
      </c>
      <c r="N1421" s="13"/>
      <c r="O1421" s="9"/>
      <c r="P1421" s="13"/>
      <c r="Q1421" s="13">
        <v>140</v>
      </c>
      <c r="R1421" s="9" t="s">
        <v>25</v>
      </c>
      <c r="S1421" s="9" t="s">
        <v>26</v>
      </c>
      <c r="T1421" s="9" t="s">
        <v>249</v>
      </c>
      <c r="U1421" s="13">
        <v>35000000</v>
      </c>
      <c r="V1421" s="13">
        <v>1995</v>
      </c>
      <c r="W1421" s="13">
        <v>759</v>
      </c>
      <c r="X1421" s="13">
        <v>5.8</v>
      </c>
      <c r="Y1421" s="13">
        <v>2.35</v>
      </c>
      <c r="Z1421" s="14">
        <v>0</v>
      </c>
    </row>
    <row r="1422" spans="1:26" x14ac:dyDescent="0.25">
      <c r="A1422" s="5" t="s">
        <v>20</v>
      </c>
      <c r="B1422" s="6" t="s">
        <v>1769</v>
      </c>
      <c r="C1422" s="11">
        <v>256</v>
      </c>
      <c r="D1422" s="11">
        <v>101</v>
      </c>
      <c r="E1422" s="11">
        <v>0</v>
      </c>
      <c r="F1422" s="11">
        <v>574</v>
      </c>
      <c r="G1422" s="6" t="s">
        <v>1991</v>
      </c>
      <c r="H1422" s="11">
        <v>40000</v>
      </c>
      <c r="I1422" s="11">
        <v>26505000</v>
      </c>
      <c r="J1422" s="6" t="s">
        <v>1786</v>
      </c>
      <c r="K1422" s="6"/>
      <c r="L1422" s="6"/>
      <c r="M1422" s="11"/>
      <c r="N1422" s="11"/>
      <c r="O1422" s="6"/>
      <c r="P1422" s="11"/>
      <c r="Q1422" s="11">
        <v>668</v>
      </c>
      <c r="R1422" s="6" t="s">
        <v>25</v>
      </c>
      <c r="S1422" s="6" t="s">
        <v>26</v>
      </c>
      <c r="T1422" s="6" t="s">
        <v>1992</v>
      </c>
      <c r="U1422" s="11">
        <v>1800000</v>
      </c>
      <c r="V1422" s="11">
        <v>1984</v>
      </c>
      <c r="W1422" s="11">
        <v>852</v>
      </c>
      <c r="X1422" s="11">
        <v>7.5</v>
      </c>
      <c r="Y1422" s="11">
        <v>1.85</v>
      </c>
      <c r="Z1422" s="12">
        <v>10000</v>
      </c>
    </row>
    <row r="1423" spans="1:26" x14ac:dyDescent="0.25">
      <c r="A1423" s="8" t="s">
        <v>20</v>
      </c>
      <c r="B1423" s="9" t="s">
        <v>838</v>
      </c>
      <c r="C1423" s="13">
        <v>225</v>
      </c>
      <c r="D1423" s="13">
        <v>109</v>
      </c>
      <c r="E1423" s="13">
        <v>763</v>
      </c>
      <c r="F1423" s="13">
        <v>311</v>
      </c>
      <c r="G1423" s="9" t="s">
        <v>367</v>
      </c>
      <c r="H1423" s="13">
        <v>812</v>
      </c>
      <c r="I1423" s="13">
        <v>61280963</v>
      </c>
      <c r="J1423" s="9" t="s">
        <v>1786</v>
      </c>
      <c r="K1423" s="9" t="s">
        <v>2970</v>
      </c>
      <c r="L1423" s="9" t="s">
        <v>2604</v>
      </c>
      <c r="M1423" s="13"/>
      <c r="N1423" s="13"/>
      <c r="O1423" s="9"/>
      <c r="P1423" s="13"/>
      <c r="Q1423" s="13">
        <v>677</v>
      </c>
      <c r="R1423" s="9" t="s">
        <v>25</v>
      </c>
      <c r="S1423" s="9" t="s">
        <v>26</v>
      </c>
      <c r="T1423" s="9" t="s">
        <v>249</v>
      </c>
      <c r="U1423" s="13">
        <v>33000000</v>
      </c>
      <c r="V1423" s="13">
        <v>2000</v>
      </c>
      <c r="W1423" s="13">
        <v>551</v>
      </c>
      <c r="X1423" s="13">
        <v>6.3</v>
      </c>
      <c r="Y1423" s="13">
        <v>2.35</v>
      </c>
      <c r="Z1423" s="14">
        <v>0</v>
      </c>
    </row>
    <row r="1424" spans="1:26" x14ac:dyDescent="0.25">
      <c r="A1424" s="5" t="s">
        <v>20</v>
      </c>
      <c r="B1424" s="6" t="s">
        <v>1063</v>
      </c>
      <c r="C1424" s="11">
        <v>83</v>
      </c>
      <c r="D1424" s="11">
        <v>132</v>
      </c>
      <c r="E1424" s="11">
        <v>130</v>
      </c>
      <c r="F1424" s="11">
        <v>80</v>
      </c>
      <c r="G1424" s="6" t="s">
        <v>1993</v>
      </c>
      <c r="H1424" s="11">
        <v>29000</v>
      </c>
      <c r="I1424" s="11">
        <v>56876365</v>
      </c>
      <c r="J1424" s="6" t="s">
        <v>497</v>
      </c>
      <c r="K1424" s="6" t="s">
        <v>378</v>
      </c>
      <c r="L1424" s="6"/>
      <c r="M1424" s="11"/>
      <c r="N1424" s="11"/>
      <c r="O1424" s="6"/>
      <c r="P1424" s="11"/>
      <c r="Q1424" s="11">
        <v>244</v>
      </c>
      <c r="R1424" s="6" t="s">
        <v>25</v>
      </c>
      <c r="S1424" s="6" t="s">
        <v>26</v>
      </c>
      <c r="T1424" s="6" t="s">
        <v>27</v>
      </c>
      <c r="U1424" s="11">
        <v>35000000</v>
      </c>
      <c r="V1424" s="11">
        <v>1998</v>
      </c>
      <c r="W1424" s="11">
        <v>130</v>
      </c>
      <c r="X1424" s="11">
        <v>6.4</v>
      </c>
      <c r="Y1424" s="11">
        <v>1.85</v>
      </c>
      <c r="Z1424" s="12">
        <v>0</v>
      </c>
    </row>
    <row r="1425" spans="1:26" x14ac:dyDescent="0.25">
      <c r="A1425" s="8" t="s">
        <v>20</v>
      </c>
      <c r="B1425" s="9" t="s">
        <v>1063</v>
      </c>
      <c r="C1425" s="13">
        <v>160</v>
      </c>
      <c r="D1425" s="13">
        <v>123</v>
      </c>
      <c r="E1425" s="13">
        <v>130</v>
      </c>
      <c r="F1425" s="13">
        <v>426</v>
      </c>
      <c r="G1425" s="9" t="s">
        <v>1994</v>
      </c>
      <c r="H1425" s="13">
        <v>826</v>
      </c>
      <c r="I1425" s="13">
        <v>59699513</v>
      </c>
      <c r="J1425" s="9" t="s">
        <v>3170</v>
      </c>
      <c r="K1425" s="9" t="s">
        <v>1074</v>
      </c>
      <c r="L1425" s="9" t="s">
        <v>4118</v>
      </c>
      <c r="M1425" s="13" t="s">
        <v>5155</v>
      </c>
      <c r="N1425" s="13" t="s">
        <v>5506</v>
      </c>
      <c r="O1425" s="9"/>
      <c r="P1425" s="13"/>
      <c r="Q1425" s="13">
        <v>136</v>
      </c>
      <c r="R1425" s="9" t="s">
        <v>25</v>
      </c>
      <c r="S1425" s="9" t="s">
        <v>26</v>
      </c>
      <c r="T1425" s="9" t="s">
        <v>54</v>
      </c>
      <c r="U1425" s="13">
        <v>35000000</v>
      </c>
      <c r="V1425" s="13">
        <v>2010</v>
      </c>
      <c r="W1425" s="13">
        <v>638</v>
      </c>
      <c r="X1425" s="13">
        <v>7.2</v>
      </c>
      <c r="Y1425" s="13">
        <v>2.35</v>
      </c>
      <c r="Z1425" s="14">
        <v>0</v>
      </c>
    </row>
    <row r="1426" spans="1:26" x14ac:dyDescent="0.25">
      <c r="A1426" s="5" t="s">
        <v>20</v>
      </c>
      <c r="B1426" s="6" t="s">
        <v>1995</v>
      </c>
      <c r="C1426" s="11">
        <v>191</v>
      </c>
      <c r="D1426" s="11">
        <v>87</v>
      </c>
      <c r="E1426" s="11">
        <v>14</v>
      </c>
      <c r="F1426" s="11">
        <v>691</v>
      </c>
      <c r="G1426" s="6" t="s">
        <v>849</v>
      </c>
      <c r="H1426" s="11">
        <v>11000</v>
      </c>
      <c r="I1426" s="11">
        <v>54132596</v>
      </c>
      <c r="J1426" s="6" t="s">
        <v>497</v>
      </c>
      <c r="K1426" s="6" t="s">
        <v>378</v>
      </c>
      <c r="L1426" s="6" t="s">
        <v>2809</v>
      </c>
      <c r="M1426" s="11" t="s">
        <v>599</v>
      </c>
      <c r="N1426" s="11" t="s">
        <v>4118</v>
      </c>
      <c r="O1426" s="6" t="s">
        <v>478</v>
      </c>
      <c r="P1426" s="11" t="s">
        <v>2970</v>
      </c>
      <c r="Q1426" s="11">
        <v>211</v>
      </c>
      <c r="R1426" s="6" t="s">
        <v>25</v>
      </c>
      <c r="S1426" s="6" t="s">
        <v>1196</v>
      </c>
      <c r="T1426" s="6" t="s">
        <v>54</v>
      </c>
      <c r="U1426" s="11">
        <v>34000000</v>
      </c>
      <c r="V1426" s="11">
        <v>2007</v>
      </c>
      <c r="W1426" s="11">
        <v>4000</v>
      </c>
      <c r="X1426" s="11">
        <v>6.3</v>
      </c>
      <c r="Y1426" s="11">
        <v>2.35</v>
      </c>
      <c r="Z1426" s="12">
        <v>0</v>
      </c>
    </row>
    <row r="1427" spans="1:26" x14ac:dyDescent="0.25">
      <c r="A1427" s="8" t="s">
        <v>20</v>
      </c>
      <c r="B1427" s="9" t="s">
        <v>1996</v>
      </c>
      <c r="C1427" s="13">
        <v>74</v>
      </c>
      <c r="D1427" s="13">
        <v>109</v>
      </c>
      <c r="E1427" s="13">
        <v>19</v>
      </c>
      <c r="F1427" s="13">
        <v>568</v>
      </c>
      <c r="G1427" s="9" t="s">
        <v>1867</v>
      </c>
      <c r="H1427" s="13">
        <v>1000</v>
      </c>
      <c r="I1427" s="13">
        <v>52277485</v>
      </c>
      <c r="J1427" s="9" t="s">
        <v>3170</v>
      </c>
      <c r="K1427" s="9" t="s">
        <v>1074</v>
      </c>
      <c r="L1427" s="9" t="s">
        <v>5506</v>
      </c>
      <c r="M1427" s="13"/>
      <c r="N1427" s="13"/>
      <c r="O1427" s="9"/>
      <c r="P1427" s="13"/>
      <c r="Q1427" s="13">
        <v>196</v>
      </c>
      <c r="R1427" s="9" t="s">
        <v>25</v>
      </c>
      <c r="S1427" s="9" t="s">
        <v>26</v>
      </c>
      <c r="T1427" s="9" t="s">
        <v>54</v>
      </c>
      <c r="U1427" s="13">
        <v>35000000</v>
      </c>
      <c r="V1427" s="13">
        <v>2003</v>
      </c>
      <c r="W1427" s="13">
        <v>762</v>
      </c>
      <c r="X1427" s="13">
        <v>6.9</v>
      </c>
      <c r="Y1427" s="13">
        <v>1.85</v>
      </c>
      <c r="Z1427" s="14">
        <v>0</v>
      </c>
    </row>
    <row r="1428" spans="1:26" x14ac:dyDescent="0.25">
      <c r="A1428" s="5" t="s">
        <v>20</v>
      </c>
      <c r="B1428" s="6" t="s">
        <v>1164</v>
      </c>
      <c r="C1428" s="11">
        <v>238</v>
      </c>
      <c r="D1428" s="11">
        <v>109</v>
      </c>
      <c r="E1428" s="11">
        <v>87</v>
      </c>
      <c r="F1428" s="11">
        <v>923</v>
      </c>
      <c r="G1428" s="6" t="s">
        <v>299</v>
      </c>
      <c r="H1428" s="11">
        <v>15000</v>
      </c>
      <c r="I1428" s="11">
        <v>55802754</v>
      </c>
      <c r="J1428" s="6" t="s">
        <v>599</v>
      </c>
      <c r="K1428" s="6" t="s">
        <v>4459</v>
      </c>
      <c r="L1428" s="6"/>
      <c r="M1428" s="11"/>
      <c r="N1428" s="11"/>
      <c r="O1428" s="6"/>
      <c r="P1428" s="11"/>
      <c r="Q1428" s="11">
        <v>194</v>
      </c>
      <c r="R1428" s="6" t="s">
        <v>25</v>
      </c>
      <c r="S1428" s="6" t="s">
        <v>26</v>
      </c>
      <c r="T1428" s="6" t="s">
        <v>249</v>
      </c>
      <c r="U1428" s="11">
        <v>35000000</v>
      </c>
      <c r="V1428" s="11">
        <v>2011</v>
      </c>
      <c r="W1428" s="11">
        <v>3000</v>
      </c>
      <c r="X1428" s="11">
        <v>6.6</v>
      </c>
      <c r="Y1428" s="11">
        <v>2.35</v>
      </c>
      <c r="Z1428" s="12">
        <v>41000</v>
      </c>
    </row>
    <row r="1429" spans="1:26" x14ac:dyDescent="0.25">
      <c r="A1429" s="8" t="s">
        <v>20</v>
      </c>
      <c r="B1429" s="9" t="s">
        <v>1789</v>
      </c>
      <c r="C1429" s="13">
        <v>177</v>
      </c>
      <c r="D1429" s="13">
        <v>92</v>
      </c>
      <c r="E1429" s="13">
        <v>89</v>
      </c>
      <c r="F1429" s="13">
        <v>190</v>
      </c>
      <c r="G1429" s="9" t="s">
        <v>222</v>
      </c>
      <c r="H1429" s="13">
        <v>17000</v>
      </c>
      <c r="I1429" s="13">
        <v>55291815</v>
      </c>
      <c r="J1429" s="9" t="s">
        <v>599</v>
      </c>
      <c r="K1429" s="9"/>
      <c r="L1429" s="9"/>
      <c r="M1429" s="13"/>
      <c r="N1429" s="13"/>
      <c r="O1429" s="9"/>
      <c r="P1429" s="13"/>
      <c r="Q1429" s="13">
        <v>111</v>
      </c>
      <c r="R1429" s="9" t="s">
        <v>25</v>
      </c>
      <c r="S1429" s="9" t="s">
        <v>26</v>
      </c>
      <c r="T1429" s="9" t="s">
        <v>249</v>
      </c>
      <c r="U1429" s="13">
        <v>35000000</v>
      </c>
      <c r="V1429" s="13">
        <v>2016</v>
      </c>
      <c r="W1429" s="13">
        <v>329</v>
      </c>
      <c r="X1429" s="13">
        <v>6</v>
      </c>
      <c r="Y1429" s="13">
        <v>2.35</v>
      </c>
      <c r="Z1429" s="14">
        <v>0</v>
      </c>
    </row>
    <row r="1430" spans="1:26" x14ac:dyDescent="0.25">
      <c r="A1430" s="5" t="s">
        <v>20</v>
      </c>
      <c r="B1430" s="6" t="s">
        <v>723</v>
      </c>
      <c r="C1430" s="11">
        <v>405</v>
      </c>
      <c r="D1430" s="11">
        <v>125</v>
      </c>
      <c r="E1430" s="11">
        <v>102</v>
      </c>
      <c r="F1430" s="11">
        <v>825</v>
      </c>
      <c r="G1430" s="6" t="s">
        <v>71</v>
      </c>
      <c r="H1430" s="11">
        <v>15000</v>
      </c>
      <c r="I1430" s="11">
        <v>83299761</v>
      </c>
      <c r="J1430" s="6" t="s">
        <v>3170</v>
      </c>
      <c r="K1430" s="6" t="s">
        <v>599</v>
      </c>
      <c r="L1430" s="6" t="s">
        <v>1074</v>
      </c>
      <c r="M1430" s="11" t="s">
        <v>5155</v>
      </c>
      <c r="N1430" s="11" t="s">
        <v>2909</v>
      </c>
      <c r="O1430" s="6"/>
      <c r="P1430" s="11"/>
      <c r="Q1430" s="11">
        <v>306</v>
      </c>
      <c r="R1430" s="6" t="s">
        <v>25</v>
      </c>
      <c r="S1430" s="6" t="s">
        <v>26</v>
      </c>
      <c r="T1430" s="6" t="s">
        <v>27</v>
      </c>
      <c r="U1430" s="11">
        <v>35000000</v>
      </c>
      <c r="V1430" s="11">
        <v>2013</v>
      </c>
      <c r="W1430" s="11">
        <v>2000</v>
      </c>
      <c r="X1430" s="11">
        <v>7.5</v>
      </c>
      <c r="Y1430" s="11">
        <v>2.35</v>
      </c>
      <c r="Z1430" s="12">
        <v>39000</v>
      </c>
    </row>
    <row r="1431" spans="1:26" x14ac:dyDescent="0.25">
      <c r="A1431" s="8" t="s">
        <v>20</v>
      </c>
      <c r="B1431" s="9" t="s">
        <v>1475</v>
      </c>
      <c r="C1431" s="13">
        <v>61</v>
      </c>
      <c r="D1431" s="13">
        <v>202</v>
      </c>
      <c r="E1431" s="13">
        <v>0</v>
      </c>
      <c r="F1431" s="13">
        <v>318</v>
      </c>
      <c r="G1431" s="9" t="s">
        <v>207</v>
      </c>
      <c r="H1431" s="13">
        <v>18000</v>
      </c>
      <c r="I1431" s="13">
        <v>48169908</v>
      </c>
      <c r="J1431" s="9" t="s">
        <v>3170</v>
      </c>
      <c r="K1431" s="9" t="s">
        <v>1074</v>
      </c>
      <c r="L1431" s="9" t="s">
        <v>5155</v>
      </c>
      <c r="M1431" s="13" t="s">
        <v>4459</v>
      </c>
      <c r="N1431" s="13"/>
      <c r="O1431" s="9"/>
      <c r="P1431" s="13"/>
      <c r="Q1431" s="13">
        <v>156</v>
      </c>
      <c r="R1431" s="9" t="s">
        <v>25</v>
      </c>
      <c r="S1431" s="9" t="s">
        <v>26</v>
      </c>
      <c r="T1431" s="9" t="s">
        <v>27</v>
      </c>
      <c r="U1431" s="13">
        <v>33000000</v>
      </c>
      <c r="V1431" s="13">
        <v>1992</v>
      </c>
      <c r="W1431" s="13">
        <v>848</v>
      </c>
      <c r="X1431" s="13">
        <v>7.7</v>
      </c>
      <c r="Y1431" s="13">
        <v>1.85</v>
      </c>
      <c r="Z1431" s="14">
        <v>0</v>
      </c>
    </row>
    <row r="1432" spans="1:26" x14ac:dyDescent="0.25">
      <c r="A1432" s="5" t="s">
        <v>20</v>
      </c>
      <c r="B1432" s="6" t="s">
        <v>1025</v>
      </c>
      <c r="C1432" s="11">
        <v>285</v>
      </c>
      <c r="D1432" s="11">
        <v>134</v>
      </c>
      <c r="E1432" s="11">
        <v>0</v>
      </c>
      <c r="F1432" s="11">
        <v>120</v>
      </c>
      <c r="G1432" s="6" t="s">
        <v>1026</v>
      </c>
      <c r="H1432" s="11">
        <v>529</v>
      </c>
      <c r="I1432" s="11">
        <v>67523385</v>
      </c>
      <c r="J1432" s="6" t="s">
        <v>599</v>
      </c>
      <c r="K1432" s="6"/>
      <c r="L1432" s="6"/>
      <c r="M1432" s="11"/>
      <c r="N1432" s="11"/>
      <c r="O1432" s="6"/>
      <c r="P1432" s="11"/>
      <c r="Q1432" s="11">
        <v>248</v>
      </c>
      <c r="R1432" s="6" t="s">
        <v>25</v>
      </c>
      <c r="S1432" s="6" t="s">
        <v>26</v>
      </c>
      <c r="T1432" s="6" t="s">
        <v>249</v>
      </c>
      <c r="U1432" s="11">
        <v>35000000</v>
      </c>
      <c r="V1432" s="11">
        <v>2012</v>
      </c>
      <c r="W1432" s="11">
        <v>130</v>
      </c>
      <c r="X1432" s="11">
        <v>6.2</v>
      </c>
      <c r="Y1432" s="11">
        <v>2.35</v>
      </c>
      <c r="Z1432" s="12">
        <v>18000</v>
      </c>
    </row>
    <row r="1433" spans="1:26" x14ac:dyDescent="0.25">
      <c r="A1433" s="8" t="s">
        <v>20</v>
      </c>
      <c r="B1433" s="9" t="s">
        <v>751</v>
      </c>
      <c r="C1433" s="13">
        <v>124</v>
      </c>
      <c r="D1433" s="13">
        <v>88</v>
      </c>
      <c r="E1433" s="13">
        <v>12</v>
      </c>
      <c r="F1433" s="13">
        <v>931</v>
      </c>
      <c r="G1433" s="9" t="s">
        <v>327</v>
      </c>
      <c r="H1433" s="13">
        <v>49000</v>
      </c>
      <c r="I1433" s="13">
        <v>49474048</v>
      </c>
      <c r="J1433" s="9" t="s">
        <v>599</v>
      </c>
      <c r="K1433" s="9" t="s">
        <v>4118</v>
      </c>
      <c r="L1433" s="9"/>
      <c r="M1433" s="13"/>
      <c r="N1433" s="13"/>
      <c r="O1433" s="9"/>
      <c r="P1433" s="13"/>
      <c r="Q1433" s="13">
        <v>120</v>
      </c>
      <c r="R1433" s="9" t="s">
        <v>25</v>
      </c>
      <c r="S1433" s="9" t="s">
        <v>26</v>
      </c>
      <c r="T1433" s="9" t="s">
        <v>54</v>
      </c>
      <c r="U1433" s="13">
        <v>35000000</v>
      </c>
      <c r="V1433" s="13">
        <v>2009</v>
      </c>
      <c r="W1433" s="13">
        <v>1000</v>
      </c>
      <c r="X1433" s="13">
        <v>5.4</v>
      </c>
      <c r="Y1433" s="13">
        <v>1.85</v>
      </c>
      <c r="Z1433" s="14">
        <v>0</v>
      </c>
    </row>
    <row r="1434" spans="1:26" x14ac:dyDescent="0.25">
      <c r="A1434" s="5" t="s">
        <v>20</v>
      </c>
      <c r="B1434" s="6" t="s">
        <v>1997</v>
      </c>
      <c r="C1434" s="11">
        <v>164</v>
      </c>
      <c r="D1434" s="11">
        <v>92</v>
      </c>
      <c r="E1434" s="11">
        <v>148</v>
      </c>
      <c r="F1434" s="11">
        <v>227</v>
      </c>
      <c r="G1434" s="6" t="s">
        <v>1185</v>
      </c>
      <c r="H1434" s="11">
        <v>978</v>
      </c>
      <c r="I1434" s="11">
        <v>45802315</v>
      </c>
      <c r="J1434" s="6" t="s">
        <v>497</v>
      </c>
      <c r="K1434" s="6" t="s">
        <v>378</v>
      </c>
      <c r="L1434" s="6" t="s">
        <v>478</v>
      </c>
      <c r="M1434" s="11" t="s">
        <v>2970</v>
      </c>
      <c r="N1434" s="11" t="s">
        <v>2604</v>
      </c>
      <c r="O1434" s="6"/>
      <c r="P1434" s="11"/>
      <c r="Q1434" s="11">
        <v>169</v>
      </c>
      <c r="R1434" s="6" t="s">
        <v>25</v>
      </c>
      <c r="S1434" s="6" t="s">
        <v>26</v>
      </c>
      <c r="T1434" s="6" t="s">
        <v>249</v>
      </c>
      <c r="U1434" s="11">
        <v>35000000</v>
      </c>
      <c r="V1434" s="11">
        <v>2009</v>
      </c>
      <c r="W1434" s="11">
        <v>593</v>
      </c>
      <c r="X1434" s="11">
        <v>6.6</v>
      </c>
      <c r="Y1434" s="11">
        <v>2.35</v>
      </c>
      <c r="Z1434" s="12">
        <v>0</v>
      </c>
    </row>
    <row r="1435" spans="1:26" x14ac:dyDescent="0.25">
      <c r="A1435" s="8" t="s">
        <v>20</v>
      </c>
      <c r="B1435" s="9" t="s">
        <v>1767</v>
      </c>
      <c r="C1435" s="13">
        <v>120</v>
      </c>
      <c r="D1435" s="13">
        <v>91</v>
      </c>
      <c r="E1435" s="13">
        <v>42</v>
      </c>
      <c r="F1435" s="13">
        <v>766</v>
      </c>
      <c r="G1435" s="9" t="s">
        <v>1999</v>
      </c>
      <c r="H1435" s="13">
        <v>49000</v>
      </c>
      <c r="I1435" s="13">
        <v>43792641</v>
      </c>
      <c r="J1435" s="9" t="s">
        <v>599</v>
      </c>
      <c r="K1435" s="9" t="s">
        <v>4459</v>
      </c>
      <c r="L1435" s="9"/>
      <c r="M1435" s="13"/>
      <c r="N1435" s="13"/>
      <c r="O1435" s="9"/>
      <c r="P1435" s="13"/>
      <c r="Q1435" s="13">
        <v>119</v>
      </c>
      <c r="R1435" s="9" t="s">
        <v>25</v>
      </c>
      <c r="S1435" s="9" t="s">
        <v>26</v>
      </c>
      <c r="T1435" s="9" t="s">
        <v>27</v>
      </c>
      <c r="U1435" s="13">
        <v>35000000</v>
      </c>
      <c r="V1435" s="13">
        <v>2007</v>
      </c>
      <c r="W1435" s="13">
        <v>838</v>
      </c>
      <c r="X1435" s="13">
        <v>5.3</v>
      </c>
      <c r="Y1435" s="13">
        <v>2.35</v>
      </c>
      <c r="Z1435" s="14">
        <v>913</v>
      </c>
    </row>
    <row r="1436" spans="1:26" x14ac:dyDescent="0.25">
      <c r="A1436" s="5" t="s">
        <v>20</v>
      </c>
      <c r="B1436" s="6" t="s">
        <v>754</v>
      </c>
      <c r="C1436" s="11">
        <v>90</v>
      </c>
      <c r="D1436" s="11">
        <v>75</v>
      </c>
      <c r="E1436" s="11">
        <v>221</v>
      </c>
      <c r="F1436" s="11">
        <v>553</v>
      </c>
      <c r="G1436" s="6" t="s">
        <v>690</v>
      </c>
      <c r="H1436" s="11">
        <v>11000</v>
      </c>
      <c r="I1436" s="11">
        <v>57651794</v>
      </c>
      <c r="J1436" s="6" t="s">
        <v>599</v>
      </c>
      <c r="K1436" s="6" t="s">
        <v>4459</v>
      </c>
      <c r="L1436" s="6" t="s">
        <v>5506</v>
      </c>
      <c r="M1436" s="11"/>
      <c r="N1436" s="11"/>
      <c r="O1436" s="6"/>
      <c r="P1436" s="11"/>
      <c r="Q1436" s="11">
        <v>209</v>
      </c>
      <c r="R1436" s="6" t="s">
        <v>25</v>
      </c>
      <c r="S1436" s="6" t="s">
        <v>26</v>
      </c>
      <c r="T1436" s="6" t="s">
        <v>27</v>
      </c>
      <c r="U1436" s="11">
        <v>33000000</v>
      </c>
      <c r="V1436" s="11">
        <v>2006</v>
      </c>
      <c r="W1436" s="11">
        <v>970</v>
      </c>
      <c r="X1436" s="11">
        <v>5.6</v>
      </c>
      <c r="Y1436" s="11">
        <v>1.85</v>
      </c>
      <c r="Z1436" s="12">
        <v>0</v>
      </c>
    </row>
    <row r="1437" spans="1:26" x14ac:dyDescent="0.25">
      <c r="A1437" s="8" t="s">
        <v>20</v>
      </c>
      <c r="B1437" s="9" t="s">
        <v>2000</v>
      </c>
      <c r="C1437" s="13">
        <v>120</v>
      </c>
      <c r="D1437" s="13">
        <v>98</v>
      </c>
      <c r="E1437" s="13">
        <v>30</v>
      </c>
      <c r="F1437" s="13">
        <v>664</v>
      </c>
      <c r="G1437" s="9" t="s">
        <v>2001</v>
      </c>
      <c r="H1437" s="13">
        <v>944</v>
      </c>
      <c r="I1437" s="13">
        <v>43894863</v>
      </c>
      <c r="J1437" s="9" t="s">
        <v>599</v>
      </c>
      <c r="K1437" s="9" t="s">
        <v>4459</v>
      </c>
      <c r="L1437" s="9"/>
      <c r="M1437" s="13"/>
      <c r="N1437" s="13"/>
      <c r="O1437" s="9"/>
      <c r="P1437" s="13"/>
      <c r="Q1437" s="13">
        <v>262</v>
      </c>
      <c r="R1437" s="9" t="s">
        <v>25</v>
      </c>
      <c r="S1437" s="9" t="s">
        <v>26</v>
      </c>
      <c r="T1437" s="9" t="s">
        <v>27</v>
      </c>
      <c r="U1437" s="13">
        <v>30000000</v>
      </c>
      <c r="V1437" s="13">
        <v>2005</v>
      </c>
      <c r="W1437" s="13">
        <v>940</v>
      </c>
      <c r="X1437" s="13">
        <v>5.9</v>
      </c>
      <c r="Y1437" s="13">
        <v>2.35</v>
      </c>
      <c r="Z1437" s="14">
        <v>0</v>
      </c>
    </row>
    <row r="1438" spans="1:26" x14ac:dyDescent="0.25">
      <c r="A1438" s="5" t="s">
        <v>20</v>
      </c>
      <c r="B1438" s="6" t="s">
        <v>164</v>
      </c>
      <c r="C1438" s="11">
        <v>117</v>
      </c>
      <c r="D1438" s="11">
        <v>147</v>
      </c>
      <c r="E1438" s="11">
        <v>179</v>
      </c>
      <c r="F1438" s="11">
        <v>646</v>
      </c>
      <c r="G1438" s="6" t="s">
        <v>818</v>
      </c>
      <c r="H1438" s="11">
        <v>40000</v>
      </c>
      <c r="I1438" s="11">
        <v>41954997</v>
      </c>
      <c r="J1438" s="6" t="s">
        <v>3170</v>
      </c>
      <c r="K1438" s="6" t="s">
        <v>5507</v>
      </c>
      <c r="L1438" s="6" t="s">
        <v>1074</v>
      </c>
      <c r="M1438" s="11"/>
      <c r="N1438" s="11"/>
      <c r="O1438" s="6"/>
      <c r="P1438" s="11"/>
      <c r="Q1438" s="11">
        <v>234</v>
      </c>
      <c r="R1438" s="6" t="s">
        <v>25</v>
      </c>
      <c r="S1438" s="6" t="s">
        <v>26</v>
      </c>
      <c r="T1438" s="6" t="s">
        <v>249</v>
      </c>
      <c r="U1438" s="11">
        <v>35000000</v>
      </c>
      <c r="V1438" s="11">
        <v>1997</v>
      </c>
      <c r="W1438" s="11">
        <v>14000</v>
      </c>
      <c r="X1438" s="11">
        <v>7.8</v>
      </c>
      <c r="Y1438" s="11">
        <v>2.35</v>
      </c>
      <c r="Z1438" s="12">
        <v>0</v>
      </c>
    </row>
    <row r="1439" spans="1:26" x14ac:dyDescent="0.25">
      <c r="A1439" s="8" t="s">
        <v>20</v>
      </c>
      <c r="B1439" s="9" t="s">
        <v>805</v>
      </c>
      <c r="C1439" s="13">
        <v>226</v>
      </c>
      <c r="D1439" s="13">
        <v>100</v>
      </c>
      <c r="E1439" s="13">
        <v>545</v>
      </c>
      <c r="F1439" s="13">
        <v>766</v>
      </c>
      <c r="G1439" s="9" t="s">
        <v>2002</v>
      </c>
      <c r="H1439" s="13">
        <v>14000</v>
      </c>
      <c r="I1439" s="13">
        <v>39532308</v>
      </c>
      <c r="J1439" s="9" t="s">
        <v>497</v>
      </c>
      <c r="K1439" s="9" t="s">
        <v>1786</v>
      </c>
      <c r="L1439" s="9" t="s">
        <v>2970</v>
      </c>
      <c r="M1439" s="13"/>
      <c r="N1439" s="13"/>
      <c r="O1439" s="9"/>
      <c r="P1439" s="13"/>
      <c r="Q1439" s="13">
        <v>1138</v>
      </c>
      <c r="R1439" s="9" t="s">
        <v>25</v>
      </c>
      <c r="S1439" s="9" t="s">
        <v>34</v>
      </c>
      <c r="T1439" s="9" t="s">
        <v>249</v>
      </c>
      <c r="U1439" s="13">
        <v>33000000</v>
      </c>
      <c r="V1439" s="13">
        <v>2002</v>
      </c>
      <c r="W1439" s="13">
        <v>2000</v>
      </c>
      <c r="X1439" s="13">
        <v>6.7</v>
      </c>
      <c r="Y1439" s="13">
        <v>1.85</v>
      </c>
      <c r="Z1439" s="14">
        <v>0</v>
      </c>
    </row>
    <row r="1440" spans="1:26" x14ac:dyDescent="0.25">
      <c r="A1440" s="5" t="s">
        <v>20</v>
      </c>
      <c r="B1440" s="6" t="s">
        <v>2003</v>
      </c>
      <c r="C1440" s="11">
        <v>223</v>
      </c>
      <c r="D1440" s="11">
        <v>120</v>
      </c>
      <c r="E1440" s="11">
        <v>365</v>
      </c>
      <c r="F1440" s="11">
        <v>723</v>
      </c>
      <c r="G1440" s="6" t="s">
        <v>2004</v>
      </c>
      <c r="H1440" s="11">
        <v>887</v>
      </c>
      <c r="I1440" s="11">
        <v>76600000</v>
      </c>
      <c r="J1440" s="6" t="s">
        <v>478</v>
      </c>
      <c r="K1440" s="6" t="s">
        <v>1786</v>
      </c>
      <c r="L1440" s="6"/>
      <c r="M1440" s="11"/>
      <c r="N1440" s="11"/>
      <c r="O1440" s="6"/>
      <c r="P1440" s="11"/>
      <c r="Q1440" s="11">
        <v>321</v>
      </c>
      <c r="R1440" s="6" t="s">
        <v>25</v>
      </c>
      <c r="S1440" s="6" t="s">
        <v>26</v>
      </c>
      <c r="T1440" s="6" t="s">
        <v>54</v>
      </c>
      <c r="U1440" s="11">
        <v>10700000</v>
      </c>
      <c r="V1440" s="11">
        <v>1982</v>
      </c>
      <c r="W1440" s="11">
        <v>770</v>
      </c>
      <c r="X1440" s="11">
        <v>7.4</v>
      </c>
      <c r="Y1440" s="11">
        <v>2.35</v>
      </c>
      <c r="Z1440" s="12">
        <v>11000</v>
      </c>
    </row>
    <row r="1441" spans="1:26" x14ac:dyDescent="0.25">
      <c r="A1441" s="8" t="s">
        <v>20</v>
      </c>
      <c r="B1441" s="9" t="s">
        <v>1949</v>
      </c>
      <c r="C1441" s="13">
        <v>193</v>
      </c>
      <c r="D1441" s="13">
        <v>104</v>
      </c>
      <c r="E1441" s="13">
        <v>1000</v>
      </c>
      <c r="F1441" s="13">
        <v>939</v>
      </c>
      <c r="G1441" s="9" t="s">
        <v>145</v>
      </c>
      <c r="H1441" s="13">
        <v>24000</v>
      </c>
      <c r="I1441" s="13">
        <v>39692139</v>
      </c>
      <c r="J1441" s="9" t="s">
        <v>599</v>
      </c>
      <c r="K1441" s="9" t="s">
        <v>5507</v>
      </c>
      <c r="L1441" s="9" t="s">
        <v>2604</v>
      </c>
      <c r="M1441" s="13"/>
      <c r="N1441" s="13"/>
      <c r="O1441" s="9"/>
      <c r="P1441" s="13"/>
      <c r="Q1441" s="13">
        <v>400</v>
      </c>
      <c r="R1441" s="9" t="s">
        <v>25</v>
      </c>
      <c r="S1441" s="9" t="s">
        <v>26</v>
      </c>
      <c r="T1441" s="9" t="s">
        <v>249</v>
      </c>
      <c r="U1441" s="13">
        <v>35000000</v>
      </c>
      <c r="V1441" s="13">
        <v>2004</v>
      </c>
      <c r="W1441" s="13">
        <v>15000</v>
      </c>
      <c r="X1441" s="13">
        <v>6.2</v>
      </c>
      <c r="Y1441" s="13">
        <v>1.85</v>
      </c>
      <c r="Z1441" s="14">
        <v>0</v>
      </c>
    </row>
    <row r="1442" spans="1:26" x14ac:dyDescent="0.25">
      <c r="A1442" s="5" t="s">
        <v>20</v>
      </c>
      <c r="B1442" s="6" t="s">
        <v>720</v>
      </c>
      <c r="C1442" s="11">
        <v>228</v>
      </c>
      <c r="D1442" s="11">
        <v>103</v>
      </c>
      <c r="E1442" s="11">
        <v>212</v>
      </c>
      <c r="F1442" s="11">
        <v>248</v>
      </c>
      <c r="G1442" s="6" t="s">
        <v>2006</v>
      </c>
      <c r="H1442" s="11">
        <v>15000</v>
      </c>
      <c r="I1442" s="11">
        <v>40687294</v>
      </c>
      <c r="J1442" s="6" t="s">
        <v>497</v>
      </c>
      <c r="K1442" s="6" t="s">
        <v>5507</v>
      </c>
      <c r="L1442" s="6" t="s">
        <v>1074</v>
      </c>
      <c r="M1442" s="11" t="s">
        <v>5505</v>
      </c>
      <c r="N1442" s="11" t="s">
        <v>2604</v>
      </c>
      <c r="O1442" s="6"/>
      <c r="P1442" s="11"/>
      <c r="Q1442" s="11">
        <v>398</v>
      </c>
      <c r="R1442" s="6" t="s">
        <v>25</v>
      </c>
      <c r="S1442" s="6" t="s">
        <v>121</v>
      </c>
      <c r="T1442" s="6" t="s">
        <v>27</v>
      </c>
      <c r="U1442" s="11">
        <v>35000000</v>
      </c>
      <c r="V1442" s="11">
        <v>2008</v>
      </c>
      <c r="W1442" s="11">
        <v>552</v>
      </c>
      <c r="X1442" s="11">
        <v>5.4</v>
      </c>
      <c r="Y1442" s="11">
        <v>2.35</v>
      </c>
      <c r="Z1442" s="12">
        <v>0</v>
      </c>
    </row>
    <row r="1443" spans="1:26" x14ac:dyDescent="0.25">
      <c r="A1443" s="8" t="s">
        <v>20</v>
      </c>
      <c r="B1443" s="9" t="s">
        <v>1547</v>
      </c>
      <c r="C1443" s="13">
        <v>360</v>
      </c>
      <c r="D1443" s="13">
        <v>109</v>
      </c>
      <c r="E1443" s="13">
        <v>487</v>
      </c>
      <c r="F1443" s="13">
        <v>3000</v>
      </c>
      <c r="G1443" s="9" t="s">
        <v>134</v>
      </c>
      <c r="H1443" s="13">
        <v>20000</v>
      </c>
      <c r="I1443" s="13">
        <v>37553932</v>
      </c>
      <c r="J1443" s="9" t="s">
        <v>497</v>
      </c>
      <c r="K1443" s="9" t="s">
        <v>2970</v>
      </c>
      <c r="L1443" s="9" t="s">
        <v>2604</v>
      </c>
      <c r="M1443" s="13"/>
      <c r="N1443" s="13"/>
      <c r="O1443" s="9"/>
      <c r="P1443" s="13"/>
      <c r="Q1443" s="13">
        <v>463</v>
      </c>
      <c r="R1443" s="9" t="s">
        <v>25</v>
      </c>
      <c r="S1443" s="9" t="s">
        <v>26</v>
      </c>
      <c r="T1443" s="9" t="s">
        <v>27</v>
      </c>
      <c r="U1443" s="13">
        <v>40000000</v>
      </c>
      <c r="V1443" s="13">
        <v>2011</v>
      </c>
      <c r="W1443" s="13">
        <v>10000</v>
      </c>
      <c r="X1443" s="13">
        <v>6.7</v>
      </c>
      <c r="Y1443" s="13">
        <v>2.35</v>
      </c>
      <c r="Z1443" s="14">
        <v>52000</v>
      </c>
    </row>
    <row r="1444" spans="1:26" x14ac:dyDescent="0.25">
      <c r="A1444" s="5" t="s">
        <v>20</v>
      </c>
      <c r="B1444" s="6" t="s">
        <v>2007</v>
      </c>
      <c r="C1444" s="11">
        <v>148</v>
      </c>
      <c r="D1444" s="11">
        <v>104</v>
      </c>
      <c r="E1444" s="11">
        <v>16</v>
      </c>
      <c r="F1444" s="11">
        <v>584</v>
      </c>
      <c r="G1444" s="6" t="s">
        <v>1357</v>
      </c>
      <c r="H1444" s="11">
        <v>1000</v>
      </c>
      <c r="I1444" s="11">
        <v>37481242</v>
      </c>
      <c r="J1444" s="6" t="s">
        <v>599</v>
      </c>
      <c r="K1444" s="6" t="s">
        <v>4459</v>
      </c>
      <c r="L1444" s="6"/>
      <c r="M1444" s="11"/>
      <c r="N1444" s="11"/>
      <c r="O1444" s="6"/>
      <c r="P1444" s="11"/>
      <c r="Q1444" s="11">
        <v>97</v>
      </c>
      <c r="R1444" s="6" t="s">
        <v>25</v>
      </c>
      <c r="S1444" s="6" t="s">
        <v>26</v>
      </c>
      <c r="T1444" s="6" t="s">
        <v>27</v>
      </c>
      <c r="U1444" s="11">
        <v>35000000</v>
      </c>
      <c r="V1444" s="11">
        <v>2010</v>
      </c>
      <c r="W1444" s="11">
        <v>700</v>
      </c>
      <c r="X1444" s="11">
        <v>5.3</v>
      </c>
      <c r="Y1444" s="11">
        <v>2.35</v>
      </c>
      <c r="Z1444" s="12">
        <v>0</v>
      </c>
    </row>
    <row r="1445" spans="1:26" x14ac:dyDescent="0.25">
      <c r="A1445" s="8" t="s">
        <v>20</v>
      </c>
      <c r="B1445" s="9" t="s">
        <v>2009</v>
      </c>
      <c r="C1445" s="13">
        <v>128</v>
      </c>
      <c r="D1445" s="13">
        <v>112</v>
      </c>
      <c r="E1445" s="13">
        <v>42</v>
      </c>
      <c r="F1445" s="13">
        <v>196</v>
      </c>
      <c r="G1445" s="9" t="s">
        <v>2010</v>
      </c>
      <c r="H1445" s="13">
        <v>969</v>
      </c>
      <c r="I1445" s="13">
        <v>39026186</v>
      </c>
      <c r="J1445" s="9" t="s">
        <v>599</v>
      </c>
      <c r="K1445" s="9" t="s">
        <v>1074</v>
      </c>
      <c r="L1445" s="9" t="s">
        <v>4459</v>
      </c>
      <c r="M1445" s="13"/>
      <c r="N1445" s="13"/>
      <c r="O1445" s="9"/>
      <c r="P1445" s="13"/>
      <c r="Q1445" s="13">
        <v>153</v>
      </c>
      <c r="R1445" s="9" t="s">
        <v>25</v>
      </c>
      <c r="S1445" s="9" t="s">
        <v>26</v>
      </c>
      <c r="T1445" s="9" t="s">
        <v>27</v>
      </c>
      <c r="U1445" s="13">
        <v>35000000</v>
      </c>
      <c r="V1445" s="13">
        <v>2011</v>
      </c>
      <c r="W1445" s="13">
        <v>826</v>
      </c>
      <c r="X1445" s="13">
        <v>5.9</v>
      </c>
      <c r="Y1445" s="13">
        <v>1.85</v>
      </c>
      <c r="Z1445" s="14">
        <v>13000</v>
      </c>
    </row>
    <row r="1446" spans="1:26" x14ac:dyDescent="0.25">
      <c r="A1446" s="5" t="s">
        <v>20</v>
      </c>
      <c r="B1446" s="6" t="s">
        <v>42</v>
      </c>
      <c r="C1446" s="11">
        <v>3</v>
      </c>
      <c r="D1446" s="11">
        <v>60</v>
      </c>
      <c r="E1446" s="11"/>
      <c r="F1446" s="11">
        <v>628</v>
      </c>
      <c r="G1446" s="6" t="s">
        <v>1443</v>
      </c>
      <c r="H1446" s="11">
        <v>897</v>
      </c>
      <c r="I1446" s="11"/>
      <c r="J1446" s="6" t="s">
        <v>1074</v>
      </c>
      <c r="K1446" s="6" t="s">
        <v>4459</v>
      </c>
      <c r="L1446" s="6"/>
      <c r="M1446" s="11"/>
      <c r="N1446" s="11"/>
      <c r="O1446" s="6"/>
      <c r="P1446" s="11"/>
      <c r="Q1446" s="11">
        <v>11</v>
      </c>
      <c r="R1446" s="6" t="s">
        <v>25</v>
      </c>
      <c r="S1446" s="6" t="s">
        <v>26</v>
      </c>
      <c r="T1446" s="6" t="s">
        <v>42</v>
      </c>
      <c r="U1446" s="11"/>
      <c r="V1446" s="11"/>
      <c r="W1446" s="11">
        <v>637</v>
      </c>
      <c r="X1446" s="11">
        <v>7</v>
      </c>
      <c r="Y1446" s="11"/>
      <c r="Z1446" s="12">
        <v>265</v>
      </c>
    </row>
    <row r="1447" spans="1:26" x14ac:dyDescent="0.25">
      <c r="A1447" s="8" t="s">
        <v>20</v>
      </c>
      <c r="B1447" s="9" t="s">
        <v>2013</v>
      </c>
      <c r="C1447" s="13">
        <v>46</v>
      </c>
      <c r="D1447" s="13">
        <v>95</v>
      </c>
      <c r="E1447" s="13">
        <v>19</v>
      </c>
      <c r="F1447" s="13">
        <v>447</v>
      </c>
      <c r="G1447" s="9" t="s">
        <v>761</v>
      </c>
      <c r="H1447" s="13">
        <v>1000</v>
      </c>
      <c r="I1447" s="13">
        <v>33422806</v>
      </c>
      <c r="J1447" s="9" t="s">
        <v>378</v>
      </c>
      <c r="K1447" s="9" t="s">
        <v>599</v>
      </c>
      <c r="L1447" s="9" t="s">
        <v>478</v>
      </c>
      <c r="M1447" s="13"/>
      <c r="N1447" s="13"/>
      <c r="O1447" s="9"/>
      <c r="P1447" s="13"/>
      <c r="Q1447" s="13">
        <v>164</v>
      </c>
      <c r="R1447" s="9" t="s">
        <v>25</v>
      </c>
      <c r="S1447" s="9" t="s">
        <v>26</v>
      </c>
      <c r="T1447" s="9" t="s">
        <v>27</v>
      </c>
      <c r="U1447" s="13">
        <v>50000000</v>
      </c>
      <c r="V1447" s="13">
        <v>2001</v>
      </c>
      <c r="W1447" s="13">
        <v>691</v>
      </c>
      <c r="X1447" s="13">
        <v>4.8</v>
      </c>
      <c r="Y1447" s="13">
        <v>2.35</v>
      </c>
      <c r="Z1447" s="14">
        <v>0</v>
      </c>
    </row>
    <row r="1448" spans="1:26" x14ac:dyDescent="0.25">
      <c r="A1448" s="5" t="s">
        <v>20</v>
      </c>
      <c r="B1448" s="6" t="s">
        <v>2014</v>
      </c>
      <c r="C1448" s="11">
        <v>40</v>
      </c>
      <c r="D1448" s="11">
        <v>102</v>
      </c>
      <c r="E1448" s="11">
        <v>23</v>
      </c>
      <c r="F1448" s="11">
        <v>57</v>
      </c>
      <c r="G1448" s="6" t="s">
        <v>2015</v>
      </c>
      <c r="H1448" s="11">
        <v>288</v>
      </c>
      <c r="I1448" s="11"/>
      <c r="J1448" s="6" t="s">
        <v>599</v>
      </c>
      <c r="K1448" s="6" t="s">
        <v>1074</v>
      </c>
      <c r="L1448" s="6" t="s">
        <v>4118</v>
      </c>
      <c r="M1448" s="11" t="s">
        <v>5506</v>
      </c>
      <c r="N1448" s="11"/>
      <c r="O1448" s="6"/>
      <c r="P1448" s="11"/>
      <c r="Q1448" s="11">
        <v>91</v>
      </c>
      <c r="R1448" s="6" t="s">
        <v>25</v>
      </c>
      <c r="S1448" s="6" t="s">
        <v>26</v>
      </c>
      <c r="T1448" s="6" t="s">
        <v>54</v>
      </c>
      <c r="U1448" s="11"/>
      <c r="V1448" s="11">
        <v>1976</v>
      </c>
      <c r="W1448" s="11">
        <v>257</v>
      </c>
      <c r="X1448" s="11">
        <v>7.3</v>
      </c>
      <c r="Y1448" s="11">
        <v>1.85</v>
      </c>
      <c r="Z1448" s="12">
        <v>0</v>
      </c>
    </row>
    <row r="1449" spans="1:26" x14ac:dyDescent="0.25">
      <c r="A1449" s="8" t="s">
        <v>20</v>
      </c>
      <c r="B1449" s="9" t="s">
        <v>2016</v>
      </c>
      <c r="C1449" s="13">
        <v>63</v>
      </c>
      <c r="D1449" s="13">
        <v>102</v>
      </c>
      <c r="E1449" s="13">
        <v>133</v>
      </c>
      <c r="F1449" s="13">
        <v>690</v>
      </c>
      <c r="G1449" s="9" t="s">
        <v>2017</v>
      </c>
      <c r="H1449" s="13">
        <v>2000</v>
      </c>
      <c r="I1449" s="13">
        <v>33423521</v>
      </c>
      <c r="J1449" s="9" t="s">
        <v>497</v>
      </c>
      <c r="K1449" s="9" t="s">
        <v>378</v>
      </c>
      <c r="L1449" s="9" t="s">
        <v>599</v>
      </c>
      <c r="M1449" s="13" t="s">
        <v>2604</v>
      </c>
      <c r="N1449" s="13"/>
      <c r="O1449" s="9"/>
      <c r="P1449" s="13"/>
      <c r="Q1449" s="13">
        <v>282</v>
      </c>
      <c r="R1449" s="9" t="s">
        <v>25</v>
      </c>
      <c r="S1449" s="9" t="s">
        <v>282</v>
      </c>
      <c r="T1449" s="9" t="s">
        <v>27</v>
      </c>
      <c r="U1449" s="13">
        <v>35000000</v>
      </c>
      <c r="V1449" s="13">
        <v>1994</v>
      </c>
      <c r="W1449" s="13">
        <v>1000</v>
      </c>
      <c r="X1449" s="13">
        <v>3.8</v>
      </c>
      <c r="Y1449" s="13">
        <v>2.35</v>
      </c>
      <c r="Z1449" s="14">
        <v>0</v>
      </c>
    </row>
    <row r="1450" spans="1:26" x14ac:dyDescent="0.25">
      <c r="A1450" s="5" t="s">
        <v>309</v>
      </c>
      <c r="B1450" s="6" t="s">
        <v>1186</v>
      </c>
      <c r="C1450" s="11">
        <v>193</v>
      </c>
      <c r="D1450" s="11">
        <v>150</v>
      </c>
      <c r="E1450" s="11">
        <v>2000</v>
      </c>
      <c r="F1450" s="11">
        <v>95</v>
      </c>
      <c r="G1450" s="6" t="s">
        <v>2018</v>
      </c>
      <c r="H1450" s="11">
        <v>396</v>
      </c>
      <c r="I1450" s="11">
        <v>32519322</v>
      </c>
      <c r="J1450" s="6" t="s">
        <v>3170</v>
      </c>
      <c r="K1450" s="6" t="s">
        <v>1074</v>
      </c>
      <c r="L1450" s="6" t="s">
        <v>5508</v>
      </c>
      <c r="M1450" s="11"/>
      <c r="N1450" s="11"/>
      <c r="O1450" s="6"/>
      <c r="P1450" s="11"/>
      <c r="Q1450" s="11">
        <v>761</v>
      </c>
      <c r="R1450" s="6" t="s">
        <v>25</v>
      </c>
      <c r="S1450" s="6" t="s">
        <v>538</v>
      </c>
      <c r="T1450" s="6" t="s">
        <v>249</v>
      </c>
      <c r="U1450" s="11">
        <v>35000000</v>
      </c>
      <c r="V1450" s="11">
        <v>2002</v>
      </c>
      <c r="W1450" s="11">
        <v>338</v>
      </c>
      <c r="X1450" s="11">
        <v>8.5</v>
      </c>
      <c r="Y1450" s="11">
        <v>1.85</v>
      </c>
      <c r="Z1450" s="12">
        <v>21000</v>
      </c>
    </row>
    <row r="1451" spans="1:26" x14ac:dyDescent="0.25">
      <c r="A1451" s="8" t="s">
        <v>20</v>
      </c>
      <c r="B1451" s="9" t="s">
        <v>888</v>
      </c>
      <c r="C1451" s="13">
        <v>208</v>
      </c>
      <c r="D1451" s="13">
        <v>122</v>
      </c>
      <c r="E1451" s="13">
        <v>117</v>
      </c>
      <c r="F1451" s="13">
        <v>140</v>
      </c>
      <c r="G1451" s="9" t="s">
        <v>285</v>
      </c>
      <c r="H1451" s="13">
        <v>40000</v>
      </c>
      <c r="I1451" s="13">
        <v>31598308</v>
      </c>
      <c r="J1451" s="9" t="s">
        <v>1786</v>
      </c>
      <c r="K1451" s="9" t="s">
        <v>5505</v>
      </c>
      <c r="L1451" s="9" t="s">
        <v>2604</v>
      </c>
      <c r="M1451" s="13"/>
      <c r="N1451" s="13"/>
      <c r="O1451" s="9"/>
      <c r="P1451" s="13"/>
      <c r="Q1451" s="13">
        <v>541</v>
      </c>
      <c r="R1451" s="9" t="s">
        <v>25</v>
      </c>
      <c r="S1451" s="9" t="s">
        <v>26</v>
      </c>
      <c r="T1451" s="9" t="s">
        <v>249</v>
      </c>
      <c r="U1451" s="13">
        <v>35000000</v>
      </c>
      <c r="V1451" s="13">
        <v>2001</v>
      </c>
      <c r="W1451" s="13">
        <v>1000</v>
      </c>
      <c r="X1451" s="13">
        <v>6.8</v>
      </c>
      <c r="Y1451" s="13">
        <v>2.35</v>
      </c>
      <c r="Z1451" s="14">
        <v>0</v>
      </c>
    </row>
    <row r="1452" spans="1:26" x14ac:dyDescent="0.25">
      <c r="A1452" s="5" t="s">
        <v>20</v>
      </c>
      <c r="B1452" s="6" t="s">
        <v>1733</v>
      </c>
      <c r="C1452" s="11">
        <v>122</v>
      </c>
      <c r="D1452" s="11">
        <v>101</v>
      </c>
      <c r="E1452" s="11">
        <v>308</v>
      </c>
      <c r="F1452" s="11">
        <v>206</v>
      </c>
      <c r="G1452" s="6" t="s">
        <v>2019</v>
      </c>
      <c r="H1452" s="11">
        <v>446</v>
      </c>
      <c r="I1452" s="11">
        <v>37617947</v>
      </c>
      <c r="J1452" s="6" t="s">
        <v>1074</v>
      </c>
      <c r="K1452" s="6" t="s">
        <v>4118</v>
      </c>
      <c r="L1452" s="6" t="s">
        <v>478</v>
      </c>
      <c r="M1452" s="11"/>
      <c r="N1452" s="11"/>
      <c r="O1452" s="6"/>
      <c r="P1452" s="11"/>
      <c r="Q1452" s="11">
        <v>203</v>
      </c>
      <c r="R1452" s="6" t="s">
        <v>25</v>
      </c>
      <c r="S1452" s="6" t="s">
        <v>26</v>
      </c>
      <c r="T1452" s="6" t="s">
        <v>54</v>
      </c>
      <c r="U1452" s="11">
        <v>30000000</v>
      </c>
      <c r="V1452" s="11">
        <v>2006</v>
      </c>
      <c r="W1452" s="11">
        <v>224</v>
      </c>
      <c r="X1452" s="11">
        <v>6.8</v>
      </c>
      <c r="Y1452" s="11">
        <v>2.35</v>
      </c>
      <c r="Z1452" s="12">
        <v>0</v>
      </c>
    </row>
    <row r="1453" spans="1:26" x14ac:dyDescent="0.25">
      <c r="A1453" s="8" t="s">
        <v>20</v>
      </c>
      <c r="B1453" s="9" t="s">
        <v>1489</v>
      </c>
      <c r="C1453" s="13">
        <v>228</v>
      </c>
      <c r="D1453" s="13">
        <v>108</v>
      </c>
      <c r="E1453" s="13">
        <v>174</v>
      </c>
      <c r="F1453" s="13">
        <v>324</v>
      </c>
      <c r="G1453" s="9" t="s">
        <v>2022</v>
      </c>
      <c r="H1453" s="13">
        <v>730</v>
      </c>
      <c r="I1453" s="13">
        <v>32048809</v>
      </c>
      <c r="J1453" s="9" t="s">
        <v>1786</v>
      </c>
      <c r="K1453" s="9"/>
      <c r="L1453" s="9"/>
      <c r="M1453" s="13"/>
      <c r="N1453" s="13"/>
      <c r="O1453" s="9"/>
      <c r="P1453" s="13"/>
      <c r="Q1453" s="13">
        <v>576</v>
      </c>
      <c r="R1453" s="9" t="s">
        <v>25</v>
      </c>
      <c r="S1453" s="9" t="s">
        <v>163</v>
      </c>
      <c r="T1453" s="9" t="s">
        <v>249</v>
      </c>
      <c r="U1453" s="13">
        <v>30000000</v>
      </c>
      <c r="V1453" s="13">
        <v>2005</v>
      </c>
      <c r="W1453" s="13">
        <v>716</v>
      </c>
      <c r="X1453" s="13">
        <v>5.3</v>
      </c>
      <c r="Y1453" s="13">
        <v>1.85</v>
      </c>
      <c r="Z1453" s="14">
        <v>0</v>
      </c>
    </row>
    <row r="1454" spans="1:26" x14ac:dyDescent="0.25">
      <c r="A1454" s="5" t="s">
        <v>20</v>
      </c>
      <c r="B1454" s="6" t="s">
        <v>986</v>
      </c>
      <c r="C1454" s="11">
        <v>212</v>
      </c>
      <c r="D1454" s="11">
        <v>98</v>
      </c>
      <c r="E1454" s="11">
        <v>0</v>
      </c>
      <c r="F1454" s="11">
        <v>23</v>
      </c>
      <c r="G1454" s="6" t="s">
        <v>559</v>
      </c>
      <c r="H1454" s="11">
        <v>20000</v>
      </c>
      <c r="I1454" s="11">
        <v>33987757</v>
      </c>
      <c r="J1454" s="6" t="s">
        <v>1074</v>
      </c>
      <c r="K1454" s="6" t="s">
        <v>4459</v>
      </c>
      <c r="L1454" s="6"/>
      <c r="M1454" s="11"/>
      <c r="N1454" s="11"/>
      <c r="O1454" s="6"/>
      <c r="P1454" s="11"/>
      <c r="Q1454" s="11">
        <v>903</v>
      </c>
      <c r="R1454" s="6" t="s">
        <v>25</v>
      </c>
      <c r="S1454" s="6" t="s">
        <v>26</v>
      </c>
      <c r="T1454" s="6" t="s">
        <v>249</v>
      </c>
      <c r="U1454" s="11">
        <v>27000000</v>
      </c>
      <c r="V1454" s="11">
        <v>2004</v>
      </c>
      <c r="W1454" s="11">
        <v>8000</v>
      </c>
      <c r="X1454" s="11">
        <v>7.3</v>
      </c>
      <c r="Y1454" s="11">
        <v>1.85</v>
      </c>
      <c r="Z1454" s="12">
        <v>12000</v>
      </c>
    </row>
    <row r="1455" spans="1:26" x14ac:dyDescent="0.25">
      <c r="A1455" s="8" t="s">
        <v>20</v>
      </c>
      <c r="B1455" s="9" t="s">
        <v>1153</v>
      </c>
      <c r="C1455" s="13">
        <v>392</v>
      </c>
      <c r="D1455" s="13">
        <v>137</v>
      </c>
      <c r="E1455" s="13">
        <v>16000</v>
      </c>
      <c r="F1455" s="13">
        <v>363</v>
      </c>
      <c r="G1455" s="9" t="s">
        <v>99</v>
      </c>
      <c r="H1455" s="13">
        <v>29000</v>
      </c>
      <c r="I1455" s="13">
        <v>37304950</v>
      </c>
      <c r="J1455" s="9" t="s">
        <v>3170</v>
      </c>
      <c r="K1455" s="9" t="s">
        <v>5507</v>
      </c>
      <c r="L1455" s="9" t="s">
        <v>1074</v>
      </c>
      <c r="M1455" s="13"/>
      <c r="N1455" s="13"/>
      <c r="O1455" s="9"/>
      <c r="P1455" s="13"/>
      <c r="Q1455" s="13">
        <v>279</v>
      </c>
      <c r="R1455" s="9" t="s">
        <v>25</v>
      </c>
      <c r="S1455" s="9" t="s">
        <v>26</v>
      </c>
      <c r="T1455" s="9" t="s">
        <v>249</v>
      </c>
      <c r="U1455" s="13">
        <v>35000000</v>
      </c>
      <c r="V1455" s="13">
        <v>2011</v>
      </c>
      <c r="W1455" s="13">
        <v>6000</v>
      </c>
      <c r="X1455" s="13">
        <v>6.6</v>
      </c>
      <c r="Y1455" s="13">
        <v>2.35</v>
      </c>
      <c r="Z1455" s="14">
        <v>16000</v>
      </c>
    </row>
    <row r="1456" spans="1:26" x14ac:dyDescent="0.25">
      <c r="A1456" s="5" t="s">
        <v>20</v>
      </c>
      <c r="B1456" s="6" t="s">
        <v>2024</v>
      </c>
      <c r="C1456" s="11">
        <v>208</v>
      </c>
      <c r="D1456" s="11">
        <v>112</v>
      </c>
      <c r="E1456" s="11">
        <v>192</v>
      </c>
      <c r="F1456" s="11">
        <v>844</v>
      </c>
      <c r="G1456" s="6" t="s">
        <v>886</v>
      </c>
      <c r="H1456" s="11">
        <v>1000</v>
      </c>
      <c r="I1456" s="11">
        <v>30691439</v>
      </c>
      <c r="J1456" s="6" t="s">
        <v>1786</v>
      </c>
      <c r="K1456" s="6" t="s">
        <v>5505</v>
      </c>
      <c r="L1456" s="6"/>
      <c r="M1456" s="11"/>
      <c r="N1456" s="11"/>
      <c r="O1456" s="6"/>
      <c r="P1456" s="11"/>
      <c r="Q1456" s="11">
        <v>232</v>
      </c>
      <c r="R1456" s="6" t="s">
        <v>25</v>
      </c>
      <c r="S1456" s="6" t="s">
        <v>26</v>
      </c>
      <c r="T1456" s="6" t="s">
        <v>249</v>
      </c>
      <c r="U1456" s="11">
        <v>35000000</v>
      </c>
      <c r="V1456" s="11">
        <v>2008</v>
      </c>
      <c r="W1456" s="11">
        <v>915</v>
      </c>
      <c r="X1456" s="11">
        <v>6.2</v>
      </c>
      <c r="Y1456" s="11">
        <v>2.35</v>
      </c>
      <c r="Z1456" s="12">
        <v>5000</v>
      </c>
    </row>
    <row r="1457" spans="1:26" x14ac:dyDescent="0.25">
      <c r="A1457" s="8" t="s">
        <v>20</v>
      </c>
      <c r="B1457" s="9" t="s">
        <v>2025</v>
      </c>
      <c r="C1457" s="13">
        <v>137</v>
      </c>
      <c r="D1457" s="13">
        <v>101</v>
      </c>
      <c r="E1457" s="13">
        <v>48</v>
      </c>
      <c r="F1457" s="13">
        <v>531</v>
      </c>
      <c r="G1457" s="9" t="s">
        <v>1010</v>
      </c>
      <c r="H1457" s="13">
        <v>775</v>
      </c>
      <c r="I1457" s="13">
        <v>30307804</v>
      </c>
      <c r="J1457" s="9" t="s">
        <v>1074</v>
      </c>
      <c r="K1457" s="9" t="s">
        <v>478</v>
      </c>
      <c r="L1457" s="9" t="s">
        <v>1786</v>
      </c>
      <c r="M1457" s="13"/>
      <c r="N1457" s="13"/>
      <c r="O1457" s="9"/>
      <c r="P1457" s="13"/>
      <c r="Q1457" s="13">
        <v>695</v>
      </c>
      <c r="R1457" s="9" t="s">
        <v>25</v>
      </c>
      <c r="S1457" s="9" t="s">
        <v>26</v>
      </c>
      <c r="T1457" s="9" t="s">
        <v>249</v>
      </c>
      <c r="U1457" s="13">
        <v>35000000</v>
      </c>
      <c r="V1457" s="13">
        <v>2002</v>
      </c>
      <c r="W1457" s="13">
        <v>541</v>
      </c>
      <c r="X1457" s="13">
        <v>5.2</v>
      </c>
      <c r="Y1457" s="13">
        <v>2.35</v>
      </c>
      <c r="Z1457" s="14">
        <v>0</v>
      </c>
    </row>
    <row r="1458" spans="1:26" x14ac:dyDescent="0.25">
      <c r="A1458" s="5" t="s">
        <v>20</v>
      </c>
      <c r="B1458" s="6" t="s">
        <v>907</v>
      </c>
      <c r="C1458" s="11">
        <v>119</v>
      </c>
      <c r="D1458" s="11">
        <v>103</v>
      </c>
      <c r="E1458" s="11">
        <v>81</v>
      </c>
      <c r="F1458" s="11">
        <v>636</v>
      </c>
      <c r="G1458" s="6" t="s">
        <v>1731</v>
      </c>
      <c r="H1458" s="11">
        <v>2000</v>
      </c>
      <c r="I1458" s="11">
        <v>30669413</v>
      </c>
      <c r="J1458" s="6" t="s">
        <v>497</v>
      </c>
      <c r="K1458" s="6" t="s">
        <v>1786</v>
      </c>
      <c r="L1458" s="6" t="s">
        <v>2970</v>
      </c>
      <c r="M1458" s="11"/>
      <c r="N1458" s="11"/>
      <c r="O1458" s="6"/>
      <c r="P1458" s="11"/>
      <c r="Q1458" s="11">
        <v>291</v>
      </c>
      <c r="R1458" s="6" t="s">
        <v>25</v>
      </c>
      <c r="S1458" s="6" t="s">
        <v>26</v>
      </c>
      <c r="T1458" s="6" t="s">
        <v>249</v>
      </c>
      <c r="U1458" s="11">
        <v>35000000</v>
      </c>
      <c r="V1458" s="11">
        <v>1990</v>
      </c>
      <c r="W1458" s="11">
        <v>683</v>
      </c>
      <c r="X1458" s="11">
        <v>6.2</v>
      </c>
      <c r="Y1458" s="11">
        <v>1.37</v>
      </c>
      <c r="Z1458" s="12">
        <v>0</v>
      </c>
    </row>
    <row r="1459" spans="1:26" x14ac:dyDescent="0.25">
      <c r="A1459" s="8" t="s">
        <v>20</v>
      </c>
      <c r="B1459" s="9" t="s">
        <v>1088</v>
      </c>
      <c r="C1459" s="13">
        <v>195</v>
      </c>
      <c r="D1459" s="13">
        <v>101</v>
      </c>
      <c r="E1459" s="13">
        <v>40</v>
      </c>
      <c r="F1459" s="13">
        <v>398</v>
      </c>
      <c r="G1459" s="9" t="s">
        <v>2026</v>
      </c>
      <c r="H1459" s="13">
        <v>2000</v>
      </c>
      <c r="I1459" s="13">
        <v>28687835</v>
      </c>
      <c r="J1459" s="9" t="s">
        <v>5507</v>
      </c>
      <c r="K1459" s="9" t="s">
        <v>1074</v>
      </c>
      <c r="L1459" s="9" t="s">
        <v>2604</v>
      </c>
      <c r="M1459" s="13"/>
      <c r="N1459" s="13"/>
      <c r="O1459" s="9"/>
      <c r="P1459" s="13"/>
      <c r="Q1459" s="13">
        <v>245</v>
      </c>
      <c r="R1459" s="9" t="s">
        <v>25</v>
      </c>
      <c r="S1459" s="9" t="s">
        <v>26</v>
      </c>
      <c r="T1459" s="9" t="s">
        <v>249</v>
      </c>
      <c r="U1459" s="13">
        <v>35000000</v>
      </c>
      <c r="V1459" s="13">
        <v>2008</v>
      </c>
      <c r="W1459" s="13">
        <v>648</v>
      </c>
      <c r="X1459" s="13">
        <v>6.2</v>
      </c>
      <c r="Y1459" s="13">
        <v>2.35</v>
      </c>
      <c r="Z1459" s="14">
        <v>0</v>
      </c>
    </row>
    <row r="1460" spans="1:26" x14ac:dyDescent="0.25">
      <c r="A1460" s="5" t="s">
        <v>20</v>
      </c>
      <c r="B1460" s="6" t="s">
        <v>2028</v>
      </c>
      <c r="C1460" s="11">
        <v>95</v>
      </c>
      <c r="D1460" s="11">
        <v>112</v>
      </c>
      <c r="E1460" s="11">
        <v>37</v>
      </c>
      <c r="F1460" s="11">
        <v>480</v>
      </c>
      <c r="G1460" s="6" t="s">
        <v>1484</v>
      </c>
      <c r="H1460" s="11">
        <v>3000</v>
      </c>
      <c r="I1460" s="11">
        <v>26494611</v>
      </c>
      <c r="J1460" s="6" t="s">
        <v>599</v>
      </c>
      <c r="K1460" s="6" t="s">
        <v>1074</v>
      </c>
      <c r="L1460" s="6" t="s">
        <v>4459</v>
      </c>
      <c r="M1460" s="11" t="s">
        <v>2970</v>
      </c>
      <c r="N1460" s="11"/>
      <c r="O1460" s="6"/>
      <c r="P1460" s="11"/>
      <c r="Q1460" s="11">
        <v>239</v>
      </c>
      <c r="R1460" s="6" t="s">
        <v>25</v>
      </c>
      <c r="S1460" s="6" t="s">
        <v>26</v>
      </c>
      <c r="T1460" s="6" t="s">
        <v>27</v>
      </c>
      <c r="U1460" s="11">
        <v>35000000</v>
      </c>
      <c r="V1460" s="11">
        <v>1999</v>
      </c>
      <c r="W1460" s="11">
        <v>874</v>
      </c>
      <c r="X1460" s="11">
        <v>6.6</v>
      </c>
      <c r="Y1460" s="11">
        <v>2.35</v>
      </c>
      <c r="Z1460" s="12">
        <v>0</v>
      </c>
    </row>
    <row r="1461" spans="1:26" x14ac:dyDescent="0.25">
      <c r="A1461" s="8" t="s">
        <v>20</v>
      </c>
      <c r="B1461" s="9" t="s">
        <v>2030</v>
      </c>
      <c r="C1461" s="13">
        <v>100</v>
      </c>
      <c r="D1461" s="13">
        <v>111</v>
      </c>
      <c r="E1461" s="13">
        <v>24</v>
      </c>
      <c r="F1461" s="13">
        <v>455</v>
      </c>
      <c r="G1461" s="9" t="s">
        <v>1978</v>
      </c>
      <c r="H1461" s="13">
        <v>591</v>
      </c>
      <c r="I1461" s="13"/>
      <c r="J1461" s="9" t="s">
        <v>497</v>
      </c>
      <c r="K1461" s="9" t="s">
        <v>378</v>
      </c>
      <c r="L1461" s="9" t="s">
        <v>2970</v>
      </c>
      <c r="M1461" s="13"/>
      <c r="N1461" s="13"/>
      <c r="O1461" s="9"/>
      <c r="P1461" s="13"/>
      <c r="Q1461" s="13">
        <v>247</v>
      </c>
      <c r="R1461" s="9" t="s">
        <v>25</v>
      </c>
      <c r="S1461" s="9" t="s">
        <v>34</v>
      </c>
      <c r="T1461" s="9" t="s">
        <v>54</v>
      </c>
      <c r="U1461" s="13">
        <v>20000000</v>
      </c>
      <c r="V1461" s="13">
        <v>1980</v>
      </c>
      <c r="W1461" s="13">
        <v>488</v>
      </c>
      <c r="X1461" s="13">
        <v>6.4</v>
      </c>
      <c r="Y1461" s="13">
        <v>2.35</v>
      </c>
      <c r="Z1461" s="14">
        <v>12000</v>
      </c>
    </row>
    <row r="1462" spans="1:26" x14ac:dyDescent="0.25">
      <c r="A1462" s="5" t="s">
        <v>20</v>
      </c>
      <c r="B1462" s="6" t="s">
        <v>1955</v>
      </c>
      <c r="C1462" s="11">
        <v>164</v>
      </c>
      <c r="D1462" s="11">
        <v>102</v>
      </c>
      <c r="E1462" s="11">
        <v>0</v>
      </c>
      <c r="F1462" s="11">
        <v>769</v>
      </c>
      <c r="G1462" s="6" t="s">
        <v>1019</v>
      </c>
      <c r="H1462" s="11">
        <v>939</v>
      </c>
      <c r="I1462" s="11">
        <v>25266129</v>
      </c>
      <c r="J1462" s="6" t="s">
        <v>599</v>
      </c>
      <c r="K1462" s="6" t="s">
        <v>1074</v>
      </c>
      <c r="L1462" s="6" t="s">
        <v>4459</v>
      </c>
      <c r="M1462" s="11"/>
      <c r="N1462" s="11"/>
      <c r="O1462" s="6"/>
      <c r="P1462" s="11"/>
      <c r="Q1462" s="11">
        <v>358</v>
      </c>
      <c r="R1462" s="6" t="s">
        <v>25</v>
      </c>
      <c r="S1462" s="6" t="s">
        <v>26</v>
      </c>
      <c r="T1462" s="6" t="s">
        <v>27</v>
      </c>
      <c r="U1462" s="11">
        <v>35000000</v>
      </c>
      <c r="V1462" s="11">
        <v>2004</v>
      </c>
      <c r="W1462" s="11">
        <v>854</v>
      </c>
      <c r="X1462" s="11">
        <v>6.2</v>
      </c>
      <c r="Y1462" s="11">
        <v>2.35</v>
      </c>
      <c r="Z1462" s="12">
        <v>0</v>
      </c>
    </row>
    <row r="1463" spans="1:26" x14ac:dyDescent="0.25">
      <c r="A1463" s="8" t="s">
        <v>20</v>
      </c>
      <c r="B1463" s="9" t="s">
        <v>216</v>
      </c>
      <c r="C1463" s="13">
        <v>211</v>
      </c>
      <c r="D1463" s="13">
        <v>101</v>
      </c>
      <c r="E1463" s="13">
        <v>357</v>
      </c>
      <c r="F1463" s="13">
        <v>374</v>
      </c>
      <c r="G1463" s="9" t="s">
        <v>400</v>
      </c>
      <c r="H1463" s="13">
        <v>907</v>
      </c>
      <c r="I1463" s="13">
        <v>25863915</v>
      </c>
      <c r="J1463" s="9" t="s">
        <v>497</v>
      </c>
      <c r="K1463" s="9" t="s">
        <v>5507</v>
      </c>
      <c r="L1463" s="9" t="s">
        <v>5505</v>
      </c>
      <c r="M1463" s="13" t="s">
        <v>2604</v>
      </c>
      <c r="N1463" s="13"/>
      <c r="O1463" s="9"/>
      <c r="P1463" s="13"/>
      <c r="Q1463" s="13">
        <v>151</v>
      </c>
      <c r="R1463" s="9" t="s">
        <v>25</v>
      </c>
      <c r="S1463" s="9" t="s">
        <v>26</v>
      </c>
      <c r="T1463" s="9" t="s">
        <v>27</v>
      </c>
      <c r="U1463" s="13">
        <v>35000000</v>
      </c>
      <c r="V1463" s="13">
        <v>2012</v>
      </c>
      <c r="W1463" s="13">
        <v>445</v>
      </c>
      <c r="X1463" s="13">
        <v>5.0999999999999996</v>
      </c>
      <c r="Y1463" s="13">
        <v>2.35</v>
      </c>
      <c r="Z1463" s="14">
        <v>11000</v>
      </c>
    </row>
    <row r="1464" spans="1:26" x14ac:dyDescent="0.25">
      <c r="A1464" s="5" t="s">
        <v>20</v>
      </c>
      <c r="B1464" s="6" t="s">
        <v>1153</v>
      </c>
      <c r="C1464" s="11">
        <v>91</v>
      </c>
      <c r="D1464" s="11">
        <v>155</v>
      </c>
      <c r="E1464" s="11">
        <v>16000</v>
      </c>
      <c r="F1464" s="11">
        <v>229</v>
      </c>
      <c r="G1464" s="6" t="s">
        <v>506</v>
      </c>
      <c r="H1464" s="11">
        <v>18000</v>
      </c>
      <c r="I1464" s="11">
        <v>25078937</v>
      </c>
      <c r="J1464" s="6" t="s">
        <v>5507</v>
      </c>
      <c r="K1464" s="6" t="s">
        <v>1074</v>
      </c>
      <c r="L1464" s="6" t="s">
        <v>5505</v>
      </c>
      <c r="M1464" s="11" t="s">
        <v>2604</v>
      </c>
      <c r="N1464" s="11"/>
      <c r="O1464" s="6"/>
      <c r="P1464" s="11"/>
      <c r="Q1464" s="11">
        <v>216</v>
      </c>
      <c r="R1464" s="6" t="s">
        <v>25</v>
      </c>
      <c r="S1464" s="6" t="s">
        <v>26</v>
      </c>
      <c r="T1464" s="6" t="s">
        <v>249</v>
      </c>
      <c r="U1464" s="11">
        <v>30000000</v>
      </c>
      <c r="V1464" s="11">
        <v>1997</v>
      </c>
      <c r="W1464" s="11">
        <v>461</v>
      </c>
      <c r="X1464" s="11">
        <v>6.6</v>
      </c>
      <c r="Y1464" s="11">
        <v>1.85</v>
      </c>
      <c r="Z1464" s="12">
        <v>0</v>
      </c>
    </row>
    <row r="1465" spans="1:26" x14ac:dyDescent="0.25">
      <c r="A1465" s="8" t="s">
        <v>20</v>
      </c>
      <c r="B1465" s="9" t="s">
        <v>2032</v>
      </c>
      <c r="C1465" s="13">
        <v>44</v>
      </c>
      <c r="D1465" s="13">
        <v>93</v>
      </c>
      <c r="E1465" s="13">
        <v>8</v>
      </c>
      <c r="F1465" s="13">
        <v>558</v>
      </c>
      <c r="G1465" s="9" t="s">
        <v>752</v>
      </c>
      <c r="H1465" s="13">
        <v>22000</v>
      </c>
      <c r="I1465" s="13"/>
      <c r="J1465" s="9" t="s">
        <v>497</v>
      </c>
      <c r="K1465" s="9" t="s">
        <v>5507</v>
      </c>
      <c r="L1465" s="9" t="s">
        <v>2604</v>
      </c>
      <c r="M1465" s="13"/>
      <c r="N1465" s="13"/>
      <c r="O1465" s="9"/>
      <c r="P1465" s="13"/>
      <c r="Q1465" s="13">
        <v>57</v>
      </c>
      <c r="R1465" s="9" t="s">
        <v>25</v>
      </c>
      <c r="S1465" s="9" t="s">
        <v>26</v>
      </c>
      <c r="T1465" s="9" t="s">
        <v>249</v>
      </c>
      <c r="U1465" s="13">
        <v>19000000</v>
      </c>
      <c r="V1465" s="13">
        <v>2015</v>
      </c>
      <c r="W1465" s="13">
        <v>1000</v>
      </c>
      <c r="X1465" s="13">
        <v>6.1</v>
      </c>
      <c r="Y1465" s="13">
        <v>2.35</v>
      </c>
      <c r="Z1465" s="14">
        <v>0</v>
      </c>
    </row>
    <row r="1466" spans="1:26" x14ac:dyDescent="0.25">
      <c r="A1466" s="5" t="s">
        <v>20</v>
      </c>
      <c r="B1466" s="6" t="s">
        <v>2033</v>
      </c>
      <c r="C1466" s="11">
        <v>97</v>
      </c>
      <c r="D1466" s="11">
        <v>109</v>
      </c>
      <c r="E1466" s="11">
        <v>24</v>
      </c>
      <c r="F1466" s="11">
        <v>167</v>
      </c>
      <c r="G1466" s="6" t="s">
        <v>2034</v>
      </c>
      <c r="H1466" s="11">
        <v>287</v>
      </c>
      <c r="I1466" s="11">
        <v>28995450</v>
      </c>
      <c r="J1466" s="6" t="s">
        <v>599</v>
      </c>
      <c r="K1466" s="6" t="s">
        <v>4118</v>
      </c>
      <c r="L1466" s="6" t="s">
        <v>478</v>
      </c>
      <c r="M1466" s="11"/>
      <c r="N1466" s="11"/>
      <c r="O1466" s="6"/>
      <c r="P1466" s="11"/>
      <c r="Q1466" s="11">
        <v>59</v>
      </c>
      <c r="R1466" s="6" t="s">
        <v>25</v>
      </c>
      <c r="S1466" s="6" t="s">
        <v>34</v>
      </c>
      <c r="T1466" s="6" t="s">
        <v>54</v>
      </c>
      <c r="U1466" s="11">
        <v>35000000</v>
      </c>
      <c r="V1466" s="11">
        <v>2010</v>
      </c>
      <c r="W1466" s="11">
        <v>175</v>
      </c>
      <c r="X1466" s="11">
        <v>6.1</v>
      </c>
      <c r="Y1466" s="11">
        <v>2.35</v>
      </c>
      <c r="Z1466" s="12">
        <v>0</v>
      </c>
    </row>
    <row r="1467" spans="1:26" x14ac:dyDescent="0.25">
      <c r="A1467" s="8" t="s">
        <v>20</v>
      </c>
      <c r="B1467" s="9" t="s">
        <v>1574</v>
      </c>
      <c r="C1467" s="13">
        <v>32</v>
      </c>
      <c r="D1467" s="13">
        <v>140</v>
      </c>
      <c r="E1467" s="13">
        <v>0</v>
      </c>
      <c r="F1467" s="13">
        <v>210</v>
      </c>
      <c r="G1467" s="9" t="s">
        <v>1387</v>
      </c>
      <c r="H1467" s="13">
        <v>436</v>
      </c>
      <c r="I1467" s="13">
        <v>24276500</v>
      </c>
      <c r="J1467" s="9" t="s">
        <v>3170</v>
      </c>
      <c r="K1467" s="9" t="s">
        <v>5507</v>
      </c>
      <c r="L1467" s="9" t="s">
        <v>1074</v>
      </c>
      <c r="M1467" s="13"/>
      <c r="N1467" s="13"/>
      <c r="O1467" s="9"/>
      <c r="P1467" s="13"/>
      <c r="Q1467" s="13">
        <v>68</v>
      </c>
      <c r="R1467" s="9" t="s">
        <v>25</v>
      </c>
      <c r="S1467" s="9" t="s">
        <v>26</v>
      </c>
      <c r="T1467" s="9" t="s">
        <v>249</v>
      </c>
      <c r="U1467" s="13">
        <v>35000000</v>
      </c>
      <c r="V1467" s="13">
        <v>1992</v>
      </c>
      <c r="W1467" s="13">
        <v>263</v>
      </c>
      <c r="X1467" s="13">
        <v>6.6</v>
      </c>
      <c r="Y1467" s="13">
        <v>2.35</v>
      </c>
      <c r="Z1467" s="14">
        <v>949</v>
      </c>
    </row>
    <row r="1468" spans="1:26" x14ac:dyDescent="0.25">
      <c r="A1468" s="5" t="s">
        <v>20</v>
      </c>
      <c r="B1468" s="6" t="s">
        <v>2036</v>
      </c>
      <c r="C1468" s="11">
        <v>270</v>
      </c>
      <c r="D1468" s="11">
        <v>108</v>
      </c>
      <c r="E1468" s="11">
        <v>251</v>
      </c>
      <c r="F1468" s="11">
        <v>296</v>
      </c>
      <c r="G1468" s="6" t="s">
        <v>302</v>
      </c>
      <c r="H1468" s="11">
        <v>826</v>
      </c>
      <c r="I1468" s="11">
        <v>20981633</v>
      </c>
      <c r="J1468" s="6" t="s">
        <v>1074</v>
      </c>
      <c r="K1468" s="6" t="s">
        <v>5505</v>
      </c>
      <c r="L1468" s="6" t="s">
        <v>2970</v>
      </c>
      <c r="M1468" s="11" t="s">
        <v>2604</v>
      </c>
      <c r="N1468" s="11"/>
      <c r="O1468" s="6"/>
      <c r="P1468" s="11"/>
      <c r="Q1468" s="11">
        <v>492</v>
      </c>
      <c r="R1468" s="6" t="s">
        <v>25</v>
      </c>
      <c r="S1468" s="6" t="s">
        <v>26</v>
      </c>
      <c r="T1468" s="6" t="s">
        <v>27</v>
      </c>
      <c r="U1468" s="11">
        <v>30000000</v>
      </c>
      <c r="V1468" s="11">
        <v>2008</v>
      </c>
      <c r="W1468" s="11">
        <v>716</v>
      </c>
      <c r="X1468" s="11">
        <v>5.9</v>
      </c>
      <c r="Y1468" s="11">
        <v>2.35</v>
      </c>
      <c r="Z1468" s="12">
        <v>0</v>
      </c>
    </row>
    <row r="1469" spans="1:26" x14ac:dyDescent="0.25">
      <c r="A1469" s="8" t="s">
        <v>20</v>
      </c>
      <c r="B1469" s="9" t="s">
        <v>2037</v>
      </c>
      <c r="C1469" s="13">
        <v>89</v>
      </c>
      <c r="D1469" s="13">
        <v>96</v>
      </c>
      <c r="E1469" s="13">
        <v>13</v>
      </c>
      <c r="F1469" s="13">
        <v>973</v>
      </c>
      <c r="G1469" s="9" t="s">
        <v>331</v>
      </c>
      <c r="H1469" s="13">
        <v>11000</v>
      </c>
      <c r="I1469" s="13">
        <v>22913677</v>
      </c>
      <c r="J1469" s="9" t="s">
        <v>599</v>
      </c>
      <c r="K1469" s="9" t="s">
        <v>4118</v>
      </c>
      <c r="L1469" s="9" t="s">
        <v>478</v>
      </c>
      <c r="M1469" s="13" t="s">
        <v>4459</v>
      </c>
      <c r="N1469" s="13"/>
      <c r="O1469" s="9"/>
      <c r="P1469" s="13"/>
      <c r="Q1469" s="13">
        <v>244</v>
      </c>
      <c r="R1469" s="9" t="s">
        <v>25</v>
      </c>
      <c r="S1469" s="9" t="s">
        <v>26</v>
      </c>
      <c r="T1469" s="9" t="s">
        <v>54</v>
      </c>
      <c r="U1469" s="13">
        <v>35000000</v>
      </c>
      <c r="V1469" s="13">
        <v>2004</v>
      </c>
      <c r="W1469" s="13">
        <v>1000</v>
      </c>
      <c r="X1469" s="13">
        <v>6.3</v>
      </c>
      <c r="Y1469" s="13">
        <v>1.85</v>
      </c>
      <c r="Z1469" s="14">
        <v>0</v>
      </c>
    </row>
    <row r="1470" spans="1:26" x14ac:dyDescent="0.25">
      <c r="A1470" s="5" t="s">
        <v>20</v>
      </c>
      <c r="B1470" s="6" t="s">
        <v>2038</v>
      </c>
      <c r="C1470" s="11">
        <v>219</v>
      </c>
      <c r="D1470" s="11">
        <v>123</v>
      </c>
      <c r="E1470" s="11">
        <v>15</v>
      </c>
      <c r="F1470" s="11">
        <v>745</v>
      </c>
      <c r="G1470" s="6" t="s">
        <v>159</v>
      </c>
      <c r="H1470" s="11">
        <v>10000</v>
      </c>
      <c r="I1470" s="11">
        <v>34531832</v>
      </c>
      <c r="J1470" s="6" t="s">
        <v>3170</v>
      </c>
      <c r="K1470" s="6" t="s">
        <v>1074</v>
      </c>
      <c r="L1470" s="6" t="s">
        <v>5506</v>
      </c>
      <c r="M1470" s="11"/>
      <c r="N1470" s="11"/>
      <c r="O1470" s="6"/>
      <c r="P1470" s="11"/>
      <c r="Q1470" s="11">
        <v>138</v>
      </c>
      <c r="R1470" s="6" t="s">
        <v>25</v>
      </c>
      <c r="S1470" s="6" t="s">
        <v>34</v>
      </c>
      <c r="T1470" s="6" t="s">
        <v>27</v>
      </c>
      <c r="U1470" s="11">
        <v>35000000</v>
      </c>
      <c r="V1470" s="11">
        <v>2015</v>
      </c>
      <c r="W1470" s="11">
        <v>979</v>
      </c>
      <c r="X1470" s="11">
        <v>7.1</v>
      </c>
      <c r="Y1470" s="11">
        <v>2.35</v>
      </c>
      <c r="Z1470" s="12">
        <v>23000</v>
      </c>
    </row>
    <row r="1471" spans="1:26" x14ac:dyDescent="0.25">
      <c r="A1471" s="8" t="s">
        <v>20</v>
      </c>
      <c r="B1471" s="9" t="s">
        <v>957</v>
      </c>
      <c r="C1471" s="13">
        <v>180</v>
      </c>
      <c r="D1471" s="13">
        <v>106</v>
      </c>
      <c r="E1471" s="13">
        <v>309</v>
      </c>
      <c r="F1471" s="13">
        <v>63</v>
      </c>
      <c r="G1471" s="9" t="s">
        <v>2039</v>
      </c>
      <c r="H1471" s="13">
        <v>327</v>
      </c>
      <c r="I1471" s="13">
        <v>28064226</v>
      </c>
      <c r="J1471" s="9" t="s">
        <v>497</v>
      </c>
      <c r="K1471" s="9" t="s">
        <v>5505</v>
      </c>
      <c r="L1471" s="9" t="s">
        <v>2604</v>
      </c>
      <c r="M1471" s="13"/>
      <c r="N1471" s="13"/>
      <c r="O1471" s="9"/>
      <c r="P1471" s="13"/>
      <c r="Q1471" s="13">
        <v>173</v>
      </c>
      <c r="R1471" s="9" t="s">
        <v>25</v>
      </c>
      <c r="S1471" s="9" t="s">
        <v>26</v>
      </c>
      <c r="T1471" s="9" t="s">
        <v>27</v>
      </c>
      <c r="U1471" s="13">
        <v>35000000</v>
      </c>
      <c r="V1471" s="13">
        <v>2011</v>
      </c>
      <c r="W1471" s="13">
        <v>73</v>
      </c>
      <c r="X1471" s="13">
        <v>5</v>
      </c>
      <c r="Y1471" s="13">
        <v>2.35</v>
      </c>
      <c r="Z1471" s="14">
        <v>13000</v>
      </c>
    </row>
    <row r="1472" spans="1:26" x14ac:dyDescent="0.25">
      <c r="A1472" s="5" t="s">
        <v>20</v>
      </c>
      <c r="B1472" s="6" t="s">
        <v>2040</v>
      </c>
      <c r="C1472" s="11">
        <v>93</v>
      </c>
      <c r="D1472" s="11">
        <v>76</v>
      </c>
      <c r="E1472" s="11">
        <v>2</v>
      </c>
      <c r="F1472" s="11">
        <v>72</v>
      </c>
      <c r="G1472" s="6" t="s">
        <v>710</v>
      </c>
      <c r="H1472" s="11">
        <v>1000</v>
      </c>
      <c r="I1472" s="11">
        <v>19447478</v>
      </c>
      <c r="J1472" s="6" t="s">
        <v>378</v>
      </c>
      <c r="K1472" s="6" t="s">
        <v>2809</v>
      </c>
      <c r="L1472" s="6" t="s">
        <v>599</v>
      </c>
      <c r="M1472" s="11" t="s">
        <v>4118</v>
      </c>
      <c r="N1472" s="11" t="s">
        <v>5508</v>
      </c>
      <c r="O1472" s="6"/>
      <c r="P1472" s="11"/>
      <c r="Q1472" s="11">
        <v>80</v>
      </c>
      <c r="R1472" s="6" t="s">
        <v>25</v>
      </c>
      <c r="S1472" s="6" t="s">
        <v>34</v>
      </c>
      <c r="T1472" s="6" t="s">
        <v>126</v>
      </c>
      <c r="U1472" s="11">
        <v>35000000</v>
      </c>
      <c r="V1472" s="11">
        <v>2005</v>
      </c>
      <c r="W1472" s="11">
        <v>766</v>
      </c>
      <c r="X1472" s="11">
        <v>5.6</v>
      </c>
      <c r="Y1472" s="11">
        <v>1.85</v>
      </c>
      <c r="Z1472" s="12">
        <v>538</v>
      </c>
    </row>
    <row r="1473" spans="1:26" x14ac:dyDescent="0.25">
      <c r="A1473" s="8" t="s">
        <v>20</v>
      </c>
      <c r="B1473" s="9" t="s">
        <v>1445</v>
      </c>
      <c r="C1473" s="13">
        <v>173</v>
      </c>
      <c r="D1473" s="13">
        <v>107</v>
      </c>
      <c r="E1473" s="13">
        <v>161</v>
      </c>
      <c r="F1473" s="13">
        <v>549</v>
      </c>
      <c r="G1473" s="9" t="s">
        <v>362</v>
      </c>
      <c r="H1473" s="13">
        <v>21000</v>
      </c>
      <c r="I1473" s="13">
        <v>19389454</v>
      </c>
      <c r="J1473" s="9" t="s">
        <v>599</v>
      </c>
      <c r="K1473" s="9" t="s">
        <v>1074</v>
      </c>
      <c r="L1473" s="9"/>
      <c r="M1473" s="13"/>
      <c r="N1473" s="13"/>
      <c r="O1473" s="9"/>
      <c r="P1473" s="13"/>
      <c r="Q1473" s="13">
        <v>335</v>
      </c>
      <c r="R1473" s="9" t="s">
        <v>25</v>
      </c>
      <c r="S1473" s="9" t="s">
        <v>26</v>
      </c>
      <c r="T1473" s="9" t="s">
        <v>249</v>
      </c>
      <c r="U1473" s="13">
        <v>55000000</v>
      </c>
      <c r="V1473" s="13">
        <v>2000</v>
      </c>
      <c r="W1473" s="13">
        <v>826</v>
      </c>
      <c r="X1473" s="13">
        <v>7.4</v>
      </c>
      <c r="Y1473" s="13">
        <v>2.35</v>
      </c>
      <c r="Z1473" s="14">
        <v>0</v>
      </c>
    </row>
    <row r="1474" spans="1:26" x14ac:dyDescent="0.25">
      <c r="A1474" s="5" t="s">
        <v>20</v>
      </c>
      <c r="B1474" s="6" t="s">
        <v>2041</v>
      </c>
      <c r="C1474" s="11">
        <v>121</v>
      </c>
      <c r="D1474" s="11">
        <v>82</v>
      </c>
      <c r="E1474" s="11">
        <v>82</v>
      </c>
      <c r="F1474" s="11">
        <v>418</v>
      </c>
      <c r="G1474" s="6" t="s">
        <v>1270</v>
      </c>
      <c r="H1474" s="11">
        <v>1000</v>
      </c>
      <c r="I1474" s="11">
        <v>25871834</v>
      </c>
      <c r="J1474" s="6" t="s">
        <v>497</v>
      </c>
      <c r="K1474" s="6" t="s">
        <v>599</v>
      </c>
      <c r="L1474" s="6" t="s">
        <v>2970</v>
      </c>
      <c r="M1474" s="11" t="s">
        <v>2604</v>
      </c>
      <c r="N1474" s="11"/>
      <c r="O1474" s="6"/>
      <c r="P1474" s="11"/>
      <c r="Q1474" s="11">
        <v>173</v>
      </c>
      <c r="R1474" s="6" t="s">
        <v>25</v>
      </c>
      <c r="S1474" s="6" t="s">
        <v>26</v>
      </c>
      <c r="T1474" s="6" t="s">
        <v>27</v>
      </c>
      <c r="U1474" s="11">
        <v>35000000</v>
      </c>
      <c r="V1474" s="11">
        <v>2008</v>
      </c>
      <c r="W1474" s="11">
        <v>642</v>
      </c>
      <c r="X1474" s="11">
        <v>4.5</v>
      </c>
      <c r="Y1474" s="11">
        <v>1.85</v>
      </c>
      <c r="Z1474" s="12">
        <v>0</v>
      </c>
    </row>
    <row r="1475" spans="1:26" x14ac:dyDescent="0.25">
      <c r="A1475" s="8" t="s">
        <v>20</v>
      </c>
      <c r="B1475" s="9" t="s">
        <v>2042</v>
      </c>
      <c r="C1475" s="13">
        <v>298</v>
      </c>
      <c r="D1475" s="13">
        <v>109</v>
      </c>
      <c r="E1475" s="13">
        <v>90</v>
      </c>
      <c r="F1475" s="13">
        <v>344</v>
      </c>
      <c r="G1475" s="9" t="s">
        <v>1476</v>
      </c>
      <c r="H1475" s="13">
        <v>1000</v>
      </c>
      <c r="I1475" s="13">
        <v>19692608</v>
      </c>
      <c r="J1475" s="9" t="s">
        <v>5507</v>
      </c>
      <c r="K1475" s="9" t="s">
        <v>1074</v>
      </c>
      <c r="L1475" s="9" t="s">
        <v>2604</v>
      </c>
      <c r="M1475" s="13"/>
      <c r="N1475" s="13"/>
      <c r="O1475" s="9"/>
      <c r="P1475" s="13"/>
      <c r="Q1475" s="13">
        <v>134</v>
      </c>
      <c r="R1475" s="9" t="s">
        <v>25</v>
      </c>
      <c r="S1475" s="9" t="s">
        <v>26</v>
      </c>
      <c r="T1475" s="9" t="s">
        <v>249</v>
      </c>
      <c r="U1475" s="13">
        <v>35000000</v>
      </c>
      <c r="V1475" s="13">
        <v>2013</v>
      </c>
      <c r="W1475" s="13">
        <v>412</v>
      </c>
      <c r="X1475" s="13">
        <v>6.2</v>
      </c>
      <c r="Y1475" s="13">
        <v>2.35</v>
      </c>
      <c r="Z1475" s="14">
        <v>0</v>
      </c>
    </row>
    <row r="1476" spans="1:26" x14ac:dyDescent="0.25">
      <c r="A1476" s="5" t="s">
        <v>20</v>
      </c>
      <c r="B1476" s="6" t="s">
        <v>1769</v>
      </c>
      <c r="C1476" s="11">
        <v>158</v>
      </c>
      <c r="D1476" s="11">
        <v>99</v>
      </c>
      <c r="E1476" s="11">
        <v>0</v>
      </c>
      <c r="F1476" s="11">
        <v>520</v>
      </c>
      <c r="G1476" s="6" t="s">
        <v>2044</v>
      </c>
      <c r="H1476" s="11">
        <v>1000</v>
      </c>
      <c r="I1476" s="11">
        <v>19294901</v>
      </c>
      <c r="J1476" s="6" t="s">
        <v>599</v>
      </c>
      <c r="K1476" s="6" t="s">
        <v>1786</v>
      </c>
      <c r="L1476" s="6"/>
      <c r="M1476" s="11"/>
      <c r="N1476" s="11"/>
      <c r="O1476" s="6"/>
      <c r="P1476" s="11"/>
      <c r="Q1476" s="11">
        <v>325</v>
      </c>
      <c r="R1476" s="6" t="s">
        <v>25</v>
      </c>
      <c r="S1476" s="6" t="s">
        <v>26</v>
      </c>
      <c r="T1476" s="6" t="s">
        <v>27</v>
      </c>
      <c r="U1476" s="11">
        <v>35000000</v>
      </c>
      <c r="V1476" s="11">
        <v>2005</v>
      </c>
      <c r="W1476" s="11">
        <v>573</v>
      </c>
      <c r="X1476" s="11">
        <v>5</v>
      </c>
      <c r="Y1476" s="11">
        <v>2.35</v>
      </c>
      <c r="Z1476" s="12">
        <v>0</v>
      </c>
    </row>
    <row r="1477" spans="1:26" x14ac:dyDescent="0.25">
      <c r="A1477" s="8" t="s">
        <v>20</v>
      </c>
      <c r="B1477" s="9" t="s">
        <v>1320</v>
      </c>
      <c r="C1477" s="13">
        <v>248</v>
      </c>
      <c r="D1477" s="13">
        <v>91</v>
      </c>
      <c r="E1477" s="13">
        <v>192</v>
      </c>
      <c r="F1477" s="13">
        <v>346</v>
      </c>
      <c r="G1477" s="9" t="s">
        <v>1519</v>
      </c>
      <c r="H1477" s="13">
        <v>23000</v>
      </c>
      <c r="I1477" s="13">
        <v>20275446</v>
      </c>
      <c r="J1477" s="9" t="s">
        <v>497</v>
      </c>
      <c r="K1477" s="9" t="s">
        <v>5507</v>
      </c>
      <c r="L1477" s="9" t="s">
        <v>2604</v>
      </c>
      <c r="M1477" s="13"/>
      <c r="N1477" s="13"/>
      <c r="O1477" s="9"/>
      <c r="P1477" s="13"/>
      <c r="Q1477" s="13">
        <v>178</v>
      </c>
      <c r="R1477" s="9" t="s">
        <v>25</v>
      </c>
      <c r="S1477" s="9" t="s">
        <v>26</v>
      </c>
      <c r="T1477" s="9" t="s">
        <v>27</v>
      </c>
      <c r="U1477" s="13">
        <v>35000000</v>
      </c>
      <c r="V1477" s="13">
        <v>2012</v>
      </c>
      <c r="W1477" s="13">
        <v>1000</v>
      </c>
      <c r="X1477" s="13">
        <v>6.5</v>
      </c>
      <c r="Y1477" s="13">
        <v>2.35</v>
      </c>
      <c r="Z1477" s="14">
        <v>20000</v>
      </c>
    </row>
    <row r="1478" spans="1:26" x14ac:dyDescent="0.25">
      <c r="A1478" s="5" t="s">
        <v>20</v>
      </c>
      <c r="B1478" s="6" t="s">
        <v>1757</v>
      </c>
      <c r="C1478" s="11">
        <v>155</v>
      </c>
      <c r="D1478" s="11">
        <v>87</v>
      </c>
      <c r="E1478" s="11">
        <v>98</v>
      </c>
      <c r="F1478" s="11">
        <v>253</v>
      </c>
      <c r="G1478" s="6" t="s">
        <v>2046</v>
      </c>
      <c r="H1478" s="11">
        <v>472</v>
      </c>
      <c r="I1478" s="11">
        <v>34507079</v>
      </c>
      <c r="J1478" s="6" t="s">
        <v>497</v>
      </c>
      <c r="K1478" s="6" t="s">
        <v>599</v>
      </c>
      <c r="L1478" s="6" t="s">
        <v>5507</v>
      </c>
      <c r="M1478" s="11"/>
      <c r="N1478" s="11"/>
      <c r="O1478" s="6"/>
      <c r="P1478" s="11"/>
      <c r="Q1478" s="11">
        <v>118</v>
      </c>
      <c r="R1478" s="6" t="s">
        <v>25</v>
      </c>
      <c r="S1478" s="6" t="s">
        <v>26</v>
      </c>
      <c r="T1478" s="6" t="s">
        <v>27</v>
      </c>
      <c r="U1478" s="11">
        <v>35000000</v>
      </c>
      <c r="V1478" s="11">
        <v>2015</v>
      </c>
      <c r="W1478" s="11">
        <v>328</v>
      </c>
      <c r="X1478" s="11">
        <v>5.0999999999999996</v>
      </c>
      <c r="Y1478" s="11">
        <v>2.35</v>
      </c>
      <c r="Z1478" s="12">
        <v>0</v>
      </c>
    </row>
    <row r="1479" spans="1:26" x14ac:dyDescent="0.25">
      <c r="A1479" s="8" t="s">
        <v>20</v>
      </c>
      <c r="B1479" s="9" t="s">
        <v>1414</v>
      </c>
      <c r="C1479" s="13">
        <v>105</v>
      </c>
      <c r="D1479" s="13">
        <v>125</v>
      </c>
      <c r="E1479" s="13">
        <v>159</v>
      </c>
      <c r="F1479" s="13">
        <v>39</v>
      </c>
      <c r="G1479" s="9" t="s">
        <v>2048</v>
      </c>
      <c r="H1479" s="13">
        <v>3000</v>
      </c>
      <c r="I1479" s="13">
        <v>18306166</v>
      </c>
      <c r="J1479" s="9" t="s">
        <v>378</v>
      </c>
      <c r="K1479" s="9" t="s">
        <v>1074</v>
      </c>
      <c r="L1479" s="9" t="s">
        <v>4459</v>
      </c>
      <c r="M1479" s="13" t="s">
        <v>5508</v>
      </c>
      <c r="N1479" s="13"/>
      <c r="O1479" s="9"/>
      <c r="P1479" s="13"/>
      <c r="Q1479" s="13">
        <v>215</v>
      </c>
      <c r="R1479" s="9" t="s">
        <v>25</v>
      </c>
      <c r="S1479" s="9" t="s">
        <v>34</v>
      </c>
      <c r="T1479" s="9" t="s">
        <v>27</v>
      </c>
      <c r="U1479" s="13">
        <v>35000000</v>
      </c>
      <c r="V1479" s="13">
        <v>2002</v>
      </c>
      <c r="W1479" s="13">
        <v>61</v>
      </c>
      <c r="X1479" s="13">
        <v>6.5</v>
      </c>
      <c r="Y1479" s="13">
        <v>2.35</v>
      </c>
      <c r="Z1479" s="14">
        <v>0</v>
      </c>
    </row>
    <row r="1480" spans="1:26" x14ac:dyDescent="0.25">
      <c r="A1480" s="5" t="s">
        <v>20</v>
      </c>
      <c r="B1480" s="6" t="s">
        <v>1177</v>
      </c>
      <c r="C1480" s="11">
        <v>224</v>
      </c>
      <c r="D1480" s="11">
        <v>118</v>
      </c>
      <c r="E1480" s="11">
        <v>138</v>
      </c>
      <c r="F1480" s="11">
        <v>458</v>
      </c>
      <c r="G1480" s="6" t="s">
        <v>169</v>
      </c>
      <c r="H1480" s="11">
        <v>26000</v>
      </c>
      <c r="I1480" s="11">
        <v>17609982</v>
      </c>
      <c r="J1480" s="6" t="s">
        <v>497</v>
      </c>
      <c r="K1480" s="6" t="s">
        <v>5507</v>
      </c>
      <c r="L1480" s="6" t="s">
        <v>4459</v>
      </c>
      <c r="M1480" s="11" t="s">
        <v>2604</v>
      </c>
      <c r="N1480" s="11"/>
      <c r="O1480" s="6"/>
      <c r="P1480" s="11"/>
      <c r="Q1480" s="11">
        <v>141</v>
      </c>
      <c r="R1480" s="6" t="s">
        <v>25</v>
      </c>
      <c r="S1480" s="6" t="s">
        <v>26</v>
      </c>
      <c r="T1480" s="6" t="s">
        <v>249</v>
      </c>
      <c r="U1480" s="11">
        <v>35000000</v>
      </c>
      <c r="V1480" s="11">
        <v>2013</v>
      </c>
      <c r="W1480" s="11">
        <v>968</v>
      </c>
      <c r="X1480" s="11">
        <v>6.2</v>
      </c>
      <c r="Y1480" s="11">
        <v>2.35</v>
      </c>
      <c r="Z1480" s="12">
        <v>17000</v>
      </c>
    </row>
    <row r="1481" spans="1:26" x14ac:dyDescent="0.25">
      <c r="A1481" s="8" t="s">
        <v>20</v>
      </c>
      <c r="B1481" s="9" t="s">
        <v>1513</v>
      </c>
      <c r="C1481" s="13">
        <v>129</v>
      </c>
      <c r="D1481" s="13">
        <v>98</v>
      </c>
      <c r="E1481" s="13">
        <v>12</v>
      </c>
      <c r="F1481" s="13">
        <v>663</v>
      </c>
      <c r="G1481" s="9" t="s">
        <v>114</v>
      </c>
      <c r="H1481" s="13">
        <v>4000</v>
      </c>
      <c r="I1481" s="13">
        <v>16831505</v>
      </c>
      <c r="J1481" s="9" t="s">
        <v>599</v>
      </c>
      <c r="K1481" s="9" t="s">
        <v>4459</v>
      </c>
      <c r="L1481" s="9" t="s">
        <v>5506</v>
      </c>
      <c r="M1481" s="13"/>
      <c r="N1481" s="13"/>
      <c r="O1481" s="9"/>
      <c r="P1481" s="13"/>
      <c r="Q1481" s="13">
        <v>173</v>
      </c>
      <c r="R1481" s="9" t="s">
        <v>25</v>
      </c>
      <c r="S1481" s="9" t="s">
        <v>34</v>
      </c>
      <c r="T1481" s="9" t="s">
        <v>27</v>
      </c>
      <c r="U1481" s="13">
        <v>31000000</v>
      </c>
      <c r="V1481" s="13">
        <v>2004</v>
      </c>
      <c r="W1481" s="13">
        <v>4000</v>
      </c>
      <c r="X1481" s="13">
        <v>6.3</v>
      </c>
      <c r="Y1481" s="13">
        <v>2.35</v>
      </c>
      <c r="Z1481" s="14">
        <v>0</v>
      </c>
    </row>
    <row r="1482" spans="1:26" x14ac:dyDescent="0.25">
      <c r="A1482" s="5" t="s">
        <v>20</v>
      </c>
      <c r="B1482" s="6" t="s">
        <v>1711</v>
      </c>
      <c r="C1482" s="11">
        <v>101</v>
      </c>
      <c r="D1482" s="11">
        <v>92</v>
      </c>
      <c r="E1482" s="11">
        <v>16</v>
      </c>
      <c r="F1482" s="11">
        <v>734</v>
      </c>
      <c r="G1482" s="6" t="s">
        <v>2050</v>
      </c>
      <c r="H1482" s="11">
        <v>3000</v>
      </c>
      <c r="I1482" s="11">
        <v>17596256</v>
      </c>
      <c r="J1482" s="6" t="s">
        <v>599</v>
      </c>
      <c r="K1482" s="6" t="s">
        <v>4118</v>
      </c>
      <c r="L1482" s="6"/>
      <c r="M1482" s="11"/>
      <c r="N1482" s="11"/>
      <c r="O1482" s="6"/>
      <c r="P1482" s="11"/>
      <c r="Q1482" s="11">
        <v>84</v>
      </c>
      <c r="R1482" s="6" t="s">
        <v>25</v>
      </c>
      <c r="S1482" s="6" t="s">
        <v>26</v>
      </c>
      <c r="T1482" s="6" t="s">
        <v>54</v>
      </c>
      <c r="U1482" s="11">
        <v>35000000</v>
      </c>
      <c r="V1482" s="11">
        <v>2010</v>
      </c>
      <c r="W1482" s="11">
        <v>1000</v>
      </c>
      <c r="X1482" s="11">
        <v>3.8</v>
      </c>
      <c r="Y1482" s="11">
        <v>1.85</v>
      </c>
      <c r="Z1482" s="12">
        <v>0</v>
      </c>
    </row>
    <row r="1483" spans="1:26" x14ac:dyDescent="0.25">
      <c r="A1483" s="8" t="s">
        <v>20</v>
      </c>
      <c r="B1483" s="9" t="s">
        <v>2052</v>
      </c>
      <c r="C1483" s="13">
        <v>145</v>
      </c>
      <c r="D1483" s="13">
        <v>93</v>
      </c>
      <c r="E1483" s="13">
        <v>0</v>
      </c>
      <c r="F1483" s="13">
        <v>174</v>
      </c>
      <c r="G1483" s="9" t="s">
        <v>2053</v>
      </c>
      <c r="H1483" s="13">
        <v>465</v>
      </c>
      <c r="I1483" s="13"/>
      <c r="J1483" s="9" t="s">
        <v>497</v>
      </c>
      <c r="K1483" s="9" t="s">
        <v>1786</v>
      </c>
      <c r="L1483" s="9" t="s">
        <v>2970</v>
      </c>
      <c r="M1483" s="13"/>
      <c r="N1483" s="13"/>
      <c r="O1483" s="9"/>
      <c r="P1483" s="13"/>
      <c r="Q1483" s="13">
        <v>82</v>
      </c>
      <c r="R1483" s="9" t="s">
        <v>25</v>
      </c>
      <c r="S1483" s="9" t="s">
        <v>163</v>
      </c>
      <c r="T1483" s="9" t="s">
        <v>249</v>
      </c>
      <c r="U1483" s="13">
        <v>30000000</v>
      </c>
      <c r="V1483" s="13">
        <v>2012</v>
      </c>
      <c r="W1483" s="13">
        <v>351</v>
      </c>
      <c r="X1483" s="13">
        <v>5.2</v>
      </c>
      <c r="Y1483" s="13">
        <v>1.85</v>
      </c>
      <c r="Z1483" s="14">
        <v>0</v>
      </c>
    </row>
    <row r="1484" spans="1:26" x14ac:dyDescent="0.25">
      <c r="A1484" s="5" t="s">
        <v>20</v>
      </c>
      <c r="B1484" s="6" t="s">
        <v>2054</v>
      </c>
      <c r="C1484" s="11">
        <v>57</v>
      </c>
      <c r="D1484" s="11">
        <v>116</v>
      </c>
      <c r="E1484" s="11">
        <v>170</v>
      </c>
      <c r="F1484" s="11">
        <v>136</v>
      </c>
      <c r="G1484" s="6" t="s">
        <v>775</v>
      </c>
      <c r="H1484" s="11">
        <v>14000</v>
      </c>
      <c r="I1484" s="11"/>
      <c r="J1484" s="6" t="s">
        <v>497</v>
      </c>
      <c r="K1484" s="6" t="s">
        <v>378</v>
      </c>
      <c r="L1484" s="6" t="s">
        <v>478</v>
      </c>
      <c r="M1484" s="11"/>
      <c r="N1484" s="11"/>
      <c r="O1484" s="6"/>
      <c r="P1484" s="11"/>
      <c r="Q1484" s="11">
        <v>178</v>
      </c>
      <c r="R1484" s="6" t="s">
        <v>25</v>
      </c>
      <c r="S1484" s="6" t="s">
        <v>34</v>
      </c>
      <c r="T1484" s="6" t="s">
        <v>54</v>
      </c>
      <c r="U1484" s="11">
        <v>27000000</v>
      </c>
      <c r="V1484" s="11">
        <v>1983</v>
      </c>
      <c r="W1484" s="11">
        <v>192</v>
      </c>
      <c r="X1484" s="11">
        <v>6</v>
      </c>
      <c r="Y1484" s="11">
        <v>2.35</v>
      </c>
      <c r="Z1484" s="12">
        <v>0</v>
      </c>
    </row>
    <row r="1485" spans="1:26" x14ac:dyDescent="0.25">
      <c r="A1485" s="8" t="s">
        <v>20</v>
      </c>
      <c r="B1485" s="9" t="s">
        <v>1238</v>
      </c>
      <c r="C1485" s="13">
        <v>227</v>
      </c>
      <c r="D1485" s="13">
        <v>92</v>
      </c>
      <c r="E1485" s="13">
        <v>0</v>
      </c>
      <c r="F1485" s="13">
        <v>10000</v>
      </c>
      <c r="G1485" s="9" t="s">
        <v>227</v>
      </c>
      <c r="H1485" s="13">
        <v>11000</v>
      </c>
      <c r="I1485" s="13">
        <v>14998070</v>
      </c>
      <c r="J1485" s="9" t="s">
        <v>1074</v>
      </c>
      <c r="K1485" s="9" t="s">
        <v>2604</v>
      </c>
      <c r="L1485" s="9" t="s">
        <v>5508</v>
      </c>
      <c r="M1485" s="13"/>
      <c r="N1485" s="13"/>
      <c r="O1485" s="9"/>
      <c r="P1485" s="13"/>
      <c r="Q1485" s="13">
        <v>298</v>
      </c>
      <c r="R1485" s="9" t="s">
        <v>25</v>
      </c>
      <c r="S1485" s="9" t="s">
        <v>26</v>
      </c>
      <c r="T1485" s="9" t="s">
        <v>249</v>
      </c>
      <c r="U1485" s="13">
        <v>35000000</v>
      </c>
      <c r="V1485" s="13">
        <v>2007</v>
      </c>
      <c r="W1485" s="13">
        <v>10000</v>
      </c>
      <c r="X1485" s="13">
        <v>6.2</v>
      </c>
      <c r="Y1485" s="13">
        <v>2.35</v>
      </c>
      <c r="Z1485" s="14">
        <v>0</v>
      </c>
    </row>
    <row r="1486" spans="1:26" x14ac:dyDescent="0.25">
      <c r="A1486" s="5" t="s">
        <v>20</v>
      </c>
      <c r="B1486" s="6" t="s">
        <v>787</v>
      </c>
      <c r="C1486" s="11">
        <v>13</v>
      </c>
      <c r="D1486" s="11">
        <v>115</v>
      </c>
      <c r="E1486" s="11">
        <v>468</v>
      </c>
      <c r="F1486" s="11">
        <v>150</v>
      </c>
      <c r="G1486" s="6" t="s">
        <v>2055</v>
      </c>
      <c r="H1486" s="11">
        <v>605</v>
      </c>
      <c r="I1486" s="11">
        <v>14587732</v>
      </c>
      <c r="J1486" s="6" t="s">
        <v>497</v>
      </c>
      <c r="K1486" s="6" t="s">
        <v>1074</v>
      </c>
      <c r="L1486" s="6" t="s">
        <v>2604</v>
      </c>
      <c r="M1486" s="11" t="s">
        <v>5508</v>
      </c>
      <c r="N1486" s="11"/>
      <c r="O1486" s="6"/>
      <c r="P1486" s="11"/>
      <c r="Q1486" s="11">
        <v>39</v>
      </c>
      <c r="R1486" s="6" t="s">
        <v>25</v>
      </c>
      <c r="S1486" s="6" t="s">
        <v>26</v>
      </c>
      <c r="T1486" s="6" t="s">
        <v>27</v>
      </c>
      <c r="U1486" s="11">
        <v>35000000</v>
      </c>
      <c r="V1486" s="11">
        <v>1991</v>
      </c>
      <c r="W1486" s="11">
        <v>367</v>
      </c>
      <c r="X1486" s="11">
        <v>5.7</v>
      </c>
      <c r="Y1486" s="11">
        <v>2.35</v>
      </c>
      <c r="Z1486" s="12">
        <v>452</v>
      </c>
    </row>
    <row r="1487" spans="1:26" x14ac:dyDescent="0.25">
      <c r="A1487" s="8" t="s">
        <v>20</v>
      </c>
      <c r="B1487" s="9" t="s">
        <v>1820</v>
      </c>
      <c r="C1487" s="13">
        <v>171</v>
      </c>
      <c r="D1487" s="13">
        <v>120</v>
      </c>
      <c r="E1487" s="13">
        <v>52</v>
      </c>
      <c r="F1487" s="13">
        <v>134</v>
      </c>
      <c r="G1487" s="9" t="s">
        <v>1821</v>
      </c>
      <c r="H1487" s="13">
        <v>553</v>
      </c>
      <c r="I1487" s="13">
        <v>18317151</v>
      </c>
      <c r="J1487" s="9" t="s">
        <v>599</v>
      </c>
      <c r="K1487" s="9" t="s">
        <v>2909</v>
      </c>
      <c r="L1487" s="9"/>
      <c r="M1487" s="13"/>
      <c r="N1487" s="13"/>
      <c r="O1487" s="9"/>
      <c r="P1487" s="13"/>
      <c r="Q1487" s="13">
        <v>200</v>
      </c>
      <c r="R1487" s="9" t="s">
        <v>25</v>
      </c>
      <c r="S1487" s="9" t="s">
        <v>26</v>
      </c>
      <c r="T1487" s="9" t="s">
        <v>249</v>
      </c>
      <c r="U1487" s="13">
        <v>35000000</v>
      </c>
      <c r="V1487" s="13">
        <v>2007</v>
      </c>
      <c r="W1487" s="13">
        <v>214</v>
      </c>
      <c r="X1487" s="13">
        <v>6.7</v>
      </c>
      <c r="Y1487" s="13">
        <v>2.35</v>
      </c>
      <c r="Z1487" s="14">
        <v>0</v>
      </c>
    </row>
    <row r="1488" spans="1:26" x14ac:dyDescent="0.25">
      <c r="A1488" s="5" t="s">
        <v>20</v>
      </c>
      <c r="B1488" s="6" t="s">
        <v>2057</v>
      </c>
      <c r="C1488" s="11">
        <v>119</v>
      </c>
      <c r="D1488" s="11">
        <v>111</v>
      </c>
      <c r="E1488" s="11">
        <v>529</v>
      </c>
      <c r="F1488" s="11">
        <v>505</v>
      </c>
      <c r="G1488" s="6" t="s">
        <v>494</v>
      </c>
      <c r="H1488" s="11">
        <v>18000</v>
      </c>
      <c r="I1488" s="11">
        <v>11405825</v>
      </c>
      <c r="J1488" s="6" t="s">
        <v>1074</v>
      </c>
      <c r="K1488" s="6"/>
      <c r="L1488" s="6"/>
      <c r="M1488" s="11"/>
      <c r="N1488" s="11"/>
      <c r="O1488" s="6"/>
      <c r="P1488" s="11"/>
      <c r="Q1488" s="11">
        <v>208</v>
      </c>
      <c r="R1488" s="6" t="s">
        <v>25</v>
      </c>
      <c r="S1488" s="6" t="s">
        <v>26</v>
      </c>
      <c r="T1488" s="6" t="s">
        <v>249</v>
      </c>
      <c r="U1488" s="11">
        <v>35000000</v>
      </c>
      <c r="V1488" s="11">
        <v>2001</v>
      </c>
      <c r="W1488" s="11">
        <v>826</v>
      </c>
      <c r="X1488" s="11">
        <v>6.8</v>
      </c>
      <c r="Y1488" s="11">
        <v>2.35</v>
      </c>
      <c r="Z1488" s="12">
        <v>0</v>
      </c>
    </row>
    <row r="1489" spans="1:26" x14ac:dyDescent="0.25">
      <c r="A1489" s="8" t="s">
        <v>20</v>
      </c>
      <c r="B1489" s="9" t="s">
        <v>889</v>
      </c>
      <c r="C1489" s="13">
        <v>44</v>
      </c>
      <c r="D1489" s="13">
        <v>94</v>
      </c>
      <c r="E1489" s="13">
        <v>10</v>
      </c>
      <c r="F1489" s="13">
        <v>141</v>
      </c>
      <c r="G1489" s="9" t="s">
        <v>490</v>
      </c>
      <c r="H1489" s="13">
        <v>694</v>
      </c>
      <c r="I1489" s="13">
        <v>13264986</v>
      </c>
      <c r="J1489" s="9" t="s">
        <v>497</v>
      </c>
      <c r="K1489" s="9" t="s">
        <v>3495</v>
      </c>
      <c r="L1489" s="9"/>
      <c r="M1489" s="13"/>
      <c r="N1489" s="13"/>
      <c r="O1489" s="9"/>
      <c r="P1489" s="13"/>
      <c r="Q1489" s="13">
        <v>162</v>
      </c>
      <c r="R1489" s="9" t="s">
        <v>25</v>
      </c>
      <c r="S1489" s="9" t="s">
        <v>26</v>
      </c>
      <c r="T1489" s="9" t="s">
        <v>27</v>
      </c>
      <c r="U1489" s="13">
        <v>35000000</v>
      </c>
      <c r="V1489" s="13">
        <v>2001</v>
      </c>
      <c r="W1489" s="13">
        <v>605</v>
      </c>
      <c r="X1489" s="13">
        <v>6</v>
      </c>
      <c r="Y1489" s="13">
        <v>1.85</v>
      </c>
      <c r="Z1489" s="14">
        <v>433</v>
      </c>
    </row>
    <row r="1490" spans="1:26" x14ac:dyDescent="0.25">
      <c r="A1490" s="5" t="s">
        <v>20</v>
      </c>
      <c r="B1490" s="6" t="s">
        <v>2058</v>
      </c>
      <c r="C1490" s="11">
        <v>188</v>
      </c>
      <c r="D1490" s="11">
        <v>100</v>
      </c>
      <c r="E1490" s="11">
        <v>212</v>
      </c>
      <c r="F1490" s="11">
        <v>919</v>
      </c>
      <c r="G1490" s="6" t="s">
        <v>175</v>
      </c>
      <c r="H1490" s="11">
        <v>2000</v>
      </c>
      <c r="I1490" s="11">
        <v>10991381</v>
      </c>
      <c r="J1490" s="6" t="s">
        <v>3170</v>
      </c>
      <c r="K1490" s="6" t="s">
        <v>1074</v>
      </c>
      <c r="L1490" s="6" t="s">
        <v>5155</v>
      </c>
      <c r="M1490" s="11" t="s">
        <v>4459</v>
      </c>
      <c r="N1490" s="11"/>
      <c r="O1490" s="6"/>
      <c r="P1490" s="11"/>
      <c r="Q1490" s="11">
        <v>100</v>
      </c>
      <c r="R1490" s="6" t="s">
        <v>25</v>
      </c>
      <c r="S1490" s="6" t="s">
        <v>34</v>
      </c>
      <c r="T1490" s="6" t="s">
        <v>54</v>
      </c>
      <c r="U1490" s="11">
        <v>35000000</v>
      </c>
      <c r="V1490" s="11">
        <v>2009</v>
      </c>
      <c r="W1490" s="11">
        <v>1000</v>
      </c>
      <c r="X1490" s="11">
        <v>7.3</v>
      </c>
      <c r="Y1490" s="11">
        <v>2.35</v>
      </c>
      <c r="Z1490" s="12">
        <v>0</v>
      </c>
    </row>
    <row r="1491" spans="1:26" x14ac:dyDescent="0.25">
      <c r="A1491" s="8" t="s">
        <v>20</v>
      </c>
      <c r="B1491" s="9" t="s">
        <v>603</v>
      </c>
      <c r="C1491" s="13">
        <v>166</v>
      </c>
      <c r="D1491" s="13">
        <v>101</v>
      </c>
      <c r="E1491" s="13">
        <v>57</v>
      </c>
      <c r="F1491" s="13">
        <v>230</v>
      </c>
      <c r="G1491" s="9" t="s">
        <v>2060</v>
      </c>
      <c r="H1491" s="13">
        <v>1000</v>
      </c>
      <c r="I1491" s="13">
        <v>10268846</v>
      </c>
      <c r="J1491" s="9" t="s">
        <v>497</v>
      </c>
      <c r="K1491" s="9" t="s">
        <v>5507</v>
      </c>
      <c r="L1491" s="9" t="s">
        <v>5505</v>
      </c>
      <c r="M1491" s="13" t="s">
        <v>2604</v>
      </c>
      <c r="N1491" s="13"/>
      <c r="O1491" s="9"/>
      <c r="P1491" s="13"/>
      <c r="Q1491" s="13">
        <v>142</v>
      </c>
      <c r="R1491" s="9" t="s">
        <v>25</v>
      </c>
      <c r="S1491" s="9" t="s">
        <v>26</v>
      </c>
      <c r="T1491" s="9" t="s">
        <v>249</v>
      </c>
      <c r="U1491" s="13">
        <v>35000000</v>
      </c>
      <c r="V1491" s="13">
        <v>2009</v>
      </c>
      <c r="W1491" s="13">
        <v>603</v>
      </c>
      <c r="X1491" s="13">
        <v>5.5</v>
      </c>
      <c r="Y1491" s="13">
        <v>2.35</v>
      </c>
      <c r="Z1491" s="14">
        <v>0</v>
      </c>
    </row>
    <row r="1492" spans="1:26" x14ac:dyDescent="0.25">
      <c r="A1492" s="5" t="s">
        <v>20</v>
      </c>
      <c r="B1492" s="6" t="s">
        <v>1449</v>
      </c>
      <c r="C1492" s="11">
        <v>584</v>
      </c>
      <c r="D1492" s="11">
        <v>139</v>
      </c>
      <c r="E1492" s="11">
        <v>0</v>
      </c>
      <c r="F1492" s="11">
        <v>687</v>
      </c>
      <c r="G1492" s="6" t="s">
        <v>203</v>
      </c>
      <c r="H1492" s="11">
        <v>11000</v>
      </c>
      <c r="I1492" s="11">
        <v>13303319</v>
      </c>
      <c r="J1492" s="6" t="s">
        <v>1074</v>
      </c>
      <c r="K1492" s="6" t="s">
        <v>478</v>
      </c>
      <c r="L1492" s="6"/>
      <c r="M1492" s="11"/>
      <c r="N1492" s="11"/>
      <c r="O1492" s="6"/>
      <c r="P1492" s="11"/>
      <c r="Q1492" s="11">
        <v>975</v>
      </c>
      <c r="R1492" s="6" t="s">
        <v>25</v>
      </c>
      <c r="S1492" s="6" t="s">
        <v>26</v>
      </c>
      <c r="T1492" s="6" t="s">
        <v>27</v>
      </c>
      <c r="U1492" s="11">
        <v>32000000</v>
      </c>
      <c r="V1492" s="11">
        <v>2011</v>
      </c>
      <c r="W1492" s="11">
        <v>1000</v>
      </c>
      <c r="X1492" s="11">
        <v>6.7</v>
      </c>
      <c r="Y1492" s="11">
        <v>1.85</v>
      </c>
      <c r="Z1492" s="12">
        <v>39000</v>
      </c>
    </row>
    <row r="1493" spans="1:26" x14ac:dyDescent="0.25">
      <c r="A1493" s="8" t="s">
        <v>20</v>
      </c>
      <c r="B1493" s="9" t="s">
        <v>2061</v>
      </c>
      <c r="C1493" s="13">
        <v>67</v>
      </c>
      <c r="D1493" s="13">
        <v>91</v>
      </c>
      <c r="E1493" s="13">
        <v>85</v>
      </c>
      <c r="F1493" s="13">
        <v>105</v>
      </c>
      <c r="G1493" s="9" t="s">
        <v>2062</v>
      </c>
      <c r="H1493" s="13">
        <v>635</v>
      </c>
      <c r="I1493" s="13">
        <v>10076136</v>
      </c>
      <c r="J1493" s="9" t="s">
        <v>497</v>
      </c>
      <c r="K1493" s="9" t="s">
        <v>599</v>
      </c>
      <c r="L1493" s="9" t="s">
        <v>2604</v>
      </c>
      <c r="M1493" s="13"/>
      <c r="N1493" s="13"/>
      <c r="O1493" s="9"/>
      <c r="P1493" s="13"/>
      <c r="Q1493" s="13">
        <v>141</v>
      </c>
      <c r="R1493" s="9" t="s">
        <v>25</v>
      </c>
      <c r="S1493" s="9" t="s">
        <v>2064</v>
      </c>
      <c r="T1493" s="9" t="s">
        <v>249</v>
      </c>
      <c r="U1493" s="13">
        <v>35000000</v>
      </c>
      <c r="V1493" s="13">
        <v>1998</v>
      </c>
      <c r="W1493" s="13">
        <v>316</v>
      </c>
      <c r="X1493" s="13">
        <v>4.8</v>
      </c>
      <c r="Y1493" s="13">
        <v>2.35</v>
      </c>
      <c r="Z1493" s="14">
        <v>471</v>
      </c>
    </row>
    <row r="1494" spans="1:26" x14ac:dyDescent="0.25">
      <c r="A1494" s="5" t="s">
        <v>20</v>
      </c>
      <c r="B1494" s="6" t="s">
        <v>220</v>
      </c>
      <c r="C1494" s="11">
        <v>233</v>
      </c>
      <c r="D1494" s="11">
        <v>109</v>
      </c>
      <c r="E1494" s="11">
        <v>453</v>
      </c>
      <c r="F1494" s="11">
        <v>120</v>
      </c>
      <c r="G1494" s="6" t="s">
        <v>1286</v>
      </c>
      <c r="H1494" s="11">
        <v>1000</v>
      </c>
      <c r="I1494" s="11">
        <v>10499968</v>
      </c>
      <c r="J1494" s="6" t="s">
        <v>497</v>
      </c>
      <c r="K1494" s="6" t="s">
        <v>5507</v>
      </c>
      <c r="L1494" s="6" t="s">
        <v>1074</v>
      </c>
      <c r="M1494" s="11" t="s">
        <v>2604</v>
      </c>
      <c r="N1494" s="11"/>
      <c r="O1494" s="6"/>
      <c r="P1494" s="11"/>
      <c r="Q1494" s="11">
        <v>212</v>
      </c>
      <c r="R1494" s="6" t="s">
        <v>25</v>
      </c>
      <c r="S1494" s="6" t="s">
        <v>26</v>
      </c>
      <c r="T1494" s="6" t="s">
        <v>249</v>
      </c>
      <c r="U1494" s="11">
        <v>35000000</v>
      </c>
      <c r="V1494" s="11">
        <v>2014</v>
      </c>
      <c r="W1494" s="11">
        <v>206</v>
      </c>
      <c r="X1494" s="11">
        <v>5.7</v>
      </c>
      <c r="Y1494" s="11">
        <v>1.85</v>
      </c>
      <c r="Z1494" s="12">
        <v>10000</v>
      </c>
    </row>
    <row r="1495" spans="1:26" x14ac:dyDescent="0.25">
      <c r="A1495" s="8" t="s">
        <v>20</v>
      </c>
      <c r="B1495" s="9" t="s">
        <v>1477</v>
      </c>
      <c r="C1495" s="13">
        <v>112</v>
      </c>
      <c r="D1495" s="13">
        <v>102</v>
      </c>
      <c r="E1495" s="13">
        <v>241</v>
      </c>
      <c r="F1495" s="13">
        <v>127</v>
      </c>
      <c r="G1495" s="9" t="s">
        <v>93</v>
      </c>
      <c r="H1495" s="13">
        <v>13000</v>
      </c>
      <c r="I1495" s="13">
        <v>7659747</v>
      </c>
      <c r="J1495" s="9" t="s">
        <v>497</v>
      </c>
      <c r="K1495" s="9" t="s">
        <v>5505</v>
      </c>
      <c r="L1495" s="9" t="s">
        <v>2604</v>
      </c>
      <c r="M1495" s="13"/>
      <c r="N1495" s="13"/>
      <c r="O1495" s="9"/>
      <c r="P1495" s="13"/>
      <c r="Q1495" s="13">
        <v>204</v>
      </c>
      <c r="R1495" s="9" t="s">
        <v>25</v>
      </c>
      <c r="S1495" s="9" t="s">
        <v>26</v>
      </c>
      <c r="T1495" s="9" t="s">
        <v>249</v>
      </c>
      <c r="U1495" s="13">
        <v>38000000</v>
      </c>
      <c r="V1495" s="13">
        <v>2003</v>
      </c>
      <c r="W1495" s="13">
        <v>891</v>
      </c>
      <c r="X1495" s="13">
        <v>5.0999999999999996</v>
      </c>
      <c r="Y1495" s="13">
        <v>1.85</v>
      </c>
      <c r="Z1495" s="14">
        <v>704</v>
      </c>
    </row>
    <row r="1496" spans="1:26" x14ac:dyDescent="0.25">
      <c r="A1496" s="5" t="s">
        <v>20</v>
      </c>
      <c r="B1496" s="6" t="s">
        <v>2065</v>
      </c>
      <c r="C1496" s="11">
        <v>151</v>
      </c>
      <c r="D1496" s="11">
        <v>103</v>
      </c>
      <c r="E1496" s="11">
        <v>189</v>
      </c>
      <c r="F1496" s="11">
        <v>766</v>
      </c>
      <c r="G1496" s="6" t="s">
        <v>390</v>
      </c>
      <c r="H1496" s="11">
        <v>3000</v>
      </c>
      <c r="I1496" s="11">
        <v>7948159</v>
      </c>
      <c r="J1496" s="6" t="s">
        <v>497</v>
      </c>
      <c r="K1496" s="6" t="s">
        <v>5507</v>
      </c>
      <c r="L1496" s="6" t="s">
        <v>1074</v>
      </c>
      <c r="M1496" s="11" t="s">
        <v>2604</v>
      </c>
      <c r="N1496" s="11"/>
      <c r="O1496" s="6"/>
      <c r="P1496" s="11"/>
      <c r="Q1496" s="11">
        <v>280</v>
      </c>
      <c r="R1496" s="6" t="s">
        <v>25</v>
      </c>
      <c r="S1496" s="6" t="s">
        <v>26</v>
      </c>
      <c r="T1496" s="6" t="s">
        <v>249</v>
      </c>
      <c r="U1496" s="11">
        <v>35000000</v>
      </c>
      <c r="V1496" s="11">
        <v>2008</v>
      </c>
      <c r="W1496" s="11">
        <v>967</v>
      </c>
      <c r="X1496" s="11">
        <v>6</v>
      </c>
      <c r="Y1496" s="11">
        <v>2.35</v>
      </c>
      <c r="Z1496" s="12">
        <v>0</v>
      </c>
    </row>
    <row r="1497" spans="1:26" x14ac:dyDescent="0.25">
      <c r="A1497" s="8" t="s">
        <v>20</v>
      </c>
      <c r="B1497" s="9" t="s">
        <v>1485</v>
      </c>
      <c r="C1497" s="13">
        <v>63</v>
      </c>
      <c r="D1497" s="13">
        <v>83</v>
      </c>
      <c r="E1497" s="13">
        <v>12</v>
      </c>
      <c r="F1497" s="13">
        <v>690</v>
      </c>
      <c r="G1497" s="9" t="s">
        <v>362</v>
      </c>
      <c r="H1497" s="13">
        <v>2000</v>
      </c>
      <c r="I1497" s="13">
        <v>11631245</v>
      </c>
      <c r="J1497" s="9" t="s">
        <v>497</v>
      </c>
      <c r="K1497" s="9" t="s">
        <v>378</v>
      </c>
      <c r="L1497" s="9" t="s">
        <v>4118</v>
      </c>
      <c r="M1497" s="13" t="s">
        <v>2970</v>
      </c>
      <c r="N1497" s="13"/>
      <c r="O1497" s="9"/>
      <c r="P1497" s="13"/>
      <c r="Q1497" s="13">
        <v>113</v>
      </c>
      <c r="R1497" s="9" t="s">
        <v>25</v>
      </c>
      <c r="S1497" s="9" t="s">
        <v>26</v>
      </c>
      <c r="T1497" s="9" t="s">
        <v>54</v>
      </c>
      <c r="U1497" s="13">
        <v>35000000</v>
      </c>
      <c r="V1497" s="13">
        <v>2006</v>
      </c>
      <c r="W1497" s="13">
        <v>826</v>
      </c>
      <c r="X1497" s="13">
        <v>4.2</v>
      </c>
      <c r="Y1497" s="13">
        <v>1.85</v>
      </c>
      <c r="Z1497" s="14">
        <v>494</v>
      </c>
    </row>
    <row r="1498" spans="1:26" x14ac:dyDescent="0.25">
      <c r="A1498" s="5" t="s">
        <v>20</v>
      </c>
      <c r="B1498" s="6" t="s">
        <v>193</v>
      </c>
      <c r="C1498" s="11">
        <v>335</v>
      </c>
      <c r="D1498" s="11">
        <v>123</v>
      </c>
      <c r="E1498" s="11">
        <v>0</v>
      </c>
      <c r="F1498" s="11">
        <v>6</v>
      </c>
      <c r="G1498" s="6" t="s">
        <v>2066</v>
      </c>
      <c r="H1498" s="11">
        <v>23000</v>
      </c>
      <c r="I1498" s="11">
        <v>10137502</v>
      </c>
      <c r="J1498" s="6" t="s">
        <v>378</v>
      </c>
      <c r="K1498" s="6" t="s">
        <v>3170</v>
      </c>
      <c r="L1498" s="6" t="s">
        <v>1074</v>
      </c>
      <c r="M1498" s="11" t="s">
        <v>2604</v>
      </c>
      <c r="N1498" s="11"/>
      <c r="O1498" s="6"/>
      <c r="P1498" s="11"/>
      <c r="Q1498" s="11">
        <v>195</v>
      </c>
      <c r="R1498" s="6" t="s">
        <v>25</v>
      </c>
      <c r="S1498" s="6" t="s">
        <v>26</v>
      </c>
      <c r="T1498" s="6" t="s">
        <v>54</v>
      </c>
      <c r="U1498" s="11">
        <v>35000000</v>
      </c>
      <c r="V1498" s="11">
        <v>2015</v>
      </c>
      <c r="W1498" s="11">
        <v>22</v>
      </c>
      <c r="X1498" s="11">
        <v>7.4</v>
      </c>
      <c r="Y1498" s="11">
        <v>2.35</v>
      </c>
      <c r="Z1498" s="12">
        <v>24000</v>
      </c>
    </row>
    <row r="1499" spans="1:26" x14ac:dyDescent="0.25">
      <c r="A1499" s="8" t="s">
        <v>20</v>
      </c>
      <c r="B1499" s="9" t="s">
        <v>2067</v>
      </c>
      <c r="C1499" s="13">
        <v>24</v>
      </c>
      <c r="D1499" s="13">
        <v>101</v>
      </c>
      <c r="E1499" s="13">
        <v>31</v>
      </c>
      <c r="F1499" s="13">
        <v>448</v>
      </c>
      <c r="G1499" s="9" t="s">
        <v>2068</v>
      </c>
      <c r="H1499" s="13">
        <v>690</v>
      </c>
      <c r="I1499" s="13">
        <v>6448817</v>
      </c>
      <c r="J1499" s="9" t="s">
        <v>497</v>
      </c>
      <c r="K1499" s="9" t="s">
        <v>378</v>
      </c>
      <c r="L1499" s="9" t="s">
        <v>478</v>
      </c>
      <c r="M1499" s="13"/>
      <c r="N1499" s="13"/>
      <c r="O1499" s="9"/>
      <c r="P1499" s="13"/>
      <c r="Q1499" s="13">
        <v>31</v>
      </c>
      <c r="R1499" s="9" t="s">
        <v>25</v>
      </c>
      <c r="S1499" s="9" t="s">
        <v>26</v>
      </c>
      <c r="T1499" s="9" t="s">
        <v>54</v>
      </c>
      <c r="U1499" s="13">
        <v>35000000</v>
      </c>
      <c r="V1499" s="13">
        <v>1997</v>
      </c>
      <c r="W1499" s="13">
        <v>457</v>
      </c>
      <c r="X1499" s="13">
        <v>4.5999999999999996</v>
      </c>
      <c r="Y1499" s="13">
        <v>2.35</v>
      </c>
      <c r="Z1499" s="14">
        <v>0</v>
      </c>
    </row>
    <row r="1500" spans="1:26" x14ac:dyDescent="0.25">
      <c r="A1500" s="5" t="s">
        <v>20</v>
      </c>
      <c r="B1500" s="6" t="s">
        <v>91</v>
      </c>
      <c r="C1500" s="11">
        <v>147</v>
      </c>
      <c r="D1500" s="11">
        <v>117</v>
      </c>
      <c r="E1500" s="11">
        <v>0</v>
      </c>
      <c r="F1500" s="11">
        <v>567</v>
      </c>
      <c r="G1500" s="6" t="s">
        <v>112</v>
      </c>
      <c r="H1500" s="11">
        <v>883</v>
      </c>
      <c r="I1500" s="11">
        <v>7458269</v>
      </c>
      <c r="J1500" s="6" t="s">
        <v>599</v>
      </c>
      <c r="K1500" s="6" t="s">
        <v>1074</v>
      </c>
      <c r="L1500" s="6" t="s">
        <v>4459</v>
      </c>
      <c r="M1500" s="11"/>
      <c r="N1500" s="11"/>
      <c r="O1500" s="6"/>
      <c r="P1500" s="11"/>
      <c r="Q1500" s="11">
        <v>196</v>
      </c>
      <c r="R1500" s="6" t="s">
        <v>25</v>
      </c>
      <c r="S1500" s="6" t="s">
        <v>26</v>
      </c>
      <c r="T1500" s="6" t="s">
        <v>27</v>
      </c>
      <c r="U1500" s="11">
        <v>35000000</v>
      </c>
      <c r="V1500" s="11">
        <v>2006</v>
      </c>
      <c r="W1500" s="11">
        <v>883</v>
      </c>
      <c r="X1500" s="11">
        <v>6.9</v>
      </c>
      <c r="Y1500" s="11">
        <v>2.35</v>
      </c>
      <c r="Z1500" s="12">
        <v>9000</v>
      </c>
    </row>
    <row r="1501" spans="1:26" x14ac:dyDescent="0.25">
      <c r="A1501" s="8" t="s">
        <v>20</v>
      </c>
      <c r="B1501" s="9" t="s">
        <v>42</v>
      </c>
      <c r="C1501" s="13">
        <v>51</v>
      </c>
      <c r="D1501" s="13">
        <v>60</v>
      </c>
      <c r="E1501" s="13"/>
      <c r="F1501" s="13">
        <v>256</v>
      </c>
      <c r="G1501" s="9" t="s">
        <v>1104</v>
      </c>
      <c r="H1501" s="13">
        <v>2000</v>
      </c>
      <c r="I1501" s="13"/>
      <c r="J1501" s="9" t="s">
        <v>5507</v>
      </c>
      <c r="K1501" s="9" t="s">
        <v>1074</v>
      </c>
      <c r="L1501" s="9" t="s">
        <v>5505</v>
      </c>
      <c r="M1501" s="13" t="s">
        <v>2604</v>
      </c>
      <c r="N1501" s="13"/>
      <c r="O1501" s="9"/>
      <c r="P1501" s="13"/>
      <c r="Q1501" s="13">
        <v>105</v>
      </c>
      <c r="R1501" s="9" t="s">
        <v>25</v>
      </c>
      <c r="S1501" s="9" t="s">
        <v>34</v>
      </c>
      <c r="T1501" s="9" t="s">
        <v>881</v>
      </c>
      <c r="U1501" s="13"/>
      <c r="V1501" s="13"/>
      <c r="W1501" s="13">
        <v>729</v>
      </c>
      <c r="X1501" s="13">
        <v>8.6</v>
      </c>
      <c r="Y1501" s="13">
        <v>16</v>
      </c>
      <c r="Z1501" s="14">
        <v>20000</v>
      </c>
    </row>
    <row r="1502" spans="1:26" x14ac:dyDescent="0.25">
      <c r="A1502" s="5" t="s">
        <v>20</v>
      </c>
      <c r="B1502" s="6" t="s">
        <v>413</v>
      </c>
      <c r="C1502" s="11">
        <v>10</v>
      </c>
      <c r="D1502" s="11">
        <v>114</v>
      </c>
      <c r="E1502" s="11">
        <v>503</v>
      </c>
      <c r="F1502" s="11">
        <v>697</v>
      </c>
      <c r="G1502" s="6" t="s">
        <v>1368</v>
      </c>
      <c r="H1502" s="11">
        <v>2000</v>
      </c>
      <c r="I1502" s="11">
        <v>4651977</v>
      </c>
      <c r="J1502" s="6" t="s">
        <v>1074</v>
      </c>
      <c r="K1502" s="6"/>
      <c r="L1502" s="6"/>
      <c r="M1502" s="11"/>
      <c r="N1502" s="11"/>
      <c r="O1502" s="6"/>
      <c r="P1502" s="11"/>
      <c r="Q1502" s="11">
        <v>71</v>
      </c>
      <c r="R1502" s="6" t="s">
        <v>25</v>
      </c>
      <c r="S1502" s="6" t="s">
        <v>26</v>
      </c>
      <c r="T1502" s="6" t="s">
        <v>27</v>
      </c>
      <c r="U1502" s="11">
        <v>35000000</v>
      </c>
      <c r="V1502" s="11">
        <v>1992</v>
      </c>
      <c r="W1502" s="11">
        <v>864</v>
      </c>
      <c r="X1502" s="11">
        <v>6.9</v>
      </c>
      <c r="Y1502" s="11">
        <v>2.35</v>
      </c>
      <c r="Z1502" s="12">
        <v>892</v>
      </c>
    </row>
    <row r="1503" spans="1:26" x14ac:dyDescent="0.25">
      <c r="A1503" s="8" t="s">
        <v>20</v>
      </c>
      <c r="B1503" s="9" t="s">
        <v>1177</v>
      </c>
      <c r="C1503" s="13">
        <v>12</v>
      </c>
      <c r="D1503" s="13">
        <v>330</v>
      </c>
      <c r="E1503" s="13">
        <v>138</v>
      </c>
      <c r="F1503" s="13">
        <v>672</v>
      </c>
      <c r="G1503" s="9" t="s">
        <v>1846</v>
      </c>
      <c r="H1503" s="13">
        <v>848</v>
      </c>
      <c r="I1503" s="13">
        <v>4496583</v>
      </c>
      <c r="J1503" s="9" t="s">
        <v>5507</v>
      </c>
      <c r="K1503" s="9" t="s">
        <v>1074</v>
      </c>
      <c r="L1503" s="9"/>
      <c r="M1503" s="13"/>
      <c r="N1503" s="13"/>
      <c r="O1503" s="9"/>
      <c r="P1503" s="13"/>
      <c r="Q1503" s="13">
        <v>129</v>
      </c>
      <c r="R1503" s="9" t="s">
        <v>25</v>
      </c>
      <c r="S1503" s="9" t="s">
        <v>26</v>
      </c>
      <c r="T1503" s="9" t="s">
        <v>249</v>
      </c>
      <c r="U1503" s="13">
        <v>35000000</v>
      </c>
      <c r="V1503" s="13">
        <v>1993</v>
      </c>
      <c r="W1503" s="13">
        <v>674</v>
      </c>
      <c r="X1503" s="13">
        <v>8</v>
      </c>
      <c r="Y1503" s="13">
        <v>1.66</v>
      </c>
      <c r="Z1503" s="14">
        <v>6000</v>
      </c>
    </row>
    <row r="1504" spans="1:26" x14ac:dyDescent="0.25">
      <c r="A1504" s="5" t="s">
        <v>20</v>
      </c>
      <c r="B1504" s="6" t="s">
        <v>2070</v>
      </c>
      <c r="C1504" s="11">
        <v>50</v>
      </c>
      <c r="D1504" s="11">
        <v>121</v>
      </c>
      <c r="E1504" s="11">
        <v>55</v>
      </c>
      <c r="F1504" s="11">
        <v>918</v>
      </c>
      <c r="G1504" s="6" t="s">
        <v>72</v>
      </c>
      <c r="H1504" s="11">
        <v>1000</v>
      </c>
      <c r="I1504" s="11">
        <v>2221994</v>
      </c>
      <c r="J1504" s="6" t="s">
        <v>497</v>
      </c>
      <c r="K1504" s="6" t="s">
        <v>1074</v>
      </c>
      <c r="L1504" s="6" t="s">
        <v>2970</v>
      </c>
      <c r="M1504" s="11" t="s">
        <v>2604</v>
      </c>
      <c r="N1504" s="11"/>
      <c r="O1504" s="6"/>
      <c r="P1504" s="11"/>
      <c r="Q1504" s="11">
        <v>99</v>
      </c>
      <c r="R1504" s="6" t="s">
        <v>25</v>
      </c>
      <c r="S1504" s="6" t="s">
        <v>2071</v>
      </c>
      <c r="T1504" s="6" t="s">
        <v>249</v>
      </c>
      <c r="U1504" s="11">
        <v>35000000</v>
      </c>
      <c r="V1504" s="11">
        <v>1997</v>
      </c>
      <c r="W1504" s="11">
        <v>1000</v>
      </c>
      <c r="X1504" s="11">
        <v>6.4</v>
      </c>
      <c r="Y1504" s="11">
        <v>2.35</v>
      </c>
      <c r="Z1504" s="12">
        <v>561</v>
      </c>
    </row>
    <row r="1505" spans="1:26" x14ac:dyDescent="0.25">
      <c r="A1505" s="8" t="s">
        <v>20</v>
      </c>
      <c r="B1505" s="9" t="s">
        <v>778</v>
      </c>
      <c r="C1505" s="13">
        <v>149</v>
      </c>
      <c r="D1505" s="13">
        <v>114</v>
      </c>
      <c r="E1505" s="13">
        <v>0</v>
      </c>
      <c r="F1505" s="13">
        <v>115</v>
      </c>
      <c r="G1505" s="9" t="s">
        <v>1093</v>
      </c>
      <c r="H1505" s="13">
        <v>548</v>
      </c>
      <c r="I1505" s="13">
        <v>6592103</v>
      </c>
      <c r="J1505" s="9" t="s">
        <v>5507</v>
      </c>
      <c r="K1505" s="9" t="s">
        <v>1074</v>
      </c>
      <c r="L1505" s="9" t="s">
        <v>5505</v>
      </c>
      <c r="M1505" s="13" t="s">
        <v>2604</v>
      </c>
      <c r="N1505" s="13"/>
      <c r="O1505" s="9"/>
      <c r="P1505" s="13"/>
      <c r="Q1505" s="13">
        <v>232</v>
      </c>
      <c r="R1505" s="9" t="s">
        <v>25</v>
      </c>
      <c r="S1505" s="9" t="s">
        <v>538</v>
      </c>
      <c r="T1505" s="9" t="s">
        <v>249</v>
      </c>
      <c r="U1505" s="13">
        <v>35000000</v>
      </c>
      <c r="V1505" s="13">
        <v>2002</v>
      </c>
      <c r="W1505" s="13">
        <v>298</v>
      </c>
      <c r="X1505" s="13">
        <v>6.3</v>
      </c>
      <c r="Y1505" s="13">
        <v>1.85</v>
      </c>
      <c r="Z1505" s="14">
        <v>675</v>
      </c>
    </row>
    <row r="1506" spans="1:26" x14ac:dyDescent="0.25">
      <c r="A1506" s="5" t="s">
        <v>309</v>
      </c>
      <c r="B1506" s="6" t="s">
        <v>2072</v>
      </c>
      <c r="C1506" s="11">
        <v>24</v>
      </c>
      <c r="D1506" s="11">
        <v>156</v>
      </c>
      <c r="E1506" s="11">
        <v>278</v>
      </c>
      <c r="F1506" s="11">
        <v>249</v>
      </c>
      <c r="G1506" s="6" t="s">
        <v>1649</v>
      </c>
      <c r="H1506" s="11">
        <v>695</v>
      </c>
      <c r="I1506" s="11"/>
      <c r="J1506" s="6" t="s">
        <v>3170</v>
      </c>
      <c r="K1506" s="6" t="s">
        <v>1074</v>
      </c>
      <c r="L1506" s="6" t="s">
        <v>5155</v>
      </c>
      <c r="M1506" s="11" t="s">
        <v>5508</v>
      </c>
      <c r="N1506" s="11"/>
      <c r="O1506" s="6"/>
      <c r="P1506" s="11"/>
      <c r="Q1506" s="11">
        <v>55</v>
      </c>
      <c r="R1506" s="6" t="s">
        <v>25</v>
      </c>
      <c r="S1506" s="6" t="s">
        <v>2073</v>
      </c>
      <c r="T1506" s="6" t="s">
        <v>54</v>
      </c>
      <c r="U1506" s="11">
        <v>35000000</v>
      </c>
      <c r="V1506" s="11">
        <v>1980</v>
      </c>
      <c r="W1506" s="11">
        <v>279</v>
      </c>
      <c r="X1506" s="11">
        <v>8.4</v>
      </c>
      <c r="Y1506" s="11">
        <v>2.35</v>
      </c>
      <c r="Z1506" s="12">
        <v>0</v>
      </c>
    </row>
    <row r="1507" spans="1:26" x14ac:dyDescent="0.25">
      <c r="A1507" s="8" t="s">
        <v>20</v>
      </c>
      <c r="B1507" s="9" t="s">
        <v>2074</v>
      </c>
      <c r="C1507" s="13">
        <v>28</v>
      </c>
      <c r="D1507" s="13">
        <v>135</v>
      </c>
      <c r="E1507" s="13">
        <v>22</v>
      </c>
      <c r="F1507" s="13">
        <v>45</v>
      </c>
      <c r="G1507" s="9" t="s">
        <v>1900</v>
      </c>
      <c r="H1507" s="13">
        <v>837</v>
      </c>
      <c r="I1507" s="13">
        <v>1877179</v>
      </c>
      <c r="J1507" s="9" t="s">
        <v>378</v>
      </c>
      <c r="K1507" s="9" t="s">
        <v>1074</v>
      </c>
      <c r="L1507" s="9" t="s">
        <v>4459</v>
      </c>
      <c r="M1507" s="13" t="s">
        <v>5508</v>
      </c>
      <c r="N1507" s="13"/>
      <c r="O1507" s="9"/>
      <c r="P1507" s="13"/>
      <c r="Q1507" s="13">
        <v>25</v>
      </c>
      <c r="R1507" s="9" t="s">
        <v>537</v>
      </c>
      <c r="S1507" s="9" t="s">
        <v>538</v>
      </c>
      <c r="T1507" s="9" t="s">
        <v>249</v>
      </c>
      <c r="U1507" s="13"/>
      <c r="V1507" s="13">
        <v>1995</v>
      </c>
      <c r="W1507" s="13">
        <v>541</v>
      </c>
      <c r="X1507" s="13">
        <v>7.1</v>
      </c>
      <c r="Y1507" s="13">
        <v>2.35</v>
      </c>
      <c r="Z1507" s="14">
        <v>262</v>
      </c>
    </row>
    <row r="1508" spans="1:26" x14ac:dyDescent="0.25">
      <c r="A1508" s="5" t="s">
        <v>20</v>
      </c>
      <c r="B1508" s="6" t="s">
        <v>415</v>
      </c>
      <c r="C1508" s="11">
        <v>95</v>
      </c>
      <c r="D1508" s="11">
        <v>148</v>
      </c>
      <c r="E1508" s="11">
        <v>0</v>
      </c>
      <c r="F1508" s="11">
        <v>0</v>
      </c>
      <c r="G1508" s="6" t="s">
        <v>2075</v>
      </c>
      <c r="H1508" s="11">
        <v>3</v>
      </c>
      <c r="I1508" s="11">
        <v>630779</v>
      </c>
      <c r="J1508" s="6" t="s">
        <v>1074</v>
      </c>
      <c r="K1508" s="6" t="s">
        <v>4459</v>
      </c>
      <c r="L1508" s="6" t="s">
        <v>5508</v>
      </c>
      <c r="M1508" s="11" t="s">
        <v>3495</v>
      </c>
      <c r="N1508" s="11"/>
      <c r="O1508" s="6"/>
      <c r="P1508" s="11"/>
      <c r="Q1508" s="11">
        <v>159</v>
      </c>
      <c r="R1508" s="6" t="s">
        <v>25</v>
      </c>
      <c r="S1508" s="6" t="s">
        <v>26</v>
      </c>
      <c r="T1508" s="6" t="s">
        <v>249</v>
      </c>
      <c r="U1508" s="11">
        <v>35000000</v>
      </c>
      <c r="V1508" s="11">
        <v>1999</v>
      </c>
      <c r="W1508" s="11">
        <v>2</v>
      </c>
      <c r="X1508" s="11">
        <v>6.8</v>
      </c>
      <c r="Y1508" s="11">
        <v>2.35</v>
      </c>
      <c r="Z1508" s="12">
        <v>633</v>
      </c>
    </row>
    <row r="1509" spans="1:26" x14ac:dyDescent="0.25">
      <c r="A1509" s="8" t="s">
        <v>20</v>
      </c>
      <c r="B1509" s="9" t="s">
        <v>440</v>
      </c>
      <c r="C1509" s="13">
        <v>288</v>
      </c>
      <c r="D1509" s="13">
        <v>148</v>
      </c>
      <c r="E1509" s="13">
        <v>0</v>
      </c>
      <c r="F1509" s="13">
        <v>7</v>
      </c>
      <c r="G1509" s="9" t="s">
        <v>2076</v>
      </c>
      <c r="H1509" s="13">
        <v>30</v>
      </c>
      <c r="I1509" s="13">
        <v>5100937</v>
      </c>
      <c r="J1509" s="9" t="s">
        <v>1074</v>
      </c>
      <c r="K1509" s="9"/>
      <c r="L1509" s="9"/>
      <c r="M1509" s="13"/>
      <c r="N1509" s="13"/>
      <c r="O1509" s="9"/>
      <c r="P1509" s="13"/>
      <c r="Q1509" s="13">
        <v>127</v>
      </c>
      <c r="R1509" s="9" t="s">
        <v>919</v>
      </c>
      <c r="S1509" s="9" t="s">
        <v>953</v>
      </c>
      <c r="T1509" s="9" t="s">
        <v>249</v>
      </c>
      <c r="U1509" s="13"/>
      <c r="V1509" s="13">
        <v>2010</v>
      </c>
      <c r="W1509" s="13">
        <v>9</v>
      </c>
      <c r="X1509" s="13">
        <v>7.5</v>
      </c>
      <c r="Y1509" s="13">
        <v>2.35</v>
      </c>
      <c r="Z1509" s="14">
        <v>29000</v>
      </c>
    </row>
    <row r="1510" spans="1:26" x14ac:dyDescent="0.25">
      <c r="A1510" s="5" t="s">
        <v>20</v>
      </c>
      <c r="B1510" s="6" t="s">
        <v>245</v>
      </c>
      <c r="C1510" s="11">
        <v>10</v>
      </c>
      <c r="D1510" s="11">
        <v>109</v>
      </c>
      <c r="E1510" s="11">
        <v>596</v>
      </c>
      <c r="F1510" s="11">
        <v>282</v>
      </c>
      <c r="G1510" s="6" t="s">
        <v>246</v>
      </c>
      <c r="H1510" s="11">
        <v>621</v>
      </c>
      <c r="I1510" s="11"/>
      <c r="J1510" s="6" t="s">
        <v>497</v>
      </c>
      <c r="K1510" s="6" t="s">
        <v>378</v>
      </c>
      <c r="L1510" s="6" t="s">
        <v>4459</v>
      </c>
      <c r="M1510" s="11" t="s">
        <v>2970</v>
      </c>
      <c r="N1510" s="11"/>
      <c r="O1510" s="6"/>
      <c r="P1510" s="11"/>
      <c r="Q1510" s="11">
        <v>15</v>
      </c>
      <c r="R1510" s="6" t="s">
        <v>25</v>
      </c>
      <c r="S1510" s="6" t="s">
        <v>248</v>
      </c>
      <c r="T1510" s="6" t="s">
        <v>249</v>
      </c>
      <c r="U1510" s="11"/>
      <c r="V1510" s="11">
        <v>2015</v>
      </c>
      <c r="W1510" s="11">
        <v>525</v>
      </c>
      <c r="X1510" s="11">
        <v>4.5</v>
      </c>
      <c r="Y1510" s="11"/>
      <c r="Z1510" s="12">
        <v>677</v>
      </c>
    </row>
    <row r="1511" spans="1:26" x14ac:dyDescent="0.25">
      <c r="A1511" s="8" t="s">
        <v>20</v>
      </c>
      <c r="B1511" s="9" t="s">
        <v>2077</v>
      </c>
      <c r="C1511" s="13">
        <v>58</v>
      </c>
      <c r="D1511" s="13">
        <v>93</v>
      </c>
      <c r="E1511" s="13">
        <v>18</v>
      </c>
      <c r="F1511" s="13">
        <v>324</v>
      </c>
      <c r="G1511" s="9" t="s">
        <v>408</v>
      </c>
      <c r="H1511" s="13">
        <v>4000</v>
      </c>
      <c r="I1511" s="13"/>
      <c r="J1511" s="9" t="s">
        <v>497</v>
      </c>
      <c r="K1511" s="9" t="s">
        <v>599</v>
      </c>
      <c r="L1511" s="9" t="s">
        <v>5507</v>
      </c>
      <c r="M1511" s="13" t="s">
        <v>3495</v>
      </c>
      <c r="N1511" s="13"/>
      <c r="O1511" s="9"/>
      <c r="P1511" s="13"/>
      <c r="Q1511" s="13">
        <v>76</v>
      </c>
      <c r="R1511" s="9" t="s">
        <v>25</v>
      </c>
      <c r="S1511" s="9" t="s">
        <v>538</v>
      </c>
      <c r="T1511" s="9" t="s">
        <v>27</v>
      </c>
      <c r="U1511" s="13">
        <v>32000000</v>
      </c>
      <c r="V1511" s="13">
        <v>2006</v>
      </c>
      <c r="W1511" s="13">
        <v>820</v>
      </c>
      <c r="X1511" s="13">
        <v>5.7</v>
      </c>
      <c r="Y1511" s="13">
        <v>2.35</v>
      </c>
      <c r="Z1511" s="14">
        <v>0</v>
      </c>
    </row>
    <row r="1512" spans="1:26" x14ac:dyDescent="0.25">
      <c r="A1512" s="5" t="s">
        <v>20</v>
      </c>
      <c r="B1512" s="6" t="s">
        <v>2078</v>
      </c>
      <c r="C1512" s="11"/>
      <c r="D1512" s="11" t="s">
        <v>5527</v>
      </c>
      <c r="E1512" s="11">
        <v>194</v>
      </c>
      <c r="F1512" s="11">
        <v>816</v>
      </c>
      <c r="G1512" s="6" t="s">
        <v>1142</v>
      </c>
      <c r="H1512" s="11">
        <v>970</v>
      </c>
      <c r="I1512" s="11"/>
      <c r="J1512" s="6" t="s">
        <v>5507</v>
      </c>
      <c r="K1512" s="6" t="s">
        <v>1074</v>
      </c>
      <c r="L1512" s="6"/>
      <c r="M1512" s="11"/>
      <c r="N1512" s="11"/>
      <c r="O1512" s="6"/>
      <c r="P1512" s="11"/>
      <c r="Q1512" s="11"/>
      <c r="R1512" s="6" t="s">
        <v>25</v>
      </c>
      <c r="S1512" s="6" t="s">
        <v>26</v>
      </c>
      <c r="T1512" s="6" t="s">
        <v>42</v>
      </c>
      <c r="U1512" s="11">
        <v>23000000</v>
      </c>
      <c r="V1512" s="11">
        <v>2009</v>
      </c>
      <c r="W1512" s="11">
        <v>856</v>
      </c>
      <c r="X1512" s="11">
        <v>7.2</v>
      </c>
      <c r="Y1512" s="11"/>
      <c r="Z1512" s="12">
        <v>26</v>
      </c>
    </row>
    <row r="1513" spans="1:26" x14ac:dyDescent="0.25">
      <c r="A1513" s="8" t="s">
        <v>20</v>
      </c>
      <c r="B1513" s="9" t="s">
        <v>1236</v>
      </c>
      <c r="C1513" s="13">
        <v>297</v>
      </c>
      <c r="D1513" s="13">
        <v>113</v>
      </c>
      <c r="E1513" s="13">
        <v>47</v>
      </c>
      <c r="F1513" s="13">
        <v>129</v>
      </c>
      <c r="G1513" s="9" t="s">
        <v>2080</v>
      </c>
      <c r="H1513" s="13">
        <v>988</v>
      </c>
      <c r="I1513" s="13">
        <v>102413606</v>
      </c>
      <c r="J1513" s="9" t="s">
        <v>497</v>
      </c>
      <c r="K1513" s="9" t="s">
        <v>5505</v>
      </c>
      <c r="L1513" s="9" t="s">
        <v>2970</v>
      </c>
      <c r="M1513" s="13" t="s">
        <v>2604</v>
      </c>
      <c r="N1513" s="13"/>
      <c r="O1513" s="9"/>
      <c r="P1513" s="13"/>
      <c r="Q1513" s="13">
        <v>524</v>
      </c>
      <c r="R1513" s="9" t="s">
        <v>25</v>
      </c>
      <c r="S1513" s="9" t="s">
        <v>26</v>
      </c>
      <c r="T1513" s="9" t="s">
        <v>27</v>
      </c>
      <c r="U1513" s="13">
        <v>34000000</v>
      </c>
      <c r="V1513" s="13">
        <v>2014</v>
      </c>
      <c r="W1513" s="13">
        <v>149</v>
      </c>
      <c r="X1513" s="13">
        <v>6.8</v>
      </c>
      <c r="Y1513" s="13">
        <v>2.35</v>
      </c>
      <c r="Z1513" s="14">
        <v>38000</v>
      </c>
    </row>
    <row r="1514" spans="1:26" x14ac:dyDescent="0.25">
      <c r="A1514" s="5" t="s">
        <v>20</v>
      </c>
      <c r="B1514" s="6" t="s">
        <v>2081</v>
      </c>
      <c r="C1514" s="11">
        <v>90</v>
      </c>
      <c r="D1514" s="11">
        <v>91</v>
      </c>
      <c r="E1514" s="11">
        <v>31</v>
      </c>
      <c r="F1514" s="11">
        <v>141</v>
      </c>
      <c r="G1514" s="6" t="s">
        <v>2082</v>
      </c>
      <c r="H1514" s="11">
        <v>1000</v>
      </c>
      <c r="I1514" s="11">
        <v>10214013</v>
      </c>
      <c r="J1514" s="6" t="s">
        <v>599</v>
      </c>
      <c r="K1514" s="6"/>
      <c r="L1514" s="6"/>
      <c r="M1514" s="11"/>
      <c r="N1514" s="11"/>
      <c r="O1514" s="6"/>
      <c r="P1514" s="11"/>
      <c r="Q1514" s="11">
        <v>89</v>
      </c>
      <c r="R1514" s="6" t="s">
        <v>25</v>
      </c>
      <c r="S1514" s="6" t="s">
        <v>26</v>
      </c>
      <c r="T1514" s="6" t="s">
        <v>249</v>
      </c>
      <c r="U1514" s="11">
        <v>35000000</v>
      </c>
      <c r="V1514" s="11">
        <v>2015</v>
      </c>
      <c r="W1514" s="11">
        <v>249</v>
      </c>
      <c r="X1514" s="11">
        <v>5.4</v>
      </c>
      <c r="Y1514" s="11">
        <v>2.35</v>
      </c>
      <c r="Z1514" s="12">
        <v>0</v>
      </c>
    </row>
    <row r="1515" spans="1:26" x14ac:dyDescent="0.25">
      <c r="A1515" s="8" t="s">
        <v>20</v>
      </c>
      <c r="B1515" s="9" t="s">
        <v>212</v>
      </c>
      <c r="C1515" s="13">
        <v>56</v>
      </c>
      <c r="D1515" s="13">
        <v>139</v>
      </c>
      <c r="E1515" s="13">
        <v>17000</v>
      </c>
      <c r="F1515" s="13">
        <v>94</v>
      </c>
      <c r="G1515" s="9" t="s">
        <v>1858</v>
      </c>
      <c r="H1515" s="13">
        <v>554</v>
      </c>
      <c r="I1515" s="13">
        <v>32000000</v>
      </c>
      <c r="J1515" s="9" t="s">
        <v>1074</v>
      </c>
      <c r="K1515" s="9" t="s">
        <v>4459</v>
      </c>
      <c r="L1515" s="9"/>
      <c r="M1515" s="13"/>
      <c r="N1515" s="13"/>
      <c r="O1515" s="9"/>
      <c r="P1515" s="13"/>
      <c r="Q1515" s="13">
        <v>150</v>
      </c>
      <c r="R1515" s="9" t="s">
        <v>25</v>
      </c>
      <c r="S1515" s="9" t="s">
        <v>26</v>
      </c>
      <c r="T1515" s="9" t="s">
        <v>54</v>
      </c>
      <c r="U1515" s="13">
        <v>30000000</v>
      </c>
      <c r="V1515" s="13">
        <v>1993</v>
      </c>
      <c r="W1515" s="13">
        <v>382</v>
      </c>
      <c r="X1515" s="13">
        <v>7.2</v>
      </c>
      <c r="Y1515" s="13">
        <v>2.35</v>
      </c>
      <c r="Z1515" s="14">
        <v>0</v>
      </c>
    </row>
    <row r="1516" spans="1:26" x14ac:dyDescent="0.25">
      <c r="A1516" s="5" t="s">
        <v>20</v>
      </c>
      <c r="B1516" s="6" t="s">
        <v>460</v>
      </c>
      <c r="C1516" s="11">
        <v>274</v>
      </c>
      <c r="D1516" s="11">
        <v>96</v>
      </c>
      <c r="E1516" s="11">
        <v>0</v>
      </c>
      <c r="F1516" s="11">
        <v>1000</v>
      </c>
      <c r="G1516" s="6" t="s">
        <v>2083</v>
      </c>
      <c r="H1516" s="11">
        <v>20000</v>
      </c>
      <c r="I1516" s="11">
        <v>10139254</v>
      </c>
      <c r="J1516" s="6" t="s">
        <v>1074</v>
      </c>
      <c r="K1516" s="6" t="s">
        <v>2970</v>
      </c>
      <c r="L1516" s="6"/>
      <c r="M1516" s="11"/>
      <c r="N1516" s="11"/>
      <c r="O1516" s="6"/>
      <c r="P1516" s="11"/>
      <c r="Q1516" s="11">
        <v>915</v>
      </c>
      <c r="R1516" s="6" t="s">
        <v>25</v>
      </c>
      <c r="S1516" s="6" t="s">
        <v>26</v>
      </c>
      <c r="T1516" s="6" t="s">
        <v>27</v>
      </c>
      <c r="U1516" s="11">
        <v>35000000</v>
      </c>
      <c r="V1516" s="11">
        <v>2006</v>
      </c>
      <c r="W1516" s="11">
        <v>1000</v>
      </c>
      <c r="X1516" s="11">
        <v>7.3</v>
      </c>
      <c r="Y1516" s="11">
        <v>1.85</v>
      </c>
      <c r="Z1516" s="12">
        <v>23000</v>
      </c>
    </row>
    <row r="1517" spans="1:26" x14ac:dyDescent="0.25">
      <c r="A1517" s="8" t="s">
        <v>20</v>
      </c>
      <c r="B1517" s="9" t="s">
        <v>2084</v>
      </c>
      <c r="C1517" s="13">
        <v>68</v>
      </c>
      <c r="D1517" s="13">
        <v>102</v>
      </c>
      <c r="E1517" s="13">
        <v>3</v>
      </c>
      <c r="F1517" s="13">
        <v>239</v>
      </c>
      <c r="G1517" s="9" t="s">
        <v>2085</v>
      </c>
      <c r="H1517" s="13">
        <v>372</v>
      </c>
      <c r="I1517" s="13">
        <v>11227940</v>
      </c>
      <c r="J1517" s="9" t="s">
        <v>497</v>
      </c>
      <c r="K1517" s="9" t="s">
        <v>378</v>
      </c>
      <c r="L1517" s="9" t="s">
        <v>599</v>
      </c>
      <c r="M1517" s="13" t="s">
        <v>1074</v>
      </c>
      <c r="N1517" s="13" t="s">
        <v>2604</v>
      </c>
      <c r="O1517" s="9"/>
      <c r="P1517" s="13"/>
      <c r="Q1517" s="13">
        <v>94</v>
      </c>
      <c r="R1517" s="9" t="s">
        <v>25</v>
      </c>
      <c r="S1517" s="9" t="s">
        <v>26</v>
      </c>
      <c r="T1517" s="9" t="s">
        <v>249</v>
      </c>
      <c r="U1517" s="13">
        <v>34000000</v>
      </c>
      <c r="V1517" s="13">
        <v>1999</v>
      </c>
      <c r="W1517" s="13">
        <v>248</v>
      </c>
      <c r="X1517" s="13">
        <v>5.2</v>
      </c>
      <c r="Y1517" s="13">
        <v>2.35</v>
      </c>
      <c r="Z1517" s="14">
        <v>120</v>
      </c>
    </row>
    <row r="1518" spans="1:26" x14ac:dyDescent="0.25">
      <c r="A1518" s="5" t="s">
        <v>20</v>
      </c>
      <c r="B1518" s="6" t="s">
        <v>635</v>
      </c>
      <c r="C1518" s="11">
        <v>98</v>
      </c>
      <c r="D1518" s="11">
        <v>96</v>
      </c>
      <c r="E1518" s="11">
        <v>165</v>
      </c>
      <c r="F1518" s="11">
        <v>566</v>
      </c>
      <c r="G1518" s="6" t="s">
        <v>1077</v>
      </c>
      <c r="H1518" s="11">
        <v>12000</v>
      </c>
      <c r="I1518" s="11">
        <v>183125</v>
      </c>
      <c r="J1518" s="6" t="s">
        <v>497</v>
      </c>
      <c r="K1518" s="6" t="s">
        <v>5507</v>
      </c>
      <c r="L1518" s="6" t="s">
        <v>1074</v>
      </c>
      <c r="M1518" s="11" t="s">
        <v>2604</v>
      </c>
      <c r="N1518" s="11"/>
      <c r="O1518" s="6"/>
      <c r="P1518" s="11"/>
      <c r="Q1518" s="11">
        <v>86</v>
      </c>
      <c r="R1518" s="6" t="s">
        <v>25</v>
      </c>
      <c r="S1518" s="6" t="s">
        <v>26</v>
      </c>
      <c r="T1518" s="6" t="s">
        <v>249</v>
      </c>
      <c r="U1518" s="11">
        <v>35000000</v>
      </c>
      <c r="V1518" s="11">
        <v>2012</v>
      </c>
      <c r="W1518" s="11">
        <v>774</v>
      </c>
      <c r="X1518" s="11">
        <v>5.5</v>
      </c>
      <c r="Y1518" s="11">
        <v>2.35</v>
      </c>
      <c r="Z1518" s="12">
        <v>0</v>
      </c>
    </row>
    <row r="1519" spans="1:26" x14ac:dyDescent="0.25">
      <c r="A1519" s="8" t="s">
        <v>20</v>
      </c>
      <c r="B1519" s="9" t="s">
        <v>2086</v>
      </c>
      <c r="C1519" s="13">
        <v>256</v>
      </c>
      <c r="D1519" s="13">
        <v>101</v>
      </c>
      <c r="E1519" s="13">
        <v>6000</v>
      </c>
      <c r="F1519" s="13">
        <v>2</v>
      </c>
      <c r="G1519" s="9" t="s">
        <v>2087</v>
      </c>
      <c r="H1519" s="13">
        <v>6</v>
      </c>
      <c r="I1519" s="13">
        <v>15081783</v>
      </c>
      <c r="J1519" s="9" t="s">
        <v>378</v>
      </c>
      <c r="K1519" s="9" t="s">
        <v>2809</v>
      </c>
      <c r="L1519" s="9" t="s">
        <v>4118</v>
      </c>
      <c r="M1519" s="13" t="s">
        <v>478</v>
      </c>
      <c r="N1519" s="13"/>
      <c r="O1519" s="9"/>
      <c r="P1519" s="13"/>
      <c r="Q1519" s="13">
        <v>144</v>
      </c>
      <c r="R1519" s="9" t="s">
        <v>281</v>
      </c>
      <c r="S1519" s="9" t="s">
        <v>282</v>
      </c>
      <c r="T1519" s="9" t="s">
        <v>126</v>
      </c>
      <c r="U1519" s="13">
        <v>34000000</v>
      </c>
      <c r="V1519" s="13">
        <v>2008</v>
      </c>
      <c r="W1519" s="13">
        <v>3</v>
      </c>
      <c r="X1519" s="13">
        <v>7.7</v>
      </c>
      <c r="Y1519" s="13">
        <v>1.85</v>
      </c>
      <c r="Z1519" s="14">
        <v>0</v>
      </c>
    </row>
    <row r="1520" spans="1:26" x14ac:dyDescent="0.25">
      <c r="A1520" s="5" t="s">
        <v>20</v>
      </c>
      <c r="B1520" s="6" t="s">
        <v>2088</v>
      </c>
      <c r="C1520" s="11">
        <v>117</v>
      </c>
      <c r="D1520" s="11">
        <v>128</v>
      </c>
      <c r="E1520" s="11">
        <v>88</v>
      </c>
      <c r="F1520" s="11">
        <v>954</v>
      </c>
      <c r="G1520" s="6" t="s">
        <v>2089</v>
      </c>
      <c r="H1520" s="11">
        <v>989</v>
      </c>
      <c r="I1520" s="11">
        <v>37432299</v>
      </c>
      <c r="J1520" s="6" t="s">
        <v>1074</v>
      </c>
      <c r="K1520" s="6" t="s">
        <v>4459</v>
      </c>
      <c r="L1520" s="6"/>
      <c r="M1520" s="11"/>
      <c r="N1520" s="11"/>
      <c r="O1520" s="6"/>
      <c r="P1520" s="11"/>
      <c r="Q1520" s="11">
        <v>116</v>
      </c>
      <c r="R1520" s="6" t="s">
        <v>25</v>
      </c>
      <c r="S1520" s="6" t="s">
        <v>26</v>
      </c>
      <c r="T1520" s="6" t="s">
        <v>27</v>
      </c>
      <c r="U1520" s="11">
        <v>34000000</v>
      </c>
      <c r="V1520" s="11">
        <v>2015</v>
      </c>
      <c r="W1520" s="11">
        <v>970</v>
      </c>
      <c r="X1520" s="11">
        <v>7.1</v>
      </c>
      <c r="Y1520" s="11">
        <v>2.35</v>
      </c>
      <c r="Z1520" s="12">
        <v>23000</v>
      </c>
    </row>
    <row r="1521" spans="1:26" x14ac:dyDescent="0.25">
      <c r="A1521" s="8" t="s">
        <v>20</v>
      </c>
      <c r="B1521" s="9" t="s">
        <v>2090</v>
      </c>
      <c r="C1521" s="13">
        <v>107</v>
      </c>
      <c r="D1521" s="13">
        <v>109</v>
      </c>
      <c r="E1521" s="13">
        <v>7</v>
      </c>
      <c r="F1521" s="13">
        <v>1000</v>
      </c>
      <c r="G1521" s="9" t="s">
        <v>320</v>
      </c>
      <c r="H1521" s="13">
        <v>40000</v>
      </c>
      <c r="I1521" s="13">
        <v>10654581</v>
      </c>
      <c r="J1521" s="9" t="s">
        <v>1074</v>
      </c>
      <c r="K1521" s="9" t="s">
        <v>2970</v>
      </c>
      <c r="L1521" s="9" t="s">
        <v>2604</v>
      </c>
      <c r="M1521" s="13"/>
      <c r="N1521" s="13"/>
      <c r="O1521" s="9"/>
      <c r="P1521" s="13"/>
      <c r="Q1521" s="13">
        <v>260</v>
      </c>
      <c r="R1521" s="9" t="s">
        <v>25</v>
      </c>
      <c r="S1521" s="9" t="s">
        <v>26</v>
      </c>
      <c r="T1521" s="9" t="s">
        <v>249</v>
      </c>
      <c r="U1521" s="13">
        <v>34000000</v>
      </c>
      <c r="V1521" s="13">
        <v>1999</v>
      </c>
      <c r="W1521" s="13">
        <v>9000</v>
      </c>
      <c r="X1521" s="13">
        <v>5.3</v>
      </c>
      <c r="Y1521" s="13">
        <v>1.85</v>
      </c>
      <c r="Z1521" s="14">
        <v>1000</v>
      </c>
    </row>
    <row r="1522" spans="1:26" x14ac:dyDescent="0.25">
      <c r="A1522" s="5" t="s">
        <v>20</v>
      </c>
      <c r="B1522" s="6" t="s">
        <v>2091</v>
      </c>
      <c r="C1522" s="11">
        <v>52</v>
      </c>
      <c r="D1522" s="11">
        <v>114</v>
      </c>
      <c r="E1522" s="11">
        <v>46</v>
      </c>
      <c r="F1522" s="11">
        <v>292</v>
      </c>
      <c r="G1522" s="6" t="s">
        <v>2092</v>
      </c>
      <c r="H1522" s="11">
        <v>818</v>
      </c>
      <c r="I1522" s="11">
        <v>6543194</v>
      </c>
      <c r="J1522" s="6" t="s">
        <v>378</v>
      </c>
      <c r="K1522" s="6" t="s">
        <v>1074</v>
      </c>
      <c r="L1522" s="6" t="s">
        <v>4459</v>
      </c>
      <c r="M1522" s="11"/>
      <c r="N1522" s="11"/>
      <c r="O1522" s="6"/>
      <c r="P1522" s="11"/>
      <c r="Q1522" s="11">
        <v>61</v>
      </c>
      <c r="R1522" s="6" t="s">
        <v>25</v>
      </c>
      <c r="S1522" s="6" t="s">
        <v>26</v>
      </c>
      <c r="T1522" s="6" t="s">
        <v>27</v>
      </c>
      <c r="U1522" s="11">
        <v>34000000</v>
      </c>
      <c r="V1522" s="11">
        <v>2000</v>
      </c>
      <c r="W1522" s="11">
        <v>649</v>
      </c>
      <c r="X1522" s="11">
        <v>5.6</v>
      </c>
      <c r="Y1522" s="11">
        <v>2.35</v>
      </c>
      <c r="Z1522" s="12">
        <v>314</v>
      </c>
    </row>
    <row r="1523" spans="1:26" x14ac:dyDescent="0.25">
      <c r="A1523" s="8" t="s">
        <v>20</v>
      </c>
      <c r="B1523" s="9" t="s">
        <v>1375</v>
      </c>
      <c r="C1523" s="13">
        <v>135</v>
      </c>
      <c r="D1523" s="13">
        <v>105</v>
      </c>
      <c r="E1523" s="13">
        <v>125</v>
      </c>
      <c r="F1523" s="13">
        <v>2000</v>
      </c>
      <c r="G1523" s="9" t="s">
        <v>233</v>
      </c>
      <c r="H1523" s="13">
        <v>18000</v>
      </c>
      <c r="I1523" s="13">
        <v>13101142</v>
      </c>
      <c r="J1523" s="9" t="s">
        <v>599</v>
      </c>
      <c r="K1523" s="9" t="s">
        <v>4459</v>
      </c>
      <c r="L1523" s="9" t="s">
        <v>5506</v>
      </c>
      <c r="M1523" s="13"/>
      <c r="N1523" s="13"/>
      <c r="O1523" s="9"/>
      <c r="P1523" s="13"/>
      <c r="Q1523" s="13">
        <v>50</v>
      </c>
      <c r="R1523" s="9" t="s">
        <v>25</v>
      </c>
      <c r="S1523" s="9" t="s">
        <v>26</v>
      </c>
      <c r="T1523" s="9" t="s">
        <v>27</v>
      </c>
      <c r="U1523" s="13">
        <v>35000000</v>
      </c>
      <c r="V1523" s="13">
        <v>2012</v>
      </c>
      <c r="W1523" s="13">
        <v>2000</v>
      </c>
      <c r="X1523" s="13">
        <v>5.7</v>
      </c>
      <c r="Y1523" s="13">
        <v>2.35</v>
      </c>
      <c r="Z1523" s="14">
        <v>0</v>
      </c>
    </row>
    <row r="1524" spans="1:26" x14ac:dyDescent="0.25">
      <c r="A1524" s="5" t="s">
        <v>20</v>
      </c>
      <c r="B1524" s="6" t="s">
        <v>1840</v>
      </c>
      <c r="C1524" s="11">
        <v>211</v>
      </c>
      <c r="D1524" s="11">
        <v>141</v>
      </c>
      <c r="E1524" s="11">
        <v>56</v>
      </c>
      <c r="F1524" s="11">
        <v>38</v>
      </c>
      <c r="G1524" s="6" t="s">
        <v>2093</v>
      </c>
      <c r="H1524" s="11">
        <v>113</v>
      </c>
      <c r="I1524" s="11">
        <v>8324748</v>
      </c>
      <c r="J1524" s="6" t="s">
        <v>3170</v>
      </c>
      <c r="K1524" s="6" t="s">
        <v>1074</v>
      </c>
      <c r="L1524" s="6" t="s">
        <v>5155</v>
      </c>
      <c r="M1524" s="11"/>
      <c r="N1524" s="11"/>
      <c r="O1524" s="6"/>
      <c r="P1524" s="11"/>
      <c r="Q1524" s="11">
        <v>108</v>
      </c>
      <c r="R1524" s="6" t="s">
        <v>25</v>
      </c>
      <c r="S1524" s="6" t="s">
        <v>34</v>
      </c>
      <c r="T1524" s="6" t="s">
        <v>27</v>
      </c>
      <c r="U1524" s="11">
        <v>35000000</v>
      </c>
      <c r="V1524" s="11">
        <v>2013</v>
      </c>
      <c r="W1524" s="11">
        <v>98</v>
      </c>
      <c r="X1524" s="11">
        <v>7.1</v>
      </c>
      <c r="Y1524" s="11">
        <v>2.35</v>
      </c>
      <c r="Z1524" s="12">
        <v>13000</v>
      </c>
    </row>
    <row r="1525" spans="1:26" x14ac:dyDescent="0.25">
      <c r="A1525" s="8" t="s">
        <v>20</v>
      </c>
      <c r="B1525" s="9" t="s">
        <v>601</v>
      </c>
      <c r="C1525" s="13">
        <v>57</v>
      </c>
      <c r="D1525" s="13">
        <v>195</v>
      </c>
      <c r="E1525" s="13">
        <v>631</v>
      </c>
      <c r="F1525" s="13">
        <v>521</v>
      </c>
      <c r="G1525" s="9" t="s">
        <v>601</v>
      </c>
      <c r="H1525" s="13">
        <v>635</v>
      </c>
      <c r="I1525" s="13"/>
      <c r="J1525" s="9" t="s">
        <v>3170</v>
      </c>
      <c r="K1525" s="9" t="s">
        <v>1074</v>
      </c>
      <c r="L1525" s="9" t="s">
        <v>5155</v>
      </c>
      <c r="M1525" s="13" t="s">
        <v>4459</v>
      </c>
      <c r="N1525" s="13"/>
      <c r="O1525" s="9"/>
      <c r="P1525" s="13"/>
      <c r="Q1525" s="13">
        <v>127</v>
      </c>
      <c r="R1525" s="9" t="s">
        <v>25</v>
      </c>
      <c r="S1525" s="9" t="s">
        <v>26</v>
      </c>
      <c r="T1525" s="9" t="s">
        <v>54</v>
      </c>
      <c r="U1525" s="13">
        <v>35000000</v>
      </c>
      <c r="V1525" s="13">
        <v>1981</v>
      </c>
      <c r="W1525" s="13">
        <v>631</v>
      </c>
      <c r="X1525" s="13">
        <v>7.5</v>
      </c>
      <c r="Y1525" s="13">
        <v>1.85</v>
      </c>
      <c r="Z1525" s="14">
        <v>0</v>
      </c>
    </row>
    <row r="1526" spans="1:26" x14ac:dyDescent="0.25">
      <c r="A1526" s="5" t="s">
        <v>20</v>
      </c>
      <c r="B1526" s="6" t="s">
        <v>1205</v>
      </c>
      <c r="C1526" s="11">
        <v>81</v>
      </c>
      <c r="D1526" s="11">
        <v>138</v>
      </c>
      <c r="E1526" s="11">
        <v>0</v>
      </c>
      <c r="F1526" s="11">
        <v>574</v>
      </c>
      <c r="G1526" s="6" t="s">
        <v>514</v>
      </c>
      <c r="H1526" s="11">
        <v>10000</v>
      </c>
      <c r="I1526" s="11">
        <v>141340178</v>
      </c>
      <c r="J1526" s="6" t="s">
        <v>1074</v>
      </c>
      <c r="K1526" s="6" t="s">
        <v>2604</v>
      </c>
      <c r="L1526" s="6"/>
      <c r="M1526" s="11"/>
      <c r="N1526" s="11"/>
      <c r="O1526" s="6"/>
      <c r="P1526" s="11"/>
      <c r="Q1526" s="11">
        <v>319</v>
      </c>
      <c r="R1526" s="6" t="s">
        <v>25</v>
      </c>
      <c r="S1526" s="6" t="s">
        <v>26</v>
      </c>
      <c r="T1526" s="6" t="s">
        <v>249</v>
      </c>
      <c r="U1526" s="11">
        <v>40000000</v>
      </c>
      <c r="V1526" s="11">
        <v>1992</v>
      </c>
      <c r="W1526" s="11">
        <v>2000</v>
      </c>
      <c r="X1526" s="11">
        <v>7.6</v>
      </c>
      <c r="Y1526" s="11">
        <v>2.35</v>
      </c>
      <c r="Z1526" s="12">
        <v>0</v>
      </c>
    </row>
    <row r="1527" spans="1:26" x14ac:dyDescent="0.25">
      <c r="A1527" s="8" t="s">
        <v>20</v>
      </c>
      <c r="B1527" s="9" t="s">
        <v>1079</v>
      </c>
      <c r="C1527" s="13">
        <v>107</v>
      </c>
      <c r="D1527" s="13">
        <v>101</v>
      </c>
      <c r="E1527" s="13">
        <v>43</v>
      </c>
      <c r="F1527" s="13">
        <v>655</v>
      </c>
      <c r="G1527" s="9" t="s">
        <v>1479</v>
      </c>
      <c r="H1527" s="13">
        <v>2000</v>
      </c>
      <c r="I1527" s="13">
        <v>51758599</v>
      </c>
      <c r="J1527" s="9" t="s">
        <v>497</v>
      </c>
      <c r="K1527" s="9" t="s">
        <v>599</v>
      </c>
      <c r="L1527" s="9" t="s">
        <v>5507</v>
      </c>
      <c r="M1527" s="13" t="s">
        <v>1074</v>
      </c>
      <c r="N1527" s="13" t="s">
        <v>2604</v>
      </c>
      <c r="O1527" s="9"/>
      <c r="P1527" s="13"/>
      <c r="Q1527" s="13">
        <v>232</v>
      </c>
      <c r="R1527" s="9" t="s">
        <v>25</v>
      </c>
      <c r="S1527" s="9" t="s">
        <v>26</v>
      </c>
      <c r="T1527" s="9" t="s">
        <v>249</v>
      </c>
      <c r="U1527" s="13">
        <v>33000000</v>
      </c>
      <c r="V1527" s="13">
        <v>2001</v>
      </c>
      <c r="W1527" s="13">
        <v>1000</v>
      </c>
      <c r="X1527" s="13">
        <v>5.5</v>
      </c>
      <c r="Y1527" s="13">
        <v>2.35</v>
      </c>
      <c r="Z1527" s="14">
        <v>742</v>
      </c>
    </row>
    <row r="1528" spans="1:26" x14ac:dyDescent="0.25">
      <c r="A1528" s="5" t="s">
        <v>20</v>
      </c>
      <c r="B1528" s="6" t="s">
        <v>571</v>
      </c>
      <c r="C1528" s="11">
        <v>100</v>
      </c>
      <c r="D1528" s="11">
        <v>99</v>
      </c>
      <c r="E1528" s="11">
        <v>67</v>
      </c>
      <c r="F1528" s="11">
        <v>330</v>
      </c>
      <c r="G1528" s="6" t="s">
        <v>328</v>
      </c>
      <c r="H1528" s="11">
        <v>826</v>
      </c>
      <c r="I1528" s="11">
        <v>117559438</v>
      </c>
      <c r="J1528" s="6" t="s">
        <v>497</v>
      </c>
      <c r="K1528" s="6" t="s">
        <v>599</v>
      </c>
      <c r="L1528" s="6" t="s">
        <v>5507</v>
      </c>
      <c r="M1528" s="11"/>
      <c r="N1528" s="11"/>
      <c r="O1528" s="6"/>
      <c r="P1528" s="11"/>
      <c r="Q1528" s="11">
        <v>148</v>
      </c>
      <c r="R1528" s="6" t="s">
        <v>25</v>
      </c>
      <c r="S1528" s="6" t="s">
        <v>26</v>
      </c>
      <c r="T1528" s="6" t="s">
        <v>27</v>
      </c>
      <c r="U1528" s="11">
        <v>30000000</v>
      </c>
      <c r="V1528" s="11">
        <v>2000</v>
      </c>
      <c r="W1528" s="11">
        <v>436</v>
      </c>
      <c r="X1528" s="11">
        <v>5.0999999999999996</v>
      </c>
      <c r="Y1528" s="11">
        <v>1.85</v>
      </c>
      <c r="Z1528" s="12">
        <v>1000</v>
      </c>
    </row>
    <row r="1529" spans="1:26" x14ac:dyDescent="0.25">
      <c r="A1529" s="8" t="s">
        <v>20</v>
      </c>
      <c r="B1529" s="9" t="s">
        <v>2095</v>
      </c>
      <c r="C1529" s="13">
        <v>60</v>
      </c>
      <c r="D1529" s="13">
        <v>85</v>
      </c>
      <c r="E1529" s="13">
        <v>0</v>
      </c>
      <c r="F1529" s="13">
        <v>11</v>
      </c>
      <c r="G1529" s="9" t="s">
        <v>2096</v>
      </c>
      <c r="H1529" s="13">
        <v>324</v>
      </c>
      <c r="I1529" s="13">
        <v>4091</v>
      </c>
      <c r="J1529" s="9" t="s">
        <v>378</v>
      </c>
      <c r="K1529" s="9" t="s">
        <v>2809</v>
      </c>
      <c r="L1529" s="9" t="s">
        <v>599</v>
      </c>
      <c r="M1529" s="13" t="s">
        <v>4118</v>
      </c>
      <c r="N1529" s="13" t="s">
        <v>478</v>
      </c>
      <c r="O1529" s="9"/>
      <c r="P1529" s="13"/>
      <c r="Q1529" s="13">
        <v>16</v>
      </c>
      <c r="R1529" s="9" t="s">
        <v>25</v>
      </c>
      <c r="S1529" s="9" t="s">
        <v>248</v>
      </c>
      <c r="T1529" s="9" t="s">
        <v>42</v>
      </c>
      <c r="U1529" s="13">
        <v>34000000</v>
      </c>
      <c r="V1529" s="13">
        <v>2013</v>
      </c>
      <c r="W1529" s="13">
        <v>15</v>
      </c>
      <c r="X1529" s="13">
        <v>6.3</v>
      </c>
      <c r="Y1529" s="13">
        <v>2.35</v>
      </c>
      <c r="Z1529" s="14">
        <v>0</v>
      </c>
    </row>
    <row r="1530" spans="1:26" x14ac:dyDescent="0.25">
      <c r="A1530" s="5" t="s">
        <v>20</v>
      </c>
      <c r="B1530" s="6" t="s">
        <v>2097</v>
      </c>
      <c r="C1530" s="11">
        <v>195</v>
      </c>
      <c r="D1530" s="11">
        <v>89</v>
      </c>
      <c r="E1530" s="11">
        <v>21</v>
      </c>
      <c r="F1530" s="11">
        <v>48</v>
      </c>
      <c r="G1530" s="6" t="s">
        <v>2098</v>
      </c>
      <c r="H1530" s="11">
        <v>614</v>
      </c>
      <c r="I1530" s="11">
        <v>21426805</v>
      </c>
      <c r="J1530" s="6" t="s">
        <v>497</v>
      </c>
      <c r="K1530" s="6" t="s">
        <v>378</v>
      </c>
      <c r="L1530" s="6" t="s">
        <v>1786</v>
      </c>
      <c r="M1530" s="11" t="s">
        <v>2970</v>
      </c>
      <c r="N1530" s="11" t="s">
        <v>2604</v>
      </c>
      <c r="O1530" s="6"/>
      <c r="P1530" s="11"/>
      <c r="Q1530" s="11">
        <v>211</v>
      </c>
      <c r="R1530" s="6" t="s">
        <v>25</v>
      </c>
      <c r="S1530" s="6" t="s">
        <v>26</v>
      </c>
      <c r="T1530" s="6" t="s">
        <v>27</v>
      </c>
      <c r="U1530" s="11">
        <v>30000000</v>
      </c>
      <c r="V1530" s="11">
        <v>2011</v>
      </c>
      <c r="W1530" s="11">
        <v>150</v>
      </c>
      <c r="X1530" s="11">
        <v>4.9000000000000004</v>
      </c>
      <c r="Y1530" s="11">
        <v>2.35</v>
      </c>
      <c r="Z1530" s="12">
        <v>0</v>
      </c>
    </row>
    <row r="1531" spans="1:26" x14ac:dyDescent="0.25">
      <c r="A1531" s="8" t="s">
        <v>20</v>
      </c>
      <c r="B1531" s="9" t="s">
        <v>2099</v>
      </c>
      <c r="C1531" s="13">
        <v>121</v>
      </c>
      <c r="D1531" s="13">
        <v>99</v>
      </c>
      <c r="E1531" s="13">
        <v>35</v>
      </c>
      <c r="F1531" s="13">
        <v>433</v>
      </c>
      <c r="G1531" s="9" t="s">
        <v>2100</v>
      </c>
      <c r="H1531" s="13">
        <v>3000</v>
      </c>
      <c r="I1531" s="13">
        <v>35057332</v>
      </c>
      <c r="J1531" s="9" t="s">
        <v>1074</v>
      </c>
      <c r="K1531" s="9" t="s">
        <v>2909</v>
      </c>
      <c r="L1531" s="9" t="s">
        <v>4459</v>
      </c>
      <c r="M1531" s="13"/>
      <c r="N1531" s="13"/>
      <c r="O1531" s="9"/>
      <c r="P1531" s="13"/>
      <c r="Q1531" s="13">
        <v>72</v>
      </c>
      <c r="R1531" s="9" t="s">
        <v>25</v>
      </c>
      <c r="S1531" s="9" t="s">
        <v>26</v>
      </c>
      <c r="T1531" s="9" t="s">
        <v>27</v>
      </c>
      <c r="U1531" s="13">
        <v>33000000</v>
      </c>
      <c r="V1531" s="13">
        <v>2012</v>
      </c>
      <c r="W1531" s="13">
        <v>594</v>
      </c>
      <c r="X1531" s="13">
        <v>6.5</v>
      </c>
      <c r="Y1531" s="13">
        <v>2.35</v>
      </c>
      <c r="Z1531" s="14">
        <v>19000</v>
      </c>
    </row>
    <row r="1532" spans="1:26" x14ac:dyDescent="0.25">
      <c r="A1532" s="5" t="s">
        <v>20</v>
      </c>
      <c r="B1532" s="6" t="s">
        <v>1662</v>
      </c>
      <c r="C1532" s="11">
        <v>285</v>
      </c>
      <c r="D1532" s="11">
        <v>105</v>
      </c>
      <c r="E1532" s="11">
        <v>160</v>
      </c>
      <c r="F1532" s="11">
        <v>491</v>
      </c>
      <c r="G1532" s="6" t="s">
        <v>1973</v>
      </c>
      <c r="H1532" s="11">
        <v>852</v>
      </c>
      <c r="I1532" s="11">
        <v>34014398</v>
      </c>
      <c r="J1532" s="6" t="s">
        <v>497</v>
      </c>
      <c r="K1532" s="6" t="s">
        <v>378</v>
      </c>
      <c r="L1532" s="6" t="s">
        <v>5507</v>
      </c>
      <c r="M1532" s="11" t="s">
        <v>1074</v>
      </c>
      <c r="N1532" s="11" t="s">
        <v>2604</v>
      </c>
      <c r="O1532" s="6"/>
      <c r="P1532" s="11"/>
      <c r="Q1532" s="11">
        <v>1033</v>
      </c>
      <c r="R1532" s="6" t="s">
        <v>25</v>
      </c>
      <c r="S1532" s="6" t="s">
        <v>318</v>
      </c>
      <c r="T1532" s="6" t="s">
        <v>249</v>
      </c>
      <c r="U1532" s="11">
        <v>33000000</v>
      </c>
      <c r="V1532" s="11">
        <v>2006</v>
      </c>
      <c r="W1532" s="11">
        <v>521</v>
      </c>
      <c r="X1532" s="11">
        <v>5.6</v>
      </c>
      <c r="Y1532" s="11">
        <v>2.35</v>
      </c>
      <c r="Z1532" s="12">
        <v>4000</v>
      </c>
    </row>
    <row r="1533" spans="1:26" x14ac:dyDescent="0.25">
      <c r="A1533" s="8" t="s">
        <v>20</v>
      </c>
      <c r="B1533" s="9" t="s">
        <v>2102</v>
      </c>
      <c r="C1533" s="13">
        <v>103</v>
      </c>
      <c r="D1533" s="13">
        <v>97</v>
      </c>
      <c r="E1533" s="13">
        <v>10</v>
      </c>
      <c r="F1533" s="13">
        <v>178</v>
      </c>
      <c r="G1533" s="9" t="s">
        <v>870</v>
      </c>
      <c r="H1533" s="13">
        <v>18000</v>
      </c>
      <c r="I1533" s="13">
        <v>28927720</v>
      </c>
      <c r="J1533" s="9" t="s">
        <v>5507</v>
      </c>
      <c r="K1533" s="9" t="s">
        <v>1786</v>
      </c>
      <c r="L1533" s="9" t="s">
        <v>5505</v>
      </c>
      <c r="M1533" s="13" t="s">
        <v>2604</v>
      </c>
      <c r="N1533" s="13"/>
      <c r="O1533" s="9"/>
      <c r="P1533" s="13"/>
      <c r="Q1533" s="13">
        <v>181</v>
      </c>
      <c r="R1533" s="9" t="s">
        <v>25</v>
      </c>
      <c r="S1533" s="9" t="s">
        <v>26</v>
      </c>
      <c r="T1533" s="9" t="s">
        <v>249</v>
      </c>
      <c r="U1533" s="13">
        <v>33000000</v>
      </c>
      <c r="V1533" s="13">
        <v>2000</v>
      </c>
      <c r="W1533" s="13">
        <v>223</v>
      </c>
      <c r="X1533" s="13">
        <v>5.3</v>
      </c>
      <c r="Y1533" s="13">
        <v>1.85</v>
      </c>
      <c r="Z1533" s="14">
        <v>463</v>
      </c>
    </row>
    <row r="1534" spans="1:26" x14ac:dyDescent="0.25">
      <c r="A1534" s="5" t="s">
        <v>20</v>
      </c>
      <c r="B1534" s="6" t="s">
        <v>2103</v>
      </c>
      <c r="C1534" s="11">
        <v>192</v>
      </c>
      <c r="D1534" s="11">
        <v>140</v>
      </c>
      <c r="E1534" s="11">
        <v>36</v>
      </c>
      <c r="F1534" s="11">
        <v>336</v>
      </c>
      <c r="G1534" s="6" t="s">
        <v>2104</v>
      </c>
      <c r="H1534" s="11">
        <v>669</v>
      </c>
      <c r="I1534" s="11">
        <v>33682273</v>
      </c>
      <c r="J1534" s="6" t="s">
        <v>497</v>
      </c>
      <c r="K1534" s="6" t="s">
        <v>5507</v>
      </c>
      <c r="L1534" s="6" t="s">
        <v>1074</v>
      </c>
      <c r="M1534" s="11" t="s">
        <v>2604</v>
      </c>
      <c r="N1534" s="11"/>
      <c r="O1534" s="6"/>
      <c r="P1534" s="11"/>
      <c r="Q1534" s="11">
        <v>622</v>
      </c>
      <c r="R1534" s="6" t="s">
        <v>25</v>
      </c>
      <c r="S1534" s="6" t="s">
        <v>26</v>
      </c>
      <c r="T1534" s="6" t="s">
        <v>249</v>
      </c>
      <c r="U1534" s="11">
        <v>33000000</v>
      </c>
      <c r="V1534" s="11">
        <v>2004</v>
      </c>
      <c r="W1534" s="11">
        <v>403</v>
      </c>
      <c r="X1534" s="11">
        <v>6.5</v>
      </c>
      <c r="Y1534" s="11">
        <v>2.35</v>
      </c>
      <c r="Z1534" s="12">
        <v>4000</v>
      </c>
    </row>
    <row r="1535" spans="1:26" x14ac:dyDescent="0.25">
      <c r="A1535" s="8" t="s">
        <v>20</v>
      </c>
      <c r="B1535" s="9" t="s">
        <v>2105</v>
      </c>
      <c r="C1535" s="13">
        <v>90</v>
      </c>
      <c r="D1535" s="13">
        <v>118</v>
      </c>
      <c r="E1535" s="13">
        <v>41</v>
      </c>
      <c r="F1535" s="13">
        <v>577</v>
      </c>
      <c r="G1535" s="9" t="s">
        <v>1896</v>
      </c>
      <c r="H1535" s="13">
        <v>722</v>
      </c>
      <c r="I1535" s="13">
        <v>4280577</v>
      </c>
      <c r="J1535" s="9" t="s">
        <v>1074</v>
      </c>
      <c r="K1535" s="9" t="s">
        <v>4459</v>
      </c>
      <c r="L1535" s="9" t="s">
        <v>5506</v>
      </c>
      <c r="M1535" s="13"/>
      <c r="N1535" s="13"/>
      <c r="O1535" s="9"/>
      <c r="P1535" s="13"/>
      <c r="Q1535" s="13">
        <v>114</v>
      </c>
      <c r="R1535" s="9" t="s">
        <v>25</v>
      </c>
      <c r="S1535" s="9" t="s">
        <v>26</v>
      </c>
      <c r="T1535" s="9" t="s">
        <v>27</v>
      </c>
      <c r="U1535" s="13">
        <v>10000000</v>
      </c>
      <c r="V1535" s="13">
        <v>2005</v>
      </c>
      <c r="W1535" s="13">
        <v>580</v>
      </c>
      <c r="X1535" s="13">
        <v>6.8</v>
      </c>
      <c r="Y1535" s="13">
        <v>2.35</v>
      </c>
      <c r="Z1535" s="14">
        <v>0</v>
      </c>
    </row>
    <row r="1536" spans="1:26" x14ac:dyDescent="0.25">
      <c r="A1536" s="5" t="s">
        <v>20</v>
      </c>
      <c r="B1536" s="6" t="s">
        <v>2106</v>
      </c>
      <c r="C1536" s="11">
        <v>258</v>
      </c>
      <c r="D1536" s="11">
        <v>94</v>
      </c>
      <c r="E1536" s="11">
        <v>132</v>
      </c>
      <c r="F1536" s="11">
        <v>317</v>
      </c>
      <c r="G1536" s="6" t="s">
        <v>1726</v>
      </c>
      <c r="H1536" s="11">
        <v>26000</v>
      </c>
      <c r="I1536" s="11">
        <v>17120019</v>
      </c>
      <c r="J1536" s="6" t="s">
        <v>497</v>
      </c>
      <c r="K1536" s="6" t="s">
        <v>5507</v>
      </c>
      <c r="L1536" s="6" t="s">
        <v>2604</v>
      </c>
      <c r="M1536" s="11"/>
      <c r="N1536" s="11"/>
      <c r="O1536" s="6"/>
      <c r="P1536" s="11"/>
      <c r="Q1536" s="11">
        <v>134</v>
      </c>
      <c r="R1536" s="6" t="s">
        <v>25</v>
      </c>
      <c r="S1536" s="6" t="s">
        <v>26</v>
      </c>
      <c r="T1536" s="6" t="s">
        <v>249</v>
      </c>
      <c r="U1536" s="11">
        <v>30000000</v>
      </c>
      <c r="V1536" s="11">
        <v>2012</v>
      </c>
      <c r="W1536" s="11">
        <v>828</v>
      </c>
      <c r="X1536" s="11">
        <v>6.5</v>
      </c>
      <c r="Y1536" s="11">
        <v>2.35</v>
      </c>
      <c r="Z1536" s="12">
        <v>12000</v>
      </c>
    </row>
    <row r="1537" spans="1:26" x14ac:dyDescent="0.25">
      <c r="A1537" s="8" t="s">
        <v>20</v>
      </c>
      <c r="B1537" s="9" t="s">
        <v>164</v>
      </c>
      <c r="C1537" s="13">
        <v>56</v>
      </c>
      <c r="D1537" s="13">
        <v>124</v>
      </c>
      <c r="E1537" s="13">
        <v>179</v>
      </c>
      <c r="F1537" s="13">
        <v>551</v>
      </c>
      <c r="G1537" s="9" t="s">
        <v>1376</v>
      </c>
      <c r="H1537" s="13">
        <v>11000</v>
      </c>
      <c r="I1537" s="13">
        <v>8406264</v>
      </c>
      <c r="J1537" s="9" t="s">
        <v>599</v>
      </c>
      <c r="K1537" s="9" t="s">
        <v>1074</v>
      </c>
      <c r="L1537" s="9" t="s">
        <v>4459</v>
      </c>
      <c r="M1537" s="13"/>
      <c r="N1537" s="13"/>
      <c r="O1537" s="9"/>
      <c r="P1537" s="13"/>
      <c r="Q1537" s="13">
        <v>175</v>
      </c>
      <c r="R1537" s="9" t="s">
        <v>25</v>
      </c>
      <c r="S1537" s="9" t="s">
        <v>26</v>
      </c>
      <c r="T1537" s="9" t="s">
        <v>249</v>
      </c>
      <c r="U1537" s="13">
        <v>38000000</v>
      </c>
      <c r="V1537" s="13">
        <v>1999</v>
      </c>
      <c r="W1537" s="13">
        <v>617</v>
      </c>
      <c r="X1537" s="13">
        <v>6</v>
      </c>
      <c r="Y1537" s="13">
        <v>2.35</v>
      </c>
      <c r="Z1537" s="14">
        <v>783</v>
      </c>
    </row>
    <row r="1538" spans="1:26" x14ac:dyDescent="0.25">
      <c r="A1538" s="5" t="s">
        <v>20</v>
      </c>
      <c r="B1538" s="6" t="s">
        <v>2107</v>
      </c>
      <c r="C1538" s="11">
        <v>197</v>
      </c>
      <c r="D1538" s="11">
        <v>134</v>
      </c>
      <c r="E1538" s="11">
        <v>37</v>
      </c>
      <c r="F1538" s="11">
        <v>504</v>
      </c>
      <c r="G1538" s="6" t="s">
        <v>533</v>
      </c>
      <c r="H1538" s="11">
        <v>11000</v>
      </c>
      <c r="I1538" s="11">
        <v>309125409</v>
      </c>
      <c r="J1538" s="6" t="s">
        <v>497</v>
      </c>
      <c r="K1538" s="6" t="s">
        <v>378</v>
      </c>
      <c r="L1538" s="6" t="s">
        <v>478</v>
      </c>
      <c r="M1538" s="11" t="s">
        <v>2970</v>
      </c>
      <c r="N1538" s="11"/>
      <c r="O1538" s="6"/>
      <c r="P1538" s="11"/>
      <c r="Q1538" s="11">
        <v>647</v>
      </c>
      <c r="R1538" s="6" t="s">
        <v>25</v>
      </c>
      <c r="S1538" s="6" t="s">
        <v>26</v>
      </c>
      <c r="T1538" s="6" t="s">
        <v>54</v>
      </c>
      <c r="U1538" s="11">
        <v>32500000</v>
      </c>
      <c r="V1538" s="11">
        <v>1983</v>
      </c>
      <c r="W1538" s="11">
        <v>1000</v>
      </c>
      <c r="X1538" s="11">
        <v>8.4</v>
      </c>
      <c r="Y1538" s="11">
        <v>2.35</v>
      </c>
      <c r="Z1538" s="12">
        <v>14000</v>
      </c>
    </row>
    <row r="1539" spans="1:26" x14ac:dyDescent="0.25">
      <c r="A1539" s="8" t="s">
        <v>20</v>
      </c>
      <c r="B1539" s="9" t="s">
        <v>2109</v>
      </c>
      <c r="C1539" s="13">
        <v>254</v>
      </c>
      <c r="D1539" s="13">
        <v>113</v>
      </c>
      <c r="E1539" s="13">
        <v>197</v>
      </c>
      <c r="F1539" s="13">
        <v>43</v>
      </c>
      <c r="G1539" s="9" t="s">
        <v>851</v>
      </c>
      <c r="H1539" s="13">
        <v>165</v>
      </c>
      <c r="I1539" s="13">
        <v>10955425</v>
      </c>
      <c r="J1539" s="9" t="s">
        <v>497</v>
      </c>
      <c r="K1539" s="9" t="s">
        <v>2970</v>
      </c>
      <c r="L1539" s="9" t="s">
        <v>2604</v>
      </c>
      <c r="M1539" s="13"/>
      <c r="N1539" s="13"/>
      <c r="O1539" s="9"/>
      <c r="P1539" s="13"/>
      <c r="Q1539" s="13">
        <v>396</v>
      </c>
      <c r="R1539" s="9" t="s">
        <v>25</v>
      </c>
      <c r="S1539" s="9" t="s">
        <v>34</v>
      </c>
      <c r="T1539" s="9" t="s">
        <v>249</v>
      </c>
      <c r="U1539" s="13">
        <v>30000000</v>
      </c>
      <c r="V1539" s="13">
        <v>2008</v>
      </c>
      <c r="W1539" s="13">
        <v>107</v>
      </c>
      <c r="X1539" s="13">
        <v>6</v>
      </c>
      <c r="Y1539" s="13">
        <v>2.35</v>
      </c>
      <c r="Z1539" s="14">
        <v>0</v>
      </c>
    </row>
    <row r="1540" spans="1:26" x14ac:dyDescent="0.25">
      <c r="A1540" s="5" t="s">
        <v>20</v>
      </c>
      <c r="B1540" s="6" t="s">
        <v>1831</v>
      </c>
      <c r="C1540" s="11">
        <v>299</v>
      </c>
      <c r="D1540" s="11">
        <v>124</v>
      </c>
      <c r="E1540" s="11">
        <v>335</v>
      </c>
      <c r="F1540" s="11">
        <v>50</v>
      </c>
      <c r="G1540" s="6" t="s">
        <v>2110</v>
      </c>
      <c r="H1540" s="11">
        <v>14000</v>
      </c>
      <c r="I1540" s="11">
        <v>34180954</v>
      </c>
      <c r="J1540" s="6" t="s">
        <v>1074</v>
      </c>
      <c r="K1540" s="6" t="s">
        <v>4459</v>
      </c>
      <c r="L1540" s="6"/>
      <c r="M1540" s="11"/>
      <c r="N1540" s="11"/>
      <c r="O1540" s="6"/>
      <c r="P1540" s="11"/>
      <c r="Q1540" s="11">
        <v>370</v>
      </c>
      <c r="R1540" s="6" t="s">
        <v>25</v>
      </c>
      <c r="S1540" s="6" t="s">
        <v>26</v>
      </c>
      <c r="T1540" s="6" t="s">
        <v>249</v>
      </c>
      <c r="U1540" s="11">
        <v>32000000</v>
      </c>
      <c r="V1540" s="11">
        <v>2008</v>
      </c>
      <c r="W1540" s="11">
        <v>388</v>
      </c>
      <c r="X1540" s="11">
        <v>7.6</v>
      </c>
      <c r="Y1540" s="11">
        <v>1.85</v>
      </c>
      <c r="Z1540" s="12">
        <v>15000</v>
      </c>
    </row>
    <row r="1541" spans="1:26" x14ac:dyDescent="0.25">
      <c r="A1541" s="8" t="s">
        <v>20</v>
      </c>
      <c r="B1541" s="9" t="s">
        <v>2111</v>
      </c>
      <c r="C1541" s="13">
        <v>163</v>
      </c>
      <c r="D1541" s="13">
        <v>98</v>
      </c>
      <c r="E1541" s="13">
        <v>136</v>
      </c>
      <c r="F1541" s="13">
        <v>833</v>
      </c>
      <c r="G1541" s="9" t="s">
        <v>1988</v>
      </c>
      <c r="H1541" s="13">
        <v>1000</v>
      </c>
      <c r="I1541" s="13">
        <v>17225675</v>
      </c>
      <c r="J1541" s="9" t="s">
        <v>599</v>
      </c>
      <c r="K1541" s="9"/>
      <c r="L1541" s="9"/>
      <c r="M1541" s="13"/>
      <c r="N1541" s="13"/>
      <c r="O1541" s="9"/>
      <c r="P1541" s="13"/>
      <c r="Q1541" s="13">
        <v>139</v>
      </c>
      <c r="R1541" s="9" t="s">
        <v>25</v>
      </c>
      <c r="S1541" s="9" t="s">
        <v>26</v>
      </c>
      <c r="T1541" s="9" t="s">
        <v>249</v>
      </c>
      <c r="U1541" s="13"/>
      <c r="V1541" s="13">
        <v>2012</v>
      </c>
      <c r="W1541" s="13">
        <v>945</v>
      </c>
      <c r="X1541" s="13">
        <v>5.6</v>
      </c>
      <c r="Y1541" s="13">
        <v>1.85</v>
      </c>
      <c r="Z1541" s="14">
        <v>0</v>
      </c>
    </row>
    <row r="1542" spans="1:26" x14ac:dyDescent="0.25">
      <c r="A1542" s="5" t="s">
        <v>20</v>
      </c>
      <c r="B1542" s="6" t="s">
        <v>114</v>
      </c>
      <c r="C1542" s="11">
        <v>152</v>
      </c>
      <c r="D1542" s="11">
        <v>97</v>
      </c>
      <c r="E1542" s="11">
        <v>4000</v>
      </c>
      <c r="F1542" s="11">
        <v>8000</v>
      </c>
      <c r="G1542" s="6" t="s">
        <v>689</v>
      </c>
      <c r="H1542" s="11">
        <v>22000</v>
      </c>
      <c r="I1542" s="11">
        <v>173381405</v>
      </c>
      <c r="J1542" s="6" t="s">
        <v>599</v>
      </c>
      <c r="K1542" s="6" t="s">
        <v>4118</v>
      </c>
      <c r="L1542" s="6" t="s">
        <v>478</v>
      </c>
      <c r="M1542" s="11" t="s">
        <v>4459</v>
      </c>
      <c r="N1542" s="11"/>
      <c r="O1542" s="6"/>
      <c r="P1542" s="11"/>
      <c r="Q1542" s="11">
        <v>395</v>
      </c>
      <c r="R1542" s="6" t="s">
        <v>25</v>
      </c>
      <c r="S1542" s="6" t="s">
        <v>26</v>
      </c>
      <c r="T1542" s="6" t="s">
        <v>54</v>
      </c>
      <c r="U1542" s="11">
        <v>33000000</v>
      </c>
      <c r="V1542" s="11">
        <v>2003</v>
      </c>
      <c r="W1542" s="11">
        <v>11000</v>
      </c>
      <c r="X1542" s="11">
        <v>6.9</v>
      </c>
      <c r="Y1542" s="11">
        <v>1.85</v>
      </c>
      <c r="Z1542" s="12">
        <v>21000</v>
      </c>
    </row>
    <row r="1543" spans="1:26" x14ac:dyDescent="0.25">
      <c r="A1543" s="8" t="s">
        <v>20</v>
      </c>
      <c r="B1543" s="9" t="s">
        <v>291</v>
      </c>
      <c r="C1543" s="13">
        <v>53</v>
      </c>
      <c r="D1543" s="13">
        <v>123</v>
      </c>
      <c r="E1543" s="13">
        <v>226</v>
      </c>
      <c r="F1543" s="13">
        <v>796</v>
      </c>
      <c r="G1543" s="9" t="s">
        <v>2112</v>
      </c>
      <c r="H1543" s="13">
        <v>3000</v>
      </c>
      <c r="I1543" s="13">
        <v>104632573</v>
      </c>
      <c r="J1543" s="9" t="s">
        <v>1074</v>
      </c>
      <c r="K1543" s="9" t="s">
        <v>478</v>
      </c>
      <c r="L1543" s="9" t="s">
        <v>4459</v>
      </c>
      <c r="M1543" s="13" t="s">
        <v>2970</v>
      </c>
      <c r="N1543" s="13"/>
      <c r="O1543" s="9"/>
      <c r="P1543" s="13"/>
      <c r="Q1543" s="13">
        <v>118</v>
      </c>
      <c r="R1543" s="9" t="s">
        <v>25</v>
      </c>
      <c r="S1543" s="9" t="s">
        <v>26</v>
      </c>
      <c r="T1543" s="9" t="s">
        <v>54</v>
      </c>
      <c r="U1543" s="13">
        <v>32000000</v>
      </c>
      <c r="V1543" s="13">
        <v>1996</v>
      </c>
      <c r="W1543" s="13">
        <v>941</v>
      </c>
      <c r="X1543" s="13">
        <v>6.4</v>
      </c>
      <c r="Y1543" s="13">
        <v>2.35</v>
      </c>
      <c r="Z1543" s="14">
        <v>0</v>
      </c>
    </row>
    <row r="1544" spans="1:26" x14ac:dyDescent="0.25">
      <c r="A1544" s="5" t="s">
        <v>20</v>
      </c>
      <c r="B1544" s="6" t="s">
        <v>1249</v>
      </c>
      <c r="C1544" s="11">
        <v>67</v>
      </c>
      <c r="D1544" s="11">
        <v>99</v>
      </c>
      <c r="E1544" s="11">
        <v>32</v>
      </c>
      <c r="F1544" s="11">
        <v>521</v>
      </c>
      <c r="G1544" s="6" t="s">
        <v>1983</v>
      </c>
      <c r="H1544" s="11">
        <v>773</v>
      </c>
      <c r="I1544" s="11">
        <v>81150692</v>
      </c>
      <c r="J1544" s="6" t="s">
        <v>378</v>
      </c>
      <c r="K1544" s="6" t="s">
        <v>599</v>
      </c>
      <c r="L1544" s="6" t="s">
        <v>4118</v>
      </c>
      <c r="M1544" s="11" t="s">
        <v>5506</v>
      </c>
      <c r="N1544" s="11"/>
      <c r="O1544" s="6"/>
      <c r="P1544" s="11"/>
      <c r="Q1544" s="11">
        <v>100</v>
      </c>
      <c r="R1544" s="6" t="s">
        <v>25</v>
      </c>
      <c r="S1544" s="6" t="s">
        <v>121</v>
      </c>
      <c r="T1544" s="6" t="s">
        <v>54</v>
      </c>
      <c r="U1544" s="11">
        <v>35000000</v>
      </c>
      <c r="V1544" s="11">
        <v>2002</v>
      </c>
      <c r="W1544" s="11">
        <v>664</v>
      </c>
      <c r="X1544" s="11">
        <v>5.0999999999999996</v>
      </c>
      <c r="Y1544" s="11">
        <v>1.85</v>
      </c>
      <c r="Z1544" s="12">
        <v>0</v>
      </c>
    </row>
    <row r="1545" spans="1:26" x14ac:dyDescent="0.25">
      <c r="A1545" s="8" t="s">
        <v>20</v>
      </c>
      <c r="B1545" s="9" t="s">
        <v>413</v>
      </c>
      <c r="C1545" s="13">
        <v>88</v>
      </c>
      <c r="D1545" s="13">
        <v>101</v>
      </c>
      <c r="E1545" s="13">
        <v>503</v>
      </c>
      <c r="F1545" s="13">
        <v>1000</v>
      </c>
      <c r="G1545" s="9" t="s">
        <v>469</v>
      </c>
      <c r="H1545" s="13">
        <v>13000</v>
      </c>
      <c r="I1545" s="13">
        <v>60328558</v>
      </c>
      <c r="J1545" s="9" t="s">
        <v>599</v>
      </c>
      <c r="K1545" s="9" t="s">
        <v>1074</v>
      </c>
      <c r="L1545" s="9" t="s">
        <v>478</v>
      </c>
      <c r="M1545" s="13"/>
      <c r="N1545" s="13"/>
      <c r="O1545" s="9"/>
      <c r="P1545" s="13"/>
      <c r="Q1545" s="13">
        <v>159</v>
      </c>
      <c r="R1545" s="9" t="s">
        <v>25</v>
      </c>
      <c r="S1545" s="9" t="s">
        <v>26</v>
      </c>
      <c r="T1545" s="9" t="s">
        <v>27</v>
      </c>
      <c r="U1545" s="13">
        <v>32000000</v>
      </c>
      <c r="V1545" s="13">
        <v>1988</v>
      </c>
      <c r="W1545" s="13">
        <v>1000</v>
      </c>
      <c r="X1545" s="13">
        <v>7</v>
      </c>
      <c r="Y1545" s="13">
        <v>1.85</v>
      </c>
      <c r="Z1545" s="14">
        <v>11000</v>
      </c>
    </row>
    <row r="1546" spans="1:26" x14ac:dyDescent="0.25">
      <c r="A1546" s="5" t="s">
        <v>20</v>
      </c>
      <c r="B1546" s="6" t="s">
        <v>2114</v>
      </c>
      <c r="C1546" s="11">
        <v>163</v>
      </c>
      <c r="D1546" s="11">
        <v>92</v>
      </c>
      <c r="E1546" s="11">
        <v>100</v>
      </c>
      <c r="F1546" s="11">
        <v>327</v>
      </c>
      <c r="G1546" s="6" t="s">
        <v>581</v>
      </c>
      <c r="H1546" s="11">
        <v>678</v>
      </c>
      <c r="I1546" s="11">
        <v>80197993</v>
      </c>
      <c r="J1546" s="6" t="s">
        <v>599</v>
      </c>
      <c r="K1546" s="6" t="s">
        <v>4118</v>
      </c>
      <c r="L1546" s="6" t="s">
        <v>5506</v>
      </c>
      <c r="M1546" s="11"/>
      <c r="N1546" s="11"/>
      <c r="O1546" s="6"/>
      <c r="P1546" s="11"/>
      <c r="Q1546" s="11">
        <v>441</v>
      </c>
      <c r="R1546" s="6" t="s">
        <v>25</v>
      </c>
      <c r="S1546" s="6" t="s">
        <v>318</v>
      </c>
      <c r="T1546" s="6" t="s">
        <v>54</v>
      </c>
      <c r="U1546" s="11">
        <v>32000000</v>
      </c>
      <c r="V1546" s="11">
        <v>2006</v>
      </c>
      <c r="W1546" s="11">
        <v>635</v>
      </c>
      <c r="X1546" s="11">
        <v>5.7</v>
      </c>
      <c r="Y1546" s="11">
        <v>1.85</v>
      </c>
      <c r="Z1546" s="12">
        <v>0</v>
      </c>
    </row>
    <row r="1547" spans="1:26" x14ac:dyDescent="0.25">
      <c r="A1547" s="8" t="s">
        <v>20</v>
      </c>
      <c r="B1547" s="9" t="s">
        <v>384</v>
      </c>
      <c r="C1547" s="13">
        <v>371</v>
      </c>
      <c r="D1547" s="13">
        <v>131</v>
      </c>
      <c r="E1547" s="13">
        <v>176</v>
      </c>
      <c r="F1547" s="13">
        <v>460</v>
      </c>
      <c r="G1547" s="9" t="s">
        <v>2116</v>
      </c>
      <c r="H1547" s="13">
        <v>722</v>
      </c>
      <c r="I1547" s="13">
        <v>169076745</v>
      </c>
      <c r="J1547" s="9" t="s">
        <v>599</v>
      </c>
      <c r="K1547" s="9" t="s">
        <v>4459</v>
      </c>
      <c r="L1547" s="9"/>
      <c r="M1547" s="13"/>
      <c r="N1547" s="13"/>
      <c r="O1547" s="9"/>
      <c r="P1547" s="13"/>
      <c r="Q1547" s="13">
        <v>485</v>
      </c>
      <c r="R1547" s="9" t="s">
        <v>25</v>
      </c>
      <c r="S1547" s="9" t="s">
        <v>26</v>
      </c>
      <c r="T1547" s="9" t="s">
        <v>249</v>
      </c>
      <c r="U1547" s="13">
        <v>32500000</v>
      </c>
      <c r="V1547" s="13">
        <v>2011</v>
      </c>
      <c r="W1547" s="13">
        <v>655</v>
      </c>
      <c r="X1547" s="13">
        <v>6.8</v>
      </c>
      <c r="Y1547" s="13">
        <v>2.35</v>
      </c>
      <c r="Z1547" s="14">
        <v>27000</v>
      </c>
    </row>
    <row r="1548" spans="1:26" x14ac:dyDescent="0.25">
      <c r="A1548" s="5" t="s">
        <v>20</v>
      </c>
      <c r="B1548" s="6" t="s">
        <v>1741</v>
      </c>
      <c r="C1548" s="11">
        <v>418</v>
      </c>
      <c r="D1548" s="11">
        <v>107</v>
      </c>
      <c r="E1548" s="11">
        <v>133</v>
      </c>
      <c r="F1548" s="11">
        <v>9000</v>
      </c>
      <c r="G1548" s="6" t="s">
        <v>48</v>
      </c>
      <c r="H1548" s="11">
        <v>17000</v>
      </c>
      <c r="I1548" s="11">
        <v>101470202</v>
      </c>
      <c r="J1548" s="6" t="s">
        <v>599</v>
      </c>
      <c r="K1548" s="6" t="s">
        <v>478</v>
      </c>
      <c r="L1548" s="6"/>
      <c r="M1548" s="11"/>
      <c r="N1548" s="11"/>
      <c r="O1548" s="6"/>
      <c r="P1548" s="11"/>
      <c r="Q1548" s="11">
        <v>669</v>
      </c>
      <c r="R1548" s="6" t="s">
        <v>25</v>
      </c>
      <c r="S1548" s="6" t="s">
        <v>26</v>
      </c>
      <c r="T1548" s="6" t="s">
        <v>249</v>
      </c>
      <c r="U1548" s="11">
        <v>32000000</v>
      </c>
      <c r="V1548" s="11">
        <v>2013</v>
      </c>
      <c r="W1548" s="11">
        <v>11000</v>
      </c>
      <c r="X1548" s="11">
        <v>6.7</v>
      </c>
      <c r="Y1548" s="11">
        <v>2.35</v>
      </c>
      <c r="Z1548" s="12">
        <v>97000</v>
      </c>
    </row>
    <row r="1549" spans="1:26" x14ac:dyDescent="0.25">
      <c r="A1549" s="8" t="s">
        <v>20</v>
      </c>
      <c r="B1549" s="9" t="s">
        <v>2117</v>
      </c>
      <c r="C1549" s="13">
        <v>131</v>
      </c>
      <c r="D1549" s="13">
        <v>103</v>
      </c>
      <c r="E1549" s="13">
        <v>9</v>
      </c>
      <c r="F1549" s="13">
        <v>573</v>
      </c>
      <c r="G1549" s="9" t="s">
        <v>1637</v>
      </c>
      <c r="H1549" s="13">
        <v>826</v>
      </c>
      <c r="I1549" s="13">
        <v>50041732</v>
      </c>
      <c r="J1549" s="9" t="s">
        <v>1786</v>
      </c>
      <c r="K1549" s="9"/>
      <c r="L1549" s="9"/>
      <c r="M1549" s="13"/>
      <c r="N1549" s="13"/>
      <c r="O1549" s="9"/>
      <c r="P1549" s="13"/>
      <c r="Q1549" s="13">
        <v>398</v>
      </c>
      <c r="R1549" s="9" t="s">
        <v>25</v>
      </c>
      <c r="S1549" s="9" t="s">
        <v>26</v>
      </c>
      <c r="T1549" s="9" t="s">
        <v>249</v>
      </c>
      <c r="U1549" s="13">
        <v>29000000</v>
      </c>
      <c r="V1549" s="13">
        <v>1999</v>
      </c>
      <c r="W1549" s="13">
        <v>724</v>
      </c>
      <c r="X1549" s="13">
        <v>6.2</v>
      </c>
      <c r="Y1549" s="13">
        <v>2.35</v>
      </c>
      <c r="Z1549" s="14">
        <v>0</v>
      </c>
    </row>
    <row r="1550" spans="1:26" x14ac:dyDescent="0.25">
      <c r="A1550" s="5" t="s">
        <v>20</v>
      </c>
      <c r="B1550" s="6" t="s">
        <v>2088</v>
      </c>
      <c r="C1550" s="11">
        <v>98</v>
      </c>
      <c r="D1550" s="11">
        <v>129</v>
      </c>
      <c r="E1550" s="11">
        <v>88</v>
      </c>
      <c r="F1550" s="11">
        <v>975</v>
      </c>
      <c r="G1550" s="6" t="s">
        <v>320</v>
      </c>
      <c r="H1550" s="11">
        <v>22000</v>
      </c>
      <c r="I1550" s="11">
        <v>48814909</v>
      </c>
      <c r="J1550" s="6" t="s">
        <v>3170</v>
      </c>
      <c r="K1550" s="6" t="s">
        <v>1074</v>
      </c>
      <c r="L1550" s="6"/>
      <c r="M1550" s="11"/>
      <c r="N1550" s="11"/>
      <c r="O1550" s="6"/>
      <c r="P1550" s="11"/>
      <c r="Q1550" s="11">
        <v>224</v>
      </c>
      <c r="R1550" s="6" t="s">
        <v>25</v>
      </c>
      <c r="S1550" s="6" t="s">
        <v>26</v>
      </c>
      <c r="T1550" s="6" t="s">
        <v>249</v>
      </c>
      <c r="U1550" s="11">
        <v>32000000</v>
      </c>
      <c r="V1550" s="11">
        <v>2000</v>
      </c>
      <c r="W1550" s="11">
        <v>9000</v>
      </c>
      <c r="X1550" s="11">
        <v>7.2</v>
      </c>
      <c r="Y1550" s="11">
        <v>2.35</v>
      </c>
      <c r="Z1550" s="12">
        <v>0</v>
      </c>
    </row>
    <row r="1551" spans="1:26" x14ac:dyDescent="0.25">
      <c r="A1551" s="8" t="s">
        <v>20</v>
      </c>
      <c r="B1551" s="9" t="s">
        <v>2118</v>
      </c>
      <c r="C1551" s="13">
        <v>119</v>
      </c>
      <c r="D1551" s="13">
        <v>107</v>
      </c>
      <c r="E1551" s="13">
        <v>34</v>
      </c>
      <c r="F1551" s="13">
        <v>1000</v>
      </c>
      <c r="G1551" s="9" t="s">
        <v>530</v>
      </c>
      <c r="H1551" s="13">
        <v>23000</v>
      </c>
      <c r="I1551" s="13">
        <v>57744720</v>
      </c>
      <c r="J1551" s="9" t="s">
        <v>497</v>
      </c>
      <c r="K1551" s="9" t="s">
        <v>5507</v>
      </c>
      <c r="L1551" s="9" t="s">
        <v>2604</v>
      </c>
      <c r="M1551" s="13"/>
      <c r="N1551" s="13"/>
      <c r="O1551" s="9"/>
      <c r="P1551" s="13"/>
      <c r="Q1551" s="13">
        <v>132</v>
      </c>
      <c r="R1551" s="9" t="s">
        <v>25</v>
      </c>
      <c r="S1551" s="9" t="s">
        <v>26</v>
      </c>
      <c r="T1551" s="9" t="s">
        <v>27</v>
      </c>
      <c r="U1551" s="13">
        <v>20000000</v>
      </c>
      <c r="V1551" s="13">
        <v>2010</v>
      </c>
      <c r="W1551" s="13">
        <v>4000</v>
      </c>
      <c r="X1551" s="13">
        <v>6.2</v>
      </c>
      <c r="Y1551" s="13">
        <v>2.35</v>
      </c>
      <c r="Z1551" s="14">
        <v>0</v>
      </c>
    </row>
    <row r="1552" spans="1:26" x14ac:dyDescent="0.25">
      <c r="A1552" s="5" t="s">
        <v>20</v>
      </c>
      <c r="B1552" s="6" t="s">
        <v>2119</v>
      </c>
      <c r="C1552" s="11">
        <v>133</v>
      </c>
      <c r="D1552" s="11">
        <v>89</v>
      </c>
      <c r="E1552" s="11">
        <v>16</v>
      </c>
      <c r="F1552" s="11">
        <v>2000</v>
      </c>
      <c r="G1552" s="6" t="s">
        <v>622</v>
      </c>
      <c r="H1552" s="11">
        <v>49000</v>
      </c>
      <c r="I1552" s="11">
        <v>21784432</v>
      </c>
      <c r="J1552" s="6" t="s">
        <v>599</v>
      </c>
      <c r="K1552" s="6"/>
      <c r="L1552" s="6"/>
      <c r="M1552" s="11"/>
      <c r="N1552" s="11"/>
      <c r="O1552" s="6"/>
      <c r="P1552" s="11"/>
      <c r="Q1552" s="11">
        <v>108</v>
      </c>
      <c r="R1552" s="6" t="s">
        <v>25</v>
      </c>
      <c r="S1552" s="6" t="s">
        <v>26</v>
      </c>
      <c r="T1552" s="6" t="s">
        <v>249</v>
      </c>
      <c r="U1552" s="11">
        <v>35000000</v>
      </c>
      <c r="V1552" s="11">
        <v>2013</v>
      </c>
      <c r="W1552" s="11">
        <v>22000</v>
      </c>
      <c r="X1552" s="11">
        <v>5.6</v>
      </c>
      <c r="Y1552" s="11">
        <v>2.35</v>
      </c>
      <c r="Z1552" s="12">
        <v>0</v>
      </c>
    </row>
    <row r="1553" spans="1:26" x14ac:dyDescent="0.25">
      <c r="A1553" s="8" t="s">
        <v>20</v>
      </c>
      <c r="B1553" s="9" t="s">
        <v>1460</v>
      </c>
      <c r="C1553" s="13">
        <v>88</v>
      </c>
      <c r="D1553" s="13">
        <v>113</v>
      </c>
      <c r="E1553" s="13">
        <v>14</v>
      </c>
      <c r="F1553" s="13">
        <v>534</v>
      </c>
      <c r="G1553" s="9" t="s">
        <v>465</v>
      </c>
      <c r="H1553" s="13">
        <v>918</v>
      </c>
      <c r="I1553" s="13">
        <v>37911876</v>
      </c>
      <c r="J1553" s="9" t="s">
        <v>497</v>
      </c>
      <c r="K1553" s="9" t="s">
        <v>599</v>
      </c>
      <c r="L1553" s="9" t="s">
        <v>5507</v>
      </c>
      <c r="M1553" s="13"/>
      <c r="N1553" s="13"/>
      <c r="O1553" s="9"/>
      <c r="P1553" s="13"/>
      <c r="Q1553" s="13">
        <v>47</v>
      </c>
      <c r="R1553" s="9" t="s">
        <v>25</v>
      </c>
      <c r="S1553" s="9" t="s">
        <v>26</v>
      </c>
      <c r="T1553" s="9" t="s">
        <v>27</v>
      </c>
      <c r="U1553" s="13">
        <v>32000000</v>
      </c>
      <c r="V1553" s="13">
        <v>2011</v>
      </c>
      <c r="W1553" s="13">
        <v>845</v>
      </c>
      <c r="X1553" s="13">
        <v>4.4000000000000004</v>
      </c>
      <c r="Y1553" s="13">
        <v>2.35</v>
      </c>
      <c r="Z1553" s="14">
        <v>0</v>
      </c>
    </row>
    <row r="1554" spans="1:26" x14ac:dyDescent="0.25">
      <c r="A1554" s="5" t="s">
        <v>20</v>
      </c>
      <c r="B1554" s="6" t="s">
        <v>301</v>
      </c>
      <c r="C1554" s="11">
        <v>522</v>
      </c>
      <c r="D1554" s="11">
        <v>93</v>
      </c>
      <c r="E1554" s="11">
        <v>0</v>
      </c>
      <c r="F1554" s="11">
        <v>355</v>
      </c>
      <c r="G1554" s="6" t="s">
        <v>2120</v>
      </c>
      <c r="H1554" s="11">
        <v>15000</v>
      </c>
      <c r="I1554" s="11">
        <v>54696902</v>
      </c>
      <c r="J1554" s="6" t="s">
        <v>5505</v>
      </c>
      <c r="K1554" s="6" t="s">
        <v>2970</v>
      </c>
      <c r="L1554" s="6" t="s">
        <v>2604</v>
      </c>
      <c r="M1554" s="11"/>
      <c r="N1554" s="11"/>
      <c r="O1554" s="6"/>
      <c r="P1554" s="11"/>
      <c r="Q1554" s="11">
        <v>571</v>
      </c>
      <c r="R1554" s="6" t="s">
        <v>25</v>
      </c>
      <c r="S1554" s="6" t="s">
        <v>26</v>
      </c>
      <c r="T1554" s="6" t="s">
        <v>27</v>
      </c>
      <c r="U1554" s="11">
        <v>32000000</v>
      </c>
      <c r="V1554" s="11">
        <v>2011</v>
      </c>
      <c r="W1554" s="11">
        <v>491</v>
      </c>
      <c r="X1554" s="11">
        <v>7.5</v>
      </c>
      <c r="Y1554" s="11">
        <v>1.85</v>
      </c>
      <c r="Z1554" s="12">
        <v>56000</v>
      </c>
    </row>
    <row r="1555" spans="1:26" x14ac:dyDescent="0.25">
      <c r="A1555" s="8" t="s">
        <v>20</v>
      </c>
      <c r="B1555" s="9" t="s">
        <v>1480</v>
      </c>
      <c r="C1555" s="13">
        <v>43</v>
      </c>
      <c r="D1555" s="13">
        <v>120</v>
      </c>
      <c r="E1555" s="13">
        <v>155</v>
      </c>
      <c r="F1555" s="13">
        <v>240</v>
      </c>
      <c r="G1555" s="9" t="s">
        <v>2121</v>
      </c>
      <c r="H1555" s="13">
        <v>344</v>
      </c>
      <c r="I1555" s="13">
        <v>36733909</v>
      </c>
      <c r="J1555" s="9" t="s">
        <v>378</v>
      </c>
      <c r="K1555" s="9" t="s">
        <v>3170</v>
      </c>
      <c r="L1555" s="9" t="s">
        <v>1074</v>
      </c>
      <c r="M1555" s="13" t="s">
        <v>2604</v>
      </c>
      <c r="N1555" s="13"/>
      <c r="O1555" s="9"/>
      <c r="P1555" s="13"/>
      <c r="Q1555" s="13">
        <v>112</v>
      </c>
      <c r="R1555" s="9" t="s">
        <v>25</v>
      </c>
      <c r="S1555" s="9" t="s">
        <v>26</v>
      </c>
      <c r="T1555" s="9" t="s">
        <v>249</v>
      </c>
      <c r="U1555" s="13">
        <v>32000000</v>
      </c>
      <c r="V1555" s="13">
        <v>1993</v>
      </c>
      <c r="W1555" s="13">
        <v>242</v>
      </c>
      <c r="X1555" s="13">
        <v>7.1</v>
      </c>
      <c r="Y1555" s="13">
        <v>1.85</v>
      </c>
      <c r="Z1555" s="14">
        <v>0</v>
      </c>
    </row>
    <row r="1556" spans="1:26" x14ac:dyDescent="0.25">
      <c r="A1556" s="5" t="s">
        <v>20</v>
      </c>
      <c r="B1556" s="6" t="s">
        <v>496</v>
      </c>
      <c r="C1556" s="11">
        <v>224</v>
      </c>
      <c r="D1556" s="11">
        <v>98</v>
      </c>
      <c r="E1556" s="11">
        <v>541</v>
      </c>
      <c r="F1556" s="11">
        <v>897</v>
      </c>
      <c r="G1556" s="6" t="s">
        <v>892</v>
      </c>
      <c r="H1556" s="11">
        <v>8000</v>
      </c>
      <c r="I1556" s="11">
        <v>35063732</v>
      </c>
      <c r="J1556" s="6" t="s">
        <v>5505</v>
      </c>
      <c r="K1556" s="6" t="s">
        <v>2604</v>
      </c>
      <c r="L1556" s="6"/>
      <c r="M1556" s="11"/>
      <c r="N1556" s="11"/>
      <c r="O1556" s="6"/>
      <c r="P1556" s="11"/>
      <c r="Q1556" s="11">
        <v>383</v>
      </c>
      <c r="R1556" s="6" t="s">
        <v>25</v>
      </c>
      <c r="S1556" s="6" t="s">
        <v>26</v>
      </c>
      <c r="T1556" s="6" t="s">
        <v>249</v>
      </c>
      <c r="U1556" s="11">
        <v>32000000</v>
      </c>
      <c r="V1556" s="11">
        <v>2007</v>
      </c>
      <c r="W1556" s="11">
        <v>912</v>
      </c>
      <c r="X1556" s="11">
        <v>6.4</v>
      </c>
      <c r="Y1556" s="11">
        <v>2.35</v>
      </c>
      <c r="Z1556" s="12">
        <v>10000</v>
      </c>
    </row>
    <row r="1557" spans="1:26" x14ac:dyDescent="0.25">
      <c r="A1557" s="8" t="s">
        <v>20</v>
      </c>
      <c r="B1557" s="9" t="s">
        <v>1266</v>
      </c>
      <c r="C1557" s="13">
        <v>122</v>
      </c>
      <c r="D1557" s="13">
        <v>105</v>
      </c>
      <c r="E1557" s="13">
        <v>0</v>
      </c>
      <c r="F1557" s="13">
        <v>223</v>
      </c>
      <c r="G1557" s="9" t="s">
        <v>2123</v>
      </c>
      <c r="H1557" s="13">
        <v>716</v>
      </c>
      <c r="I1557" s="13">
        <v>99462</v>
      </c>
      <c r="J1557" s="9" t="s">
        <v>497</v>
      </c>
      <c r="K1557" s="9" t="s">
        <v>378</v>
      </c>
      <c r="L1557" s="9" t="s">
        <v>1074</v>
      </c>
      <c r="M1557" s="13" t="s">
        <v>4118</v>
      </c>
      <c r="N1557" s="13"/>
      <c r="O1557" s="9"/>
      <c r="P1557" s="13"/>
      <c r="Q1557" s="13">
        <v>28</v>
      </c>
      <c r="R1557" s="9" t="s">
        <v>25</v>
      </c>
      <c r="S1557" s="9" t="s">
        <v>538</v>
      </c>
      <c r="T1557" s="9" t="s">
        <v>54</v>
      </c>
      <c r="U1557" s="13">
        <v>33000000</v>
      </c>
      <c r="V1557" s="13">
        <v>2013</v>
      </c>
      <c r="W1557" s="13">
        <v>648</v>
      </c>
      <c r="X1557" s="13">
        <v>7.1</v>
      </c>
      <c r="Y1557" s="13">
        <v>2.35</v>
      </c>
      <c r="Z1557" s="14">
        <v>5000</v>
      </c>
    </row>
    <row r="1558" spans="1:26" x14ac:dyDescent="0.25">
      <c r="A1558" s="5" t="s">
        <v>20</v>
      </c>
      <c r="B1558" s="6" t="s">
        <v>172</v>
      </c>
      <c r="C1558" s="11">
        <v>56</v>
      </c>
      <c r="D1558" s="11">
        <v>142</v>
      </c>
      <c r="E1558" s="11">
        <v>14000</v>
      </c>
      <c r="F1558" s="11">
        <v>642</v>
      </c>
      <c r="G1558" s="6" t="s">
        <v>2125</v>
      </c>
      <c r="H1558" s="11">
        <v>16000</v>
      </c>
      <c r="I1558" s="11"/>
      <c r="J1558" s="6" t="s">
        <v>497</v>
      </c>
      <c r="K1558" s="6" t="s">
        <v>599</v>
      </c>
      <c r="L1558" s="6" t="s">
        <v>5508</v>
      </c>
      <c r="M1558" s="11"/>
      <c r="N1558" s="11"/>
      <c r="O1558" s="6"/>
      <c r="P1558" s="11"/>
      <c r="Q1558" s="11">
        <v>217</v>
      </c>
      <c r="R1558" s="6" t="s">
        <v>25</v>
      </c>
      <c r="S1558" s="6" t="s">
        <v>26</v>
      </c>
      <c r="T1558" s="6" t="s">
        <v>54</v>
      </c>
      <c r="U1558" s="11">
        <v>35000000</v>
      </c>
      <c r="V1558" s="11">
        <v>1979</v>
      </c>
      <c r="W1558" s="11">
        <v>1000</v>
      </c>
      <c r="X1558" s="11">
        <v>5.9</v>
      </c>
      <c r="Y1558" s="11">
        <v>2.35</v>
      </c>
      <c r="Z1558" s="12">
        <v>2000</v>
      </c>
    </row>
    <row r="1559" spans="1:26" x14ac:dyDescent="0.25">
      <c r="A1559" s="8" t="s">
        <v>20</v>
      </c>
      <c r="B1559" s="9" t="s">
        <v>1885</v>
      </c>
      <c r="C1559" s="13">
        <v>75</v>
      </c>
      <c r="D1559" s="13">
        <v>98</v>
      </c>
      <c r="E1559" s="13">
        <v>61</v>
      </c>
      <c r="F1559" s="13">
        <v>83</v>
      </c>
      <c r="G1559" s="9" t="s">
        <v>1060</v>
      </c>
      <c r="H1559" s="13">
        <v>649</v>
      </c>
      <c r="I1559" s="13">
        <v>32701088</v>
      </c>
      <c r="J1559" s="9" t="s">
        <v>1074</v>
      </c>
      <c r="K1559" s="9" t="s">
        <v>4118</v>
      </c>
      <c r="L1559" s="9" t="s">
        <v>5506</v>
      </c>
      <c r="M1559" s="13"/>
      <c r="N1559" s="13"/>
      <c r="O1559" s="9"/>
      <c r="P1559" s="13"/>
      <c r="Q1559" s="13">
        <v>108</v>
      </c>
      <c r="R1559" s="9" t="s">
        <v>25</v>
      </c>
      <c r="S1559" s="9" t="s">
        <v>26</v>
      </c>
      <c r="T1559" s="9" t="s">
        <v>54</v>
      </c>
      <c r="U1559" s="13">
        <v>32000000</v>
      </c>
      <c r="V1559" s="13">
        <v>2005</v>
      </c>
      <c r="W1559" s="13">
        <v>579</v>
      </c>
      <c r="X1559" s="13">
        <v>6.9</v>
      </c>
      <c r="Y1559" s="13">
        <v>2.35</v>
      </c>
      <c r="Z1559" s="14">
        <v>0</v>
      </c>
    </row>
    <row r="1560" spans="1:26" x14ac:dyDescent="0.25">
      <c r="A1560" s="5" t="s">
        <v>20</v>
      </c>
      <c r="B1560" s="6" t="s">
        <v>1558</v>
      </c>
      <c r="C1560" s="11">
        <v>441</v>
      </c>
      <c r="D1560" s="11">
        <v>96</v>
      </c>
      <c r="E1560" s="11">
        <v>0</v>
      </c>
      <c r="F1560" s="11">
        <v>882</v>
      </c>
      <c r="G1560" s="6" t="s">
        <v>2127</v>
      </c>
      <c r="H1560" s="11">
        <v>10000</v>
      </c>
      <c r="I1560" s="11">
        <v>31493782</v>
      </c>
      <c r="J1560" s="6" t="s">
        <v>5507</v>
      </c>
      <c r="K1560" s="6" t="s">
        <v>1074</v>
      </c>
      <c r="L1560" s="6" t="s">
        <v>2604</v>
      </c>
      <c r="M1560" s="11"/>
      <c r="N1560" s="11"/>
      <c r="O1560" s="6"/>
      <c r="P1560" s="11"/>
      <c r="Q1560" s="11">
        <v>1125</v>
      </c>
      <c r="R1560" s="6" t="s">
        <v>25</v>
      </c>
      <c r="S1560" s="6" t="s">
        <v>26</v>
      </c>
      <c r="T1560" s="6" t="s">
        <v>249</v>
      </c>
      <c r="U1560" s="11">
        <v>32000000</v>
      </c>
      <c r="V1560" s="11">
        <v>2005</v>
      </c>
      <c r="W1560" s="11">
        <v>917</v>
      </c>
      <c r="X1560" s="11">
        <v>7.5</v>
      </c>
      <c r="Y1560" s="11">
        <v>1.85</v>
      </c>
      <c r="Z1560" s="12">
        <v>0</v>
      </c>
    </row>
    <row r="1561" spans="1:26" x14ac:dyDescent="0.25">
      <c r="A1561" s="8" t="s">
        <v>20</v>
      </c>
      <c r="B1561" s="9" t="s">
        <v>432</v>
      </c>
      <c r="C1561" s="13">
        <v>163</v>
      </c>
      <c r="D1561" s="13">
        <v>87</v>
      </c>
      <c r="E1561" s="13">
        <v>255</v>
      </c>
      <c r="F1561" s="13">
        <v>810</v>
      </c>
      <c r="G1561" s="9" t="s">
        <v>285</v>
      </c>
      <c r="H1561" s="13">
        <v>26000</v>
      </c>
      <c r="I1561" s="13">
        <v>43095600</v>
      </c>
      <c r="J1561" s="9" t="s">
        <v>497</v>
      </c>
      <c r="K1561" s="9" t="s">
        <v>5507</v>
      </c>
      <c r="L1561" s="9" t="s">
        <v>2604</v>
      </c>
      <c r="M1561" s="13"/>
      <c r="N1561" s="13"/>
      <c r="O1561" s="9"/>
      <c r="P1561" s="13"/>
      <c r="Q1561" s="13">
        <v>340</v>
      </c>
      <c r="R1561" s="9" t="s">
        <v>25</v>
      </c>
      <c r="S1561" s="9" t="s">
        <v>538</v>
      </c>
      <c r="T1561" s="9" t="s">
        <v>27</v>
      </c>
      <c r="U1561" s="13">
        <v>32000000</v>
      </c>
      <c r="V1561" s="13">
        <v>2005</v>
      </c>
      <c r="W1561" s="13">
        <v>1000</v>
      </c>
      <c r="X1561" s="13">
        <v>6.3</v>
      </c>
      <c r="Y1561" s="13">
        <v>2.35</v>
      </c>
      <c r="Z1561" s="14">
        <v>0</v>
      </c>
    </row>
    <row r="1562" spans="1:26" x14ac:dyDescent="0.25">
      <c r="A1562" s="5" t="s">
        <v>309</v>
      </c>
      <c r="B1562" s="6" t="s">
        <v>47</v>
      </c>
      <c r="C1562" s="11">
        <v>63</v>
      </c>
      <c r="D1562" s="11">
        <v>107</v>
      </c>
      <c r="E1562" s="11">
        <v>0</v>
      </c>
      <c r="F1562" s="11">
        <v>159</v>
      </c>
      <c r="G1562" s="6" t="s">
        <v>2128</v>
      </c>
      <c r="H1562" s="11">
        <v>29000</v>
      </c>
      <c r="I1562" s="11">
        <v>18636537</v>
      </c>
      <c r="J1562" s="6" t="s">
        <v>497</v>
      </c>
      <c r="K1562" s="6" t="s">
        <v>2604</v>
      </c>
      <c r="L1562" s="6" t="s">
        <v>3495</v>
      </c>
      <c r="M1562" s="11"/>
      <c r="N1562" s="11"/>
      <c r="O1562" s="6"/>
      <c r="P1562" s="11"/>
      <c r="Q1562" s="11">
        <v>216</v>
      </c>
      <c r="R1562" s="6" t="s">
        <v>25</v>
      </c>
      <c r="S1562" s="6" t="s">
        <v>282</v>
      </c>
      <c r="T1562" s="6" t="s">
        <v>249</v>
      </c>
      <c r="U1562" s="11">
        <v>32000000</v>
      </c>
      <c r="V1562" s="11">
        <v>1995</v>
      </c>
      <c r="W1562" s="11">
        <v>165</v>
      </c>
      <c r="X1562" s="11">
        <v>6.4</v>
      </c>
      <c r="Y1562" s="11">
        <v>1.85</v>
      </c>
      <c r="Z1562" s="12">
        <v>0</v>
      </c>
    </row>
    <row r="1563" spans="1:26" x14ac:dyDescent="0.25">
      <c r="A1563" s="8" t="s">
        <v>20</v>
      </c>
      <c r="B1563" s="9" t="s">
        <v>1664</v>
      </c>
      <c r="C1563" s="13">
        <v>90</v>
      </c>
      <c r="D1563" s="13">
        <v>90</v>
      </c>
      <c r="E1563" s="13">
        <v>29</v>
      </c>
      <c r="F1563" s="13">
        <v>142</v>
      </c>
      <c r="G1563" s="9" t="s">
        <v>2129</v>
      </c>
      <c r="H1563" s="13">
        <v>638</v>
      </c>
      <c r="I1563" s="13">
        <v>17848322</v>
      </c>
      <c r="J1563" s="9" t="s">
        <v>599</v>
      </c>
      <c r="K1563" s="9" t="s">
        <v>4459</v>
      </c>
      <c r="L1563" s="9"/>
      <c r="M1563" s="13"/>
      <c r="N1563" s="13"/>
      <c r="O1563" s="9"/>
      <c r="P1563" s="13"/>
      <c r="Q1563" s="13">
        <v>102</v>
      </c>
      <c r="R1563" s="9" t="s">
        <v>25</v>
      </c>
      <c r="S1563" s="9" t="s">
        <v>2130</v>
      </c>
      <c r="T1563" s="9" t="s">
        <v>27</v>
      </c>
      <c r="U1563" s="13">
        <v>28000000</v>
      </c>
      <c r="V1563" s="13">
        <v>2004</v>
      </c>
      <c r="W1563" s="13">
        <v>160</v>
      </c>
      <c r="X1563" s="13">
        <v>5.9</v>
      </c>
      <c r="Y1563" s="13">
        <v>2.35</v>
      </c>
      <c r="Z1563" s="14">
        <v>702</v>
      </c>
    </row>
    <row r="1564" spans="1:26" x14ac:dyDescent="0.25">
      <c r="A1564" s="5" t="s">
        <v>20</v>
      </c>
      <c r="B1564" s="6" t="s">
        <v>212</v>
      </c>
      <c r="C1564" s="11">
        <v>163</v>
      </c>
      <c r="D1564" s="11">
        <v>121</v>
      </c>
      <c r="E1564" s="11">
        <v>17000</v>
      </c>
      <c r="F1564" s="11">
        <v>245</v>
      </c>
      <c r="G1564" s="6" t="s">
        <v>2131</v>
      </c>
      <c r="H1564" s="11">
        <v>12000</v>
      </c>
      <c r="I1564" s="11">
        <v>16640210</v>
      </c>
      <c r="J1564" s="6" t="s">
        <v>1074</v>
      </c>
      <c r="K1564" s="6" t="s">
        <v>2604</v>
      </c>
      <c r="L1564" s="6"/>
      <c r="M1564" s="11"/>
      <c r="N1564" s="11"/>
      <c r="O1564" s="6"/>
      <c r="P1564" s="11"/>
      <c r="Q1564" s="11">
        <v>382</v>
      </c>
      <c r="R1564" s="6" t="s">
        <v>25</v>
      </c>
      <c r="S1564" s="6" t="s">
        <v>26</v>
      </c>
      <c r="T1564" s="6" t="s">
        <v>249</v>
      </c>
      <c r="U1564" s="11">
        <v>55000000</v>
      </c>
      <c r="V1564" s="11">
        <v>1999</v>
      </c>
      <c r="W1564" s="11">
        <v>368</v>
      </c>
      <c r="X1564" s="11">
        <v>6.8</v>
      </c>
      <c r="Y1564" s="11">
        <v>2.35</v>
      </c>
      <c r="Z1564" s="12">
        <v>0</v>
      </c>
    </row>
    <row r="1565" spans="1:26" x14ac:dyDescent="0.25">
      <c r="A1565" s="8" t="s">
        <v>20</v>
      </c>
      <c r="B1565" s="9" t="s">
        <v>2132</v>
      </c>
      <c r="C1565" s="13">
        <v>197</v>
      </c>
      <c r="D1565" s="13">
        <v>119</v>
      </c>
      <c r="E1565" s="13">
        <v>238</v>
      </c>
      <c r="F1565" s="13">
        <v>447</v>
      </c>
      <c r="G1565" s="9" t="s">
        <v>615</v>
      </c>
      <c r="H1565" s="13">
        <v>1000</v>
      </c>
      <c r="I1565" s="13">
        <v>13763130</v>
      </c>
      <c r="J1565" s="9" t="s">
        <v>497</v>
      </c>
      <c r="K1565" s="9" t="s">
        <v>5507</v>
      </c>
      <c r="L1565" s="9" t="s">
        <v>2970</v>
      </c>
      <c r="M1565" s="13" t="s">
        <v>2604</v>
      </c>
      <c r="N1565" s="13"/>
      <c r="O1565" s="9"/>
      <c r="P1565" s="13"/>
      <c r="Q1565" s="13">
        <v>187</v>
      </c>
      <c r="R1565" s="9" t="s">
        <v>25</v>
      </c>
      <c r="S1565" s="9" t="s">
        <v>26</v>
      </c>
      <c r="T1565" s="9" t="s">
        <v>249</v>
      </c>
      <c r="U1565" s="13">
        <v>32000000</v>
      </c>
      <c r="V1565" s="13">
        <v>2010</v>
      </c>
      <c r="W1565" s="13">
        <v>561</v>
      </c>
      <c r="X1565" s="13">
        <v>6.3</v>
      </c>
      <c r="Y1565" s="13">
        <v>2.35</v>
      </c>
      <c r="Z1565" s="14">
        <v>12000</v>
      </c>
    </row>
    <row r="1566" spans="1:26" x14ac:dyDescent="0.25">
      <c r="A1566" s="5" t="s">
        <v>20</v>
      </c>
      <c r="B1566" s="6" t="s">
        <v>2133</v>
      </c>
      <c r="C1566" s="11">
        <v>93</v>
      </c>
      <c r="D1566" s="11">
        <v>107</v>
      </c>
      <c r="E1566" s="11">
        <v>26</v>
      </c>
      <c r="F1566" s="11">
        <v>535</v>
      </c>
      <c r="G1566" s="6" t="s">
        <v>1981</v>
      </c>
      <c r="H1566" s="11">
        <v>889</v>
      </c>
      <c r="I1566" s="11">
        <v>10956379</v>
      </c>
      <c r="J1566" s="6" t="s">
        <v>497</v>
      </c>
      <c r="K1566" s="6" t="s">
        <v>1074</v>
      </c>
      <c r="L1566" s="6" t="s">
        <v>478</v>
      </c>
      <c r="M1566" s="11" t="s">
        <v>1786</v>
      </c>
      <c r="N1566" s="11" t="s">
        <v>2604</v>
      </c>
      <c r="O1566" s="6"/>
      <c r="P1566" s="11"/>
      <c r="Q1566" s="11">
        <v>364</v>
      </c>
      <c r="R1566" s="6" t="s">
        <v>25</v>
      </c>
      <c r="S1566" s="6" t="s">
        <v>1624</v>
      </c>
      <c r="T1566" s="6" t="s">
        <v>27</v>
      </c>
      <c r="U1566" s="11">
        <v>35000000</v>
      </c>
      <c r="V1566" s="11">
        <v>2007</v>
      </c>
      <c r="W1566" s="11">
        <v>618</v>
      </c>
      <c r="X1566" s="11">
        <v>3.6</v>
      </c>
      <c r="Y1566" s="11">
        <v>2.35</v>
      </c>
      <c r="Z1566" s="12">
        <v>0</v>
      </c>
    </row>
    <row r="1567" spans="1:26" x14ac:dyDescent="0.25">
      <c r="A1567" s="8" t="s">
        <v>20</v>
      </c>
      <c r="B1567" s="9" t="s">
        <v>1920</v>
      </c>
      <c r="C1567" s="13">
        <v>15</v>
      </c>
      <c r="D1567" s="13">
        <v>110</v>
      </c>
      <c r="E1567" s="13">
        <v>278</v>
      </c>
      <c r="F1567" s="13">
        <v>179</v>
      </c>
      <c r="G1567" s="9" t="s">
        <v>1130</v>
      </c>
      <c r="H1567" s="13">
        <v>3000</v>
      </c>
      <c r="I1567" s="13">
        <v>4357000</v>
      </c>
      <c r="J1567" s="9" t="s">
        <v>599</v>
      </c>
      <c r="K1567" s="9" t="s">
        <v>4118</v>
      </c>
      <c r="L1567" s="9" t="s">
        <v>478</v>
      </c>
      <c r="M1567" s="13"/>
      <c r="N1567" s="13"/>
      <c r="O1567" s="9"/>
      <c r="P1567" s="13"/>
      <c r="Q1567" s="13">
        <v>30</v>
      </c>
      <c r="R1567" s="9" t="s">
        <v>25</v>
      </c>
      <c r="S1567" s="9" t="s">
        <v>26</v>
      </c>
      <c r="T1567" s="9" t="s">
        <v>54</v>
      </c>
      <c r="U1567" s="13">
        <v>30000000</v>
      </c>
      <c r="V1567" s="13">
        <v>1996</v>
      </c>
      <c r="W1567" s="13">
        <v>359</v>
      </c>
      <c r="X1567" s="13">
        <v>5.3</v>
      </c>
      <c r="Y1567" s="13">
        <v>1.85</v>
      </c>
      <c r="Z1567" s="14">
        <v>350</v>
      </c>
    </row>
    <row r="1568" spans="1:26" x14ac:dyDescent="0.25">
      <c r="A1568" s="5" t="s">
        <v>20</v>
      </c>
      <c r="B1568" s="6" t="s">
        <v>2135</v>
      </c>
      <c r="C1568" s="11">
        <v>260</v>
      </c>
      <c r="D1568" s="11">
        <v>100</v>
      </c>
      <c r="E1568" s="11">
        <v>35</v>
      </c>
      <c r="F1568" s="11">
        <v>7000</v>
      </c>
      <c r="G1568" s="6" t="s">
        <v>134</v>
      </c>
      <c r="H1568" s="11">
        <v>12000</v>
      </c>
      <c r="I1568" s="11">
        <v>22525921</v>
      </c>
      <c r="J1568" s="6" t="s">
        <v>599</v>
      </c>
      <c r="K1568" s="6"/>
      <c r="L1568" s="6"/>
      <c r="M1568" s="11"/>
      <c r="N1568" s="11"/>
      <c r="O1568" s="6"/>
      <c r="P1568" s="11"/>
      <c r="Q1568" s="11">
        <v>158</v>
      </c>
      <c r="R1568" s="6" t="s">
        <v>25</v>
      </c>
      <c r="S1568" s="6" t="s">
        <v>26</v>
      </c>
      <c r="T1568" s="6" t="s">
        <v>27</v>
      </c>
      <c r="U1568" s="11">
        <v>30000000</v>
      </c>
      <c r="V1568" s="11">
        <v>2013</v>
      </c>
      <c r="W1568" s="11">
        <v>10000</v>
      </c>
      <c r="X1568" s="11">
        <v>5.9</v>
      </c>
      <c r="Y1568" s="11">
        <v>2.35</v>
      </c>
      <c r="Z1568" s="12">
        <v>13000</v>
      </c>
    </row>
    <row r="1569" spans="1:26" x14ac:dyDescent="0.25">
      <c r="A1569" s="8" t="s">
        <v>20</v>
      </c>
      <c r="B1569" s="9" t="s">
        <v>631</v>
      </c>
      <c r="C1569" s="13">
        <v>18</v>
      </c>
      <c r="D1569" s="13">
        <v>75</v>
      </c>
      <c r="E1569" s="13">
        <v>10</v>
      </c>
      <c r="F1569" s="13">
        <v>826</v>
      </c>
      <c r="G1569" s="9" t="s">
        <v>704</v>
      </c>
      <c r="H1569" s="13">
        <v>3000</v>
      </c>
      <c r="I1569" s="13">
        <v>3562749</v>
      </c>
      <c r="J1569" s="9" t="s">
        <v>2809</v>
      </c>
      <c r="K1569" s="9" t="s">
        <v>599</v>
      </c>
      <c r="L1569" s="9" t="s">
        <v>4118</v>
      </c>
      <c r="M1569" s="13" t="s">
        <v>478</v>
      </c>
      <c r="N1569" s="13" t="s">
        <v>3976</v>
      </c>
      <c r="O1569" s="9"/>
      <c r="P1569" s="13"/>
      <c r="Q1569" s="13">
        <v>49</v>
      </c>
      <c r="R1569" s="9" t="s">
        <v>25</v>
      </c>
      <c r="S1569" s="9" t="s">
        <v>26</v>
      </c>
      <c r="T1569" s="9" t="s">
        <v>126</v>
      </c>
      <c r="U1569" s="13">
        <v>32000000</v>
      </c>
      <c r="V1569" s="13">
        <v>1997</v>
      </c>
      <c r="W1569" s="13">
        <v>2000</v>
      </c>
      <c r="X1569" s="13">
        <v>6.9</v>
      </c>
      <c r="Y1569" s="13">
        <v>1.33</v>
      </c>
      <c r="Z1569" s="14">
        <v>643</v>
      </c>
    </row>
    <row r="1570" spans="1:26" x14ac:dyDescent="0.25">
      <c r="A1570" s="5" t="s">
        <v>20</v>
      </c>
      <c r="B1570" s="6" t="s">
        <v>2136</v>
      </c>
      <c r="C1570" s="11">
        <v>70</v>
      </c>
      <c r="D1570" s="11">
        <v>132</v>
      </c>
      <c r="E1570" s="11">
        <v>0</v>
      </c>
      <c r="F1570" s="11">
        <v>876</v>
      </c>
      <c r="G1570" s="6" t="s">
        <v>862</v>
      </c>
      <c r="H1570" s="11">
        <v>13000</v>
      </c>
      <c r="I1570" s="11">
        <v>2899970</v>
      </c>
      <c r="J1570" s="6" t="s">
        <v>1074</v>
      </c>
      <c r="K1570" s="6"/>
      <c r="L1570" s="6"/>
      <c r="M1570" s="11"/>
      <c r="N1570" s="11"/>
      <c r="O1570" s="6"/>
      <c r="P1570" s="11"/>
      <c r="Q1570" s="11">
        <v>161</v>
      </c>
      <c r="R1570" s="6" t="s">
        <v>25</v>
      </c>
      <c r="S1570" s="6" t="s">
        <v>26</v>
      </c>
      <c r="T1570" s="6" t="s">
        <v>249</v>
      </c>
      <c r="U1570" s="11">
        <v>32000000</v>
      </c>
      <c r="V1570" s="11">
        <v>1999</v>
      </c>
      <c r="W1570" s="11">
        <v>898</v>
      </c>
      <c r="X1570" s="11">
        <v>6.9</v>
      </c>
      <c r="Y1570" s="11">
        <v>2.35</v>
      </c>
      <c r="Z1570" s="12">
        <v>625</v>
      </c>
    </row>
    <row r="1571" spans="1:26" x14ac:dyDescent="0.25">
      <c r="A1571" s="8" t="s">
        <v>309</v>
      </c>
      <c r="B1571" s="9" t="s">
        <v>558</v>
      </c>
      <c r="C1571" s="13">
        <v>183</v>
      </c>
      <c r="D1571" s="13">
        <v>105</v>
      </c>
      <c r="E1571" s="13">
        <v>0</v>
      </c>
      <c r="F1571" s="13">
        <v>308</v>
      </c>
      <c r="G1571" s="9" t="s">
        <v>2006</v>
      </c>
      <c r="H1571" s="13">
        <v>845</v>
      </c>
      <c r="I1571" s="13">
        <v>1304837</v>
      </c>
      <c r="J1571" s="9" t="s">
        <v>1074</v>
      </c>
      <c r="K1571" s="9" t="s">
        <v>5505</v>
      </c>
      <c r="L1571" s="9" t="s">
        <v>2604</v>
      </c>
      <c r="M1571" s="13"/>
      <c r="N1571" s="13"/>
      <c r="O1571" s="9"/>
      <c r="P1571" s="13"/>
      <c r="Q1571" s="13">
        <v>175</v>
      </c>
      <c r="R1571" s="9" t="s">
        <v>25</v>
      </c>
      <c r="S1571" s="9" t="s">
        <v>26</v>
      </c>
      <c r="T1571" s="9" t="s">
        <v>249</v>
      </c>
      <c r="U1571" s="13">
        <v>32000000</v>
      </c>
      <c r="V1571" s="13">
        <v>2006</v>
      </c>
      <c r="W1571" s="13">
        <v>552</v>
      </c>
      <c r="X1571" s="13">
        <v>6.1</v>
      </c>
      <c r="Y1571" s="13">
        <v>1.66</v>
      </c>
      <c r="Z1571" s="14">
        <v>559</v>
      </c>
    </row>
    <row r="1572" spans="1:26" x14ac:dyDescent="0.25">
      <c r="A1572" s="5" t="s">
        <v>20</v>
      </c>
      <c r="B1572" s="6" t="s">
        <v>2137</v>
      </c>
      <c r="C1572" s="11">
        <v>12</v>
      </c>
      <c r="D1572" s="11">
        <v>93</v>
      </c>
      <c r="E1572" s="11">
        <v>0</v>
      </c>
      <c r="F1572" s="11">
        <v>239</v>
      </c>
      <c r="G1572" s="6" t="s">
        <v>2138</v>
      </c>
      <c r="H1572" s="11">
        <v>330</v>
      </c>
      <c r="I1572" s="11"/>
      <c r="J1572" s="6" t="s">
        <v>497</v>
      </c>
      <c r="K1572" s="6" t="s">
        <v>378</v>
      </c>
      <c r="L1572" s="6" t="s">
        <v>599</v>
      </c>
      <c r="M1572" s="11" t="s">
        <v>478</v>
      </c>
      <c r="N1572" s="11" t="s">
        <v>4459</v>
      </c>
      <c r="O1572" s="6"/>
      <c r="P1572" s="11"/>
      <c r="Q1572" s="11">
        <v>31</v>
      </c>
      <c r="R1572" s="6" t="s">
        <v>25</v>
      </c>
      <c r="S1572" s="6" t="s">
        <v>26</v>
      </c>
      <c r="T1572" s="6" t="s">
        <v>54</v>
      </c>
      <c r="U1572" s="11">
        <v>32000000</v>
      </c>
      <c r="V1572" s="11">
        <v>2004</v>
      </c>
      <c r="W1572" s="11">
        <v>239</v>
      </c>
      <c r="X1572" s="11">
        <v>5.7</v>
      </c>
      <c r="Y1572" s="11">
        <v>2.35</v>
      </c>
      <c r="Z1572" s="12">
        <v>290</v>
      </c>
    </row>
    <row r="1573" spans="1:26" x14ac:dyDescent="0.25">
      <c r="A1573" s="8" t="s">
        <v>20</v>
      </c>
      <c r="B1573" s="9" t="s">
        <v>1435</v>
      </c>
      <c r="C1573" s="13">
        <v>261</v>
      </c>
      <c r="D1573" s="13">
        <v>289</v>
      </c>
      <c r="E1573" s="13">
        <v>0</v>
      </c>
      <c r="F1573" s="13">
        <v>3000</v>
      </c>
      <c r="G1573" s="9" t="s">
        <v>65</v>
      </c>
      <c r="H1573" s="13">
        <v>11000</v>
      </c>
      <c r="I1573" s="13">
        <v>78800000</v>
      </c>
      <c r="J1573" s="9" t="s">
        <v>1074</v>
      </c>
      <c r="K1573" s="9" t="s">
        <v>5508</v>
      </c>
      <c r="L1573" s="9"/>
      <c r="M1573" s="13"/>
      <c r="N1573" s="13"/>
      <c r="O1573" s="9"/>
      <c r="P1573" s="13"/>
      <c r="Q1573" s="13">
        <v>983</v>
      </c>
      <c r="R1573" s="9" t="s">
        <v>25</v>
      </c>
      <c r="S1573" s="9" t="s">
        <v>26</v>
      </c>
      <c r="T1573" s="9" t="s">
        <v>249</v>
      </c>
      <c r="U1573" s="13">
        <v>31500000</v>
      </c>
      <c r="V1573" s="13">
        <v>1979</v>
      </c>
      <c r="W1573" s="13">
        <v>10000</v>
      </c>
      <c r="X1573" s="13">
        <v>8.5</v>
      </c>
      <c r="Y1573" s="13">
        <v>2.35</v>
      </c>
      <c r="Z1573" s="14">
        <v>19000</v>
      </c>
    </row>
    <row r="1574" spans="1:26" x14ac:dyDescent="0.25">
      <c r="A1574" s="5" t="s">
        <v>20</v>
      </c>
      <c r="B1574" s="6" t="s">
        <v>2139</v>
      </c>
      <c r="C1574" s="11">
        <v>167</v>
      </c>
      <c r="D1574" s="11">
        <v>102</v>
      </c>
      <c r="E1574" s="11">
        <v>8</v>
      </c>
      <c r="F1574" s="11">
        <v>472</v>
      </c>
      <c r="G1574" s="6" t="s">
        <v>350</v>
      </c>
      <c r="H1574" s="11">
        <v>839</v>
      </c>
      <c r="I1574" s="11">
        <v>17797316</v>
      </c>
      <c r="J1574" s="6" t="s">
        <v>599</v>
      </c>
      <c r="K1574" s="6" t="s">
        <v>4459</v>
      </c>
      <c r="L1574" s="6"/>
      <c r="M1574" s="11"/>
      <c r="N1574" s="11"/>
      <c r="O1574" s="6"/>
      <c r="P1574" s="11"/>
      <c r="Q1574" s="11">
        <v>113</v>
      </c>
      <c r="R1574" s="6" t="s">
        <v>25</v>
      </c>
      <c r="S1574" s="6" t="s">
        <v>26</v>
      </c>
      <c r="T1574" s="6" t="s">
        <v>249</v>
      </c>
      <c r="U1574" s="11">
        <v>32000000</v>
      </c>
      <c r="V1574" s="11">
        <v>2010</v>
      </c>
      <c r="W1574" s="11">
        <v>730</v>
      </c>
      <c r="X1574" s="11">
        <v>6.3</v>
      </c>
      <c r="Y1574" s="11">
        <v>2.35</v>
      </c>
      <c r="Z1574" s="12">
        <v>0</v>
      </c>
    </row>
    <row r="1575" spans="1:26" x14ac:dyDescent="0.25">
      <c r="A1575" s="8" t="s">
        <v>20</v>
      </c>
      <c r="B1575" s="9" t="s">
        <v>1331</v>
      </c>
      <c r="C1575" s="13">
        <v>42</v>
      </c>
      <c r="D1575" s="13">
        <v>143</v>
      </c>
      <c r="E1575" s="13">
        <v>65</v>
      </c>
      <c r="F1575" s="13">
        <v>320</v>
      </c>
      <c r="G1575" s="9" t="s">
        <v>1621</v>
      </c>
      <c r="H1575" s="13">
        <v>975</v>
      </c>
      <c r="I1575" s="13">
        <v>82528097</v>
      </c>
      <c r="J1575" s="9" t="s">
        <v>1074</v>
      </c>
      <c r="K1575" s="9" t="s">
        <v>2909</v>
      </c>
      <c r="L1575" s="9"/>
      <c r="M1575" s="13"/>
      <c r="N1575" s="13"/>
      <c r="O1575" s="9"/>
      <c r="P1575" s="13"/>
      <c r="Q1575" s="13">
        <v>154</v>
      </c>
      <c r="R1575" s="9" t="s">
        <v>25</v>
      </c>
      <c r="S1575" s="9" t="s">
        <v>26</v>
      </c>
      <c r="T1575" s="9" t="s">
        <v>54</v>
      </c>
      <c r="U1575" s="13">
        <v>6500000</v>
      </c>
      <c r="V1575" s="13">
        <v>1995</v>
      </c>
      <c r="W1575" s="13">
        <v>345</v>
      </c>
      <c r="X1575" s="13">
        <v>7.3</v>
      </c>
      <c r="Y1575" s="13">
        <v>2.35</v>
      </c>
      <c r="Z1575" s="14">
        <v>0</v>
      </c>
    </row>
    <row r="1576" spans="1:26" x14ac:dyDescent="0.25">
      <c r="A1576" s="5" t="s">
        <v>20</v>
      </c>
      <c r="B1576" s="6" t="s">
        <v>2140</v>
      </c>
      <c r="C1576" s="11">
        <v>130</v>
      </c>
      <c r="D1576" s="11">
        <v>113</v>
      </c>
      <c r="E1576" s="11">
        <v>34</v>
      </c>
      <c r="F1576" s="11">
        <v>24</v>
      </c>
      <c r="G1576" s="6" t="s">
        <v>456</v>
      </c>
      <c r="H1576" s="11">
        <v>10000</v>
      </c>
      <c r="I1576" s="11">
        <v>14268533</v>
      </c>
      <c r="J1576" s="6" t="s">
        <v>497</v>
      </c>
      <c r="K1576" s="6" t="s">
        <v>5507</v>
      </c>
      <c r="L1576" s="6" t="s">
        <v>1074</v>
      </c>
      <c r="M1576" s="11" t="s">
        <v>5505</v>
      </c>
      <c r="N1576" s="11" t="s">
        <v>2970</v>
      </c>
      <c r="O1576" s="6" t="s">
        <v>2604</v>
      </c>
      <c r="P1576" s="11"/>
      <c r="Q1576" s="11">
        <v>100</v>
      </c>
      <c r="R1576" s="6" t="s">
        <v>25</v>
      </c>
      <c r="S1576" s="6" t="s">
        <v>34</v>
      </c>
      <c r="T1576" s="6" t="s">
        <v>249</v>
      </c>
      <c r="U1576" s="11">
        <v>31500000</v>
      </c>
      <c r="V1576" s="11">
        <v>2016</v>
      </c>
      <c r="W1576" s="11">
        <v>877</v>
      </c>
      <c r="X1576" s="11">
        <v>6.3</v>
      </c>
      <c r="Y1576" s="11">
        <v>2.35</v>
      </c>
      <c r="Z1576" s="12">
        <v>0</v>
      </c>
    </row>
    <row r="1577" spans="1:26" x14ac:dyDescent="0.25">
      <c r="A1577" s="8" t="s">
        <v>20</v>
      </c>
      <c r="B1577" s="9" t="s">
        <v>767</v>
      </c>
      <c r="C1577" s="13">
        <v>66</v>
      </c>
      <c r="D1577" s="13">
        <v>161</v>
      </c>
      <c r="E1577" s="13">
        <v>521</v>
      </c>
      <c r="F1577" s="13">
        <v>184</v>
      </c>
      <c r="G1577" s="9" t="s">
        <v>498</v>
      </c>
      <c r="H1577" s="13">
        <v>11000</v>
      </c>
      <c r="I1577" s="13">
        <v>87100000</v>
      </c>
      <c r="J1577" s="9" t="s">
        <v>3170</v>
      </c>
      <c r="K1577" s="9" t="s">
        <v>1074</v>
      </c>
      <c r="L1577" s="9" t="s">
        <v>4459</v>
      </c>
      <c r="M1577" s="13"/>
      <c r="N1577" s="13"/>
      <c r="O1577" s="9"/>
      <c r="P1577" s="13"/>
      <c r="Q1577" s="13">
        <v>200</v>
      </c>
      <c r="R1577" s="9" t="s">
        <v>25</v>
      </c>
      <c r="S1577" s="9" t="s">
        <v>26</v>
      </c>
      <c r="T1577" s="9" t="s">
        <v>54</v>
      </c>
      <c r="U1577" s="13">
        <v>31000000</v>
      </c>
      <c r="V1577" s="13">
        <v>1985</v>
      </c>
      <c r="W1577" s="13">
        <v>920</v>
      </c>
      <c r="X1577" s="13">
        <v>7.2</v>
      </c>
      <c r="Y1577" s="13">
        <v>1.85</v>
      </c>
      <c r="Z1577" s="14">
        <v>0</v>
      </c>
    </row>
    <row r="1578" spans="1:26" x14ac:dyDescent="0.25">
      <c r="A1578" s="5" t="s">
        <v>20</v>
      </c>
      <c r="B1578" s="6" t="s">
        <v>193</v>
      </c>
      <c r="C1578" s="11">
        <v>449</v>
      </c>
      <c r="D1578" s="11">
        <v>138</v>
      </c>
      <c r="E1578" s="11">
        <v>0</v>
      </c>
      <c r="F1578" s="11">
        <v>874</v>
      </c>
      <c r="G1578" s="6" t="s">
        <v>156</v>
      </c>
      <c r="H1578" s="11">
        <v>18000</v>
      </c>
      <c r="I1578" s="11">
        <v>93749203</v>
      </c>
      <c r="J1578" s="6" t="s">
        <v>1074</v>
      </c>
      <c r="K1578" s="6" t="s">
        <v>2604</v>
      </c>
      <c r="L1578" s="6"/>
      <c r="M1578" s="11"/>
      <c r="N1578" s="11"/>
      <c r="O1578" s="6"/>
      <c r="P1578" s="11"/>
      <c r="Q1578" s="11">
        <v>491</v>
      </c>
      <c r="R1578" s="6" t="s">
        <v>25</v>
      </c>
      <c r="S1578" s="6" t="s">
        <v>26</v>
      </c>
      <c r="T1578" s="6" t="s">
        <v>249</v>
      </c>
      <c r="U1578" s="11">
        <v>31000000</v>
      </c>
      <c r="V1578" s="11">
        <v>2012</v>
      </c>
      <c r="W1578" s="11">
        <v>984</v>
      </c>
      <c r="X1578" s="11">
        <v>7.3</v>
      </c>
      <c r="Y1578" s="11">
        <v>2.35</v>
      </c>
      <c r="Z1578" s="12">
        <v>64000</v>
      </c>
    </row>
    <row r="1579" spans="1:26" x14ac:dyDescent="0.25">
      <c r="A1579" s="8" t="s">
        <v>20</v>
      </c>
      <c r="B1579" s="9" t="s">
        <v>2141</v>
      </c>
      <c r="C1579" s="13">
        <v>121</v>
      </c>
      <c r="D1579" s="13">
        <v>126</v>
      </c>
      <c r="E1579" s="13">
        <v>43</v>
      </c>
      <c r="F1579" s="13">
        <v>177</v>
      </c>
      <c r="G1579" s="9" t="s">
        <v>580</v>
      </c>
      <c r="H1579" s="13">
        <v>244</v>
      </c>
      <c r="I1579" s="13">
        <v>62700000</v>
      </c>
      <c r="J1579" s="9" t="s">
        <v>497</v>
      </c>
      <c r="K1579" s="9" t="s">
        <v>378</v>
      </c>
      <c r="L1579" s="9" t="s">
        <v>2970</v>
      </c>
      <c r="M1579" s="13" t="s">
        <v>2604</v>
      </c>
      <c r="N1579" s="13"/>
      <c r="O1579" s="9"/>
      <c r="P1579" s="13"/>
      <c r="Q1579" s="13">
        <v>294</v>
      </c>
      <c r="R1579" s="9" t="s">
        <v>25</v>
      </c>
      <c r="S1579" s="9" t="s">
        <v>34</v>
      </c>
      <c r="T1579" s="9" t="s">
        <v>54</v>
      </c>
      <c r="U1579" s="13">
        <v>34000000</v>
      </c>
      <c r="V1579" s="13">
        <v>1979</v>
      </c>
      <c r="W1579" s="13">
        <v>202</v>
      </c>
      <c r="X1579" s="13">
        <v>6.3</v>
      </c>
      <c r="Y1579" s="13">
        <v>2.35</v>
      </c>
      <c r="Z1579" s="14">
        <v>0</v>
      </c>
    </row>
    <row r="1580" spans="1:26" x14ac:dyDescent="0.25">
      <c r="A1580" s="5" t="s">
        <v>20</v>
      </c>
      <c r="B1580" s="6" t="s">
        <v>1555</v>
      </c>
      <c r="C1580" s="11">
        <v>536</v>
      </c>
      <c r="D1580" s="11">
        <v>99</v>
      </c>
      <c r="E1580" s="11">
        <v>0</v>
      </c>
      <c r="F1580" s="11">
        <v>670</v>
      </c>
      <c r="G1580" s="6" t="s">
        <v>72</v>
      </c>
      <c r="H1580" s="11">
        <v>13000</v>
      </c>
      <c r="I1580" s="11">
        <v>59073773</v>
      </c>
      <c r="J1580" s="6" t="s">
        <v>378</v>
      </c>
      <c r="K1580" s="6" t="s">
        <v>599</v>
      </c>
      <c r="L1580" s="6" t="s">
        <v>5507</v>
      </c>
      <c r="M1580" s="11" t="s">
        <v>1074</v>
      </c>
      <c r="N1580" s="11"/>
      <c r="O1580" s="6"/>
      <c r="P1580" s="11"/>
      <c r="Q1580" s="11">
        <v>644</v>
      </c>
      <c r="R1580" s="6" t="s">
        <v>25</v>
      </c>
      <c r="S1580" s="6" t="s">
        <v>26</v>
      </c>
      <c r="T1580" s="6" t="s">
        <v>249</v>
      </c>
      <c r="U1580" s="11">
        <v>25000000</v>
      </c>
      <c r="V1580" s="11">
        <v>2014</v>
      </c>
      <c r="W1580" s="11">
        <v>1000</v>
      </c>
      <c r="X1580" s="11">
        <v>8.1</v>
      </c>
      <c r="Y1580" s="11">
        <v>1.37</v>
      </c>
      <c r="Z1580" s="12">
        <v>149000</v>
      </c>
    </row>
    <row r="1581" spans="1:26" x14ac:dyDescent="0.25">
      <c r="A1581" s="8" t="s">
        <v>20</v>
      </c>
      <c r="B1581" s="9" t="s">
        <v>1969</v>
      </c>
      <c r="C1581" s="13">
        <v>135</v>
      </c>
      <c r="D1581" s="13">
        <v>101</v>
      </c>
      <c r="E1581" s="13">
        <v>96</v>
      </c>
      <c r="F1581" s="13">
        <v>442</v>
      </c>
      <c r="G1581" s="9" t="s">
        <v>917</v>
      </c>
      <c r="H1581" s="13">
        <v>12000</v>
      </c>
      <c r="I1581" s="13">
        <v>24185781</v>
      </c>
      <c r="J1581" s="9" t="s">
        <v>1074</v>
      </c>
      <c r="K1581" s="9" t="s">
        <v>5505</v>
      </c>
      <c r="L1581" s="9"/>
      <c r="M1581" s="13"/>
      <c r="N1581" s="13"/>
      <c r="O1581" s="9"/>
      <c r="P1581" s="13"/>
      <c r="Q1581" s="13">
        <v>268</v>
      </c>
      <c r="R1581" s="9" t="s">
        <v>25</v>
      </c>
      <c r="S1581" s="9" t="s">
        <v>26</v>
      </c>
      <c r="T1581" s="9" t="s">
        <v>27</v>
      </c>
      <c r="U1581" s="13">
        <v>31000000</v>
      </c>
      <c r="V1581" s="13">
        <v>2001</v>
      </c>
      <c r="W1581" s="13">
        <v>495</v>
      </c>
      <c r="X1581" s="13">
        <v>6.9</v>
      </c>
      <c r="Y1581" s="13">
        <v>2.35</v>
      </c>
      <c r="Z1581" s="14">
        <v>0</v>
      </c>
    </row>
    <row r="1582" spans="1:26" x14ac:dyDescent="0.25">
      <c r="A1582" s="5" t="s">
        <v>20</v>
      </c>
      <c r="B1582" s="6" t="s">
        <v>1480</v>
      </c>
      <c r="C1582" s="11">
        <v>74</v>
      </c>
      <c r="D1582" s="11">
        <v>103</v>
      </c>
      <c r="E1582" s="11">
        <v>155</v>
      </c>
      <c r="F1582" s="11">
        <v>125</v>
      </c>
      <c r="G1582" s="6" t="s">
        <v>2143</v>
      </c>
      <c r="H1582" s="11">
        <v>687</v>
      </c>
      <c r="I1582" s="11">
        <v>53133888</v>
      </c>
      <c r="J1582" s="6" t="s">
        <v>599</v>
      </c>
      <c r="K1582" s="6" t="s">
        <v>478</v>
      </c>
      <c r="L1582" s="6" t="s">
        <v>1786</v>
      </c>
      <c r="M1582" s="11" t="s">
        <v>2604</v>
      </c>
      <c r="N1582" s="11"/>
      <c r="O1582" s="6"/>
      <c r="P1582" s="11"/>
      <c r="Q1582" s="11">
        <v>136</v>
      </c>
      <c r="R1582" s="6" t="s">
        <v>25</v>
      </c>
      <c r="S1582" s="6" t="s">
        <v>26</v>
      </c>
      <c r="T1582" s="6" t="s">
        <v>27</v>
      </c>
      <c r="U1582" s="11">
        <v>31000000</v>
      </c>
      <c r="V1582" s="11">
        <v>1990</v>
      </c>
      <c r="W1582" s="11">
        <v>151</v>
      </c>
      <c r="X1582" s="11">
        <v>6.3</v>
      </c>
      <c r="Y1582" s="11">
        <v>1.85</v>
      </c>
      <c r="Z1582" s="12">
        <v>0</v>
      </c>
    </row>
    <row r="1583" spans="1:26" x14ac:dyDescent="0.25">
      <c r="A1583" s="8" t="s">
        <v>20</v>
      </c>
      <c r="B1583" s="9" t="s">
        <v>1088</v>
      </c>
      <c r="C1583" s="13">
        <v>168</v>
      </c>
      <c r="D1583" s="13">
        <v>118</v>
      </c>
      <c r="E1583" s="13">
        <v>40</v>
      </c>
      <c r="F1583" s="13">
        <v>617</v>
      </c>
      <c r="G1583" s="9" t="s">
        <v>295</v>
      </c>
      <c r="H1583" s="13">
        <v>2000</v>
      </c>
      <c r="I1583" s="13">
        <v>44983704</v>
      </c>
      <c r="J1583" s="9" t="s">
        <v>5507</v>
      </c>
      <c r="K1583" s="9" t="s">
        <v>1074</v>
      </c>
      <c r="L1583" s="9" t="s">
        <v>5505</v>
      </c>
      <c r="M1583" s="13" t="s">
        <v>2970</v>
      </c>
      <c r="N1583" s="13" t="s">
        <v>2604</v>
      </c>
      <c r="O1583" s="9"/>
      <c r="P1583" s="13"/>
      <c r="Q1583" s="13">
        <v>510</v>
      </c>
      <c r="R1583" s="9" t="s">
        <v>25</v>
      </c>
      <c r="S1583" s="9" t="s">
        <v>26</v>
      </c>
      <c r="T1583" s="9" t="s">
        <v>27</v>
      </c>
      <c r="U1583" s="13">
        <v>31000000</v>
      </c>
      <c r="V1583" s="13">
        <v>2000</v>
      </c>
      <c r="W1583" s="13">
        <v>702</v>
      </c>
      <c r="X1583" s="13">
        <v>7.3</v>
      </c>
      <c r="Y1583" s="13">
        <v>2.35</v>
      </c>
      <c r="Z1583" s="14">
        <v>0</v>
      </c>
    </row>
    <row r="1584" spans="1:26" x14ac:dyDescent="0.25">
      <c r="A1584" s="5" t="s">
        <v>20</v>
      </c>
      <c r="B1584" s="6" t="s">
        <v>384</v>
      </c>
      <c r="C1584" s="11">
        <v>464</v>
      </c>
      <c r="D1584" s="11">
        <v>116</v>
      </c>
      <c r="E1584" s="11">
        <v>176</v>
      </c>
      <c r="F1584" s="11">
        <v>322</v>
      </c>
      <c r="G1584" s="6" t="s">
        <v>385</v>
      </c>
      <c r="H1584" s="11">
        <v>783</v>
      </c>
      <c r="I1584" s="11">
        <v>118099659</v>
      </c>
      <c r="J1584" s="6" t="s">
        <v>497</v>
      </c>
      <c r="K1584" s="6" t="s">
        <v>599</v>
      </c>
      <c r="L1584" s="6" t="s">
        <v>478</v>
      </c>
      <c r="M1584" s="11" t="s">
        <v>2970</v>
      </c>
      <c r="N1584" s="11"/>
      <c r="O1584" s="6"/>
      <c r="P1584" s="11"/>
      <c r="Q1584" s="11">
        <v>1211</v>
      </c>
      <c r="R1584" s="6" t="s">
        <v>25</v>
      </c>
      <c r="S1584" s="6" t="s">
        <v>26</v>
      </c>
      <c r="T1584" s="6" t="s">
        <v>27</v>
      </c>
      <c r="U1584" s="11">
        <v>144000000</v>
      </c>
      <c r="V1584" s="11">
        <v>2016</v>
      </c>
      <c r="W1584" s="11">
        <v>370</v>
      </c>
      <c r="X1584" s="11">
        <v>5.5</v>
      </c>
      <c r="Y1584" s="11">
        <v>2.35</v>
      </c>
      <c r="Z1584" s="12">
        <v>62000</v>
      </c>
    </row>
    <row r="1585" spans="1:26" x14ac:dyDescent="0.25">
      <c r="A1585" s="8" t="s">
        <v>20</v>
      </c>
      <c r="B1585" s="9" t="s">
        <v>2144</v>
      </c>
      <c r="C1585" s="13">
        <v>204</v>
      </c>
      <c r="D1585" s="13">
        <v>99</v>
      </c>
      <c r="E1585" s="13">
        <v>0</v>
      </c>
      <c r="F1585" s="13">
        <v>816</v>
      </c>
      <c r="G1585" s="9" t="s">
        <v>1433</v>
      </c>
      <c r="H1585" s="13">
        <v>26000</v>
      </c>
      <c r="I1585" s="13">
        <v>58879132</v>
      </c>
      <c r="J1585" s="9" t="s">
        <v>378</v>
      </c>
      <c r="K1585" s="9" t="s">
        <v>599</v>
      </c>
      <c r="L1585" s="9"/>
      <c r="M1585" s="13"/>
      <c r="N1585" s="13"/>
      <c r="O1585" s="9"/>
      <c r="P1585" s="13"/>
      <c r="Q1585" s="13">
        <v>219</v>
      </c>
      <c r="R1585" s="9" t="s">
        <v>25</v>
      </c>
      <c r="S1585" s="9" t="s">
        <v>26</v>
      </c>
      <c r="T1585" s="9" t="s">
        <v>249</v>
      </c>
      <c r="U1585" s="13">
        <v>31000000</v>
      </c>
      <c r="V1585" s="13">
        <v>2015</v>
      </c>
      <c r="W1585" s="13">
        <v>12000</v>
      </c>
      <c r="X1585" s="13">
        <v>6.1</v>
      </c>
      <c r="Y1585" s="13">
        <v>2.35</v>
      </c>
      <c r="Z1585" s="14">
        <v>28000</v>
      </c>
    </row>
    <row r="1586" spans="1:26" x14ac:dyDescent="0.25">
      <c r="A1586" s="5" t="s">
        <v>20</v>
      </c>
      <c r="B1586" s="6" t="s">
        <v>81</v>
      </c>
      <c r="C1586" s="11">
        <v>96</v>
      </c>
      <c r="D1586" s="11">
        <v>105</v>
      </c>
      <c r="E1586" s="11">
        <v>188</v>
      </c>
      <c r="F1586" s="11">
        <v>482</v>
      </c>
      <c r="G1586" s="6" t="s">
        <v>414</v>
      </c>
      <c r="H1586" s="11">
        <v>848</v>
      </c>
      <c r="I1586" s="11">
        <v>72077000</v>
      </c>
      <c r="J1586" s="6" t="s">
        <v>599</v>
      </c>
      <c r="K1586" s="6" t="s">
        <v>5507</v>
      </c>
      <c r="L1586" s="6" t="s">
        <v>2604</v>
      </c>
      <c r="M1586" s="11"/>
      <c r="N1586" s="11"/>
      <c r="O1586" s="6"/>
      <c r="P1586" s="11"/>
      <c r="Q1586" s="11">
        <v>150</v>
      </c>
      <c r="R1586" s="6" t="s">
        <v>25</v>
      </c>
      <c r="S1586" s="6" t="s">
        <v>26</v>
      </c>
      <c r="T1586" s="6" t="s">
        <v>249</v>
      </c>
      <c r="U1586" s="11">
        <v>30250000</v>
      </c>
      <c r="V1586" s="11">
        <v>1995</v>
      </c>
      <c r="W1586" s="11">
        <v>808</v>
      </c>
      <c r="X1586" s="11">
        <v>6.9</v>
      </c>
      <c r="Y1586" s="11">
        <v>1.85</v>
      </c>
      <c r="Z1586" s="12">
        <v>0</v>
      </c>
    </row>
    <row r="1587" spans="1:26" x14ac:dyDescent="0.25">
      <c r="A1587" s="8" t="s">
        <v>309</v>
      </c>
      <c r="B1587" s="9" t="s">
        <v>78</v>
      </c>
      <c r="C1587" s="13">
        <v>223</v>
      </c>
      <c r="D1587" s="13">
        <v>113</v>
      </c>
      <c r="E1587" s="13">
        <v>252</v>
      </c>
      <c r="F1587" s="13">
        <v>90</v>
      </c>
      <c r="G1587" s="9" t="s">
        <v>2145</v>
      </c>
      <c r="H1587" s="13">
        <v>539</v>
      </c>
      <c r="I1587" s="13">
        <v>170684505</v>
      </c>
      <c r="J1587" s="9" t="s">
        <v>599</v>
      </c>
      <c r="K1587" s="9" t="s">
        <v>5507</v>
      </c>
      <c r="L1587" s="9" t="s">
        <v>3976</v>
      </c>
      <c r="M1587" s="13"/>
      <c r="N1587" s="13"/>
      <c r="O1587" s="9"/>
      <c r="P1587" s="13"/>
      <c r="Q1587" s="13">
        <v>1017</v>
      </c>
      <c r="R1587" s="9" t="s">
        <v>25</v>
      </c>
      <c r="S1587" s="9" t="s">
        <v>26</v>
      </c>
      <c r="T1587" s="9" t="s">
        <v>27</v>
      </c>
      <c r="U1587" s="13">
        <v>45000000</v>
      </c>
      <c r="V1587" s="13">
        <v>2002</v>
      </c>
      <c r="W1587" s="13">
        <v>151</v>
      </c>
      <c r="X1587" s="13">
        <v>7.2</v>
      </c>
      <c r="Y1587" s="13">
        <v>1.85</v>
      </c>
      <c r="Z1587" s="14">
        <v>0</v>
      </c>
    </row>
    <row r="1588" spans="1:26" x14ac:dyDescent="0.25">
      <c r="A1588" s="5" t="s">
        <v>20</v>
      </c>
      <c r="B1588" s="6" t="s">
        <v>754</v>
      </c>
      <c r="C1588" s="11">
        <v>112</v>
      </c>
      <c r="D1588" s="11">
        <v>93</v>
      </c>
      <c r="E1588" s="11">
        <v>221</v>
      </c>
      <c r="F1588" s="11">
        <v>781</v>
      </c>
      <c r="G1588" s="6" t="s">
        <v>756</v>
      </c>
      <c r="H1588" s="11">
        <v>12000</v>
      </c>
      <c r="I1588" s="11">
        <v>163479795</v>
      </c>
      <c r="J1588" s="6" t="s">
        <v>599</v>
      </c>
      <c r="K1588" s="6" t="s">
        <v>1074</v>
      </c>
      <c r="L1588" s="6"/>
      <c r="M1588" s="11"/>
      <c r="N1588" s="11"/>
      <c r="O1588" s="6"/>
      <c r="P1588" s="11"/>
      <c r="Q1588" s="11">
        <v>289</v>
      </c>
      <c r="R1588" s="6" t="s">
        <v>25</v>
      </c>
      <c r="S1588" s="6" t="s">
        <v>26</v>
      </c>
      <c r="T1588" s="6" t="s">
        <v>27</v>
      </c>
      <c r="U1588" s="11">
        <v>34200000</v>
      </c>
      <c r="V1588" s="11">
        <v>1999</v>
      </c>
      <c r="W1588" s="11">
        <v>11000</v>
      </c>
      <c r="X1588" s="11">
        <v>6.4</v>
      </c>
      <c r="Y1588" s="11">
        <v>1.85</v>
      </c>
      <c r="Z1588" s="12">
        <v>0</v>
      </c>
    </row>
    <row r="1589" spans="1:26" x14ac:dyDescent="0.25">
      <c r="A1589" s="8" t="s">
        <v>20</v>
      </c>
      <c r="B1589" s="9" t="s">
        <v>2147</v>
      </c>
      <c r="C1589" s="13">
        <v>142</v>
      </c>
      <c r="D1589" s="13">
        <v>108</v>
      </c>
      <c r="E1589" s="13">
        <v>6</v>
      </c>
      <c r="F1589" s="13">
        <v>1000</v>
      </c>
      <c r="G1589" s="9" t="s">
        <v>2045</v>
      </c>
      <c r="H1589" s="13">
        <v>3000</v>
      </c>
      <c r="I1589" s="13">
        <v>145096820</v>
      </c>
      <c r="J1589" s="9" t="s">
        <v>599</v>
      </c>
      <c r="K1589" s="9"/>
      <c r="L1589" s="9"/>
      <c r="M1589" s="13"/>
      <c r="N1589" s="13"/>
      <c r="O1589" s="9"/>
      <c r="P1589" s="13"/>
      <c r="Q1589" s="13">
        <v>431</v>
      </c>
      <c r="R1589" s="9" t="s">
        <v>25</v>
      </c>
      <c r="S1589" s="9" t="s">
        <v>26</v>
      </c>
      <c r="T1589" s="9" t="s">
        <v>249</v>
      </c>
      <c r="U1589" s="13">
        <v>30000000</v>
      </c>
      <c r="V1589" s="13">
        <v>2001</v>
      </c>
      <c r="W1589" s="13">
        <v>1000</v>
      </c>
      <c r="X1589" s="13">
        <v>6.4</v>
      </c>
      <c r="Y1589" s="13">
        <v>1.85</v>
      </c>
      <c r="Z1589" s="14">
        <v>0</v>
      </c>
    </row>
    <row r="1590" spans="1:26" x14ac:dyDescent="0.25">
      <c r="A1590" s="5" t="s">
        <v>20</v>
      </c>
      <c r="B1590" s="6" t="s">
        <v>137</v>
      </c>
      <c r="C1590" s="11">
        <v>166</v>
      </c>
      <c r="D1590" s="11">
        <v>74</v>
      </c>
      <c r="E1590" s="11">
        <v>487</v>
      </c>
      <c r="F1590" s="11">
        <v>802</v>
      </c>
      <c r="G1590" s="6" t="s">
        <v>144</v>
      </c>
      <c r="H1590" s="11">
        <v>15000</v>
      </c>
      <c r="I1590" s="11">
        <v>191796233</v>
      </c>
      <c r="J1590" s="6" t="s">
        <v>378</v>
      </c>
      <c r="K1590" s="6" t="s">
        <v>2809</v>
      </c>
      <c r="L1590" s="6" t="s">
        <v>599</v>
      </c>
      <c r="M1590" s="11" t="s">
        <v>4118</v>
      </c>
      <c r="N1590" s="11" t="s">
        <v>478</v>
      </c>
      <c r="O1590" s="6"/>
      <c r="P1590" s="11"/>
      <c r="Q1590" s="11">
        <v>391</v>
      </c>
      <c r="R1590" s="6" t="s">
        <v>25</v>
      </c>
      <c r="S1590" s="6" t="s">
        <v>26</v>
      </c>
      <c r="T1590" s="6" t="s">
        <v>126</v>
      </c>
      <c r="U1590" s="11">
        <v>30000000</v>
      </c>
      <c r="V1590" s="11">
        <v>1995</v>
      </c>
      <c r="W1590" s="11">
        <v>1000</v>
      </c>
      <c r="X1590" s="11">
        <v>8.3000000000000007</v>
      </c>
      <c r="Y1590" s="11">
        <v>1.85</v>
      </c>
      <c r="Z1590" s="12">
        <v>0</v>
      </c>
    </row>
    <row r="1591" spans="1:26" x14ac:dyDescent="0.25">
      <c r="A1591" s="8" t="s">
        <v>20</v>
      </c>
      <c r="B1591" s="9" t="s">
        <v>578</v>
      </c>
      <c r="C1591" s="13">
        <v>114</v>
      </c>
      <c r="D1591" s="13">
        <v>116</v>
      </c>
      <c r="E1591" s="13">
        <v>101</v>
      </c>
      <c r="F1591" s="13">
        <v>780</v>
      </c>
      <c r="G1591" s="9" t="s">
        <v>797</v>
      </c>
      <c r="H1591" s="13">
        <v>18000</v>
      </c>
      <c r="I1591" s="13">
        <v>121248145</v>
      </c>
      <c r="J1591" s="9" t="s">
        <v>497</v>
      </c>
      <c r="K1591" s="9" t="s">
        <v>378</v>
      </c>
      <c r="L1591" s="9" t="s">
        <v>5507</v>
      </c>
      <c r="M1591" s="13" t="s">
        <v>2604</v>
      </c>
      <c r="N1591" s="13"/>
      <c r="O1591" s="9"/>
      <c r="P1591" s="13"/>
      <c r="Q1591" s="13">
        <v>373</v>
      </c>
      <c r="R1591" s="9" t="s">
        <v>25</v>
      </c>
      <c r="S1591" s="9" t="s">
        <v>26</v>
      </c>
      <c r="T1591" s="9" t="s">
        <v>249</v>
      </c>
      <c r="U1591" s="13">
        <v>25000000</v>
      </c>
      <c r="V1591" s="13">
        <v>1994</v>
      </c>
      <c r="W1591" s="13">
        <v>946</v>
      </c>
      <c r="X1591" s="13">
        <v>7.2</v>
      </c>
      <c r="Y1591" s="13">
        <v>2.35</v>
      </c>
      <c r="Z1591" s="14">
        <v>0</v>
      </c>
    </row>
    <row r="1592" spans="1:26" x14ac:dyDescent="0.25">
      <c r="A1592" s="5" t="s">
        <v>20</v>
      </c>
      <c r="B1592" s="6" t="s">
        <v>2148</v>
      </c>
      <c r="C1592" s="11">
        <v>214</v>
      </c>
      <c r="D1592" s="11">
        <v>104</v>
      </c>
      <c r="E1592" s="11">
        <v>23</v>
      </c>
      <c r="F1592" s="11">
        <v>281</v>
      </c>
      <c r="G1592" s="6" t="s">
        <v>2149</v>
      </c>
      <c r="H1592" s="11">
        <v>17000</v>
      </c>
      <c r="I1592" s="11">
        <v>125014030</v>
      </c>
      <c r="J1592" s="6" t="s">
        <v>1074</v>
      </c>
      <c r="K1592" s="6" t="s">
        <v>4459</v>
      </c>
      <c r="L1592" s="6"/>
      <c r="M1592" s="11"/>
      <c r="N1592" s="11"/>
      <c r="O1592" s="6"/>
      <c r="P1592" s="11"/>
      <c r="Q1592" s="11">
        <v>164</v>
      </c>
      <c r="R1592" s="6" t="s">
        <v>25</v>
      </c>
      <c r="S1592" s="6" t="s">
        <v>26</v>
      </c>
      <c r="T1592" s="6" t="s">
        <v>27</v>
      </c>
      <c r="U1592" s="11">
        <v>30000000</v>
      </c>
      <c r="V1592" s="11">
        <v>2012</v>
      </c>
      <c r="W1592" s="11">
        <v>359</v>
      </c>
      <c r="X1592" s="11">
        <v>6.8</v>
      </c>
      <c r="Y1592" s="11">
        <v>2.35</v>
      </c>
      <c r="Z1592" s="12">
        <v>32000</v>
      </c>
    </row>
    <row r="1593" spans="1:26" x14ac:dyDescent="0.25">
      <c r="A1593" s="8" t="s">
        <v>20</v>
      </c>
      <c r="B1593" s="9" t="s">
        <v>2150</v>
      </c>
      <c r="C1593" s="13">
        <v>126</v>
      </c>
      <c r="D1593" s="13">
        <v>106</v>
      </c>
      <c r="E1593" s="13">
        <v>12</v>
      </c>
      <c r="F1593" s="13">
        <v>946</v>
      </c>
      <c r="G1593" s="9" t="s">
        <v>217</v>
      </c>
      <c r="H1593" s="13">
        <v>11000</v>
      </c>
      <c r="I1593" s="13">
        <v>11854694</v>
      </c>
      <c r="J1593" s="9" t="s">
        <v>1074</v>
      </c>
      <c r="K1593" s="9"/>
      <c r="L1593" s="9"/>
      <c r="M1593" s="13"/>
      <c r="N1593" s="13"/>
      <c r="O1593" s="9"/>
      <c r="P1593" s="13"/>
      <c r="Q1593" s="13">
        <v>64</v>
      </c>
      <c r="R1593" s="9" t="s">
        <v>25</v>
      </c>
      <c r="S1593" s="9" t="s">
        <v>26</v>
      </c>
      <c r="T1593" s="9" t="s">
        <v>54</v>
      </c>
      <c r="U1593" s="13">
        <v>31000000</v>
      </c>
      <c r="V1593" s="13">
        <v>2010</v>
      </c>
      <c r="W1593" s="13">
        <v>3000</v>
      </c>
      <c r="X1593" s="13">
        <v>6.5</v>
      </c>
      <c r="Y1593" s="13">
        <v>1.85</v>
      </c>
      <c r="Z1593" s="14">
        <v>0</v>
      </c>
    </row>
    <row r="1594" spans="1:26" x14ac:dyDescent="0.25">
      <c r="A1594" s="5" t="s">
        <v>20</v>
      </c>
      <c r="B1594" s="6" t="s">
        <v>2106</v>
      </c>
      <c r="C1594" s="11">
        <v>157</v>
      </c>
      <c r="D1594" s="11">
        <v>120</v>
      </c>
      <c r="E1594" s="11">
        <v>132</v>
      </c>
      <c r="F1594" s="11">
        <v>1000</v>
      </c>
      <c r="G1594" s="6" t="s">
        <v>614</v>
      </c>
      <c r="H1594" s="11">
        <v>33000</v>
      </c>
      <c r="I1594" s="11">
        <v>115648585</v>
      </c>
      <c r="J1594" s="6" t="s">
        <v>3170</v>
      </c>
      <c r="K1594" s="6" t="s">
        <v>1074</v>
      </c>
      <c r="L1594" s="6" t="s">
        <v>5506</v>
      </c>
      <c r="M1594" s="11"/>
      <c r="N1594" s="11"/>
      <c r="O1594" s="6"/>
      <c r="P1594" s="11"/>
      <c r="Q1594" s="11">
        <v>402</v>
      </c>
      <c r="R1594" s="6" t="s">
        <v>25</v>
      </c>
      <c r="S1594" s="6" t="s">
        <v>26</v>
      </c>
      <c r="T1594" s="6" t="s">
        <v>54</v>
      </c>
      <c r="U1594" s="11">
        <v>30000000</v>
      </c>
      <c r="V1594" s="11">
        <v>2000</v>
      </c>
      <c r="W1594" s="11">
        <v>18000</v>
      </c>
      <c r="X1594" s="11">
        <v>7.8</v>
      </c>
      <c r="Y1594" s="11">
        <v>2.35</v>
      </c>
      <c r="Z1594" s="12">
        <v>0</v>
      </c>
    </row>
    <row r="1595" spans="1:26" x14ac:dyDescent="0.25">
      <c r="A1595" s="8" t="s">
        <v>20</v>
      </c>
      <c r="B1595" s="9" t="s">
        <v>491</v>
      </c>
      <c r="C1595" s="13">
        <v>104</v>
      </c>
      <c r="D1595" s="13">
        <v>135</v>
      </c>
      <c r="E1595" s="13">
        <v>323</v>
      </c>
      <c r="F1595" s="13">
        <v>495</v>
      </c>
      <c r="G1595" s="9" t="s">
        <v>593</v>
      </c>
      <c r="H1595" s="13">
        <v>826</v>
      </c>
      <c r="I1595" s="13">
        <v>122012643</v>
      </c>
      <c r="J1595" s="9" t="s">
        <v>497</v>
      </c>
      <c r="K1595" s="9" t="s">
        <v>378</v>
      </c>
      <c r="L1595" s="9" t="s">
        <v>2604</v>
      </c>
      <c r="M1595" s="13"/>
      <c r="N1595" s="13"/>
      <c r="O1595" s="9"/>
      <c r="P1595" s="13"/>
      <c r="Q1595" s="13">
        <v>241</v>
      </c>
      <c r="R1595" s="9" t="s">
        <v>25</v>
      </c>
      <c r="S1595" s="9" t="s">
        <v>26</v>
      </c>
      <c r="T1595" s="9" t="s">
        <v>54</v>
      </c>
      <c r="U1595" s="13">
        <v>30000000</v>
      </c>
      <c r="V1595" s="13">
        <v>1990</v>
      </c>
      <c r="W1595" s="13">
        <v>692</v>
      </c>
      <c r="X1595" s="13">
        <v>7.6</v>
      </c>
      <c r="Y1595" s="13">
        <v>2.35</v>
      </c>
      <c r="Z1595" s="14">
        <v>0</v>
      </c>
    </row>
    <row r="1596" spans="1:26" x14ac:dyDescent="0.25">
      <c r="A1596" s="5" t="s">
        <v>20</v>
      </c>
      <c r="B1596" s="6" t="s">
        <v>1929</v>
      </c>
      <c r="C1596" s="11">
        <v>304</v>
      </c>
      <c r="D1596" s="11">
        <v>132</v>
      </c>
      <c r="E1596" s="11">
        <v>304</v>
      </c>
      <c r="F1596" s="11">
        <v>898</v>
      </c>
      <c r="G1596" s="6" t="s">
        <v>716</v>
      </c>
      <c r="H1596" s="11">
        <v>15000</v>
      </c>
      <c r="I1596" s="11">
        <v>116631310</v>
      </c>
      <c r="J1596" s="6" t="s">
        <v>3170</v>
      </c>
      <c r="K1596" s="6" t="s">
        <v>1074</v>
      </c>
      <c r="L1596" s="6"/>
      <c r="M1596" s="11"/>
      <c r="N1596" s="11"/>
      <c r="O1596" s="6"/>
      <c r="P1596" s="11"/>
      <c r="Q1596" s="11">
        <v>323</v>
      </c>
      <c r="R1596" s="6" t="s">
        <v>25</v>
      </c>
      <c r="S1596" s="6" t="s">
        <v>26</v>
      </c>
      <c r="T1596" s="6" t="s">
        <v>27</v>
      </c>
      <c r="U1596" s="11">
        <v>30000000</v>
      </c>
      <c r="V1596" s="11">
        <v>2013</v>
      </c>
      <c r="W1596" s="11">
        <v>1000</v>
      </c>
      <c r="X1596" s="11">
        <v>7.2</v>
      </c>
      <c r="Y1596" s="11">
        <v>1.85</v>
      </c>
      <c r="Z1596" s="12">
        <v>41000</v>
      </c>
    </row>
    <row r="1597" spans="1:26" x14ac:dyDescent="0.25">
      <c r="A1597" s="8" t="s">
        <v>309</v>
      </c>
      <c r="B1597" s="9" t="s">
        <v>1473</v>
      </c>
      <c r="C1597" s="13">
        <v>191</v>
      </c>
      <c r="D1597" s="13">
        <v>92</v>
      </c>
      <c r="E1597" s="13">
        <v>43</v>
      </c>
      <c r="F1597" s="13">
        <v>936</v>
      </c>
      <c r="G1597" s="9" t="s">
        <v>445</v>
      </c>
      <c r="H1597" s="13">
        <v>989</v>
      </c>
      <c r="I1597" s="13">
        <v>114324072</v>
      </c>
      <c r="J1597" s="9" t="s">
        <v>599</v>
      </c>
      <c r="K1597" s="9" t="s">
        <v>5506</v>
      </c>
      <c r="L1597" s="9"/>
      <c r="M1597" s="13"/>
      <c r="N1597" s="13"/>
      <c r="O1597" s="9"/>
      <c r="P1597" s="13"/>
      <c r="Q1597" s="13">
        <v>392</v>
      </c>
      <c r="R1597" s="9" t="s">
        <v>25</v>
      </c>
      <c r="S1597" s="9" t="s">
        <v>26</v>
      </c>
      <c r="T1597" s="9" t="s">
        <v>27</v>
      </c>
      <c r="U1597" s="13">
        <v>20000000</v>
      </c>
      <c r="V1597" s="13">
        <v>2004</v>
      </c>
      <c r="W1597" s="13">
        <v>939</v>
      </c>
      <c r="X1597" s="13">
        <v>6.7</v>
      </c>
      <c r="Y1597" s="13">
        <v>2.35</v>
      </c>
      <c r="Z1597" s="14">
        <v>0</v>
      </c>
    </row>
    <row r="1598" spans="1:26" x14ac:dyDescent="0.25">
      <c r="A1598" s="5" t="s">
        <v>20</v>
      </c>
      <c r="B1598" s="6" t="s">
        <v>81</v>
      </c>
      <c r="C1598" s="11">
        <v>55</v>
      </c>
      <c r="D1598" s="11">
        <v>99</v>
      </c>
      <c r="E1598" s="11">
        <v>188</v>
      </c>
      <c r="F1598" s="11">
        <v>436</v>
      </c>
      <c r="G1598" s="6" t="s">
        <v>2017</v>
      </c>
      <c r="H1598" s="11">
        <v>1000</v>
      </c>
      <c r="I1598" s="11">
        <v>113502246</v>
      </c>
      <c r="J1598" s="6" t="s">
        <v>599</v>
      </c>
      <c r="K1598" s="6" t="s">
        <v>478</v>
      </c>
      <c r="L1598" s="6"/>
      <c r="M1598" s="11"/>
      <c r="N1598" s="11"/>
      <c r="O1598" s="6"/>
      <c r="P1598" s="11"/>
      <c r="Q1598" s="11">
        <v>125</v>
      </c>
      <c r="R1598" s="6" t="s">
        <v>25</v>
      </c>
      <c r="S1598" s="6" t="s">
        <v>26</v>
      </c>
      <c r="T1598" s="6" t="s">
        <v>27</v>
      </c>
      <c r="U1598" s="11">
        <v>38000000</v>
      </c>
      <c r="V1598" s="11">
        <v>1991</v>
      </c>
      <c r="W1598" s="11">
        <v>1000</v>
      </c>
      <c r="X1598" s="11">
        <v>6.8</v>
      </c>
      <c r="Y1598" s="11">
        <v>1.85</v>
      </c>
      <c r="Z1598" s="12">
        <v>5000</v>
      </c>
    </row>
    <row r="1599" spans="1:26" x14ac:dyDescent="0.25">
      <c r="A1599" s="8" t="s">
        <v>20</v>
      </c>
      <c r="B1599" s="9" t="s">
        <v>1458</v>
      </c>
      <c r="C1599" s="13">
        <v>59</v>
      </c>
      <c r="D1599" s="13">
        <v>90</v>
      </c>
      <c r="E1599" s="13">
        <v>176</v>
      </c>
      <c r="F1599" s="13">
        <v>460</v>
      </c>
      <c r="G1599" s="9" t="s">
        <v>506</v>
      </c>
      <c r="H1599" s="13">
        <v>531</v>
      </c>
      <c r="I1599" s="13">
        <v>108360000</v>
      </c>
      <c r="J1599" s="9" t="s">
        <v>378</v>
      </c>
      <c r="K1599" s="9" t="s">
        <v>599</v>
      </c>
      <c r="L1599" s="9"/>
      <c r="M1599" s="13"/>
      <c r="N1599" s="13"/>
      <c r="O1599" s="9"/>
      <c r="P1599" s="13"/>
      <c r="Q1599" s="13">
        <v>178</v>
      </c>
      <c r="R1599" s="9" t="s">
        <v>25</v>
      </c>
      <c r="S1599" s="9" t="s">
        <v>26</v>
      </c>
      <c r="T1599" s="9" t="s">
        <v>27</v>
      </c>
      <c r="U1599" s="13">
        <v>30000000</v>
      </c>
      <c r="V1599" s="13">
        <v>1995</v>
      </c>
      <c r="W1599" s="13">
        <v>461</v>
      </c>
      <c r="X1599" s="13">
        <v>6.3</v>
      </c>
      <c r="Y1599" s="13">
        <v>2.35</v>
      </c>
      <c r="Z1599" s="14">
        <v>0</v>
      </c>
    </row>
    <row r="1600" spans="1:26" x14ac:dyDescent="0.25">
      <c r="A1600" s="5" t="s">
        <v>20</v>
      </c>
      <c r="B1600" s="6" t="s">
        <v>1049</v>
      </c>
      <c r="C1600" s="11">
        <v>108</v>
      </c>
      <c r="D1600" s="11">
        <v>111</v>
      </c>
      <c r="E1600" s="11">
        <v>0</v>
      </c>
      <c r="F1600" s="11">
        <v>529</v>
      </c>
      <c r="G1600" s="6" t="s">
        <v>1050</v>
      </c>
      <c r="H1600" s="11">
        <v>11000</v>
      </c>
      <c r="I1600" s="11">
        <v>108244774</v>
      </c>
      <c r="J1600" s="6" t="s">
        <v>599</v>
      </c>
      <c r="K1600" s="6" t="s">
        <v>4118</v>
      </c>
      <c r="L1600" s="6" t="s">
        <v>4459</v>
      </c>
      <c r="M1600" s="11"/>
      <c r="N1600" s="11"/>
      <c r="O1600" s="6"/>
      <c r="P1600" s="11"/>
      <c r="Q1600" s="11">
        <v>301</v>
      </c>
      <c r="R1600" s="6" t="s">
        <v>25</v>
      </c>
      <c r="S1600" s="6" t="s">
        <v>26</v>
      </c>
      <c r="T1600" s="6" t="s">
        <v>126</v>
      </c>
      <c r="U1600" s="11">
        <v>37000000</v>
      </c>
      <c r="V1600" s="11">
        <v>2001</v>
      </c>
      <c r="W1600" s="11">
        <v>995</v>
      </c>
      <c r="X1600" s="11">
        <v>6.2</v>
      </c>
      <c r="Y1600" s="11">
        <v>1.85</v>
      </c>
      <c r="Z1600" s="12">
        <v>0</v>
      </c>
    </row>
    <row r="1601" spans="1:26" x14ac:dyDescent="0.25">
      <c r="A1601" s="8" t="s">
        <v>20</v>
      </c>
      <c r="B1601" s="9" t="s">
        <v>2028</v>
      </c>
      <c r="C1601" s="13">
        <v>50</v>
      </c>
      <c r="D1601" s="13">
        <v>103</v>
      </c>
      <c r="E1601" s="13">
        <v>37</v>
      </c>
      <c r="F1601" s="13">
        <v>452</v>
      </c>
      <c r="G1601" s="9" t="s">
        <v>1853</v>
      </c>
      <c r="H1601" s="13">
        <v>944</v>
      </c>
      <c r="I1601" s="13">
        <v>105444419</v>
      </c>
      <c r="J1601" s="9" t="s">
        <v>599</v>
      </c>
      <c r="K1601" s="9"/>
      <c r="L1601" s="9"/>
      <c r="M1601" s="13"/>
      <c r="N1601" s="13"/>
      <c r="O1601" s="9"/>
      <c r="P1601" s="13"/>
      <c r="Q1601" s="13">
        <v>117</v>
      </c>
      <c r="R1601" s="9" t="s">
        <v>25</v>
      </c>
      <c r="S1601" s="9" t="s">
        <v>26</v>
      </c>
      <c r="T1601" s="9" t="s">
        <v>54</v>
      </c>
      <c r="U1601" s="13">
        <v>26000000</v>
      </c>
      <c r="V1601" s="13">
        <v>1996</v>
      </c>
      <c r="W1601" s="13">
        <v>893</v>
      </c>
      <c r="X1601" s="13">
        <v>6.2</v>
      </c>
      <c r="Y1601" s="13">
        <v>1.85</v>
      </c>
      <c r="Z1601" s="14">
        <v>0</v>
      </c>
    </row>
    <row r="1602" spans="1:26" x14ac:dyDescent="0.25">
      <c r="A1602" s="5" t="s">
        <v>20</v>
      </c>
      <c r="B1602" s="6" t="s">
        <v>284</v>
      </c>
      <c r="C1602" s="11">
        <v>216</v>
      </c>
      <c r="D1602" s="11">
        <v>127</v>
      </c>
      <c r="E1602" s="11">
        <v>21000</v>
      </c>
      <c r="F1602" s="11">
        <v>360</v>
      </c>
      <c r="G1602" s="6" t="s">
        <v>152</v>
      </c>
      <c r="H1602" s="11">
        <v>11000</v>
      </c>
      <c r="I1602" s="11">
        <v>100125340</v>
      </c>
      <c r="J1602" s="6" t="s">
        <v>5507</v>
      </c>
      <c r="K1602" s="6" t="s">
        <v>1074</v>
      </c>
      <c r="L1602" s="6" t="s">
        <v>5505</v>
      </c>
      <c r="M1602" s="11" t="s">
        <v>2604</v>
      </c>
      <c r="N1602" s="11"/>
      <c r="O1602" s="6"/>
      <c r="P1602" s="11"/>
      <c r="Q1602" s="11">
        <v>1080</v>
      </c>
      <c r="R1602" s="6" t="s">
        <v>25</v>
      </c>
      <c r="S1602" s="6" t="s">
        <v>26</v>
      </c>
      <c r="T1602" s="6" t="s">
        <v>249</v>
      </c>
      <c r="U1602" s="11">
        <v>33000000</v>
      </c>
      <c r="V1602" s="11">
        <v>1995</v>
      </c>
      <c r="W1602" s="11">
        <v>11000</v>
      </c>
      <c r="X1602" s="11">
        <v>8.6</v>
      </c>
      <c r="Y1602" s="11">
        <v>2.35</v>
      </c>
      <c r="Z1602" s="12">
        <v>39000</v>
      </c>
    </row>
    <row r="1603" spans="1:26" x14ac:dyDescent="0.25">
      <c r="A1603" s="8" t="s">
        <v>20</v>
      </c>
      <c r="B1603" s="9" t="s">
        <v>518</v>
      </c>
      <c r="C1603" s="13">
        <v>472</v>
      </c>
      <c r="D1603" s="13">
        <v>112</v>
      </c>
      <c r="E1603" s="13">
        <v>662</v>
      </c>
      <c r="F1603" s="13">
        <v>107</v>
      </c>
      <c r="G1603" s="9" t="s">
        <v>1745</v>
      </c>
      <c r="H1603" s="13">
        <v>2000</v>
      </c>
      <c r="I1603" s="13">
        <v>115646235</v>
      </c>
      <c r="J1603" s="9" t="s">
        <v>497</v>
      </c>
      <c r="K1603" s="9" t="s">
        <v>2970</v>
      </c>
      <c r="L1603" s="9" t="s">
        <v>2604</v>
      </c>
      <c r="M1603" s="13"/>
      <c r="N1603" s="13"/>
      <c r="O1603" s="9"/>
      <c r="P1603" s="13"/>
      <c r="Q1603" s="13">
        <v>1262</v>
      </c>
      <c r="R1603" s="9" t="s">
        <v>25</v>
      </c>
      <c r="S1603" s="9" t="s">
        <v>2152</v>
      </c>
      <c r="T1603" s="9" t="s">
        <v>249</v>
      </c>
      <c r="U1603" s="13">
        <v>30000000</v>
      </c>
      <c r="V1603" s="13">
        <v>2009</v>
      </c>
      <c r="W1603" s="13">
        <v>433</v>
      </c>
      <c r="X1603" s="13">
        <v>8</v>
      </c>
      <c r="Y1603" s="13">
        <v>1.85</v>
      </c>
      <c r="Z1603" s="14">
        <v>22000</v>
      </c>
    </row>
    <row r="1604" spans="1:26" x14ac:dyDescent="0.25">
      <c r="A1604" s="5" t="s">
        <v>20</v>
      </c>
      <c r="B1604" s="6" t="s">
        <v>2153</v>
      </c>
      <c r="C1604" s="11">
        <v>89</v>
      </c>
      <c r="D1604" s="11">
        <v>87</v>
      </c>
      <c r="E1604" s="11">
        <v>47</v>
      </c>
      <c r="F1604" s="11">
        <v>217</v>
      </c>
      <c r="G1604" s="6" t="s">
        <v>630</v>
      </c>
      <c r="H1604" s="11">
        <v>19000</v>
      </c>
      <c r="I1604" s="11">
        <v>85416609</v>
      </c>
      <c r="J1604" s="6" t="s">
        <v>378</v>
      </c>
      <c r="K1604" s="6" t="s">
        <v>2809</v>
      </c>
      <c r="L1604" s="6" t="s">
        <v>599</v>
      </c>
      <c r="M1604" s="11" t="s">
        <v>4118</v>
      </c>
      <c r="N1604" s="11" t="s">
        <v>478</v>
      </c>
      <c r="O1604" s="6"/>
      <c r="P1604" s="11"/>
      <c r="Q1604" s="11">
        <v>186</v>
      </c>
      <c r="R1604" s="6" t="s">
        <v>25</v>
      </c>
      <c r="S1604" s="6" t="s">
        <v>26</v>
      </c>
      <c r="T1604" s="6" t="s">
        <v>54</v>
      </c>
      <c r="U1604" s="11">
        <v>30000000</v>
      </c>
      <c r="V1604" s="11">
        <v>2004</v>
      </c>
      <c r="W1604" s="11">
        <v>542</v>
      </c>
      <c r="X1604" s="11">
        <v>7</v>
      </c>
      <c r="Y1604" s="11">
        <v>1.85</v>
      </c>
      <c r="Z1604" s="12">
        <v>0</v>
      </c>
    </row>
    <row r="1605" spans="1:26" x14ac:dyDescent="0.25">
      <c r="A1605" s="8" t="s">
        <v>20</v>
      </c>
      <c r="B1605" s="9" t="s">
        <v>1153</v>
      </c>
      <c r="C1605" s="13">
        <v>229</v>
      </c>
      <c r="D1605" s="13">
        <v>138</v>
      </c>
      <c r="E1605" s="13">
        <v>16000</v>
      </c>
      <c r="F1605" s="13">
        <v>262</v>
      </c>
      <c r="G1605" s="9" t="s">
        <v>2154</v>
      </c>
      <c r="H1605" s="13">
        <v>616</v>
      </c>
      <c r="I1605" s="13">
        <v>90135191</v>
      </c>
      <c r="J1605" s="9" t="s">
        <v>5507</v>
      </c>
      <c r="K1605" s="9" t="s">
        <v>1074</v>
      </c>
      <c r="L1605" s="9" t="s">
        <v>5505</v>
      </c>
      <c r="M1605" s="13" t="s">
        <v>2604</v>
      </c>
      <c r="N1605" s="13"/>
      <c r="O1605" s="9"/>
      <c r="P1605" s="13"/>
      <c r="Q1605" s="13">
        <v>935</v>
      </c>
      <c r="R1605" s="9" t="s">
        <v>25</v>
      </c>
      <c r="S1605" s="9" t="s">
        <v>26</v>
      </c>
      <c r="T1605" s="9" t="s">
        <v>249</v>
      </c>
      <c r="U1605" s="13">
        <v>25000000</v>
      </c>
      <c r="V1605" s="13">
        <v>2003</v>
      </c>
      <c r="W1605" s="13">
        <v>541</v>
      </c>
      <c r="X1605" s="13">
        <v>8</v>
      </c>
      <c r="Y1605" s="13">
        <v>2.35</v>
      </c>
      <c r="Z1605" s="14">
        <v>12000</v>
      </c>
    </row>
    <row r="1606" spans="1:26" x14ac:dyDescent="0.25">
      <c r="A1606" s="5" t="s">
        <v>20</v>
      </c>
      <c r="B1606" s="6" t="s">
        <v>1153</v>
      </c>
      <c r="C1606" s="11">
        <v>268</v>
      </c>
      <c r="D1606" s="11">
        <v>132</v>
      </c>
      <c r="E1606" s="11">
        <v>16000</v>
      </c>
      <c r="F1606" s="11">
        <v>567</v>
      </c>
      <c r="G1606" s="6" t="s">
        <v>205</v>
      </c>
      <c r="H1606" s="11">
        <v>16000</v>
      </c>
      <c r="I1606" s="11">
        <v>100422786</v>
      </c>
      <c r="J1606" s="6" t="s">
        <v>1074</v>
      </c>
      <c r="K1606" s="6" t="s">
        <v>5506</v>
      </c>
      <c r="L1606" s="6"/>
      <c r="M1606" s="11"/>
      <c r="N1606" s="11"/>
      <c r="O1606" s="6"/>
      <c r="P1606" s="11"/>
      <c r="Q1606" s="11">
        <v>1106</v>
      </c>
      <c r="R1606" s="6" t="s">
        <v>25</v>
      </c>
      <c r="S1606" s="6" t="s">
        <v>26</v>
      </c>
      <c r="T1606" s="6" t="s">
        <v>27</v>
      </c>
      <c r="U1606" s="11">
        <v>30000000</v>
      </c>
      <c r="V1606" s="11">
        <v>2004</v>
      </c>
      <c r="W1606" s="11">
        <v>11000</v>
      </c>
      <c r="X1606" s="11">
        <v>8.1</v>
      </c>
      <c r="Y1606" s="11">
        <v>2.35</v>
      </c>
      <c r="Z1606" s="12">
        <v>14000</v>
      </c>
    </row>
    <row r="1607" spans="1:26" x14ac:dyDescent="0.25">
      <c r="A1607" s="8" t="s">
        <v>20</v>
      </c>
      <c r="B1607" s="9" t="s">
        <v>1277</v>
      </c>
      <c r="C1607" s="13">
        <v>145</v>
      </c>
      <c r="D1607" s="13">
        <v>103</v>
      </c>
      <c r="E1607" s="13">
        <v>11000</v>
      </c>
      <c r="F1607" s="13">
        <v>636</v>
      </c>
      <c r="G1607" s="9" t="s">
        <v>592</v>
      </c>
      <c r="H1607" s="13">
        <v>22000</v>
      </c>
      <c r="I1607" s="13">
        <v>106694016</v>
      </c>
      <c r="J1607" s="9" t="s">
        <v>599</v>
      </c>
      <c r="K1607" s="9" t="s">
        <v>5507</v>
      </c>
      <c r="L1607" s="9"/>
      <c r="M1607" s="13"/>
      <c r="N1607" s="13"/>
      <c r="O1607" s="9"/>
      <c r="P1607" s="13"/>
      <c r="Q1607" s="13">
        <v>337</v>
      </c>
      <c r="R1607" s="9" t="s">
        <v>25</v>
      </c>
      <c r="S1607" s="9" t="s">
        <v>26</v>
      </c>
      <c r="T1607" s="9" t="s">
        <v>249</v>
      </c>
      <c r="U1607" s="13">
        <v>30000000</v>
      </c>
      <c r="V1607" s="13">
        <v>1999</v>
      </c>
      <c r="W1607" s="13">
        <v>979</v>
      </c>
      <c r="X1607" s="13">
        <v>6.7</v>
      </c>
      <c r="Y1607" s="13">
        <v>1.85</v>
      </c>
      <c r="Z1607" s="14">
        <v>0</v>
      </c>
    </row>
    <row r="1608" spans="1:26" x14ac:dyDescent="0.25">
      <c r="A1608" s="5" t="s">
        <v>20</v>
      </c>
      <c r="B1608" s="6" t="s">
        <v>1783</v>
      </c>
      <c r="C1608" s="11">
        <v>177</v>
      </c>
      <c r="D1608" s="11">
        <v>123</v>
      </c>
      <c r="E1608" s="11">
        <v>415</v>
      </c>
      <c r="F1608" s="11">
        <v>545</v>
      </c>
      <c r="G1608" s="6" t="s">
        <v>1994</v>
      </c>
      <c r="H1608" s="11">
        <v>33000</v>
      </c>
      <c r="I1608" s="11">
        <v>64286</v>
      </c>
      <c r="J1608" s="6" t="s">
        <v>1074</v>
      </c>
      <c r="K1608" s="6" t="s">
        <v>4459</v>
      </c>
      <c r="L1608" s="6"/>
      <c r="M1608" s="11"/>
      <c r="N1608" s="11"/>
      <c r="O1608" s="6"/>
      <c r="P1608" s="11"/>
      <c r="Q1608" s="11">
        <v>1111</v>
      </c>
      <c r="R1608" s="6" t="s">
        <v>25</v>
      </c>
      <c r="S1608" s="6" t="s">
        <v>26</v>
      </c>
      <c r="T1608" s="6" t="s">
        <v>27</v>
      </c>
      <c r="U1608" s="11">
        <v>29000000</v>
      </c>
      <c r="V1608" s="11">
        <v>2004</v>
      </c>
      <c r="W1608" s="11">
        <v>638</v>
      </c>
      <c r="X1608" s="11">
        <v>7.9</v>
      </c>
      <c r="Y1608" s="11">
        <v>2.35</v>
      </c>
      <c r="Z1608" s="12">
        <v>57000</v>
      </c>
    </row>
    <row r="1609" spans="1:26" x14ac:dyDescent="0.25">
      <c r="A1609" s="8" t="s">
        <v>20</v>
      </c>
      <c r="B1609" s="9" t="s">
        <v>1757</v>
      </c>
      <c r="C1609" s="13">
        <v>175</v>
      </c>
      <c r="D1609" s="13">
        <v>111</v>
      </c>
      <c r="E1609" s="13">
        <v>98</v>
      </c>
      <c r="F1609" s="13">
        <v>71</v>
      </c>
      <c r="G1609" s="9" t="s">
        <v>2157</v>
      </c>
      <c r="H1609" s="13">
        <v>2000</v>
      </c>
      <c r="I1609" s="13">
        <v>76806312</v>
      </c>
      <c r="J1609" s="9" t="s">
        <v>599</v>
      </c>
      <c r="K1609" s="9" t="s">
        <v>4459</v>
      </c>
      <c r="L1609" s="9"/>
      <c r="M1609" s="13"/>
      <c r="N1609" s="13"/>
      <c r="O1609" s="9"/>
      <c r="P1609" s="13"/>
      <c r="Q1609" s="13">
        <v>154</v>
      </c>
      <c r="R1609" s="9" t="s">
        <v>25</v>
      </c>
      <c r="S1609" s="9" t="s">
        <v>26</v>
      </c>
      <c r="T1609" s="9" t="s">
        <v>27</v>
      </c>
      <c r="U1609" s="13">
        <v>30000000</v>
      </c>
      <c r="V1609" s="13">
        <v>2008</v>
      </c>
      <c r="W1609" s="13">
        <v>805</v>
      </c>
      <c r="X1609" s="13">
        <v>6.1</v>
      </c>
      <c r="Y1609" s="13">
        <v>2.35</v>
      </c>
      <c r="Z1609" s="14">
        <v>0</v>
      </c>
    </row>
    <row r="1610" spans="1:26" x14ac:dyDescent="0.25">
      <c r="A1610" s="5" t="s">
        <v>20</v>
      </c>
      <c r="B1610" s="6" t="s">
        <v>600</v>
      </c>
      <c r="C1610" s="11">
        <v>131</v>
      </c>
      <c r="D1610" s="11">
        <v>102</v>
      </c>
      <c r="E1610" s="11">
        <v>23</v>
      </c>
      <c r="F1610" s="11">
        <v>635</v>
      </c>
      <c r="G1610" s="6" t="s">
        <v>626</v>
      </c>
      <c r="H1610" s="11">
        <v>1000</v>
      </c>
      <c r="I1610" s="11">
        <v>79566871</v>
      </c>
      <c r="J1610" s="6" t="s">
        <v>599</v>
      </c>
      <c r="K1610" s="6" t="s">
        <v>1074</v>
      </c>
      <c r="L1610" s="6" t="s">
        <v>4118</v>
      </c>
      <c r="M1610" s="11" t="s">
        <v>2909</v>
      </c>
      <c r="N1610" s="11" t="s">
        <v>4459</v>
      </c>
      <c r="O1610" s="6"/>
      <c r="P1610" s="11"/>
      <c r="Q1610" s="11">
        <v>140</v>
      </c>
      <c r="R1610" s="6" t="s">
        <v>25</v>
      </c>
      <c r="S1610" s="6" t="s">
        <v>26</v>
      </c>
      <c r="T1610" s="6" t="s">
        <v>126</v>
      </c>
      <c r="U1610" s="11">
        <v>30000000</v>
      </c>
      <c r="V1610" s="11">
        <v>2009</v>
      </c>
      <c r="W1610" s="11">
        <v>1000</v>
      </c>
      <c r="X1610" s="11">
        <v>4.2</v>
      </c>
      <c r="Y1610" s="11">
        <v>1.85</v>
      </c>
      <c r="Z1610" s="12">
        <v>0</v>
      </c>
    </row>
    <row r="1611" spans="1:26" x14ac:dyDescent="0.25">
      <c r="A1611" s="8" t="s">
        <v>20</v>
      </c>
      <c r="B1611" s="9" t="s">
        <v>2158</v>
      </c>
      <c r="C1611" s="13">
        <v>41</v>
      </c>
      <c r="D1611" s="13">
        <v>78</v>
      </c>
      <c r="E1611" s="13">
        <v>0</v>
      </c>
      <c r="F1611" s="13">
        <v>786</v>
      </c>
      <c r="G1611" s="9" t="s">
        <v>2159</v>
      </c>
      <c r="H1611" s="13">
        <v>971</v>
      </c>
      <c r="I1611" s="13">
        <v>76501438</v>
      </c>
      <c r="J1611" s="9" t="s">
        <v>378</v>
      </c>
      <c r="K1611" s="9" t="s">
        <v>2809</v>
      </c>
      <c r="L1611" s="9" t="s">
        <v>599</v>
      </c>
      <c r="M1611" s="13" t="s">
        <v>4118</v>
      </c>
      <c r="N1611" s="13" t="s">
        <v>4459</v>
      </c>
      <c r="O1611" s="9"/>
      <c r="P1611" s="13"/>
      <c r="Q1611" s="13">
        <v>49</v>
      </c>
      <c r="R1611" s="9" t="s">
        <v>25</v>
      </c>
      <c r="S1611" s="9" t="s">
        <v>318</v>
      </c>
      <c r="T1611" s="9" t="s">
        <v>126</v>
      </c>
      <c r="U1611" s="13">
        <v>30000000</v>
      </c>
      <c r="V1611" s="13">
        <v>2000</v>
      </c>
      <c r="W1611" s="13">
        <v>844</v>
      </c>
      <c r="X1611" s="13">
        <v>6.1</v>
      </c>
      <c r="Y1611" s="13">
        <v>1.85</v>
      </c>
      <c r="Z1611" s="14">
        <v>181</v>
      </c>
    </row>
    <row r="1612" spans="1:26" x14ac:dyDescent="0.25">
      <c r="A1612" s="5" t="s">
        <v>20</v>
      </c>
      <c r="B1612" s="6" t="s">
        <v>1727</v>
      </c>
      <c r="C1612" s="11">
        <v>30</v>
      </c>
      <c r="D1612" s="11">
        <v>132</v>
      </c>
      <c r="E1612" s="11">
        <v>0</v>
      </c>
      <c r="F1612" s="11">
        <v>252</v>
      </c>
      <c r="G1612" s="6" t="s">
        <v>621</v>
      </c>
      <c r="H1612" s="11">
        <v>769</v>
      </c>
      <c r="I1612" s="11">
        <v>74787599</v>
      </c>
      <c r="J1612" s="6" t="s">
        <v>1074</v>
      </c>
      <c r="K1612" s="6" t="s">
        <v>4459</v>
      </c>
      <c r="L1612" s="6"/>
      <c r="M1612" s="11"/>
      <c r="N1612" s="11"/>
      <c r="O1612" s="6"/>
      <c r="P1612" s="11"/>
      <c r="Q1612" s="11">
        <v>109</v>
      </c>
      <c r="R1612" s="6" t="s">
        <v>25</v>
      </c>
      <c r="S1612" s="6" t="s">
        <v>26</v>
      </c>
      <c r="T1612" s="6" t="s">
        <v>249</v>
      </c>
      <c r="U1612" s="11">
        <v>30000000</v>
      </c>
      <c r="V1612" s="11">
        <v>1991</v>
      </c>
      <c r="W1612" s="11">
        <v>713</v>
      </c>
      <c r="X1612" s="11">
        <v>6.6</v>
      </c>
      <c r="Y1612" s="11">
        <v>1.85</v>
      </c>
      <c r="Z1612" s="12">
        <v>883</v>
      </c>
    </row>
    <row r="1613" spans="1:26" x14ac:dyDescent="0.25">
      <c r="A1613" s="8" t="s">
        <v>20</v>
      </c>
      <c r="B1613" s="9" t="s">
        <v>398</v>
      </c>
      <c r="C1613" s="13">
        <v>57</v>
      </c>
      <c r="D1613" s="13">
        <v>133</v>
      </c>
      <c r="E1613" s="13">
        <v>380</v>
      </c>
      <c r="F1613" s="13">
        <v>918</v>
      </c>
      <c r="G1613" s="9" t="s">
        <v>152</v>
      </c>
      <c r="H1613" s="13">
        <v>12000</v>
      </c>
      <c r="I1613" s="13">
        <v>66528842</v>
      </c>
      <c r="J1613" s="9" t="s">
        <v>1074</v>
      </c>
      <c r="K1613" s="9" t="s">
        <v>4459</v>
      </c>
      <c r="L1613" s="9" t="s">
        <v>5508</v>
      </c>
      <c r="M1613" s="13" t="s">
        <v>3495</v>
      </c>
      <c r="N1613" s="13"/>
      <c r="O1613" s="9"/>
      <c r="P1613" s="13"/>
      <c r="Q1613" s="13">
        <v>329</v>
      </c>
      <c r="R1613" s="9" t="s">
        <v>25</v>
      </c>
      <c r="S1613" s="9" t="s">
        <v>26</v>
      </c>
      <c r="T1613" s="9" t="s">
        <v>249</v>
      </c>
      <c r="U1613" s="13">
        <v>30000000</v>
      </c>
      <c r="V1613" s="13">
        <v>1994</v>
      </c>
      <c r="W1613" s="13">
        <v>11000</v>
      </c>
      <c r="X1613" s="13">
        <v>7.5</v>
      </c>
      <c r="Y1613" s="13">
        <v>1.85</v>
      </c>
      <c r="Z1613" s="14">
        <v>11000</v>
      </c>
    </row>
    <row r="1614" spans="1:26" x14ac:dyDescent="0.25">
      <c r="A1614" s="5" t="s">
        <v>20</v>
      </c>
      <c r="B1614" s="6" t="s">
        <v>2160</v>
      </c>
      <c r="C1614" s="11">
        <v>391</v>
      </c>
      <c r="D1614" s="11">
        <v>108</v>
      </c>
      <c r="E1614" s="11">
        <v>655</v>
      </c>
      <c r="F1614" s="11">
        <v>940</v>
      </c>
      <c r="G1614" s="6" t="s">
        <v>841</v>
      </c>
      <c r="H1614" s="11">
        <v>24000</v>
      </c>
      <c r="I1614" s="11">
        <v>83813460</v>
      </c>
      <c r="J1614" s="6" t="s">
        <v>1074</v>
      </c>
      <c r="K1614" s="6" t="s">
        <v>4459</v>
      </c>
      <c r="L1614" s="6"/>
      <c r="M1614" s="11"/>
      <c r="N1614" s="11"/>
      <c r="O1614" s="6"/>
      <c r="P1614" s="11"/>
      <c r="Q1614" s="11">
        <v>452</v>
      </c>
      <c r="R1614" s="6" t="s">
        <v>25</v>
      </c>
      <c r="S1614" s="6" t="s">
        <v>26</v>
      </c>
      <c r="T1614" s="6" t="s">
        <v>249</v>
      </c>
      <c r="U1614" s="11">
        <v>25000000</v>
      </c>
      <c r="V1614" s="11">
        <v>2009</v>
      </c>
      <c r="W1614" s="11">
        <v>10000</v>
      </c>
      <c r="X1614" s="11">
        <v>7.4</v>
      </c>
      <c r="Y1614" s="11">
        <v>1.85</v>
      </c>
      <c r="Z1614" s="12">
        <v>19000</v>
      </c>
    </row>
    <row r="1615" spans="1:26" x14ac:dyDescent="0.25">
      <c r="A1615" s="8" t="s">
        <v>20</v>
      </c>
      <c r="B1615" s="9" t="s">
        <v>2161</v>
      </c>
      <c r="C1615" s="13">
        <v>217</v>
      </c>
      <c r="D1615" s="13">
        <v>125</v>
      </c>
      <c r="E1615" s="13">
        <v>729</v>
      </c>
      <c r="F1615" s="13">
        <v>322</v>
      </c>
      <c r="G1615" s="9" t="s">
        <v>2162</v>
      </c>
      <c r="H1615" s="13">
        <v>442</v>
      </c>
      <c r="I1615" s="13">
        <v>65010106</v>
      </c>
      <c r="J1615" s="9" t="s">
        <v>599</v>
      </c>
      <c r="K1615" s="9" t="s">
        <v>1074</v>
      </c>
      <c r="L1615" s="9"/>
      <c r="M1615" s="13"/>
      <c r="N1615" s="13"/>
      <c r="O1615" s="9"/>
      <c r="P1615" s="13"/>
      <c r="Q1615" s="13">
        <v>612</v>
      </c>
      <c r="R1615" s="9" t="s">
        <v>25</v>
      </c>
      <c r="S1615" s="9" t="s">
        <v>26</v>
      </c>
      <c r="T1615" s="9" t="s">
        <v>249</v>
      </c>
      <c r="U1615" s="13">
        <v>30000000</v>
      </c>
      <c r="V1615" s="13">
        <v>2002</v>
      </c>
      <c r="W1615" s="13">
        <v>344</v>
      </c>
      <c r="X1615" s="13">
        <v>7.2</v>
      </c>
      <c r="Y1615" s="13">
        <v>1.85</v>
      </c>
      <c r="Z1615" s="14">
        <v>0</v>
      </c>
    </row>
    <row r="1616" spans="1:26" x14ac:dyDescent="0.25">
      <c r="A1616" s="5" t="s">
        <v>20</v>
      </c>
      <c r="B1616" s="6" t="s">
        <v>2163</v>
      </c>
      <c r="C1616" s="11">
        <v>452</v>
      </c>
      <c r="D1616" s="11">
        <v>98</v>
      </c>
      <c r="E1616" s="11">
        <v>129</v>
      </c>
      <c r="F1616" s="11">
        <v>7</v>
      </c>
      <c r="G1616" s="6" t="s">
        <v>2164</v>
      </c>
      <c r="H1616" s="11">
        <v>303</v>
      </c>
      <c r="I1616" s="11">
        <v>66359959</v>
      </c>
      <c r="J1616" s="6" t="s">
        <v>599</v>
      </c>
      <c r="K1616" s="6" t="s">
        <v>1786</v>
      </c>
      <c r="L1616" s="6" t="s">
        <v>4459</v>
      </c>
      <c r="M1616" s="11"/>
      <c r="N1616" s="11"/>
      <c r="O1616" s="6"/>
      <c r="P1616" s="11"/>
      <c r="Q1616" s="11">
        <v>326</v>
      </c>
      <c r="R1616" s="6" t="s">
        <v>25</v>
      </c>
      <c r="S1616" s="6" t="s">
        <v>26</v>
      </c>
      <c r="T1616" s="6" t="s">
        <v>27</v>
      </c>
      <c r="U1616" s="11">
        <v>35000000</v>
      </c>
      <c r="V1616" s="11">
        <v>2013</v>
      </c>
      <c r="W1616" s="11">
        <v>18</v>
      </c>
      <c r="X1616" s="11">
        <v>6.9</v>
      </c>
      <c r="Y1616" s="11">
        <v>2.35</v>
      </c>
      <c r="Z1616" s="12">
        <v>81000</v>
      </c>
    </row>
    <row r="1617" spans="1:26" x14ac:dyDescent="0.25">
      <c r="A1617" s="8" t="s">
        <v>20</v>
      </c>
      <c r="B1617" s="9" t="s">
        <v>2165</v>
      </c>
      <c r="C1617" s="13">
        <v>589</v>
      </c>
      <c r="D1617" s="13">
        <v>119</v>
      </c>
      <c r="E1617" s="13">
        <v>0</v>
      </c>
      <c r="F1617" s="13">
        <v>502</v>
      </c>
      <c r="G1617" s="9" t="s">
        <v>386</v>
      </c>
      <c r="H1617" s="13">
        <v>23000</v>
      </c>
      <c r="I1617" s="13">
        <v>66468315</v>
      </c>
      <c r="J1617" s="9" t="s">
        <v>497</v>
      </c>
      <c r="K1617" s="9" t="s">
        <v>5507</v>
      </c>
      <c r="L1617" s="9" t="s">
        <v>1074</v>
      </c>
      <c r="M1617" s="13" t="s">
        <v>2970</v>
      </c>
      <c r="N1617" s="13" t="s">
        <v>2604</v>
      </c>
      <c r="O1617" s="9"/>
      <c r="P1617" s="13"/>
      <c r="Q1617" s="13">
        <v>667</v>
      </c>
      <c r="R1617" s="9" t="s">
        <v>25</v>
      </c>
      <c r="S1617" s="9" t="s">
        <v>26</v>
      </c>
      <c r="T1617" s="9" t="s">
        <v>249</v>
      </c>
      <c r="U1617" s="13">
        <v>30000000</v>
      </c>
      <c r="V1617" s="13">
        <v>2012</v>
      </c>
      <c r="W1617" s="13">
        <v>13000</v>
      </c>
      <c r="X1617" s="13">
        <v>7.4</v>
      </c>
      <c r="Y1617" s="13">
        <v>2.35</v>
      </c>
      <c r="Z1617" s="14">
        <v>75000</v>
      </c>
    </row>
    <row r="1618" spans="1:26" x14ac:dyDescent="0.25">
      <c r="A1618" s="5" t="s">
        <v>20</v>
      </c>
      <c r="B1618" s="6" t="s">
        <v>94</v>
      </c>
      <c r="C1618" s="11">
        <v>61</v>
      </c>
      <c r="D1618" s="11">
        <v>87</v>
      </c>
      <c r="E1618" s="11">
        <v>129</v>
      </c>
      <c r="F1618" s="11">
        <v>560</v>
      </c>
      <c r="G1618" s="6" t="s">
        <v>93</v>
      </c>
      <c r="H1618" s="11">
        <v>979</v>
      </c>
      <c r="I1618" s="11">
        <v>64172251</v>
      </c>
      <c r="J1618" s="6" t="s">
        <v>599</v>
      </c>
      <c r="K1618" s="6" t="s">
        <v>478</v>
      </c>
      <c r="L1618" s="6"/>
      <c r="M1618" s="11"/>
      <c r="N1618" s="11"/>
      <c r="O1618" s="6"/>
      <c r="P1618" s="11"/>
      <c r="Q1618" s="11">
        <v>122</v>
      </c>
      <c r="R1618" s="6" t="s">
        <v>25</v>
      </c>
      <c r="S1618" s="6" t="s">
        <v>26</v>
      </c>
      <c r="T1618" s="6" t="s">
        <v>27</v>
      </c>
      <c r="U1618" s="11">
        <v>30000000</v>
      </c>
      <c r="V1618" s="11">
        <v>2001</v>
      </c>
      <c r="W1618" s="11">
        <v>891</v>
      </c>
      <c r="X1618" s="11">
        <v>5.4</v>
      </c>
      <c r="Y1618" s="11">
        <v>1.85</v>
      </c>
      <c r="Z1618" s="12">
        <v>602</v>
      </c>
    </row>
    <row r="1619" spans="1:26" x14ac:dyDescent="0.25">
      <c r="A1619" s="8" t="s">
        <v>20</v>
      </c>
      <c r="B1619" s="9" t="s">
        <v>2166</v>
      </c>
      <c r="C1619" s="13">
        <v>79</v>
      </c>
      <c r="D1619" s="13">
        <v>91</v>
      </c>
      <c r="E1619" s="13">
        <v>108</v>
      </c>
      <c r="F1619" s="13">
        <v>204</v>
      </c>
      <c r="G1619" s="9" t="s">
        <v>2167</v>
      </c>
      <c r="H1619" s="13">
        <v>405</v>
      </c>
      <c r="I1619" s="13">
        <v>66600000</v>
      </c>
      <c r="J1619" s="9" t="s">
        <v>599</v>
      </c>
      <c r="K1619" s="9" t="s">
        <v>1074</v>
      </c>
      <c r="L1619" s="9" t="s">
        <v>4118</v>
      </c>
      <c r="M1619" s="13"/>
      <c r="N1619" s="13"/>
      <c r="O1619" s="9"/>
      <c r="P1619" s="13"/>
      <c r="Q1619" s="13">
        <v>182</v>
      </c>
      <c r="R1619" s="9" t="s">
        <v>25</v>
      </c>
      <c r="S1619" s="9" t="s">
        <v>163</v>
      </c>
      <c r="T1619" s="9" t="s">
        <v>126</v>
      </c>
      <c r="U1619" s="13">
        <v>30000000</v>
      </c>
      <c r="V1619" s="13">
        <v>1995</v>
      </c>
      <c r="W1619" s="13">
        <v>368</v>
      </c>
      <c r="X1619" s="13">
        <v>6.8</v>
      </c>
      <c r="Y1619" s="13">
        <v>1.85</v>
      </c>
      <c r="Z1619" s="14">
        <v>5000</v>
      </c>
    </row>
    <row r="1620" spans="1:26" x14ac:dyDescent="0.25">
      <c r="A1620" s="5" t="s">
        <v>20</v>
      </c>
      <c r="B1620" s="6" t="s">
        <v>1213</v>
      </c>
      <c r="C1620" s="11">
        <v>234</v>
      </c>
      <c r="D1620" s="11">
        <v>100</v>
      </c>
      <c r="E1620" s="11">
        <v>64</v>
      </c>
      <c r="F1620" s="11">
        <v>329</v>
      </c>
      <c r="G1620" s="6" t="s">
        <v>224</v>
      </c>
      <c r="H1620" s="11">
        <v>11000</v>
      </c>
      <c r="I1620" s="11">
        <v>63536011</v>
      </c>
      <c r="J1620" s="6" t="s">
        <v>599</v>
      </c>
      <c r="K1620" s="6" t="s">
        <v>1074</v>
      </c>
      <c r="L1620" s="6" t="s">
        <v>4459</v>
      </c>
      <c r="M1620" s="11"/>
      <c r="N1620" s="11"/>
      <c r="O1620" s="6"/>
      <c r="P1620" s="11"/>
      <c r="Q1620" s="11">
        <v>178</v>
      </c>
      <c r="R1620" s="6" t="s">
        <v>25</v>
      </c>
      <c r="S1620" s="6" t="s">
        <v>26</v>
      </c>
      <c r="T1620" s="6" t="s">
        <v>27</v>
      </c>
      <c r="U1620" s="11">
        <v>30000000</v>
      </c>
      <c r="V1620" s="11">
        <v>2012</v>
      </c>
      <c r="W1620" s="11">
        <v>7000</v>
      </c>
      <c r="X1620" s="11">
        <v>6.3</v>
      </c>
      <c r="Y1620" s="11">
        <v>2.35</v>
      </c>
      <c r="Z1620" s="12">
        <v>0</v>
      </c>
    </row>
    <row r="1621" spans="1:26" x14ac:dyDescent="0.25">
      <c r="A1621" s="8" t="s">
        <v>20</v>
      </c>
      <c r="B1621" s="9" t="s">
        <v>1789</v>
      </c>
      <c r="C1621" s="13">
        <v>253</v>
      </c>
      <c r="D1621" s="13">
        <v>118</v>
      </c>
      <c r="E1621" s="13">
        <v>89</v>
      </c>
      <c r="F1621" s="13">
        <v>344</v>
      </c>
      <c r="G1621" s="9" t="s">
        <v>265</v>
      </c>
      <c r="H1621" s="13">
        <v>15000</v>
      </c>
      <c r="I1621" s="13">
        <v>62877175</v>
      </c>
      <c r="J1621" s="9" t="s">
        <v>599</v>
      </c>
      <c r="K1621" s="9" t="s">
        <v>1074</v>
      </c>
      <c r="L1621" s="9" t="s">
        <v>4459</v>
      </c>
      <c r="M1621" s="13"/>
      <c r="N1621" s="13"/>
      <c r="O1621" s="9"/>
      <c r="P1621" s="13"/>
      <c r="Q1621" s="13">
        <v>325</v>
      </c>
      <c r="R1621" s="9" t="s">
        <v>25</v>
      </c>
      <c r="S1621" s="9" t="s">
        <v>26</v>
      </c>
      <c r="T1621" s="9" t="s">
        <v>249</v>
      </c>
      <c r="U1621" s="13">
        <v>30000000</v>
      </c>
      <c r="V1621" s="13">
        <v>2008</v>
      </c>
      <c r="W1621" s="13">
        <v>975</v>
      </c>
      <c r="X1621" s="13">
        <v>7.2</v>
      </c>
      <c r="Y1621" s="13">
        <v>1.85</v>
      </c>
      <c r="Z1621" s="14">
        <v>0</v>
      </c>
    </row>
    <row r="1622" spans="1:26" x14ac:dyDescent="0.25">
      <c r="A1622" s="5" t="s">
        <v>20</v>
      </c>
      <c r="B1622" s="6" t="s">
        <v>42</v>
      </c>
      <c r="C1622" s="11">
        <v>51</v>
      </c>
      <c r="D1622" s="11">
        <v>44</v>
      </c>
      <c r="E1622" s="11"/>
      <c r="F1622" s="11">
        <v>690</v>
      </c>
      <c r="G1622" s="6" t="s">
        <v>1819</v>
      </c>
      <c r="H1622" s="11">
        <v>971</v>
      </c>
      <c r="I1622" s="11"/>
      <c r="J1622" s="6" t="s">
        <v>1074</v>
      </c>
      <c r="K1622" s="6" t="s">
        <v>5506</v>
      </c>
      <c r="L1622" s="6"/>
      <c r="M1622" s="11"/>
      <c r="N1622" s="11"/>
      <c r="O1622" s="6"/>
      <c r="P1622" s="11"/>
      <c r="Q1622" s="11">
        <v>257</v>
      </c>
      <c r="R1622" s="6" t="s">
        <v>25</v>
      </c>
      <c r="S1622" s="6" t="s">
        <v>26</v>
      </c>
      <c r="T1622" s="6" t="s">
        <v>436</v>
      </c>
      <c r="U1622" s="11"/>
      <c r="V1622" s="11"/>
      <c r="W1622" s="11">
        <v>741</v>
      </c>
      <c r="X1622" s="11">
        <v>8.6999999999999993</v>
      </c>
      <c r="Y1622" s="11">
        <v>1.78</v>
      </c>
      <c r="Z1622" s="12">
        <v>0</v>
      </c>
    </row>
    <row r="1623" spans="1:26" x14ac:dyDescent="0.25">
      <c r="A1623" s="8" t="s">
        <v>20</v>
      </c>
      <c r="B1623" s="9" t="s">
        <v>957</v>
      </c>
      <c r="C1623" s="13">
        <v>123</v>
      </c>
      <c r="D1623" s="13">
        <v>109</v>
      </c>
      <c r="E1623" s="13">
        <v>309</v>
      </c>
      <c r="F1623" s="13">
        <v>482</v>
      </c>
      <c r="G1623" s="9" t="s">
        <v>2169</v>
      </c>
      <c r="H1623" s="13">
        <v>1000</v>
      </c>
      <c r="I1623" s="13">
        <v>74484168</v>
      </c>
      <c r="J1623" s="9" t="s">
        <v>497</v>
      </c>
      <c r="K1623" s="9" t="s">
        <v>5507</v>
      </c>
      <c r="L1623" s="9" t="s">
        <v>1074</v>
      </c>
      <c r="M1623" s="13" t="s">
        <v>5505</v>
      </c>
      <c r="N1623" s="13" t="s">
        <v>2604</v>
      </c>
      <c r="O1623" s="9"/>
      <c r="P1623" s="13"/>
      <c r="Q1623" s="13">
        <v>340</v>
      </c>
      <c r="R1623" s="9" t="s">
        <v>25</v>
      </c>
      <c r="S1623" s="9" t="s">
        <v>26</v>
      </c>
      <c r="T1623" s="9" t="s">
        <v>249</v>
      </c>
      <c r="U1623" s="13">
        <v>45000000</v>
      </c>
      <c r="V1623" s="13">
        <v>2005</v>
      </c>
      <c r="W1623" s="13">
        <v>654</v>
      </c>
      <c r="X1623" s="13">
        <v>6.9</v>
      </c>
      <c r="Y1623" s="13">
        <v>2.35</v>
      </c>
      <c r="Z1623" s="14">
        <v>0</v>
      </c>
    </row>
    <row r="1624" spans="1:26" x14ac:dyDescent="0.25">
      <c r="A1624" s="5" t="s">
        <v>20</v>
      </c>
      <c r="B1624" s="6" t="s">
        <v>2171</v>
      </c>
      <c r="C1624" s="11">
        <v>145</v>
      </c>
      <c r="D1624" s="11">
        <v>99</v>
      </c>
      <c r="E1624" s="11">
        <v>5</v>
      </c>
      <c r="F1624" s="11">
        <v>966</v>
      </c>
      <c r="G1624" s="6" t="s">
        <v>211</v>
      </c>
      <c r="H1624" s="11">
        <v>2000</v>
      </c>
      <c r="I1624" s="11">
        <v>60269340</v>
      </c>
      <c r="J1624" s="6" t="s">
        <v>599</v>
      </c>
      <c r="K1624" s="6" t="s">
        <v>4459</v>
      </c>
      <c r="L1624" s="6"/>
      <c r="M1624" s="11"/>
      <c r="N1624" s="11"/>
      <c r="O1624" s="6"/>
      <c r="P1624" s="11"/>
      <c r="Q1624" s="11">
        <v>97</v>
      </c>
      <c r="R1624" s="6" t="s">
        <v>25</v>
      </c>
      <c r="S1624" s="6" t="s">
        <v>26</v>
      </c>
      <c r="T1624" s="6" t="s">
        <v>27</v>
      </c>
      <c r="U1624" s="11">
        <v>30000000</v>
      </c>
      <c r="V1624" s="11">
        <v>2008</v>
      </c>
      <c r="W1624" s="11">
        <v>1000</v>
      </c>
      <c r="X1624" s="11">
        <v>6</v>
      </c>
      <c r="Y1624" s="11">
        <v>1.85</v>
      </c>
      <c r="Z1624" s="12">
        <v>0</v>
      </c>
    </row>
    <row r="1625" spans="1:26" x14ac:dyDescent="0.25">
      <c r="A1625" s="8" t="s">
        <v>20</v>
      </c>
      <c r="B1625" s="9" t="s">
        <v>2172</v>
      </c>
      <c r="C1625" s="13">
        <v>65</v>
      </c>
      <c r="D1625" s="13">
        <v>114</v>
      </c>
      <c r="E1625" s="13">
        <v>0</v>
      </c>
      <c r="F1625" s="13">
        <v>545</v>
      </c>
      <c r="G1625" s="9" t="s">
        <v>1549</v>
      </c>
      <c r="H1625" s="13">
        <v>970</v>
      </c>
      <c r="I1625" s="13">
        <v>60033780</v>
      </c>
      <c r="J1625" s="9" t="s">
        <v>1074</v>
      </c>
      <c r="K1625" s="9" t="s">
        <v>4459</v>
      </c>
      <c r="L1625" s="9"/>
      <c r="M1625" s="13"/>
      <c r="N1625" s="13"/>
      <c r="O1625" s="9"/>
      <c r="P1625" s="13"/>
      <c r="Q1625" s="13">
        <v>162</v>
      </c>
      <c r="R1625" s="9" t="s">
        <v>25</v>
      </c>
      <c r="S1625" s="9" t="s">
        <v>26</v>
      </c>
      <c r="T1625" s="9" t="s">
        <v>27</v>
      </c>
      <c r="U1625" s="13">
        <v>30000000</v>
      </c>
      <c r="V1625" s="13">
        <v>1998</v>
      </c>
      <c r="W1625" s="13">
        <v>631</v>
      </c>
      <c r="X1625" s="13">
        <v>5.9</v>
      </c>
      <c r="Y1625" s="13">
        <v>1.85</v>
      </c>
      <c r="Z1625" s="14">
        <v>0</v>
      </c>
    </row>
    <row r="1626" spans="1:26" x14ac:dyDescent="0.25">
      <c r="A1626" s="5" t="s">
        <v>20</v>
      </c>
      <c r="B1626" s="6" t="s">
        <v>866</v>
      </c>
      <c r="C1626" s="11">
        <v>152</v>
      </c>
      <c r="D1626" s="11">
        <v>89</v>
      </c>
      <c r="E1626" s="11">
        <v>56</v>
      </c>
      <c r="F1626" s="11">
        <v>545</v>
      </c>
      <c r="G1626" s="6" t="s">
        <v>2010</v>
      </c>
      <c r="H1626" s="11">
        <v>11000</v>
      </c>
      <c r="I1626" s="11">
        <v>58715510</v>
      </c>
      <c r="J1626" s="6" t="s">
        <v>599</v>
      </c>
      <c r="K1626" s="6" t="s">
        <v>4459</v>
      </c>
      <c r="L1626" s="6"/>
      <c r="M1626" s="11"/>
      <c r="N1626" s="11"/>
      <c r="O1626" s="6"/>
      <c r="P1626" s="11"/>
      <c r="Q1626" s="11">
        <v>129</v>
      </c>
      <c r="R1626" s="6" t="s">
        <v>25</v>
      </c>
      <c r="S1626" s="6" t="s">
        <v>26</v>
      </c>
      <c r="T1626" s="6" t="s">
        <v>54</v>
      </c>
      <c r="U1626" s="11">
        <v>30000000</v>
      </c>
      <c r="V1626" s="11">
        <v>2009</v>
      </c>
      <c r="W1626" s="11">
        <v>826</v>
      </c>
      <c r="X1626" s="11">
        <v>5.4</v>
      </c>
      <c r="Y1626" s="11">
        <v>1.85</v>
      </c>
      <c r="Z1626" s="12">
        <v>0</v>
      </c>
    </row>
    <row r="1627" spans="1:26" x14ac:dyDescent="0.25">
      <c r="A1627" s="8" t="s">
        <v>20</v>
      </c>
      <c r="B1627" s="9" t="s">
        <v>922</v>
      </c>
      <c r="C1627" s="13">
        <v>94</v>
      </c>
      <c r="D1627" s="13">
        <v>95</v>
      </c>
      <c r="E1627" s="13">
        <v>65</v>
      </c>
      <c r="F1627" s="13">
        <v>246</v>
      </c>
      <c r="G1627" s="9" t="s">
        <v>2173</v>
      </c>
      <c r="H1627" s="13">
        <v>506</v>
      </c>
      <c r="I1627" s="13">
        <v>58156435</v>
      </c>
      <c r="J1627" s="9" t="s">
        <v>378</v>
      </c>
      <c r="K1627" s="9" t="s">
        <v>599</v>
      </c>
      <c r="L1627" s="9" t="s">
        <v>5505</v>
      </c>
      <c r="M1627" s="13"/>
      <c r="N1627" s="13"/>
      <c r="O1627" s="9"/>
      <c r="P1627" s="13"/>
      <c r="Q1627" s="13">
        <v>152</v>
      </c>
      <c r="R1627" s="9" t="s">
        <v>25</v>
      </c>
      <c r="S1627" s="9" t="s">
        <v>26</v>
      </c>
      <c r="T1627" s="9" t="s">
        <v>27</v>
      </c>
      <c r="U1627" s="13">
        <v>19000000</v>
      </c>
      <c r="V1627" s="13">
        <v>2004</v>
      </c>
      <c r="W1627" s="13">
        <v>316</v>
      </c>
      <c r="X1627" s="13">
        <v>5.9</v>
      </c>
      <c r="Y1627" s="13">
        <v>2.35</v>
      </c>
      <c r="Z1627" s="14">
        <v>0</v>
      </c>
    </row>
    <row r="1628" spans="1:26" x14ac:dyDescent="0.25">
      <c r="A1628" s="5" t="s">
        <v>20</v>
      </c>
      <c r="B1628" s="6" t="s">
        <v>866</v>
      </c>
      <c r="C1628" s="11">
        <v>119</v>
      </c>
      <c r="D1628" s="11">
        <v>98</v>
      </c>
      <c r="E1628" s="11">
        <v>56</v>
      </c>
      <c r="F1628" s="11">
        <v>533</v>
      </c>
      <c r="G1628" s="6" t="s">
        <v>108</v>
      </c>
      <c r="H1628" s="11">
        <v>3000</v>
      </c>
      <c r="I1628" s="11">
        <v>56044241</v>
      </c>
      <c r="J1628" s="6" t="s">
        <v>599</v>
      </c>
      <c r="K1628" s="6" t="s">
        <v>478</v>
      </c>
      <c r="L1628" s="6" t="s">
        <v>4459</v>
      </c>
      <c r="M1628" s="11"/>
      <c r="N1628" s="11"/>
      <c r="O1628" s="6"/>
      <c r="P1628" s="11"/>
      <c r="Q1628" s="11">
        <v>339</v>
      </c>
      <c r="R1628" s="6" t="s">
        <v>25</v>
      </c>
      <c r="S1628" s="6" t="s">
        <v>26</v>
      </c>
      <c r="T1628" s="6" t="s">
        <v>27</v>
      </c>
      <c r="U1628" s="11">
        <v>37000000</v>
      </c>
      <c r="V1628" s="11">
        <v>2004</v>
      </c>
      <c r="W1628" s="11">
        <v>2000</v>
      </c>
      <c r="X1628" s="11">
        <v>6.1</v>
      </c>
      <c r="Y1628" s="11">
        <v>1.85</v>
      </c>
      <c r="Z1628" s="12">
        <v>0</v>
      </c>
    </row>
    <row r="1629" spans="1:26" x14ac:dyDescent="0.25">
      <c r="A1629" s="8" t="s">
        <v>20</v>
      </c>
      <c r="B1629" s="9" t="s">
        <v>1230</v>
      </c>
      <c r="C1629" s="13">
        <v>487</v>
      </c>
      <c r="D1629" s="13">
        <v>94</v>
      </c>
      <c r="E1629" s="13">
        <v>11000</v>
      </c>
      <c r="F1629" s="13">
        <v>183</v>
      </c>
      <c r="G1629" s="9" t="s">
        <v>2176</v>
      </c>
      <c r="H1629" s="13">
        <v>617</v>
      </c>
      <c r="I1629" s="13">
        <v>56816662</v>
      </c>
      <c r="J1629" s="9" t="s">
        <v>599</v>
      </c>
      <c r="K1629" s="9" t="s">
        <v>478</v>
      </c>
      <c r="L1629" s="9" t="s">
        <v>4459</v>
      </c>
      <c r="M1629" s="13"/>
      <c r="N1629" s="13"/>
      <c r="O1629" s="9"/>
      <c r="P1629" s="13"/>
      <c r="Q1629" s="13">
        <v>509</v>
      </c>
      <c r="R1629" s="9" t="s">
        <v>25</v>
      </c>
      <c r="S1629" s="9" t="s">
        <v>1121</v>
      </c>
      <c r="T1629" s="9" t="s">
        <v>27</v>
      </c>
      <c r="U1629" s="13">
        <v>17000000</v>
      </c>
      <c r="V1629" s="13">
        <v>2011</v>
      </c>
      <c r="W1629" s="13">
        <v>204</v>
      </c>
      <c r="X1629" s="13">
        <v>7.7</v>
      </c>
      <c r="Y1629" s="13">
        <v>1.85</v>
      </c>
      <c r="Z1629" s="14">
        <v>78000</v>
      </c>
    </row>
    <row r="1630" spans="1:26" x14ac:dyDescent="0.25">
      <c r="A1630" s="5" t="s">
        <v>20</v>
      </c>
      <c r="B1630" s="6" t="s">
        <v>2178</v>
      </c>
      <c r="C1630" s="11">
        <v>121</v>
      </c>
      <c r="D1630" s="11">
        <v>85</v>
      </c>
      <c r="E1630" s="11">
        <v>7</v>
      </c>
      <c r="F1630" s="11">
        <v>691</v>
      </c>
      <c r="G1630" s="6" t="s">
        <v>217</v>
      </c>
      <c r="H1630" s="11">
        <v>14000</v>
      </c>
      <c r="I1630" s="11">
        <v>64238770</v>
      </c>
      <c r="J1630" s="6" t="s">
        <v>378</v>
      </c>
      <c r="K1630" s="6" t="s">
        <v>2809</v>
      </c>
      <c r="L1630" s="6" t="s">
        <v>599</v>
      </c>
      <c r="M1630" s="11" t="s">
        <v>4118</v>
      </c>
      <c r="N1630" s="11"/>
      <c r="O1630" s="6"/>
      <c r="P1630" s="11"/>
      <c r="Q1630" s="11">
        <v>64</v>
      </c>
      <c r="R1630" s="6" t="s">
        <v>25</v>
      </c>
      <c r="S1630" s="6" t="s">
        <v>121</v>
      </c>
      <c r="T1630" s="6" t="s">
        <v>54</v>
      </c>
      <c r="U1630" s="11">
        <v>42000000</v>
      </c>
      <c r="V1630" s="11">
        <v>2014</v>
      </c>
      <c r="W1630" s="11">
        <v>3000</v>
      </c>
      <c r="X1630" s="11">
        <v>5.8</v>
      </c>
      <c r="Y1630" s="11">
        <v>1.85</v>
      </c>
      <c r="Z1630" s="12">
        <v>0</v>
      </c>
    </row>
    <row r="1631" spans="1:26" x14ac:dyDescent="0.25">
      <c r="A1631" s="8" t="s">
        <v>20</v>
      </c>
      <c r="B1631" s="9" t="s">
        <v>2179</v>
      </c>
      <c r="C1631" s="13">
        <v>147</v>
      </c>
      <c r="D1631" s="13">
        <v>124</v>
      </c>
      <c r="E1631" s="13">
        <v>47</v>
      </c>
      <c r="F1631" s="13">
        <v>877</v>
      </c>
      <c r="G1631" s="9" t="s">
        <v>729</v>
      </c>
      <c r="H1631" s="13">
        <v>40000</v>
      </c>
      <c r="I1631" s="13">
        <v>52937130</v>
      </c>
      <c r="J1631" s="9" t="s">
        <v>3170</v>
      </c>
      <c r="K1631" s="9" t="s">
        <v>5507</v>
      </c>
      <c r="L1631" s="9" t="s">
        <v>1074</v>
      </c>
      <c r="M1631" s="13"/>
      <c r="N1631" s="13"/>
      <c r="O1631" s="9"/>
      <c r="P1631" s="13"/>
      <c r="Q1631" s="13">
        <v>426</v>
      </c>
      <c r="R1631" s="9" t="s">
        <v>25</v>
      </c>
      <c r="S1631" s="9" t="s">
        <v>26</v>
      </c>
      <c r="T1631" s="9" t="s">
        <v>249</v>
      </c>
      <c r="U1631" s="13">
        <v>30000000</v>
      </c>
      <c r="V1631" s="13">
        <v>2001</v>
      </c>
      <c r="W1631" s="13">
        <v>1000</v>
      </c>
      <c r="X1631" s="13">
        <v>7.6</v>
      </c>
      <c r="Y1631" s="13">
        <v>2.35</v>
      </c>
      <c r="Z1631" s="14">
        <v>13000</v>
      </c>
    </row>
    <row r="1632" spans="1:26" x14ac:dyDescent="0.25">
      <c r="A1632" s="5" t="s">
        <v>20</v>
      </c>
      <c r="B1632" s="6" t="s">
        <v>1925</v>
      </c>
      <c r="C1632" s="11">
        <v>85</v>
      </c>
      <c r="D1632" s="11">
        <v>131</v>
      </c>
      <c r="E1632" s="11">
        <v>43</v>
      </c>
      <c r="F1632" s="11">
        <v>362</v>
      </c>
      <c r="G1632" s="6" t="s">
        <v>2180</v>
      </c>
      <c r="H1632" s="11">
        <v>18000</v>
      </c>
      <c r="I1632" s="11">
        <v>52799004</v>
      </c>
      <c r="J1632" s="6" t="s">
        <v>1074</v>
      </c>
      <c r="K1632" s="6" t="s">
        <v>4459</v>
      </c>
      <c r="L1632" s="6"/>
      <c r="M1632" s="11"/>
      <c r="N1632" s="11"/>
      <c r="O1632" s="6"/>
      <c r="P1632" s="11"/>
      <c r="Q1632" s="11">
        <v>223</v>
      </c>
      <c r="R1632" s="6" t="s">
        <v>25</v>
      </c>
      <c r="S1632" s="6" t="s">
        <v>26</v>
      </c>
      <c r="T1632" s="6" t="s">
        <v>27</v>
      </c>
      <c r="U1632" s="11">
        <v>55000000</v>
      </c>
      <c r="V1632" s="11">
        <v>1999</v>
      </c>
      <c r="W1632" s="11">
        <v>652</v>
      </c>
      <c r="X1632" s="11">
        <v>6.1</v>
      </c>
      <c r="Y1632" s="11">
        <v>2.35</v>
      </c>
      <c r="Z1632" s="12">
        <v>0</v>
      </c>
    </row>
    <row r="1633" spans="1:26" x14ac:dyDescent="0.25">
      <c r="A1633" s="8" t="s">
        <v>20</v>
      </c>
      <c r="B1633" s="9" t="s">
        <v>2181</v>
      </c>
      <c r="C1633" s="13">
        <v>98</v>
      </c>
      <c r="D1633" s="13">
        <v>107</v>
      </c>
      <c r="E1633" s="13">
        <v>0</v>
      </c>
      <c r="F1633" s="13">
        <v>643</v>
      </c>
      <c r="G1633" s="9" t="s">
        <v>1983</v>
      </c>
      <c r="H1633" s="13">
        <v>12000</v>
      </c>
      <c r="I1633" s="13">
        <v>55210049</v>
      </c>
      <c r="J1633" s="9" t="s">
        <v>497</v>
      </c>
      <c r="K1633" s="9" t="s">
        <v>378</v>
      </c>
      <c r="L1633" s="9" t="s">
        <v>2970</v>
      </c>
      <c r="M1633" s="13" t="s">
        <v>2604</v>
      </c>
      <c r="N1633" s="13"/>
      <c r="O1633" s="9"/>
      <c r="P1633" s="13"/>
      <c r="Q1633" s="13">
        <v>293</v>
      </c>
      <c r="R1633" s="9" t="s">
        <v>25</v>
      </c>
      <c r="S1633" s="9" t="s">
        <v>26</v>
      </c>
      <c r="T1633" s="9" t="s">
        <v>54</v>
      </c>
      <c r="U1633" s="13">
        <v>27800000</v>
      </c>
      <c r="V1633" s="13">
        <v>1989</v>
      </c>
      <c r="W1633" s="13">
        <v>664</v>
      </c>
      <c r="X1633" s="13">
        <v>5.4</v>
      </c>
      <c r="Y1633" s="13">
        <v>2.35</v>
      </c>
      <c r="Z1633" s="14">
        <v>0</v>
      </c>
    </row>
    <row r="1634" spans="1:26" x14ac:dyDescent="0.25">
      <c r="A1634" s="5" t="s">
        <v>20</v>
      </c>
      <c r="B1634" s="6" t="s">
        <v>1675</v>
      </c>
      <c r="C1634" s="11">
        <v>39</v>
      </c>
      <c r="D1634" s="11">
        <v>99</v>
      </c>
      <c r="E1634" s="11">
        <v>13</v>
      </c>
      <c r="F1634" s="11">
        <v>837</v>
      </c>
      <c r="G1634" s="6" t="s">
        <v>1309</v>
      </c>
      <c r="H1634" s="11">
        <v>1000</v>
      </c>
      <c r="I1634" s="11">
        <v>51432423</v>
      </c>
      <c r="J1634" s="6" t="s">
        <v>599</v>
      </c>
      <c r="K1634" s="6" t="s">
        <v>4118</v>
      </c>
      <c r="L1634" s="6" t="s">
        <v>478</v>
      </c>
      <c r="M1634" s="11" t="s">
        <v>5506</v>
      </c>
      <c r="N1634" s="11"/>
      <c r="O1634" s="6"/>
      <c r="P1634" s="11"/>
      <c r="Q1634" s="11">
        <v>72</v>
      </c>
      <c r="R1634" s="6" t="s">
        <v>25</v>
      </c>
      <c r="S1634" s="6" t="s">
        <v>26</v>
      </c>
      <c r="T1634" s="6" t="s">
        <v>54</v>
      </c>
      <c r="U1634" s="11">
        <v>30000000</v>
      </c>
      <c r="V1634" s="11">
        <v>2002</v>
      </c>
      <c r="W1634" s="11">
        <v>889</v>
      </c>
      <c r="X1634" s="11">
        <v>5.0999999999999996</v>
      </c>
      <c r="Y1634" s="11">
        <v>1.85</v>
      </c>
      <c r="Z1634" s="12">
        <v>1000</v>
      </c>
    </row>
    <row r="1635" spans="1:26" x14ac:dyDescent="0.25">
      <c r="A1635" s="8" t="s">
        <v>20</v>
      </c>
      <c r="B1635" s="9" t="s">
        <v>844</v>
      </c>
      <c r="C1635" s="13">
        <v>43</v>
      </c>
      <c r="D1635" s="13">
        <v>83</v>
      </c>
      <c r="E1635" s="13">
        <v>88</v>
      </c>
      <c r="F1635" s="13">
        <v>348</v>
      </c>
      <c r="G1635" s="9" t="s">
        <v>1227</v>
      </c>
      <c r="H1635" s="13">
        <v>3000</v>
      </c>
      <c r="I1635" s="13">
        <v>51109400</v>
      </c>
      <c r="J1635" s="9" t="s">
        <v>599</v>
      </c>
      <c r="K1635" s="9" t="s">
        <v>5507</v>
      </c>
      <c r="L1635" s="9"/>
      <c r="M1635" s="13"/>
      <c r="N1635" s="13"/>
      <c r="O1635" s="9"/>
      <c r="P1635" s="13"/>
      <c r="Q1635" s="13">
        <v>85</v>
      </c>
      <c r="R1635" s="9" t="s">
        <v>25</v>
      </c>
      <c r="S1635" s="9" t="s">
        <v>26</v>
      </c>
      <c r="T1635" s="9" t="s">
        <v>27</v>
      </c>
      <c r="U1635" s="13">
        <v>30000000</v>
      </c>
      <c r="V1635" s="13">
        <v>1994</v>
      </c>
      <c r="W1635" s="13">
        <v>459</v>
      </c>
      <c r="X1635" s="13">
        <v>6.4</v>
      </c>
      <c r="Y1635" s="13">
        <v>1.85</v>
      </c>
      <c r="Z1635" s="14">
        <v>1000</v>
      </c>
    </row>
    <row r="1636" spans="1:26" x14ac:dyDescent="0.25">
      <c r="A1636" s="5" t="s">
        <v>20</v>
      </c>
      <c r="B1636" s="6" t="s">
        <v>1730</v>
      </c>
      <c r="C1636" s="11">
        <v>108</v>
      </c>
      <c r="D1636" s="11">
        <v>131</v>
      </c>
      <c r="E1636" s="11">
        <v>46</v>
      </c>
      <c r="F1636" s="11">
        <v>433</v>
      </c>
      <c r="G1636" s="6" t="s">
        <v>1584</v>
      </c>
      <c r="H1636" s="11">
        <v>1000</v>
      </c>
      <c r="I1636" s="11">
        <v>50300000</v>
      </c>
      <c r="J1636" s="6" t="s">
        <v>497</v>
      </c>
      <c r="K1636" s="6" t="s">
        <v>378</v>
      </c>
      <c r="L1636" s="6" t="s">
        <v>2604</v>
      </c>
      <c r="M1636" s="11"/>
      <c r="N1636" s="11"/>
      <c r="O1636" s="6"/>
      <c r="P1636" s="11"/>
      <c r="Q1636" s="11">
        <v>300</v>
      </c>
      <c r="R1636" s="6" t="s">
        <v>25</v>
      </c>
      <c r="S1636" s="6" t="s">
        <v>34</v>
      </c>
      <c r="T1636" s="6" t="s">
        <v>54</v>
      </c>
      <c r="U1636" s="11">
        <v>30000000</v>
      </c>
      <c r="V1636" s="11">
        <v>1985</v>
      </c>
      <c r="W1636" s="11">
        <v>439</v>
      </c>
      <c r="X1636" s="11">
        <v>6.3</v>
      </c>
      <c r="Y1636" s="11">
        <v>2.35</v>
      </c>
      <c r="Z1636" s="12">
        <v>0</v>
      </c>
    </row>
    <row r="1637" spans="1:26" x14ac:dyDescent="0.25">
      <c r="A1637" s="8" t="s">
        <v>20</v>
      </c>
      <c r="B1637" s="9" t="s">
        <v>2184</v>
      </c>
      <c r="C1637" s="13">
        <v>209</v>
      </c>
      <c r="D1637" s="13">
        <v>85</v>
      </c>
      <c r="E1637" s="13">
        <v>9</v>
      </c>
      <c r="F1637" s="13">
        <v>100</v>
      </c>
      <c r="G1637" s="9" t="s">
        <v>2185</v>
      </c>
      <c r="H1637" s="13">
        <v>567</v>
      </c>
      <c r="I1637" s="13">
        <v>56068547</v>
      </c>
      <c r="J1637" s="9" t="s">
        <v>2809</v>
      </c>
      <c r="K1637" s="9" t="s">
        <v>599</v>
      </c>
      <c r="L1637" s="9" t="s">
        <v>4118</v>
      </c>
      <c r="M1637" s="13" t="s">
        <v>5505</v>
      </c>
      <c r="N1637" s="13" t="s">
        <v>2970</v>
      </c>
      <c r="O1637" s="9"/>
      <c r="P1637" s="13"/>
      <c r="Q1637" s="13">
        <v>307</v>
      </c>
      <c r="R1637" s="9" t="s">
        <v>25</v>
      </c>
      <c r="S1637" s="9" t="s">
        <v>34</v>
      </c>
      <c r="T1637" s="9" t="s">
        <v>126</v>
      </c>
      <c r="U1637" s="13">
        <v>30000000</v>
      </c>
      <c r="V1637" s="13">
        <v>2005</v>
      </c>
      <c r="W1637" s="13">
        <v>269</v>
      </c>
      <c r="X1637" s="13">
        <v>7.5</v>
      </c>
      <c r="Y1637" s="13">
        <v>1.85</v>
      </c>
      <c r="Z1637" s="14">
        <v>0</v>
      </c>
    </row>
    <row r="1638" spans="1:26" x14ac:dyDescent="0.25">
      <c r="A1638" s="5" t="s">
        <v>20</v>
      </c>
      <c r="B1638" s="6" t="s">
        <v>1570</v>
      </c>
      <c r="C1638" s="11">
        <v>131</v>
      </c>
      <c r="D1638" s="11">
        <v>126</v>
      </c>
      <c r="E1638" s="11">
        <v>98</v>
      </c>
      <c r="F1638" s="11">
        <v>37</v>
      </c>
      <c r="G1638" s="6" t="s">
        <v>1549</v>
      </c>
      <c r="H1638" s="11">
        <v>18000</v>
      </c>
      <c r="I1638" s="11">
        <v>53680848</v>
      </c>
      <c r="J1638" s="6" t="s">
        <v>1074</v>
      </c>
      <c r="K1638" s="6" t="s">
        <v>4459</v>
      </c>
      <c r="L1638" s="6"/>
      <c r="M1638" s="11"/>
      <c r="N1638" s="11"/>
      <c r="O1638" s="6"/>
      <c r="P1638" s="11"/>
      <c r="Q1638" s="11">
        <v>243</v>
      </c>
      <c r="R1638" s="6" t="s">
        <v>25</v>
      </c>
      <c r="S1638" s="6" t="s">
        <v>26</v>
      </c>
      <c r="T1638" s="6" t="s">
        <v>27</v>
      </c>
      <c r="U1638" s="11">
        <v>30000000</v>
      </c>
      <c r="V1638" s="11">
        <v>2007</v>
      </c>
      <c r="W1638" s="11">
        <v>631</v>
      </c>
      <c r="X1638" s="11">
        <v>7.1</v>
      </c>
      <c r="Y1638" s="11">
        <v>1.85</v>
      </c>
      <c r="Z1638" s="12">
        <v>20000</v>
      </c>
    </row>
    <row r="1639" spans="1:26" x14ac:dyDescent="0.25">
      <c r="A1639" s="8" t="s">
        <v>20</v>
      </c>
      <c r="B1639" s="9" t="s">
        <v>1847</v>
      </c>
      <c r="C1639" s="13">
        <v>73</v>
      </c>
      <c r="D1639" s="13">
        <v>102</v>
      </c>
      <c r="E1639" s="13">
        <v>7</v>
      </c>
      <c r="F1639" s="13">
        <v>521</v>
      </c>
      <c r="G1639" s="9" t="s">
        <v>2187</v>
      </c>
      <c r="H1639" s="13">
        <v>984</v>
      </c>
      <c r="I1639" s="13">
        <v>49186871</v>
      </c>
      <c r="J1639" s="9" t="s">
        <v>378</v>
      </c>
      <c r="K1639" s="9" t="s">
        <v>599</v>
      </c>
      <c r="L1639" s="9" t="s">
        <v>1074</v>
      </c>
      <c r="M1639" s="13" t="s">
        <v>4118</v>
      </c>
      <c r="N1639" s="13" t="s">
        <v>5506</v>
      </c>
      <c r="O1639" s="9"/>
      <c r="P1639" s="13"/>
      <c r="Q1639" s="13">
        <v>86</v>
      </c>
      <c r="R1639" s="9" t="s">
        <v>25</v>
      </c>
      <c r="S1639" s="9" t="s">
        <v>26</v>
      </c>
      <c r="T1639" s="9" t="s">
        <v>54</v>
      </c>
      <c r="U1639" s="13"/>
      <c r="V1639" s="13">
        <v>2005</v>
      </c>
      <c r="W1639" s="13">
        <v>934</v>
      </c>
      <c r="X1639" s="13">
        <v>5.2</v>
      </c>
      <c r="Y1639" s="13">
        <v>1.85</v>
      </c>
      <c r="Z1639" s="14">
        <v>771</v>
      </c>
    </row>
    <row r="1640" spans="1:26" x14ac:dyDescent="0.25">
      <c r="A1640" s="5" t="s">
        <v>20</v>
      </c>
      <c r="B1640" s="6" t="s">
        <v>372</v>
      </c>
      <c r="C1640" s="11">
        <v>316</v>
      </c>
      <c r="D1640" s="11">
        <v>123</v>
      </c>
      <c r="E1640" s="11">
        <v>456</v>
      </c>
      <c r="F1640" s="11">
        <v>286</v>
      </c>
      <c r="G1640" s="6" t="s">
        <v>2188</v>
      </c>
      <c r="H1640" s="11">
        <v>19000</v>
      </c>
      <c r="I1640" s="11">
        <v>50921738</v>
      </c>
      <c r="J1640" s="6" t="s">
        <v>1074</v>
      </c>
      <c r="K1640" s="6" t="s">
        <v>5505</v>
      </c>
      <c r="L1640" s="6" t="s">
        <v>4459</v>
      </c>
      <c r="M1640" s="11" t="s">
        <v>5508</v>
      </c>
      <c r="N1640" s="11"/>
      <c r="O1640" s="6"/>
      <c r="P1640" s="11"/>
      <c r="Q1640" s="11">
        <v>581</v>
      </c>
      <c r="R1640" s="6" t="s">
        <v>25</v>
      </c>
      <c r="S1640" s="6" t="s">
        <v>34</v>
      </c>
      <c r="T1640" s="6" t="s">
        <v>249</v>
      </c>
      <c r="U1640" s="11">
        <v>30000000</v>
      </c>
      <c r="V1640" s="11">
        <v>2007</v>
      </c>
      <c r="W1640" s="11">
        <v>1000</v>
      </c>
      <c r="X1640" s="11">
        <v>7.8</v>
      </c>
      <c r="Y1640" s="11">
        <v>1.85</v>
      </c>
      <c r="Z1640" s="12">
        <v>12000</v>
      </c>
    </row>
    <row r="1641" spans="1:26" x14ac:dyDescent="0.25">
      <c r="A1641" s="8" t="s">
        <v>20</v>
      </c>
      <c r="B1641" s="9" t="s">
        <v>866</v>
      </c>
      <c r="C1641" s="13">
        <v>159</v>
      </c>
      <c r="D1641" s="13">
        <v>105</v>
      </c>
      <c r="E1641" s="13">
        <v>56</v>
      </c>
      <c r="F1641" s="13">
        <v>22</v>
      </c>
      <c r="G1641" s="9" t="s">
        <v>2190</v>
      </c>
      <c r="H1641" s="13">
        <v>898</v>
      </c>
      <c r="I1641" s="13">
        <v>53021560</v>
      </c>
      <c r="J1641" s="9" t="s">
        <v>599</v>
      </c>
      <c r="K1641" s="9" t="s">
        <v>1074</v>
      </c>
      <c r="L1641" s="9" t="s">
        <v>4459</v>
      </c>
      <c r="M1641" s="13"/>
      <c r="N1641" s="13"/>
      <c r="O1641" s="9"/>
      <c r="P1641" s="13"/>
      <c r="Q1641" s="13">
        <v>156</v>
      </c>
      <c r="R1641" s="9" t="s">
        <v>25</v>
      </c>
      <c r="S1641" s="9" t="s">
        <v>26</v>
      </c>
      <c r="T1641" s="9" t="s">
        <v>54</v>
      </c>
      <c r="U1641" s="13">
        <v>30000000</v>
      </c>
      <c r="V1641" s="13">
        <v>2010</v>
      </c>
      <c r="W1641" s="13">
        <v>60</v>
      </c>
      <c r="X1641" s="13">
        <v>6.5</v>
      </c>
      <c r="Y1641" s="13">
        <v>2.35</v>
      </c>
      <c r="Z1641" s="14">
        <v>13000</v>
      </c>
    </row>
    <row r="1642" spans="1:26" x14ac:dyDescent="0.25">
      <c r="A1642" s="5" t="s">
        <v>20</v>
      </c>
      <c r="B1642" s="6" t="s">
        <v>91</v>
      </c>
      <c r="C1642" s="11">
        <v>63</v>
      </c>
      <c r="D1642" s="11">
        <v>125</v>
      </c>
      <c r="E1642" s="11">
        <v>0</v>
      </c>
      <c r="F1642" s="11">
        <v>237</v>
      </c>
      <c r="G1642" s="6" t="s">
        <v>2191</v>
      </c>
      <c r="H1642" s="11">
        <v>939</v>
      </c>
      <c r="I1642" s="11">
        <v>45645204</v>
      </c>
      <c r="J1642" s="6" t="s">
        <v>497</v>
      </c>
      <c r="K1642" s="6" t="s">
        <v>5507</v>
      </c>
      <c r="L1642" s="6" t="s">
        <v>2604</v>
      </c>
      <c r="M1642" s="11"/>
      <c r="N1642" s="11"/>
      <c r="O1642" s="6"/>
      <c r="P1642" s="11"/>
      <c r="Q1642" s="11">
        <v>119</v>
      </c>
      <c r="R1642" s="6" t="s">
        <v>25</v>
      </c>
      <c r="S1642" s="6" t="s">
        <v>26</v>
      </c>
      <c r="T1642" s="6" t="s">
        <v>249</v>
      </c>
      <c r="U1642" s="11">
        <v>30000000</v>
      </c>
      <c r="V1642" s="11">
        <v>1989</v>
      </c>
      <c r="W1642" s="11">
        <v>255</v>
      </c>
      <c r="X1642" s="11">
        <v>6.6</v>
      </c>
      <c r="Y1642" s="11">
        <v>2.35</v>
      </c>
      <c r="Z1642" s="12">
        <v>0</v>
      </c>
    </row>
    <row r="1643" spans="1:26" x14ac:dyDescent="0.25">
      <c r="A1643" s="8" t="s">
        <v>20</v>
      </c>
      <c r="B1643" s="9" t="s">
        <v>1096</v>
      </c>
      <c r="C1643" s="13">
        <v>162</v>
      </c>
      <c r="D1643" s="13">
        <v>92</v>
      </c>
      <c r="E1643" s="13">
        <v>101</v>
      </c>
      <c r="F1643" s="13">
        <v>760</v>
      </c>
      <c r="G1643" s="9" t="s">
        <v>2192</v>
      </c>
      <c r="H1643" s="13">
        <v>971</v>
      </c>
      <c r="I1643" s="13">
        <v>44328238</v>
      </c>
      <c r="J1643" s="9" t="s">
        <v>599</v>
      </c>
      <c r="K1643" s="9"/>
      <c r="L1643" s="9"/>
      <c r="M1643" s="13"/>
      <c r="N1643" s="13"/>
      <c r="O1643" s="9"/>
      <c r="P1643" s="13"/>
      <c r="Q1643" s="13">
        <v>189</v>
      </c>
      <c r="R1643" s="9" t="s">
        <v>25</v>
      </c>
      <c r="S1643" s="9" t="s">
        <v>26</v>
      </c>
      <c r="T1643" s="9" t="s">
        <v>54</v>
      </c>
      <c r="U1643" s="13"/>
      <c r="V1643" s="13">
        <v>2012</v>
      </c>
      <c r="W1643" s="13">
        <v>860</v>
      </c>
      <c r="X1643" s="13">
        <v>5.0999999999999996</v>
      </c>
      <c r="Y1643" s="13">
        <v>1.85</v>
      </c>
      <c r="Z1643" s="14">
        <v>13000</v>
      </c>
    </row>
    <row r="1644" spans="1:26" x14ac:dyDescent="0.25">
      <c r="A1644" s="5" t="s">
        <v>20</v>
      </c>
      <c r="B1644" s="6" t="s">
        <v>116</v>
      </c>
      <c r="C1644" s="11">
        <v>267</v>
      </c>
      <c r="D1644" s="11">
        <v>77</v>
      </c>
      <c r="E1644" s="11">
        <v>13000</v>
      </c>
      <c r="F1644" s="11">
        <v>973</v>
      </c>
      <c r="G1644" s="6" t="s">
        <v>96</v>
      </c>
      <c r="H1644" s="11">
        <v>40000</v>
      </c>
      <c r="I1644" s="11">
        <v>53337608</v>
      </c>
      <c r="J1644" s="6" t="s">
        <v>2809</v>
      </c>
      <c r="K1644" s="6" t="s">
        <v>1074</v>
      </c>
      <c r="L1644" s="6" t="s">
        <v>4118</v>
      </c>
      <c r="M1644" s="11" t="s">
        <v>478</v>
      </c>
      <c r="N1644" s="11" t="s">
        <v>3976</v>
      </c>
      <c r="O1644" s="6" t="s">
        <v>4459</v>
      </c>
      <c r="P1644" s="11"/>
      <c r="Q1644" s="11">
        <v>467</v>
      </c>
      <c r="R1644" s="6" t="s">
        <v>25</v>
      </c>
      <c r="S1644" s="6" t="s">
        <v>26</v>
      </c>
      <c r="T1644" s="6" t="s">
        <v>54</v>
      </c>
      <c r="U1644" s="11">
        <v>40000000</v>
      </c>
      <c r="V1644" s="11">
        <v>2005</v>
      </c>
      <c r="W1644" s="11">
        <v>16000</v>
      </c>
      <c r="X1644" s="11">
        <v>7.4</v>
      </c>
      <c r="Y1644" s="11">
        <v>1.85</v>
      </c>
      <c r="Z1644" s="12">
        <v>0</v>
      </c>
    </row>
    <row r="1645" spans="1:26" x14ac:dyDescent="0.25">
      <c r="A1645" s="8" t="s">
        <v>20</v>
      </c>
      <c r="B1645" s="9" t="s">
        <v>2193</v>
      </c>
      <c r="C1645" s="13">
        <v>95</v>
      </c>
      <c r="D1645" s="13">
        <v>118</v>
      </c>
      <c r="E1645" s="13">
        <v>0</v>
      </c>
      <c r="F1645" s="13">
        <v>543</v>
      </c>
      <c r="G1645" s="9" t="s">
        <v>2049</v>
      </c>
      <c r="H1645" s="13">
        <v>696</v>
      </c>
      <c r="I1645" s="13">
        <v>42643187</v>
      </c>
      <c r="J1645" s="9" t="s">
        <v>3170</v>
      </c>
      <c r="K1645" s="9" t="s">
        <v>1074</v>
      </c>
      <c r="L1645" s="9" t="s">
        <v>5506</v>
      </c>
      <c r="M1645" s="13"/>
      <c r="N1645" s="13"/>
      <c r="O1645" s="9"/>
      <c r="P1645" s="13"/>
      <c r="Q1645" s="13">
        <v>145</v>
      </c>
      <c r="R1645" s="9" t="s">
        <v>25</v>
      </c>
      <c r="S1645" s="9" t="s">
        <v>26</v>
      </c>
      <c r="T1645" s="9" t="s">
        <v>54</v>
      </c>
      <c r="U1645" s="13"/>
      <c r="V1645" s="13">
        <v>2006</v>
      </c>
      <c r="W1645" s="13">
        <v>663</v>
      </c>
      <c r="X1645" s="13">
        <v>7.2</v>
      </c>
      <c r="Y1645" s="13">
        <v>2.35</v>
      </c>
      <c r="Z1645" s="14">
        <v>0</v>
      </c>
    </row>
    <row r="1646" spans="1:26" x14ac:dyDescent="0.25">
      <c r="A1646" s="5" t="s">
        <v>20</v>
      </c>
      <c r="B1646" s="6" t="s">
        <v>1636</v>
      </c>
      <c r="C1646" s="11">
        <v>478</v>
      </c>
      <c r="D1646" s="11">
        <v>121</v>
      </c>
      <c r="E1646" s="11">
        <v>777</v>
      </c>
      <c r="F1646" s="11">
        <v>219</v>
      </c>
      <c r="G1646" s="6" t="s">
        <v>2195</v>
      </c>
      <c r="H1646" s="11">
        <v>455</v>
      </c>
      <c r="I1646" s="11">
        <v>46875468</v>
      </c>
      <c r="J1646" s="6" t="s">
        <v>497</v>
      </c>
      <c r="K1646" s="6" t="s">
        <v>5507</v>
      </c>
      <c r="L1646" s="6" t="s">
        <v>1074</v>
      </c>
      <c r="M1646" s="11" t="s">
        <v>5505</v>
      </c>
      <c r="N1646" s="11" t="s">
        <v>2604</v>
      </c>
      <c r="O1646" s="6"/>
      <c r="P1646" s="11"/>
      <c r="Q1646" s="11">
        <v>461</v>
      </c>
      <c r="R1646" s="6" t="s">
        <v>25</v>
      </c>
      <c r="S1646" s="6" t="s">
        <v>26</v>
      </c>
      <c r="T1646" s="6" t="s">
        <v>249</v>
      </c>
      <c r="U1646" s="11">
        <v>30000000</v>
      </c>
      <c r="V1646" s="11">
        <v>2015</v>
      </c>
      <c r="W1646" s="11">
        <v>221</v>
      </c>
      <c r="X1646" s="11">
        <v>7.6</v>
      </c>
      <c r="Y1646" s="11">
        <v>2.39</v>
      </c>
      <c r="Z1646" s="12">
        <v>59000</v>
      </c>
    </row>
    <row r="1647" spans="1:26" x14ac:dyDescent="0.25">
      <c r="A1647" s="8" t="s">
        <v>20</v>
      </c>
      <c r="B1647" s="9" t="s">
        <v>994</v>
      </c>
      <c r="C1647" s="13">
        <v>305</v>
      </c>
      <c r="D1647" s="13">
        <v>124</v>
      </c>
      <c r="E1647" s="13">
        <v>845</v>
      </c>
      <c r="F1647" s="13">
        <v>424</v>
      </c>
      <c r="G1647" s="9" t="s">
        <v>1108</v>
      </c>
      <c r="H1647" s="13">
        <v>15000</v>
      </c>
      <c r="I1647" s="13">
        <v>52418902</v>
      </c>
      <c r="J1647" s="9" t="s">
        <v>1074</v>
      </c>
      <c r="K1647" s="9" t="s">
        <v>5506</v>
      </c>
      <c r="L1647" s="9"/>
      <c r="M1647" s="13"/>
      <c r="N1647" s="13"/>
      <c r="O1647" s="9"/>
      <c r="P1647" s="13"/>
      <c r="Q1647" s="13">
        <v>277</v>
      </c>
      <c r="R1647" s="9" t="s">
        <v>25</v>
      </c>
      <c r="S1647" s="9" t="s">
        <v>26</v>
      </c>
      <c r="T1647" s="9" t="s">
        <v>249</v>
      </c>
      <c r="U1647" s="13">
        <v>30000000</v>
      </c>
      <c r="V1647" s="13">
        <v>2015</v>
      </c>
      <c r="W1647" s="13">
        <v>1000</v>
      </c>
      <c r="X1647" s="13">
        <v>7.5</v>
      </c>
      <c r="Y1647" s="13">
        <v>2.35</v>
      </c>
      <c r="Z1647" s="14">
        <v>44000</v>
      </c>
    </row>
    <row r="1648" spans="1:26" x14ac:dyDescent="0.25">
      <c r="A1648" s="5" t="s">
        <v>20</v>
      </c>
      <c r="B1648" s="6" t="s">
        <v>47</v>
      </c>
      <c r="C1648" s="11">
        <v>397</v>
      </c>
      <c r="D1648" s="11">
        <v>99</v>
      </c>
      <c r="E1648" s="11">
        <v>0</v>
      </c>
      <c r="F1648" s="11">
        <v>828</v>
      </c>
      <c r="G1648" s="6" t="s">
        <v>1068</v>
      </c>
      <c r="H1648" s="11">
        <v>2000</v>
      </c>
      <c r="I1648" s="11">
        <v>42057340</v>
      </c>
      <c r="J1648" s="6" t="s">
        <v>1786</v>
      </c>
      <c r="K1648" s="6" t="s">
        <v>2604</v>
      </c>
      <c r="L1648" s="6"/>
      <c r="M1648" s="11"/>
      <c r="N1648" s="11"/>
      <c r="O1648" s="6"/>
      <c r="P1648" s="11"/>
      <c r="Q1648" s="11">
        <v>691</v>
      </c>
      <c r="R1648" s="6" t="s">
        <v>25</v>
      </c>
      <c r="S1648" s="6" t="s">
        <v>26</v>
      </c>
      <c r="T1648" s="6" t="s">
        <v>27</v>
      </c>
      <c r="U1648" s="11">
        <v>30000000</v>
      </c>
      <c r="V1648" s="11">
        <v>2009</v>
      </c>
      <c r="W1648" s="11">
        <v>1000</v>
      </c>
      <c r="X1648" s="11">
        <v>6.6</v>
      </c>
      <c r="Y1648" s="11">
        <v>2.35</v>
      </c>
      <c r="Z1648" s="12">
        <v>11000</v>
      </c>
    </row>
    <row r="1649" spans="1:26" x14ac:dyDescent="0.25">
      <c r="A1649" s="8" t="s">
        <v>20</v>
      </c>
      <c r="B1649" s="9" t="s">
        <v>2197</v>
      </c>
      <c r="C1649" s="13">
        <v>214</v>
      </c>
      <c r="D1649" s="13">
        <v>112</v>
      </c>
      <c r="E1649" s="13">
        <v>43</v>
      </c>
      <c r="F1649" s="13">
        <v>1000</v>
      </c>
      <c r="G1649" s="9" t="s">
        <v>2059</v>
      </c>
      <c r="H1649" s="13">
        <v>11000</v>
      </c>
      <c r="I1649" s="13">
        <v>42478175</v>
      </c>
      <c r="J1649" s="9" t="s">
        <v>1074</v>
      </c>
      <c r="K1649" s="9" t="s">
        <v>478</v>
      </c>
      <c r="L1649" s="9" t="s">
        <v>4459</v>
      </c>
      <c r="M1649" s="13"/>
      <c r="N1649" s="13"/>
      <c r="O1649" s="9"/>
      <c r="P1649" s="13"/>
      <c r="Q1649" s="13">
        <v>209</v>
      </c>
      <c r="R1649" s="9" t="s">
        <v>25</v>
      </c>
      <c r="S1649" s="9" t="s">
        <v>26</v>
      </c>
      <c r="T1649" s="9" t="s">
        <v>27</v>
      </c>
      <c r="U1649" s="13">
        <v>25000000</v>
      </c>
      <c r="V1649" s="13">
        <v>2015</v>
      </c>
      <c r="W1649" s="13">
        <v>2000</v>
      </c>
      <c r="X1649" s="13">
        <v>7.2</v>
      </c>
      <c r="Y1649" s="13">
        <v>2.35</v>
      </c>
      <c r="Z1649" s="14">
        <v>34000</v>
      </c>
    </row>
    <row r="1650" spans="1:26" x14ac:dyDescent="0.25">
      <c r="A1650" s="5" t="s">
        <v>20</v>
      </c>
      <c r="B1650" s="6" t="s">
        <v>2198</v>
      </c>
      <c r="C1650" s="11">
        <v>82</v>
      </c>
      <c r="D1650" s="11">
        <v>111</v>
      </c>
      <c r="E1650" s="11">
        <v>23</v>
      </c>
      <c r="F1650" s="11">
        <v>1000</v>
      </c>
      <c r="G1650" s="6" t="s">
        <v>604</v>
      </c>
      <c r="H1650" s="11">
        <v>3000</v>
      </c>
      <c r="I1650" s="11">
        <v>41407470</v>
      </c>
      <c r="J1650" s="6" t="s">
        <v>599</v>
      </c>
      <c r="K1650" s="6" t="s">
        <v>1074</v>
      </c>
      <c r="L1650" s="6" t="s">
        <v>4118</v>
      </c>
      <c r="M1650" s="11"/>
      <c r="N1650" s="11"/>
      <c r="O1650" s="6"/>
      <c r="P1650" s="11"/>
      <c r="Q1650" s="11">
        <v>292</v>
      </c>
      <c r="R1650" s="6" t="s">
        <v>25</v>
      </c>
      <c r="S1650" s="6" t="s">
        <v>26</v>
      </c>
      <c r="T1650" s="6" t="s">
        <v>54</v>
      </c>
      <c r="U1650" s="11">
        <v>30000000</v>
      </c>
      <c r="V1650" s="11">
        <v>2003</v>
      </c>
      <c r="W1650" s="11">
        <v>3000</v>
      </c>
      <c r="X1650" s="11">
        <v>7.6</v>
      </c>
      <c r="Y1650" s="11">
        <v>1.85</v>
      </c>
      <c r="Z1650" s="12">
        <v>0</v>
      </c>
    </row>
    <row r="1651" spans="1:26" x14ac:dyDescent="0.25">
      <c r="A1651" s="8" t="s">
        <v>20</v>
      </c>
      <c r="B1651" s="9" t="s">
        <v>419</v>
      </c>
      <c r="C1651" s="13">
        <v>138</v>
      </c>
      <c r="D1651" s="13">
        <v>107</v>
      </c>
      <c r="E1651" s="13">
        <v>209</v>
      </c>
      <c r="F1651" s="13">
        <v>357</v>
      </c>
      <c r="G1651" s="9" t="s">
        <v>2100</v>
      </c>
      <c r="H1651" s="13">
        <v>2000</v>
      </c>
      <c r="I1651" s="13">
        <v>42385520</v>
      </c>
      <c r="J1651" s="9" t="s">
        <v>1074</v>
      </c>
      <c r="K1651" s="9" t="s">
        <v>2909</v>
      </c>
      <c r="L1651" s="9" t="s">
        <v>4459</v>
      </c>
      <c r="M1651" s="13"/>
      <c r="N1651" s="13"/>
      <c r="O1651" s="9"/>
      <c r="P1651" s="13"/>
      <c r="Q1651" s="13">
        <v>86</v>
      </c>
      <c r="R1651" s="9" t="s">
        <v>25</v>
      </c>
      <c r="S1651" s="9" t="s">
        <v>26</v>
      </c>
      <c r="T1651" s="9" t="s">
        <v>27</v>
      </c>
      <c r="U1651" s="13">
        <v>30000000</v>
      </c>
      <c r="V1651" s="13">
        <v>2010</v>
      </c>
      <c r="W1651" s="13">
        <v>594</v>
      </c>
      <c r="X1651" s="13">
        <v>6.2</v>
      </c>
      <c r="Y1651" s="13">
        <v>1.85</v>
      </c>
      <c r="Z1651" s="14">
        <v>16000</v>
      </c>
    </row>
    <row r="1652" spans="1:26" x14ac:dyDescent="0.25">
      <c r="A1652" s="5" t="s">
        <v>20</v>
      </c>
      <c r="B1652" s="6" t="s">
        <v>1559</v>
      </c>
      <c r="C1652" s="11">
        <v>69</v>
      </c>
      <c r="D1652" s="11">
        <v>104</v>
      </c>
      <c r="E1652" s="11">
        <v>134</v>
      </c>
      <c r="F1652" s="11">
        <v>64</v>
      </c>
      <c r="G1652" s="6" t="s">
        <v>917</v>
      </c>
      <c r="H1652" s="11">
        <v>585</v>
      </c>
      <c r="I1652" s="11">
        <v>40118420</v>
      </c>
      <c r="J1652" s="6" t="s">
        <v>1074</v>
      </c>
      <c r="K1652" s="6" t="s">
        <v>4459</v>
      </c>
      <c r="L1652" s="6" t="s">
        <v>5506</v>
      </c>
      <c r="M1652" s="11"/>
      <c r="N1652" s="11"/>
      <c r="O1652" s="6"/>
      <c r="P1652" s="11"/>
      <c r="Q1652" s="11">
        <v>216</v>
      </c>
      <c r="R1652" s="6" t="s">
        <v>25</v>
      </c>
      <c r="S1652" s="6" t="s">
        <v>26</v>
      </c>
      <c r="T1652" s="6" t="s">
        <v>27</v>
      </c>
      <c r="U1652" s="11">
        <v>30000000</v>
      </c>
      <c r="V1652" s="11">
        <v>2002</v>
      </c>
      <c r="W1652" s="11">
        <v>495</v>
      </c>
      <c r="X1652" s="11">
        <v>5.6</v>
      </c>
      <c r="Y1652" s="11">
        <v>1.85</v>
      </c>
      <c r="Z1652" s="12">
        <v>0</v>
      </c>
    </row>
    <row r="1653" spans="1:26" x14ac:dyDescent="0.25">
      <c r="A1653" s="8" t="s">
        <v>20</v>
      </c>
      <c r="B1653" s="9" t="s">
        <v>68</v>
      </c>
      <c r="C1653" s="13">
        <v>253</v>
      </c>
      <c r="D1653" s="13">
        <v>113</v>
      </c>
      <c r="E1653" s="13">
        <v>395</v>
      </c>
      <c r="F1653" s="13">
        <v>77</v>
      </c>
      <c r="G1653" s="9" t="s">
        <v>2199</v>
      </c>
      <c r="H1653" s="13">
        <v>8000</v>
      </c>
      <c r="I1653" s="13">
        <v>40137776</v>
      </c>
      <c r="J1653" s="9" t="s">
        <v>599</v>
      </c>
      <c r="K1653" s="9" t="s">
        <v>1074</v>
      </c>
      <c r="L1653" s="9" t="s">
        <v>478</v>
      </c>
      <c r="M1653" s="13" t="s">
        <v>4459</v>
      </c>
      <c r="N1653" s="13"/>
      <c r="O1653" s="9"/>
      <c r="P1653" s="13"/>
      <c r="Q1653" s="13">
        <v>529</v>
      </c>
      <c r="R1653" s="9" t="s">
        <v>25</v>
      </c>
      <c r="S1653" s="9" t="s">
        <v>26</v>
      </c>
      <c r="T1653" s="9" t="s">
        <v>27</v>
      </c>
      <c r="U1653" s="13">
        <v>38000000</v>
      </c>
      <c r="V1653" s="13">
        <v>2006</v>
      </c>
      <c r="W1653" s="13">
        <v>189</v>
      </c>
      <c r="X1653" s="13">
        <v>7.6</v>
      </c>
      <c r="Y1653" s="13">
        <v>1.85</v>
      </c>
      <c r="Z1653" s="14">
        <v>13000</v>
      </c>
    </row>
    <row r="1654" spans="1:26" x14ac:dyDescent="0.25">
      <c r="A1654" s="5" t="s">
        <v>20</v>
      </c>
      <c r="B1654" s="6" t="s">
        <v>1113</v>
      </c>
      <c r="C1654" s="11">
        <v>304</v>
      </c>
      <c r="D1654" s="11">
        <v>113</v>
      </c>
      <c r="E1654" s="11">
        <v>171</v>
      </c>
      <c r="F1654" s="11">
        <v>63</v>
      </c>
      <c r="G1654" s="6" t="s">
        <v>2200</v>
      </c>
      <c r="H1654" s="11">
        <v>430</v>
      </c>
      <c r="I1654" s="11">
        <v>39568996</v>
      </c>
      <c r="J1654" s="6" t="s">
        <v>1786</v>
      </c>
      <c r="K1654" s="6"/>
      <c r="L1654" s="6"/>
      <c r="M1654" s="11"/>
      <c r="N1654" s="11"/>
      <c r="O1654" s="6"/>
      <c r="P1654" s="11"/>
      <c r="Q1654" s="11">
        <v>527</v>
      </c>
      <c r="R1654" s="6" t="s">
        <v>25</v>
      </c>
      <c r="S1654" s="6" t="s">
        <v>26</v>
      </c>
      <c r="T1654" s="6" t="s">
        <v>249</v>
      </c>
      <c r="U1654" s="11">
        <v>32000000</v>
      </c>
      <c r="V1654" s="11">
        <v>2007</v>
      </c>
      <c r="W1654" s="11">
        <v>72</v>
      </c>
      <c r="X1654" s="11">
        <v>6.6</v>
      </c>
      <c r="Y1654" s="11">
        <v>2.35</v>
      </c>
      <c r="Z1654" s="12">
        <v>0</v>
      </c>
    </row>
    <row r="1655" spans="1:26" x14ac:dyDescent="0.25">
      <c r="A1655" s="8" t="s">
        <v>20</v>
      </c>
      <c r="B1655" s="9" t="s">
        <v>2201</v>
      </c>
      <c r="C1655" s="13">
        <v>634</v>
      </c>
      <c r="D1655" s="13">
        <v>95</v>
      </c>
      <c r="E1655" s="13">
        <v>246</v>
      </c>
      <c r="F1655" s="13">
        <v>751</v>
      </c>
      <c r="G1655" s="9" t="s">
        <v>1593</v>
      </c>
      <c r="H1655" s="13">
        <v>26000</v>
      </c>
      <c r="I1655" s="13">
        <v>42043633</v>
      </c>
      <c r="J1655" s="9" t="s">
        <v>478</v>
      </c>
      <c r="K1655" s="9" t="s">
        <v>1786</v>
      </c>
      <c r="L1655" s="9" t="s">
        <v>5505</v>
      </c>
      <c r="M1655" s="13" t="s">
        <v>2604</v>
      </c>
      <c r="N1655" s="13"/>
      <c r="O1655" s="9"/>
      <c r="P1655" s="13"/>
      <c r="Q1655" s="13">
        <v>986</v>
      </c>
      <c r="R1655" s="9" t="s">
        <v>25</v>
      </c>
      <c r="S1655" s="9" t="s">
        <v>26</v>
      </c>
      <c r="T1655" s="9" t="s">
        <v>249</v>
      </c>
      <c r="U1655" s="13">
        <v>30000000</v>
      </c>
      <c r="V1655" s="13">
        <v>2012</v>
      </c>
      <c r="W1655" s="13">
        <v>821</v>
      </c>
      <c r="X1655" s="13">
        <v>7</v>
      </c>
      <c r="Y1655" s="13">
        <v>2.35</v>
      </c>
      <c r="Z1655" s="14">
        <v>66000</v>
      </c>
    </row>
    <row r="1656" spans="1:26" x14ac:dyDescent="0.25">
      <c r="A1656" s="5" t="s">
        <v>20</v>
      </c>
      <c r="B1656" s="6" t="s">
        <v>2202</v>
      </c>
      <c r="C1656" s="11">
        <v>111</v>
      </c>
      <c r="D1656" s="11">
        <v>86</v>
      </c>
      <c r="E1656" s="11">
        <v>82</v>
      </c>
      <c r="F1656" s="11">
        <v>362</v>
      </c>
      <c r="G1656" s="6" t="s">
        <v>347</v>
      </c>
      <c r="H1656" s="11">
        <v>869</v>
      </c>
      <c r="I1656" s="11">
        <v>38232624</v>
      </c>
      <c r="J1656" s="6" t="s">
        <v>599</v>
      </c>
      <c r="K1656" s="6"/>
      <c r="L1656" s="6"/>
      <c r="M1656" s="11"/>
      <c r="N1656" s="11"/>
      <c r="O1656" s="6"/>
      <c r="P1656" s="11"/>
      <c r="Q1656" s="11">
        <v>409</v>
      </c>
      <c r="R1656" s="6" t="s">
        <v>25</v>
      </c>
      <c r="S1656" s="6" t="s">
        <v>26</v>
      </c>
      <c r="T1656" s="6" t="s">
        <v>27</v>
      </c>
      <c r="U1656" s="11">
        <v>30000000</v>
      </c>
      <c r="V1656" s="11">
        <v>2008</v>
      </c>
      <c r="W1656" s="11">
        <v>759</v>
      </c>
      <c r="X1656" s="11">
        <v>2.7</v>
      </c>
      <c r="Y1656" s="11">
        <v>1.85</v>
      </c>
      <c r="Z1656" s="12">
        <v>0</v>
      </c>
    </row>
    <row r="1657" spans="1:26" x14ac:dyDescent="0.25">
      <c r="A1657" s="8" t="s">
        <v>20</v>
      </c>
      <c r="B1657" s="9" t="s">
        <v>833</v>
      </c>
      <c r="C1657" s="13">
        <v>77</v>
      </c>
      <c r="D1657" s="13">
        <v>126</v>
      </c>
      <c r="E1657" s="13">
        <v>102</v>
      </c>
      <c r="F1657" s="13">
        <v>497</v>
      </c>
      <c r="G1657" s="9" t="s">
        <v>2203</v>
      </c>
      <c r="H1657" s="13">
        <v>22000</v>
      </c>
      <c r="I1657" s="13">
        <v>38413606</v>
      </c>
      <c r="J1657" s="9" t="s">
        <v>497</v>
      </c>
      <c r="K1657" s="9" t="s">
        <v>599</v>
      </c>
      <c r="L1657" s="9" t="s">
        <v>5507</v>
      </c>
      <c r="M1657" s="13" t="s">
        <v>2604</v>
      </c>
      <c r="N1657" s="13"/>
      <c r="O1657" s="9"/>
      <c r="P1657" s="13"/>
      <c r="Q1657" s="13">
        <v>215</v>
      </c>
      <c r="R1657" s="9" t="s">
        <v>25</v>
      </c>
      <c r="S1657" s="9" t="s">
        <v>26</v>
      </c>
      <c r="T1657" s="9" t="s">
        <v>249</v>
      </c>
      <c r="U1657" s="13">
        <v>30000000</v>
      </c>
      <c r="V1657" s="13">
        <v>1988</v>
      </c>
      <c r="W1657" s="13">
        <v>581</v>
      </c>
      <c r="X1657" s="13">
        <v>7.6</v>
      </c>
      <c r="Y1657" s="13">
        <v>1.85</v>
      </c>
      <c r="Z1657" s="14">
        <v>0</v>
      </c>
    </row>
    <row r="1658" spans="1:26" x14ac:dyDescent="0.25">
      <c r="A1658" s="5" t="s">
        <v>20</v>
      </c>
      <c r="B1658" s="6" t="s">
        <v>869</v>
      </c>
      <c r="C1658" s="11">
        <v>120</v>
      </c>
      <c r="D1658" s="11">
        <v>101</v>
      </c>
      <c r="E1658" s="11">
        <v>343</v>
      </c>
      <c r="F1658" s="11">
        <v>384</v>
      </c>
      <c r="G1658" s="6" t="s">
        <v>2204</v>
      </c>
      <c r="H1658" s="11">
        <v>581</v>
      </c>
      <c r="I1658" s="11">
        <v>38122105</v>
      </c>
      <c r="J1658" s="6" t="s">
        <v>497</v>
      </c>
      <c r="K1658" s="6" t="s">
        <v>5507</v>
      </c>
      <c r="L1658" s="6" t="s">
        <v>2970</v>
      </c>
      <c r="M1658" s="11" t="s">
        <v>2604</v>
      </c>
      <c r="N1658" s="11"/>
      <c r="O1658" s="6"/>
      <c r="P1658" s="11"/>
      <c r="Q1658" s="11">
        <v>226</v>
      </c>
      <c r="R1658" s="6" t="s">
        <v>25</v>
      </c>
      <c r="S1658" s="6" t="s">
        <v>26</v>
      </c>
      <c r="T1658" s="6" t="s">
        <v>249</v>
      </c>
      <c r="U1658" s="11">
        <v>27000000</v>
      </c>
      <c r="V1658" s="11">
        <v>1987</v>
      </c>
      <c r="W1658" s="11">
        <v>571</v>
      </c>
      <c r="X1658" s="11">
        <v>6.6</v>
      </c>
      <c r="Y1658" s="11">
        <v>1.37</v>
      </c>
      <c r="Z1658" s="12">
        <v>0</v>
      </c>
    </row>
    <row r="1659" spans="1:26" x14ac:dyDescent="0.25">
      <c r="A1659" s="8" t="s">
        <v>20</v>
      </c>
      <c r="B1659" s="9" t="s">
        <v>691</v>
      </c>
      <c r="C1659" s="13">
        <v>63</v>
      </c>
      <c r="D1659" s="13">
        <v>102</v>
      </c>
      <c r="E1659" s="13">
        <v>0</v>
      </c>
      <c r="F1659" s="13">
        <v>413</v>
      </c>
      <c r="G1659" s="9" t="s">
        <v>1098</v>
      </c>
      <c r="H1659" s="13">
        <v>13000</v>
      </c>
      <c r="I1659" s="13">
        <v>38747385</v>
      </c>
      <c r="J1659" s="9" t="s">
        <v>599</v>
      </c>
      <c r="K1659" s="9" t="s">
        <v>1786</v>
      </c>
      <c r="L1659" s="9" t="s">
        <v>3976</v>
      </c>
      <c r="M1659" s="13" t="s">
        <v>2970</v>
      </c>
      <c r="N1659" s="13"/>
      <c r="O1659" s="9"/>
      <c r="P1659" s="13"/>
      <c r="Q1659" s="13">
        <v>165</v>
      </c>
      <c r="R1659" s="9" t="s">
        <v>25</v>
      </c>
      <c r="S1659" s="9" t="s">
        <v>26</v>
      </c>
      <c r="T1659" s="9" t="s">
        <v>27</v>
      </c>
      <c r="U1659" s="13">
        <v>25000000</v>
      </c>
      <c r="V1659" s="13">
        <v>1986</v>
      </c>
      <c r="W1659" s="13">
        <v>854</v>
      </c>
      <c r="X1659" s="13">
        <v>6.9</v>
      </c>
      <c r="Y1659" s="13">
        <v>1.85</v>
      </c>
      <c r="Z1659" s="14">
        <v>0</v>
      </c>
    </row>
    <row r="1660" spans="1:26" x14ac:dyDescent="0.25">
      <c r="A1660" s="5" t="s">
        <v>20</v>
      </c>
      <c r="B1660" s="6" t="s">
        <v>372</v>
      </c>
      <c r="C1660" s="11">
        <v>417</v>
      </c>
      <c r="D1660" s="11">
        <v>111</v>
      </c>
      <c r="E1660" s="11">
        <v>456</v>
      </c>
      <c r="F1660" s="11">
        <v>21</v>
      </c>
      <c r="G1660" s="6" t="s">
        <v>2206</v>
      </c>
      <c r="H1660" s="11">
        <v>157</v>
      </c>
      <c r="I1660" s="11">
        <v>40247512</v>
      </c>
      <c r="J1660" s="6" t="s">
        <v>497</v>
      </c>
      <c r="K1660" s="6" t="s">
        <v>1074</v>
      </c>
      <c r="L1660" s="6" t="s">
        <v>2604</v>
      </c>
      <c r="M1660" s="11"/>
      <c r="N1660" s="11"/>
      <c r="O1660" s="6"/>
      <c r="P1660" s="11"/>
      <c r="Q1660" s="11">
        <v>438</v>
      </c>
      <c r="R1660" s="6" t="s">
        <v>25</v>
      </c>
      <c r="S1660" s="6" t="s">
        <v>26</v>
      </c>
      <c r="T1660" s="6" t="s">
        <v>27</v>
      </c>
      <c r="U1660" s="11">
        <v>30000000</v>
      </c>
      <c r="V1660" s="11">
        <v>2011</v>
      </c>
      <c r="W1660" s="11">
        <v>33</v>
      </c>
      <c r="X1660" s="11">
        <v>6.8</v>
      </c>
      <c r="Y1660" s="11">
        <v>2.35</v>
      </c>
      <c r="Z1660" s="12">
        <v>38000</v>
      </c>
    </row>
    <row r="1661" spans="1:26" x14ac:dyDescent="0.25">
      <c r="A1661" s="8" t="s">
        <v>20</v>
      </c>
      <c r="B1661" s="9" t="s">
        <v>42</v>
      </c>
      <c r="C1661" s="13">
        <v>9</v>
      </c>
      <c r="D1661" s="13">
        <v>60</v>
      </c>
      <c r="E1661" s="13"/>
      <c r="F1661" s="13">
        <v>468</v>
      </c>
      <c r="G1661" s="9" t="s">
        <v>802</v>
      </c>
      <c r="H1661" s="13">
        <v>971</v>
      </c>
      <c r="I1661" s="13"/>
      <c r="J1661" s="9" t="s">
        <v>1074</v>
      </c>
      <c r="K1661" s="9" t="s">
        <v>5505</v>
      </c>
      <c r="L1661" s="9"/>
      <c r="M1661" s="13"/>
      <c r="N1661" s="13"/>
      <c r="O1661" s="9"/>
      <c r="P1661" s="13"/>
      <c r="Q1661" s="13">
        <v>30</v>
      </c>
      <c r="R1661" s="9" t="s">
        <v>25</v>
      </c>
      <c r="S1661" s="9" t="s">
        <v>26</v>
      </c>
      <c r="T1661" s="9" t="s">
        <v>568</v>
      </c>
      <c r="U1661" s="13"/>
      <c r="V1661" s="13"/>
      <c r="W1661" s="13">
        <v>805</v>
      </c>
      <c r="X1661" s="13">
        <v>7.5</v>
      </c>
      <c r="Y1661" s="13">
        <v>16</v>
      </c>
      <c r="Z1661" s="14">
        <v>0</v>
      </c>
    </row>
    <row r="1662" spans="1:26" x14ac:dyDescent="0.25">
      <c r="A1662" s="5" t="s">
        <v>20</v>
      </c>
      <c r="B1662" s="6" t="s">
        <v>2207</v>
      </c>
      <c r="C1662" s="11">
        <v>59</v>
      </c>
      <c r="D1662" s="11">
        <v>95</v>
      </c>
      <c r="E1662" s="11">
        <v>40</v>
      </c>
      <c r="F1662" s="11">
        <v>342</v>
      </c>
      <c r="G1662" s="6" t="s">
        <v>1092</v>
      </c>
      <c r="H1662" s="11">
        <v>663</v>
      </c>
      <c r="I1662" s="11">
        <v>35927406</v>
      </c>
      <c r="J1662" s="6" t="s">
        <v>497</v>
      </c>
      <c r="K1662" s="6" t="s">
        <v>378</v>
      </c>
      <c r="L1662" s="6" t="s">
        <v>478</v>
      </c>
      <c r="M1662" s="11" t="s">
        <v>2970</v>
      </c>
      <c r="N1662" s="11" t="s">
        <v>2604</v>
      </c>
      <c r="O1662" s="6"/>
      <c r="P1662" s="11"/>
      <c r="Q1662" s="11">
        <v>256</v>
      </c>
      <c r="R1662" s="6" t="s">
        <v>25</v>
      </c>
      <c r="S1662" s="6" t="s">
        <v>26</v>
      </c>
      <c r="T1662" s="6" t="s">
        <v>27</v>
      </c>
      <c r="U1662" s="11">
        <v>30000000</v>
      </c>
      <c r="V1662" s="11">
        <v>1997</v>
      </c>
      <c r="W1662" s="11">
        <v>349</v>
      </c>
      <c r="X1662" s="11">
        <v>3.7</v>
      </c>
      <c r="Y1662" s="11">
        <v>1.85</v>
      </c>
      <c r="Z1662" s="12">
        <v>1000</v>
      </c>
    </row>
    <row r="1663" spans="1:26" x14ac:dyDescent="0.25">
      <c r="A1663" s="8" t="s">
        <v>20</v>
      </c>
      <c r="B1663" s="9" t="s">
        <v>145</v>
      </c>
      <c r="C1663" s="13">
        <v>218</v>
      </c>
      <c r="D1663" s="13">
        <v>98</v>
      </c>
      <c r="E1663" s="13">
        <v>15000</v>
      </c>
      <c r="F1663" s="13">
        <v>392</v>
      </c>
      <c r="G1663" s="9" t="s">
        <v>1344</v>
      </c>
      <c r="H1663" s="13">
        <v>15000</v>
      </c>
      <c r="I1663" s="13">
        <v>35565975</v>
      </c>
      <c r="J1663" s="9" t="s">
        <v>599</v>
      </c>
      <c r="K1663" s="9" t="s">
        <v>1074</v>
      </c>
      <c r="L1663" s="9" t="s">
        <v>4459</v>
      </c>
      <c r="M1663" s="13"/>
      <c r="N1663" s="13"/>
      <c r="O1663" s="9"/>
      <c r="P1663" s="13"/>
      <c r="Q1663" s="13">
        <v>184</v>
      </c>
      <c r="R1663" s="9" t="s">
        <v>25</v>
      </c>
      <c r="S1663" s="9" t="s">
        <v>26</v>
      </c>
      <c r="T1663" s="9" t="s">
        <v>27</v>
      </c>
      <c r="U1663" s="13">
        <v>30000000</v>
      </c>
      <c r="V1663" s="13">
        <v>2011</v>
      </c>
      <c r="W1663" s="13">
        <v>839</v>
      </c>
      <c r="X1663" s="13">
        <v>6.1</v>
      </c>
      <c r="Y1663" s="13">
        <v>2.35</v>
      </c>
      <c r="Z1663" s="14">
        <v>0</v>
      </c>
    </row>
    <row r="1664" spans="1:26" x14ac:dyDescent="0.25">
      <c r="A1664" s="5" t="s">
        <v>20</v>
      </c>
      <c r="B1664" s="6" t="s">
        <v>2208</v>
      </c>
      <c r="C1664" s="11">
        <v>359</v>
      </c>
      <c r="D1664" s="11">
        <v>100</v>
      </c>
      <c r="E1664" s="11">
        <v>108</v>
      </c>
      <c r="F1664" s="11">
        <v>534</v>
      </c>
      <c r="G1664" s="6" t="s">
        <v>108</v>
      </c>
      <c r="H1664" s="11">
        <v>17000</v>
      </c>
      <c r="I1664" s="11">
        <v>35266619</v>
      </c>
      <c r="J1664" s="6" t="s">
        <v>1074</v>
      </c>
      <c r="K1664" s="6" t="s">
        <v>478</v>
      </c>
      <c r="L1664" s="6" t="s">
        <v>1786</v>
      </c>
      <c r="M1664" s="11"/>
      <c r="N1664" s="11"/>
      <c r="O1664" s="6"/>
      <c r="P1664" s="11"/>
      <c r="Q1664" s="11">
        <v>371</v>
      </c>
      <c r="R1664" s="6" t="s">
        <v>25</v>
      </c>
      <c r="S1664" s="6" t="s">
        <v>26</v>
      </c>
      <c r="T1664" s="6" t="s">
        <v>249</v>
      </c>
      <c r="U1664" s="11">
        <v>30000000</v>
      </c>
      <c r="V1664" s="11">
        <v>2013</v>
      </c>
      <c r="W1664" s="11">
        <v>2000</v>
      </c>
      <c r="X1664" s="11">
        <v>5.9</v>
      </c>
      <c r="Y1664" s="11">
        <v>2.35</v>
      </c>
      <c r="Z1664" s="12">
        <v>39000</v>
      </c>
    </row>
    <row r="1665" spans="1:26" x14ac:dyDescent="0.25">
      <c r="A1665" s="8" t="s">
        <v>20</v>
      </c>
      <c r="B1665" s="9" t="s">
        <v>2209</v>
      </c>
      <c r="C1665" s="13">
        <v>101</v>
      </c>
      <c r="D1665" s="13">
        <v>118</v>
      </c>
      <c r="E1665" s="13">
        <v>3</v>
      </c>
      <c r="F1665" s="13">
        <v>439</v>
      </c>
      <c r="G1665" s="9" t="s">
        <v>2210</v>
      </c>
      <c r="H1665" s="13">
        <v>1000</v>
      </c>
      <c r="I1665" s="13">
        <v>34703228</v>
      </c>
      <c r="J1665" s="9" t="s">
        <v>1074</v>
      </c>
      <c r="K1665" s="9" t="s">
        <v>2909</v>
      </c>
      <c r="L1665" s="9"/>
      <c r="M1665" s="13"/>
      <c r="N1665" s="13"/>
      <c r="O1665" s="9"/>
      <c r="P1665" s="13"/>
      <c r="Q1665" s="13">
        <v>127</v>
      </c>
      <c r="R1665" s="9" t="s">
        <v>25</v>
      </c>
      <c r="S1665" s="9" t="s">
        <v>26</v>
      </c>
      <c r="T1665" s="9" t="s">
        <v>27</v>
      </c>
      <c r="U1665" s="13">
        <v>30000000</v>
      </c>
      <c r="V1665" s="13">
        <v>2006</v>
      </c>
      <c r="W1665" s="13">
        <v>712</v>
      </c>
      <c r="X1665" s="13">
        <v>6.7</v>
      </c>
      <c r="Y1665" s="13">
        <v>1.85</v>
      </c>
      <c r="Z1665" s="14">
        <v>0</v>
      </c>
    </row>
    <row r="1666" spans="1:26" x14ac:dyDescent="0.25">
      <c r="A1666" s="5" t="s">
        <v>20</v>
      </c>
      <c r="B1666" s="6" t="s">
        <v>42</v>
      </c>
      <c r="C1666" s="11">
        <v>52</v>
      </c>
      <c r="D1666" s="11">
        <v>28</v>
      </c>
      <c r="E1666" s="11"/>
      <c r="F1666" s="11">
        <v>576</v>
      </c>
      <c r="G1666" s="6" t="s">
        <v>1994</v>
      </c>
      <c r="H1666" s="11">
        <v>680</v>
      </c>
      <c r="I1666" s="11"/>
      <c r="J1666" s="6" t="s">
        <v>599</v>
      </c>
      <c r="K1666" s="6" t="s">
        <v>1074</v>
      </c>
      <c r="L1666" s="6"/>
      <c r="M1666" s="11"/>
      <c r="N1666" s="11"/>
      <c r="O1666" s="6"/>
      <c r="P1666" s="11"/>
      <c r="Q1666" s="11">
        <v>145</v>
      </c>
      <c r="R1666" s="6" t="s">
        <v>25</v>
      </c>
      <c r="S1666" s="6" t="s">
        <v>26</v>
      </c>
      <c r="T1666" s="6" t="s">
        <v>881</v>
      </c>
      <c r="U1666" s="11"/>
      <c r="V1666" s="11"/>
      <c r="W1666" s="11">
        <v>638</v>
      </c>
      <c r="X1666" s="11">
        <v>8.5</v>
      </c>
      <c r="Y1666" s="11">
        <v>1.78</v>
      </c>
      <c r="Z1666" s="12">
        <v>0</v>
      </c>
    </row>
    <row r="1667" spans="1:26" x14ac:dyDescent="0.25">
      <c r="A1667" s="8" t="s">
        <v>20</v>
      </c>
      <c r="B1667" s="9" t="s">
        <v>2211</v>
      </c>
      <c r="C1667" s="13">
        <v>85</v>
      </c>
      <c r="D1667" s="13">
        <v>125</v>
      </c>
      <c r="E1667" s="13">
        <v>21</v>
      </c>
      <c r="F1667" s="13">
        <v>581</v>
      </c>
      <c r="G1667" s="9" t="s">
        <v>2212</v>
      </c>
      <c r="H1667" s="13">
        <v>12000</v>
      </c>
      <c r="I1667" s="13">
        <v>38432823</v>
      </c>
      <c r="J1667" s="9" t="s">
        <v>5507</v>
      </c>
      <c r="K1667" s="9" t="s">
        <v>1074</v>
      </c>
      <c r="L1667" s="9" t="s">
        <v>5506</v>
      </c>
      <c r="M1667" s="13"/>
      <c r="N1667" s="13"/>
      <c r="O1667" s="9"/>
      <c r="P1667" s="13"/>
      <c r="Q1667" s="13">
        <v>134</v>
      </c>
      <c r="R1667" s="9" t="s">
        <v>25</v>
      </c>
      <c r="S1667" s="9" t="s">
        <v>26</v>
      </c>
      <c r="T1667" s="9" t="s">
        <v>27</v>
      </c>
      <c r="U1667" s="13">
        <v>30000000</v>
      </c>
      <c r="V1667" s="13">
        <v>2006</v>
      </c>
      <c r="W1667" s="13">
        <v>2000</v>
      </c>
      <c r="X1667" s="13">
        <v>6.9</v>
      </c>
      <c r="Y1667" s="13">
        <v>2.35</v>
      </c>
      <c r="Z1667" s="14">
        <v>0</v>
      </c>
    </row>
    <row r="1668" spans="1:26" x14ac:dyDescent="0.25">
      <c r="A1668" s="5" t="s">
        <v>20</v>
      </c>
      <c r="B1668" s="6" t="s">
        <v>1366</v>
      </c>
      <c r="C1668" s="11">
        <v>64</v>
      </c>
      <c r="D1668" s="11">
        <v>94</v>
      </c>
      <c r="E1668" s="11">
        <v>39</v>
      </c>
      <c r="F1668" s="11">
        <v>506</v>
      </c>
      <c r="G1668" s="6" t="s">
        <v>846</v>
      </c>
      <c r="H1668" s="11">
        <v>1000</v>
      </c>
      <c r="I1668" s="11">
        <v>32095318</v>
      </c>
      <c r="J1668" s="6" t="s">
        <v>599</v>
      </c>
      <c r="K1668" s="6" t="s">
        <v>5507</v>
      </c>
      <c r="L1668" s="6"/>
      <c r="M1668" s="11"/>
      <c r="N1668" s="11"/>
      <c r="O1668" s="6"/>
      <c r="P1668" s="11"/>
      <c r="Q1668" s="11">
        <v>84</v>
      </c>
      <c r="R1668" s="6" t="s">
        <v>25</v>
      </c>
      <c r="S1668" s="6" t="s">
        <v>26</v>
      </c>
      <c r="T1668" s="6" t="s">
        <v>27</v>
      </c>
      <c r="U1668" s="11">
        <v>45000000</v>
      </c>
      <c r="V1668" s="11">
        <v>2001</v>
      </c>
      <c r="W1668" s="11">
        <v>611</v>
      </c>
      <c r="X1668" s="11">
        <v>5.5</v>
      </c>
      <c r="Y1668" s="11">
        <v>1.85</v>
      </c>
      <c r="Z1668" s="12">
        <v>304</v>
      </c>
    </row>
    <row r="1669" spans="1:26" x14ac:dyDescent="0.25">
      <c r="A1669" s="8" t="s">
        <v>20</v>
      </c>
      <c r="B1669" s="9" t="s">
        <v>2213</v>
      </c>
      <c r="C1669" s="13">
        <v>263</v>
      </c>
      <c r="D1669" s="13">
        <v>79</v>
      </c>
      <c r="E1669" s="13">
        <v>30</v>
      </c>
      <c r="F1669" s="13">
        <v>265</v>
      </c>
      <c r="G1669" s="9" t="s">
        <v>2214</v>
      </c>
      <c r="H1669" s="13">
        <v>940</v>
      </c>
      <c r="I1669" s="13">
        <v>31743332</v>
      </c>
      <c r="J1669" s="9" t="s">
        <v>497</v>
      </c>
      <c r="K1669" s="9" t="s">
        <v>378</v>
      </c>
      <c r="L1669" s="9" t="s">
        <v>2809</v>
      </c>
      <c r="M1669" s="13" t="s">
        <v>1074</v>
      </c>
      <c r="N1669" s="13" t="s">
        <v>5505</v>
      </c>
      <c r="O1669" s="9" t="s">
        <v>2970</v>
      </c>
      <c r="P1669" s="13" t="s">
        <v>2604</v>
      </c>
      <c r="Q1669" s="13">
        <v>245</v>
      </c>
      <c r="R1669" s="9" t="s">
        <v>25</v>
      </c>
      <c r="S1669" s="9" t="s">
        <v>26</v>
      </c>
      <c r="T1669" s="9" t="s">
        <v>27</v>
      </c>
      <c r="U1669" s="13">
        <v>30000000</v>
      </c>
      <c r="V1669" s="13">
        <v>2009</v>
      </c>
      <c r="W1669" s="13">
        <v>271</v>
      </c>
      <c r="X1669" s="13">
        <v>7.1</v>
      </c>
      <c r="Y1669" s="13">
        <v>1.85</v>
      </c>
      <c r="Z1669" s="14">
        <v>13000</v>
      </c>
    </row>
    <row r="1670" spans="1:26" x14ac:dyDescent="0.25">
      <c r="A1670" s="5" t="s">
        <v>20</v>
      </c>
      <c r="B1670" s="6" t="s">
        <v>558</v>
      </c>
      <c r="C1670" s="11">
        <v>450</v>
      </c>
      <c r="D1670" s="11">
        <v>106</v>
      </c>
      <c r="E1670" s="11">
        <v>0</v>
      </c>
      <c r="F1670" s="11">
        <v>273</v>
      </c>
      <c r="G1670" s="6" t="s">
        <v>1511</v>
      </c>
      <c r="H1670" s="11">
        <v>17000</v>
      </c>
      <c r="I1670" s="11">
        <v>32154410</v>
      </c>
      <c r="J1670" s="6" t="s">
        <v>5507</v>
      </c>
      <c r="K1670" s="6" t="s">
        <v>1074</v>
      </c>
      <c r="L1670" s="6" t="s">
        <v>2604</v>
      </c>
      <c r="M1670" s="11"/>
      <c r="N1670" s="11"/>
      <c r="O1670" s="6"/>
      <c r="P1670" s="11"/>
      <c r="Q1670" s="11">
        <v>274</v>
      </c>
      <c r="R1670" s="6" t="s">
        <v>25</v>
      </c>
      <c r="S1670" s="6" t="s">
        <v>26</v>
      </c>
      <c r="T1670" s="6" t="s">
        <v>249</v>
      </c>
      <c r="U1670" s="11">
        <v>30000000</v>
      </c>
      <c r="V1670" s="11">
        <v>2013</v>
      </c>
      <c r="W1670" s="11">
        <v>681</v>
      </c>
      <c r="X1670" s="11">
        <v>7.1</v>
      </c>
      <c r="Y1670" s="11">
        <v>1.85</v>
      </c>
      <c r="Z1670" s="12">
        <v>29000</v>
      </c>
    </row>
    <row r="1671" spans="1:26" x14ac:dyDescent="0.25">
      <c r="A1671" s="8" t="s">
        <v>20</v>
      </c>
      <c r="B1671" s="9" t="s">
        <v>2215</v>
      </c>
      <c r="C1671" s="13">
        <v>85</v>
      </c>
      <c r="D1671" s="13">
        <v>111</v>
      </c>
      <c r="E1671" s="13">
        <v>57</v>
      </c>
      <c r="F1671" s="13">
        <v>438</v>
      </c>
      <c r="G1671" s="9" t="s">
        <v>1413</v>
      </c>
      <c r="H1671" s="13">
        <v>1000</v>
      </c>
      <c r="I1671" s="13">
        <v>28165882</v>
      </c>
      <c r="J1671" s="9" t="s">
        <v>599</v>
      </c>
      <c r="K1671" s="9" t="s">
        <v>4118</v>
      </c>
      <c r="L1671" s="9" t="s">
        <v>4459</v>
      </c>
      <c r="M1671" s="13"/>
      <c r="N1671" s="13"/>
      <c r="O1671" s="9"/>
      <c r="P1671" s="13"/>
      <c r="Q1671" s="13">
        <v>154</v>
      </c>
      <c r="R1671" s="9" t="s">
        <v>25</v>
      </c>
      <c r="S1671" s="9" t="s">
        <v>26</v>
      </c>
      <c r="T1671" s="9" t="s">
        <v>54</v>
      </c>
      <c r="U1671" s="13"/>
      <c r="V1671" s="13">
        <v>2004</v>
      </c>
      <c r="W1671" s="13">
        <v>530</v>
      </c>
      <c r="X1671" s="13">
        <v>5.9</v>
      </c>
      <c r="Y1671" s="13">
        <v>1.85</v>
      </c>
      <c r="Z1671" s="14">
        <v>0</v>
      </c>
    </row>
    <row r="1672" spans="1:26" x14ac:dyDescent="0.25">
      <c r="A1672" s="5" t="s">
        <v>20</v>
      </c>
      <c r="B1672" s="6" t="s">
        <v>2217</v>
      </c>
      <c r="C1672" s="11">
        <v>162</v>
      </c>
      <c r="D1672" s="11">
        <v>63</v>
      </c>
      <c r="E1672" s="11">
        <v>15</v>
      </c>
      <c r="F1672" s="11">
        <v>69</v>
      </c>
      <c r="G1672" s="6" t="s">
        <v>2218</v>
      </c>
      <c r="H1672" s="11">
        <v>759</v>
      </c>
      <c r="I1672" s="11">
        <v>26687172</v>
      </c>
      <c r="J1672" s="6" t="s">
        <v>378</v>
      </c>
      <c r="K1672" s="6" t="s">
        <v>2809</v>
      </c>
      <c r="L1672" s="6" t="s">
        <v>599</v>
      </c>
      <c r="M1672" s="11" t="s">
        <v>4118</v>
      </c>
      <c r="N1672" s="11" t="s">
        <v>3976</v>
      </c>
      <c r="O1672" s="6"/>
      <c r="P1672" s="11"/>
      <c r="Q1672" s="11">
        <v>55</v>
      </c>
      <c r="R1672" s="6" t="s">
        <v>25</v>
      </c>
      <c r="S1672" s="6" t="s">
        <v>26</v>
      </c>
      <c r="T1672" s="6" t="s">
        <v>126</v>
      </c>
      <c r="U1672" s="11">
        <v>30000000</v>
      </c>
      <c r="V1672" s="11">
        <v>2011</v>
      </c>
      <c r="W1672" s="11">
        <v>73</v>
      </c>
      <c r="X1672" s="11">
        <v>7.3</v>
      </c>
      <c r="Y1672" s="11">
        <v>1.85</v>
      </c>
      <c r="Z1672" s="12">
        <v>0</v>
      </c>
    </row>
    <row r="1673" spans="1:26" x14ac:dyDescent="0.25">
      <c r="A1673" s="8" t="s">
        <v>20</v>
      </c>
      <c r="B1673" s="9" t="s">
        <v>2219</v>
      </c>
      <c r="C1673" s="13">
        <v>85</v>
      </c>
      <c r="D1673" s="13">
        <v>85</v>
      </c>
      <c r="E1673" s="13">
        <v>14</v>
      </c>
      <c r="F1673" s="13">
        <v>244</v>
      </c>
      <c r="G1673" s="9" t="s">
        <v>1728</v>
      </c>
      <c r="H1673" s="13">
        <v>577</v>
      </c>
      <c r="I1673" s="13">
        <v>26096584</v>
      </c>
      <c r="J1673" s="9" t="s">
        <v>599</v>
      </c>
      <c r="K1673" s="9"/>
      <c r="L1673" s="9"/>
      <c r="M1673" s="13"/>
      <c r="N1673" s="13"/>
      <c r="O1673" s="9"/>
      <c r="P1673" s="13"/>
      <c r="Q1673" s="13">
        <v>267</v>
      </c>
      <c r="R1673" s="9" t="s">
        <v>25</v>
      </c>
      <c r="S1673" s="9" t="s">
        <v>26</v>
      </c>
      <c r="T1673" s="9" t="s">
        <v>27</v>
      </c>
      <c r="U1673" s="13">
        <v>19000000</v>
      </c>
      <c r="V1673" s="13">
        <v>2003</v>
      </c>
      <c r="W1673" s="13">
        <v>291</v>
      </c>
      <c r="X1673" s="13">
        <v>3.4</v>
      </c>
      <c r="Y1673" s="13">
        <v>1.37</v>
      </c>
      <c r="Z1673" s="14">
        <v>1000</v>
      </c>
    </row>
    <row r="1674" spans="1:26" x14ac:dyDescent="0.25">
      <c r="A1674" s="5" t="s">
        <v>20</v>
      </c>
      <c r="B1674" s="6" t="s">
        <v>601</v>
      </c>
      <c r="C1674" s="11">
        <v>110</v>
      </c>
      <c r="D1674" s="11">
        <v>108</v>
      </c>
      <c r="E1674" s="11">
        <v>631</v>
      </c>
      <c r="F1674" s="11">
        <v>95</v>
      </c>
      <c r="G1674" s="6" t="s">
        <v>2220</v>
      </c>
      <c r="H1674" s="11">
        <v>631</v>
      </c>
      <c r="I1674" s="11">
        <v>26525834</v>
      </c>
      <c r="J1674" s="6" t="s">
        <v>599</v>
      </c>
      <c r="K1674" s="6" t="s">
        <v>1074</v>
      </c>
      <c r="L1674" s="6" t="s">
        <v>4459</v>
      </c>
      <c r="M1674" s="11"/>
      <c r="N1674" s="11"/>
      <c r="O1674" s="6"/>
      <c r="P1674" s="11"/>
      <c r="Q1674" s="11">
        <v>227</v>
      </c>
      <c r="R1674" s="6" t="s">
        <v>25</v>
      </c>
      <c r="S1674" s="6" t="s">
        <v>26</v>
      </c>
      <c r="T1674" s="6" t="s">
        <v>249</v>
      </c>
      <c r="U1674" s="11">
        <v>30000000</v>
      </c>
      <c r="V1674" s="11">
        <v>1998</v>
      </c>
      <c r="W1674" s="11">
        <v>199</v>
      </c>
      <c r="X1674" s="11">
        <v>6.8</v>
      </c>
      <c r="Y1674" s="11">
        <v>1.85</v>
      </c>
      <c r="Z1674" s="12">
        <v>0</v>
      </c>
    </row>
    <row r="1675" spans="1:26" x14ac:dyDescent="0.25">
      <c r="A1675" s="8" t="s">
        <v>20</v>
      </c>
      <c r="B1675" s="9" t="s">
        <v>1083</v>
      </c>
      <c r="C1675" s="13">
        <v>165</v>
      </c>
      <c r="D1675" s="13">
        <v>139</v>
      </c>
      <c r="E1675" s="13">
        <v>150</v>
      </c>
      <c r="F1675" s="13">
        <v>400</v>
      </c>
      <c r="G1675" s="9" t="s">
        <v>2221</v>
      </c>
      <c r="H1675" s="13">
        <v>521</v>
      </c>
      <c r="I1675" s="13">
        <v>30513940</v>
      </c>
      <c r="J1675" s="9" t="s">
        <v>3170</v>
      </c>
      <c r="K1675" s="9" t="s">
        <v>1074</v>
      </c>
      <c r="L1675" s="9" t="s">
        <v>2909</v>
      </c>
      <c r="M1675" s="13"/>
      <c r="N1675" s="13"/>
      <c r="O1675" s="9"/>
      <c r="P1675" s="13"/>
      <c r="Q1675" s="13">
        <v>104</v>
      </c>
      <c r="R1675" s="9" t="s">
        <v>25</v>
      </c>
      <c r="S1675" s="9" t="s">
        <v>26</v>
      </c>
      <c r="T1675" s="9" t="s">
        <v>27</v>
      </c>
      <c r="U1675" s="13">
        <v>30000000</v>
      </c>
      <c r="V1675" s="13">
        <v>2014</v>
      </c>
      <c r="W1675" s="13">
        <v>491</v>
      </c>
      <c r="X1675" s="13">
        <v>6.9</v>
      </c>
      <c r="Y1675" s="13">
        <v>1.85</v>
      </c>
      <c r="Z1675" s="14">
        <v>11000</v>
      </c>
    </row>
    <row r="1676" spans="1:26" x14ac:dyDescent="0.25">
      <c r="A1676" s="5" t="s">
        <v>20</v>
      </c>
      <c r="B1676" s="6" t="s">
        <v>1531</v>
      </c>
      <c r="C1676" s="11">
        <v>64</v>
      </c>
      <c r="D1676" s="11">
        <v>127</v>
      </c>
      <c r="E1676" s="11">
        <v>73</v>
      </c>
      <c r="F1676" s="11">
        <v>433</v>
      </c>
      <c r="G1676" s="6" t="s">
        <v>92</v>
      </c>
      <c r="H1676" s="11">
        <v>11000</v>
      </c>
      <c r="I1676" s="11">
        <v>23209440</v>
      </c>
      <c r="J1676" s="6" t="s">
        <v>1074</v>
      </c>
      <c r="K1676" s="6"/>
      <c r="L1676" s="6"/>
      <c r="M1676" s="11"/>
      <c r="N1676" s="11"/>
      <c r="O1676" s="6"/>
      <c r="P1676" s="11"/>
      <c r="Q1676" s="11">
        <v>112</v>
      </c>
      <c r="R1676" s="6" t="s">
        <v>25</v>
      </c>
      <c r="S1676" s="6" t="s">
        <v>26</v>
      </c>
      <c r="T1676" s="6" t="s">
        <v>249</v>
      </c>
      <c r="U1676" s="11">
        <v>30000000</v>
      </c>
      <c r="V1676" s="11">
        <v>1998</v>
      </c>
      <c r="W1676" s="11">
        <v>882</v>
      </c>
      <c r="X1676" s="11">
        <v>7</v>
      </c>
      <c r="Y1676" s="11">
        <v>1.85</v>
      </c>
      <c r="Z1676" s="12">
        <v>592</v>
      </c>
    </row>
    <row r="1677" spans="1:26" x14ac:dyDescent="0.25">
      <c r="A1677" s="8" t="s">
        <v>20</v>
      </c>
      <c r="B1677" s="9" t="s">
        <v>2223</v>
      </c>
      <c r="C1677" s="13">
        <v>44</v>
      </c>
      <c r="D1677" s="13">
        <v>106</v>
      </c>
      <c r="E1677" s="13">
        <v>32</v>
      </c>
      <c r="F1677" s="13">
        <v>650</v>
      </c>
      <c r="G1677" s="9" t="s">
        <v>1679</v>
      </c>
      <c r="H1677" s="13">
        <v>18000</v>
      </c>
      <c r="I1677" s="13">
        <v>24048000</v>
      </c>
      <c r="J1677" s="9" t="s">
        <v>497</v>
      </c>
      <c r="K1677" s="9" t="s">
        <v>5507</v>
      </c>
      <c r="L1677" s="9" t="s">
        <v>2970</v>
      </c>
      <c r="M1677" s="13" t="s">
        <v>2604</v>
      </c>
      <c r="N1677" s="13"/>
      <c r="O1677" s="9"/>
      <c r="P1677" s="13"/>
      <c r="Q1677" s="13">
        <v>88</v>
      </c>
      <c r="R1677" s="9" t="s">
        <v>25</v>
      </c>
      <c r="S1677" s="9" t="s">
        <v>26</v>
      </c>
      <c r="T1677" s="9" t="s">
        <v>249</v>
      </c>
      <c r="U1677" s="13">
        <v>30000000</v>
      </c>
      <c r="V1677" s="13">
        <v>1995</v>
      </c>
      <c r="W1677" s="13">
        <v>723</v>
      </c>
      <c r="X1677" s="13">
        <v>5.5</v>
      </c>
      <c r="Y1677" s="13">
        <v>2.35</v>
      </c>
      <c r="Z1677" s="14">
        <v>0</v>
      </c>
    </row>
    <row r="1678" spans="1:26" x14ac:dyDescent="0.25">
      <c r="A1678" s="5" t="s">
        <v>20</v>
      </c>
      <c r="B1678" s="6" t="s">
        <v>900</v>
      </c>
      <c r="C1678" s="11">
        <v>147</v>
      </c>
      <c r="D1678" s="11">
        <v>95</v>
      </c>
      <c r="E1678" s="11">
        <v>425</v>
      </c>
      <c r="F1678" s="11">
        <v>560</v>
      </c>
      <c r="G1678" s="6" t="s">
        <v>139</v>
      </c>
      <c r="H1678" s="11">
        <v>973</v>
      </c>
      <c r="I1678" s="11">
        <v>22526144</v>
      </c>
      <c r="J1678" s="6" t="s">
        <v>599</v>
      </c>
      <c r="K1678" s="6" t="s">
        <v>4459</v>
      </c>
      <c r="L1678" s="6" t="s">
        <v>2970</v>
      </c>
      <c r="M1678" s="11"/>
      <c r="N1678" s="11"/>
      <c r="O1678" s="6"/>
      <c r="P1678" s="11"/>
      <c r="Q1678" s="11">
        <v>203</v>
      </c>
      <c r="R1678" s="6" t="s">
        <v>25</v>
      </c>
      <c r="S1678" s="6" t="s">
        <v>26</v>
      </c>
      <c r="T1678" s="6" t="s">
        <v>27</v>
      </c>
      <c r="U1678" s="11">
        <v>30000000</v>
      </c>
      <c r="V1678" s="11">
        <v>2006</v>
      </c>
      <c r="W1678" s="11">
        <v>776</v>
      </c>
      <c r="X1678" s="11">
        <v>5.0999999999999996</v>
      </c>
      <c r="Y1678" s="11">
        <v>2.35</v>
      </c>
      <c r="Z1678" s="12">
        <v>1000</v>
      </c>
    </row>
    <row r="1679" spans="1:26" x14ac:dyDescent="0.25">
      <c r="A1679" s="8" t="s">
        <v>20</v>
      </c>
      <c r="B1679" s="9" t="s">
        <v>897</v>
      </c>
      <c r="C1679" s="13">
        <v>242</v>
      </c>
      <c r="D1679" s="13">
        <v>118</v>
      </c>
      <c r="E1679" s="13">
        <v>301</v>
      </c>
      <c r="F1679" s="13">
        <v>897</v>
      </c>
      <c r="G1679" s="9" t="s">
        <v>910</v>
      </c>
      <c r="H1679" s="13">
        <v>2000</v>
      </c>
      <c r="I1679" s="13">
        <v>30523568</v>
      </c>
      <c r="J1679" s="9" t="s">
        <v>1786</v>
      </c>
      <c r="K1679" s="9" t="s">
        <v>5505</v>
      </c>
      <c r="L1679" s="9" t="s">
        <v>2604</v>
      </c>
      <c r="M1679" s="13"/>
      <c r="N1679" s="13"/>
      <c r="O1679" s="9"/>
      <c r="P1679" s="13"/>
      <c r="Q1679" s="13">
        <v>201</v>
      </c>
      <c r="R1679" s="9" t="s">
        <v>25</v>
      </c>
      <c r="S1679" s="9" t="s">
        <v>26</v>
      </c>
      <c r="T1679" s="9" t="s">
        <v>249</v>
      </c>
      <c r="U1679" s="13">
        <v>30000000</v>
      </c>
      <c r="V1679" s="13">
        <v>2014</v>
      </c>
      <c r="W1679" s="13">
        <v>1000</v>
      </c>
      <c r="X1679" s="13">
        <v>6.2</v>
      </c>
      <c r="Y1679" s="13">
        <v>2.35</v>
      </c>
      <c r="Z1679" s="14">
        <v>18000</v>
      </c>
    </row>
    <row r="1680" spans="1:26" x14ac:dyDescent="0.25">
      <c r="A1680" s="5" t="s">
        <v>20</v>
      </c>
      <c r="B1680" s="6" t="s">
        <v>2224</v>
      </c>
      <c r="C1680" s="11">
        <v>244</v>
      </c>
      <c r="D1680" s="11">
        <v>108</v>
      </c>
      <c r="E1680" s="11">
        <v>24</v>
      </c>
      <c r="F1680" s="11">
        <v>653</v>
      </c>
      <c r="G1680" s="6" t="s">
        <v>2225</v>
      </c>
      <c r="H1680" s="11">
        <v>2000</v>
      </c>
      <c r="I1680" s="11">
        <v>23070045</v>
      </c>
      <c r="J1680" s="6" t="s">
        <v>378</v>
      </c>
      <c r="K1680" s="6" t="s">
        <v>1074</v>
      </c>
      <c r="L1680" s="6" t="s">
        <v>2604</v>
      </c>
      <c r="M1680" s="11"/>
      <c r="N1680" s="11"/>
      <c r="O1680" s="6"/>
      <c r="P1680" s="11"/>
      <c r="Q1680" s="11">
        <v>215</v>
      </c>
      <c r="R1680" s="6" t="s">
        <v>25</v>
      </c>
      <c r="S1680" s="6" t="s">
        <v>26</v>
      </c>
      <c r="T1680" s="6" t="s">
        <v>249</v>
      </c>
      <c r="U1680" s="11">
        <v>30000000</v>
      </c>
      <c r="V1680" s="11">
        <v>2011</v>
      </c>
      <c r="W1680" s="11">
        <v>942</v>
      </c>
      <c r="X1680" s="11">
        <v>5.9</v>
      </c>
      <c r="Y1680" s="11">
        <v>1.85</v>
      </c>
      <c r="Z1680" s="12">
        <v>11000</v>
      </c>
    </row>
    <row r="1681" spans="1:26" x14ac:dyDescent="0.25">
      <c r="A1681" s="8" t="s">
        <v>20</v>
      </c>
      <c r="B1681" s="9" t="s">
        <v>2226</v>
      </c>
      <c r="C1681" s="13">
        <v>73</v>
      </c>
      <c r="D1681" s="13">
        <v>105</v>
      </c>
      <c r="E1681" s="13">
        <v>34</v>
      </c>
      <c r="F1681" s="13">
        <v>642</v>
      </c>
      <c r="G1681" s="9" t="s">
        <v>759</v>
      </c>
      <c r="H1681" s="13">
        <v>1000</v>
      </c>
      <c r="I1681" s="13">
        <v>20422207</v>
      </c>
      <c r="J1681" s="9" t="s">
        <v>599</v>
      </c>
      <c r="K1681" s="9" t="s">
        <v>1074</v>
      </c>
      <c r="L1681" s="9" t="s">
        <v>4459</v>
      </c>
      <c r="M1681" s="13"/>
      <c r="N1681" s="13"/>
      <c r="O1681" s="9"/>
      <c r="P1681" s="13"/>
      <c r="Q1681" s="13">
        <v>116</v>
      </c>
      <c r="R1681" s="9" t="s">
        <v>25</v>
      </c>
      <c r="S1681" s="9" t="s">
        <v>26</v>
      </c>
      <c r="T1681" s="9" t="s">
        <v>27</v>
      </c>
      <c r="U1681" s="13">
        <v>35000000</v>
      </c>
      <c r="V1681" s="13">
        <v>2004</v>
      </c>
      <c r="W1681" s="13">
        <v>681</v>
      </c>
      <c r="X1681" s="13">
        <v>5.2</v>
      </c>
      <c r="Y1681" s="13">
        <v>2.35</v>
      </c>
      <c r="Z1681" s="14">
        <v>484</v>
      </c>
    </row>
    <row r="1682" spans="1:26" x14ac:dyDescent="0.25">
      <c r="A1682" s="5" t="s">
        <v>20</v>
      </c>
      <c r="B1682" s="6" t="s">
        <v>1789</v>
      </c>
      <c r="C1682" s="11">
        <v>232</v>
      </c>
      <c r="D1682" s="11">
        <v>131</v>
      </c>
      <c r="E1682" s="11">
        <v>89</v>
      </c>
      <c r="F1682" s="11">
        <v>372</v>
      </c>
      <c r="G1682" s="6" t="s">
        <v>2227</v>
      </c>
      <c r="H1682" s="11">
        <v>2000</v>
      </c>
      <c r="I1682" s="11">
        <v>28644770</v>
      </c>
      <c r="J1682" s="6" t="s">
        <v>599</v>
      </c>
      <c r="K1682" s="6" t="s">
        <v>4459</v>
      </c>
      <c r="L1682" s="6"/>
      <c r="M1682" s="11"/>
      <c r="N1682" s="11"/>
      <c r="O1682" s="6"/>
      <c r="P1682" s="11"/>
      <c r="Q1682" s="11">
        <v>141</v>
      </c>
      <c r="R1682" s="6" t="s">
        <v>25</v>
      </c>
      <c r="S1682" s="6" t="s">
        <v>26</v>
      </c>
      <c r="T1682" s="6" t="s">
        <v>249</v>
      </c>
      <c r="U1682" s="11">
        <v>30000000</v>
      </c>
      <c r="V1682" s="11">
        <v>2012</v>
      </c>
      <c r="W1682" s="11">
        <v>401</v>
      </c>
      <c r="X1682" s="11">
        <v>6.2</v>
      </c>
      <c r="Y1682" s="11">
        <v>1.85</v>
      </c>
      <c r="Z1682" s="12">
        <v>11000</v>
      </c>
    </row>
    <row r="1683" spans="1:26" x14ac:dyDescent="0.25">
      <c r="A1683" s="8" t="s">
        <v>20</v>
      </c>
      <c r="B1683" s="9" t="s">
        <v>2228</v>
      </c>
      <c r="C1683" s="13">
        <v>63</v>
      </c>
      <c r="D1683" s="13">
        <v>104</v>
      </c>
      <c r="E1683" s="13">
        <v>30</v>
      </c>
      <c r="F1683" s="13">
        <v>635</v>
      </c>
      <c r="G1683" s="9" t="s">
        <v>700</v>
      </c>
      <c r="H1683" s="13">
        <v>1000</v>
      </c>
      <c r="I1683" s="13">
        <v>21800302</v>
      </c>
      <c r="J1683" s="9" t="s">
        <v>599</v>
      </c>
      <c r="K1683" s="9" t="s">
        <v>1074</v>
      </c>
      <c r="L1683" s="9" t="s">
        <v>4459</v>
      </c>
      <c r="M1683" s="13" t="s">
        <v>5506</v>
      </c>
      <c r="N1683" s="13"/>
      <c r="O1683" s="9"/>
      <c r="P1683" s="13"/>
      <c r="Q1683" s="13">
        <v>63</v>
      </c>
      <c r="R1683" s="9" t="s">
        <v>25</v>
      </c>
      <c r="S1683" s="9" t="s">
        <v>26</v>
      </c>
      <c r="T1683" s="9" t="s">
        <v>27</v>
      </c>
      <c r="U1683" s="13">
        <v>30000000</v>
      </c>
      <c r="V1683" s="13">
        <v>2004</v>
      </c>
      <c r="W1683" s="13">
        <v>962</v>
      </c>
      <c r="X1683" s="13">
        <v>5.5</v>
      </c>
      <c r="Y1683" s="13">
        <v>1.85</v>
      </c>
      <c r="Z1683" s="14">
        <v>491</v>
      </c>
    </row>
    <row r="1684" spans="1:26" x14ac:dyDescent="0.25">
      <c r="A1684" s="5" t="s">
        <v>20</v>
      </c>
      <c r="B1684" s="6" t="s">
        <v>2229</v>
      </c>
      <c r="C1684" s="11">
        <v>239</v>
      </c>
      <c r="D1684" s="11">
        <v>133</v>
      </c>
      <c r="E1684" s="11">
        <v>549</v>
      </c>
      <c r="F1684" s="11">
        <v>343</v>
      </c>
      <c r="G1684" s="6" t="s">
        <v>2230</v>
      </c>
      <c r="H1684" s="11">
        <v>10000</v>
      </c>
      <c r="I1684" s="11">
        <v>21129348</v>
      </c>
      <c r="J1684" s="6" t="s">
        <v>5507</v>
      </c>
      <c r="K1684" s="6" t="s">
        <v>1074</v>
      </c>
      <c r="L1684" s="6" t="s">
        <v>4459</v>
      </c>
      <c r="M1684" s="11" t="s">
        <v>2604</v>
      </c>
      <c r="N1684" s="11"/>
      <c r="O1684" s="6"/>
      <c r="P1684" s="11"/>
      <c r="Q1684" s="11">
        <v>237</v>
      </c>
      <c r="R1684" s="6" t="s">
        <v>25</v>
      </c>
      <c r="S1684" s="6" t="s">
        <v>26</v>
      </c>
      <c r="T1684" s="6" t="s">
        <v>27</v>
      </c>
      <c r="U1684" s="11">
        <v>35000000</v>
      </c>
      <c r="V1684" s="11">
        <v>2010</v>
      </c>
      <c r="W1684" s="11">
        <v>796</v>
      </c>
      <c r="X1684" s="11">
        <v>7.4</v>
      </c>
      <c r="Y1684" s="11">
        <v>2.35</v>
      </c>
      <c r="Z1684" s="12">
        <v>27000</v>
      </c>
    </row>
    <row r="1685" spans="1:26" x14ac:dyDescent="0.25">
      <c r="A1685" s="8" t="s">
        <v>20</v>
      </c>
      <c r="B1685" s="9" t="s">
        <v>2231</v>
      </c>
      <c r="C1685" s="13">
        <v>158</v>
      </c>
      <c r="D1685" s="13">
        <v>94</v>
      </c>
      <c r="E1685" s="13">
        <v>110</v>
      </c>
      <c r="F1685" s="13">
        <v>277</v>
      </c>
      <c r="G1685" s="9" t="s">
        <v>2232</v>
      </c>
      <c r="H1685" s="13">
        <v>14000</v>
      </c>
      <c r="I1685" s="13">
        <v>18500966</v>
      </c>
      <c r="J1685" s="9" t="s">
        <v>497</v>
      </c>
      <c r="K1685" s="9" t="s">
        <v>1786</v>
      </c>
      <c r="L1685" s="9" t="s">
        <v>2970</v>
      </c>
      <c r="M1685" s="13" t="s">
        <v>2604</v>
      </c>
      <c r="N1685" s="13"/>
      <c r="O1685" s="9"/>
      <c r="P1685" s="13"/>
      <c r="Q1685" s="13">
        <v>830</v>
      </c>
      <c r="R1685" s="9" t="s">
        <v>25</v>
      </c>
      <c r="S1685" s="9" t="s">
        <v>26</v>
      </c>
      <c r="T1685" s="9" t="s">
        <v>27</v>
      </c>
      <c r="U1685" s="13">
        <v>30000000</v>
      </c>
      <c r="V1685" s="13">
        <v>2006</v>
      </c>
      <c r="W1685" s="13">
        <v>829</v>
      </c>
      <c r="X1685" s="13">
        <v>4.4000000000000004</v>
      </c>
      <c r="Y1685" s="13">
        <v>1.85</v>
      </c>
      <c r="Z1685" s="14">
        <v>0</v>
      </c>
    </row>
    <row r="1686" spans="1:26" x14ac:dyDescent="0.25">
      <c r="A1686" s="5" t="s">
        <v>20</v>
      </c>
      <c r="B1686" s="6" t="s">
        <v>2233</v>
      </c>
      <c r="C1686" s="11">
        <v>152</v>
      </c>
      <c r="D1686" s="11">
        <v>109</v>
      </c>
      <c r="E1686" s="11">
        <v>25</v>
      </c>
      <c r="F1686" s="11">
        <v>431</v>
      </c>
      <c r="G1686" s="6" t="s">
        <v>2234</v>
      </c>
      <c r="H1686" s="11">
        <v>954</v>
      </c>
      <c r="I1686" s="11">
        <v>19976073</v>
      </c>
      <c r="J1686" s="6" t="s">
        <v>497</v>
      </c>
      <c r="K1686" s="6" t="s">
        <v>5507</v>
      </c>
      <c r="L1686" s="6" t="s">
        <v>1074</v>
      </c>
      <c r="M1686" s="11" t="s">
        <v>2604</v>
      </c>
      <c r="N1686" s="11"/>
      <c r="O1686" s="6"/>
      <c r="P1686" s="11"/>
      <c r="Q1686" s="11">
        <v>220</v>
      </c>
      <c r="R1686" s="6" t="s">
        <v>25</v>
      </c>
      <c r="S1686" s="6" t="s">
        <v>26</v>
      </c>
      <c r="T1686" s="6" t="s">
        <v>249</v>
      </c>
      <c r="U1686" s="11">
        <v>20000000</v>
      </c>
      <c r="V1686" s="11">
        <v>2005</v>
      </c>
      <c r="W1686" s="11">
        <v>739</v>
      </c>
      <c r="X1686" s="11">
        <v>6.3</v>
      </c>
      <c r="Y1686" s="11">
        <v>2.35</v>
      </c>
      <c r="Z1686" s="12">
        <v>999</v>
      </c>
    </row>
    <row r="1687" spans="1:26" x14ac:dyDescent="0.25">
      <c r="A1687" s="8" t="s">
        <v>20</v>
      </c>
      <c r="B1687" s="9" t="s">
        <v>994</v>
      </c>
      <c r="C1687" s="13">
        <v>105</v>
      </c>
      <c r="D1687" s="13">
        <v>96</v>
      </c>
      <c r="E1687" s="13">
        <v>845</v>
      </c>
      <c r="F1687" s="13">
        <v>488</v>
      </c>
      <c r="G1687" s="9" t="s">
        <v>169</v>
      </c>
      <c r="H1687" s="13">
        <v>978</v>
      </c>
      <c r="I1687" s="13">
        <v>18967571</v>
      </c>
      <c r="J1687" s="9" t="s">
        <v>497</v>
      </c>
      <c r="K1687" s="9" t="s">
        <v>5507</v>
      </c>
      <c r="L1687" s="9" t="s">
        <v>2604</v>
      </c>
      <c r="M1687" s="13"/>
      <c r="N1687" s="13"/>
      <c r="O1687" s="9"/>
      <c r="P1687" s="13"/>
      <c r="Q1687" s="13">
        <v>167</v>
      </c>
      <c r="R1687" s="9" t="s">
        <v>25</v>
      </c>
      <c r="S1687" s="9" t="s">
        <v>26</v>
      </c>
      <c r="T1687" s="9" t="s">
        <v>249</v>
      </c>
      <c r="U1687" s="13">
        <v>30000000</v>
      </c>
      <c r="V1687" s="13">
        <v>1998</v>
      </c>
      <c r="W1687" s="13">
        <v>968</v>
      </c>
      <c r="X1687" s="13">
        <v>6.1</v>
      </c>
      <c r="Y1687" s="13">
        <v>2.35</v>
      </c>
      <c r="Z1687" s="14">
        <v>629</v>
      </c>
    </row>
    <row r="1688" spans="1:26" x14ac:dyDescent="0.25">
      <c r="A1688" s="5" t="s">
        <v>20</v>
      </c>
      <c r="B1688" s="6" t="s">
        <v>2235</v>
      </c>
      <c r="C1688" s="11">
        <v>36</v>
      </c>
      <c r="D1688" s="11">
        <v>105</v>
      </c>
      <c r="E1688" s="11">
        <v>114</v>
      </c>
      <c r="F1688" s="11">
        <v>537</v>
      </c>
      <c r="G1688" s="6" t="s">
        <v>2236</v>
      </c>
      <c r="H1688" s="11">
        <v>4000</v>
      </c>
      <c r="I1688" s="11">
        <v>17100000</v>
      </c>
      <c r="J1688" s="6" t="s">
        <v>497</v>
      </c>
      <c r="K1688" s="6" t="s">
        <v>378</v>
      </c>
      <c r="L1688" s="6" t="s">
        <v>5507</v>
      </c>
      <c r="M1688" s="11" t="s">
        <v>1074</v>
      </c>
      <c r="N1688" s="11" t="s">
        <v>4459</v>
      </c>
      <c r="O1688" s="6"/>
      <c r="P1688" s="11"/>
      <c r="Q1688" s="11">
        <v>29</v>
      </c>
      <c r="R1688" s="6" t="s">
        <v>25</v>
      </c>
      <c r="S1688" s="6" t="s">
        <v>26</v>
      </c>
      <c r="T1688" s="6" t="s">
        <v>249</v>
      </c>
      <c r="U1688" s="11">
        <v>25000000</v>
      </c>
      <c r="V1688" s="11">
        <v>1996</v>
      </c>
      <c r="W1688" s="11">
        <v>561</v>
      </c>
      <c r="X1688" s="11">
        <v>5.3</v>
      </c>
      <c r="Y1688" s="11">
        <v>1.85</v>
      </c>
      <c r="Z1688" s="12">
        <v>204</v>
      </c>
    </row>
    <row r="1689" spans="1:26" x14ac:dyDescent="0.25">
      <c r="A1689" s="8" t="s">
        <v>20</v>
      </c>
      <c r="B1689" s="9" t="s">
        <v>2237</v>
      </c>
      <c r="C1689" s="13">
        <v>181</v>
      </c>
      <c r="D1689" s="13">
        <v>99</v>
      </c>
      <c r="E1689" s="13">
        <v>11</v>
      </c>
      <c r="F1689" s="13">
        <v>762</v>
      </c>
      <c r="G1689" s="9" t="s">
        <v>2238</v>
      </c>
      <c r="H1689" s="13">
        <v>19000</v>
      </c>
      <c r="I1689" s="13">
        <v>17266505</v>
      </c>
      <c r="J1689" s="9" t="s">
        <v>497</v>
      </c>
      <c r="K1689" s="9" t="s">
        <v>599</v>
      </c>
      <c r="L1689" s="9" t="s">
        <v>1786</v>
      </c>
      <c r="M1689" s="13"/>
      <c r="N1689" s="13"/>
      <c r="O1689" s="9"/>
      <c r="P1689" s="13"/>
      <c r="Q1689" s="13">
        <v>291</v>
      </c>
      <c r="R1689" s="9" t="s">
        <v>25</v>
      </c>
      <c r="S1689" s="9" t="s">
        <v>26</v>
      </c>
      <c r="T1689" s="9" t="s">
        <v>27</v>
      </c>
      <c r="U1689" s="13">
        <v>30000000</v>
      </c>
      <c r="V1689" s="13">
        <v>2002</v>
      </c>
      <c r="W1689" s="13">
        <v>953</v>
      </c>
      <c r="X1689" s="13">
        <v>5.4</v>
      </c>
      <c r="Y1689" s="13">
        <v>2.35</v>
      </c>
      <c r="Z1689" s="14">
        <v>0</v>
      </c>
    </row>
    <row r="1690" spans="1:26" x14ac:dyDescent="0.25">
      <c r="A1690" s="5" t="s">
        <v>20</v>
      </c>
      <c r="B1690" s="6" t="s">
        <v>398</v>
      </c>
      <c r="C1690" s="11">
        <v>219</v>
      </c>
      <c r="D1690" s="11">
        <v>112</v>
      </c>
      <c r="E1690" s="11">
        <v>380</v>
      </c>
      <c r="F1690" s="11">
        <v>2000</v>
      </c>
      <c r="G1690" s="6" t="s">
        <v>117</v>
      </c>
      <c r="H1690" s="11">
        <v>15000</v>
      </c>
      <c r="I1690" s="11">
        <v>32357532</v>
      </c>
      <c r="J1690" s="6" t="s">
        <v>599</v>
      </c>
      <c r="K1690" s="6" t="s">
        <v>1074</v>
      </c>
      <c r="L1690" s="6" t="s">
        <v>4459</v>
      </c>
      <c r="M1690" s="11"/>
      <c r="N1690" s="11"/>
      <c r="O1690" s="6"/>
      <c r="P1690" s="11"/>
      <c r="Q1690" s="11">
        <v>215</v>
      </c>
      <c r="R1690" s="6" t="s">
        <v>25</v>
      </c>
      <c r="S1690" s="6" t="s">
        <v>26</v>
      </c>
      <c r="T1690" s="6" t="s">
        <v>249</v>
      </c>
      <c r="U1690" s="11">
        <v>30000000</v>
      </c>
      <c r="V1690" s="11">
        <v>2010</v>
      </c>
      <c r="W1690" s="11">
        <v>11000</v>
      </c>
      <c r="X1690" s="11">
        <v>6.7</v>
      </c>
      <c r="Y1690" s="11">
        <v>1.85</v>
      </c>
      <c r="Z1690" s="12">
        <v>24000</v>
      </c>
    </row>
    <row r="1691" spans="1:26" x14ac:dyDescent="0.25">
      <c r="A1691" s="8" t="s">
        <v>20</v>
      </c>
      <c r="B1691" s="9" t="s">
        <v>1255</v>
      </c>
      <c r="C1691" s="13">
        <v>158</v>
      </c>
      <c r="D1691" s="13">
        <v>108</v>
      </c>
      <c r="E1691" s="13">
        <v>50</v>
      </c>
      <c r="F1691" s="13">
        <v>494</v>
      </c>
      <c r="G1691" s="9" t="s">
        <v>1229</v>
      </c>
      <c r="H1691" s="13">
        <v>14000</v>
      </c>
      <c r="I1691" s="13">
        <v>16930884</v>
      </c>
      <c r="J1691" s="9" t="s">
        <v>5507</v>
      </c>
      <c r="K1691" s="9" t="s">
        <v>1074</v>
      </c>
      <c r="L1691" s="9" t="s">
        <v>5505</v>
      </c>
      <c r="M1691" s="13" t="s">
        <v>2604</v>
      </c>
      <c r="N1691" s="13"/>
      <c r="O1691" s="9"/>
      <c r="P1691" s="13"/>
      <c r="Q1691" s="13">
        <v>262</v>
      </c>
      <c r="R1691" s="9" t="s">
        <v>25</v>
      </c>
      <c r="S1691" s="9" t="s">
        <v>26</v>
      </c>
      <c r="T1691" s="9" t="s">
        <v>249</v>
      </c>
      <c r="U1691" s="13">
        <v>30000000</v>
      </c>
      <c r="V1691" s="13">
        <v>2007</v>
      </c>
      <c r="W1691" s="13">
        <v>975</v>
      </c>
      <c r="X1691" s="13">
        <v>5.9</v>
      </c>
      <c r="Y1691" s="13">
        <v>2.35</v>
      </c>
      <c r="Z1691" s="14">
        <v>0</v>
      </c>
    </row>
    <row r="1692" spans="1:26" x14ac:dyDescent="0.25">
      <c r="A1692" s="5" t="s">
        <v>20</v>
      </c>
      <c r="B1692" s="6" t="s">
        <v>2239</v>
      </c>
      <c r="C1692" s="11">
        <v>155</v>
      </c>
      <c r="D1692" s="11">
        <v>126</v>
      </c>
      <c r="E1692" s="11">
        <v>51</v>
      </c>
      <c r="F1692" s="11">
        <v>874</v>
      </c>
      <c r="G1692" s="6" t="s">
        <v>320</v>
      </c>
      <c r="H1692" s="11">
        <v>10000</v>
      </c>
      <c r="I1692" s="11">
        <v>18324242</v>
      </c>
      <c r="J1692" s="6" t="s">
        <v>1074</v>
      </c>
      <c r="K1692" s="6"/>
      <c r="L1692" s="6"/>
      <c r="M1692" s="11"/>
      <c r="N1692" s="11"/>
      <c r="O1692" s="6"/>
      <c r="P1692" s="11"/>
      <c r="Q1692" s="11">
        <v>214</v>
      </c>
      <c r="R1692" s="6" t="s">
        <v>25</v>
      </c>
      <c r="S1692" s="6" t="s">
        <v>26</v>
      </c>
      <c r="T1692" s="6" t="s">
        <v>249</v>
      </c>
      <c r="U1692" s="11">
        <v>35000000</v>
      </c>
      <c r="V1692" s="11">
        <v>2005</v>
      </c>
      <c r="W1692" s="11">
        <v>9000</v>
      </c>
      <c r="X1692" s="11">
        <v>7.3</v>
      </c>
      <c r="Y1692" s="11">
        <v>2.35</v>
      </c>
      <c r="Z1692" s="12">
        <v>0</v>
      </c>
    </row>
    <row r="1693" spans="1:26" x14ac:dyDescent="0.25">
      <c r="A1693" s="8" t="s">
        <v>20</v>
      </c>
      <c r="B1693" s="9" t="s">
        <v>1516</v>
      </c>
      <c r="C1693" s="13">
        <v>74</v>
      </c>
      <c r="D1693" s="13">
        <v>98</v>
      </c>
      <c r="E1693" s="13">
        <v>41</v>
      </c>
      <c r="F1693" s="13">
        <v>900</v>
      </c>
      <c r="G1693" s="9" t="s">
        <v>1782</v>
      </c>
      <c r="H1693" s="13">
        <v>13000</v>
      </c>
      <c r="I1693" s="13">
        <v>16323969</v>
      </c>
      <c r="J1693" s="9" t="s">
        <v>599</v>
      </c>
      <c r="K1693" s="9" t="s">
        <v>5507</v>
      </c>
      <c r="L1693" s="9" t="s">
        <v>2604</v>
      </c>
      <c r="M1693" s="13"/>
      <c r="N1693" s="13"/>
      <c r="O1693" s="9"/>
      <c r="P1693" s="13"/>
      <c r="Q1693" s="13">
        <v>112</v>
      </c>
      <c r="R1693" s="9" t="s">
        <v>25</v>
      </c>
      <c r="S1693" s="9" t="s">
        <v>26</v>
      </c>
      <c r="T1693" s="9" t="s">
        <v>27</v>
      </c>
      <c r="U1693" s="13">
        <v>40000000</v>
      </c>
      <c r="V1693" s="13">
        <v>2004</v>
      </c>
      <c r="W1693" s="13">
        <v>2000</v>
      </c>
      <c r="X1693" s="13">
        <v>5.5</v>
      </c>
      <c r="Y1693" s="13">
        <v>1.85</v>
      </c>
      <c r="Z1693" s="14">
        <v>462</v>
      </c>
    </row>
    <row r="1694" spans="1:26" x14ac:dyDescent="0.25">
      <c r="A1694" s="5" t="s">
        <v>20</v>
      </c>
      <c r="B1694" s="6" t="s">
        <v>2240</v>
      </c>
      <c r="C1694" s="11">
        <v>368</v>
      </c>
      <c r="D1694" s="11">
        <v>104</v>
      </c>
      <c r="E1694" s="11">
        <v>165</v>
      </c>
      <c r="F1694" s="11">
        <v>559</v>
      </c>
      <c r="G1694" s="6" t="s">
        <v>2241</v>
      </c>
      <c r="H1694" s="11">
        <v>900</v>
      </c>
      <c r="I1694" s="11">
        <v>16999046</v>
      </c>
      <c r="J1694" s="6" t="s">
        <v>1074</v>
      </c>
      <c r="K1694" s="6" t="s">
        <v>1786</v>
      </c>
      <c r="L1694" s="6" t="s">
        <v>2970</v>
      </c>
      <c r="M1694" s="11"/>
      <c r="N1694" s="11"/>
      <c r="O1694" s="6"/>
      <c r="P1694" s="11"/>
      <c r="Q1694" s="11">
        <v>354</v>
      </c>
      <c r="R1694" s="6" t="s">
        <v>25</v>
      </c>
      <c r="S1694" s="6" t="s">
        <v>121</v>
      </c>
      <c r="T1694" s="6" t="s">
        <v>249</v>
      </c>
      <c r="U1694" s="11">
        <v>26000000</v>
      </c>
      <c r="V1694" s="11">
        <v>2009</v>
      </c>
      <c r="W1694" s="11">
        <v>686</v>
      </c>
      <c r="X1694" s="11">
        <v>5.8</v>
      </c>
      <c r="Y1694" s="11">
        <v>1.85</v>
      </c>
      <c r="Z1694" s="12">
        <v>12000</v>
      </c>
    </row>
    <row r="1695" spans="1:26" x14ac:dyDescent="0.25">
      <c r="A1695" s="8" t="s">
        <v>20</v>
      </c>
      <c r="B1695" s="9" t="s">
        <v>2243</v>
      </c>
      <c r="C1695" s="13">
        <v>81</v>
      </c>
      <c r="D1695" s="13">
        <v>110</v>
      </c>
      <c r="E1695" s="13">
        <v>8</v>
      </c>
      <c r="F1695" s="13">
        <v>322</v>
      </c>
      <c r="G1695" s="9" t="s">
        <v>593</v>
      </c>
      <c r="H1695" s="13">
        <v>1000</v>
      </c>
      <c r="I1695" s="13">
        <v>16295774</v>
      </c>
      <c r="J1695" s="9" t="s">
        <v>497</v>
      </c>
      <c r="K1695" s="9" t="s">
        <v>378</v>
      </c>
      <c r="L1695" s="9" t="s">
        <v>599</v>
      </c>
      <c r="M1695" s="13" t="s">
        <v>4459</v>
      </c>
      <c r="N1695" s="13" t="s">
        <v>2970</v>
      </c>
      <c r="O1695" s="9"/>
      <c r="P1695" s="13"/>
      <c r="Q1695" s="13">
        <v>269</v>
      </c>
      <c r="R1695" s="9" t="s">
        <v>25</v>
      </c>
      <c r="S1695" s="9" t="s">
        <v>26</v>
      </c>
      <c r="T1695" s="9" t="s">
        <v>54</v>
      </c>
      <c r="U1695" s="13">
        <v>35000000</v>
      </c>
      <c r="V1695" s="13">
        <v>1986</v>
      </c>
      <c r="W1695" s="13">
        <v>692</v>
      </c>
      <c r="X1695" s="13">
        <v>4.5999999999999996</v>
      </c>
      <c r="Y1695" s="13">
        <v>1.85</v>
      </c>
      <c r="Z1695" s="14">
        <v>0</v>
      </c>
    </row>
    <row r="1696" spans="1:26" x14ac:dyDescent="0.25">
      <c r="A1696" s="5" t="s">
        <v>20</v>
      </c>
      <c r="B1696" s="6" t="s">
        <v>2244</v>
      </c>
      <c r="C1696" s="11">
        <v>154</v>
      </c>
      <c r="D1696" s="11">
        <v>130</v>
      </c>
      <c r="E1696" s="11">
        <v>149</v>
      </c>
      <c r="F1696" s="11">
        <v>798</v>
      </c>
      <c r="G1696" s="6" t="s">
        <v>454</v>
      </c>
      <c r="H1696" s="11">
        <v>1000</v>
      </c>
      <c r="I1696" s="11">
        <v>15709385</v>
      </c>
      <c r="J1696" s="6" t="s">
        <v>5507</v>
      </c>
      <c r="K1696" s="6" t="s">
        <v>1074</v>
      </c>
      <c r="L1696" s="6" t="s">
        <v>2604</v>
      </c>
      <c r="M1696" s="11"/>
      <c r="N1696" s="11"/>
      <c r="O1696" s="6"/>
      <c r="P1696" s="11"/>
      <c r="Q1696" s="11">
        <v>132</v>
      </c>
      <c r="R1696" s="6" t="s">
        <v>25</v>
      </c>
      <c r="S1696" s="6" t="s">
        <v>26</v>
      </c>
      <c r="T1696" s="6" t="s">
        <v>249</v>
      </c>
      <c r="U1696" s="11">
        <v>30000000</v>
      </c>
      <c r="V1696" s="11">
        <v>2008</v>
      </c>
      <c r="W1696" s="11">
        <v>807</v>
      </c>
      <c r="X1696" s="11">
        <v>6.7</v>
      </c>
      <c r="Y1696" s="11">
        <v>1.85</v>
      </c>
      <c r="Z1696" s="12">
        <v>0</v>
      </c>
    </row>
    <row r="1697" spans="1:26" x14ac:dyDescent="0.25">
      <c r="A1697" s="8" t="s">
        <v>20</v>
      </c>
      <c r="B1697" s="9" t="s">
        <v>2245</v>
      </c>
      <c r="C1697" s="13">
        <v>140</v>
      </c>
      <c r="D1697" s="13">
        <v>93</v>
      </c>
      <c r="E1697" s="13">
        <v>2</v>
      </c>
      <c r="F1697" s="13">
        <v>258</v>
      </c>
      <c r="G1697" s="9" t="s">
        <v>721</v>
      </c>
      <c r="H1697" s="13">
        <v>849</v>
      </c>
      <c r="I1697" s="13">
        <v>14888028</v>
      </c>
      <c r="J1697" s="9" t="s">
        <v>378</v>
      </c>
      <c r="K1697" s="9" t="s">
        <v>1786</v>
      </c>
      <c r="L1697" s="9" t="s">
        <v>2604</v>
      </c>
      <c r="M1697" s="13"/>
      <c r="N1697" s="13"/>
      <c r="O1697" s="9"/>
      <c r="P1697" s="13"/>
      <c r="Q1697" s="13">
        <v>262</v>
      </c>
      <c r="R1697" s="9" t="s">
        <v>25</v>
      </c>
      <c r="S1697" s="9" t="s">
        <v>26</v>
      </c>
      <c r="T1697" s="9" t="s">
        <v>27</v>
      </c>
      <c r="U1697" s="13">
        <v>30000000</v>
      </c>
      <c r="V1697" s="13">
        <v>2005</v>
      </c>
      <c r="W1697" s="13">
        <v>787</v>
      </c>
      <c r="X1697" s="13">
        <v>5.0999999999999996</v>
      </c>
      <c r="Y1697" s="13">
        <v>2.35</v>
      </c>
      <c r="Z1697" s="14">
        <v>0</v>
      </c>
    </row>
    <row r="1698" spans="1:26" x14ac:dyDescent="0.25">
      <c r="A1698" s="5" t="s">
        <v>20</v>
      </c>
      <c r="B1698" s="6" t="s">
        <v>1205</v>
      </c>
      <c r="C1698" s="11">
        <v>73</v>
      </c>
      <c r="D1698" s="11">
        <v>96</v>
      </c>
      <c r="E1698" s="11">
        <v>0</v>
      </c>
      <c r="F1698" s="11">
        <v>130</v>
      </c>
      <c r="G1698" s="6" t="s">
        <v>2247</v>
      </c>
      <c r="H1698" s="11">
        <v>372</v>
      </c>
      <c r="I1698" s="11">
        <v>14208384</v>
      </c>
      <c r="J1698" s="6" t="s">
        <v>599</v>
      </c>
      <c r="K1698" s="6" t="s">
        <v>4459</v>
      </c>
      <c r="L1698" s="6"/>
      <c r="M1698" s="11"/>
      <c r="N1698" s="11"/>
      <c r="O1698" s="6"/>
      <c r="P1698" s="11"/>
      <c r="Q1698" s="11">
        <v>105</v>
      </c>
      <c r="R1698" s="6" t="s">
        <v>25</v>
      </c>
      <c r="S1698" s="6" t="s">
        <v>26</v>
      </c>
      <c r="T1698" s="6" t="s">
        <v>27</v>
      </c>
      <c r="U1698" s="11">
        <v>30000000</v>
      </c>
      <c r="V1698" s="11">
        <v>2003</v>
      </c>
      <c r="W1698" s="11">
        <v>206</v>
      </c>
      <c r="X1698" s="11">
        <v>5.6</v>
      </c>
      <c r="Y1698" s="11">
        <v>1.85</v>
      </c>
      <c r="Z1698" s="12">
        <v>625</v>
      </c>
    </row>
    <row r="1699" spans="1:26" x14ac:dyDescent="0.25">
      <c r="A1699" s="8" t="s">
        <v>20</v>
      </c>
      <c r="B1699" s="9" t="s">
        <v>1707</v>
      </c>
      <c r="C1699" s="13">
        <v>98</v>
      </c>
      <c r="D1699" s="13">
        <v>114</v>
      </c>
      <c r="E1699" s="13">
        <v>118</v>
      </c>
      <c r="F1699" s="13">
        <v>40</v>
      </c>
      <c r="G1699" s="9" t="s">
        <v>2248</v>
      </c>
      <c r="H1699" s="13">
        <v>489</v>
      </c>
      <c r="I1699" s="13">
        <v>12831121</v>
      </c>
      <c r="J1699" s="9" t="s">
        <v>1074</v>
      </c>
      <c r="K1699" s="9" t="s">
        <v>5505</v>
      </c>
      <c r="L1699" s="9" t="s">
        <v>4459</v>
      </c>
      <c r="M1699" s="13" t="s">
        <v>2604</v>
      </c>
      <c r="N1699" s="13"/>
      <c r="O1699" s="9"/>
      <c r="P1699" s="13"/>
      <c r="Q1699" s="13">
        <v>298</v>
      </c>
      <c r="R1699" s="9" t="s">
        <v>25</v>
      </c>
      <c r="S1699" s="9" t="s">
        <v>26</v>
      </c>
      <c r="T1699" s="9" t="s">
        <v>27</v>
      </c>
      <c r="U1699" s="13">
        <v>30000000</v>
      </c>
      <c r="V1699" s="13">
        <v>2004</v>
      </c>
      <c r="W1699" s="13">
        <v>93</v>
      </c>
      <c r="X1699" s="13">
        <v>7</v>
      </c>
      <c r="Y1699" s="13">
        <v>2.35</v>
      </c>
      <c r="Z1699" s="14">
        <v>0</v>
      </c>
    </row>
    <row r="1700" spans="1:26" x14ac:dyDescent="0.25">
      <c r="A1700" s="5" t="s">
        <v>20</v>
      </c>
      <c r="B1700" s="6" t="s">
        <v>1123</v>
      </c>
      <c r="C1700" s="11">
        <v>358</v>
      </c>
      <c r="D1700" s="11">
        <v>106</v>
      </c>
      <c r="E1700" s="11">
        <v>44</v>
      </c>
      <c r="F1700" s="11">
        <v>133</v>
      </c>
      <c r="G1700" s="6" t="s">
        <v>2249</v>
      </c>
      <c r="H1700" s="11">
        <v>596</v>
      </c>
      <c r="I1700" s="11">
        <v>18298649</v>
      </c>
      <c r="J1700" s="6" t="s">
        <v>599</v>
      </c>
      <c r="K1700" s="6" t="s">
        <v>1786</v>
      </c>
      <c r="L1700" s="6"/>
      <c r="M1700" s="11"/>
      <c r="N1700" s="11"/>
      <c r="O1700" s="6"/>
      <c r="P1700" s="11"/>
      <c r="Q1700" s="11">
        <v>242</v>
      </c>
      <c r="R1700" s="6" t="s">
        <v>25</v>
      </c>
      <c r="S1700" s="6" t="s">
        <v>26</v>
      </c>
      <c r="T1700" s="6" t="s">
        <v>249</v>
      </c>
      <c r="U1700" s="11">
        <v>30000000</v>
      </c>
      <c r="V1700" s="11">
        <v>2011</v>
      </c>
      <c r="W1700" s="11">
        <v>343</v>
      </c>
      <c r="X1700" s="11">
        <v>6.4</v>
      </c>
      <c r="Y1700" s="11">
        <v>1.85</v>
      </c>
      <c r="Z1700" s="12">
        <v>23000</v>
      </c>
    </row>
    <row r="1701" spans="1:26" x14ac:dyDescent="0.25">
      <c r="A1701" s="8" t="s">
        <v>20</v>
      </c>
      <c r="B1701" s="9" t="s">
        <v>1449</v>
      </c>
      <c r="C1701" s="13">
        <v>222</v>
      </c>
      <c r="D1701" s="13">
        <v>150</v>
      </c>
      <c r="E1701" s="13">
        <v>0</v>
      </c>
      <c r="F1701" s="13">
        <v>855</v>
      </c>
      <c r="G1701" s="9" t="s">
        <v>2250</v>
      </c>
      <c r="H1701" s="13">
        <v>23000</v>
      </c>
      <c r="I1701" s="13">
        <v>12712093</v>
      </c>
      <c r="J1701" s="9" t="s">
        <v>3170</v>
      </c>
      <c r="K1701" s="9" t="s">
        <v>1074</v>
      </c>
      <c r="L1701" s="9" t="s">
        <v>5155</v>
      </c>
      <c r="M1701" s="13" t="s">
        <v>4459</v>
      </c>
      <c r="N1701" s="13"/>
      <c r="O1701" s="9"/>
      <c r="P1701" s="13"/>
      <c r="Q1701" s="13">
        <v>671</v>
      </c>
      <c r="R1701" s="9" t="s">
        <v>25</v>
      </c>
      <c r="S1701" s="9" t="s">
        <v>26</v>
      </c>
      <c r="T1701" s="9" t="s">
        <v>27</v>
      </c>
      <c r="U1701" s="13">
        <v>30000000</v>
      </c>
      <c r="V1701" s="13">
        <v>2005</v>
      </c>
      <c r="W1701" s="13">
        <v>909</v>
      </c>
      <c r="X1701" s="13">
        <v>6.7</v>
      </c>
      <c r="Y1701" s="13">
        <v>2.35</v>
      </c>
      <c r="Z1701" s="14">
        <v>0</v>
      </c>
    </row>
    <row r="1702" spans="1:26" x14ac:dyDescent="0.25">
      <c r="A1702" s="5" t="s">
        <v>20</v>
      </c>
      <c r="B1702" s="6" t="s">
        <v>2251</v>
      </c>
      <c r="C1702" s="11">
        <v>85</v>
      </c>
      <c r="D1702" s="11">
        <v>100</v>
      </c>
      <c r="E1702" s="11">
        <v>38</v>
      </c>
      <c r="F1702" s="11">
        <v>362</v>
      </c>
      <c r="G1702" s="6" t="s">
        <v>371</v>
      </c>
      <c r="H1702" s="11">
        <v>811</v>
      </c>
      <c r="I1702" s="11">
        <v>11576087</v>
      </c>
      <c r="J1702" s="6" t="s">
        <v>497</v>
      </c>
      <c r="K1702" s="6" t="s">
        <v>378</v>
      </c>
      <c r="L1702" s="6" t="s">
        <v>2970</v>
      </c>
      <c r="M1702" s="11"/>
      <c r="N1702" s="11"/>
      <c r="O1702" s="6"/>
      <c r="P1702" s="11"/>
      <c r="Q1702" s="11">
        <v>338</v>
      </c>
      <c r="R1702" s="6" t="s">
        <v>25</v>
      </c>
      <c r="S1702" s="6" t="s">
        <v>26</v>
      </c>
      <c r="T1702" s="6" t="s">
        <v>27</v>
      </c>
      <c r="U1702" s="11">
        <v>30000000</v>
      </c>
      <c r="V1702" s="11">
        <v>1999</v>
      </c>
      <c r="W1702" s="11">
        <v>586</v>
      </c>
      <c r="X1702" s="11">
        <v>4.0999999999999996</v>
      </c>
      <c r="Y1702" s="11">
        <v>2.35</v>
      </c>
      <c r="Z1702" s="12">
        <v>858</v>
      </c>
    </row>
    <row r="1703" spans="1:26" x14ac:dyDescent="0.25">
      <c r="A1703" s="8" t="s">
        <v>20</v>
      </c>
      <c r="B1703" s="9" t="s">
        <v>1471</v>
      </c>
      <c r="C1703" s="13">
        <v>62</v>
      </c>
      <c r="D1703" s="13">
        <v>100</v>
      </c>
      <c r="E1703" s="13">
        <v>277</v>
      </c>
      <c r="F1703" s="13">
        <v>210</v>
      </c>
      <c r="G1703" s="9" t="s">
        <v>1795</v>
      </c>
      <c r="H1703" s="13">
        <v>21000</v>
      </c>
      <c r="I1703" s="13">
        <v>11900000</v>
      </c>
      <c r="J1703" s="9" t="s">
        <v>1074</v>
      </c>
      <c r="K1703" s="9" t="s">
        <v>478</v>
      </c>
      <c r="L1703" s="9" t="s">
        <v>2604</v>
      </c>
      <c r="M1703" s="13"/>
      <c r="N1703" s="13"/>
      <c r="O1703" s="9"/>
      <c r="P1703" s="13"/>
      <c r="Q1703" s="13">
        <v>148</v>
      </c>
      <c r="R1703" s="9" t="s">
        <v>25</v>
      </c>
      <c r="S1703" s="9" t="s">
        <v>26</v>
      </c>
      <c r="T1703" s="9" t="s">
        <v>249</v>
      </c>
      <c r="U1703" s="13">
        <v>30000000</v>
      </c>
      <c r="V1703" s="13">
        <v>1999</v>
      </c>
      <c r="W1703" s="13">
        <v>767</v>
      </c>
      <c r="X1703" s="13">
        <v>5.5</v>
      </c>
      <c r="Y1703" s="13">
        <v>1.85</v>
      </c>
      <c r="Z1703" s="14">
        <v>654</v>
      </c>
    </row>
    <row r="1704" spans="1:26" x14ac:dyDescent="0.25">
      <c r="A1704" s="5" t="s">
        <v>20</v>
      </c>
      <c r="B1704" s="6" t="s">
        <v>1579</v>
      </c>
      <c r="C1704" s="11">
        <v>130</v>
      </c>
      <c r="D1704" s="11">
        <v>100</v>
      </c>
      <c r="E1704" s="11">
        <v>70</v>
      </c>
      <c r="F1704" s="11">
        <v>99</v>
      </c>
      <c r="G1704" s="6" t="s">
        <v>2252</v>
      </c>
      <c r="H1704" s="11">
        <v>473</v>
      </c>
      <c r="I1704" s="11">
        <v>9353573</v>
      </c>
      <c r="J1704" s="6" t="s">
        <v>497</v>
      </c>
      <c r="K1704" s="6" t="s">
        <v>378</v>
      </c>
      <c r="L1704" s="6" t="s">
        <v>478</v>
      </c>
      <c r="M1704" s="11" t="s">
        <v>2970</v>
      </c>
      <c r="N1704" s="11" t="s">
        <v>2604</v>
      </c>
      <c r="O1704" s="6"/>
      <c r="P1704" s="11"/>
      <c r="Q1704" s="11">
        <v>524</v>
      </c>
      <c r="R1704" s="6" t="s">
        <v>25</v>
      </c>
      <c r="S1704" s="6" t="s">
        <v>26</v>
      </c>
      <c r="T1704" s="6" t="s">
        <v>54</v>
      </c>
      <c r="U1704" s="11">
        <v>45000000</v>
      </c>
      <c r="V1704" s="11">
        <v>2009</v>
      </c>
      <c r="W1704" s="11">
        <v>315</v>
      </c>
      <c r="X1704" s="11">
        <v>2.7</v>
      </c>
      <c r="Y1704" s="11">
        <v>2.35</v>
      </c>
      <c r="Z1704" s="12">
        <v>0</v>
      </c>
    </row>
    <row r="1705" spans="1:26" x14ac:dyDescent="0.25">
      <c r="A1705" s="8" t="s">
        <v>20</v>
      </c>
      <c r="B1705" s="9" t="s">
        <v>2253</v>
      </c>
      <c r="C1705" s="13">
        <v>376</v>
      </c>
      <c r="D1705" s="13">
        <v>107</v>
      </c>
      <c r="E1705" s="13">
        <v>419</v>
      </c>
      <c r="F1705" s="13">
        <v>165</v>
      </c>
      <c r="G1705" s="9" t="s">
        <v>2254</v>
      </c>
      <c r="H1705" s="13">
        <v>971</v>
      </c>
      <c r="I1705" s="13">
        <v>12026670</v>
      </c>
      <c r="J1705" s="9" t="s">
        <v>497</v>
      </c>
      <c r="K1705" s="9" t="s">
        <v>5507</v>
      </c>
      <c r="L1705" s="9" t="s">
        <v>2604</v>
      </c>
      <c r="M1705" s="13"/>
      <c r="N1705" s="13"/>
      <c r="O1705" s="9"/>
      <c r="P1705" s="13"/>
      <c r="Q1705" s="13">
        <v>258</v>
      </c>
      <c r="R1705" s="9" t="s">
        <v>25</v>
      </c>
      <c r="S1705" s="9" t="s">
        <v>26</v>
      </c>
      <c r="T1705" s="9" t="s">
        <v>249</v>
      </c>
      <c r="U1705" s="13">
        <v>45000000</v>
      </c>
      <c r="V1705" s="13">
        <v>2013</v>
      </c>
      <c r="W1705" s="13">
        <v>236</v>
      </c>
      <c r="X1705" s="13">
        <v>6.4</v>
      </c>
      <c r="Y1705" s="13">
        <v>2.35</v>
      </c>
      <c r="Z1705" s="14">
        <v>24000</v>
      </c>
    </row>
    <row r="1706" spans="1:26" x14ac:dyDescent="0.25">
      <c r="A1706" s="5" t="s">
        <v>20</v>
      </c>
      <c r="B1706" s="6" t="s">
        <v>2255</v>
      </c>
      <c r="C1706" s="11">
        <v>130</v>
      </c>
      <c r="D1706" s="11">
        <v>102</v>
      </c>
      <c r="E1706" s="11">
        <v>6</v>
      </c>
      <c r="F1706" s="11">
        <v>353</v>
      </c>
      <c r="G1706" s="6" t="s">
        <v>2232</v>
      </c>
      <c r="H1706" s="11">
        <v>22000</v>
      </c>
      <c r="I1706" s="11">
        <v>14334645</v>
      </c>
      <c r="J1706" s="6" t="s">
        <v>1074</v>
      </c>
      <c r="K1706" s="6" t="s">
        <v>1786</v>
      </c>
      <c r="L1706" s="6" t="s">
        <v>2970</v>
      </c>
      <c r="M1706" s="11" t="s">
        <v>2604</v>
      </c>
      <c r="N1706" s="11"/>
      <c r="O1706" s="6"/>
      <c r="P1706" s="11"/>
      <c r="Q1706" s="11">
        <v>191</v>
      </c>
      <c r="R1706" s="6" t="s">
        <v>25</v>
      </c>
      <c r="S1706" s="6" t="s">
        <v>26</v>
      </c>
      <c r="T1706" s="6" t="s">
        <v>27</v>
      </c>
      <c r="U1706" s="11">
        <v>25000000</v>
      </c>
      <c r="V1706" s="11">
        <v>2004</v>
      </c>
      <c r="W1706" s="11">
        <v>829</v>
      </c>
      <c r="X1706" s="11">
        <v>4.8</v>
      </c>
      <c r="Y1706" s="11">
        <v>2.35</v>
      </c>
      <c r="Z1706" s="12">
        <v>387</v>
      </c>
    </row>
    <row r="1707" spans="1:26" x14ac:dyDescent="0.25">
      <c r="A1707" s="8" t="s">
        <v>20</v>
      </c>
      <c r="B1707" s="9" t="s">
        <v>2256</v>
      </c>
      <c r="C1707" s="13">
        <v>65</v>
      </c>
      <c r="D1707" s="13">
        <v>101</v>
      </c>
      <c r="E1707" s="13">
        <v>3</v>
      </c>
      <c r="F1707" s="13">
        <v>120</v>
      </c>
      <c r="G1707" s="9" t="s">
        <v>2257</v>
      </c>
      <c r="H1707" s="13">
        <v>448</v>
      </c>
      <c r="I1707" s="13">
        <v>12189514</v>
      </c>
      <c r="J1707" s="9" t="s">
        <v>599</v>
      </c>
      <c r="K1707" s="9" t="s">
        <v>4459</v>
      </c>
      <c r="L1707" s="9"/>
      <c r="M1707" s="13"/>
      <c r="N1707" s="13"/>
      <c r="O1707" s="9"/>
      <c r="P1707" s="13"/>
      <c r="Q1707" s="13">
        <v>129</v>
      </c>
      <c r="R1707" s="9" t="s">
        <v>25</v>
      </c>
      <c r="S1707" s="9" t="s">
        <v>26</v>
      </c>
      <c r="T1707" s="9" t="s">
        <v>27</v>
      </c>
      <c r="U1707" s="13">
        <v>23000000</v>
      </c>
      <c r="V1707" s="13">
        <v>2004</v>
      </c>
      <c r="W1707" s="13">
        <v>143</v>
      </c>
      <c r="X1707" s="13">
        <v>6.1</v>
      </c>
      <c r="Y1707" s="13">
        <v>2.35</v>
      </c>
      <c r="Z1707" s="14">
        <v>0</v>
      </c>
    </row>
    <row r="1708" spans="1:26" x14ac:dyDescent="0.25">
      <c r="A1708" s="5" t="s">
        <v>20</v>
      </c>
      <c r="B1708" s="6" t="s">
        <v>2258</v>
      </c>
      <c r="C1708" s="11">
        <v>77</v>
      </c>
      <c r="D1708" s="11">
        <v>86</v>
      </c>
      <c r="E1708" s="11">
        <v>6</v>
      </c>
      <c r="F1708" s="11">
        <v>843</v>
      </c>
      <c r="G1708" s="6" t="s">
        <v>2259</v>
      </c>
      <c r="H1708" s="11">
        <v>1000</v>
      </c>
      <c r="I1708" s="11">
        <v>10134754</v>
      </c>
      <c r="J1708" s="6" t="s">
        <v>2809</v>
      </c>
      <c r="K1708" s="6" t="s">
        <v>599</v>
      </c>
      <c r="L1708" s="6" t="s">
        <v>4118</v>
      </c>
      <c r="M1708" s="11"/>
      <c r="N1708" s="11"/>
      <c r="O1708" s="6"/>
      <c r="P1708" s="11"/>
      <c r="Q1708" s="11">
        <v>38</v>
      </c>
      <c r="R1708" s="6" t="s">
        <v>25</v>
      </c>
      <c r="S1708" s="6" t="s">
        <v>26</v>
      </c>
      <c r="T1708" s="6" t="s">
        <v>54</v>
      </c>
      <c r="U1708" s="11">
        <v>30000000</v>
      </c>
      <c r="V1708" s="11">
        <v>2011</v>
      </c>
      <c r="W1708" s="11">
        <v>857</v>
      </c>
      <c r="X1708" s="11">
        <v>4.8</v>
      </c>
      <c r="Y1708" s="11">
        <v>1.85</v>
      </c>
      <c r="Z1708" s="12">
        <v>0</v>
      </c>
    </row>
    <row r="1709" spans="1:26" x14ac:dyDescent="0.25">
      <c r="A1709" s="8" t="s">
        <v>20</v>
      </c>
      <c r="B1709" s="9" t="s">
        <v>2057</v>
      </c>
      <c r="C1709" s="13">
        <v>107</v>
      </c>
      <c r="D1709" s="13">
        <v>108</v>
      </c>
      <c r="E1709" s="13">
        <v>529</v>
      </c>
      <c r="F1709" s="13">
        <v>83</v>
      </c>
      <c r="G1709" s="9" t="s">
        <v>1316</v>
      </c>
      <c r="H1709" s="13">
        <v>11000</v>
      </c>
      <c r="I1709" s="13">
        <v>8535575</v>
      </c>
      <c r="J1709" s="9" t="s">
        <v>1074</v>
      </c>
      <c r="K1709" s="9"/>
      <c r="L1709" s="9"/>
      <c r="M1709" s="13"/>
      <c r="N1709" s="13"/>
      <c r="O1709" s="9"/>
      <c r="P1709" s="13"/>
      <c r="Q1709" s="13">
        <v>152</v>
      </c>
      <c r="R1709" s="9" t="s">
        <v>25</v>
      </c>
      <c r="S1709" s="9" t="s">
        <v>26</v>
      </c>
      <c r="T1709" s="9" t="s">
        <v>27</v>
      </c>
      <c r="U1709" s="13">
        <v>30000000</v>
      </c>
      <c r="V1709" s="13">
        <v>2005</v>
      </c>
      <c r="W1709" s="13">
        <v>329</v>
      </c>
      <c r="X1709" s="13">
        <v>7</v>
      </c>
      <c r="Y1709" s="13">
        <v>2.35</v>
      </c>
      <c r="Z1709" s="14">
        <v>0</v>
      </c>
    </row>
    <row r="1710" spans="1:26" x14ac:dyDescent="0.25">
      <c r="A1710" s="5" t="s">
        <v>20</v>
      </c>
      <c r="B1710" s="6" t="s">
        <v>924</v>
      </c>
      <c r="C1710" s="11">
        <v>292</v>
      </c>
      <c r="D1710" s="11">
        <v>123</v>
      </c>
      <c r="E1710" s="11">
        <v>0</v>
      </c>
      <c r="F1710" s="11">
        <v>645</v>
      </c>
      <c r="G1710" s="6" t="s">
        <v>1979</v>
      </c>
      <c r="H1710" s="11">
        <v>10000</v>
      </c>
      <c r="I1710" s="11">
        <v>7689458</v>
      </c>
      <c r="J1710" s="6" t="s">
        <v>378</v>
      </c>
      <c r="K1710" s="6" t="s">
        <v>478</v>
      </c>
      <c r="L1710" s="6" t="s">
        <v>5505</v>
      </c>
      <c r="M1710" s="11"/>
      <c r="N1710" s="11"/>
      <c r="O1710" s="6"/>
      <c r="P1710" s="11"/>
      <c r="Q1710" s="11">
        <v>210</v>
      </c>
      <c r="R1710" s="6" t="s">
        <v>25</v>
      </c>
      <c r="S1710" s="6" t="s">
        <v>34</v>
      </c>
      <c r="T1710" s="6" t="s">
        <v>27</v>
      </c>
      <c r="U1710" s="11">
        <v>40000000</v>
      </c>
      <c r="V1710" s="11">
        <v>2009</v>
      </c>
      <c r="W1710" s="11">
        <v>785</v>
      </c>
      <c r="X1710" s="11">
        <v>6.8</v>
      </c>
      <c r="Y1710" s="11">
        <v>1.85</v>
      </c>
      <c r="Z1710" s="12">
        <v>19000</v>
      </c>
    </row>
    <row r="1711" spans="1:26" x14ac:dyDescent="0.25">
      <c r="A1711" s="8" t="s">
        <v>20</v>
      </c>
      <c r="B1711" s="9" t="s">
        <v>2260</v>
      </c>
      <c r="C1711" s="13">
        <v>193</v>
      </c>
      <c r="D1711" s="13">
        <v>134</v>
      </c>
      <c r="E1711" s="13">
        <v>12</v>
      </c>
      <c r="F1711" s="13">
        <v>329</v>
      </c>
      <c r="G1711" s="9" t="s">
        <v>2261</v>
      </c>
      <c r="H1711" s="13">
        <v>891</v>
      </c>
      <c r="I1711" s="13">
        <v>7501404</v>
      </c>
      <c r="J1711" s="9" t="s">
        <v>599</v>
      </c>
      <c r="K1711" s="9" t="s">
        <v>1074</v>
      </c>
      <c r="L1711" s="9"/>
      <c r="M1711" s="13"/>
      <c r="N1711" s="13"/>
      <c r="O1711" s="9"/>
      <c r="P1711" s="13"/>
      <c r="Q1711" s="13">
        <v>87</v>
      </c>
      <c r="R1711" s="9" t="s">
        <v>25</v>
      </c>
      <c r="S1711" s="9" t="s">
        <v>121</v>
      </c>
      <c r="T1711" s="9" t="s">
        <v>249</v>
      </c>
      <c r="U1711" s="13"/>
      <c r="V1711" s="13">
        <v>2010</v>
      </c>
      <c r="W1711" s="13">
        <v>460</v>
      </c>
      <c r="X1711" s="13">
        <v>7.3</v>
      </c>
      <c r="Y1711" s="13">
        <v>2.35</v>
      </c>
      <c r="Z1711" s="14">
        <v>0</v>
      </c>
    </row>
    <row r="1712" spans="1:26" x14ac:dyDescent="0.25">
      <c r="A1712" s="5" t="s">
        <v>20</v>
      </c>
      <c r="B1712" s="6" t="s">
        <v>42</v>
      </c>
      <c r="C1712" s="11">
        <v>16</v>
      </c>
      <c r="D1712" s="11">
        <v>511</v>
      </c>
      <c r="E1712" s="11"/>
      <c r="F1712" s="11">
        <v>51</v>
      </c>
      <c r="G1712" s="6" t="s">
        <v>2263</v>
      </c>
      <c r="H1712" s="11">
        <v>147</v>
      </c>
      <c r="I1712" s="11"/>
      <c r="J1712" s="6" t="s">
        <v>5507</v>
      </c>
      <c r="K1712" s="6" t="s">
        <v>1074</v>
      </c>
      <c r="L1712" s="6" t="s">
        <v>2604</v>
      </c>
      <c r="M1712" s="11"/>
      <c r="N1712" s="11"/>
      <c r="O1712" s="6"/>
      <c r="P1712" s="11"/>
      <c r="Q1712" s="11">
        <v>19</v>
      </c>
      <c r="R1712" s="6" t="s">
        <v>2264</v>
      </c>
      <c r="S1712" s="6" t="s">
        <v>2265</v>
      </c>
      <c r="T1712" s="6" t="s">
        <v>42</v>
      </c>
      <c r="U1712" s="11"/>
      <c r="V1712" s="11"/>
      <c r="W1712" s="11">
        <v>63</v>
      </c>
      <c r="X1712" s="11">
        <v>8.1999999999999993</v>
      </c>
      <c r="Y1712" s="11">
        <v>16</v>
      </c>
      <c r="Z1712" s="12">
        <v>0</v>
      </c>
    </row>
    <row r="1713" spans="1:26" x14ac:dyDescent="0.25">
      <c r="A1713" s="8" t="s">
        <v>20</v>
      </c>
      <c r="B1713" s="9" t="s">
        <v>1619</v>
      </c>
      <c r="C1713" s="13">
        <v>184</v>
      </c>
      <c r="D1713" s="13">
        <v>88</v>
      </c>
      <c r="E1713" s="13">
        <v>65</v>
      </c>
      <c r="F1713" s="13">
        <v>681</v>
      </c>
      <c r="G1713" s="9" t="s">
        <v>1020</v>
      </c>
      <c r="H1713" s="13">
        <v>3000</v>
      </c>
      <c r="I1713" s="13">
        <v>19316646</v>
      </c>
      <c r="J1713" s="9" t="s">
        <v>5507</v>
      </c>
      <c r="K1713" s="9" t="s">
        <v>2604</v>
      </c>
      <c r="L1713" s="9"/>
      <c r="M1713" s="13"/>
      <c r="N1713" s="13"/>
      <c r="O1713" s="9"/>
      <c r="P1713" s="13"/>
      <c r="Q1713" s="13">
        <v>95</v>
      </c>
      <c r="R1713" s="9" t="s">
        <v>25</v>
      </c>
      <c r="S1713" s="9" t="s">
        <v>26</v>
      </c>
      <c r="T1713" s="9" t="s">
        <v>249</v>
      </c>
      <c r="U1713" s="13">
        <v>30000000</v>
      </c>
      <c r="V1713" s="13">
        <v>2013</v>
      </c>
      <c r="W1713" s="13">
        <v>697</v>
      </c>
      <c r="X1713" s="13">
        <v>5.6</v>
      </c>
      <c r="Y1713" s="13">
        <v>2.35</v>
      </c>
      <c r="Z1713" s="14">
        <v>0</v>
      </c>
    </row>
    <row r="1714" spans="1:26" x14ac:dyDescent="0.25">
      <c r="A1714" s="5" t="s">
        <v>20</v>
      </c>
      <c r="B1714" s="6" t="s">
        <v>1664</v>
      </c>
      <c r="C1714" s="11">
        <v>123</v>
      </c>
      <c r="D1714" s="11">
        <v>109</v>
      </c>
      <c r="E1714" s="11">
        <v>29</v>
      </c>
      <c r="F1714" s="11">
        <v>91</v>
      </c>
      <c r="G1714" s="6" t="s">
        <v>2266</v>
      </c>
      <c r="H1714" s="11">
        <v>779</v>
      </c>
      <c r="I1714" s="11">
        <v>10965209</v>
      </c>
      <c r="J1714" s="6" t="s">
        <v>497</v>
      </c>
      <c r="K1714" s="6" t="s">
        <v>5507</v>
      </c>
      <c r="L1714" s="6" t="s">
        <v>1074</v>
      </c>
      <c r="M1714" s="11" t="s">
        <v>2604</v>
      </c>
      <c r="N1714" s="11"/>
      <c r="O1714" s="6"/>
      <c r="P1714" s="11"/>
      <c r="Q1714" s="11">
        <v>221</v>
      </c>
      <c r="R1714" s="6" t="s">
        <v>25</v>
      </c>
      <c r="S1714" s="6" t="s">
        <v>26</v>
      </c>
      <c r="T1714" s="6" t="s">
        <v>27</v>
      </c>
      <c r="U1714" s="11">
        <v>30000000</v>
      </c>
      <c r="V1714" s="11">
        <v>2001</v>
      </c>
      <c r="W1714" s="11">
        <v>240</v>
      </c>
      <c r="X1714" s="11">
        <v>6.1</v>
      </c>
      <c r="Y1714" s="11">
        <v>2.35</v>
      </c>
      <c r="Z1714" s="12">
        <v>0</v>
      </c>
    </row>
    <row r="1715" spans="1:26" x14ac:dyDescent="0.25">
      <c r="A1715" s="8" t="s">
        <v>20</v>
      </c>
      <c r="B1715" s="9" t="s">
        <v>398</v>
      </c>
      <c r="C1715" s="13">
        <v>60</v>
      </c>
      <c r="D1715" s="13">
        <v>122</v>
      </c>
      <c r="E1715" s="13">
        <v>380</v>
      </c>
      <c r="F1715" s="13">
        <v>2000</v>
      </c>
      <c r="G1715" s="9" t="s">
        <v>205</v>
      </c>
      <c r="H1715" s="13">
        <v>18000</v>
      </c>
      <c r="I1715" s="13">
        <v>26830000</v>
      </c>
      <c r="J1715" s="9" t="s">
        <v>1074</v>
      </c>
      <c r="K1715" s="9" t="s">
        <v>5155</v>
      </c>
      <c r="L1715" s="9" t="s">
        <v>5508</v>
      </c>
      <c r="M1715" s="13"/>
      <c r="N1715" s="13"/>
      <c r="O1715" s="9"/>
      <c r="P1715" s="13"/>
      <c r="Q1715" s="13">
        <v>365</v>
      </c>
      <c r="R1715" s="9" t="s">
        <v>25</v>
      </c>
      <c r="S1715" s="9" t="s">
        <v>26</v>
      </c>
      <c r="T1715" s="9" t="s">
        <v>249</v>
      </c>
      <c r="U1715" s="13">
        <v>18000000</v>
      </c>
      <c r="V1715" s="13">
        <v>1989</v>
      </c>
      <c r="W1715" s="13">
        <v>11000</v>
      </c>
      <c r="X1715" s="13">
        <v>7.9</v>
      </c>
      <c r="Y1715" s="13">
        <v>1.85</v>
      </c>
      <c r="Z1715" s="14">
        <v>0</v>
      </c>
    </row>
    <row r="1716" spans="1:26" x14ac:dyDescent="0.25">
      <c r="A1716" s="5" t="s">
        <v>20</v>
      </c>
      <c r="B1716" s="6" t="s">
        <v>2267</v>
      </c>
      <c r="C1716" s="11">
        <v>111</v>
      </c>
      <c r="D1716" s="11">
        <v>251</v>
      </c>
      <c r="E1716" s="11">
        <v>0</v>
      </c>
      <c r="F1716" s="11">
        <v>642</v>
      </c>
      <c r="G1716" s="6" t="s">
        <v>676</v>
      </c>
      <c r="H1716" s="11">
        <v>22000</v>
      </c>
      <c r="I1716" s="11">
        <v>5300000</v>
      </c>
      <c r="J1716" s="6" t="s">
        <v>5507</v>
      </c>
      <c r="K1716" s="6" t="s">
        <v>1074</v>
      </c>
      <c r="L1716" s="6"/>
      <c r="M1716" s="11"/>
      <c r="N1716" s="11"/>
      <c r="O1716" s="6"/>
      <c r="P1716" s="11"/>
      <c r="Q1716" s="11">
        <v>495</v>
      </c>
      <c r="R1716" s="6" t="s">
        <v>25</v>
      </c>
      <c r="S1716" s="6" t="s">
        <v>1943</v>
      </c>
      <c r="T1716" s="6" t="s">
        <v>249</v>
      </c>
      <c r="U1716" s="11">
        <v>30000000</v>
      </c>
      <c r="V1716" s="11">
        <v>1984</v>
      </c>
      <c r="W1716" s="11">
        <v>683</v>
      </c>
      <c r="X1716" s="11">
        <v>8.4</v>
      </c>
      <c r="Y1716" s="11">
        <v>1.85</v>
      </c>
      <c r="Z1716" s="12">
        <v>12000</v>
      </c>
    </row>
    <row r="1717" spans="1:26" x14ac:dyDescent="0.25">
      <c r="A1717" s="8" t="s">
        <v>20</v>
      </c>
      <c r="B1717" s="9" t="s">
        <v>2268</v>
      </c>
      <c r="C1717" s="13">
        <v>217</v>
      </c>
      <c r="D1717" s="13">
        <v>118</v>
      </c>
      <c r="E1717" s="13">
        <v>76</v>
      </c>
      <c r="F1717" s="13">
        <v>174</v>
      </c>
      <c r="G1717" s="9" t="s">
        <v>1706</v>
      </c>
      <c r="H1717" s="13">
        <v>3000</v>
      </c>
      <c r="I1717" s="13">
        <v>10880926</v>
      </c>
      <c r="J1717" s="9" t="s">
        <v>497</v>
      </c>
      <c r="K1717" s="9" t="s">
        <v>5507</v>
      </c>
      <c r="L1717" s="9" t="s">
        <v>1074</v>
      </c>
      <c r="M1717" s="13" t="s">
        <v>2604</v>
      </c>
      <c r="N1717" s="13"/>
      <c r="O1717" s="9"/>
      <c r="P1717" s="13"/>
      <c r="Q1717" s="13">
        <v>127</v>
      </c>
      <c r="R1717" s="9" t="s">
        <v>25</v>
      </c>
      <c r="S1717" s="9" t="s">
        <v>26</v>
      </c>
      <c r="T1717" s="9" t="s">
        <v>249</v>
      </c>
      <c r="U1717" s="13">
        <v>30000000</v>
      </c>
      <c r="V1717" s="13">
        <v>2013</v>
      </c>
      <c r="W1717" s="13">
        <v>678</v>
      </c>
      <c r="X1717" s="13">
        <v>6.5</v>
      </c>
      <c r="Y1717" s="13">
        <v>2.35</v>
      </c>
      <c r="Z1717" s="14">
        <v>0</v>
      </c>
    </row>
    <row r="1718" spans="1:26" x14ac:dyDescent="0.25">
      <c r="A1718" s="5" t="s">
        <v>20</v>
      </c>
      <c r="B1718" s="6" t="s">
        <v>2269</v>
      </c>
      <c r="C1718" s="11">
        <v>117</v>
      </c>
      <c r="D1718" s="11">
        <v>131</v>
      </c>
      <c r="E1718" s="11">
        <v>53</v>
      </c>
      <c r="F1718" s="11">
        <v>548</v>
      </c>
      <c r="G1718" s="6" t="s">
        <v>463</v>
      </c>
      <c r="H1718" s="11">
        <v>14000</v>
      </c>
      <c r="I1718" s="11">
        <v>3752725</v>
      </c>
      <c r="J1718" s="6" t="s">
        <v>1074</v>
      </c>
      <c r="K1718" s="6" t="s">
        <v>4459</v>
      </c>
      <c r="L1718" s="6"/>
      <c r="M1718" s="11"/>
      <c r="N1718" s="11"/>
      <c r="O1718" s="6"/>
      <c r="P1718" s="11"/>
      <c r="Q1718" s="11">
        <v>161</v>
      </c>
      <c r="R1718" s="6" t="s">
        <v>25</v>
      </c>
      <c r="S1718" s="6" t="s">
        <v>26</v>
      </c>
      <c r="T1718" s="6" t="s">
        <v>249</v>
      </c>
      <c r="U1718" s="11">
        <v>18000000</v>
      </c>
      <c r="V1718" s="11">
        <v>2004</v>
      </c>
      <c r="W1718" s="11">
        <v>871</v>
      </c>
      <c r="X1718" s="11">
        <v>7.1</v>
      </c>
      <c r="Y1718" s="11">
        <v>2.35</v>
      </c>
      <c r="Z1718" s="12">
        <v>0</v>
      </c>
    </row>
    <row r="1719" spans="1:26" x14ac:dyDescent="0.25">
      <c r="A1719" s="8" t="s">
        <v>20</v>
      </c>
      <c r="B1719" s="9" t="s">
        <v>1471</v>
      </c>
      <c r="C1719" s="13">
        <v>105</v>
      </c>
      <c r="D1719" s="13">
        <v>109</v>
      </c>
      <c r="E1719" s="13">
        <v>277</v>
      </c>
      <c r="F1719" s="13">
        <v>345</v>
      </c>
      <c r="G1719" s="9" t="s">
        <v>2270</v>
      </c>
      <c r="H1719" s="13">
        <v>2000</v>
      </c>
      <c r="I1719" s="13">
        <v>3517797</v>
      </c>
      <c r="J1719" s="9" t="s">
        <v>497</v>
      </c>
      <c r="K1719" s="9" t="s">
        <v>5507</v>
      </c>
      <c r="L1719" s="9" t="s">
        <v>1074</v>
      </c>
      <c r="M1719" s="13" t="s">
        <v>4459</v>
      </c>
      <c r="N1719" s="13" t="s">
        <v>2604</v>
      </c>
      <c r="O1719" s="9"/>
      <c r="P1719" s="13"/>
      <c r="Q1719" s="13">
        <v>103</v>
      </c>
      <c r="R1719" s="9" t="s">
        <v>25</v>
      </c>
      <c r="S1719" s="9" t="s">
        <v>538</v>
      </c>
      <c r="T1719" s="9" t="s">
        <v>249</v>
      </c>
      <c r="U1719" s="13">
        <v>25000000</v>
      </c>
      <c r="V1719" s="13">
        <v>2002</v>
      </c>
      <c r="W1719" s="13">
        <v>378</v>
      </c>
      <c r="X1719" s="13">
        <v>6.6</v>
      </c>
      <c r="Y1719" s="13">
        <v>1.85</v>
      </c>
      <c r="Z1719" s="14">
        <v>287</v>
      </c>
    </row>
    <row r="1720" spans="1:26" x14ac:dyDescent="0.25">
      <c r="A1720" s="5" t="s">
        <v>20</v>
      </c>
      <c r="B1720" s="6" t="s">
        <v>2271</v>
      </c>
      <c r="C1720" s="11">
        <v>41</v>
      </c>
      <c r="D1720" s="11">
        <v>80</v>
      </c>
      <c r="E1720" s="11">
        <v>9</v>
      </c>
      <c r="F1720" s="11">
        <v>826</v>
      </c>
      <c r="G1720" s="6" t="s">
        <v>294</v>
      </c>
      <c r="H1720" s="11">
        <v>17000</v>
      </c>
      <c r="I1720" s="11">
        <v>3101301</v>
      </c>
      <c r="J1720" s="6" t="s">
        <v>497</v>
      </c>
      <c r="K1720" s="6" t="s">
        <v>1074</v>
      </c>
      <c r="L1720" s="6" t="s">
        <v>4459</v>
      </c>
      <c r="M1720" s="11" t="s">
        <v>5506</v>
      </c>
      <c r="N1720" s="11"/>
      <c r="O1720" s="6"/>
      <c r="P1720" s="11"/>
      <c r="Q1720" s="11">
        <v>38</v>
      </c>
      <c r="R1720" s="6" t="s">
        <v>25</v>
      </c>
      <c r="S1720" s="6" t="s">
        <v>26</v>
      </c>
      <c r="T1720" s="6" t="s">
        <v>27</v>
      </c>
      <c r="U1720" s="11"/>
      <c r="V1720" s="11">
        <v>2005</v>
      </c>
      <c r="W1720" s="11">
        <v>2000</v>
      </c>
      <c r="X1720" s="11">
        <v>4</v>
      </c>
      <c r="Y1720" s="11">
        <v>1.85</v>
      </c>
      <c r="Z1720" s="12">
        <v>353</v>
      </c>
    </row>
    <row r="1721" spans="1:26" x14ac:dyDescent="0.25">
      <c r="A1721" s="8" t="s">
        <v>20</v>
      </c>
      <c r="B1721" s="9" t="s">
        <v>2166</v>
      </c>
      <c r="C1721" s="13">
        <v>124</v>
      </c>
      <c r="D1721" s="13">
        <v>88</v>
      </c>
      <c r="E1721" s="13">
        <v>108</v>
      </c>
      <c r="F1721" s="13">
        <v>135</v>
      </c>
      <c r="G1721" s="9" t="s">
        <v>2272</v>
      </c>
      <c r="H1721" s="13">
        <v>876</v>
      </c>
      <c r="I1721" s="13">
        <v>2975649</v>
      </c>
      <c r="J1721" s="9" t="s">
        <v>3170</v>
      </c>
      <c r="K1721" s="9" t="s">
        <v>1074</v>
      </c>
      <c r="L1721" s="9" t="s">
        <v>4459</v>
      </c>
      <c r="M1721" s="13"/>
      <c r="N1721" s="13"/>
      <c r="O1721" s="9"/>
      <c r="P1721" s="13"/>
      <c r="Q1721" s="13">
        <v>142</v>
      </c>
      <c r="R1721" s="9" t="s">
        <v>25</v>
      </c>
      <c r="S1721" s="9" t="s">
        <v>34</v>
      </c>
      <c r="T1721" s="9" t="s">
        <v>54</v>
      </c>
      <c r="U1721" s="13">
        <v>30000000</v>
      </c>
      <c r="V1721" s="13">
        <v>2006</v>
      </c>
      <c r="W1721" s="13">
        <v>142</v>
      </c>
      <c r="X1721" s="13">
        <v>7</v>
      </c>
      <c r="Y1721" s="13">
        <v>2.35</v>
      </c>
      <c r="Z1721" s="14">
        <v>0</v>
      </c>
    </row>
    <row r="1722" spans="1:26" x14ac:dyDescent="0.25">
      <c r="A1722" s="5" t="s">
        <v>20</v>
      </c>
      <c r="B1722" s="6" t="s">
        <v>2273</v>
      </c>
      <c r="C1722" s="11">
        <v>90</v>
      </c>
      <c r="D1722" s="11">
        <v>103</v>
      </c>
      <c r="E1722" s="11">
        <v>45</v>
      </c>
      <c r="F1722" s="11">
        <v>107</v>
      </c>
      <c r="G1722" s="6" t="s">
        <v>2274</v>
      </c>
      <c r="H1722" s="11">
        <v>489</v>
      </c>
      <c r="I1722" s="11">
        <v>668171</v>
      </c>
      <c r="J1722" s="6" t="s">
        <v>497</v>
      </c>
      <c r="K1722" s="6" t="s">
        <v>1074</v>
      </c>
      <c r="L1722" s="6" t="s">
        <v>478</v>
      </c>
      <c r="M1722" s="11"/>
      <c r="N1722" s="11"/>
      <c r="O1722" s="6"/>
      <c r="P1722" s="11"/>
      <c r="Q1722" s="11">
        <v>132</v>
      </c>
      <c r="R1722" s="6" t="s">
        <v>687</v>
      </c>
      <c r="S1722" s="6" t="s">
        <v>356</v>
      </c>
      <c r="T1722" s="6" t="s">
        <v>27</v>
      </c>
      <c r="U1722" s="11">
        <v>60000000</v>
      </c>
      <c r="V1722" s="11">
        <v>2005</v>
      </c>
      <c r="W1722" s="11">
        <v>181</v>
      </c>
      <c r="X1722" s="11">
        <v>5.6</v>
      </c>
      <c r="Y1722" s="11">
        <v>2.35</v>
      </c>
      <c r="Z1722" s="12">
        <v>445</v>
      </c>
    </row>
    <row r="1723" spans="1:26" x14ac:dyDescent="0.25">
      <c r="A1723" s="8" t="s">
        <v>20</v>
      </c>
      <c r="B1723" s="9" t="s">
        <v>2275</v>
      </c>
      <c r="C1723" s="13">
        <v>110</v>
      </c>
      <c r="D1723" s="13">
        <v>87</v>
      </c>
      <c r="E1723" s="13">
        <v>23</v>
      </c>
      <c r="F1723" s="13">
        <v>748</v>
      </c>
      <c r="G1723" s="9" t="s">
        <v>2276</v>
      </c>
      <c r="H1723" s="13">
        <v>826</v>
      </c>
      <c r="I1723" s="13">
        <v>480314</v>
      </c>
      <c r="J1723" s="9" t="s">
        <v>497</v>
      </c>
      <c r="K1723" s="9" t="s">
        <v>378</v>
      </c>
      <c r="L1723" s="9"/>
      <c r="M1723" s="13"/>
      <c r="N1723" s="13"/>
      <c r="O1723" s="9"/>
      <c r="P1723" s="13"/>
      <c r="Q1723" s="13">
        <v>180</v>
      </c>
      <c r="R1723" s="9" t="s">
        <v>25</v>
      </c>
      <c r="S1723" s="9" t="s">
        <v>26</v>
      </c>
      <c r="T1723" s="9" t="s">
        <v>27</v>
      </c>
      <c r="U1723" s="13">
        <v>21000000</v>
      </c>
      <c r="V1723" s="13">
        <v>2006</v>
      </c>
      <c r="W1723" s="13">
        <v>816</v>
      </c>
      <c r="X1723" s="13">
        <v>4.8</v>
      </c>
      <c r="Y1723" s="13">
        <v>2.35</v>
      </c>
      <c r="Z1723" s="14">
        <v>0</v>
      </c>
    </row>
    <row r="1724" spans="1:26" x14ac:dyDescent="0.25">
      <c r="A1724" s="5" t="s">
        <v>20</v>
      </c>
      <c r="B1724" s="6" t="s">
        <v>2278</v>
      </c>
      <c r="C1724" s="11">
        <v>273</v>
      </c>
      <c r="D1724" s="11">
        <v>160</v>
      </c>
      <c r="E1724" s="11">
        <v>181</v>
      </c>
      <c r="F1724" s="11">
        <v>820</v>
      </c>
      <c r="G1724" s="6" t="s">
        <v>354</v>
      </c>
      <c r="H1724" s="11">
        <v>11000</v>
      </c>
      <c r="I1724" s="11">
        <v>3904982</v>
      </c>
      <c r="J1724" s="6" t="s">
        <v>3170</v>
      </c>
      <c r="K1724" s="6" t="s">
        <v>5507</v>
      </c>
      <c r="L1724" s="6" t="s">
        <v>1074</v>
      </c>
      <c r="M1724" s="11" t="s">
        <v>5155</v>
      </c>
      <c r="N1724" s="11" t="s">
        <v>3495</v>
      </c>
      <c r="O1724" s="6"/>
      <c r="P1724" s="11"/>
      <c r="Q1724" s="11">
        <v>415</v>
      </c>
      <c r="R1724" s="6" t="s">
        <v>25</v>
      </c>
      <c r="S1724" s="6" t="s">
        <v>26</v>
      </c>
      <c r="T1724" s="6" t="s">
        <v>249</v>
      </c>
      <c r="U1724" s="11">
        <v>30000000</v>
      </c>
      <c r="V1724" s="11">
        <v>2007</v>
      </c>
      <c r="W1724" s="11">
        <v>10000</v>
      </c>
      <c r="X1724" s="11">
        <v>7.5</v>
      </c>
      <c r="Y1724" s="11">
        <v>2.35</v>
      </c>
      <c r="Z1724" s="12">
        <v>0</v>
      </c>
    </row>
    <row r="1725" spans="1:26" x14ac:dyDescent="0.25">
      <c r="A1725" s="8" t="s">
        <v>20</v>
      </c>
      <c r="B1725" s="9" t="s">
        <v>2279</v>
      </c>
      <c r="C1725" s="13">
        <v>63</v>
      </c>
      <c r="D1725" s="13">
        <v>121</v>
      </c>
      <c r="E1725" s="13">
        <v>0</v>
      </c>
      <c r="F1725" s="13">
        <v>187</v>
      </c>
      <c r="G1725" s="9" t="s">
        <v>1534</v>
      </c>
      <c r="H1725" s="13">
        <v>974</v>
      </c>
      <c r="I1725" s="13">
        <v>127437</v>
      </c>
      <c r="J1725" s="9" t="s">
        <v>497</v>
      </c>
      <c r="K1725" s="9" t="s">
        <v>378</v>
      </c>
      <c r="L1725" s="9" t="s">
        <v>1074</v>
      </c>
      <c r="M1725" s="13" t="s">
        <v>5155</v>
      </c>
      <c r="N1725" s="13" t="s">
        <v>5508</v>
      </c>
      <c r="O1725" s="9"/>
      <c r="P1725" s="13"/>
      <c r="Q1725" s="13">
        <v>27</v>
      </c>
      <c r="R1725" s="9" t="s">
        <v>687</v>
      </c>
      <c r="S1725" s="9" t="s">
        <v>356</v>
      </c>
      <c r="T1725" s="9" t="s">
        <v>249</v>
      </c>
      <c r="U1725" s="13">
        <v>18000000</v>
      </c>
      <c r="V1725" s="13">
        <v>2011</v>
      </c>
      <c r="W1725" s="13">
        <v>643</v>
      </c>
      <c r="X1725" s="13">
        <v>6</v>
      </c>
      <c r="Y1725" s="13">
        <v>2.35</v>
      </c>
      <c r="Z1725" s="14">
        <v>0</v>
      </c>
    </row>
    <row r="1726" spans="1:26" x14ac:dyDescent="0.25">
      <c r="A1726" s="5" t="s">
        <v>20</v>
      </c>
      <c r="B1726" s="6" t="s">
        <v>2280</v>
      </c>
      <c r="C1726" s="11">
        <v>56</v>
      </c>
      <c r="D1726" s="11">
        <v>91</v>
      </c>
      <c r="E1726" s="11">
        <v>2</v>
      </c>
      <c r="F1726" s="11">
        <v>55</v>
      </c>
      <c r="G1726" s="6" t="s">
        <v>2281</v>
      </c>
      <c r="H1726" s="11">
        <v>295</v>
      </c>
      <c r="I1726" s="11"/>
      <c r="J1726" s="6" t="s">
        <v>599</v>
      </c>
      <c r="K1726" s="6" t="s">
        <v>4118</v>
      </c>
      <c r="L1726" s="6"/>
      <c r="M1726" s="11"/>
      <c r="N1726" s="11"/>
      <c r="O1726" s="6"/>
      <c r="P1726" s="11"/>
      <c r="Q1726" s="11">
        <v>17</v>
      </c>
      <c r="R1726" s="6" t="s">
        <v>537</v>
      </c>
      <c r="S1726" s="6" t="s">
        <v>538</v>
      </c>
      <c r="T1726" s="6" t="s">
        <v>42</v>
      </c>
      <c r="U1726" s="11"/>
      <c r="V1726" s="11">
        <v>2009</v>
      </c>
      <c r="W1726" s="11">
        <v>71</v>
      </c>
      <c r="X1726" s="11">
        <v>7.2</v>
      </c>
      <c r="Y1726" s="11">
        <v>1.85</v>
      </c>
      <c r="Z1726" s="12">
        <v>0</v>
      </c>
    </row>
    <row r="1727" spans="1:26" x14ac:dyDescent="0.25">
      <c r="A1727" s="8" t="s">
        <v>20</v>
      </c>
      <c r="B1727" s="9" t="s">
        <v>635</v>
      </c>
      <c r="C1727" s="13">
        <v>130</v>
      </c>
      <c r="D1727" s="13">
        <v>92</v>
      </c>
      <c r="E1727" s="13">
        <v>165</v>
      </c>
      <c r="F1727" s="13">
        <v>700</v>
      </c>
      <c r="G1727" s="9" t="s">
        <v>796</v>
      </c>
      <c r="H1727" s="13">
        <v>26000</v>
      </c>
      <c r="I1727" s="13"/>
      <c r="J1727" s="9" t="s">
        <v>497</v>
      </c>
      <c r="K1727" s="9" t="s">
        <v>5507</v>
      </c>
      <c r="L1727" s="9" t="s">
        <v>1074</v>
      </c>
      <c r="M1727" s="13" t="s">
        <v>2604</v>
      </c>
      <c r="N1727" s="13"/>
      <c r="O1727" s="9"/>
      <c r="P1727" s="13"/>
      <c r="Q1727" s="13">
        <v>114</v>
      </c>
      <c r="R1727" s="9" t="s">
        <v>25</v>
      </c>
      <c r="S1727" s="9" t="s">
        <v>26</v>
      </c>
      <c r="T1727" s="9" t="s">
        <v>249</v>
      </c>
      <c r="U1727" s="13">
        <v>30000000</v>
      </c>
      <c r="V1727" s="13">
        <v>2015</v>
      </c>
      <c r="W1727" s="13">
        <v>947</v>
      </c>
      <c r="X1727" s="13">
        <v>5.6</v>
      </c>
      <c r="Y1727" s="13">
        <v>2.35</v>
      </c>
      <c r="Z1727" s="14">
        <v>0</v>
      </c>
    </row>
    <row r="1728" spans="1:26" x14ac:dyDescent="0.25">
      <c r="A1728" s="5" t="s">
        <v>20</v>
      </c>
      <c r="B1728" s="6" t="s">
        <v>68</v>
      </c>
      <c r="C1728" s="11">
        <v>134</v>
      </c>
      <c r="D1728" s="11">
        <v>129</v>
      </c>
      <c r="E1728" s="11">
        <v>395</v>
      </c>
      <c r="F1728" s="11">
        <v>313</v>
      </c>
      <c r="G1728" s="6" t="s">
        <v>1389</v>
      </c>
      <c r="H1728" s="11">
        <v>18000</v>
      </c>
      <c r="I1728" s="11">
        <v>537580</v>
      </c>
      <c r="J1728" s="6" t="s">
        <v>497</v>
      </c>
      <c r="K1728" s="6" t="s">
        <v>3170</v>
      </c>
      <c r="L1728" s="6" t="s">
        <v>5507</v>
      </c>
      <c r="M1728" s="11" t="s">
        <v>1074</v>
      </c>
      <c r="N1728" s="11"/>
      <c r="O1728" s="6"/>
      <c r="P1728" s="11"/>
      <c r="Q1728" s="11">
        <v>124</v>
      </c>
      <c r="R1728" s="6" t="s">
        <v>25</v>
      </c>
      <c r="S1728" s="6" t="s">
        <v>26</v>
      </c>
      <c r="T1728" s="6" t="s">
        <v>249</v>
      </c>
      <c r="U1728" s="11">
        <v>30000000</v>
      </c>
      <c r="V1728" s="11">
        <v>2011</v>
      </c>
      <c r="W1728" s="11">
        <v>1000</v>
      </c>
      <c r="X1728" s="11">
        <v>6.8</v>
      </c>
      <c r="Y1728" s="11">
        <v>2.35</v>
      </c>
      <c r="Z1728" s="12">
        <v>21000</v>
      </c>
    </row>
    <row r="1729" spans="1:26" x14ac:dyDescent="0.25">
      <c r="A1729" s="8" t="s">
        <v>20</v>
      </c>
      <c r="B1729" s="9" t="s">
        <v>2283</v>
      </c>
      <c r="C1729" s="13">
        <v>36</v>
      </c>
      <c r="D1729" s="13">
        <v>93</v>
      </c>
      <c r="E1729" s="13">
        <v>7</v>
      </c>
      <c r="F1729" s="13">
        <v>480</v>
      </c>
      <c r="G1729" s="9" t="s">
        <v>862</v>
      </c>
      <c r="H1729" s="13">
        <v>1000</v>
      </c>
      <c r="I1729" s="13"/>
      <c r="J1729" s="9" t="s">
        <v>2809</v>
      </c>
      <c r="K1729" s="9" t="s">
        <v>599</v>
      </c>
      <c r="L1729" s="9" t="s">
        <v>4118</v>
      </c>
      <c r="M1729" s="13"/>
      <c r="N1729" s="13"/>
      <c r="O1729" s="9"/>
      <c r="P1729" s="13"/>
      <c r="Q1729" s="13">
        <v>44</v>
      </c>
      <c r="R1729" s="9" t="s">
        <v>2284</v>
      </c>
      <c r="S1729" s="9" t="s">
        <v>318</v>
      </c>
      <c r="T1729" s="9" t="s">
        <v>54</v>
      </c>
      <c r="U1729" s="13"/>
      <c r="V1729" s="13">
        <v>2010</v>
      </c>
      <c r="W1729" s="13">
        <v>898</v>
      </c>
      <c r="X1729" s="13">
        <v>4.9000000000000004</v>
      </c>
      <c r="Y1729" s="13">
        <v>2.39</v>
      </c>
      <c r="Z1729" s="14">
        <v>885</v>
      </c>
    </row>
    <row r="1730" spans="1:26" x14ac:dyDescent="0.25">
      <c r="A1730" s="5" t="s">
        <v>20</v>
      </c>
      <c r="B1730" s="6" t="s">
        <v>2070</v>
      </c>
      <c r="C1730" s="11">
        <v>46</v>
      </c>
      <c r="D1730" s="11">
        <v>118</v>
      </c>
      <c r="E1730" s="11">
        <v>55</v>
      </c>
      <c r="F1730" s="11">
        <v>11</v>
      </c>
      <c r="G1730" s="6" t="s">
        <v>2285</v>
      </c>
      <c r="H1730" s="11">
        <v>113</v>
      </c>
      <c r="I1730" s="11"/>
      <c r="J1730" s="6" t="s">
        <v>3170</v>
      </c>
      <c r="K1730" s="6" t="s">
        <v>1074</v>
      </c>
      <c r="L1730" s="6" t="s">
        <v>5155</v>
      </c>
      <c r="M1730" s="11"/>
      <c r="N1730" s="11"/>
      <c r="O1730" s="6"/>
      <c r="P1730" s="11"/>
      <c r="Q1730" s="11">
        <v>23</v>
      </c>
      <c r="R1730" s="6" t="s">
        <v>25</v>
      </c>
      <c r="S1730" s="6" t="s">
        <v>318</v>
      </c>
      <c r="T1730" s="6" t="s">
        <v>249</v>
      </c>
      <c r="U1730" s="11">
        <v>30000000</v>
      </c>
      <c r="V1730" s="11">
        <v>2007</v>
      </c>
      <c r="W1730" s="11">
        <v>11</v>
      </c>
      <c r="X1730" s="11">
        <v>7.1</v>
      </c>
      <c r="Y1730" s="11">
        <v>2.35</v>
      </c>
      <c r="Z1730" s="12">
        <v>0</v>
      </c>
    </row>
    <row r="1731" spans="1:26" x14ac:dyDescent="0.25">
      <c r="A1731" s="8" t="s">
        <v>20</v>
      </c>
      <c r="B1731" s="9" t="s">
        <v>2286</v>
      </c>
      <c r="C1731" s="13">
        <v>7</v>
      </c>
      <c r="D1731" s="13">
        <v>110</v>
      </c>
      <c r="E1731" s="13">
        <v>18</v>
      </c>
      <c r="F1731" s="13">
        <v>432</v>
      </c>
      <c r="G1731" s="9" t="s">
        <v>98</v>
      </c>
      <c r="H1731" s="13">
        <v>922</v>
      </c>
      <c r="I1731" s="13"/>
      <c r="J1731" s="9" t="s">
        <v>1074</v>
      </c>
      <c r="K1731" s="9" t="s">
        <v>5155</v>
      </c>
      <c r="L1731" s="9" t="s">
        <v>5506</v>
      </c>
      <c r="M1731" s="13"/>
      <c r="N1731" s="13"/>
      <c r="O1731" s="9"/>
      <c r="P1731" s="13"/>
      <c r="Q1731" s="13">
        <v>22</v>
      </c>
      <c r="R1731" s="9" t="s">
        <v>25</v>
      </c>
      <c r="S1731" s="9" t="s">
        <v>538</v>
      </c>
      <c r="T1731" s="9" t="s">
        <v>1430</v>
      </c>
      <c r="U1731" s="13">
        <v>24000000</v>
      </c>
      <c r="V1731" s="13">
        <v>2014</v>
      </c>
      <c r="W1731" s="13">
        <v>919</v>
      </c>
      <c r="X1731" s="13">
        <v>2</v>
      </c>
      <c r="Y1731" s="13">
        <v>2.35</v>
      </c>
      <c r="Z1731" s="14">
        <v>0</v>
      </c>
    </row>
    <row r="1732" spans="1:26" x14ac:dyDescent="0.25">
      <c r="A1732" s="5" t="s">
        <v>20</v>
      </c>
      <c r="B1732" s="6" t="s">
        <v>2287</v>
      </c>
      <c r="C1732" s="11">
        <v>132</v>
      </c>
      <c r="D1732" s="11">
        <v>103</v>
      </c>
      <c r="E1732" s="11">
        <v>61</v>
      </c>
      <c r="F1732" s="11">
        <v>520</v>
      </c>
      <c r="G1732" s="6" t="s">
        <v>67</v>
      </c>
      <c r="H1732" s="11">
        <v>963</v>
      </c>
      <c r="I1732" s="11"/>
      <c r="J1732" s="6" t="s">
        <v>3170</v>
      </c>
      <c r="K1732" s="6" t="s">
        <v>1074</v>
      </c>
      <c r="L1732" s="6" t="s">
        <v>4459</v>
      </c>
      <c r="M1732" s="11"/>
      <c r="N1732" s="11"/>
      <c r="O1732" s="6"/>
      <c r="P1732" s="11"/>
      <c r="Q1732" s="11">
        <v>62</v>
      </c>
      <c r="R1732" s="6" t="s">
        <v>25</v>
      </c>
      <c r="S1732" s="6" t="s">
        <v>2288</v>
      </c>
      <c r="T1732" s="6" t="s">
        <v>42</v>
      </c>
      <c r="U1732" s="11">
        <v>30000000</v>
      </c>
      <c r="V1732" s="11">
        <v>2014</v>
      </c>
      <c r="W1732" s="11">
        <v>903</v>
      </c>
      <c r="X1732" s="11">
        <v>5.7</v>
      </c>
      <c r="Y1732" s="11">
        <v>2.35</v>
      </c>
      <c r="Z1732" s="12">
        <v>6000</v>
      </c>
    </row>
    <row r="1733" spans="1:26" x14ac:dyDescent="0.25">
      <c r="A1733" s="8" t="s">
        <v>20</v>
      </c>
      <c r="B1733" s="9" t="s">
        <v>2289</v>
      </c>
      <c r="C1733" s="13">
        <v>5</v>
      </c>
      <c r="D1733" s="13">
        <v>85</v>
      </c>
      <c r="E1733" s="13">
        <v>0</v>
      </c>
      <c r="F1733" s="13">
        <v>21</v>
      </c>
      <c r="G1733" s="9" t="s">
        <v>1962</v>
      </c>
      <c r="H1733" s="13">
        <v>114</v>
      </c>
      <c r="I1733" s="13"/>
      <c r="J1733" s="9" t="s">
        <v>378</v>
      </c>
      <c r="K1733" s="9" t="s">
        <v>2809</v>
      </c>
      <c r="L1733" s="9" t="s">
        <v>478</v>
      </c>
      <c r="M1733" s="13"/>
      <c r="N1733" s="13"/>
      <c r="O1733" s="9"/>
      <c r="P1733" s="13"/>
      <c r="Q1733" s="13">
        <v>7</v>
      </c>
      <c r="R1733" s="9" t="s">
        <v>1609</v>
      </c>
      <c r="S1733" s="9" t="s">
        <v>1963</v>
      </c>
      <c r="T1733" s="9" t="s">
        <v>42</v>
      </c>
      <c r="U1733" s="13">
        <v>30000000</v>
      </c>
      <c r="V1733" s="13">
        <v>2015</v>
      </c>
      <c r="W1733" s="13">
        <v>35</v>
      </c>
      <c r="X1733" s="13">
        <v>4.0999999999999996</v>
      </c>
      <c r="Y1733" s="13"/>
      <c r="Z1733" s="14">
        <v>161</v>
      </c>
    </row>
    <row r="1734" spans="1:26" x14ac:dyDescent="0.25">
      <c r="A1734" s="5" t="s">
        <v>20</v>
      </c>
      <c r="B1734" s="6" t="s">
        <v>2290</v>
      </c>
      <c r="C1734" s="11">
        <v>56</v>
      </c>
      <c r="D1734" s="11">
        <v>110</v>
      </c>
      <c r="E1734" s="11">
        <v>59</v>
      </c>
      <c r="F1734" s="11">
        <v>24</v>
      </c>
      <c r="G1734" s="6" t="s">
        <v>503</v>
      </c>
      <c r="H1734" s="11">
        <v>1000</v>
      </c>
      <c r="I1734" s="11"/>
      <c r="J1734" s="6" t="s">
        <v>5507</v>
      </c>
      <c r="K1734" s="6" t="s">
        <v>1074</v>
      </c>
      <c r="L1734" s="6" t="s">
        <v>5505</v>
      </c>
      <c r="M1734" s="11" t="s">
        <v>2604</v>
      </c>
      <c r="N1734" s="11"/>
      <c r="O1734" s="6"/>
      <c r="P1734" s="11"/>
      <c r="Q1734" s="11">
        <v>108</v>
      </c>
      <c r="R1734" s="6" t="s">
        <v>25</v>
      </c>
      <c r="S1734" s="6" t="s">
        <v>1943</v>
      </c>
      <c r="T1734" s="6" t="s">
        <v>249</v>
      </c>
      <c r="U1734" s="11">
        <v>30000000</v>
      </c>
      <c r="V1734" s="11">
        <v>2002</v>
      </c>
      <c r="W1734" s="11">
        <v>794</v>
      </c>
      <c r="X1734" s="11">
        <v>6.7</v>
      </c>
      <c r="Y1734" s="11">
        <v>1.85</v>
      </c>
      <c r="Z1734" s="12">
        <v>447</v>
      </c>
    </row>
    <row r="1735" spans="1:26" x14ac:dyDescent="0.25">
      <c r="A1735" s="8" t="s">
        <v>20</v>
      </c>
      <c r="B1735" s="9" t="s">
        <v>2291</v>
      </c>
      <c r="C1735" s="13">
        <v>65</v>
      </c>
      <c r="D1735" s="13">
        <v>89</v>
      </c>
      <c r="E1735" s="13">
        <v>5</v>
      </c>
      <c r="F1735" s="13">
        <v>365</v>
      </c>
      <c r="G1735" s="9" t="s">
        <v>214</v>
      </c>
      <c r="H1735" s="13">
        <v>11000</v>
      </c>
      <c r="I1735" s="13"/>
      <c r="J1735" s="9" t="s">
        <v>378</v>
      </c>
      <c r="K1735" s="9" t="s">
        <v>2809</v>
      </c>
      <c r="L1735" s="9" t="s">
        <v>599</v>
      </c>
      <c r="M1735" s="13" t="s">
        <v>478</v>
      </c>
      <c r="N1735" s="13"/>
      <c r="O1735" s="9"/>
      <c r="P1735" s="13"/>
      <c r="Q1735" s="13">
        <v>14</v>
      </c>
      <c r="R1735" s="9" t="s">
        <v>25</v>
      </c>
      <c r="S1735" s="9" t="s">
        <v>26</v>
      </c>
      <c r="T1735" s="9" t="s">
        <v>249</v>
      </c>
      <c r="U1735" s="13">
        <v>19000000</v>
      </c>
      <c r="V1735" s="13">
        <v>2016</v>
      </c>
      <c r="W1735" s="13">
        <v>4000</v>
      </c>
      <c r="X1735" s="13">
        <v>7.5</v>
      </c>
      <c r="Y1735" s="13">
        <v>1.85</v>
      </c>
      <c r="Z1735" s="14">
        <v>13000</v>
      </c>
    </row>
    <row r="1736" spans="1:26" x14ac:dyDescent="0.25">
      <c r="A1736" s="5" t="s">
        <v>20</v>
      </c>
      <c r="B1736" s="6" t="s">
        <v>2292</v>
      </c>
      <c r="C1736" s="11">
        <v>221</v>
      </c>
      <c r="D1736" s="11">
        <v>115</v>
      </c>
      <c r="E1736" s="11">
        <v>0</v>
      </c>
      <c r="F1736" s="11">
        <v>751</v>
      </c>
      <c r="G1736" s="6" t="s">
        <v>2293</v>
      </c>
      <c r="H1736" s="11">
        <v>10000</v>
      </c>
      <c r="I1736" s="11">
        <v>183436380</v>
      </c>
      <c r="J1736" s="6" t="s">
        <v>599</v>
      </c>
      <c r="K1736" s="6" t="s">
        <v>2909</v>
      </c>
      <c r="L1736" s="6"/>
      <c r="M1736" s="11"/>
      <c r="N1736" s="11"/>
      <c r="O1736" s="6"/>
      <c r="P1736" s="11"/>
      <c r="Q1736" s="11">
        <v>185</v>
      </c>
      <c r="R1736" s="6" t="s">
        <v>25</v>
      </c>
      <c r="S1736" s="6" t="s">
        <v>26</v>
      </c>
      <c r="T1736" s="6" t="s">
        <v>27</v>
      </c>
      <c r="U1736" s="11">
        <v>29000000</v>
      </c>
      <c r="V1736" s="11">
        <v>2015</v>
      </c>
      <c r="W1736" s="11">
        <v>1000</v>
      </c>
      <c r="X1736" s="11">
        <v>6.5</v>
      </c>
      <c r="Y1736" s="11">
        <v>1.85</v>
      </c>
      <c r="Z1736" s="12">
        <v>40000</v>
      </c>
    </row>
    <row r="1737" spans="1:26" x14ac:dyDescent="0.25">
      <c r="A1737" s="8" t="s">
        <v>20</v>
      </c>
      <c r="B1737" s="9" t="s">
        <v>527</v>
      </c>
      <c r="C1737" s="13">
        <v>291</v>
      </c>
      <c r="D1737" s="13">
        <v>153</v>
      </c>
      <c r="E1737" s="13">
        <v>446</v>
      </c>
      <c r="F1737" s="13">
        <v>154</v>
      </c>
      <c r="G1737" s="9" t="s">
        <v>2295</v>
      </c>
      <c r="H1737" s="13">
        <v>523</v>
      </c>
      <c r="I1737" s="13">
        <v>119518352</v>
      </c>
      <c r="J1737" s="9" t="s">
        <v>3170</v>
      </c>
      <c r="K1737" s="9" t="s">
        <v>1074</v>
      </c>
      <c r="L1737" s="9" t="s">
        <v>2909</v>
      </c>
      <c r="M1737" s="13" t="s">
        <v>4459</v>
      </c>
      <c r="N1737" s="13"/>
      <c r="O1737" s="9"/>
      <c r="P1737" s="13"/>
      <c r="Q1737" s="13">
        <v>815</v>
      </c>
      <c r="R1737" s="9" t="s">
        <v>25</v>
      </c>
      <c r="S1737" s="9" t="s">
        <v>26</v>
      </c>
      <c r="T1737" s="9" t="s">
        <v>27</v>
      </c>
      <c r="U1737" s="13">
        <v>28000000</v>
      </c>
      <c r="V1737" s="13">
        <v>2005</v>
      </c>
      <c r="W1737" s="13">
        <v>405</v>
      </c>
      <c r="X1737" s="13">
        <v>7.9</v>
      </c>
      <c r="Y1737" s="13">
        <v>2.39</v>
      </c>
      <c r="Z1737" s="14">
        <v>11000</v>
      </c>
    </row>
    <row r="1738" spans="1:26" x14ac:dyDescent="0.25">
      <c r="A1738" s="5" t="s">
        <v>20</v>
      </c>
      <c r="B1738" s="6" t="s">
        <v>42</v>
      </c>
      <c r="C1738" s="11">
        <v>13</v>
      </c>
      <c r="D1738" s="11">
        <v>42</v>
      </c>
      <c r="E1738" s="11"/>
      <c r="F1738" s="11">
        <v>442</v>
      </c>
      <c r="G1738" s="6" t="s">
        <v>2296</v>
      </c>
      <c r="H1738" s="11">
        <v>757</v>
      </c>
      <c r="I1738" s="11"/>
      <c r="J1738" s="6" t="s">
        <v>378</v>
      </c>
      <c r="K1738" s="6" t="s">
        <v>1074</v>
      </c>
      <c r="L1738" s="6" t="s">
        <v>5505</v>
      </c>
      <c r="M1738" s="11" t="s">
        <v>2970</v>
      </c>
      <c r="N1738" s="11" t="s">
        <v>2604</v>
      </c>
      <c r="O1738" s="6"/>
      <c r="P1738" s="11"/>
      <c r="Q1738" s="11">
        <v>56</v>
      </c>
      <c r="R1738" s="6" t="s">
        <v>25</v>
      </c>
      <c r="S1738" s="6" t="s">
        <v>26</v>
      </c>
      <c r="T1738" s="6" t="s">
        <v>436</v>
      </c>
      <c r="U1738" s="11"/>
      <c r="V1738" s="11"/>
      <c r="W1738" s="11">
        <v>641</v>
      </c>
      <c r="X1738" s="11">
        <v>7.6</v>
      </c>
      <c r="Y1738" s="11">
        <v>16</v>
      </c>
      <c r="Z1738" s="12">
        <v>12000</v>
      </c>
    </row>
    <row r="1739" spans="1:26" x14ac:dyDescent="0.25">
      <c r="A1739" s="8" t="s">
        <v>20</v>
      </c>
      <c r="B1739" s="9" t="s">
        <v>2297</v>
      </c>
      <c r="C1739" s="13">
        <v>148</v>
      </c>
      <c r="D1739" s="13">
        <v>128</v>
      </c>
      <c r="E1739" s="13">
        <v>0</v>
      </c>
      <c r="F1739" s="13">
        <v>754</v>
      </c>
      <c r="G1739" s="9" t="s">
        <v>1452</v>
      </c>
      <c r="H1739" s="13">
        <v>955</v>
      </c>
      <c r="I1739" s="13">
        <v>37036404</v>
      </c>
      <c r="J1739" s="9" t="s">
        <v>599</v>
      </c>
      <c r="K1739" s="9" t="s">
        <v>1074</v>
      </c>
      <c r="L1739" s="9" t="s">
        <v>4459</v>
      </c>
      <c r="M1739" s="13"/>
      <c r="N1739" s="13"/>
      <c r="O1739" s="9"/>
      <c r="P1739" s="13"/>
      <c r="Q1739" s="13">
        <v>259</v>
      </c>
      <c r="R1739" s="9" t="s">
        <v>25</v>
      </c>
      <c r="S1739" s="9" t="s">
        <v>26</v>
      </c>
      <c r="T1739" s="9" t="s">
        <v>27</v>
      </c>
      <c r="U1739" s="13">
        <v>30000000</v>
      </c>
      <c r="V1739" s="13">
        <v>2000</v>
      </c>
      <c r="W1739" s="13">
        <v>869</v>
      </c>
      <c r="X1739" s="13">
        <v>6.4</v>
      </c>
      <c r="Y1739" s="13">
        <v>1.85</v>
      </c>
      <c r="Z1739" s="14">
        <v>0</v>
      </c>
    </row>
    <row r="1740" spans="1:26" x14ac:dyDescent="0.25">
      <c r="A1740" s="5" t="s">
        <v>20</v>
      </c>
      <c r="B1740" s="6" t="s">
        <v>1485</v>
      </c>
      <c r="C1740" s="11">
        <v>42</v>
      </c>
      <c r="D1740" s="11">
        <v>89</v>
      </c>
      <c r="E1740" s="11">
        <v>12</v>
      </c>
      <c r="F1740" s="11">
        <v>373</v>
      </c>
      <c r="G1740" s="6" t="s">
        <v>2298</v>
      </c>
      <c r="H1740" s="11">
        <v>1000</v>
      </c>
      <c r="I1740" s="11">
        <v>22359293</v>
      </c>
      <c r="J1740" s="6" t="s">
        <v>378</v>
      </c>
      <c r="K1740" s="6" t="s">
        <v>599</v>
      </c>
      <c r="L1740" s="6" t="s">
        <v>4118</v>
      </c>
      <c r="M1740" s="11" t="s">
        <v>478</v>
      </c>
      <c r="N1740" s="11"/>
      <c r="O1740" s="6"/>
      <c r="P1740" s="11"/>
      <c r="Q1740" s="11">
        <v>39</v>
      </c>
      <c r="R1740" s="6" t="s">
        <v>25</v>
      </c>
      <c r="S1740" s="6" t="s">
        <v>34</v>
      </c>
      <c r="T1740" s="6" t="s">
        <v>54</v>
      </c>
      <c r="U1740" s="11">
        <v>29000000</v>
      </c>
      <c r="V1740" s="11">
        <v>1997</v>
      </c>
      <c r="W1740" s="11">
        <v>409</v>
      </c>
      <c r="X1740" s="11">
        <v>5.8</v>
      </c>
      <c r="Y1740" s="11">
        <v>1.85</v>
      </c>
      <c r="Z1740" s="12">
        <v>0</v>
      </c>
    </row>
    <row r="1741" spans="1:26" x14ac:dyDescent="0.25">
      <c r="A1741" s="8" t="s">
        <v>20</v>
      </c>
      <c r="B1741" s="9" t="s">
        <v>342</v>
      </c>
      <c r="C1741" s="13">
        <v>302</v>
      </c>
      <c r="D1741" s="13">
        <v>122</v>
      </c>
      <c r="E1741" s="13">
        <v>2000</v>
      </c>
      <c r="F1741" s="13">
        <v>1000</v>
      </c>
      <c r="G1741" s="9" t="s">
        <v>500</v>
      </c>
      <c r="H1741" s="13">
        <v>2000</v>
      </c>
      <c r="I1741" s="13">
        <v>18593156</v>
      </c>
      <c r="J1741" s="9" t="s">
        <v>1074</v>
      </c>
      <c r="K1741" s="9"/>
      <c r="L1741" s="9"/>
      <c r="M1741" s="13"/>
      <c r="N1741" s="13"/>
      <c r="O1741" s="9"/>
      <c r="P1741" s="13"/>
      <c r="Q1741" s="13">
        <v>241</v>
      </c>
      <c r="R1741" s="9" t="s">
        <v>25</v>
      </c>
      <c r="S1741" s="9" t="s">
        <v>26</v>
      </c>
      <c r="T1741" s="9" t="s">
        <v>249</v>
      </c>
      <c r="U1741" s="13">
        <v>35000000</v>
      </c>
      <c r="V1741" s="13">
        <v>2008</v>
      </c>
      <c r="W1741" s="13">
        <v>1000</v>
      </c>
      <c r="X1741" s="13">
        <v>7.7</v>
      </c>
      <c r="Y1741" s="13">
        <v>2.35</v>
      </c>
      <c r="Z1741" s="14">
        <v>0</v>
      </c>
    </row>
    <row r="1742" spans="1:26" x14ac:dyDescent="0.25">
      <c r="A1742" s="5" t="s">
        <v>20</v>
      </c>
      <c r="B1742" s="6" t="s">
        <v>1072</v>
      </c>
      <c r="C1742" s="11">
        <v>181</v>
      </c>
      <c r="D1742" s="11">
        <v>113</v>
      </c>
      <c r="E1742" s="11">
        <v>0</v>
      </c>
      <c r="F1742" s="11">
        <v>89</v>
      </c>
      <c r="G1742" s="6" t="s">
        <v>2299</v>
      </c>
      <c r="H1742" s="11">
        <v>504</v>
      </c>
      <c r="I1742" s="11"/>
      <c r="J1742" s="6" t="s">
        <v>3170</v>
      </c>
      <c r="K1742" s="6" t="s">
        <v>599</v>
      </c>
      <c r="L1742" s="6" t="s">
        <v>5507</v>
      </c>
      <c r="M1742" s="11" t="s">
        <v>1074</v>
      </c>
      <c r="N1742" s="11" t="s">
        <v>4459</v>
      </c>
      <c r="O1742" s="6" t="s">
        <v>2604</v>
      </c>
      <c r="P1742" s="11"/>
      <c r="Q1742" s="11">
        <v>276</v>
      </c>
      <c r="R1742" s="6" t="s">
        <v>25</v>
      </c>
      <c r="S1742" s="6" t="s">
        <v>26</v>
      </c>
      <c r="T1742" s="6" t="s">
        <v>249</v>
      </c>
      <c r="U1742" s="11">
        <v>29000000</v>
      </c>
      <c r="V1742" s="11">
        <v>2002</v>
      </c>
      <c r="W1742" s="11">
        <v>147</v>
      </c>
      <c r="X1742" s="11">
        <v>7.1</v>
      </c>
      <c r="Y1742" s="11">
        <v>2.35</v>
      </c>
      <c r="Z1742" s="12">
        <v>3000</v>
      </c>
    </row>
    <row r="1743" spans="1:26" x14ac:dyDescent="0.25">
      <c r="A1743" s="8" t="s">
        <v>20</v>
      </c>
      <c r="B1743" s="9" t="s">
        <v>1721</v>
      </c>
      <c r="C1743" s="13">
        <v>64</v>
      </c>
      <c r="D1743" s="13">
        <v>99</v>
      </c>
      <c r="E1743" s="13">
        <v>71</v>
      </c>
      <c r="F1743" s="13">
        <v>584</v>
      </c>
      <c r="G1743" s="9" t="s">
        <v>979</v>
      </c>
      <c r="H1743" s="13">
        <v>2000</v>
      </c>
      <c r="I1743" s="13">
        <v>16930185</v>
      </c>
      <c r="J1743" s="9" t="s">
        <v>599</v>
      </c>
      <c r="K1743" s="9" t="s">
        <v>4459</v>
      </c>
      <c r="L1743" s="9"/>
      <c r="M1743" s="13"/>
      <c r="N1743" s="13"/>
      <c r="O1743" s="9"/>
      <c r="P1743" s="13"/>
      <c r="Q1743" s="13">
        <v>101</v>
      </c>
      <c r="R1743" s="9" t="s">
        <v>25</v>
      </c>
      <c r="S1743" s="9" t="s">
        <v>318</v>
      </c>
      <c r="T1743" s="9" t="s">
        <v>27</v>
      </c>
      <c r="U1743" s="13">
        <v>29000000</v>
      </c>
      <c r="V1743" s="13">
        <v>2002</v>
      </c>
      <c r="W1743" s="13">
        <v>719</v>
      </c>
      <c r="X1743" s="13">
        <v>5.3</v>
      </c>
      <c r="Y1743" s="13">
        <v>1.85</v>
      </c>
      <c r="Z1743" s="14">
        <v>201</v>
      </c>
    </row>
    <row r="1744" spans="1:26" x14ac:dyDescent="0.25">
      <c r="A1744" s="5" t="s">
        <v>20</v>
      </c>
      <c r="B1744" s="6" t="s">
        <v>1296</v>
      </c>
      <c r="C1744" s="11">
        <v>154</v>
      </c>
      <c r="D1744" s="11">
        <v>99</v>
      </c>
      <c r="E1744" s="11">
        <v>265</v>
      </c>
      <c r="F1744" s="11">
        <v>265</v>
      </c>
      <c r="G1744" s="6" t="s">
        <v>123</v>
      </c>
      <c r="H1744" s="11">
        <v>22000</v>
      </c>
      <c r="I1744" s="11">
        <v>63034755</v>
      </c>
      <c r="J1744" s="6" t="s">
        <v>599</v>
      </c>
      <c r="K1744" s="6"/>
      <c r="L1744" s="6"/>
      <c r="M1744" s="11"/>
      <c r="N1744" s="11"/>
      <c r="O1744" s="6"/>
      <c r="P1744" s="11"/>
      <c r="Q1744" s="11">
        <v>96</v>
      </c>
      <c r="R1744" s="6" t="s">
        <v>25</v>
      </c>
      <c r="S1744" s="6" t="s">
        <v>26</v>
      </c>
      <c r="T1744" s="6" t="s">
        <v>249</v>
      </c>
      <c r="U1744" s="11">
        <v>29000000</v>
      </c>
      <c r="V1744" s="11">
        <v>2016</v>
      </c>
      <c r="W1744" s="11">
        <v>779</v>
      </c>
      <c r="X1744" s="11">
        <v>5.3</v>
      </c>
      <c r="Y1744" s="11">
        <v>1.85</v>
      </c>
      <c r="Z1744" s="12">
        <v>0</v>
      </c>
    </row>
    <row r="1745" spans="1:26" x14ac:dyDescent="0.25">
      <c r="A1745" s="8" t="s">
        <v>20</v>
      </c>
      <c r="B1745" s="9" t="s">
        <v>2301</v>
      </c>
      <c r="C1745" s="13">
        <v>17</v>
      </c>
      <c r="D1745" s="13">
        <v>147</v>
      </c>
      <c r="E1745" s="13">
        <v>0</v>
      </c>
      <c r="F1745" s="13">
        <v>400</v>
      </c>
      <c r="G1745" s="9" t="s">
        <v>1127</v>
      </c>
      <c r="H1745" s="13">
        <v>18000</v>
      </c>
      <c r="I1745" s="13">
        <v>5899797</v>
      </c>
      <c r="J1745" s="9" t="s">
        <v>3170</v>
      </c>
      <c r="K1745" s="9" t="s">
        <v>1074</v>
      </c>
      <c r="L1745" s="9" t="s">
        <v>5155</v>
      </c>
      <c r="M1745" s="13"/>
      <c r="N1745" s="13"/>
      <c r="O1745" s="9"/>
      <c r="P1745" s="13"/>
      <c r="Q1745" s="13">
        <v>51</v>
      </c>
      <c r="R1745" s="9" t="s">
        <v>25</v>
      </c>
      <c r="S1745" s="9" t="s">
        <v>34</v>
      </c>
      <c r="T1745" s="9" t="s">
        <v>54</v>
      </c>
      <c r="U1745" s="13">
        <v>29000000</v>
      </c>
      <c r="V1745" s="13">
        <v>1987</v>
      </c>
      <c r="W1745" s="13">
        <v>427</v>
      </c>
      <c r="X1745" s="13">
        <v>7.5</v>
      </c>
      <c r="Y1745" s="13">
        <v>2.35</v>
      </c>
      <c r="Z1745" s="14">
        <v>0</v>
      </c>
    </row>
    <row r="1746" spans="1:26" x14ac:dyDescent="0.25">
      <c r="A1746" s="5" t="s">
        <v>309</v>
      </c>
      <c r="B1746" s="6" t="s">
        <v>1136</v>
      </c>
      <c r="C1746" s="11">
        <v>65</v>
      </c>
      <c r="D1746" s="11">
        <v>112</v>
      </c>
      <c r="E1746" s="11">
        <v>759</v>
      </c>
      <c r="F1746" s="11">
        <v>933</v>
      </c>
      <c r="G1746" s="6" t="s">
        <v>469</v>
      </c>
      <c r="H1746" s="11">
        <v>11000</v>
      </c>
      <c r="I1746" s="11">
        <v>4554569</v>
      </c>
      <c r="J1746" s="6" t="s">
        <v>599</v>
      </c>
      <c r="K1746" s="6" t="s">
        <v>1074</v>
      </c>
      <c r="L1746" s="6"/>
      <c r="M1746" s="11"/>
      <c r="N1746" s="11"/>
      <c r="O1746" s="6"/>
      <c r="P1746" s="11"/>
      <c r="Q1746" s="11">
        <v>123</v>
      </c>
      <c r="R1746" s="6" t="s">
        <v>25</v>
      </c>
      <c r="S1746" s="6" t="s">
        <v>26</v>
      </c>
      <c r="T1746" s="6" t="s">
        <v>249</v>
      </c>
      <c r="U1746" s="11">
        <v>28000000</v>
      </c>
      <c r="V1746" s="11">
        <v>1999</v>
      </c>
      <c r="W1746" s="11">
        <v>1000</v>
      </c>
      <c r="X1746" s="11">
        <v>6.9</v>
      </c>
      <c r="Y1746" s="11">
        <v>2.35</v>
      </c>
      <c r="Z1746" s="12">
        <v>209</v>
      </c>
    </row>
    <row r="1747" spans="1:26" x14ac:dyDescent="0.25">
      <c r="A1747" s="8" t="s">
        <v>20</v>
      </c>
      <c r="B1747" s="9" t="s">
        <v>2302</v>
      </c>
      <c r="C1747" s="13">
        <v>148</v>
      </c>
      <c r="D1747" s="13">
        <v>88</v>
      </c>
      <c r="E1747" s="13">
        <v>64</v>
      </c>
      <c r="F1747" s="13">
        <v>363</v>
      </c>
      <c r="G1747" s="9" t="s">
        <v>585</v>
      </c>
      <c r="H1747" s="13">
        <v>1000</v>
      </c>
      <c r="I1747" s="13">
        <v>17016190</v>
      </c>
      <c r="J1747" s="9" t="s">
        <v>599</v>
      </c>
      <c r="K1747" s="9" t="s">
        <v>478</v>
      </c>
      <c r="L1747" s="9" t="s">
        <v>1786</v>
      </c>
      <c r="M1747" s="13" t="s">
        <v>2604</v>
      </c>
      <c r="N1747" s="13"/>
      <c r="O1747" s="9"/>
      <c r="P1747" s="13"/>
      <c r="Q1747" s="13">
        <v>214</v>
      </c>
      <c r="R1747" s="9" t="s">
        <v>25</v>
      </c>
      <c r="S1747" s="9" t="s">
        <v>2303</v>
      </c>
      <c r="T1747" s="9" t="s">
        <v>249</v>
      </c>
      <c r="U1747" s="13">
        <v>12000000</v>
      </c>
      <c r="V1747" s="13">
        <v>2004</v>
      </c>
      <c r="W1747" s="13">
        <v>857</v>
      </c>
      <c r="X1747" s="13">
        <v>4.9000000000000004</v>
      </c>
      <c r="Y1747" s="13">
        <v>1.85</v>
      </c>
      <c r="Z1747" s="14">
        <v>0</v>
      </c>
    </row>
    <row r="1748" spans="1:26" x14ac:dyDescent="0.25">
      <c r="A1748" s="5" t="s">
        <v>20</v>
      </c>
      <c r="B1748" s="6" t="s">
        <v>2304</v>
      </c>
      <c r="C1748" s="11">
        <v>161</v>
      </c>
      <c r="D1748" s="11">
        <v>94</v>
      </c>
      <c r="E1748" s="11">
        <v>11</v>
      </c>
      <c r="F1748" s="11">
        <v>566</v>
      </c>
      <c r="G1748" s="6" t="s">
        <v>2305</v>
      </c>
      <c r="H1748" s="11">
        <v>1000</v>
      </c>
      <c r="I1748" s="11">
        <v>6301131</v>
      </c>
      <c r="J1748" s="6" t="s">
        <v>1074</v>
      </c>
      <c r="K1748" s="6" t="s">
        <v>5505</v>
      </c>
      <c r="L1748" s="6" t="s">
        <v>2970</v>
      </c>
      <c r="M1748" s="11" t="s">
        <v>2604</v>
      </c>
      <c r="N1748" s="11"/>
      <c r="O1748" s="6"/>
      <c r="P1748" s="11"/>
      <c r="Q1748" s="11">
        <v>263</v>
      </c>
      <c r="R1748" s="6" t="s">
        <v>25</v>
      </c>
      <c r="S1748" s="6" t="s">
        <v>26</v>
      </c>
      <c r="T1748" s="6" t="s">
        <v>249</v>
      </c>
      <c r="U1748" s="11">
        <v>29000000</v>
      </c>
      <c r="V1748" s="11">
        <v>2005</v>
      </c>
      <c r="W1748" s="11">
        <v>948</v>
      </c>
      <c r="X1748" s="11">
        <v>7.1</v>
      </c>
      <c r="Y1748" s="11">
        <v>2.35</v>
      </c>
      <c r="Z1748" s="12">
        <v>0</v>
      </c>
    </row>
    <row r="1749" spans="1:26" x14ac:dyDescent="0.25">
      <c r="A1749" s="8" t="s">
        <v>20</v>
      </c>
      <c r="B1749" s="9" t="s">
        <v>594</v>
      </c>
      <c r="C1749" s="13">
        <v>124</v>
      </c>
      <c r="D1749" s="13">
        <v>90</v>
      </c>
      <c r="E1749" s="13">
        <v>63</v>
      </c>
      <c r="F1749" s="13">
        <v>631</v>
      </c>
      <c r="G1749" s="9" t="s">
        <v>704</v>
      </c>
      <c r="H1749" s="13">
        <v>49000</v>
      </c>
      <c r="I1749" s="13">
        <v>217350219</v>
      </c>
      <c r="J1749" s="9" t="s">
        <v>378</v>
      </c>
      <c r="K1749" s="9" t="s">
        <v>2809</v>
      </c>
      <c r="L1749" s="9" t="s">
        <v>599</v>
      </c>
      <c r="M1749" s="13" t="s">
        <v>4118</v>
      </c>
      <c r="N1749" s="13" t="s">
        <v>478</v>
      </c>
      <c r="O1749" s="9" t="s">
        <v>3976</v>
      </c>
      <c r="P1749" s="13" t="s">
        <v>4459</v>
      </c>
      <c r="Q1749" s="13">
        <v>244</v>
      </c>
      <c r="R1749" s="9" t="s">
        <v>25</v>
      </c>
      <c r="S1749" s="9" t="s">
        <v>26</v>
      </c>
      <c r="T1749" s="9" t="s">
        <v>126</v>
      </c>
      <c r="U1749" s="13">
        <v>28000000</v>
      </c>
      <c r="V1749" s="13">
        <v>1992</v>
      </c>
      <c r="W1749" s="13">
        <v>2000</v>
      </c>
      <c r="X1749" s="13">
        <v>8</v>
      </c>
      <c r="Y1749" s="13">
        <v>1.33</v>
      </c>
      <c r="Z1749" s="14">
        <v>0</v>
      </c>
    </row>
    <row r="1750" spans="1:26" x14ac:dyDescent="0.25">
      <c r="A1750" s="5" t="s">
        <v>20</v>
      </c>
      <c r="B1750" s="6" t="s">
        <v>991</v>
      </c>
      <c r="C1750" s="11">
        <v>349</v>
      </c>
      <c r="D1750" s="11">
        <v>167</v>
      </c>
      <c r="E1750" s="11">
        <v>473</v>
      </c>
      <c r="F1750" s="11">
        <v>303</v>
      </c>
      <c r="G1750" s="6" t="s">
        <v>2306</v>
      </c>
      <c r="H1750" s="11">
        <v>559</v>
      </c>
      <c r="I1750" s="11">
        <v>161029270</v>
      </c>
      <c r="J1750" s="6" t="s">
        <v>3170</v>
      </c>
      <c r="K1750" s="6" t="s">
        <v>5507</v>
      </c>
      <c r="L1750" s="6" t="s">
        <v>1074</v>
      </c>
      <c r="M1750" s="11" t="s">
        <v>5155</v>
      </c>
      <c r="N1750" s="11" t="s">
        <v>2909</v>
      </c>
      <c r="O1750" s="6"/>
      <c r="P1750" s="11"/>
      <c r="Q1750" s="11">
        <v>331</v>
      </c>
      <c r="R1750" s="6" t="s">
        <v>25</v>
      </c>
      <c r="S1750" s="6" t="s">
        <v>26</v>
      </c>
      <c r="T1750" s="6" t="s">
        <v>249</v>
      </c>
      <c r="U1750" s="11">
        <v>28000000</v>
      </c>
      <c r="V1750" s="11">
        <v>2015</v>
      </c>
      <c r="W1750" s="11">
        <v>427</v>
      </c>
      <c r="X1750" s="11">
        <v>7.9</v>
      </c>
      <c r="Y1750" s="11">
        <v>2.35</v>
      </c>
      <c r="Z1750" s="12">
        <v>76000</v>
      </c>
    </row>
    <row r="1751" spans="1:26" x14ac:dyDescent="0.25">
      <c r="A1751" s="8" t="s">
        <v>20</v>
      </c>
      <c r="B1751" s="9" t="s">
        <v>172</v>
      </c>
      <c r="C1751" s="13">
        <v>148</v>
      </c>
      <c r="D1751" s="13">
        <v>118</v>
      </c>
      <c r="E1751" s="13">
        <v>14000</v>
      </c>
      <c r="F1751" s="13">
        <v>237</v>
      </c>
      <c r="G1751" s="9" t="s">
        <v>2307</v>
      </c>
      <c r="H1751" s="13">
        <v>11000</v>
      </c>
      <c r="I1751" s="13">
        <v>179870271</v>
      </c>
      <c r="J1751" s="9" t="s">
        <v>497</v>
      </c>
      <c r="K1751" s="9" t="s">
        <v>378</v>
      </c>
      <c r="L1751" s="9"/>
      <c r="M1751" s="13"/>
      <c r="N1751" s="13"/>
      <c r="O1751" s="9"/>
      <c r="P1751" s="13"/>
      <c r="Q1751" s="13">
        <v>524</v>
      </c>
      <c r="R1751" s="9" t="s">
        <v>25</v>
      </c>
      <c r="S1751" s="9" t="s">
        <v>26</v>
      </c>
      <c r="T1751" s="9" t="s">
        <v>54</v>
      </c>
      <c r="U1751" s="13">
        <v>28000000</v>
      </c>
      <c r="V1751" s="13">
        <v>1984</v>
      </c>
      <c r="W1751" s="13">
        <v>429</v>
      </c>
      <c r="X1751" s="13">
        <v>7.6</v>
      </c>
      <c r="Y1751" s="13">
        <v>2.35</v>
      </c>
      <c r="Z1751" s="14">
        <v>0</v>
      </c>
    </row>
    <row r="1752" spans="1:26" x14ac:dyDescent="0.25">
      <c r="A1752" s="5" t="s">
        <v>20</v>
      </c>
      <c r="B1752" s="6" t="s">
        <v>2308</v>
      </c>
      <c r="C1752" s="11">
        <v>45</v>
      </c>
      <c r="D1752" s="11">
        <v>83</v>
      </c>
      <c r="E1752" s="11">
        <v>5</v>
      </c>
      <c r="F1752" s="11">
        <v>368</v>
      </c>
      <c r="G1752" s="6" t="s">
        <v>750</v>
      </c>
      <c r="H1752" s="11">
        <v>971</v>
      </c>
      <c r="I1752" s="11">
        <v>100491683</v>
      </c>
      <c r="J1752" s="6" t="s">
        <v>378</v>
      </c>
      <c r="K1752" s="6" t="s">
        <v>2809</v>
      </c>
      <c r="L1752" s="6" t="s">
        <v>599</v>
      </c>
      <c r="M1752" s="11" t="s">
        <v>1074</v>
      </c>
      <c r="N1752" s="11" t="s">
        <v>4118</v>
      </c>
      <c r="O1752" s="6" t="s">
        <v>3976</v>
      </c>
      <c r="P1752" s="11"/>
      <c r="Q1752" s="11">
        <v>67</v>
      </c>
      <c r="R1752" s="6" t="s">
        <v>25</v>
      </c>
      <c r="S1752" s="6" t="s">
        <v>26</v>
      </c>
      <c r="T1752" s="6" t="s">
        <v>126</v>
      </c>
      <c r="U1752" s="11">
        <v>24000000</v>
      </c>
      <c r="V1752" s="11">
        <v>1998</v>
      </c>
      <c r="W1752" s="11">
        <v>503</v>
      </c>
      <c r="X1752" s="11">
        <v>5.9</v>
      </c>
      <c r="Y1752" s="11">
        <v>1.85</v>
      </c>
      <c r="Z1752" s="12">
        <v>418</v>
      </c>
    </row>
    <row r="1753" spans="1:26" x14ac:dyDescent="0.25">
      <c r="A1753" s="8" t="s">
        <v>20</v>
      </c>
      <c r="B1753" s="9" t="s">
        <v>381</v>
      </c>
      <c r="C1753" s="13">
        <v>133</v>
      </c>
      <c r="D1753" s="13">
        <v>104</v>
      </c>
      <c r="E1753" s="13">
        <v>93</v>
      </c>
      <c r="F1753" s="13">
        <v>878</v>
      </c>
      <c r="G1753" s="9" t="s">
        <v>1240</v>
      </c>
      <c r="H1753" s="13">
        <v>11000</v>
      </c>
      <c r="I1753" s="13">
        <v>74058698</v>
      </c>
      <c r="J1753" s="9" t="s">
        <v>5507</v>
      </c>
      <c r="K1753" s="9" t="s">
        <v>1074</v>
      </c>
      <c r="L1753" s="9" t="s">
        <v>2604</v>
      </c>
      <c r="M1753" s="13"/>
      <c r="N1753" s="13"/>
      <c r="O1753" s="9"/>
      <c r="P1753" s="13"/>
      <c r="Q1753" s="13">
        <v>317</v>
      </c>
      <c r="R1753" s="9" t="s">
        <v>25</v>
      </c>
      <c r="S1753" s="9" t="s">
        <v>26</v>
      </c>
      <c r="T1753" s="9" t="s">
        <v>249</v>
      </c>
      <c r="U1753" s="13">
        <v>60000000</v>
      </c>
      <c r="V1753" s="13">
        <v>2001</v>
      </c>
      <c r="W1753" s="13">
        <v>2000</v>
      </c>
      <c r="X1753" s="13">
        <v>6.3</v>
      </c>
      <c r="Y1753" s="13">
        <v>2.35</v>
      </c>
      <c r="Z1753" s="14">
        <v>0</v>
      </c>
    </row>
    <row r="1754" spans="1:26" x14ac:dyDescent="0.25">
      <c r="A1754" s="5" t="s">
        <v>20</v>
      </c>
      <c r="B1754" s="6" t="s">
        <v>1612</v>
      </c>
      <c r="C1754" s="11">
        <v>87</v>
      </c>
      <c r="D1754" s="11">
        <v>110</v>
      </c>
      <c r="E1754" s="11">
        <v>350</v>
      </c>
      <c r="F1754" s="11">
        <v>83</v>
      </c>
      <c r="G1754" s="6" t="s">
        <v>2177</v>
      </c>
      <c r="H1754" s="11">
        <v>11000</v>
      </c>
      <c r="I1754" s="11"/>
      <c r="J1754" s="6" t="s">
        <v>3170</v>
      </c>
      <c r="K1754" s="6" t="s">
        <v>599</v>
      </c>
      <c r="L1754" s="6" t="s">
        <v>1074</v>
      </c>
      <c r="M1754" s="11" t="s">
        <v>2909</v>
      </c>
      <c r="N1754" s="11" t="s">
        <v>4459</v>
      </c>
      <c r="O1754" s="6"/>
      <c r="P1754" s="11"/>
      <c r="Q1754" s="11">
        <v>32</v>
      </c>
      <c r="R1754" s="6" t="s">
        <v>25</v>
      </c>
      <c r="S1754" s="6" t="s">
        <v>34</v>
      </c>
      <c r="T1754" s="6" t="s">
        <v>27</v>
      </c>
      <c r="U1754" s="11">
        <v>29000000</v>
      </c>
      <c r="V1754" s="11">
        <v>2016</v>
      </c>
      <c r="W1754" s="11">
        <v>183</v>
      </c>
      <c r="X1754" s="11">
        <v>7.1</v>
      </c>
      <c r="Y1754" s="11">
        <v>2.35</v>
      </c>
      <c r="Z1754" s="12">
        <v>0</v>
      </c>
    </row>
    <row r="1755" spans="1:26" x14ac:dyDescent="0.25">
      <c r="A1755" s="8" t="s">
        <v>20</v>
      </c>
      <c r="B1755" s="9" t="s">
        <v>1442</v>
      </c>
      <c r="C1755" s="13">
        <v>178</v>
      </c>
      <c r="D1755" s="13">
        <v>102</v>
      </c>
      <c r="E1755" s="13">
        <v>0</v>
      </c>
      <c r="F1755" s="13">
        <v>876</v>
      </c>
      <c r="G1755" s="9" t="s">
        <v>214</v>
      </c>
      <c r="H1755" s="13">
        <v>40000</v>
      </c>
      <c r="I1755" s="13">
        <v>55845943</v>
      </c>
      <c r="J1755" s="9" t="s">
        <v>497</v>
      </c>
      <c r="K1755" s="9" t="s">
        <v>5507</v>
      </c>
      <c r="L1755" s="9" t="s">
        <v>2604</v>
      </c>
      <c r="M1755" s="13"/>
      <c r="N1755" s="13"/>
      <c r="O1755" s="9"/>
      <c r="P1755" s="13"/>
      <c r="Q1755" s="13">
        <v>471</v>
      </c>
      <c r="R1755" s="9" t="s">
        <v>25</v>
      </c>
      <c r="S1755" s="9" t="s">
        <v>26</v>
      </c>
      <c r="T1755" s="9" t="s">
        <v>249</v>
      </c>
      <c r="U1755" s="13">
        <v>29000000</v>
      </c>
      <c r="V1755" s="13">
        <v>2003</v>
      </c>
      <c r="W1755" s="13">
        <v>4000</v>
      </c>
      <c r="X1755" s="13">
        <v>6.4</v>
      </c>
      <c r="Y1755" s="13">
        <v>1.78</v>
      </c>
      <c r="Z1755" s="14">
        <v>0</v>
      </c>
    </row>
    <row r="1756" spans="1:26" x14ac:dyDescent="0.25">
      <c r="A1756" s="5" t="s">
        <v>20</v>
      </c>
      <c r="B1756" s="6" t="s">
        <v>491</v>
      </c>
      <c r="C1756" s="11">
        <v>233</v>
      </c>
      <c r="D1756" s="11">
        <v>131</v>
      </c>
      <c r="E1756" s="11">
        <v>323</v>
      </c>
      <c r="F1756" s="11">
        <v>541</v>
      </c>
      <c r="G1756" s="6" t="s">
        <v>386</v>
      </c>
      <c r="H1756" s="11">
        <v>25000</v>
      </c>
      <c r="I1756" s="11">
        <v>81350242</v>
      </c>
      <c r="J1756" s="6" t="s">
        <v>497</v>
      </c>
      <c r="K1756" s="6" t="s">
        <v>2604</v>
      </c>
      <c r="L1756" s="6"/>
      <c r="M1756" s="11"/>
      <c r="N1756" s="11"/>
      <c r="O1756" s="6"/>
      <c r="P1756" s="11"/>
      <c r="Q1756" s="11">
        <v>722</v>
      </c>
      <c r="R1756" s="6" t="s">
        <v>25</v>
      </c>
      <c r="S1756" s="6" t="s">
        <v>26</v>
      </c>
      <c r="T1756" s="6" t="s">
        <v>249</v>
      </c>
      <c r="U1756" s="11">
        <v>28000000</v>
      </c>
      <c r="V1756" s="11">
        <v>1988</v>
      </c>
      <c r="W1756" s="11">
        <v>13000</v>
      </c>
      <c r="X1756" s="11">
        <v>8.1999999999999993</v>
      </c>
      <c r="Y1756" s="11">
        <v>2.35</v>
      </c>
      <c r="Z1756" s="12">
        <v>25000</v>
      </c>
    </row>
    <row r="1757" spans="1:26" x14ac:dyDescent="0.25">
      <c r="A1757" s="8" t="s">
        <v>20</v>
      </c>
      <c r="B1757" s="9" t="s">
        <v>2111</v>
      </c>
      <c r="C1757" s="13">
        <v>173</v>
      </c>
      <c r="D1757" s="13">
        <v>101</v>
      </c>
      <c r="E1757" s="13">
        <v>136</v>
      </c>
      <c r="F1757" s="13">
        <v>526</v>
      </c>
      <c r="G1757" s="9" t="s">
        <v>1337</v>
      </c>
      <c r="H1757" s="13">
        <v>833</v>
      </c>
      <c r="I1757" s="13">
        <v>67266300</v>
      </c>
      <c r="J1757" s="9" t="s">
        <v>599</v>
      </c>
      <c r="K1757" s="9"/>
      <c r="L1757" s="9"/>
      <c r="M1757" s="13"/>
      <c r="N1757" s="13"/>
      <c r="O1757" s="9"/>
      <c r="P1757" s="13"/>
      <c r="Q1757" s="13">
        <v>170</v>
      </c>
      <c r="R1757" s="9" t="s">
        <v>25</v>
      </c>
      <c r="S1757" s="9" t="s">
        <v>318</v>
      </c>
      <c r="T1757" s="9" t="s">
        <v>249</v>
      </c>
      <c r="U1757" s="13">
        <v>28000000</v>
      </c>
      <c r="V1757" s="13">
        <v>2008</v>
      </c>
      <c r="W1757" s="13">
        <v>543</v>
      </c>
      <c r="X1757" s="13">
        <v>6.9</v>
      </c>
      <c r="Y1757" s="13">
        <v>1.85</v>
      </c>
      <c r="Z1757" s="14">
        <v>0</v>
      </c>
    </row>
    <row r="1758" spans="1:26" x14ac:dyDescent="0.25">
      <c r="A1758" s="5" t="s">
        <v>20</v>
      </c>
      <c r="B1758" s="6" t="s">
        <v>624</v>
      </c>
      <c r="C1758" s="11">
        <v>426</v>
      </c>
      <c r="D1758" s="11">
        <v>130</v>
      </c>
      <c r="E1758" s="11">
        <v>285</v>
      </c>
      <c r="F1758" s="11">
        <v>767</v>
      </c>
      <c r="G1758" s="6" t="s">
        <v>36</v>
      </c>
      <c r="H1758" s="11">
        <v>33000</v>
      </c>
      <c r="I1758" s="11">
        <v>70235322</v>
      </c>
      <c r="J1758" s="6" t="s">
        <v>3170</v>
      </c>
      <c r="K1758" s="6" t="s">
        <v>599</v>
      </c>
      <c r="L1758" s="6" t="s">
        <v>1074</v>
      </c>
      <c r="M1758" s="11" t="s">
        <v>5155</v>
      </c>
      <c r="N1758" s="11"/>
      <c r="O1758" s="6"/>
      <c r="P1758" s="11"/>
      <c r="Q1758" s="11">
        <v>374</v>
      </c>
      <c r="R1758" s="6" t="s">
        <v>25</v>
      </c>
      <c r="S1758" s="6" t="s">
        <v>26</v>
      </c>
      <c r="T1758" s="6" t="s">
        <v>249</v>
      </c>
      <c r="U1758" s="11">
        <v>28000000</v>
      </c>
      <c r="V1758" s="11">
        <v>2015</v>
      </c>
      <c r="W1758" s="11">
        <v>23000</v>
      </c>
      <c r="X1758" s="11">
        <v>7.8</v>
      </c>
      <c r="Y1758" s="11">
        <v>2.35</v>
      </c>
      <c r="Z1758" s="12">
        <v>99000</v>
      </c>
    </row>
    <row r="1759" spans="1:26" x14ac:dyDescent="0.25">
      <c r="A1759" s="8" t="s">
        <v>20</v>
      </c>
      <c r="B1759" s="9" t="s">
        <v>415</v>
      </c>
      <c r="C1759" s="13">
        <v>210</v>
      </c>
      <c r="D1759" s="13">
        <v>120</v>
      </c>
      <c r="E1759" s="13">
        <v>0</v>
      </c>
      <c r="F1759" s="13">
        <v>210</v>
      </c>
      <c r="G1759" s="9" t="s">
        <v>746</v>
      </c>
      <c r="H1759" s="13">
        <v>579</v>
      </c>
      <c r="I1759" s="13">
        <v>7443007</v>
      </c>
      <c r="J1759" s="9" t="s">
        <v>599</v>
      </c>
      <c r="K1759" s="9" t="s">
        <v>1074</v>
      </c>
      <c r="L1759" s="9" t="s">
        <v>2909</v>
      </c>
      <c r="M1759" s="13"/>
      <c r="N1759" s="13"/>
      <c r="O1759" s="9"/>
      <c r="P1759" s="13"/>
      <c r="Q1759" s="13">
        <v>71</v>
      </c>
      <c r="R1759" s="9" t="s">
        <v>25</v>
      </c>
      <c r="S1759" s="9" t="s">
        <v>26</v>
      </c>
      <c r="T1759" s="9" t="s">
        <v>249</v>
      </c>
      <c r="U1759" s="13">
        <v>30000000</v>
      </c>
      <c r="V1759" s="13">
        <v>2009</v>
      </c>
      <c r="W1759" s="13">
        <v>489</v>
      </c>
      <c r="X1759" s="13">
        <v>6.7</v>
      </c>
      <c r="Y1759" s="13">
        <v>1.85</v>
      </c>
      <c r="Z1759" s="14">
        <v>0</v>
      </c>
    </row>
    <row r="1760" spans="1:26" x14ac:dyDescent="0.25">
      <c r="A1760" s="5" t="s">
        <v>20</v>
      </c>
      <c r="B1760" s="6" t="s">
        <v>2244</v>
      </c>
      <c r="C1760" s="11">
        <v>129</v>
      </c>
      <c r="D1760" s="11">
        <v>135</v>
      </c>
      <c r="E1760" s="11">
        <v>149</v>
      </c>
      <c r="F1760" s="11">
        <v>250</v>
      </c>
      <c r="G1760" s="6" t="s">
        <v>540</v>
      </c>
      <c r="H1760" s="11">
        <v>639</v>
      </c>
      <c r="I1760" s="11">
        <v>64371181</v>
      </c>
      <c r="J1760" s="6" t="s">
        <v>3170</v>
      </c>
      <c r="K1760" s="6" t="s">
        <v>1074</v>
      </c>
      <c r="L1760" s="6" t="s">
        <v>5155</v>
      </c>
      <c r="M1760" s="11" t="s">
        <v>5506</v>
      </c>
      <c r="N1760" s="11"/>
      <c r="O1760" s="6"/>
      <c r="P1760" s="11"/>
      <c r="Q1760" s="11">
        <v>289</v>
      </c>
      <c r="R1760" s="6" t="s">
        <v>25</v>
      </c>
      <c r="S1760" s="6" t="s">
        <v>26</v>
      </c>
      <c r="T1760" s="6" t="s">
        <v>54</v>
      </c>
      <c r="U1760" s="11">
        <v>28000000</v>
      </c>
      <c r="V1760" s="11">
        <v>2004</v>
      </c>
      <c r="W1760" s="11">
        <v>617</v>
      </c>
      <c r="X1760" s="11">
        <v>7.5</v>
      </c>
      <c r="Y1760" s="11">
        <v>2.4</v>
      </c>
      <c r="Z1760" s="12">
        <v>0</v>
      </c>
    </row>
    <row r="1761" spans="1:26" x14ac:dyDescent="0.25">
      <c r="A1761" s="8" t="s">
        <v>20</v>
      </c>
      <c r="B1761" s="9" t="s">
        <v>62</v>
      </c>
      <c r="C1761" s="13">
        <v>287</v>
      </c>
      <c r="D1761" s="13">
        <v>110</v>
      </c>
      <c r="E1761" s="13">
        <v>0</v>
      </c>
      <c r="F1761" s="13">
        <v>1000</v>
      </c>
      <c r="G1761" s="9" t="s">
        <v>1313</v>
      </c>
      <c r="H1761" s="13">
        <v>3000</v>
      </c>
      <c r="I1761" s="13">
        <v>58885635</v>
      </c>
      <c r="J1761" s="9" t="s">
        <v>497</v>
      </c>
      <c r="K1761" s="9" t="s">
        <v>1786</v>
      </c>
      <c r="L1761" s="9" t="s">
        <v>2604</v>
      </c>
      <c r="M1761" s="13"/>
      <c r="N1761" s="13"/>
      <c r="O1761" s="9"/>
      <c r="P1761" s="13"/>
      <c r="Q1761" s="13">
        <v>1057</v>
      </c>
      <c r="R1761" s="9" t="s">
        <v>25</v>
      </c>
      <c r="S1761" s="9" t="s">
        <v>26</v>
      </c>
      <c r="T1761" s="9" t="s">
        <v>249</v>
      </c>
      <c r="U1761" s="13">
        <v>26000000</v>
      </c>
      <c r="V1761" s="13">
        <v>2004</v>
      </c>
      <c r="W1761" s="13">
        <v>2000</v>
      </c>
      <c r="X1761" s="13">
        <v>7.4</v>
      </c>
      <c r="Y1761" s="13">
        <v>2.35</v>
      </c>
      <c r="Z1761" s="14">
        <v>7000</v>
      </c>
    </row>
    <row r="1762" spans="1:26" x14ac:dyDescent="0.25">
      <c r="A1762" s="5" t="s">
        <v>20</v>
      </c>
      <c r="B1762" s="6" t="s">
        <v>874</v>
      </c>
      <c r="C1762" s="11">
        <v>108</v>
      </c>
      <c r="D1762" s="11">
        <v>103</v>
      </c>
      <c r="E1762" s="11">
        <v>163</v>
      </c>
      <c r="F1762" s="11">
        <v>968</v>
      </c>
      <c r="G1762" s="6" t="s">
        <v>108</v>
      </c>
      <c r="H1762" s="11">
        <v>11000</v>
      </c>
      <c r="I1762" s="11">
        <v>60400856</v>
      </c>
      <c r="J1762" s="6" t="s">
        <v>599</v>
      </c>
      <c r="K1762" s="6" t="s">
        <v>4459</v>
      </c>
      <c r="L1762" s="6"/>
      <c r="M1762" s="11"/>
      <c r="N1762" s="11"/>
      <c r="O1762" s="6"/>
      <c r="P1762" s="11"/>
      <c r="Q1762" s="11">
        <v>229</v>
      </c>
      <c r="R1762" s="6" t="s">
        <v>25</v>
      </c>
      <c r="S1762" s="6" t="s">
        <v>318</v>
      </c>
      <c r="T1762" s="6" t="s">
        <v>27</v>
      </c>
      <c r="U1762" s="11">
        <v>35000000</v>
      </c>
      <c r="V1762" s="11">
        <v>2001</v>
      </c>
      <c r="W1762" s="11">
        <v>2000</v>
      </c>
      <c r="X1762" s="11">
        <v>5.2</v>
      </c>
      <c r="Y1762" s="11">
        <v>2.35</v>
      </c>
      <c r="Z1762" s="12">
        <v>0</v>
      </c>
    </row>
    <row r="1763" spans="1:26" x14ac:dyDescent="0.25">
      <c r="A1763" s="8" t="s">
        <v>20</v>
      </c>
      <c r="B1763" s="9" t="s">
        <v>2310</v>
      </c>
      <c r="C1763" s="13">
        <v>62</v>
      </c>
      <c r="D1763" s="13">
        <v>115</v>
      </c>
      <c r="E1763" s="13">
        <v>21</v>
      </c>
      <c r="F1763" s="13">
        <v>47</v>
      </c>
      <c r="G1763" s="9" t="s">
        <v>2311</v>
      </c>
      <c r="H1763" s="13">
        <v>173</v>
      </c>
      <c r="I1763" s="13"/>
      <c r="J1763" s="9" t="s">
        <v>378</v>
      </c>
      <c r="K1763" s="9" t="s">
        <v>2809</v>
      </c>
      <c r="L1763" s="9" t="s">
        <v>2970</v>
      </c>
      <c r="M1763" s="13"/>
      <c r="N1763" s="13"/>
      <c r="O1763" s="9"/>
      <c r="P1763" s="13"/>
      <c r="Q1763" s="13">
        <v>28</v>
      </c>
      <c r="R1763" s="9" t="s">
        <v>281</v>
      </c>
      <c r="S1763" s="9" t="s">
        <v>282</v>
      </c>
      <c r="T1763" s="9" t="s">
        <v>1430</v>
      </c>
      <c r="U1763" s="13">
        <v>30000000</v>
      </c>
      <c r="V1763" s="13">
        <v>2013</v>
      </c>
      <c r="W1763" s="13">
        <v>59</v>
      </c>
      <c r="X1763" s="13">
        <v>6.5</v>
      </c>
      <c r="Y1763" s="13">
        <v>2.35</v>
      </c>
      <c r="Z1763" s="14">
        <v>0</v>
      </c>
    </row>
    <row r="1764" spans="1:26" x14ac:dyDescent="0.25">
      <c r="A1764" s="5" t="s">
        <v>20</v>
      </c>
      <c r="B1764" s="6" t="s">
        <v>1555</v>
      </c>
      <c r="C1764" s="11">
        <v>220</v>
      </c>
      <c r="D1764" s="11">
        <v>110</v>
      </c>
      <c r="E1764" s="11">
        <v>0</v>
      </c>
      <c r="F1764" s="11">
        <v>327</v>
      </c>
      <c r="G1764" s="6" t="s">
        <v>1225</v>
      </c>
      <c r="H1764" s="11">
        <v>13000</v>
      </c>
      <c r="I1764" s="11">
        <v>52353636</v>
      </c>
      <c r="J1764" s="6" t="s">
        <v>599</v>
      </c>
      <c r="K1764" s="6" t="s">
        <v>1074</v>
      </c>
      <c r="L1764" s="6"/>
      <c r="M1764" s="11"/>
      <c r="N1764" s="11"/>
      <c r="O1764" s="6"/>
      <c r="P1764" s="11"/>
      <c r="Q1764" s="11">
        <v>962</v>
      </c>
      <c r="R1764" s="6" t="s">
        <v>25</v>
      </c>
      <c r="S1764" s="6" t="s">
        <v>26</v>
      </c>
      <c r="T1764" s="6" t="s">
        <v>249</v>
      </c>
      <c r="U1764" s="11">
        <v>21000000</v>
      </c>
      <c r="V1764" s="11">
        <v>2001</v>
      </c>
      <c r="W1764" s="11">
        <v>1000</v>
      </c>
      <c r="X1764" s="11">
        <v>7.6</v>
      </c>
      <c r="Y1764" s="11">
        <v>2.35</v>
      </c>
      <c r="Z1764" s="12">
        <v>0</v>
      </c>
    </row>
    <row r="1765" spans="1:26" x14ac:dyDescent="0.25">
      <c r="A1765" s="8" t="s">
        <v>20</v>
      </c>
      <c r="B1765" s="9" t="s">
        <v>527</v>
      </c>
      <c r="C1765" s="13">
        <v>136</v>
      </c>
      <c r="D1765" s="13">
        <v>91</v>
      </c>
      <c r="E1765" s="13">
        <v>446</v>
      </c>
      <c r="F1765" s="13">
        <v>660</v>
      </c>
      <c r="G1765" s="9" t="s">
        <v>2312</v>
      </c>
      <c r="H1765" s="13">
        <v>1000</v>
      </c>
      <c r="I1765" s="13">
        <v>51475962</v>
      </c>
      <c r="J1765" s="9" t="s">
        <v>5505</v>
      </c>
      <c r="K1765" s="9" t="s">
        <v>2604</v>
      </c>
      <c r="L1765" s="9"/>
      <c r="M1765" s="13"/>
      <c r="N1765" s="13"/>
      <c r="O1765" s="9"/>
      <c r="P1765" s="13"/>
      <c r="Q1765" s="13">
        <v>714</v>
      </c>
      <c r="R1765" s="9" t="s">
        <v>25</v>
      </c>
      <c r="S1765" s="9" t="s">
        <v>26</v>
      </c>
      <c r="T1765" s="9" t="s">
        <v>249</v>
      </c>
      <c r="U1765" s="13">
        <v>30000000</v>
      </c>
      <c r="V1765" s="13">
        <v>2003</v>
      </c>
      <c r="W1765" s="13">
        <v>872</v>
      </c>
      <c r="X1765" s="13">
        <v>7.3</v>
      </c>
      <c r="Y1765" s="13">
        <v>2.35</v>
      </c>
      <c r="Z1765" s="14">
        <v>11000</v>
      </c>
    </row>
    <row r="1766" spans="1:26" x14ac:dyDescent="0.25">
      <c r="A1766" s="5" t="s">
        <v>20</v>
      </c>
      <c r="B1766" s="6" t="s">
        <v>291</v>
      </c>
      <c r="C1766" s="11">
        <v>222</v>
      </c>
      <c r="D1766" s="11">
        <v>105</v>
      </c>
      <c r="E1766" s="11">
        <v>226</v>
      </c>
      <c r="F1766" s="11">
        <v>966</v>
      </c>
      <c r="G1766" s="6" t="s">
        <v>205</v>
      </c>
      <c r="H1766" s="11">
        <v>22000</v>
      </c>
      <c r="I1766" s="11">
        <v>63910583</v>
      </c>
      <c r="J1766" s="6" t="s">
        <v>599</v>
      </c>
      <c r="K1766" s="6" t="s">
        <v>4459</v>
      </c>
      <c r="L1766" s="6"/>
      <c r="M1766" s="11"/>
      <c r="N1766" s="11"/>
      <c r="O1766" s="6"/>
      <c r="P1766" s="11"/>
      <c r="Q1766" s="11">
        <v>173</v>
      </c>
      <c r="R1766" s="6" t="s">
        <v>25</v>
      </c>
      <c r="S1766" s="6" t="s">
        <v>26</v>
      </c>
      <c r="T1766" s="6" t="s">
        <v>27</v>
      </c>
      <c r="U1766" s="11">
        <v>28000000</v>
      </c>
      <c r="V1766" s="11">
        <v>2013</v>
      </c>
      <c r="W1766" s="11">
        <v>11000</v>
      </c>
      <c r="X1766" s="11">
        <v>6.6</v>
      </c>
      <c r="Y1766" s="11">
        <v>2.35</v>
      </c>
      <c r="Z1766" s="12">
        <v>27000</v>
      </c>
    </row>
    <row r="1767" spans="1:26" x14ac:dyDescent="0.25">
      <c r="A1767" s="8" t="s">
        <v>20</v>
      </c>
      <c r="B1767" s="9" t="s">
        <v>1730</v>
      </c>
      <c r="C1767" s="13">
        <v>112</v>
      </c>
      <c r="D1767" s="13">
        <v>127</v>
      </c>
      <c r="E1767" s="13">
        <v>46</v>
      </c>
      <c r="F1767" s="13">
        <v>244</v>
      </c>
      <c r="G1767" s="9" t="s">
        <v>2313</v>
      </c>
      <c r="H1767" s="13">
        <v>844</v>
      </c>
      <c r="I1767" s="13">
        <v>62300000</v>
      </c>
      <c r="J1767" s="9" t="s">
        <v>497</v>
      </c>
      <c r="K1767" s="9" t="s">
        <v>378</v>
      </c>
      <c r="L1767" s="9" t="s">
        <v>2604</v>
      </c>
      <c r="M1767" s="13"/>
      <c r="N1767" s="13"/>
      <c r="O1767" s="9"/>
      <c r="P1767" s="13"/>
      <c r="Q1767" s="13">
        <v>263</v>
      </c>
      <c r="R1767" s="9" t="s">
        <v>25</v>
      </c>
      <c r="S1767" s="9" t="s">
        <v>34</v>
      </c>
      <c r="T1767" s="9" t="s">
        <v>54</v>
      </c>
      <c r="U1767" s="13">
        <v>28000000</v>
      </c>
      <c r="V1767" s="13">
        <v>1981</v>
      </c>
      <c r="W1767" s="13">
        <v>402</v>
      </c>
      <c r="X1767" s="13">
        <v>6.8</v>
      </c>
      <c r="Y1767" s="13">
        <v>2.35</v>
      </c>
      <c r="Z1767" s="14">
        <v>2000</v>
      </c>
    </row>
    <row r="1768" spans="1:26" x14ac:dyDescent="0.25">
      <c r="A1768" s="5" t="s">
        <v>20</v>
      </c>
      <c r="B1768" s="6" t="s">
        <v>600</v>
      </c>
      <c r="C1768" s="11">
        <v>122</v>
      </c>
      <c r="D1768" s="11">
        <v>82</v>
      </c>
      <c r="E1768" s="11">
        <v>23</v>
      </c>
      <c r="F1768" s="11">
        <v>6</v>
      </c>
      <c r="G1768" s="6" t="s">
        <v>2314</v>
      </c>
      <c r="H1768" s="11">
        <v>11</v>
      </c>
      <c r="I1768" s="11">
        <v>49968653</v>
      </c>
      <c r="J1768" s="6" t="s">
        <v>599</v>
      </c>
      <c r="K1768" s="6" t="s">
        <v>4459</v>
      </c>
      <c r="L1768" s="6"/>
      <c r="M1768" s="11"/>
      <c r="N1768" s="11"/>
      <c r="O1768" s="6"/>
      <c r="P1768" s="11"/>
      <c r="Q1768" s="11">
        <v>374</v>
      </c>
      <c r="R1768" s="6" t="s">
        <v>25</v>
      </c>
      <c r="S1768" s="6" t="s">
        <v>26</v>
      </c>
      <c r="T1768" s="6" t="s">
        <v>27</v>
      </c>
      <c r="U1768" s="11">
        <v>28000000</v>
      </c>
      <c r="V1768" s="11">
        <v>2001</v>
      </c>
      <c r="W1768" s="11">
        <v>9</v>
      </c>
      <c r="X1768" s="11">
        <v>6.9</v>
      </c>
      <c r="Y1768" s="11">
        <v>1.85</v>
      </c>
      <c r="Z1768" s="12">
        <v>12000</v>
      </c>
    </row>
    <row r="1769" spans="1:26" x14ac:dyDescent="0.25">
      <c r="A1769" s="8" t="s">
        <v>20</v>
      </c>
      <c r="B1769" s="9" t="s">
        <v>649</v>
      </c>
      <c r="C1769" s="13">
        <v>62</v>
      </c>
      <c r="D1769" s="13">
        <v>99</v>
      </c>
      <c r="E1769" s="13">
        <v>0</v>
      </c>
      <c r="F1769" s="13">
        <v>186</v>
      </c>
      <c r="G1769" s="9" t="s">
        <v>789</v>
      </c>
      <c r="H1769" s="13">
        <v>664</v>
      </c>
      <c r="I1769" s="13">
        <v>44450000</v>
      </c>
      <c r="J1769" s="9" t="s">
        <v>497</v>
      </c>
      <c r="K1769" s="9" t="s">
        <v>5507</v>
      </c>
      <c r="L1769" s="9" t="s">
        <v>2970</v>
      </c>
      <c r="M1769" s="13" t="s">
        <v>2604</v>
      </c>
      <c r="N1769" s="13"/>
      <c r="O1769" s="9"/>
      <c r="P1769" s="13"/>
      <c r="Q1769" s="13">
        <v>115</v>
      </c>
      <c r="R1769" s="9" t="s">
        <v>25</v>
      </c>
      <c r="S1769" s="9" t="s">
        <v>121</v>
      </c>
      <c r="T1769" s="9" t="s">
        <v>249</v>
      </c>
      <c r="U1769" s="13">
        <v>27000000</v>
      </c>
      <c r="V1769" s="13">
        <v>1994</v>
      </c>
      <c r="W1769" s="13">
        <v>655</v>
      </c>
      <c r="X1769" s="13">
        <v>5.8</v>
      </c>
      <c r="Y1769" s="13">
        <v>2.35</v>
      </c>
      <c r="Z1769" s="14">
        <v>0</v>
      </c>
    </row>
    <row r="1770" spans="1:26" x14ac:dyDescent="0.25">
      <c r="A1770" s="5" t="s">
        <v>20</v>
      </c>
      <c r="B1770" s="6" t="s">
        <v>737</v>
      </c>
      <c r="C1770" s="11">
        <v>135</v>
      </c>
      <c r="D1770" s="11">
        <v>90</v>
      </c>
      <c r="E1770" s="11">
        <v>0</v>
      </c>
      <c r="F1770" s="11">
        <v>8000</v>
      </c>
      <c r="G1770" s="6" t="s">
        <v>105</v>
      </c>
      <c r="H1770" s="11">
        <v>14000</v>
      </c>
      <c r="I1770" s="11">
        <v>45162741</v>
      </c>
      <c r="J1770" s="6" t="s">
        <v>599</v>
      </c>
      <c r="K1770" s="6"/>
      <c r="L1770" s="6"/>
      <c r="M1770" s="11"/>
      <c r="N1770" s="11"/>
      <c r="O1770" s="6"/>
      <c r="P1770" s="11"/>
      <c r="Q1770" s="11">
        <v>523</v>
      </c>
      <c r="R1770" s="6" t="s">
        <v>25</v>
      </c>
      <c r="S1770" s="6" t="s">
        <v>318</v>
      </c>
      <c r="T1770" s="6" t="s">
        <v>27</v>
      </c>
      <c r="U1770" s="11">
        <v>28000000</v>
      </c>
      <c r="V1770" s="11">
        <v>2001</v>
      </c>
      <c r="W1770" s="11">
        <v>10000</v>
      </c>
      <c r="X1770" s="11">
        <v>6.6</v>
      </c>
      <c r="Y1770" s="11">
        <v>2.35</v>
      </c>
      <c r="Z1770" s="12">
        <v>0</v>
      </c>
    </row>
    <row r="1771" spans="1:26" x14ac:dyDescent="0.25">
      <c r="A1771" s="8" t="s">
        <v>20</v>
      </c>
      <c r="B1771" s="9" t="s">
        <v>2057</v>
      </c>
      <c r="C1771" s="13">
        <v>184</v>
      </c>
      <c r="D1771" s="13">
        <v>115</v>
      </c>
      <c r="E1771" s="13">
        <v>529</v>
      </c>
      <c r="F1771" s="13">
        <v>325</v>
      </c>
      <c r="G1771" s="9" t="s">
        <v>2315</v>
      </c>
      <c r="H1771" s="13">
        <v>576</v>
      </c>
      <c r="I1771" s="13">
        <v>71346930</v>
      </c>
      <c r="J1771" s="9" t="s">
        <v>1074</v>
      </c>
      <c r="K1771" s="9" t="s">
        <v>4459</v>
      </c>
      <c r="L1771" s="9" t="s">
        <v>2604</v>
      </c>
      <c r="M1771" s="13"/>
      <c r="N1771" s="13"/>
      <c r="O1771" s="9"/>
      <c r="P1771" s="13"/>
      <c r="Q1771" s="13">
        <v>160</v>
      </c>
      <c r="R1771" s="9" t="s">
        <v>25</v>
      </c>
      <c r="S1771" s="9" t="s">
        <v>26</v>
      </c>
      <c r="T1771" s="9" t="s">
        <v>27</v>
      </c>
      <c r="U1771" s="13">
        <v>28000000</v>
      </c>
      <c r="V1771" s="13">
        <v>2013</v>
      </c>
      <c r="W1771" s="13">
        <v>447</v>
      </c>
      <c r="X1771" s="13">
        <v>6.7</v>
      </c>
      <c r="Y1771" s="13">
        <v>2.35</v>
      </c>
      <c r="Z1771" s="14">
        <v>23000</v>
      </c>
    </row>
    <row r="1772" spans="1:26" x14ac:dyDescent="0.25">
      <c r="A1772" s="5" t="s">
        <v>20</v>
      </c>
      <c r="B1772" s="6" t="s">
        <v>1242</v>
      </c>
      <c r="C1772" s="11">
        <v>36</v>
      </c>
      <c r="D1772" s="11">
        <v>96</v>
      </c>
      <c r="E1772" s="11">
        <v>197</v>
      </c>
      <c r="F1772" s="11">
        <v>115</v>
      </c>
      <c r="G1772" s="6" t="s">
        <v>2316</v>
      </c>
      <c r="H1772" s="11">
        <v>580</v>
      </c>
      <c r="I1772" s="11">
        <v>39514713</v>
      </c>
      <c r="J1772" s="6" t="s">
        <v>599</v>
      </c>
      <c r="K1772" s="6" t="s">
        <v>4118</v>
      </c>
      <c r="L1772" s="6" t="s">
        <v>478</v>
      </c>
      <c r="M1772" s="11"/>
      <c r="N1772" s="11"/>
      <c r="O1772" s="6"/>
      <c r="P1772" s="11"/>
      <c r="Q1772" s="11">
        <v>132</v>
      </c>
      <c r="R1772" s="6" t="s">
        <v>25</v>
      </c>
      <c r="S1772" s="6" t="s">
        <v>26</v>
      </c>
      <c r="T1772" s="6" t="s">
        <v>54</v>
      </c>
      <c r="U1772" s="11">
        <v>28000000</v>
      </c>
      <c r="V1772" s="11">
        <v>1993</v>
      </c>
      <c r="W1772" s="11">
        <v>336</v>
      </c>
      <c r="X1772" s="11">
        <v>6.7</v>
      </c>
      <c r="Y1772" s="11">
        <v>1.85</v>
      </c>
      <c r="Z1772" s="12">
        <v>16000</v>
      </c>
    </row>
    <row r="1773" spans="1:26" x14ac:dyDescent="0.25">
      <c r="A1773" s="8" t="s">
        <v>20</v>
      </c>
      <c r="B1773" s="9" t="s">
        <v>1969</v>
      </c>
      <c r="C1773" s="13">
        <v>171</v>
      </c>
      <c r="D1773" s="13">
        <v>104</v>
      </c>
      <c r="E1773" s="13">
        <v>96</v>
      </c>
      <c r="F1773" s="13">
        <v>559</v>
      </c>
      <c r="G1773" s="9" t="s">
        <v>2318</v>
      </c>
      <c r="H1773" s="13">
        <v>943</v>
      </c>
      <c r="I1773" s="13">
        <v>43097652</v>
      </c>
      <c r="J1773" s="9" t="s">
        <v>599</v>
      </c>
      <c r="K1773" s="9" t="s">
        <v>1074</v>
      </c>
      <c r="L1773" s="9" t="s">
        <v>4459</v>
      </c>
      <c r="M1773" s="13"/>
      <c r="N1773" s="13"/>
      <c r="O1773" s="9"/>
      <c r="P1773" s="13"/>
      <c r="Q1773" s="13">
        <v>128</v>
      </c>
      <c r="R1773" s="9" t="s">
        <v>25</v>
      </c>
      <c r="S1773" s="9" t="s">
        <v>26</v>
      </c>
      <c r="T1773" s="9" t="s">
        <v>54</v>
      </c>
      <c r="U1773" s="13">
        <v>28000000</v>
      </c>
      <c r="V1773" s="13">
        <v>2007</v>
      </c>
      <c r="W1773" s="13">
        <v>763</v>
      </c>
      <c r="X1773" s="13">
        <v>6.3</v>
      </c>
      <c r="Y1773" s="13">
        <v>2.35</v>
      </c>
      <c r="Z1773" s="14">
        <v>0</v>
      </c>
    </row>
    <row r="1774" spans="1:26" x14ac:dyDescent="0.25">
      <c r="A1774" s="5" t="s">
        <v>20</v>
      </c>
      <c r="B1774" s="6" t="s">
        <v>287</v>
      </c>
      <c r="C1774" s="11">
        <v>447</v>
      </c>
      <c r="D1774" s="11">
        <v>117</v>
      </c>
      <c r="E1774" s="11">
        <v>905</v>
      </c>
      <c r="F1774" s="11">
        <v>385</v>
      </c>
      <c r="G1774" s="6" t="s">
        <v>2319</v>
      </c>
      <c r="H1774" s="11">
        <v>553</v>
      </c>
      <c r="I1774" s="11">
        <v>48043505</v>
      </c>
      <c r="J1774" s="6" t="s">
        <v>497</v>
      </c>
      <c r="K1774" s="6" t="s">
        <v>599</v>
      </c>
      <c r="L1774" s="6"/>
      <c r="M1774" s="11"/>
      <c r="N1774" s="11"/>
      <c r="O1774" s="6"/>
      <c r="P1774" s="11"/>
      <c r="Q1774" s="11">
        <v>801</v>
      </c>
      <c r="R1774" s="6" t="s">
        <v>25</v>
      </c>
      <c r="S1774" s="6" t="s">
        <v>34</v>
      </c>
      <c r="T1774" s="6" t="s">
        <v>249</v>
      </c>
      <c r="U1774" s="11">
        <v>30000000</v>
      </c>
      <c r="V1774" s="11">
        <v>2010</v>
      </c>
      <c r="W1774" s="11">
        <v>488</v>
      </c>
      <c r="X1774" s="11">
        <v>7.7</v>
      </c>
      <c r="Y1774" s="11">
        <v>2.35</v>
      </c>
      <c r="Z1774" s="12">
        <v>36000</v>
      </c>
    </row>
    <row r="1775" spans="1:26" x14ac:dyDescent="0.25">
      <c r="A1775" s="8" t="s">
        <v>20</v>
      </c>
      <c r="B1775" s="9" t="s">
        <v>1276</v>
      </c>
      <c r="C1775" s="13">
        <v>220</v>
      </c>
      <c r="D1775" s="13">
        <v>83</v>
      </c>
      <c r="E1775" s="13">
        <v>181</v>
      </c>
      <c r="F1775" s="13">
        <v>459</v>
      </c>
      <c r="G1775" s="9" t="s">
        <v>2321</v>
      </c>
      <c r="H1775" s="13">
        <v>731</v>
      </c>
      <c r="I1775" s="13">
        <v>37053924</v>
      </c>
      <c r="J1775" s="9" t="s">
        <v>497</v>
      </c>
      <c r="K1775" s="9" t="s">
        <v>599</v>
      </c>
      <c r="L1775" s="9" t="s">
        <v>5507</v>
      </c>
      <c r="M1775" s="13"/>
      <c r="N1775" s="13"/>
      <c r="O1775" s="9"/>
      <c r="P1775" s="13"/>
      <c r="Q1775" s="13">
        <v>122</v>
      </c>
      <c r="R1775" s="9" t="s">
        <v>25</v>
      </c>
      <c r="S1775" s="9" t="s">
        <v>318</v>
      </c>
      <c r="T1775" s="9" t="s">
        <v>249</v>
      </c>
      <c r="U1775" s="13">
        <v>28000000</v>
      </c>
      <c r="V1775" s="13">
        <v>2011</v>
      </c>
      <c r="W1775" s="13">
        <v>579</v>
      </c>
      <c r="X1775" s="13">
        <v>6.1</v>
      </c>
      <c r="Y1775" s="13">
        <v>2.35</v>
      </c>
      <c r="Z1775" s="14">
        <v>0</v>
      </c>
    </row>
    <row r="1776" spans="1:26" x14ac:dyDescent="0.25">
      <c r="A1776" s="5" t="s">
        <v>20</v>
      </c>
      <c r="B1776" s="6" t="s">
        <v>1577</v>
      </c>
      <c r="C1776" s="11">
        <v>122</v>
      </c>
      <c r="D1776" s="11">
        <v>99</v>
      </c>
      <c r="E1776" s="11">
        <v>71</v>
      </c>
      <c r="F1776" s="11">
        <v>1000</v>
      </c>
      <c r="G1776" s="6" t="s">
        <v>1472</v>
      </c>
      <c r="H1776" s="11">
        <v>18000</v>
      </c>
      <c r="I1776" s="11">
        <v>33000377</v>
      </c>
      <c r="J1776" s="6" t="s">
        <v>497</v>
      </c>
      <c r="K1776" s="6" t="s">
        <v>478</v>
      </c>
      <c r="L1776" s="6" t="s">
        <v>1786</v>
      </c>
      <c r="M1776" s="11" t="s">
        <v>2604</v>
      </c>
      <c r="N1776" s="11"/>
      <c r="O1776" s="6"/>
      <c r="P1776" s="11"/>
      <c r="Q1776" s="11">
        <v>365</v>
      </c>
      <c r="R1776" s="6" t="s">
        <v>25</v>
      </c>
      <c r="S1776" s="6" t="s">
        <v>26</v>
      </c>
      <c r="T1776" s="6" t="s">
        <v>249</v>
      </c>
      <c r="U1776" s="11">
        <v>28000000</v>
      </c>
      <c r="V1776" s="11">
        <v>2000</v>
      </c>
      <c r="W1776" s="11">
        <v>1000</v>
      </c>
      <c r="X1776" s="11">
        <v>4.9000000000000004</v>
      </c>
      <c r="Y1776" s="11">
        <v>2.35</v>
      </c>
      <c r="Z1776" s="12">
        <v>0</v>
      </c>
    </row>
    <row r="1777" spans="1:26" x14ac:dyDescent="0.25">
      <c r="A1777" s="8" t="s">
        <v>20</v>
      </c>
      <c r="B1777" s="9" t="s">
        <v>2322</v>
      </c>
      <c r="C1777" s="13">
        <v>119</v>
      </c>
      <c r="D1777" s="13">
        <v>81</v>
      </c>
      <c r="E1777" s="13">
        <v>44</v>
      </c>
      <c r="F1777" s="13">
        <v>3000</v>
      </c>
      <c r="G1777" s="9" t="s">
        <v>224</v>
      </c>
      <c r="H1777" s="13">
        <v>35000</v>
      </c>
      <c r="I1777" s="13">
        <v>66950483</v>
      </c>
      <c r="J1777" s="9" t="s">
        <v>599</v>
      </c>
      <c r="K1777" s="9" t="s">
        <v>4118</v>
      </c>
      <c r="L1777" s="9"/>
      <c r="M1777" s="13"/>
      <c r="N1777" s="13"/>
      <c r="O1777" s="9"/>
      <c r="P1777" s="13"/>
      <c r="Q1777" s="13">
        <v>85</v>
      </c>
      <c r="R1777" s="9" t="s">
        <v>25</v>
      </c>
      <c r="S1777" s="9" t="s">
        <v>26</v>
      </c>
      <c r="T1777" s="9" t="s">
        <v>54</v>
      </c>
      <c r="U1777" s="13">
        <v>28000000</v>
      </c>
      <c r="V1777" s="13">
        <v>2014</v>
      </c>
      <c r="W1777" s="13">
        <v>7000</v>
      </c>
      <c r="X1777" s="13">
        <v>6.2</v>
      </c>
      <c r="Y1777" s="13">
        <v>2.39</v>
      </c>
      <c r="Z1777" s="14">
        <v>12000</v>
      </c>
    </row>
    <row r="1778" spans="1:26" x14ac:dyDescent="0.25">
      <c r="A1778" s="5" t="s">
        <v>20</v>
      </c>
      <c r="B1778" s="6" t="s">
        <v>372</v>
      </c>
      <c r="C1778" s="11">
        <v>177</v>
      </c>
      <c r="D1778" s="11">
        <v>135</v>
      </c>
      <c r="E1778" s="11">
        <v>456</v>
      </c>
      <c r="F1778" s="11">
        <v>241</v>
      </c>
      <c r="G1778" s="6" t="s">
        <v>2189</v>
      </c>
      <c r="H1778" s="11">
        <v>422</v>
      </c>
      <c r="I1778" s="11">
        <v>38372662</v>
      </c>
      <c r="J1778" s="6" t="s">
        <v>1074</v>
      </c>
      <c r="K1778" s="6" t="s">
        <v>4459</v>
      </c>
      <c r="L1778" s="6"/>
      <c r="M1778" s="11"/>
      <c r="N1778" s="11"/>
      <c r="O1778" s="6"/>
      <c r="P1778" s="11"/>
      <c r="Q1778" s="11">
        <v>1058</v>
      </c>
      <c r="R1778" s="6" t="s">
        <v>25</v>
      </c>
      <c r="S1778" s="6" t="s">
        <v>538</v>
      </c>
      <c r="T1778" s="6" t="s">
        <v>54</v>
      </c>
      <c r="U1778" s="11">
        <v>28000000</v>
      </c>
      <c r="V1778" s="11">
        <v>2005</v>
      </c>
      <c r="W1778" s="11">
        <v>286</v>
      </c>
      <c r="X1778" s="11">
        <v>7.8</v>
      </c>
      <c r="Y1778" s="11">
        <v>2.35</v>
      </c>
      <c r="Z1778" s="12">
        <v>17000</v>
      </c>
    </row>
    <row r="1779" spans="1:26" x14ac:dyDescent="0.25">
      <c r="A1779" s="8" t="s">
        <v>20</v>
      </c>
      <c r="B1779" s="9" t="s">
        <v>91</v>
      </c>
      <c r="C1779" s="13">
        <v>302</v>
      </c>
      <c r="D1779" s="13">
        <v>117</v>
      </c>
      <c r="E1779" s="13">
        <v>0</v>
      </c>
      <c r="F1779" s="13">
        <v>521</v>
      </c>
      <c r="G1779" s="9" t="s">
        <v>2323</v>
      </c>
      <c r="H1779" s="13">
        <v>11000</v>
      </c>
      <c r="I1779" s="13">
        <v>27000000</v>
      </c>
      <c r="J1779" s="9" t="s">
        <v>2970</v>
      </c>
      <c r="K1779" s="9" t="s">
        <v>2604</v>
      </c>
      <c r="L1779" s="9"/>
      <c r="M1779" s="13"/>
      <c r="N1779" s="13"/>
      <c r="O1779" s="9"/>
      <c r="P1779" s="13"/>
      <c r="Q1779" s="13">
        <v>1168</v>
      </c>
      <c r="R1779" s="9" t="s">
        <v>25</v>
      </c>
      <c r="S1779" s="9" t="s">
        <v>26</v>
      </c>
      <c r="T1779" s="9" t="s">
        <v>249</v>
      </c>
      <c r="U1779" s="13">
        <v>28000000</v>
      </c>
      <c r="V1779" s="13">
        <v>1982</v>
      </c>
      <c r="W1779" s="13">
        <v>759</v>
      </c>
      <c r="X1779" s="13">
        <v>8.1999999999999993</v>
      </c>
      <c r="Y1779" s="13">
        <v>2.35</v>
      </c>
      <c r="Z1779" s="14">
        <v>34000</v>
      </c>
    </row>
    <row r="1780" spans="1:26" x14ac:dyDescent="0.25">
      <c r="A1780" s="5" t="s">
        <v>20</v>
      </c>
      <c r="B1780" s="6" t="s">
        <v>1103</v>
      </c>
      <c r="C1780" s="11">
        <v>44</v>
      </c>
      <c r="D1780" s="11">
        <v>139</v>
      </c>
      <c r="E1780" s="11">
        <v>105</v>
      </c>
      <c r="F1780" s="11">
        <v>902</v>
      </c>
      <c r="G1780" s="6" t="s">
        <v>285</v>
      </c>
      <c r="H1780" s="11">
        <v>14000</v>
      </c>
      <c r="I1780" s="11">
        <v>31600000</v>
      </c>
      <c r="J1780" s="6" t="s">
        <v>378</v>
      </c>
      <c r="K1780" s="6" t="s">
        <v>3170</v>
      </c>
      <c r="L1780" s="6"/>
      <c r="M1780" s="11"/>
      <c r="N1780" s="11"/>
      <c r="O1780" s="6"/>
      <c r="P1780" s="11"/>
      <c r="Q1780" s="11">
        <v>126</v>
      </c>
      <c r="R1780" s="6" t="s">
        <v>25</v>
      </c>
      <c r="S1780" s="6" t="s">
        <v>26</v>
      </c>
      <c r="T1780" s="6" t="s">
        <v>249</v>
      </c>
      <c r="U1780" s="11">
        <v>28000000</v>
      </c>
      <c r="V1780" s="11">
        <v>1995</v>
      </c>
      <c r="W1780" s="11">
        <v>1000</v>
      </c>
      <c r="X1780" s="11">
        <v>6.9</v>
      </c>
      <c r="Y1780" s="11">
        <v>2.35</v>
      </c>
      <c r="Z1780" s="12">
        <v>0</v>
      </c>
    </row>
    <row r="1781" spans="1:26" x14ac:dyDescent="0.25">
      <c r="A1781" s="8" t="s">
        <v>20</v>
      </c>
      <c r="B1781" s="9" t="s">
        <v>147</v>
      </c>
      <c r="C1781" s="13">
        <v>211</v>
      </c>
      <c r="D1781" s="13">
        <v>123</v>
      </c>
      <c r="E1781" s="13">
        <v>368</v>
      </c>
      <c r="F1781" s="13">
        <v>114</v>
      </c>
      <c r="G1781" s="9" t="s">
        <v>2324</v>
      </c>
      <c r="H1781" s="13">
        <v>933</v>
      </c>
      <c r="I1781" s="13">
        <v>30688364</v>
      </c>
      <c r="J1781" s="9" t="s">
        <v>497</v>
      </c>
      <c r="K1781" s="9" t="s">
        <v>1074</v>
      </c>
      <c r="L1781" s="9" t="s">
        <v>2604</v>
      </c>
      <c r="M1781" s="13"/>
      <c r="N1781" s="13"/>
      <c r="O1781" s="9"/>
      <c r="P1781" s="13"/>
      <c r="Q1781" s="13">
        <v>211</v>
      </c>
      <c r="R1781" s="9" t="s">
        <v>25</v>
      </c>
      <c r="S1781" s="9" t="s">
        <v>26</v>
      </c>
      <c r="T1781" s="9" t="s">
        <v>27</v>
      </c>
      <c r="U1781" s="13">
        <v>28000000</v>
      </c>
      <c r="V1781" s="13">
        <v>2014</v>
      </c>
      <c r="W1781" s="13">
        <v>194</v>
      </c>
      <c r="X1781" s="13">
        <v>6.2</v>
      </c>
      <c r="Y1781" s="13">
        <v>2.35</v>
      </c>
      <c r="Z1781" s="14">
        <v>10000</v>
      </c>
    </row>
    <row r="1782" spans="1:26" x14ac:dyDescent="0.25">
      <c r="A1782" s="5" t="s">
        <v>20</v>
      </c>
      <c r="B1782" s="6" t="s">
        <v>2325</v>
      </c>
      <c r="C1782" s="11">
        <v>222</v>
      </c>
      <c r="D1782" s="11">
        <v>117</v>
      </c>
      <c r="E1782" s="11">
        <v>115</v>
      </c>
      <c r="F1782" s="11">
        <v>97</v>
      </c>
      <c r="G1782" s="6" t="s">
        <v>2326</v>
      </c>
      <c r="H1782" s="11">
        <v>3000</v>
      </c>
      <c r="I1782" s="11">
        <v>28563179</v>
      </c>
      <c r="J1782" s="6" t="s">
        <v>5507</v>
      </c>
      <c r="K1782" s="6" t="s">
        <v>1074</v>
      </c>
      <c r="L1782" s="6" t="s">
        <v>2604</v>
      </c>
      <c r="M1782" s="11"/>
      <c r="N1782" s="11"/>
      <c r="O1782" s="6"/>
      <c r="P1782" s="11"/>
      <c r="Q1782" s="11">
        <v>199</v>
      </c>
      <c r="R1782" s="6" t="s">
        <v>25</v>
      </c>
      <c r="S1782" s="6" t="s">
        <v>26</v>
      </c>
      <c r="T1782" s="6" t="s">
        <v>249</v>
      </c>
      <c r="U1782" s="11">
        <v>21000000</v>
      </c>
      <c r="V1782" s="11">
        <v>2007</v>
      </c>
      <c r="W1782" s="11">
        <v>327</v>
      </c>
      <c r="X1782" s="11">
        <v>6.9</v>
      </c>
      <c r="Y1782" s="11">
        <v>1.85</v>
      </c>
      <c r="Z1782" s="12">
        <v>0</v>
      </c>
    </row>
    <row r="1783" spans="1:26" x14ac:dyDescent="0.25">
      <c r="A1783" s="8" t="s">
        <v>20</v>
      </c>
      <c r="B1783" s="9" t="s">
        <v>2327</v>
      </c>
      <c r="C1783" s="13">
        <v>100</v>
      </c>
      <c r="D1783" s="13">
        <v>97</v>
      </c>
      <c r="E1783" s="13">
        <v>710</v>
      </c>
      <c r="F1783" s="13">
        <v>258</v>
      </c>
      <c r="G1783" s="9" t="s">
        <v>2328</v>
      </c>
      <c r="H1783" s="13">
        <v>497</v>
      </c>
      <c r="I1783" s="13">
        <v>16779636</v>
      </c>
      <c r="J1783" s="9" t="s">
        <v>1074</v>
      </c>
      <c r="K1783" s="9" t="s">
        <v>1786</v>
      </c>
      <c r="L1783" s="9" t="s">
        <v>2604</v>
      </c>
      <c r="M1783" s="13"/>
      <c r="N1783" s="13"/>
      <c r="O1783" s="9"/>
      <c r="P1783" s="13"/>
      <c r="Q1783" s="13">
        <v>167</v>
      </c>
      <c r="R1783" s="9" t="s">
        <v>25</v>
      </c>
      <c r="S1783" s="9" t="s">
        <v>26</v>
      </c>
      <c r="T1783" s="9" t="s">
        <v>249</v>
      </c>
      <c r="U1783" s="13">
        <v>28000000</v>
      </c>
      <c r="V1783" s="13">
        <v>2000</v>
      </c>
      <c r="W1783" s="13">
        <v>347</v>
      </c>
      <c r="X1783" s="13">
        <v>4.8</v>
      </c>
      <c r="Y1783" s="13">
        <v>2.35</v>
      </c>
      <c r="Z1783" s="14">
        <v>209</v>
      </c>
    </row>
    <row r="1784" spans="1:26" x14ac:dyDescent="0.25">
      <c r="A1784" s="5" t="s">
        <v>20</v>
      </c>
      <c r="B1784" s="6" t="s">
        <v>949</v>
      </c>
      <c r="C1784" s="11">
        <v>100</v>
      </c>
      <c r="D1784" s="11">
        <v>81</v>
      </c>
      <c r="E1784" s="11">
        <v>63</v>
      </c>
      <c r="F1784" s="11"/>
      <c r="G1784" s="6" t="s">
        <v>2329</v>
      </c>
      <c r="H1784" s="11">
        <v>63</v>
      </c>
      <c r="I1784" s="11">
        <v>10762178</v>
      </c>
      <c r="J1784" s="6" t="s">
        <v>41</v>
      </c>
      <c r="K1784" s="6"/>
      <c r="L1784" s="6"/>
      <c r="M1784" s="11"/>
      <c r="N1784" s="11"/>
      <c r="O1784" s="6"/>
      <c r="P1784" s="11"/>
      <c r="Q1784" s="11">
        <v>153</v>
      </c>
      <c r="R1784" s="6" t="s">
        <v>25</v>
      </c>
      <c r="S1784" s="6" t="s">
        <v>538</v>
      </c>
      <c r="T1784" s="6" t="s">
        <v>126</v>
      </c>
      <c r="U1784" s="11">
        <v>160000000</v>
      </c>
      <c r="V1784" s="11">
        <v>2001</v>
      </c>
      <c r="W1784" s="11">
        <v>3</v>
      </c>
      <c r="X1784" s="11">
        <v>8</v>
      </c>
      <c r="Y1784" s="11">
        <v>1.85</v>
      </c>
      <c r="Z1784" s="12">
        <v>1000</v>
      </c>
    </row>
    <row r="1785" spans="1:26" x14ac:dyDescent="0.25">
      <c r="A1785" s="8" t="s">
        <v>20</v>
      </c>
      <c r="B1785" s="9" t="s">
        <v>1282</v>
      </c>
      <c r="C1785" s="13">
        <v>98</v>
      </c>
      <c r="D1785" s="13">
        <v>103</v>
      </c>
      <c r="E1785" s="13">
        <v>80</v>
      </c>
      <c r="F1785" s="13">
        <v>585</v>
      </c>
      <c r="G1785" s="9" t="s">
        <v>1392</v>
      </c>
      <c r="H1785" s="13">
        <v>806</v>
      </c>
      <c r="I1785" s="13">
        <v>17324744</v>
      </c>
      <c r="J1785" s="9" t="s">
        <v>599</v>
      </c>
      <c r="K1785" s="9" t="s">
        <v>478</v>
      </c>
      <c r="L1785" s="9" t="s">
        <v>4459</v>
      </c>
      <c r="M1785" s="13"/>
      <c r="N1785" s="13"/>
      <c r="O1785" s="9"/>
      <c r="P1785" s="13"/>
      <c r="Q1785" s="13">
        <v>149</v>
      </c>
      <c r="R1785" s="9" t="s">
        <v>25</v>
      </c>
      <c r="S1785" s="9" t="s">
        <v>26</v>
      </c>
      <c r="T1785" s="9" t="s">
        <v>27</v>
      </c>
      <c r="U1785" s="13">
        <v>28000000</v>
      </c>
      <c r="V1785" s="13">
        <v>2006</v>
      </c>
      <c r="W1785" s="13">
        <v>591</v>
      </c>
      <c r="X1785" s="13">
        <v>5.3</v>
      </c>
      <c r="Y1785" s="13">
        <v>1.85</v>
      </c>
      <c r="Z1785" s="14">
        <v>0</v>
      </c>
    </row>
    <row r="1786" spans="1:26" x14ac:dyDescent="0.25">
      <c r="A1786" s="5" t="s">
        <v>20</v>
      </c>
      <c r="B1786" s="6" t="s">
        <v>693</v>
      </c>
      <c r="C1786" s="11">
        <v>74</v>
      </c>
      <c r="D1786" s="11">
        <v>119</v>
      </c>
      <c r="E1786" s="11">
        <v>116</v>
      </c>
      <c r="F1786" s="11">
        <v>385</v>
      </c>
      <c r="G1786" s="6" t="s">
        <v>2331</v>
      </c>
      <c r="H1786" s="11">
        <v>738</v>
      </c>
      <c r="I1786" s="11">
        <v>8888143</v>
      </c>
      <c r="J1786" s="6" t="s">
        <v>599</v>
      </c>
      <c r="K1786" s="6" t="s">
        <v>1074</v>
      </c>
      <c r="L1786" s="6" t="s">
        <v>5506</v>
      </c>
      <c r="M1786" s="11"/>
      <c r="N1786" s="11"/>
      <c r="O1786" s="6"/>
      <c r="P1786" s="11"/>
      <c r="Q1786" s="11">
        <v>123</v>
      </c>
      <c r="R1786" s="6" t="s">
        <v>25</v>
      </c>
      <c r="S1786" s="6" t="s">
        <v>121</v>
      </c>
      <c r="T1786" s="6" t="s">
        <v>249</v>
      </c>
      <c r="U1786" s="11">
        <v>28000000</v>
      </c>
      <c r="V1786" s="11">
        <v>1999</v>
      </c>
      <c r="W1786" s="11">
        <v>428</v>
      </c>
      <c r="X1786" s="11">
        <v>6.7</v>
      </c>
      <c r="Y1786" s="11">
        <v>2.35</v>
      </c>
      <c r="Z1786" s="12">
        <v>913</v>
      </c>
    </row>
    <row r="1787" spans="1:26" x14ac:dyDescent="0.25">
      <c r="A1787" s="8" t="s">
        <v>20</v>
      </c>
      <c r="B1787" s="9" t="s">
        <v>1249</v>
      </c>
      <c r="C1787" s="13">
        <v>97</v>
      </c>
      <c r="D1787" s="13">
        <v>94</v>
      </c>
      <c r="E1787" s="13">
        <v>32</v>
      </c>
      <c r="F1787" s="13">
        <v>453</v>
      </c>
      <c r="G1787" s="9" t="s">
        <v>731</v>
      </c>
      <c r="H1787" s="13">
        <v>1000</v>
      </c>
      <c r="I1787" s="13">
        <v>24268828</v>
      </c>
      <c r="J1787" s="9" t="s">
        <v>497</v>
      </c>
      <c r="K1787" s="9" t="s">
        <v>599</v>
      </c>
      <c r="L1787" s="9" t="s">
        <v>4118</v>
      </c>
      <c r="M1787" s="13"/>
      <c r="N1787" s="13"/>
      <c r="O1787" s="9"/>
      <c r="P1787" s="13"/>
      <c r="Q1787" s="13">
        <v>71</v>
      </c>
      <c r="R1787" s="9" t="s">
        <v>25</v>
      </c>
      <c r="S1787" s="9" t="s">
        <v>26</v>
      </c>
      <c r="T1787" s="9" t="s">
        <v>54</v>
      </c>
      <c r="U1787" s="13">
        <v>28000000</v>
      </c>
      <c r="V1787" s="13">
        <v>2010</v>
      </c>
      <c r="W1787" s="13">
        <v>626</v>
      </c>
      <c r="X1787" s="13">
        <v>5.4</v>
      </c>
      <c r="Y1787" s="13">
        <v>1.85</v>
      </c>
      <c r="Z1787" s="14">
        <v>0</v>
      </c>
    </row>
    <row r="1788" spans="1:26" x14ac:dyDescent="0.25">
      <c r="A1788" s="5" t="s">
        <v>20</v>
      </c>
      <c r="B1788" s="6" t="s">
        <v>2014</v>
      </c>
      <c r="C1788" s="11">
        <v>21</v>
      </c>
      <c r="D1788" s="11">
        <v>89</v>
      </c>
      <c r="E1788" s="11">
        <v>23</v>
      </c>
      <c r="F1788" s="11">
        <v>899</v>
      </c>
      <c r="G1788" s="6" t="s">
        <v>2333</v>
      </c>
      <c r="H1788" s="11">
        <v>1000</v>
      </c>
      <c r="I1788" s="11">
        <v>8119205</v>
      </c>
      <c r="J1788" s="6" t="s">
        <v>599</v>
      </c>
      <c r="K1788" s="6" t="s">
        <v>4118</v>
      </c>
      <c r="L1788" s="6" t="s">
        <v>478</v>
      </c>
      <c r="M1788" s="11"/>
      <c r="N1788" s="11"/>
      <c r="O1788" s="6"/>
      <c r="P1788" s="11"/>
      <c r="Q1788" s="11">
        <v>21</v>
      </c>
      <c r="R1788" s="6" t="s">
        <v>25</v>
      </c>
      <c r="S1788" s="6" t="s">
        <v>26</v>
      </c>
      <c r="T1788" s="6" t="s">
        <v>54</v>
      </c>
      <c r="U1788" s="11">
        <v>28000000</v>
      </c>
      <c r="V1788" s="11">
        <v>1997</v>
      </c>
      <c r="W1788" s="11">
        <v>937</v>
      </c>
      <c r="X1788" s="11">
        <v>5.4</v>
      </c>
      <c r="Y1788" s="11">
        <v>1.85</v>
      </c>
      <c r="Z1788" s="12">
        <v>517</v>
      </c>
    </row>
    <row r="1789" spans="1:26" x14ac:dyDescent="0.25">
      <c r="A1789" s="8" t="s">
        <v>20</v>
      </c>
      <c r="B1789" s="9" t="s">
        <v>1551</v>
      </c>
      <c r="C1789" s="13">
        <v>156</v>
      </c>
      <c r="D1789" s="13">
        <v>98</v>
      </c>
      <c r="E1789" s="13">
        <v>0</v>
      </c>
      <c r="F1789" s="13">
        <v>900</v>
      </c>
      <c r="G1789" s="9" t="s">
        <v>1698</v>
      </c>
      <c r="H1789" s="13">
        <v>26000</v>
      </c>
      <c r="I1789" s="13">
        <v>8434601</v>
      </c>
      <c r="J1789" s="9" t="s">
        <v>497</v>
      </c>
      <c r="K1789" s="9" t="s">
        <v>1786</v>
      </c>
      <c r="L1789" s="9" t="s">
        <v>2970</v>
      </c>
      <c r="M1789" s="13"/>
      <c r="N1789" s="13"/>
      <c r="O1789" s="9"/>
      <c r="P1789" s="13"/>
      <c r="Q1789" s="13">
        <v>460</v>
      </c>
      <c r="R1789" s="9" t="s">
        <v>25</v>
      </c>
      <c r="S1789" s="9" t="s">
        <v>26</v>
      </c>
      <c r="T1789" s="9" t="s">
        <v>249</v>
      </c>
      <c r="U1789" s="13">
        <v>28000000</v>
      </c>
      <c r="V1789" s="13">
        <v>2001</v>
      </c>
      <c r="W1789" s="13">
        <v>1000</v>
      </c>
      <c r="X1789" s="13">
        <v>4.9000000000000004</v>
      </c>
      <c r="Y1789" s="13">
        <v>2.35</v>
      </c>
      <c r="Z1789" s="14">
        <v>0</v>
      </c>
    </row>
    <row r="1790" spans="1:26" x14ac:dyDescent="0.25">
      <c r="A1790" s="5" t="s">
        <v>20</v>
      </c>
      <c r="B1790" s="6" t="s">
        <v>1561</v>
      </c>
      <c r="C1790" s="11">
        <v>125</v>
      </c>
      <c r="D1790" s="11">
        <v>107</v>
      </c>
      <c r="E1790" s="11">
        <v>234</v>
      </c>
      <c r="F1790" s="11">
        <v>660</v>
      </c>
      <c r="G1790" s="6" t="s">
        <v>817</v>
      </c>
      <c r="H1790" s="11">
        <v>1000</v>
      </c>
      <c r="I1790" s="11">
        <v>6998324</v>
      </c>
      <c r="J1790" s="6" t="s">
        <v>599</v>
      </c>
      <c r="K1790" s="6" t="s">
        <v>1074</v>
      </c>
      <c r="L1790" s="6"/>
      <c r="M1790" s="11"/>
      <c r="N1790" s="11"/>
      <c r="O1790" s="6"/>
      <c r="P1790" s="11"/>
      <c r="Q1790" s="11">
        <v>50</v>
      </c>
      <c r="R1790" s="6" t="s">
        <v>25</v>
      </c>
      <c r="S1790" s="6" t="s">
        <v>26</v>
      </c>
      <c r="T1790" s="6" t="s">
        <v>249</v>
      </c>
      <c r="U1790" s="11">
        <v>28000000</v>
      </c>
      <c r="V1790" s="11">
        <v>2015</v>
      </c>
      <c r="W1790" s="11">
        <v>962</v>
      </c>
      <c r="X1790" s="11">
        <v>6.1</v>
      </c>
      <c r="Y1790" s="11">
        <v>1.85</v>
      </c>
      <c r="Z1790" s="12">
        <v>0</v>
      </c>
    </row>
    <row r="1791" spans="1:26" x14ac:dyDescent="0.25">
      <c r="A1791" s="8" t="s">
        <v>20</v>
      </c>
      <c r="B1791" s="9" t="s">
        <v>1714</v>
      </c>
      <c r="C1791" s="13">
        <v>225</v>
      </c>
      <c r="D1791" s="13">
        <v>108</v>
      </c>
      <c r="E1791" s="13">
        <v>23</v>
      </c>
      <c r="F1791" s="13">
        <v>845</v>
      </c>
      <c r="G1791" s="9" t="s">
        <v>2335</v>
      </c>
      <c r="H1791" s="13">
        <v>2000</v>
      </c>
      <c r="I1791" s="13">
        <v>10907291</v>
      </c>
      <c r="J1791" s="9" t="s">
        <v>497</v>
      </c>
      <c r="K1791" s="9" t="s">
        <v>1786</v>
      </c>
      <c r="L1791" s="9" t="s">
        <v>4459</v>
      </c>
      <c r="M1791" s="13"/>
      <c r="N1791" s="13"/>
      <c r="O1791" s="9"/>
      <c r="P1791" s="13"/>
      <c r="Q1791" s="13">
        <v>134</v>
      </c>
      <c r="R1791" s="9" t="s">
        <v>25</v>
      </c>
      <c r="S1791" s="9" t="s">
        <v>26</v>
      </c>
      <c r="T1791" s="9" t="s">
        <v>27</v>
      </c>
      <c r="U1791" s="13">
        <v>28000000</v>
      </c>
      <c r="V1791" s="13">
        <v>2016</v>
      </c>
      <c r="W1791" s="13">
        <v>860</v>
      </c>
      <c r="X1791" s="13">
        <v>5.8</v>
      </c>
      <c r="Y1791" s="13">
        <v>2.35</v>
      </c>
      <c r="Z1791" s="14">
        <v>73000</v>
      </c>
    </row>
    <row r="1792" spans="1:26" x14ac:dyDescent="0.25">
      <c r="A1792" s="5" t="s">
        <v>20</v>
      </c>
      <c r="B1792" s="6" t="s">
        <v>212</v>
      </c>
      <c r="C1792" s="11">
        <v>85</v>
      </c>
      <c r="D1792" s="11">
        <v>134</v>
      </c>
      <c r="E1792" s="11">
        <v>17000</v>
      </c>
      <c r="F1792" s="11">
        <v>0</v>
      </c>
      <c r="G1792" s="6" t="s">
        <v>2336</v>
      </c>
      <c r="H1792" s="11">
        <v>2</v>
      </c>
      <c r="I1792" s="11">
        <v>5532301</v>
      </c>
      <c r="J1792" s="6" t="s">
        <v>3170</v>
      </c>
      <c r="K1792" s="6" t="s">
        <v>1074</v>
      </c>
      <c r="L1792" s="6" t="s">
        <v>5155</v>
      </c>
      <c r="M1792" s="11" t="s">
        <v>5508</v>
      </c>
      <c r="N1792" s="11"/>
      <c r="O1792" s="6"/>
      <c r="P1792" s="11"/>
      <c r="Q1792" s="11">
        <v>117</v>
      </c>
      <c r="R1792" s="6" t="s">
        <v>25</v>
      </c>
      <c r="S1792" s="6" t="s">
        <v>26</v>
      </c>
      <c r="T1792" s="6" t="s">
        <v>27</v>
      </c>
      <c r="U1792" s="11">
        <v>28000000</v>
      </c>
      <c r="V1792" s="11">
        <v>1997</v>
      </c>
      <c r="W1792" s="11">
        <v>2</v>
      </c>
      <c r="X1792" s="11">
        <v>7</v>
      </c>
      <c r="Y1792" s="11">
        <v>2.35</v>
      </c>
      <c r="Z1792" s="12">
        <v>0</v>
      </c>
    </row>
    <row r="1793" spans="1:26" x14ac:dyDescent="0.25">
      <c r="A1793" s="8" t="s">
        <v>20</v>
      </c>
      <c r="B1793" s="9" t="s">
        <v>2337</v>
      </c>
      <c r="C1793" s="13">
        <v>135</v>
      </c>
      <c r="D1793" s="13">
        <v>110</v>
      </c>
      <c r="E1793" s="13">
        <v>53</v>
      </c>
      <c r="F1793" s="13">
        <v>87</v>
      </c>
      <c r="G1793" s="9" t="s">
        <v>2338</v>
      </c>
      <c r="H1793" s="13">
        <v>480</v>
      </c>
      <c r="I1793" s="13">
        <v>2775593</v>
      </c>
      <c r="J1793" s="9" t="s">
        <v>599</v>
      </c>
      <c r="K1793" s="9" t="s">
        <v>1074</v>
      </c>
      <c r="L1793" s="9" t="s">
        <v>4459</v>
      </c>
      <c r="M1793" s="13"/>
      <c r="N1793" s="13"/>
      <c r="O1793" s="9"/>
      <c r="P1793" s="13"/>
      <c r="Q1793" s="13">
        <v>98</v>
      </c>
      <c r="R1793" s="9" t="s">
        <v>25</v>
      </c>
      <c r="S1793" s="9" t="s">
        <v>34</v>
      </c>
      <c r="T1793" s="9" t="s">
        <v>249</v>
      </c>
      <c r="U1793" s="13">
        <v>27000000</v>
      </c>
      <c r="V1793" s="13">
        <v>2008</v>
      </c>
      <c r="W1793" s="13">
        <v>261</v>
      </c>
      <c r="X1793" s="13">
        <v>6.5</v>
      </c>
      <c r="Y1793" s="13">
        <v>1.85</v>
      </c>
      <c r="Z1793" s="14">
        <v>0</v>
      </c>
    </row>
    <row r="1794" spans="1:26" x14ac:dyDescent="0.25">
      <c r="A1794" s="5" t="s">
        <v>20</v>
      </c>
      <c r="B1794" s="6" t="s">
        <v>2339</v>
      </c>
      <c r="C1794" s="11">
        <v>350</v>
      </c>
      <c r="D1794" s="11">
        <v>103</v>
      </c>
      <c r="E1794" s="11">
        <v>65</v>
      </c>
      <c r="F1794" s="11">
        <v>405</v>
      </c>
      <c r="G1794" s="6" t="s">
        <v>2340</v>
      </c>
      <c r="H1794" s="11">
        <v>17000</v>
      </c>
      <c r="I1794" s="11">
        <v>28751715</v>
      </c>
      <c r="J1794" s="6" t="s">
        <v>497</v>
      </c>
      <c r="K1794" s="6" t="s">
        <v>599</v>
      </c>
      <c r="L1794" s="6" t="s">
        <v>5507</v>
      </c>
      <c r="M1794" s="11"/>
      <c r="N1794" s="11"/>
      <c r="O1794" s="6"/>
      <c r="P1794" s="11"/>
      <c r="Q1794" s="11">
        <v>378</v>
      </c>
      <c r="R1794" s="6" t="s">
        <v>25</v>
      </c>
      <c r="S1794" s="6" t="s">
        <v>26</v>
      </c>
      <c r="T1794" s="6" t="s">
        <v>249</v>
      </c>
      <c r="U1794" s="11">
        <v>28000000</v>
      </c>
      <c r="V1794" s="11">
        <v>2013</v>
      </c>
      <c r="W1794" s="11">
        <v>927</v>
      </c>
      <c r="X1794" s="11">
        <v>6.6</v>
      </c>
      <c r="Y1794" s="11">
        <v>2.35</v>
      </c>
      <c r="Z1794" s="12">
        <v>36000</v>
      </c>
    </row>
    <row r="1795" spans="1:26" x14ac:dyDescent="0.25">
      <c r="A1795" s="8" t="s">
        <v>20</v>
      </c>
      <c r="B1795" s="9" t="s">
        <v>2341</v>
      </c>
      <c r="C1795" s="13">
        <v>31</v>
      </c>
      <c r="D1795" s="13">
        <v>145</v>
      </c>
      <c r="E1795" s="13">
        <v>13</v>
      </c>
      <c r="F1795" s="13">
        <v>278</v>
      </c>
      <c r="G1795" s="9" t="s">
        <v>2342</v>
      </c>
      <c r="H1795" s="13">
        <v>10000</v>
      </c>
      <c r="I1795" s="13"/>
      <c r="J1795" s="9" t="s">
        <v>378</v>
      </c>
      <c r="K1795" s="9" t="s">
        <v>1074</v>
      </c>
      <c r="L1795" s="9" t="s">
        <v>5155</v>
      </c>
      <c r="M1795" s="13" t="s">
        <v>4459</v>
      </c>
      <c r="N1795" s="13" t="s">
        <v>2604</v>
      </c>
      <c r="O1795" s="9" t="s">
        <v>5508</v>
      </c>
      <c r="P1795" s="13"/>
      <c r="Q1795" s="13">
        <v>84</v>
      </c>
      <c r="R1795" s="9" t="s">
        <v>919</v>
      </c>
      <c r="S1795" s="9" t="s">
        <v>1121</v>
      </c>
      <c r="T1795" s="9" t="s">
        <v>42</v>
      </c>
      <c r="U1795" s="13">
        <v>24000000</v>
      </c>
      <c r="V1795" s="13">
        <v>2006</v>
      </c>
      <c r="W1795" s="13">
        <v>1000</v>
      </c>
      <c r="X1795" s="13">
        <v>6.1</v>
      </c>
      <c r="Y1795" s="13">
        <v>1.85</v>
      </c>
      <c r="Z1795" s="14">
        <v>0</v>
      </c>
    </row>
    <row r="1796" spans="1:26" x14ac:dyDescent="0.25">
      <c r="A1796" s="5" t="s">
        <v>20</v>
      </c>
      <c r="B1796" s="6" t="s">
        <v>2344</v>
      </c>
      <c r="C1796" s="11">
        <v>177</v>
      </c>
      <c r="D1796" s="11">
        <v>100</v>
      </c>
      <c r="E1796" s="11">
        <v>11</v>
      </c>
      <c r="F1796" s="11">
        <v>561</v>
      </c>
      <c r="G1796" s="6" t="s">
        <v>747</v>
      </c>
      <c r="H1796" s="11">
        <v>23000</v>
      </c>
      <c r="I1796" s="11">
        <v>20285518</v>
      </c>
      <c r="J1796" s="6" t="s">
        <v>497</v>
      </c>
      <c r="K1796" s="6" t="s">
        <v>5507</v>
      </c>
      <c r="L1796" s="6" t="s">
        <v>1074</v>
      </c>
      <c r="M1796" s="11" t="s">
        <v>2604</v>
      </c>
      <c r="N1796" s="11"/>
      <c r="O1796" s="6"/>
      <c r="P1796" s="11"/>
      <c r="Q1796" s="11">
        <v>112</v>
      </c>
      <c r="R1796" s="6" t="s">
        <v>25</v>
      </c>
      <c r="S1796" s="6" t="s">
        <v>538</v>
      </c>
      <c r="T1796" s="6" t="s">
        <v>27</v>
      </c>
      <c r="U1796" s="11">
        <v>28000000</v>
      </c>
      <c r="V1796" s="11">
        <v>2014</v>
      </c>
      <c r="W1796" s="11">
        <v>727</v>
      </c>
      <c r="X1796" s="11">
        <v>5.7</v>
      </c>
      <c r="Y1796" s="11">
        <v>2.35</v>
      </c>
      <c r="Z1796" s="12">
        <v>0</v>
      </c>
    </row>
    <row r="1797" spans="1:26" x14ac:dyDescent="0.25">
      <c r="A1797" s="8" t="s">
        <v>20</v>
      </c>
      <c r="B1797" s="9" t="s">
        <v>1730</v>
      </c>
      <c r="C1797" s="13">
        <v>106</v>
      </c>
      <c r="D1797" s="13">
        <v>131</v>
      </c>
      <c r="E1797" s="13">
        <v>46</v>
      </c>
      <c r="F1797" s="13">
        <v>293</v>
      </c>
      <c r="G1797" s="9" t="s">
        <v>2345</v>
      </c>
      <c r="H1797" s="13">
        <v>594</v>
      </c>
      <c r="I1797" s="13">
        <v>67900000</v>
      </c>
      <c r="J1797" s="9" t="s">
        <v>497</v>
      </c>
      <c r="K1797" s="9" t="s">
        <v>378</v>
      </c>
      <c r="L1797" s="9" t="s">
        <v>2604</v>
      </c>
      <c r="M1797" s="13"/>
      <c r="N1797" s="13"/>
      <c r="O1797" s="9"/>
      <c r="P1797" s="13"/>
      <c r="Q1797" s="13">
        <v>225</v>
      </c>
      <c r="R1797" s="9" t="s">
        <v>25</v>
      </c>
      <c r="S1797" s="9" t="s">
        <v>34</v>
      </c>
      <c r="T1797" s="9" t="s">
        <v>54</v>
      </c>
      <c r="U1797" s="13">
        <v>27500000</v>
      </c>
      <c r="V1797" s="13">
        <v>1983</v>
      </c>
      <c r="W1797" s="13">
        <v>303</v>
      </c>
      <c r="X1797" s="13">
        <v>6.6</v>
      </c>
      <c r="Y1797" s="13">
        <v>2.35</v>
      </c>
      <c r="Z1797" s="14">
        <v>0</v>
      </c>
    </row>
    <row r="1798" spans="1:26" x14ac:dyDescent="0.25">
      <c r="A1798" s="5" t="s">
        <v>20</v>
      </c>
      <c r="B1798" s="6" t="s">
        <v>1025</v>
      </c>
      <c r="C1798" s="11">
        <v>251</v>
      </c>
      <c r="D1798" s="11">
        <v>133</v>
      </c>
      <c r="E1798" s="11">
        <v>0</v>
      </c>
      <c r="F1798" s="11">
        <v>529</v>
      </c>
      <c r="G1798" s="6" t="s">
        <v>2347</v>
      </c>
      <c r="H1798" s="11">
        <v>11000</v>
      </c>
      <c r="I1798" s="11">
        <v>148734225</v>
      </c>
      <c r="J1798" s="6" t="s">
        <v>599</v>
      </c>
      <c r="K1798" s="6" t="s">
        <v>4459</v>
      </c>
      <c r="L1798" s="6"/>
      <c r="M1798" s="11"/>
      <c r="N1798" s="11"/>
      <c r="O1798" s="6"/>
      <c r="P1798" s="11"/>
      <c r="Q1798" s="11">
        <v>559</v>
      </c>
      <c r="R1798" s="6" t="s">
        <v>25</v>
      </c>
      <c r="S1798" s="6" t="s">
        <v>26</v>
      </c>
      <c r="T1798" s="6" t="s">
        <v>249</v>
      </c>
      <c r="U1798" s="11">
        <v>30000000</v>
      </c>
      <c r="V1798" s="11">
        <v>2007</v>
      </c>
      <c r="W1798" s="11">
        <v>985</v>
      </c>
      <c r="X1798" s="11">
        <v>7</v>
      </c>
      <c r="Y1798" s="11">
        <v>1.85</v>
      </c>
      <c r="Z1798" s="12">
        <v>0</v>
      </c>
    </row>
    <row r="1799" spans="1:26" x14ac:dyDescent="0.25">
      <c r="A1799" s="8" t="s">
        <v>20</v>
      </c>
      <c r="B1799" s="9" t="s">
        <v>1783</v>
      </c>
      <c r="C1799" s="13">
        <v>148</v>
      </c>
      <c r="D1799" s="13">
        <v>109</v>
      </c>
      <c r="E1799" s="13">
        <v>415</v>
      </c>
      <c r="F1799" s="13">
        <v>228</v>
      </c>
      <c r="G1799" s="9" t="s">
        <v>2348</v>
      </c>
      <c r="H1799" s="13">
        <v>673</v>
      </c>
      <c r="I1799" s="13">
        <v>49185998</v>
      </c>
      <c r="J1799" s="9" t="s">
        <v>1074</v>
      </c>
      <c r="K1799" s="9"/>
      <c r="L1799" s="9"/>
      <c r="M1799" s="13"/>
      <c r="N1799" s="13"/>
      <c r="O1799" s="9"/>
      <c r="P1799" s="13"/>
      <c r="Q1799" s="13">
        <v>184</v>
      </c>
      <c r="R1799" s="9" t="s">
        <v>25</v>
      </c>
      <c r="S1799" s="9" t="s">
        <v>26</v>
      </c>
      <c r="T1799" s="9" t="s">
        <v>27</v>
      </c>
      <c r="U1799" s="13">
        <v>30000000</v>
      </c>
      <c r="V1799" s="13">
        <v>2009</v>
      </c>
      <c r="W1799" s="13">
        <v>489</v>
      </c>
      <c r="X1799" s="13">
        <v>7.4</v>
      </c>
      <c r="Y1799" s="13">
        <v>2.35</v>
      </c>
      <c r="Z1799" s="14">
        <v>15000</v>
      </c>
    </row>
    <row r="1800" spans="1:26" x14ac:dyDescent="0.25">
      <c r="A1800" s="5" t="s">
        <v>20</v>
      </c>
      <c r="B1800" s="6" t="s">
        <v>1873</v>
      </c>
      <c r="C1800" s="11">
        <v>76</v>
      </c>
      <c r="D1800" s="11">
        <v>114</v>
      </c>
      <c r="E1800" s="11">
        <v>92</v>
      </c>
      <c r="F1800" s="11">
        <v>436</v>
      </c>
      <c r="G1800" s="6" t="s">
        <v>1528</v>
      </c>
      <c r="H1800" s="11">
        <v>940</v>
      </c>
      <c r="I1800" s="11">
        <v>42168445</v>
      </c>
      <c r="J1800" s="6" t="s">
        <v>599</v>
      </c>
      <c r="K1800" s="6" t="s">
        <v>1074</v>
      </c>
      <c r="L1800" s="6" t="s">
        <v>4459</v>
      </c>
      <c r="M1800" s="11"/>
      <c r="N1800" s="11"/>
      <c r="O1800" s="6"/>
      <c r="P1800" s="11"/>
      <c r="Q1800" s="11">
        <v>39</v>
      </c>
      <c r="R1800" s="6" t="s">
        <v>25</v>
      </c>
      <c r="S1800" s="6" t="s">
        <v>26</v>
      </c>
      <c r="T1800" s="6" t="s">
        <v>27</v>
      </c>
      <c r="U1800" s="11">
        <v>35000000</v>
      </c>
      <c r="V1800" s="11">
        <v>2008</v>
      </c>
      <c r="W1800" s="11">
        <v>706</v>
      </c>
      <c r="X1800" s="11">
        <v>5.3</v>
      </c>
      <c r="Y1800" s="11">
        <v>1.85</v>
      </c>
      <c r="Z1800" s="12">
        <v>464</v>
      </c>
    </row>
    <row r="1801" spans="1:26" x14ac:dyDescent="0.25">
      <c r="A1801" s="8" t="s">
        <v>20</v>
      </c>
      <c r="B1801" s="9" t="s">
        <v>2349</v>
      </c>
      <c r="C1801" s="13">
        <v>52</v>
      </c>
      <c r="D1801" s="13">
        <v>164</v>
      </c>
      <c r="E1801" s="13">
        <v>767</v>
      </c>
      <c r="F1801" s="13">
        <v>162</v>
      </c>
      <c r="G1801" s="9" t="s">
        <v>2124</v>
      </c>
      <c r="H1801" s="13">
        <v>358</v>
      </c>
      <c r="I1801" s="13">
        <v>26400000</v>
      </c>
      <c r="J1801" s="9" t="s">
        <v>378</v>
      </c>
      <c r="K1801" s="9" t="s">
        <v>1074</v>
      </c>
      <c r="L1801" s="9" t="s">
        <v>5155</v>
      </c>
      <c r="M1801" s="13"/>
      <c r="N1801" s="13"/>
      <c r="O1801" s="9"/>
      <c r="P1801" s="13"/>
      <c r="Q1801" s="13">
        <v>89</v>
      </c>
      <c r="R1801" s="9" t="s">
        <v>25</v>
      </c>
      <c r="S1801" s="9" t="s">
        <v>34</v>
      </c>
      <c r="T1801" s="9" t="s">
        <v>54</v>
      </c>
      <c r="U1801" s="13">
        <v>16000000</v>
      </c>
      <c r="V1801" s="13">
        <v>1984</v>
      </c>
      <c r="W1801" s="13">
        <v>223</v>
      </c>
      <c r="X1801" s="13">
        <v>7.4</v>
      </c>
      <c r="Y1801" s="13">
        <v>1.85</v>
      </c>
      <c r="Z1801" s="14">
        <v>845</v>
      </c>
    </row>
    <row r="1802" spans="1:26" x14ac:dyDescent="0.25">
      <c r="A1802" s="5" t="s">
        <v>20</v>
      </c>
      <c r="B1802" s="6" t="s">
        <v>2350</v>
      </c>
      <c r="C1802" s="11">
        <v>220</v>
      </c>
      <c r="D1802" s="11">
        <v>92</v>
      </c>
      <c r="E1802" s="11">
        <v>14</v>
      </c>
      <c r="F1802" s="11">
        <v>78</v>
      </c>
      <c r="G1802" s="6" t="s">
        <v>2351</v>
      </c>
      <c r="H1802" s="11">
        <v>386</v>
      </c>
      <c r="I1802" s="11">
        <v>17508670</v>
      </c>
      <c r="J1802" s="6" t="s">
        <v>5507</v>
      </c>
      <c r="K1802" s="6" t="s">
        <v>1074</v>
      </c>
      <c r="L1802" s="6" t="s">
        <v>4459</v>
      </c>
      <c r="M1802" s="11" t="s">
        <v>2604</v>
      </c>
      <c r="N1802" s="11"/>
      <c r="O1802" s="6"/>
      <c r="P1802" s="11"/>
      <c r="Q1802" s="11">
        <v>281</v>
      </c>
      <c r="R1802" s="6" t="s">
        <v>25</v>
      </c>
      <c r="S1802" s="6" t="s">
        <v>34</v>
      </c>
      <c r="T1802" s="6" t="s">
        <v>249</v>
      </c>
      <c r="U1802" s="11">
        <v>15000000</v>
      </c>
      <c r="V1802" s="11">
        <v>2006</v>
      </c>
      <c r="W1802" s="11">
        <v>99</v>
      </c>
      <c r="X1802" s="11">
        <v>7.4</v>
      </c>
      <c r="Y1802" s="11">
        <v>1.85</v>
      </c>
      <c r="Z1802" s="12">
        <v>0</v>
      </c>
    </row>
    <row r="1803" spans="1:26" x14ac:dyDescent="0.25">
      <c r="A1803" s="8" t="s">
        <v>20</v>
      </c>
      <c r="B1803" s="9" t="s">
        <v>332</v>
      </c>
      <c r="C1803" s="13">
        <v>131</v>
      </c>
      <c r="D1803" s="13">
        <v>122</v>
      </c>
      <c r="E1803" s="13">
        <v>151</v>
      </c>
      <c r="F1803" s="13">
        <v>11000</v>
      </c>
      <c r="G1803" s="9" t="s">
        <v>166</v>
      </c>
      <c r="H1803" s="13">
        <v>24000</v>
      </c>
      <c r="I1803" s="13">
        <v>9664316</v>
      </c>
      <c r="J1803" s="9" t="s">
        <v>1074</v>
      </c>
      <c r="K1803" s="9" t="s">
        <v>2604</v>
      </c>
      <c r="L1803" s="9"/>
      <c r="M1803" s="13"/>
      <c r="N1803" s="13"/>
      <c r="O1803" s="9"/>
      <c r="P1803" s="13"/>
      <c r="Q1803" s="13">
        <v>197</v>
      </c>
      <c r="R1803" s="9" t="s">
        <v>25</v>
      </c>
      <c r="S1803" s="9" t="s">
        <v>26</v>
      </c>
      <c r="T1803" s="9" t="s">
        <v>249</v>
      </c>
      <c r="U1803" s="13">
        <v>27500000</v>
      </c>
      <c r="V1803" s="13">
        <v>2007</v>
      </c>
      <c r="W1803" s="13">
        <v>15000</v>
      </c>
      <c r="X1803" s="13">
        <v>6.8</v>
      </c>
      <c r="Y1803" s="13">
        <v>2.35</v>
      </c>
      <c r="Z1803" s="14">
        <v>0</v>
      </c>
    </row>
    <row r="1804" spans="1:26" x14ac:dyDescent="0.25">
      <c r="A1804" s="5" t="s">
        <v>20</v>
      </c>
      <c r="B1804" s="6" t="s">
        <v>42</v>
      </c>
      <c r="C1804" s="11">
        <v>7</v>
      </c>
      <c r="D1804" s="11">
        <v>42</v>
      </c>
      <c r="E1804" s="11"/>
      <c r="F1804" s="11">
        <v>535</v>
      </c>
      <c r="G1804" s="6" t="s">
        <v>504</v>
      </c>
      <c r="H1804" s="11">
        <v>766</v>
      </c>
      <c r="I1804" s="11"/>
      <c r="J1804" s="6" t="s">
        <v>5507</v>
      </c>
      <c r="K1804" s="6" t="s">
        <v>1074</v>
      </c>
      <c r="L1804" s="6" t="s">
        <v>2970</v>
      </c>
      <c r="M1804" s="11" t="s">
        <v>2604</v>
      </c>
      <c r="N1804" s="11"/>
      <c r="O1804" s="6"/>
      <c r="P1804" s="11"/>
      <c r="Q1804" s="11">
        <v>131</v>
      </c>
      <c r="R1804" s="6" t="s">
        <v>25</v>
      </c>
      <c r="S1804" s="6" t="s">
        <v>26</v>
      </c>
      <c r="T1804" s="6" t="s">
        <v>436</v>
      </c>
      <c r="U1804" s="11"/>
      <c r="V1804" s="11"/>
      <c r="W1804" s="11">
        <v>638</v>
      </c>
      <c r="X1804" s="11">
        <v>7.9</v>
      </c>
      <c r="Y1804" s="11">
        <v>16</v>
      </c>
      <c r="Z1804" s="12">
        <v>11000</v>
      </c>
    </row>
    <row r="1805" spans="1:26" x14ac:dyDescent="0.25">
      <c r="A1805" s="8" t="s">
        <v>20</v>
      </c>
      <c r="B1805" s="9" t="s">
        <v>2352</v>
      </c>
      <c r="C1805" s="13">
        <v>112</v>
      </c>
      <c r="D1805" s="13">
        <v>110</v>
      </c>
      <c r="E1805" s="13">
        <v>120</v>
      </c>
      <c r="F1805" s="13">
        <v>664</v>
      </c>
      <c r="G1805" s="9" t="s">
        <v>1340</v>
      </c>
      <c r="H1805" s="13">
        <v>12000</v>
      </c>
      <c r="I1805" s="13">
        <v>74888996</v>
      </c>
      <c r="J1805" s="9" t="s">
        <v>497</v>
      </c>
      <c r="K1805" s="9" t="s">
        <v>378</v>
      </c>
      <c r="L1805" s="9" t="s">
        <v>2970</v>
      </c>
      <c r="M1805" s="13" t="s">
        <v>2604</v>
      </c>
      <c r="N1805" s="13"/>
      <c r="O1805" s="9"/>
      <c r="P1805" s="13"/>
      <c r="Q1805" s="13">
        <v>188</v>
      </c>
      <c r="R1805" s="9" t="s">
        <v>25</v>
      </c>
      <c r="S1805" s="9" t="s">
        <v>26</v>
      </c>
      <c r="T1805" s="9" t="s">
        <v>54</v>
      </c>
      <c r="U1805" s="13">
        <v>30000000</v>
      </c>
      <c r="V1805" s="13">
        <v>1991</v>
      </c>
      <c r="W1805" s="13">
        <v>1000</v>
      </c>
      <c r="X1805" s="13">
        <v>7.2</v>
      </c>
      <c r="Y1805" s="13">
        <v>2.35</v>
      </c>
      <c r="Z1805" s="14">
        <v>0</v>
      </c>
    </row>
    <row r="1806" spans="1:26" x14ac:dyDescent="0.25">
      <c r="A1806" s="5" t="s">
        <v>20</v>
      </c>
      <c r="B1806" s="6" t="s">
        <v>2353</v>
      </c>
      <c r="C1806" s="11">
        <v>93</v>
      </c>
      <c r="D1806" s="11">
        <v>116</v>
      </c>
      <c r="E1806" s="11">
        <v>144</v>
      </c>
      <c r="F1806" s="11">
        <v>477</v>
      </c>
      <c r="G1806" s="6" t="s">
        <v>2170</v>
      </c>
      <c r="H1806" s="11">
        <v>1000</v>
      </c>
      <c r="I1806" s="11">
        <v>69586544</v>
      </c>
      <c r="J1806" s="6" t="s">
        <v>1074</v>
      </c>
      <c r="K1806" s="6"/>
      <c r="L1806" s="6"/>
      <c r="M1806" s="11"/>
      <c r="N1806" s="11"/>
      <c r="O1806" s="6"/>
      <c r="P1806" s="11"/>
      <c r="Q1806" s="11">
        <v>199</v>
      </c>
      <c r="R1806" s="6" t="s">
        <v>25</v>
      </c>
      <c r="S1806" s="6" t="s">
        <v>26</v>
      </c>
      <c r="T1806" s="6" t="s">
        <v>27</v>
      </c>
      <c r="U1806" s="11">
        <v>27000000</v>
      </c>
      <c r="V1806" s="11">
        <v>2002</v>
      </c>
      <c r="W1806" s="11">
        <v>482</v>
      </c>
      <c r="X1806" s="11">
        <v>6</v>
      </c>
      <c r="Y1806" s="11">
        <v>2.35</v>
      </c>
      <c r="Z1806" s="12">
        <v>0</v>
      </c>
    </row>
    <row r="1807" spans="1:26" x14ac:dyDescent="0.25">
      <c r="A1807" s="8" t="s">
        <v>20</v>
      </c>
      <c r="B1807" s="9" t="s">
        <v>114</v>
      </c>
      <c r="C1807" s="13">
        <v>370</v>
      </c>
      <c r="D1807" s="13">
        <v>106</v>
      </c>
      <c r="E1807" s="13">
        <v>4000</v>
      </c>
      <c r="F1807" s="13">
        <v>591</v>
      </c>
      <c r="G1807" s="9" t="s">
        <v>236</v>
      </c>
      <c r="H1807" s="13">
        <v>19000</v>
      </c>
      <c r="I1807" s="13">
        <v>362645141</v>
      </c>
      <c r="J1807" s="9" t="s">
        <v>378</v>
      </c>
      <c r="K1807" s="9" t="s">
        <v>1074</v>
      </c>
      <c r="L1807" s="9" t="s">
        <v>4118</v>
      </c>
      <c r="M1807" s="13" t="s">
        <v>478</v>
      </c>
      <c r="N1807" s="13"/>
      <c r="O1807" s="9"/>
      <c r="P1807" s="13"/>
      <c r="Q1807" s="13">
        <v>398</v>
      </c>
      <c r="R1807" s="9" t="s">
        <v>25</v>
      </c>
      <c r="S1807" s="9" t="s">
        <v>34</v>
      </c>
      <c r="T1807" s="9" t="s">
        <v>54</v>
      </c>
      <c r="U1807" s="13">
        <v>175000000</v>
      </c>
      <c r="V1807" s="13">
        <v>2016</v>
      </c>
      <c r="W1807" s="13">
        <v>13000</v>
      </c>
      <c r="X1807" s="13">
        <v>7.8</v>
      </c>
      <c r="Y1807" s="13">
        <v>1.85</v>
      </c>
      <c r="Z1807" s="14">
        <v>65000</v>
      </c>
    </row>
    <row r="1808" spans="1:26" x14ac:dyDescent="0.25">
      <c r="A1808" s="5" t="s">
        <v>20</v>
      </c>
      <c r="B1808" s="6" t="s">
        <v>1500</v>
      </c>
      <c r="C1808" s="11">
        <v>83</v>
      </c>
      <c r="D1808" s="11">
        <v>115</v>
      </c>
      <c r="E1808" s="11">
        <v>39</v>
      </c>
      <c r="F1808" s="11">
        <v>685</v>
      </c>
      <c r="G1808" s="6" t="s">
        <v>399</v>
      </c>
      <c r="H1808" s="11">
        <v>11000</v>
      </c>
      <c r="I1808" s="11">
        <v>60491560</v>
      </c>
      <c r="J1808" s="6" t="s">
        <v>5507</v>
      </c>
      <c r="K1808" s="6" t="s">
        <v>1074</v>
      </c>
      <c r="L1808" s="6" t="s">
        <v>5505</v>
      </c>
      <c r="M1808" s="11" t="s">
        <v>2604</v>
      </c>
      <c r="N1808" s="11"/>
      <c r="O1808" s="6"/>
      <c r="P1808" s="11"/>
      <c r="Q1808" s="11">
        <v>143</v>
      </c>
      <c r="R1808" s="6" t="s">
        <v>25</v>
      </c>
      <c r="S1808" s="6" t="s">
        <v>26</v>
      </c>
      <c r="T1808" s="6" t="s">
        <v>249</v>
      </c>
      <c r="U1808" s="11">
        <v>27000000</v>
      </c>
      <c r="V1808" s="11">
        <v>1997</v>
      </c>
      <c r="W1808" s="11">
        <v>956</v>
      </c>
      <c r="X1808" s="11">
        <v>6.6</v>
      </c>
      <c r="Y1808" s="11">
        <v>2.35</v>
      </c>
      <c r="Z1808" s="12">
        <v>0</v>
      </c>
    </row>
    <row r="1809" spans="1:26" x14ac:dyDescent="0.25">
      <c r="A1809" s="8" t="s">
        <v>20</v>
      </c>
      <c r="B1809" s="9" t="s">
        <v>1523</v>
      </c>
      <c r="C1809" s="13">
        <v>125</v>
      </c>
      <c r="D1809" s="13">
        <v>148</v>
      </c>
      <c r="E1809" s="13">
        <v>644</v>
      </c>
      <c r="F1809" s="13">
        <v>326</v>
      </c>
      <c r="G1809" s="9" t="s">
        <v>2355</v>
      </c>
      <c r="H1809" s="13">
        <v>1000</v>
      </c>
      <c r="I1809" s="13">
        <v>54200000</v>
      </c>
      <c r="J1809" s="9" t="s">
        <v>497</v>
      </c>
      <c r="K1809" s="9" t="s">
        <v>599</v>
      </c>
      <c r="L1809" s="9" t="s">
        <v>5507</v>
      </c>
      <c r="M1809" s="13" t="s">
        <v>2909</v>
      </c>
      <c r="N1809" s="13"/>
      <c r="O1809" s="9"/>
      <c r="P1809" s="13"/>
      <c r="Q1809" s="13">
        <v>319</v>
      </c>
      <c r="R1809" s="9" t="s">
        <v>25</v>
      </c>
      <c r="S1809" s="9" t="s">
        <v>26</v>
      </c>
      <c r="T1809" s="9" t="s">
        <v>249</v>
      </c>
      <c r="U1809" s="13">
        <v>27000000</v>
      </c>
      <c r="V1809" s="13">
        <v>1980</v>
      </c>
      <c r="W1809" s="13">
        <v>809</v>
      </c>
      <c r="X1809" s="13">
        <v>7.9</v>
      </c>
      <c r="Y1809" s="13">
        <v>1.85</v>
      </c>
      <c r="Z1809" s="14">
        <v>14000</v>
      </c>
    </row>
    <row r="1810" spans="1:26" x14ac:dyDescent="0.25">
      <c r="A1810" s="5" t="s">
        <v>20</v>
      </c>
      <c r="B1810" s="6" t="s">
        <v>2356</v>
      </c>
      <c r="C1810" s="11">
        <v>73</v>
      </c>
      <c r="D1810" s="11">
        <v>119</v>
      </c>
      <c r="E1810" s="11">
        <v>43</v>
      </c>
      <c r="F1810" s="11">
        <v>523</v>
      </c>
      <c r="G1810" s="6" t="s">
        <v>621</v>
      </c>
      <c r="H1810" s="11">
        <v>953</v>
      </c>
      <c r="I1810" s="11">
        <v>44087387</v>
      </c>
      <c r="J1810" s="6" t="s">
        <v>599</v>
      </c>
      <c r="K1810" s="6" t="s">
        <v>1074</v>
      </c>
      <c r="L1810" s="6" t="s">
        <v>4118</v>
      </c>
      <c r="M1810" s="11" t="s">
        <v>4459</v>
      </c>
      <c r="N1810" s="11"/>
      <c r="O1810" s="6"/>
      <c r="P1810" s="11"/>
      <c r="Q1810" s="11">
        <v>33</v>
      </c>
      <c r="R1810" s="6" t="s">
        <v>25</v>
      </c>
      <c r="S1810" s="6" t="s">
        <v>26</v>
      </c>
      <c r="T1810" s="6" t="s">
        <v>27</v>
      </c>
      <c r="U1810" s="11"/>
      <c r="V1810" s="11">
        <v>2008</v>
      </c>
      <c r="W1810" s="11">
        <v>713</v>
      </c>
      <c r="X1810" s="11">
        <v>6.2</v>
      </c>
      <c r="Y1810" s="11">
        <v>1.85</v>
      </c>
      <c r="Z1810" s="12">
        <v>894</v>
      </c>
    </row>
    <row r="1811" spans="1:26" x14ac:dyDescent="0.25">
      <c r="A1811" s="8" t="s">
        <v>20</v>
      </c>
      <c r="B1811" s="9" t="s">
        <v>1073</v>
      </c>
      <c r="C1811" s="13">
        <v>98</v>
      </c>
      <c r="D1811" s="13">
        <v>118</v>
      </c>
      <c r="E1811" s="13">
        <v>650</v>
      </c>
      <c r="F1811" s="13">
        <v>715</v>
      </c>
      <c r="G1811" s="9" t="s">
        <v>2357</v>
      </c>
      <c r="H1811" s="13">
        <v>1000</v>
      </c>
      <c r="I1811" s="13">
        <v>30920167</v>
      </c>
      <c r="J1811" s="9" t="s">
        <v>599</v>
      </c>
      <c r="K1811" s="9" t="s">
        <v>2909</v>
      </c>
      <c r="L1811" s="9"/>
      <c r="M1811" s="13"/>
      <c r="N1811" s="13"/>
      <c r="O1811" s="9"/>
      <c r="P1811" s="13"/>
      <c r="Q1811" s="13">
        <v>71</v>
      </c>
      <c r="R1811" s="9" t="s">
        <v>25</v>
      </c>
      <c r="S1811" s="9" t="s">
        <v>26</v>
      </c>
      <c r="T1811" s="9" t="s">
        <v>27</v>
      </c>
      <c r="U1811" s="13">
        <v>25000000</v>
      </c>
      <c r="V1811" s="13">
        <v>2012</v>
      </c>
      <c r="W1811" s="13">
        <v>773</v>
      </c>
      <c r="X1811" s="13">
        <v>5.7</v>
      </c>
      <c r="Y1811" s="13">
        <v>2.35</v>
      </c>
      <c r="Z1811" s="14">
        <v>0</v>
      </c>
    </row>
    <row r="1812" spans="1:26" x14ac:dyDescent="0.25">
      <c r="A1812" s="5" t="s">
        <v>20</v>
      </c>
      <c r="B1812" s="6" t="s">
        <v>94</v>
      </c>
      <c r="C1812" s="11">
        <v>158</v>
      </c>
      <c r="D1812" s="11">
        <v>101</v>
      </c>
      <c r="E1812" s="11">
        <v>129</v>
      </c>
      <c r="F1812" s="11">
        <v>3</v>
      </c>
      <c r="G1812" s="6" t="s">
        <v>2358</v>
      </c>
      <c r="H1812" s="11">
        <v>66</v>
      </c>
      <c r="I1812" s="11">
        <v>40566655</v>
      </c>
      <c r="J1812" s="6" t="s">
        <v>599</v>
      </c>
      <c r="K1812" s="6" t="s">
        <v>1074</v>
      </c>
      <c r="L1812" s="6" t="s">
        <v>4459</v>
      </c>
      <c r="M1812" s="11"/>
      <c r="N1812" s="11"/>
      <c r="O1812" s="6"/>
      <c r="P1812" s="11"/>
      <c r="Q1812" s="11">
        <v>391</v>
      </c>
      <c r="R1812" s="6" t="s">
        <v>25</v>
      </c>
      <c r="S1812" s="6" t="s">
        <v>34</v>
      </c>
      <c r="T1812" s="6" t="s">
        <v>27</v>
      </c>
      <c r="U1812" s="11">
        <v>30000000</v>
      </c>
      <c r="V1812" s="11">
        <v>2002</v>
      </c>
      <c r="W1812" s="11">
        <v>5</v>
      </c>
      <c r="X1812" s="11">
        <v>7.1</v>
      </c>
      <c r="Y1812" s="11">
        <v>2.35</v>
      </c>
      <c r="Z1812" s="12">
        <v>0</v>
      </c>
    </row>
    <row r="1813" spans="1:26" x14ac:dyDescent="0.25">
      <c r="A1813" s="8" t="s">
        <v>20</v>
      </c>
      <c r="B1813" s="9" t="s">
        <v>1935</v>
      </c>
      <c r="C1813" s="13">
        <v>152</v>
      </c>
      <c r="D1813" s="13">
        <v>82</v>
      </c>
      <c r="E1813" s="13">
        <v>49</v>
      </c>
      <c r="F1813" s="13">
        <v>429</v>
      </c>
      <c r="G1813" s="9" t="s">
        <v>1016</v>
      </c>
      <c r="H1813" s="13">
        <v>1000</v>
      </c>
      <c r="I1813" s="13">
        <v>31768374</v>
      </c>
      <c r="J1813" s="9" t="s">
        <v>497</v>
      </c>
      <c r="K1813" s="9" t="s">
        <v>599</v>
      </c>
      <c r="L1813" s="9" t="s">
        <v>1786</v>
      </c>
      <c r="M1813" s="13"/>
      <c r="N1813" s="13"/>
      <c r="O1813" s="9"/>
      <c r="P1813" s="13"/>
      <c r="Q1813" s="13">
        <v>366</v>
      </c>
      <c r="R1813" s="9" t="s">
        <v>25</v>
      </c>
      <c r="S1813" s="9" t="s">
        <v>26</v>
      </c>
      <c r="T1813" s="9" t="s">
        <v>249</v>
      </c>
      <c r="U1813" s="13">
        <v>27000000</v>
      </c>
      <c r="V1813" s="13">
        <v>1999</v>
      </c>
      <c r="W1813" s="13">
        <v>888</v>
      </c>
      <c r="X1813" s="13">
        <v>5.6</v>
      </c>
      <c r="Y1813" s="13">
        <v>2.35</v>
      </c>
      <c r="Z1813" s="14">
        <v>2000</v>
      </c>
    </row>
    <row r="1814" spans="1:26" x14ac:dyDescent="0.25">
      <c r="A1814" s="5" t="s">
        <v>20</v>
      </c>
      <c r="B1814" s="6" t="s">
        <v>1707</v>
      </c>
      <c r="C1814" s="11">
        <v>202</v>
      </c>
      <c r="D1814" s="11">
        <v>110</v>
      </c>
      <c r="E1814" s="11">
        <v>118</v>
      </c>
      <c r="F1814" s="11">
        <v>1000</v>
      </c>
      <c r="G1814" s="6" t="s">
        <v>205</v>
      </c>
      <c r="H1814" s="11">
        <v>13000</v>
      </c>
      <c r="I1814" s="11">
        <v>22494487</v>
      </c>
      <c r="J1814" s="6" t="s">
        <v>5507</v>
      </c>
      <c r="K1814" s="6" t="s">
        <v>1074</v>
      </c>
      <c r="L1814" s="6" t="s">
        <v>5505</v>
      </c>
      <c r="M1814" s="11" t="s">
        <v>2604</v>
      </c>
      <c r="N1814" s="11"/>
      <c r="O1814" s="6"/>
      <c r="P1814" s="11"/>
      <c r="Q1814" s="11">
        <v>507</v>
      </c>
      <c r="R1814" s="6" t="s">
        <v>25</v>
      </c>
      <c r="S1814" s="6" t="s">
        <v>318</v>
      </c>
      <c r="T1814" s="6" t="s">
        <v>249</v>
      </c>
      <c r="U1814" s="11">
        <v>27000000</v>
      </c>
      <c r="V1814" s="11">
        <v>2006</v>
      </c>
      <c r="W1814" s="11">
        <v>11000</v>
      </c>
      <c r="X1814" s="11">
        <v>7.8</v>
      </c>
      <c r="Y1814" s="11">
        <v>2.35</v>
      </c>
      <c r="Z1814" s="12">
        <v>10000</v>
      </c>
    </row>
    <row r="1815" spans="1:26" x14ac:dyDescent="0.25">
      <c r="A1815" s="8" t="s">
        <v>20</v>
      </c>
      <c r="B1815" s="9" t="s">
        <v>2361</v>
      </c>
      <c r="C1815" s="13">
        <v>80</v>
      </c>
      <c r="D1815" s="13">
        <v>193</v>
      </c>
      <c r="E1815" s="13">
        <v>133</v>
      </c>
      <c r="F1815" s="13">
        <v>820</v>
      </c>
      <c r="G1815" s="9" t="s">
        <v>494</v>
      </c>
      <c r="H1815" s="13">
        <v>2000</v>
      </c>
      <c r="I1815" s="13">
        <v>21500000</v>
      </c>
      <c r="J1815" s="9" t="s">
        <v>378</v>
      </c>
      <c r="K1815" s="9" t="s">
        <v>1074</v>
      </c>
      <c r="L1815" s="9" t="s">
        <v>5155</v>
      </c>
      <c r="M1815" s="13"/>
      <c r="N1815" s="13"/>
      <c r="O1815" s="9"/>
      <c r="P1815" s="13"/>
      <c r="Q1815" s="13">
        <v>170</v>
      </c>
      <c r="R1815" s="9" t="s">
        <v>25</v>
      </c>
      <c r="S1815" s="9" t="s">
        <v>26</v>
      </c>
      <c r="T1815" s="9" t="s">
        <v>54</v>
      </c>
      <c r="U1815" s="13">
        <v>27000000</v>
      </c>
      <c r="V1815" s="13">
        <v>1983</v>
      </c>
      <c r="W1815" s="13">
        <v>826</v>
      </c>
      <c r="X1815" s="13">
        <v>7.9</v>
      </c>
      <c r="Y1815" s="13">
        <v>1.85</v>
      </c>
      <c r="Z1815" s="14">
        <v>0</v>
      </c>
    </row>
    <row r="1816" spans="1:26" x14ac:dyDescent="0.25">
      <c r="A1816" s="5" t="s">
        <v>20</v>
      </c>
      <c r="B1816" s="6" t="s">
        <v>189</v>
      </c>
      <c r="C1816" s="11">
        <v>288</v>
      </c>
      <c r="D1816" s="11">
        <v>130</v>
      </c>
      <c r="E1816" s="11">
        <v>776</v>
      </c>
      <c r="F1816" s="11">
        <v>358</v>
      </c>
      <c r="G1816" s="6" t="s">
        <v>744</v>
      </c>
      <c r="H1816" s="11">
        <v>898</v>
      </c>
      <c r="I1816" s="11">
        <v>4463292</v>
      </c>
      <c r="J1816" s="6" t="s">
        <v>1074</v>
      </c>
      <c r="K1816" s="6" t="s">
        <v>5155</v>
      </c>
      <c r="L1816" s="6" t="s">
        <v>2604</v>
      </c>
      <c r="M1816" s="11"/>
      <c r="N1816" s="11"/>
      <c r="O1816" s="6"/>
      <c r="P1816" s="11"/>
      <c r="Q1816" s="11">
        <v>136</v>
      </c>
      <c r="R1816" s="6" t="s">
        <v>25</v>
      </c>
      <c r="S1816" s="6" t="s">
        <v>34</v>
      </c>
      <c r="T1816" s="6" t="s">
        <v>27</v>
      </c>
      <c r="U1816" s="11">
        <v>30000000</v>
      </c>
      <c r="V1816" s="11">
        <v>2011</v>
      </c>
      <c r="W1816" s="11">
        <v>584</v>
      </c>
      <c r="X1816" s="11">
        <v>6.9</v>
      </c>
      <c r="Y1816" s="11">
        <v>2.35</v>
      </c>
      <c r="Z1816" s="12">
        <v>15000</v>
      </c>
    </row>
    <row r="1817" spans="1:26" x14ac:dyDescent="0.25">
      <c r="A1817" s="8" t="s">
        <v>20</v>
      </c>
      <c r="B1817" s="9" t="s">
        <v>293</v>
      </c>
      <c r="C1817" s="13">
        <v>99</v>
      </c>
      <c r="D1817" s="13">
        <v>94</v>
      </c>
      <c r="E1817" s="13">
        <v>249</v>
      </c>
      <c r="F1817" s="13">
        <v>271</v>
      </c>
      <c r="G1817" s="9" t="s">
        <v>2362</v>
      </c>
      <c r="H1817" s="13">
        <v>523</v>
      </c>
      <c r="I1817" s="13"/>
      <c r="J1817" s="9" t="s">
        <v>378</v>
      </c>
      <c r="K1817" s="9" t="s">
        <v>1074</v>
      </c>
      <c r="L1817" s="9" t="s">
        <v>4118</v>
      </c>
      <c r="M1817" s="13" t="s">
        <v>478</v>
      </c>
      <c r="N1817" s="13"/>
      <c r="O1817" s="9"/>
      <c r="P1817" s="13"/>
      <c r="Q1817" s="13">
        <v>284</v>
      </c>
      <c r="R1817" s="9" t="s">
        <v>25</v>
      </c>
      <c r="S1817" s="9" t="s">
        <v>2363</v>
      </c>
      <c r="T1817" s="9" t="s">
        <v>54</v>
      </c>
      <c r="U1817" s="13">
        <v>27000000</v>
      </c>
      <c r="V1817" s="13">
        <v>1984</v>
      </c>
      <c r="W1817" s="13">
        <v>312</v>
      </c>
      <c r="X1817" s="13">
        <v>7.4</v>
      </c>
      <c r="Y1817" s="13">
        <v>2.35</v>
      </c>
      <c r="Z1817" s="14">
        <v>21000</v>
      </c>
    </row>
    <row r="1818" spans="1:26" x14ac:dyDescent="0.25">
      <c r="A1818" s="5" t="s">
        <v>20</v>
      </c>
      <c r="B1818" s="6" t="s">
        <v>404</v>
      </c>
      <c r="C1818" s="11">
        <v>222</v>
      </c>
      <c r="D1818" s="11">
        <v>111</v>
      </c>
      <c r="E1818" s="11">
        <v>295</v>
      </c>
      <c r="F1818" s="11">
        <v>531</v>
      </c>
      <c r="G1818" s="6" t="s">
        <v>92</v>
      </c>
      <c r="H1818" s="11">
        <v>3000</v>
      </c>
      <c r="I1818" s="11">
        <v>14337579</v>
      </c>
      <c r="J1818" s="6" t="s">
        <v>497</v>
      </c>
      <c r="K1818" s="6" t="s">
        <v>1074</v>
      </c>
      <c r="L1818" s="6" t="s">
        <v>478</v>
      </c>
      <c r="M1818" s="11" t="s">
        <v>5505</v>
      </c>
      <c r="N1818" s="11" t="s">
        <v>2970</v>
      </c>
      <c r="O1818" s="6" t="s">
        <v>2604</v>
      </c>
      <c r="P1818" s="11"/>
      <c r="Q1818" s="11">
        <v>624</v>
      </c>
      <c r="R1818" s="6" t="s">
        <v>25</v>
      </c>
      <c r="S1818" s="6" t="s">
        <v>163</v>
      </c>
      <c r="T1818" s="6" t="s">
        <v>249</v>
      </c>
      <c r="U1818" s="11">
        <v>27000000</v>
      </c>
      <c r="V1818" s="11">
        <v>1998</v>
      </c>
      <c r="W1818" s="11">
        <v>882</v>
      </c>
      <c r="X1818" s="11">
        <v>7.7</v>
      </c>
      <c r="Y1818" s="11">
        <v>2.35</v>
      </c>
      <c r="Z1818" s="12">
        <v>14000</v>
      </c>
    </row>
    <row r="1819" spans="1:26" x14ac:dyDescent="0.25">
      <c r="A1819" s="8" t="s">
        <v>20</v>
      </c>
      <c r="B1819" s="9" t="s">
        <v>2364</v>
      </c>
      <c r="C1819" s="13">
        <v>194</v>
      </c>
      <c r="D1819" s="13">
        <v>110</v>
      </c>
      <c r="E1819" s="13">
        <v>10</v>
      </c>
      <c r="F1819" s="13">
        <v>844</v>
      </c>
      <c r="G1819" s="9" t="s">
        <v>253</v>
      </c>
      <c r="H1819" s="13">
        <v>3000</v>
      </c>
      <c r="I1819" s="13">
        <v>13823741</v>
      </c>
      <c r="J1819" s="9" t="s">
        <v>3170</v>
      </c>
      <c r="K1819" s="9" t="s">
        <v>1074</v>
      </c>
      <c r="L1819" s="9" t="s">
        <v>5155</v>
      </c>
      <c r="M1819" s="13" t="s">
        <v>4459</v>
      </c>
      <c r="N1819" s="13"/>
      <c r="O1819" s="9"/>
      <c r="P1819" s="13"/>
      <c r="Q1819" s="13">
        <v>140</v>
      </c>
      <c r="R1819" s="9" t="s">
        <v>25</v>
      </c>
      <c r="S1819" s="9" t="s">
        <v>34</v>
      </c>
      <c r="T1819" s="9" t="s">
        <v>27</v>
      </c>
      <c r="U1819" s="13">
        <v>13500000</v>
      </c>
      <c r="V1819" s="13">
        <v>2008</v>
      </c>
      <c r="W1819" s="13">
        <v>2000</v>
      </c>
      <c r="X1819" s="13">
        <v>6.9</v>
      </c>
      <c r="Y1819" s="13">
        <v>2.35</v>
      </c>
      <c r="Z1819" s="14">
        <v>0</v>
      </c>
    </row>
    <row r="1820" spans="1:26" x14ac:dyDescent="0.25">
      <c r="A1820" s="5" t="s">
        <v>309</v>
      </c>
      <c r="B1820" s="6" t="s">
        <v>42</v>
      </c>
      <c r="C1820" s="11">
        <v>15</v>
      </c>
      <c r="D1820" s="11">
        <v>30</v>
      </c>
      <c r="E1820" s="11"/>
      <c r="F1820" s="11">
        <v>94</v>
      </c>
      <c r="G1820" s="6" t="s">
        <v>2365</v>
      </c>
      <c r="H1820" s="11">
        <v>491</v>
      </c>
      <c r="I1820" s="11"/>
      <c r="J1820" s="6" t="s">
        <v>599</v>
      </c>
      <c r="K1820" s="6" t="s">
        <v>4118</v>
      </c>
      <c r="L1820" s="6"/>
      <c r="M1820" s="11"/>
      <c r="N1820" s="11"/>
      <c r="O1820" s="6"/>
      <c r="P1820" s="11"/>
      <c r="Q1820" s="11">
        <v>31</v>
      </c>
      <c r="R1820" s="6" t="s">
        <v>25</v>
      </c>
      <c r="S1820" s="6" t="s">
        <v>26</v>
      </c>
      <c r="T1820" s="6" t="s">
        <v>42</v>
      </c>
      <c r="U1820" s="11"/>
      <c r="V1820" s="11"/>
      <c r="W1820" s="11">
        <v>154</v>
      </c>
      <c r="X1820" s="11">
        <v>8.6999999999999993</v>
      </c>
      <c r="Y1820" s="11">
        <v>1.33</v>
      </c>
      <c r="Z1820" s="12">
        <v>459</v>
      </c>
    </row>
    <row r="1821" spans="1:26" x14ac:dyDescent="0.25">
      <c r="A1821" s="8" t="s">
        <v>20</v>
      </c>
      <c r="B1821" s="9" t="s">
        <v>2367</v>
      </c>
      <c r="C1821" s="13">
        <v>56</v>
      </c>
      <c r="D1821" s="13">
        <v>109</v>
      </c>
      <c r="E1821" s="13">
        <v>181</v>
      </c>
      <c r="F1821" s="13">
        <v>137</v>
      </c>
      <c r="G1821" s="9" t="s">
        <v>2368</v>
      </c>
      <c r="H1821" s="13">
        <v>303</v>
      </c>
      <c r="I1821" s="13"/>
      <c r="J1821" s="9" t="s">
        <v>378</v>
      </c>
      <c r="K1821" s="9" t="s">
        <v>4118</v>
      </c>
      <c r="L1821" s="9" t="s">
        <v>478</v>
      </c>
      <c r="M1821" s="13" t="s">
        <v>1786</v>
      </c>
      <c r="N1821" s="13" t="s">
        <v>5505</v>
      </c>
      <c r="O1821" s="9"/>
      <c r="P1821" s="13"/>
      <c r="Q1821" s="13">
        <v>208</v>
      </c>
      <c r="R1821" s="9" t="s">
        <v>25</v>
      </c>
      <c r="S1821" s="9" t="s">
        <v>34</v>
      </c>
      <c r="T1821" s="9" t="s">
        <v>54</v>
      </c>
      <c r="U1821" s="13">
        <v>25000000</v>
      </c>
      <c r="V1821" s="13">
        <v>1985</v>
      </c>
      <c r="W1821" s="13">
        <v>146</v>
      </c>
      <c r="X1821" s="13">
        <v>6.7</v>
      </c>
      <c r="Y1821" s="13">
        <v>1.85</v>
      </c>
      <c r="Z1821" s="14">
        <v>0</v>
      </c>
    </row>
    <row r="1822" spans="1:26" x14ac:dyDescent="0.25">
      <c r="A1822" s="5" t="s">
        <v>20</v>
      </c>
      <c r="B1822" s="6" t="s">
        <v>2369</v>
      </c>
      <c r="C1822" s="11">
        <v>63</v>
      </c>
      <c r="D1822" s="11">
        <v>123</v>
      </c>
      <c r="E1822" s="11">
        <v>0</v>
      </c>
      <c r="F1822" s="11">
        <v>324</v>
      </c>
      <c r="G1822" s="6" t="s">
        <v>2370</v>
      </c>
      <c r="H1822" s="11">
        <v>11000</v>
      </c>
      <c r="I1822" s="11">
        <v>10297897</v>
      </c>
      <c r="J1822" s="6" t="s">
        <v>497</v>
      </c>
      <c r="K1822" s="6" t="s">
        <v>5507</v>
      </c>
      <c r="L1822" s="6" t="s">
        <v>1074</v>
      </c>
      <c r="M1822" s="11" t="s">
        <v>5155</v>
      </c>
      <c r="N1822" s="11" t="s">
        <v>3495</v>
      </c>
      <c r="O1822" s="6"/>
      <c r="P1822" s="11"/>
      <c r="Q1822" s="11">
        <v>39</v>
      </c>
      <c r="R1822" s="6" t="s">
        <v>25</v>
      </c>
      <c r="S1822" s="6" t="s">
        <v>26</v>
      </c>
      <c r="T1822" s="6" t="s">
        <v>27</v>
      </c>
      <c r="U1822" s="11">
        <v>27000000</v>
      </c>
      <c r="V1822" s="11">
        <v>1998</v>
      </c>
      <c r="W1822" s="11">
        <v>597</v>
      </c>
      <c r="X1822" s="11">
        <v>6</v>
      </c>
      <c r="Y1822" s="11">
        <v>2.35</v>
      </c>
      <c r="Z1822" s="12">
        <v>315</v>
      </c>
    </row>
    <row r="1823" spans="1:26" x14ac:dyDescent="0.25">
      <c r="A1823" s="8" t="s">
        <v>20</v>
      </c>
      <c r="B1823" s="9" t="s">
        <v>1877</v>
      </c>
      <c r="C1823" s="13">
        <v>167</v>
      </c>
      <c r="D1823" s="13">
        <v>109</v>
      </c>
      <c r="E1823" s="13">
        <v>22</v>
      </c>
      <c r="F1823" s="13">
        <v>355</v>
      </c>
      <c r="G1823" s="9" t="s">
        <v>302</v>
      </c>
      <c r="H1823" s="13">
        <v>14000</v>
      </c>
      <c r="I1823" s="13">
        <v>13248477</v>
      </c>
      <c r="J1823" s="9" t="s">
        <v>1786</v>
      </c>
      <c r="K1823" s="9" t="s">
        <v>5505</v>
      </c>
      <c r="L1823" s="9" t="s">
        <v>2604</v>
      </c>
      <c r="M1823" s="13"/>
      <c r="N1823" s="13"/>
      <c r="O1823" s="9"/>
      <c r="P1823" s="13"/>
      <c r="Q1823" s="13">
        <v>174</v>
      </c>
      <c r="R1823" s="9" t="s">
        <v>25</v>
      </c>
      <c r="S1823" s="9" t="s">
        <v>26</v>
      </c>
      <c r="T1823" s="9" t="s">
        <v>249</v>
      </c>
      <c r="U1823" s="13">
        <v>27000000</v>
      </c>
      <c r="V1823" s="13">
        <v>2009</v>
      </c>
      <c r="W1823" s="13">
        <v>716</v>
      </c>
      <c r="X1823" s="13">
        <v>6.2</v>
      </c>
      <c r="Y1823" s="13">
        <v>2.35</v>
      </c>
      <c r="Z1823" s="14">
        <v>0</v>
      </c>
    </row>
    <row r="1824" spans="1:26" x14ac:dyDescent="0.25">
      <c r="A1824" s="5" t="s">
        <v>20</v>
      </c>
      <c r="B1824" s="6" t="s">
        <v>2371</v>
      </c>
      <c r="C1824" s="11">
        <v>101</v>
      </c>
      <c r="D1824" s="11">
        <v>99</v>
      </c>
      <c r="E1824" s="11">
        <v>54</v>
      </c>
      <c r="F1824" s="11">
        <v>398</v>
      </c>
      <c r="G1824" s="6" t="s">
        <v>746</v>
      </c>
      <c r="H1824" s="11">
        <v>748</v>
      </c>
      <c r="I1824" s="11">
        <v>8712564</v>
      </c>
      <c r="J1824" s="6" t="s">
        <v>5507</v>
      </c>
      <c r="K1824" s="6" t="s">
        <v>1074</v>
      </c>
      <c r="L1824" s="6" t="s">
        <v>5505</v>
      </c>
      <c r="M1824" s="11" t="s">
        <v>2604</v>
      </c>
      <c r="N1824" s="11"/>
      <c r="O1824" s="6"/>
      <c r="P1824" s="11"/>
      <c r="Q1824" s="11">
        <v>139</v>
      </c>
      <c r="R1824" s="6" t="s">
        <v>25</v>
      </c>
      <c r="S1824" s="6" t="s">
        <v>26</v>
      </c>
      <c r="T1824" s="6" t="s">
        <v>249</v>
      </c>
      <c r="U1824" s="11">
        <v>27000000</v>
      </c>
      <c r="V1824" s="11">
        <v>2004</v>
      </c>
      <c r="W1824" s="11">
        <v>489</v>
      </c>
      <c r="X1824" s="11">
        <v>5.9</v>
      </c>
      <c r="Y1824" s="11">
        <v>1.33</v>
      </c>
      <c r="Z1824" s="12">
        <v>817</v>
      </c>
    </row>
    <row r="1825" spans="1:26" x14ac:dyDescent="0.25">
      <c r="A1825" s="8" t="s">
        <v>20</v>
      </c>
      <c r="B1825" s="9" t="s">
        <v>2373</v>
      </c>
      <c r="C1825" s="13">
        <v>118</v>
      </c>
      <c r="D1825" s="13">
        <v>106</v>
      </c>
      <c r="E1825" s="13">
        <v>43</v>
      </c>
      <c r="F1825" s="13">
        <v>460</v>
      </c>
      <c r="G1825" s="9" t="s">
        <v>970</v>
      </c>
      <c r="H1825" s="13">
        <v>1000</v>
      </c>
      <c r="I1825" s="13">
        <v>7486906</v>
      </c>
      <c r="J1825" s="9" t="s">
        <v>599</v>
      </c>
      <c r="K1825" s="9" t="s">
        <v>1074</v>
      </c>
      <c r="L1825" s="9" t="s">
        <v>4118</v>
      </c>
      <c r="M1825" s="13"/>
      <c r="N1825" s="13"/>
      <c r="O1825" s="9"/>
      <c r="P1825" s="13"/>
      <c r="Q1825" s="13">
        <v>71</v>
      </c>
      <c r="R1825" s="9" t="s">
        <v>25</v>
      </c>
      <c r="S1825" s="9" t="s">
        <v>26</v>
      </c>
      <c r="T1825" s="9" t="s">
        <v>54</v>
      </c>
      <c r="U1825" s="13">
        <v>27000000</v>
      </c>
      <c r="V1825" s="13">
        <v>2007</v>
      </c>
      <c r="W1825" s="13">
        <v>506</v>
      </c>
      <c r="X1825" s="13">
        <v>6.8</v>
      </c>
      <c r="Y1825" s="13">
        <v>1.85</v>
      </c>
      <c r="Z1825" s="14">
        <v>0</v>
      </c>
    </row>
    <row r="1826" spans="1:26" x14ac:dyDescent="0.25">
      <c r="A1826" s="5" t="s">
        <v>20</v>
      </c>
      <c r="B1826" s="6" t="s">
        <v>1442</v>
      </c>
      <c r="C1826" s="11">
        <v>76</v>
      </c>
      <c r="D1826" s="11">
        <v>89</v>
      </c>
      <c r="E1826" s="11">
        <v>0</v>
      </c>
      <c r="F1826" s="11">
        <v>640</v>
      </c>
      <c r="G1826" s="6" t="s">
        <v>1657</v>
      </c>
      <c r="H1826" s="11">
        <v>2000</v>
      </c>
      <c r="I1826" s="11">
        <v>38536376</v>
      </c>
      <c r="J1826" s="6" t="s">
        <v>497</v>
      </c>
      <c r="K1826" s="6" t="s">
        <v>378</v>
      </c>
      <c r="L1826" s="6" t="s">
        <v>599</v>
      </c>
      <c r="M1826" s="11" t="s">
        <v>4118</v>
      </c>
      <c r="N1826" s="11" t="s">
        <v>2970</v>
      </c>
      <c r="O1826" s="6"/>
      <c r="P1826" s="11"/>
      <c r="Q1826" s="11">
        <v>83</v>
      </c>
      <c r="R1826" s="6" t="s">
        <v>25</v>
      </c>
      <c r="S1826" s="6" t="s">
        <v>26</v>
      </c>
      <c r="T1826" s="6" t="s">
        <v>54</v>
      </c>
      <c r="U1826" s="11">
        <v>27000000</v>
      </c>
      <c r="V1826" s="11">
        <v>2011</v>
      </c>
      <c r="W1826" s="11">
        <v>734</v>
      </c>
      <c r="X1826" s="11">
        <v>3.6</v>
      </c>
      <c r="Y1826" s="11">
        <v>1.85</v>
      </c>
      <c r="Z1826" s="12">
        <v>0</v>
      </c>
    </row>
    <row r="1827" spans="1:26" x14ac:dyDescent="0.25">
      <c r="A1827" s="8" t="s">
        <v>20</v>
      </c>
      <c r="B1827" s="9" t="s">
        <v>2374</v>
      </c>
      <c r="C1827" s="13">
        <v>268</v>
      </c>
      <c r="D1827" s="13">
        <v>98</v>
      </c>
      <c r="E1827" s="13">
        <v>0</v>
      </c>
      <c r="F1827" s="13">
        <v>638</v>
      </c>
      <c r="G1827" s="9" t="s">
        <v>1150</v>
      </c>
      <c r="H1827" s="13">
        <v>8000</v>
      </c>
      <c r="I1827" s="13">
        <v>41008532</v>
      </c>
      <c r="J1827" s="9" t="s">
        <v>5507</v>
      </c>
      <c r="K1827" s="9" t="s">
        <v>1074</v>
      </c>
      <c r="L1827" s="9" t="s">
        <v>2604</v>
      </c>
      <c r="M1827" s="13"/>
      <c r="N1827" s="13"/>
      <c r="O1827" s="9"/>
      <c r="P1827" s="13"/>
      <c r="Q1827" s="13">
        <v>103</v>
      </c>
      <c r="R1827" s="9" t="s">
        <v>25</v>
      </c>
      <c r="S1827" s="9" t="s">
        <v>26</v>
      </c>
      <c r="T1827" s="9" t="s">
        <v>249</v>
      </c>
      <c r="U1827" s="13">
        <v>27000000</v>
      </c>
      <c r="V1827" s="13">
        <v>2016</v>
      </c>
      <c r="W1827" s="13">
        <v>698</v>
      </c>
      <c r="X1827" s="13">
        <v>6.7</v>
      </c>
      <c r="Y1827" s="13">
        <v>2.35</v>
      </c>
      <c r="Z1827" s="14">
        <v>0</v>
      </c>
    </row>
    <row r="1828" spans="1:26" x14ac:dyDescent="0.25">
      <c r="A1828" s="5" t="s">
        <v>20</v>
      </c>
      <c r="B1828" s="6" t="s">
        <v>2067</v>
      </c>
      <c r="C1828" s="11">
        <v>95</v>
      </c>
      <c r="D1828" s="11">
        <v>93</v>
      </c>
      <c r="E1828" s="11">
        <v>31</v>
      </c>
      <c r="F1828" s="11">
        <v>57</v>
      </c>
      <c r="G1828" s="6" t="s">
        <v>2375</v>
      </c>
      <c r="H1828" s="11">
        <v>783</v>
      </c>
      <c r="I1828" s="11">
        <v>5204007</v>
      </c>
      <c r="J1828" s="6" t="s">
        <v>497</v>
      </c>
      <c r="K1828" s="6" t="s">
        <v>599</v>
      </c>
      <c r="L1828" s="6" t="s">
        <v>5507</v>
      </c>
      <c r="M1828" s="11" t="s">
        <v>2604</v>
      </c>
      <c r="N1828" s="11"/>
      <c r="O1828" s="6"/>
      <c r="P1828" s="11"/>
      <c r="Q1828" s="11">
        <v>167</v>
      </c>
      <c r="R1828" s="6" t="s">
        <v>25</v>
      </c>
      <c r="S1828" s="6" t="s">
        <v>34</v>
      </c>
      <c r="T1828" s="6" t="s">
        <v>249</v>
      </c>
      <c r="U1828" s="11">
        <v>28000000</v>
      </c>
      <c r="V1828" s="11">
        <v>2001</v>
      </c>
      <c r="W1828" s="11">
        <v>132</v>
      </c>
      <c r="X1828" s="11">
        <v>6.3</v>
      </c>
      <c r="Y1828" s="11">
        <v>2.35</v>
      </c>
      <c r="Z1828" s="12">
        <v>0</v>
      </c>
    </row>
    <row r="1829" spans="1:26" x14ac:dyDescent="0.25">
      <c r="A1829" s="8" t="s">
        <v>20</v>
      </c>
      <c r="B1829" s="9" t="s">
        <v>496</v>
      </c>
      <c r="C1829" s="13">
        <v>78</v>
      </c>
      <c r="D1829" s="13">
        <v>112</v>
      </c>
      <c r="E1829" s="13">
        <v>541</v>
      </c>
      <c r="F1829" s="13">
        <v>638</v>
      </c>
      <c r="G1829" s="9" t="s">
        <v>289</v>
      </c>
      <c r="H1829" s="13">
        <v>22000</v>
      </c>
      <c r="I1829" s="13">
        <v>4485485</v>
      </c>
      <c r="J1829" s="9" t="s">
        <v>599</v>
      </c>
      <c r="K1829" s="9" t="s">
        <v>5507</v>
      </c>
      <c r="L1829" s="9" t="s">
        <v>1074</v>
      </c>
      <c r="M1829" s="13"/>
      <c r="N1829" s="13"/>
      <c r="O1829" s="9"/>
      <c r="P1829" s="13"/>
      <c r="Q1829" s="13">
        <v>105</v>
      </c>
      <c r="R1829" s="9" t="s">
        <v>25</v>
      </c>
      <c r="S1829" s="9" t="s">
        <v>26</v>
      </c>
      <c r="T1829" s="9" t="s">
        <v>249</v>
      </c>
      <c r="U1829" s="13">
        <v>15000000</v>
      </c>
      <c r="V1829" s="13">
        <v>1999</v>
      </c>
      <c r="W1829" s="13">
        <v>22000</v>
      </c>
      <c r="X1829" s="13">
        <v>6.4</v>
      </c>
      <c r="Y1829" s="13">
        <v>1.85</v>
      </c>
      <c r="Z1829" s="14">
        <v>0</v>
      </c>
    </row>
    <row r="1830" spans="1:26" x14ac:dyDescent="0.25">
      <c r="A1830" s="5" t="s">
        <v>20</v>
      </c>
      <c r="B1830" s="6" t="s">
        <v>726</v>
      </c>
      <c r="C1830" s="11">
        <v>127</v>
      </c>
      <c r="D1830" s="11">
        <v>101</v>
      </c>
      <c r="E1830" s="11">
        <v>212</v>
      </c>
      <c r="F1830" s="11">
        <v>749</v>
      </c>
      <c r="G1830" s="6" t="s">
        <v>169</v>
      </c>
      <c r="H1830" s="11">
        <v>1000</v>
      </c>
      <c r="I1830" s="11">
        <v>4476235</v>
      </c>
      <c r="J1830" s="6" t="s">
        <v>5507</v>
      </c>
      <c r="K1830" s="6" t="s">
        <v>1786</v>
      </c>
      <c r="L1830" s="6" t="s">
        <v>5505</v>
      </c>
      <c r="M1830" s="11" t="s">
        <v>2604</v>
      </c>
      <c r="N1830" s="11"/>
      <c r="O1830" s="6"/>
      <c r="P1830" s="11"/>
      <c r="Q1830" s="11">
        <v>226</v>
      </c>
      <c r="R1830" s="6" t="s">
        <v>25</v>
      </c>
      <c r="S1830" s="6" t="s">
        <v>26</v>
      </c>
      <c r="T1830" s="6" t="s">
        <v>249</v>
      </c>
      <c r="U1830" s="11">
        <v>27000000</v>
      </c>
      <c r="V1830" s="11">
        <v>2004</v>
      </c>
      <c r="W1830" s="11">
        <v>968</v>
      </c>
      <c r="X1830" s="11">
        <v>6.4</v>
      </c>
      <c r="Y1830" s="11">
        <v>2.35</v>
      </c>
      <c r="Z1830" s="12">
        <v>2000</v>
      </c>
    </row>
    <row r="1831" spans="1:26" x14ac:dyDescent="0.25">
      <c r="A1831" s="8" t="s">
        <v>20</v>
      </c>
      <c r="B1831" s="9" t="s">
        <v>999</v>
      </c>
      <c r="C1831" s="13">
        <v>137</v>
      </c>
      <c r="D1831" s="13">
        <v>104</v>
      </c>
      <c r="E1831" s="13">
        <v>272</v>
      </c>
      <c r="F1831" s="13">
        <v>17000</v>
      </c>
      <c r="G1831" s="9" t="s">
        <v>195</v>
      </c>
      <c r="H1831" s="13">
        <v>22000</v>
      </c>
      <c r="I1831" s="13">
        <v>1089365</v>
      </c>
      <c r="J1831" s="9" t="s">
        <v>599</v>
      </c>
      <c r="K1831" s="9" t="s">
        <v>1074</v>
      </c>
      <c r="L1831" s="9"/>
      <c r="M1831" s="13"/>
      <c r="N1831" s="13"/>
      <c r="O1831" s="9"/>
      <c r="P1831" s="13"/>
      <c r="Q1831" s="13">
        <v>111</v>
      </c>
      <c r="R1831" s="9" t="s">
        <v>25</v>
      </c>
      <c r="S1831" s="9" t="s">
        <v>26</v>
      </c>
      <c r="T1831" s="9" t="s">
        <v>249</v>
      </c>
      <c r="U1831" s="13">
        <v>25000000</v>
      </c>
      <c r="V1831" s="13">
        <v>2008</v>
      </c>
      <c r="W1831" s="13">
        <v>18000</v>
      </c>
      <c r="X1831" s="13">
        <v>5.7</v>
      </c>
      <c r="Y1831" s="13">
        <v>2.35</v>
      </c>
      <c r="Z1831" s="14">
        <v>845</v>
      </c>
    </row>
    <row r="1832" spans="1:26" x14ac:dyDescent="0.25">
      <c r="A1832" s="5" t="s">
        <v>309</v>
      </c>
      <c r="B1832" s="6" t="s">
        <v>1920</v>
      </c>
      <c r="C1832" s="11">
        <v>54</v>
      </c>
      <c r="D1832" s="11">
        <v>120</v>
      </c>
      <c r="E1832" s="11">
        <v>278</v>
      </c>
      <c r="F1832" s="11">
        <v>387</v>
      </c>
      <c r="G1832" s="6" t="s">
        <v>382</v>
      </c>
      <c r="H1832" s="11">
        <v>844</v>
      </c>
      <c r="I1832" s="11">
        <v>763044</v>
      </c>
      <c r="J1832" s="6" t="s">
        <v>1074</v>
      </c>
      <c r="K1832" s="6" t="s">
        <v>2604</v>
      </c>
      <c r="L1832" s="6"/>
      <c r="M1832" s="11"/>
      <c r="N1832" s="11"/>
      <c r="O1832" s="6"/>
      <c r="P1832" s="11"/>
      <c r="Q1832" s="11">
        <v>52</v>
      </c>
      <c r="R1832" s="6" t="s">
        <v>25</v>
      </c>
      <c r="S1832" s="6" t="s">
        <v>121</v>
      </c>
      <c r="T1832" s="6" t="s">
        <v>249</v>
      </c>
      <c r="U1832" s="11">
        <v>23000000</v>
      </c>
      <c r="V1832" s="11">
        <v>2003</v>
      </c>
      <c r="W1832" s="11">
        <v>766</v>
      </c>
      <c r="X1832" s="11">
        <v>6.2</v>
      </c>
      <c r="Y1832" s="11">
        <v>1.85</v>
      </c>
      <c r="Z1832" s="12">
        <v>188</v>
      </c>
    </row>
    <row r="1833" spans="1:26" x14ac:dyDescent="0.25">
      <c r="A1833" s="8" t="s">
        <v>20</v>
      </c>
      <c r="B1833" s="9" t="s">
        <v>345</v>
      </c>
      <c r="C1833" s="13">
        <v>38</v>
      </c>
      <c r="D1833" s="13">
        <v>135</v>
      </c>
      <c r="E1833" s="13">
        <v>0</v>
      </c>
      <c r="F1833" s="13">
        <v>3</v>
      </c>
      <c r="G1833" s="9" t="s">
        <v>2378</v>
      </c>
      <c r="H1833" s="13">
        <v>5</v>
      </c>
      <c r="I1833" s="13"/>
      <c r="J1833" s="9" t="s">
        <v>1074</v>
      </c>
      <c r="K1833" s="9" t="s">
        <v>3976</v>
      </c>
      <c r="L1833" s="9" t="s">
        <v>4459</v>
      </c>
      <c r="M1833" s="13"/>
      <c r="N1833" s="13"/>
      <c r="O1833" s="9"/>
      <c r="P1833" s="13"/>
      <c r="Q1833" s="13">
        <v>19</v>
      </c>
      <c r="R1833" s="9" t="s">
        <v>25</v>
      </c>
      <c r="S1833" s="9" t="s">
        <v>538</v>
      </c>
      <c r="T1833" s="9" t="s">
        <v>42</v>
      </c>
      <c r="U1833" s="13">
        <v>27000000</v>
      </c>
      <c r="V1833" s="13">
        <v>2006</v>
      </c>
      <c r="W1833" s="13">
        <v>4</v>
      </c>
      <c r="X1833" s="13">
        <v>6.6</v>
      </c>
      <c r="Y1833" s="13">
        <v>2.35</v>
      </c>
      <c r="Z1833" s="14">
        <v>359</v>
      </c>
    </row>
    <row r="1834" spans="1:26" x14ac:dyDescent="0.25">
      <c r="A1834" s="5" t="s">
        <v>20</v>
      </c>
      <c r="B1834" s="6" t="s">
        <v>1029</v>
      </c>
      <c r="C1834" s="11">
        <v>167</v>
      </c>
      <c r="D1834" s="11">
        <v>91</v>
      </c>
      <c r="E1834" s="11">
        <v>41</v>
      </c>
      <c r="F1834" s="11">
        <v>328</v>
      </c>
      <c r="G1834" s="6" t="s">
        <v>1259</v>
      </c>
      <c r="H1834" s="11">
        <v>567</v>
      </c>
      <c r="I1834" s="11">
        <v>20819129</v>
      </c>
      <c r="J1834" s="6" t="s">
        <v>497</v>
      </c>
      <c r="K1834" s="6" t="s">
        <v>599</v>
      </c>
      <c r="L1834" s="6" t="s">
        <v>5507</v>
      </c>
      <c r="M1834" s="11"/>
      <c r="N1834" s="11"/>
      <c r="O1834" s="6"/>
      <c r="P1834" s="11"/>
      <c r="Q1834" s="11">
        <v>201</v>
      </c>
      <c r="R1834" s="6" t="s">
        <v>25</v>
      </c>
      <c r="S1834" s="6" t="s">
        <v>26</v>
      </c>
      <c r="T1834" s="6" t="s">
        <v>54</v>
      </c>
      <c r="U1834" s="11">
        <v>26000000</v>
      </c>
      <c r="V1834" s="11">
        <v>2009</v>
      </c>
      <c r="W1834" s="11">
        <v>402</v>
      </c>
      <c r="X1834" s="11">
        <v>5.2</v>
      </c>
      <c r="Y1834" s="11">
        <v>1.85</v>
      </c>
      <c r="Z1834" s="12">
        <v>0</v>
      </c>
    </row>
    <row r="1835" spans="1:26" x14ac:dyDescent="0.25">
      <c r="A1835" s="8" t="s">
        <v>20</v>
      </c>
      <c r="B1835" s="9" t="s">
        <v>717</v>
      </c>
      <c r="C1835" s="13">
        <v>129</v>
      </c>
      <c r="D1835" s="13">
        <v>97</v>
      </c>
      <c r="E1835" s="13">
        <v>70</v>
      </c>
      <c r="F1835" s="13">
        <v>512</v>
      </c>
      <c r="G1835" s="9" t="s">
        <v>2379</v>
      </c>
      <c r="H1835" s="13">
        <v>2000</v>
      </c>
      <c r="I1835" s="13">
        <v>110222438</v>
      </c>
      <c r="J1835" s="9" t="s">
        <v>599</v>
      </c>
      <c r="K1835" s="9" t="s">
        <v>4118</v>
      </c>
      <c r="L1835" s="9" t="s">
        <v>478</v>
      </c>
      <c r="M1835" s="13" t="s">
        <v>2909</v>
      </c>
      <c r="N1835" s="13" t="s">
        <v>4459</v>
      </c>
      <c r="O1835" s="9"/>
      <c r="P1835" s="13"/>
      <c r="Q1835" s="13">
        <v>271</v>
      </c>
      <c r="R1835" s="9" t="s">
        <v>25</v>
      </c>
      <c r="S1835" s="9" t="s">
        <v>26</v>
      </c>
      <c r="T1835" s="9" t="s">
        <v>54</v>
      </c>
      <c r="U1835" s="13">
        <v>26000000</v>
      </c>
      <c r="V1835" s="13">
        <v>2003</v>
      </c>
      <c r="W1835" s="13">
        <v>528</v>
      </c>
      <c r="X1835" s="13">
        <v>6.1</v>
      </c>
      <c r="Y1835" s="13">
        <v>1.85</v>
      </c>
      <c r="Z1835" s="14">
        <v>0</v>
      </c>
    </row>
    <row r="1836" spans="1:26" x14ac:dyDescent="0.25">
      <c r="A1836" s="5" t="s">
        <v>20</v>
      </c>
      <c r="B1836" s="6" t="s">
        <v>1025</v>
      </c>
      <c r="C1836" s="11">
        <v>217</v>
      </c>
      <c r="D1836" s="11">
        <v>133</v>
      </c>
      <c r="E1836" s="11">
        <v>0</v>
      </c>
      <c r="F1836" s="11">
        <v>218</v>
      </c>
      <c r="G1836" s="6" t="s">
        <v>1207</v>
      </c>
      <c r="H1836" s="11">
        <v>7000</v>
      </c>
      <c r="I1836" s="11">
        <v>109243478</v>
      </c>
      <c r="J1836" s="6" t="s">
        <v>599</v>
      </c>
      <c r="K1836" s="6" t="s">
        <v>4459</v>
      </c>
      <c r="L1836" s="6"/>
      <c r="M1836" s="11"/>
      <c r="N1836" s="11"/>
      <c r="O1836" s="6"/>
      <c r="P1836" s="11"/>
      <c r="Q1836" s="11">
        <v>546</v>
      </c>
      <c r="R1836" s="6" t="s">
        <v>25</v>
      </c>
      <c r="S1836" s="6" t="s">
        <v>26</v>
      </c>
      <c r="T1836" s="6" t="s">
        <v>249</v>
      </c>
      <c r="U1836" s="11">
        <v>26000000</v>
      </c>
      <c r="V1836" s="11">
        <v>2005</v>
      </c>
      <c r="W1836" s="11">
        <v>966</v>
      </c>
      <c r="X1836" s="11">
        <v>7.1</v>
      </c>
      <c r="Y1836" s="11">
        <v>1.85</v>
      </c>
      <c r="Z1836" s="12">
        <v>0</v>
      </c>
    </row>
    <row r="1837" spans="1:26" x14ac:dyDescent="0.25">
      <c r="A1837" s="8" t="s">
        <v>20</v>
      </c>
      <c r="B1837" s="9" t="s">
        <v>1355</v>
      </c>
      <c r="C1837" s="13">
        <v>134</v>
      </c>
      <c r="D1837" s="13">
        <v>123</v>
      </c>
      <c r="E1837" s="13">
        <v>108</v>
      </c>
      <c r="F1837" s="13">
        <v>239</v>
      </c>
      <c r="G1837" s="9" t="s">
        <v>2380</v>
      </c>
      <c r="H1837" s="13">
        <v>1000</v>
      </c>
      <c r="I1837" s="13">
        <v>100241322</v>
      </c>
      <c r="J1837" s="9" t="s">
        <v>599</v>
      </c>
      <c r="K1837" s="9" t="s">
        <v>1074</v>
      </c>
      <c r="L1837" s="9" t="s">
        <v>4459</v>
      </c>
      <c r="M1837" s="13"/>
      <c r="N1837" s="13"/>
      <c r="O1837" s="9"/>
      <c r="P1837" s="13"/>
      <c r="Q1837" s="13">
        <v>752</v>
      </c>
      <c r="R1837" s="9" t="s">
        <v>25</v>
      </c>
      <c r="S1837" s="9" t="s">
        <v>26</v>
      </c>
      <c r="T1837" s="9" t="s">
        <v>249</v>
      </c>
      <c r="U1837" s="13">
        <v>25000000</v>
      </c>
      <c r="V1837" s="13">
        <v>1998</v>
      </c>
      <c r="W1837" s="13">
        <v>264</v>
      </c>
      <c r="X1837" s="13">
        <v>7.2</v>
      </c>
      <c r="Y1837" s="13">
        <v>2.35</v>
      </c>
      <c r="Z1837" s="14">
        <v>0</v>
      </c>
    </row>
    <row r="1838" spans="1:26" x14ac:dyDescent="0.25">
      <c r="A1838" s="5" t="s">
        <v>20</v>
      </c>
      <c r="B1838" s="6" t="s">
        <v>2381</v>
      </c>
      <c r="C1838" s="11">
        <v>253</v>
      </c>
      <c r="D1838" s="11">
        <v>114</v>
      </c>
      <c r="E1838" s="11">
        <v>71</v>
      </c>
      <c r="F1838" s="11">
        <v>313</v>
      </c>
      <c r="G1838" s="6" t="s">
        <v>2382</v>
      </c>
      <c r="H1838" s="11">
        <v>14000</v>
      </c>
      <c r="I1838" s="11">
        <v>25977365</v>
      </c>
      <c r="J1838" s="6" t="s">
        <v>5507</v>
      </c>
      <c r="K1838" s="6" t="s">
        <v>1074</v>
      </c>
      <c r="L1838" s="6" t="s">
        <v>5505</v>
      </c>
      <c r="M1838" s="11" t="s">
        <v>2604</v>
      </c>
      <c r="N1838" s="11"/>
      <c r="O1838" s="6"/>
      <c r="P1838" s="11"/>
      <c r="Q1838" s="11">
        <v>207</v>
      </c>
      <c r="R1838" s="6" t="s">
        <v>25</v>
      </c>
      <c r="S1838" s="6" t="s">
        <v>26</v>
      </c>
      <c r="T1838" s="6" t="s">
        <v>249</v>
      </c>
      <c r="U1838" s="11">
        <v>28000000</v>
      </c>
      <c r="V1838" s="11">
        <v>2014</v>
      </c>
      <c r="W1838" s="11">
        <v>439</v>
      </c>
      <c r="X1838" s="11">
        <v>6.5</v>
      </c>
      <c r="Y1838" s="11">
        <v>2.35</v>
      </c>
      <c r="Z1838" s="12">
        <v>15000</v>
      </c>
    </row>
    <row r="1839" spans="1:26" x14ac:dyDescent="0.25">
      <c r="A1839" s="8" t="s">
        <v>20</v>
      </c>
      <c r="B1839" s="9" t="s">
        <v>900</v>
      </c>
      <c r="C1839" s="13">
        <v>46</v>
      </c>
      <c r="D1839" s="13">
        <v>111</v>
      </c>
      <c r="E1839" s="13">
        <v>425</v>
      </c>
      <c r="F1839" s="13">
        <v>344</v>
      </c>
      <c r="G1839" s="9" t="s">
        <v>1294</v>
      </c>
      <c r="H1839" s="13">
        <v>743</v>
      </c>
      <c r="I1839" s="13">
        <v>91457688</v>
      </c>
      <c r="J1839" s="9" t="s">
        <v>497</v>
      </c>
      <c r="K1839" s="9" t="s">
        <v>599</v>
      </c>
      <c r="L1839" s="9" t="s">
        <v>5507</v>
      </c>
      <c r="M1839" s="13"/>
      <c r="N1839" s="13"/>
      <c r="O1839" s="9"/>
      <c r="P1839" s="13"/>
      <c r="Q1839" s="13">
        <v>109</v>
      </c>
      <c r="R1839" s="9" t="s">
        <v>25</v>
      </c>
      <c r="S1839" s="9" t="s">
        <v>26</v>
      </c>
      <c r="T1839" s="9" t="s">
        <v>27</v>
      </c>
      <c r="U1839" s="13">
        <v>26000000</v>
      </c>
      <c r="V1839" s="13">
        <v>1990</v>
      </c>
      <c r="W1839" s="13">
        <v>394</v>
      </c>
      <c r="X1839" s="13">
        <v>6</v>
      </c>
      <c r="Y1839" s="13">
        <v>1.85</v>
      </c>
      <c r="Z1839" s="14">
        <v>0</v>
      </c>
    </row>
    <row r="1840" spans="1:26" x14ac:dyDescent="0.25">
      <c r="A1840" s="5" t="s">
        <v>20</v>
      </c>
      <c r="B1840" s="6" t="s">
        <v>1561</v>
      </c>
      <c r="C1840" s="11">
        <v>232</v>
      </c>
      <c r="D1840" s="11">
        <v>117</v>
      </c>
      <c r="E1840" s="11">
        <v>234</v>
      </c>
      <c r="F1840" s="11">
        <v>919</v>
      </c>
      <c r="G1840" s="6" t="s">
        <v>1028</v>
      </c>
      <c r="H1840" s="11">
        <v>11000</v>
      </c>
      <c r="I1840" s="11">
        <v>87341380</v>
      </c>
      <c r="J1840" s="6" t="s">
        <v>497</v>
      </c>
      <c r="K1840" s="6" t="s">
        <v>599</v>
      </c>
      <c r="L1840" s="6" t="s">
        <v>5507</v>
      </c>
      <c r="M1840" s="11"/>
      <c r="N1840" s="11"/>
      <c r="O1840" s="6"/>
      <c r="P1840" s="11"/>
      <c r="Q1840" s="11">
        <v>374</v>
      </c>
      <c r="R1840" s="6" t="s">
        <v>25</v>
      </c>
      <c r="S1840" s="6" t="s">
        <v>26</v>
      </c>
      <c r="T1840" s="6" t="s">
        <v>249</v>
      </c>
      <c r="U1840" s="11">
        <v>27000000</v>
      </c>
      <c r="V1840" s="11">
        <v>2008</v>
      </c>
      <c r="W1840" s="11">
        <v>989</v>
      </c>
      <c r="X1840" s="11">
        <v>7</v>
      </c>
      <c r="Y1840" s="11">
        <v>2.35</v>
      </c>
      <c r="Z1840" s="12">
        <v>0</v>
      </c>
    </row>
    <row r="1841" spans="1:26" x14ac:dyDescent="0.25">
      <c r="A1841" s="8" t="s">
        <v>20</v>
      </c>
      <c r="B1841" s="9" t="s">
        <v>1004</v>
      </c>
      <c r="C1841" s="13">
        <v>92</v>
      </c>
      <c r="D1841" s="13">
        <v>121</v>
      </c>
      <c r="E1841" s="13">
        <v>72</v>
      </c>
      <c r="F1841" s="13">
        <v>343</v>
      </c>
      <c r="G1841" s="9" t="s">
        <v>503</v>
      </c>
      <c r="H1841" s="13">
        <v>1000</v>
      </c>
      <c r="I1841" s="13">
        <v>65703412</v>
      </c>
      <c r="J1841" s="9" t="s">
        <v>599</v>
      </c>
      <c r="K1841" s="9" t="s">
        <v>1074</v>
      </c>
      <c r="L1841" s="9" t="s">
        <v>4459</v>
      </c>
      <c r="M1841" s="13"/>
      <c r="N1841" s="13"/>
      <c r="O1841" s="9"/>
      <c r="P1841" s="13"/>
      <c r="Q1841" s="13">
        <v>345</v>
      </c>
      <c r="R1841" s="9" t="s">
        <v>25</v>
      </c>
      <c r="S1841" s="9" t="s">
        <v>26</v>
      </c>
      <c r="T1841" s="9" t="s">
        <v>27</v>
      </c>
      <c r="U1841" s="13">
        <v>26000000</v>
      </c>
      <c r="V1841" s="13">
        <v>1998</v>
      </c>
      <c r="W1841" s="13">
        <v>794</v>
      </c>
      <c r="X1841" s="13">
        <v>7</v>
      </c>
      <c r="Y1841" s="13">
        <v>2.35</v>
      </c>
      <c r="Z1841" s="14">
        <v>0</v>
      </c>
    </row>
    <row r="1842" spans="1:26" x14ac:dyDescent="0.25">
      <c r="A1842" s="5" t="s">
        <v>20</v>
      </c>
      <c r="B1842" s="6" t="s">
        <v>940</v>
      </c>
      <c r="C1842" s="11">
        <v>153</v>
      </c>
      <c r="D1842" s="11">
        <v>139</v>
      </c>
      <c r="E1842" s="11">
        <v>0</v>
      </c>
      <c r="F1842" s="11">
        <v>648</v>
      </c>
      <c r="G1842" s="6" t="s">
        <v>713</v>
      </c>
      <c r="H1842" s="11">
        <v>3000</v>
      </c>
      <c r="I1842" s="11">
        <v>58328680</v>
      </c>
      <c r="J1842" s="6" t="s">
        <v>1074</v>
      </c>
      <c r="K1842" s="6" t="s">
        <v>4459</v>
      </c>
      <c r="L1842" s="6" t="s">
        <v>3495</v>
      </c>
      <c r="M1842" s="11"/>
      <c r="N1842" s="11"/>
      <c r="O1842" s="6"/>
      <c r="P1842" s="11"/>
      <c r="Q1842" s="11">
        <v>494</v>
      </c>
      <c r="R1842" s="6" t="s">
        <v>25</v>
      </c>
      <c r="S1842" s="6" t="s">
        <v>26</v>
      </c>
      <c r="T1842" s="6" t="s">
        <v>249</v>
      </c>
      <c r="U1842" s="11">
        <v>22000000</v>
      </c>
      <c r="V1842" s="11">
        <v>2003</v>
      </c>
      <c r="W1842" s="11">
        <v>693</v>
      </c>
      <c r="X1842" s="11">
        <v>7.5</v>
      </c>
      <c r="Y1842" s="11">
        <v>2.35</v>
      </c>
      <c r="Z1842" s="12">
        <v>0</v>
      </c>
    </row>
    <row r="1843" spans="1:26" x14ac:dyDescent="0.25">
      <c r="A1843" s="8" t="s">
        <v>20</v>
      </c>
      <c r="B1843" s="9" t="s">
        <v>496</v>
      </c>
      <c r="C1843" s="13">
        <v>49</v>
      </c>
      <c r="D1843" s="13">
        <v>115</v>
      </c>
      <c r="E1843" s="13">
        <v>541</v>
      </c>
      <c r="F1843" s="13">
        <v>442</v>
      </c>
      <c r="G1843" s="9" t="s">
        <v>191</v>
      </c>
      <c r="H1843" s="13">
        <v>8000</v>
      </c>
      <c r="I1843" s="13">
        <v>61490000</v>
      </c>
      <c r="J1843" s="9" t="s">
        <v>1074</v>
      </c>
      <c r="K1843" s="9" t="s">
        <v>1786</v>
      </c>
      <c r="L1843" s="9" t="s">
        <v>2970</v>
      </c>
      <c r="M1843" s="13" t="s">
        <v>2604</v>
      </c>
      <c r="N1843" s="13"/>
      <c r="O1843" s="9"/>
      <c r="P1843" s="13"/>
      <c r="Q1843" s="13">
        <v>148</v>
      </c>
      <c r="R1843" s="9" t="s">
        <v>25</v>
      </c>
      <c r="S1843" s="9" t="s">
        <v>26</v>
      </c>
      <c r="T1843" s="9" t="s">
        <v>249</v>
      </c>
      <c r="U1843" s="13">
        <v>26000000</v>
      </c>
      <c r="V1843" s="13">
        <v>1990</v>
      </c>
      <c r="W1843" s="13">
        <v>1000</v>
      </c>
      <c r="X1843" s="13">
        <v>6.6</v>
      </c>
      <c r="Y1843" s="13">
        <v>2.35</v>
      </c>
      <c r="Z1843" s="14">
        <v>0</v>
      </c>
    </row>
    <row r="1844" spans="1:26" x14ac:dyDescent="0.25">
      <c r="A1844" s="5" t="s">
        <v>20</v>
      </c>
      <c r="B1844" s="6" t="s">
        <v>42</v>
      </c>
      <c r="C1844" s="11">
        <v>79</v>
      </c>
      <c r="D1844" s="11">
        <v>22</v>
      </c>
      <c r="E1844" s="11"/>
      <c r="F1844" s="11">
        <v>424</v>
      </c>
      <c r="G1844" s="6" t="s">
        <v>2383</v>
      </c>
      <c r="H1844" s="11">
        <v>813</v>
      </c>
      <c r="I1844" s="11"/>
      <c r="J1844" s="6" t="s">
        <v>599</v>
      </c>
      <c r="K1844" s="6"/>
      <c r="L1844" s="6"/>
      <c r="M1844" s="11"/>
      <c r="N1844" s="11"/>
      <c r="O1844" s="6"/>
      <c r="P1844" s="11"/>
      <c r="Q1844" s="11">
        <v>151</v>
      </c>
      <c r="R1844" s="6" t="s">
        <v>25</v>
      </c>
      <c r="S1844" s="6" t="s">
        <v>26</v>
      </c>
      <c r="T1844" s="6" t="s">
        <v>881</v>
      </c>
      <c r="U1844" s="11"/>
      <c r="V1844" s="11"/>
      <c r="W1844" s="11">
        <v>547</v>
      </c>
      <c r="X1844" s="11">
        <v>8.8000000000000007</v>
      </c>
      <c r="Y1844" s="11">
        <v>1.33</v>
      </c>
      <c r="Z1844" s="12">
        <v>0</v>
      </c>
    </row>
    <row r="1845" spans="1:26" x14ac:dyDescent="0.25">
      <c r="A1845" s="8" t="s">
        <v>309</v>
      </c>
      <c r="B1845" s="9" t="s">
        <v>2301</v>
      </c>
      <c r="C1845" s="13">
        <v>56</v>
      </c>
      <c r="D1845" s="13">
        <v>175</v>
      </c>
      <c r="E1845" s="13">
        <v>0</v>
      </c>
      <c r="F1845" s="13">
        <v>14</v>
      </c>
      <c r="G1845" s="9" t="s">
        <v>2385</v>
      </c>
      <c r="H1845" s="13">
        <v>385</v>
      </c>
      <c r="I1845" s="13">
        <v>50800000</v>
      </c>
      <c r="J1845" s="9" t="s">
        <v>1074</v>
      </c>
      <c r="K1845" s="9" t="s">
        <v>5155</v>
      </c>
      <c r="L1845" s="9" t="s">
        <v>5508</v>
      </c>
      <c r="M1845" s="13"/>
      <c r="N1845" s="13"/>
      <c r="O1845" s="9"/>
      <c r="P1845" s="13"/>
      <c r="Q1845" s="13">
        <v>210</v>
      </c>
      <c r="R1845" s="9" t="s">
        <v>25</v>
      </c>
      <c r="S1845" s="9" t="s">
        <v>26</v>
      </c>
      <c r="T1845" s="9" t="s">
        <v>54</v>
      </c>
      <c r="U1845" s="13">
        <v>26000000</v>
      </c>
      <c r="V1845" s="13">
        <v>1977</v>
      </c>
      <c r="W1845" s="13">
        <v>232</v>
      </c>
      <c r="X1845" s="13">
        <v>7.4</v>
      </c>
      <c r="Y1845" s="13">
        <v>2.35</v>
      </c>
      <c r="Z1845" s="14">
        <v>0</v>
      </c>
    </row>
    <row r="1846" spans="1:26" x14ac:dyDescent="0.25">
      <c r="A1846" s="5" t="s">
        <v>20</v>
      </c>
      <c r="B1846" s="6" t="s">
        <v>1769</v>
      </c>
      <c r="C1846" s="11">
        <v>224</v>
      </c>
      <c r="D1846" s="11">
        <v>85</v>
      </c>
      <c r="E1846" s="11">
        <v>0</v>
      </c>
      <c r="F1846" s="11">
        <v>178</v>
      </c>
      <c r="G1846" s="6" t="s">
        <v>2387</v>
      </c>
      <c r="H1846" s="11">
        <v>332</v>
      </c>
      <c r="I1846" s="11">
        <v>57859105</v>
      </c>
      <c r="J1846" s="6" t="s">
        <v>5505</v>
      </c>
      <c r="K1846" s="6" t="s">
        <v>2604</v>
      </c>
      <c r="L1846" s="6"/>
      <c r="M1846" s="11"/>
      <c r="N1846" s="11"/>
      <c r="O1846" s="6"/>
      <c r="P1846" s="11"/>
      <c r="Q1846" s="11">
        <v>673</v>
      </c>
      <c r="R1846" s="6" t="s">
        <v>25</v>
      </c>
      <c r="S1846" s="6" t="s">
        <v>26</v>
      </c>
      <c r="T1846" s="6" t="s">
        <v>27</v>
      </c>
      <c r="U1846" s="11">
        <v>26000000</v>
      </c>
      <c r="V1846" s="11">
        <v>2005</v>
      </c>
      <c r="W1846" s="11">
        <v>285</v>
      </c>
      <c r="X1846" s="11">
        <v>6.5</v>
      </c>
      <c r="Y1846" s="11">
        <v>2.35</v>
      </c>
      <c r="Z1846" s="12">
        <v>0</v>
      </c>
    </row>
    <row r="1847" spans="1:26" x14ac:dyDescent="0.25">
      <c r="A1847" s="8" t="s">
        <v>20</v>
      </c>
      <c r="B1847" s="9" t="s">
        <v>1662</v>
      </c>
      <c r="C1847" s="13">
        <v>175</v>
      </c>
      <c r="D1847" s="13">
        <v>90</v>
      </c>
      <c r="E1847" s="13">
        <v>160</v>
      </c>
      <c r="F1847" s="13">
        <v>392</v>
      </c>
      <c r="G1847" s="9" t="s">
        <v>2388</v>
      </c>
      <c r="H1847" s="13">
        <v>748</v>
      </c>
      <c r="I1847" s="13">
        <v>46455802</v>
      </c>
      <c r="J1847" s="9" t="s">
        <v>1786</v>
      </c>
      <c r="K1847" s="9" t="s">
        <v>2604</v>
      </c>
      <c r="L1847" s="9"/>
      <c r="M1847" s="13"/>
      <c r="N1847" s="13"/>
      <c r="O1847" s="9"/>
      <c r="P1847" s="13"/>
      <c r="Q1847" s="13">
        <v>472</v>
      </c>
      <c r="R1847" s="9" t="s">
        <v>25</v>
      </c>
      <c r="S1847" s="9" t="s">
        <v>26</v>
      </c>
      <c r="T1847" s="9" t="s">
        <v>249</v>
      </c>
      <c r="U1847" s="13">
        <v>26000000</v>
      </c>
      <c r="V1847" s="13">
        <v>2003</v>
      </c>
      <c r="W1847" s="13">
        <v>439</v>
      </c>
      <c r="X1847" s="13">
        <v>6.2</v>
      </c>
      <c r="Y1847" s="13">
        <v>1.85</v>
      </c>
      <c r="Z1847" s="14">
        <v>0</v>
      </c>
    </row>
    <row r="1848" spans="1:26" x14ac:dyDescent="0.25">
      <c r="A1848" s="5" t="s">
        <v>20</v>
      </c>
      <c r="B1848" s="6" t="s">
        <v>1289</v>
      </c>
      <c r="C1848" s="11">
        <v>197</v>
      </c>
      <c r="D1848" s="11">
        <v>107</v>
      </c>
      <c r="E1848" s="11">
        <v>0</v>
      </c>
      <c r="F1848" s="11">
        <v>577</v>
      </c>
      <c r="G1848" s="6" t="s">
        <v>550</v>
      </c>
      <c r="H1848" s="11">
        <v>1000</v>
      </c>
      <c r="I1848" s="11">
        <v>45506619</v>
      </c>
      <c r="J1848" s="6" t="s">
        <v>378</v>
      </c>
      <c r="K1848" s="6" t="s">
        <v>599</v>
      </c>
      <c r="L1848" s="6" t="s">
        <v>5507</v>
      </c>
      <c r="M1848" s="11" t="s">
        <v>2909</v>
      </c>
      <c r="N1848" s="11"/>
      <c r="O1848" s="6"/>
      <c r="P1848" s="11"/>
      <c r="Q1848" s="11">
        <v>862</v>
      </c>
      <c r="R1848" s="6" t="s">
        <v>25</v>
      </c>
      <c r="S1848" s="6" t="s">
        <v>34</v>
      </c>
      <c r="T1848" s="6" t="s">
        <v>27</v>
      </c>
      <c r="U1848" s="11">
        <v>26000000</v>
      </c>
      <c r="V1848" s="11">
        <v>2000</v>
      </c>
      <c r="W1848" s="11">
        <v>596</v>
      </c>
      <c r="X1848" s="11">
        <v>7.8</v>
      </c>
      <c r="Y1848" s="11">
        <v>2.35</v>
      </c>
      <c r="Z1848" s="12">
        <v>16000</v>
      </c>
    </row>
    <row r="1849" spans="1:26" x14ac:dyDescent="0.25">
      <c r="A1849" s="8" t="s">
        <v>20</v>
      </c>
      <c r="B1849" s="9" t="s">
        <v>1297</v>
      </c>
      <c r="C1849" s="13">
        <v>226</v>
      </c>
      <c r="D1849" s="13">
        <v>100</v>
      </c>
      <c r="E1849" s="13">
        <v>124</v>
      </c>
      <c r="F1849" s="13">
        <v>534</v>
      </c>
      <c r="G1849" s="9" t="s">
        <v>2390</v>
      </c>
      <c r="H1849" s="13">
        <v>2000</v>
      </c>
      <c r="I1849" s="13">
        <v>40168080</v>
      </c>
      <c r="J1849" s="9" t="s">
        <v>497</v>
      </c>
      <c r="K1849" s="9" t="s">
        <v>478</v>
      </c>
      <c r="L1849" s="9" t="s">
        <v>1786</v>
      </c>
      <c r="M1849" s="13"/>
      <c r="N1849" s="13"/>
      <c r="O1849" s="9"/>
      <c r="P1849" s="13"/>
      <c r="Q1849" s="13">
        <v>315</v>
      </c>
      <c r="R1849" s="9" t="s">
        <v>25</v>
      </c>
      <c r="S1849" s="9" t="s">
        <v>26</v>
      </c>
      <c r="T1849" s="9" t="s">
        <v>249</v>
      </c>
      <c r="U1849" s="13">
        <v>26000000</v>
      </c>
      <c r="V1849" s="13">
        <v>2010</v>
      </c>
      <c r="W1849" s="13">
        <v>850</v>
      </c>
      <c r="X1849" s="13">
        <v>5.2</v>
      </c>
      <c r="Y1849" s="13">
        <v>2.35</v>
      </c>
      <c r="Z1849" s="14">
        <v>0</v>
      </c>
    </row>
    <row r="1850" spans="1:26" x14ac:dyDescent="0.25">
      <c r="A1850" s="5" t="s">
        <v>20</v>
      </c>
      <c r="B1850" s="6" t="s">
        <v>127</v>
      </c>
      <c r="C1850" s="11">
        <v>335</v>
      </c>
      <c r="D1850" s="11">
        <v>129</v>
      </c>
      <c r="E1850" s="11">
        <v>0</v>
      </c>
      <c r="F1850" s="11">
        <v>385</v>
      </c>
      <c r="G1850" s="6" t="s">
        <v>2391</v>
      </c>
      <c r="H1850" s="11">
        <v>12000</v>
      </c>
      <c r="I1850" s="11">
        <v>49874933</v>
      </c>
      <c r="J1850" s="6" t="s">
        <v>599</v>
      </c>
      <c r="K1850" s="6" t="s">
        <v>5507</v>
      </c>
      <c r="L1850" s="6" t="s">
        <v>1074</v>
      </c>
      <c r="M1850" s="11"/>
      <c r="N1850" s="11"/>
      <c r="O1850" s="6"/>
      <c r="P1850" s="11"/>
      <c r="Q1850" s="11">
        <v>287</v>
      </c>
      <c r="R1850" s="6" t="s">
        <v>25</v>
      </c>
      <c r="S1850" s="6" t="s">
        <v>26</v>
      </c>
      <c r="T1850" s="6" t="s">
        <v>249</v>
      </c>
      <c r="U1850" s="11">
        <v>26000000</v>
      </c>
      <c r="V1850" s="11">
        <v>2013</v>
      </c>
      <c r="W1850" s="11">
        <v>412</v>
      </c>
      <c r="X1850" s="11">
        <v>6.5</v>
      </c>
      <c r="Y1850" s="11">
        <v>2.35</v>
      </c>
      <c r="Z1850" s="12">
        <v>43000</v>
      </c>
    </row>
    <row r="1851" spans="1:26" x14ac:dyDescent="0.25">
      <c r="A1851" s="8" t="s">
        <v>20</v>
      </c>
      <c r="B1851" s="9" t="s">
        <v>620</v>
      </c>
      <c r="C1851" s="13">
        <v>157</v>
      </c>
      <c r="D1851" s="13">
        <v>109</v>
      </c>
      <c r="E1851" s="13">
        <v>80</v>
      </c>
      <c r="F1851" s="13">
        <v>2000</v>
      </c>
      <c r="G1851" s="9" t="s">
        <v>377</v>
      </c>
      <c r="H1851" s="13">
        <v>19000</v>
      </c>
      <c r="I1851" s="13">
        <v>45489752</v>
      </c>
      <c r="J1851" s="9" t="s">
        <v>599</v>
      </c>
      <c r="K1851" s="9" t="s">
        <v>1074</v>
      </c>
      <c r="L1851" s="9" t="s">
        <v>4459</v>
      </c>
      <c r="M1851" s="13"/>
      <c r="N1851" s="13"/>
      <c r="O1851" s="9"/>
      <c r="P1851" s="13"/>
      <c r="Q1851" s="13">
        <v>214</v>
      </c>
      <c r="R1851" s="9" t="s">
        <v>25</v>
      </c>
      <c r="S1851" s="9" t="s">
        <v>26</v>
      </c>
      <c r="T1851" s="9" t="s">
        <v>27</v>
      </c>
      <c r="U1851" s="13">
        <v>26000000</v>
      </c>
      <c r="V1851" s="13">
        <v>2004</v>
      </c>
      <c r="W1851" s="13">
        <v>3000</v>
      </c>
      <c r="X1851" s="13">
        <v>6.5</v>
      </c>
      <c r="Y1851" s="13">
        <v>1.85</v>
      </c>
      <c r="Z1851" s="14">
        <v>736</v>
      </c>
    </row>
    <row r="1852" spans="1:26" x14ac:dyDescent="0.25">
      <c r="A1852" s="5" t="s">
        <v>20</v>
      </c>
      <c r="B1852" s="6" t="s">
        <v>1066</v>
      </c>
      <c r="C1852" s="11">
        <v>69</v>
      </c>
      <c r="D1852" s="11">
        <v>94</v>
      </c>
      <c r="E1852" s="11">
        <v>906</v>
      </c>
      <c r="F1852" s="11">
        <v>528</v>
      </c>
      <c r="G1852" s="6" t="s">
        <v>2392</v>
      </c>
      <c r="H1852" s="11">
        <v>2000</v>
      </c>
      <c r="I1852" s="11">
        <v>36985501</v>
      </c>
      <c r="J1852" s="6" t="s">
        <v>497</v>
      </c>
      <c r="K1852" s="6" t="s">
        <v>378</v>
      </c>
      <c r="L1852" s="6" t="s">
        <v>599</v>
      </c>
      <c r="M1852" s="11" t="s">
        <v>2970</v>
      </c>
      <c r="N1852" s="11" t="s">
        <v>2604</v>
      </c>
      <c r="O1852" s="6"/>
      <c r="P1852" s="11"/>
      <c r="Q1852" s="11">
        <v>94</v>
      </c>
      <c r="R1852" s="6" t="s">
        <v>25</v>
      </c>
      <c r="S1852" s="6" t="s">
        <v>26</v>
      </c>
      <c r="T1852" s="6" t="s">
        <v>54</v>
      </c>
      <c r="U1852" s="11">
        <v>26000000</v>
      </c>
      <c r="V1852" s="11">
        <v>2002</v>
      </c>
      <c r="W1852" s="11">
        <v>587</v>
      </c>
      <c r="X1852" s="11">
        <v>5.2</v>
      </c>
      <c r="Y1852" s="11">
        <v>1.85</v>
      </c>
      <c r="Z1852" s="12">
        <v>874</v>
      </c>
    </row>
    <row r="1853" spans="1:26" x14ac:dyDescent="0.25">
      <c r="A1853" s="8" t="s">
        <v>20</v>
      </c>
      <c r="B1853" s="9" t="s">
        <v>1136</v>
      </c>
      <c r="C1853" s="13">
        <v>46</v>
      </c>
      <c r="D1853" s="13">
        <v>133</v>
      </c>
      <c r="E1853" s="13">
        <v>759</v>
      </c>
      <c r="F1853" s="13">
        <v>67</v>
      </c>
      <c r="G1853" s="9" t="s">
        <v>2394</v>
      </c>
      <c r="H1853" s="13">
        <v>826</v>
      </c>
      <c r="I1853" s="13">
        <v>33200000</v>
      </c>
      <c r="J1853" s="9" t="s">
        <v>497</v>
      </c>
      <c r="K1853" s="9" t="s">
        <v>5507</v>
      </c>
      <c r="L1853" s="9" t="s">
        <v>1074</v>
      </c>
      <c r="M1853" s="13" t="s">
        <v>3495</v>
      </c>
      <c r="N1853" s="13"/>
      <c r="O1853" s="9"/>
      <c r="P1853" s="13"/>
      <c r="Q1853" s="13">
        <v>149</v>
      </c>
      <c r="R1853" s="9" t="s">
        <v>25</v>
      </c>
      <c r="S1853" s="9" t="s">
        <v>26</v>
      </c>
      <c r="T1853" s="9" t="s">
        <v>27</v>
      </c>
      <c r="U1853" s="13">
        <v>26000000</v>
      </c>
      <c r="V1853" s="13">
        <v>1985</v>
      </c>
      <c r="W1853" s="13">
        <v>130</v>
      </c>
      <c r="X1853" s="13">
        <v>7.2</v>
      </c>
      <c r="Y1853" s="13">
        <v>2.35</v>
      </c>
      <c r="Z1853" s="14">
        <v>0</v>
      </c>
    </row>
    <row r="1854" spans="1:26" x14ac:dyDescent="0.25">
      <c r="A1854" s="5" t="s">
        <v>20</v>
      </c>
      <c r="B1854" s="6" t="s">
        <v>1562</v>
      </c>
      <c r="C1854" s="11">
        <v>217</v>
      </c>
      <c r="D1854" s="11">
        <v>105</v>
      </c>
      <c r="E1854" s="11">
        <v>260</v>
      </c>
      <c r="F1854" s="11">
        <v>3000</v>
      </c>
      <c r="G1854" s="6" t="s">
        <v>166</v>
      </c>
      <c r="H1854" s="11">
        <v>20000</v>
      </c>
      <c r="I1854" s="11">
        <v>28501651</v>
      </c>
      <c r="J1854" s="6" t="s">
        <v>1074</v>
      </c>
      <c r="K1854" s="6" t="s">
        <v>2604</v>
      </c>
      <c r="L1854" s="6"/>
      <c r="M1854" s="11"/>
      <c r="N1854" s="11"/>
      <c r="O1854" s="6"/>
      <c r="P1854" s="11"/>
      <c r="Q1854" s="11">
        <v>201</v>
      </c>
      <c r="R1854" s="6" t="s">
        <v>25</v>
      </c>
      <c r="S1854" s="6" t="s">
        <v>26</v>
      </c>
      <c r="T1854" s="6" t="s">
        <v>249</v>
      </c>
      <c r="U1854" s="11">
        <v>26000000</v>
      </c>
      <c r="V1854" s="11">
        <v>2009</v>
      </c>
      <c r="W1854" s="11">
        <v>15000</v>
      </c>
      <c r="X1854" s="11">
        <v>7.1</v>
      </c>
      <c r="Y1854" s="11">
        <v>2.35</v>
      </c>
      <c r="Z1854" s="12">
        <v>10000</v>
      </c>
    </row>
    <row r="1855" spans="1:26" x14ac:dyDescent="0.25">
      <c r="A1855" s="8" t="s">
        <v>20</v>
      </c>
      <c r="B1855" s="9" t="s">
        <v>2395</v>
      </c>
      <c r="C1855" s="13">
        <v>55</v>
      </c>
      <c r="D1855" s="13">
        <v>100</v>
      </c>
      <c r="E1855" s="13">
        <v>8</v>
      </c>
      <c r="F1855" s="13">
        <v>588</v>
      </c>
      <c r="G1855" s="9" t="s">
        <v>2187</v>
      </c>
      <c r="H1855" s="13">
        <v>1000</v>
      </c>
      <c r="I1855" s="13">
        <v>23222861</v>
      </c>
      <c r="J1855" s="9" t="s">
        <v>497</v>
      </c>
      <c r="K1855" s="9" t="s">
        <v>378</v>
      </c>
      <c r="L1855" s="9" t="s">
        <v>599</v>
      </c>
      <c r="M1855" s="13" t="s">
        <v>4118</v>
      </c>
      <c r="N1855" s="13" t="s">
        <v>4459</v>
      </c>
      <c r="O1855" s="9" t="s">
        <v>2970</v>
      </c>
      <c r="P1855" s="13"/>
      <c r="Q1855" s="13">
        <v>44</v>
      </c>
      <c r="R1855" s="9" t="s">
        <v>25</v>
      </c>
      <c r="S1855" s="9" t="s">
        <v>26</v>
      </c>
      <c r="T1855" s="9" t="s">
        <v>54</v>
      </c>
      <c r="U1855" s="13">
        <v>26000000</v>
      </c>
      <c r="V1855" s="13">
        <v>2004</v>
      </c>
      <c r="W1855" s="13">
        <v>934</v>
      </c>
      <c r="X1855" s="13">
        <v>4.5</v>
      </c>
      <c r="Y1855" s="13">
        <v>2.35</v>
      </c>
      <c r="Z1855" s="14">
        <v>167</v>
      </c>
    </row>
    <row r="1856" spans="1:26" x14ac:dyDescent="0.25">
      <c r="A1856" s="5" t="s">
        <v>20</v>
      </c>
      <c r="B1856" s="6" t="s">
        <v>1049</v>
      </c>
      <c r="C1856" s="11">
        <v>200</v>
      </c>
      <c r="D1856" s="11">
        <v>113</v>
      </c>
      <c r="E1856" s="11">
        <v>0</v>
      </c>
      <c r="F1856" s="11">
        <v>307</v>
      </c>
      <c r="G1856" s="6" t="s">
        <v>148</v>
      </c>
      <c r="H1856" s="11">
        <v>22000</v>
      </c>
      <c r="I1856" s="11">
        <v>54540525</v>
      </c>
      <c r="J1856" s="6" t="s">
        <v>599</v>
      </c>
      <c r="K1856" s="6" t="s">
        <v>4459</v>
      </c>
      <c r="L1856" s="6"/>
      <c r="M1856" s="11"/>
      <c r="N1856" s="11"/>
      <c r="O1856" s="6"/>
      <c r="P1856" s="11"/>
      <c r="Q1856" s="11">
        <v>134</v>
      </c>
      <c r="R1856" s="6" t="s">
        <v>25</v>
      </c>
      <c r="S1856" s="6" t="s">
        <v>26</v>
      </c>
      <c r="T1856" s="6" t="s">
        <v>27</v>
      </c>
      <c r="U1856" s="11">
        <v>56000000</v>
      </c>
      <c r="V1856" s="11">
        <v>2011</v>
      </c>
      <c r="W1856" s="11">
        <v>988</v>
      </c>
      <c r="X1856" s="11">
        <v>5.7</v>
      </c>
      <c r="Y1856" s="11">
        <v>1.85</v>
      </c>
      <c r="Z1856" s="12">
        <v>20000</v>
      </c>
    </row>
    <row r="1857" spans="1:26" x14ac:dyDescent="0.25">
      <c r="A1857" s="8" t="s">
        <v>20</v>
      </c>
      <c r="B1857" s="9" t="s">
        <v>2396</v>
      </c>
      <c r="C1857" s="13">
        <v>93</v>
      </c>
      <c r="D1857" s="13">
        <v>118</v>
      </c>
      <c r="E1857" s="13">
        <v>49</v>
      </c>
      <c r="F1857" s="13">
        <v>155</v>
      </c>
      <c r="G1857" s="9" t="s">
        <v>2397</v>
      </c>
      <c r="H1857" s="13">
        <v>11000</v>
      </c>
      <c r="I1857" s="13">
        <v>16252765</v>
      </c>
      <c r="J1857" s="9" t="s">
        <v>1074</v>
      </c>
      <c r="K1857" s="9" t="s">
        <v>5505</v>
      </c>
      <c r="L1857" s="9" t="s">
        <v>4459</v>
      </c>
      <c r="M1857" s="13" t="s">
        <v>2604</v>
      </c>
      <c r="N1857" s="13"/>
      <c r="O1857" s="9"/>
      <c r="P1857" s="13"/>
      <c r="Q1857" s="13">
        <v>181</v>
      </c>
      <c r="R1857" s="9" t="s">
        <v>25</v>
      </c>
      <c r="S1857" s="9" t="s">
        <v>538</v>
      </c>
      <c r="T1857" s="9" t="s">
        <v>249</v>
      </c>
      <c r="U1857" s="13">
        <v>42000000</v>
      </c>
      <c r="V1857" s="13">
        <v>2001</v>
      </c>
      <c r="W1857" s="13">
        <v>216</v>
      </c>
      <c r="X1857" s="13">
        <v>6</v>
      </c>
      <c r="Y1857" s="13">
        <v>2.35</v>
      </c>
      <c r="Z1857" s="14">
        <v>3000</v>
      </c>
    </row>
    <row r="1858" spans="1:26" x14ac:dyDescent="0.25">
      <c r="A1858" s="5" t="s">
        <v>20</v>
      </c>
      <c r="B1858" s="6" t="s">
        <v>1493</v>
      </c>
      <c r="C1858" s="11">
        <v>265</v>
      </c>
      <c r="D1858" s="11">
        <v>110</v>
      </c>
      <c r="E1858" s="11">
        <v>160</v>
      </c>
      <c r="F1858" s="11">
        <v>427</v>
      </c>
      <c r="G1858" s="6" t="s">
        <v>471</v>
      </c>
      <c r="H1858" s="11">
        <v>771</v>
      </c>
      <c r="I1858" s="11">
        <v>16005978</v>
      </c>
      <c r="J1858" s="6" t="s">
        <v>5507</v>
      </c>
      <c r="K1858" s="6" t="s">
        <v>5505</v>
      </c>
      <c r="L1858" s="6" t="s">
        <v>2604</v>
      </c>
      <c r="M1858" s="11"/>
      <c r="N1858" s="11"/>
      <c r="O1858" s="6"/>
      <c r="P1858" s="11"/>
      <c r="Q1858" s="11">
        <v>190</v>
      </c>
      <c r="R1858" s="6" t="s">
        <v>25</v>
      </c>
      <c r="S1858" s="6" t="s">
        <v>26</v>
      </c>
      <c r="T1858" s="6" t="s">
        <v>249</v>
      </c>
      <c r="U1858" s="11">
        <v>26000000</v>
      </c>
      <c r="V1858" s="11">
        <v>2012</v>
      </c>
      <c r="W1858" s="11">
        <v>570</v>
      </c>
      <c r="X1858" s="11">
        <v>6.4</v>
      </c>
      <c r="Y1858" s="11">
        <v>2.35</v>
      </c>
      <c r="Z1858" s="12">
        <v>35000</v>
      </c>
    </row>
    <row r="1859" spans="1:26" x14ac:dyDescent="0.25">
      <c r="A1859" s="8" t="s">
        <v>20</v>
      </c>
      <c r="B1859" s="9" t="s">
        <v>1282</v>
      </c>
      <c r="C1859" s="13">
        <v>82</v>
      </c>
      <c r="D1859" s="13">
        <v>110</v>
      </c>
      <c r="E1859" s="13">
        <v>80</v>
      </c>
      <c r="F1859" s="13">
        <v>509</v>
      </c>
      <c r="G1859" s="9" t="s">
        <v>976</v>
      </c>
      <c r="H1859" s="13">
        <v>826</v>
      </c>
      <c r="I1859" s="13">
        <v>14469428</v>
      </c>
      <c r="J1859" s="9" t="s">
        <v>599</v>
      </c>
      <c r="K1859" s="9" t="s">
        <v>4459</v>
      </c>
      <c r="L1859" s="9"/>
      <c r="M1859" s="13"/>
      <c r="N1859" s="13"/>
      <c r="O1859" s="9"/>
      <c r="P1859" s="13"/>
      <c r="Q1859" s="13">
        <v>95</v>
      </c>
      <c r="R1859" s="9" t="s">
        <v>25</v>
      </c>
      <c r="S1859" s="9" t="s">
        <v>26</v>
      </c>
      <c r="T1859" s="9" t="s">
        <v>27</v>
      </c>
      <c r="U1859" s="13">
        <v>26000000</v>
      </c>
      <c r="V1859" s="13">
        <v>2004</v>
      </c>
      <c r="W1859" s="13">
        <v>590</v>
      </c>
      <c r="X1859" s="13">
        <v>5.2</v>
      </c>
      <c r="Y1859" s="13">
        <v>1.85</v>
      </c>
      <c r="Z1859" s="14">
        <v>260</v>
      </c>
    </row>
    <row r="1860" spans="1:26" x14ac:dyDescent="0.25">
      <c r="A1860" s="5" t="s">
        <v>20</v>
      </c>
      <c r="B1860" s="6" t="s">
        <v>2399</v>
      </c>
      <c r="C1860" s="11">
        <v>32</v>
      </c>
      <c r="D1860" s="11">
        <v>99</v>
      </c>
      <c r="E1860" s="11">
        <v>5</v>
      </c>
      <c r="F1860" s="11">
        <v>535</v>
      </c>
      <c r="G1860" s="6" t="s">
        <v>312</v>
      </c>
      <c r="H1860" s="11">
        <v>1000</v>
      </c>
      <c r="I1860" s="11">
        <v>13829734</v>
      </c>
      <c r="J1860" s="6" t="s">
        <v>497</v>
      </c>
      <c r="K1860" s="6" t="s">
        <v>478</v>
      </c>
      <c r="L1860" s="6" t="s">
        <v>4459</v>
      </c>
      <c r="M1860" s="11" t="s">
        <v>2970</v>
      </c>
      <c r="N1860" s="11"/>
      <c r="O1860" s="6"/>
      <c r="P1860" s="11"/>
      <c r="Q1860" s="11">
        <v>79</v>
      </c>
      <c r="R1860" s="6" t="s">
        <v>25</v>
      </c>
      <c r="S1860" s="6" t="s">
        <v>121</v>
      </c>
      <c r="T1860" s="6" t="s">
        <v>27</v>
      </c>
      <c r="U1860" s="11">
        <v>26000000</v>
      </c>
      <c r="V1860" s="11">
        <v>1994</v>
      </c>
      <c r="W1860" s="11">
        <v>691</v>
      </c>
      <c r="X1860" s="11">
        <v>4.3</v>
      </c>
      <c r="Y1860" s="11">
        <v>2.35</v>
      </c>
      <c r="Z1860" s="12">
        <v>319</v>
      </c>
    </row>
    <row r="1861" spans="1:26" x14ac:dyDescent="0.25">
      <c r="A1861" s="8" t="s">
        <v>20</v>
      </c>
      <c r="B1861" s="9" t="s">
        <v>2401</v>
      </c>
      <c r="C1861" s="13">
        <v>42</v>
      </c>
      <c r="D1861" s="13">
        <v>101</v>
      </c>
      <c r="E1861" s="13">
        <v>30</v>
      </c>
      <c r="F1861" s="13">
        <v>223</v>
      </c>
      <c r="G1861" s="9" t="s">
        <v>1019</v>
      </c>
      <c r="H1861" s="13">
        <v>1000</v>
      </c>
      <c r="I1861" s="13">
        <v>1075288</v>
      </c>
      <c r="J1861" s="9" t="s">
        <v>5507</v>
      </c>
      <c r="K1861" s="9" t="s">
        <v>1074</v>
      </c>
      <c r="L1861" s="9" t="s">
        <v>2604</v>
      </c>
      <c r="M1861" s="13"/>
      <c r="N1861" s="13"/>
      <c r="O1861" s="9"/>
      <c r="P1861" s="13"/>
      <c r="Q1861" s="13">
        <v>55</v>
      </c>
      <c r="R1861" s="9" t="s">
        <v>25</v>
      </c>
      <c r="S1861" s="9" t="s">
        <v>26</v>
      </c>
      <c r="T1861" s="9" t="s">
        <v>249</v>
      </c>
      <c r="U1861" s="13">
        <v>22000000</v>
      </c>
      <c r="V1861" s="13">
        <v>1996</v>
      </c>
      <c r="W1861" s="13">
        <v>854</v>
      </c>
      <c r="X1861" s="13">
        <v>6.1</v>
      </c>
      <c r="Y1861" s="13">
        <v>1.85</v>
      </c>
      <c r="Z1861" s="14">
        <v>145</v>
      </c>
    </row>
    <row r="1862" spans="1:26" x14ac:dyDescent="0.25">
      <c r="A1862" s="5" t="s">
        <v>20</v>
      </c>
      <c r="B1862" s="6" t="s">
        <v>2402</v>
      </c>
      <c r="C1862" s="11">
        <v>22</v>
      </c>
      <c r="D1862" s="11">
        <v>100</v>
      </c>
      <c r="E1862" s="11">
        <v>2</v>
      </c>
      <c r="F1862" s="11">
        <v>512</v>
      </c>
      <c r="G1862" s="6" t="s">
        <v>258</v>
      </c>
      <c r="H1862" s="11">
        <v>642</v>
      </c>
      <c r="I1862" s="11"/>
      <c r="J1862" s="6" t="s">
        <v>478</v>
      </c>
      <c r="K1862" s="6" t="s">
        <v>1786</v>
      </c>
      <c r="L1862" s="6"/>
      <c r="M1862" s="11"/>
      <c r="N1862" s="11"/>
      <c r="O1862" s="6"/>
      <c r="P1862" s="11"/>
      <c r="Q1862" s="11">
        <v>69</v>
      </c>
      <c r="R1862" s="6" t="s">
        <v>25</v>
      </c>
      <c r="S1862" s="6" t="s">
        <v>26</v>
      </c>
      <c r="T1862" s="6" t="s">
        <v>249</v>
      </c>
      <c r="U1862" s="11">
        <v>26000000</v>
      </c>
      <c r="V1862" s="11">
        <v>1997</v>
      </c>
      <c r="W1862" s="11">
        <v>638</v>
      </c>
      <c r="X1862" s="11">
        <v>6.3</v>
      </c>
      <c r="Y1862" s="11">
        <v>1.85</v>
      </c>
      <c r="Z1862" s="12">
        <v>0</v>
      </c>
    </row>
    <row r="1863" spans="1:26" x14ac:dyDescent="0.25">
      <c r="A1863" s="8" t="s">
        <v>20</v>
      </c>
      <c r="B1863" s="9" t="s">
        <v>1230</v>
      </c>
      <c r="C1863" s="13">
        <v>116</v>
      </c>
      <c r="D1863" s="13">
        <v>103</v>
      </c>
      <c r="E1863" s="13">
        <v>11000</v>
      </c>
      <c r="F1863" s="13">
        <v>277</v>
      </c>
      <c r="G1863" s="9" t="s">
        <v>1853</v>
      </c>
      <c r="H1863" s="13">
        <v>11000</v>
      </c>
      <c r="I1863" s="13">
        <v>7496522</v>
      </c>
      <c r="J1863" s="9" t="s">
        <v>599</v>
      </c>
      <c r="K1863" s="9" t="s">
        <v>5507</v>
      </c>
      <c r="L1863" s="9" t="s">
        <v>5505</v>
      </c>
      <c r="M1863" s="13" t="s">
        <v>4459</v>
      </c>
      <c r="N1863" s="13"/>
      <c r="O1863" s="9"/>
      <c r="P1863" s="13"/>
      <c r="Q1863" s="13">
        <v>178</v>
      </c>
      <c r="R1863" s="9" t="s">
        <v>25</v>
      </c>
      <c r="S1863" s="9" t="s">
        <v>26</v>
      </c>
      <c r="T1863" s="9" t="s">
        <v>27</v>
      </c>
      <c r="U1863" s="13">
        <v>26000000</v>
      </c>
      <c r="V1863" s="13">
        <v>2001</v>
      </c>
      <c r="W1863" s="13">
        <v>893</v>
      </c>
      <c r="X1863" s="13">
        <v>6.8</v>
      </c>
      <c r="Y1863" s="13">
        <v>1.37</v>
      </c>
      <c r="Z1863" s="14">
        <v>826</v>
      </c>
    </row>
    <row r="1864" spans="1:26" x14ac:dyDescent="0.25">
      <c r="A1864" s="5" t="s">
        <v>20</v>
      </c>
      <c r="B1864" s="6" t="s">
        <v>1264</v>
      </c>
      <c r="C1864" s="11">
        <v>56</v>
      </c>
      <c r="D1864" s="11">
        <v>100</v>
      </c>
      <c r="E1864" s="11">
        <v>737</v>
      </c>
      <c r="F1864" s="11">
        <v>816</v>
      </c>
      <c r="G1864" s="6" t="s">
        <v>2403</v>
      </c>
      <c r="H1864" s="11">
        <v>15000</v>
      </c>
      <c r="I1864" s="11"/>
      <c r="J1864" s="6" t="s">
        <v>599</v>
      </c>
      <c r="K1864" s="6" t="s">
        <v>4459</v>
      </c>
      <c r="L1864" s="6"/>
      <c r="M1864" s="11"/>
      <c r="N1864" s="11"/>
      <c r="O1864" s="6"/>
      <c r="P1864" s="11"/>
      <c r="Q1864" s="11">
        <v>28</v>
      </c>
      <c r="R1864" s="6" t="s">
        <v>25</v>
      </c>
      <c r="S1864" s="6" t="s">
        <v>26</v>
      </c>
      <c r="T1864" s="6" t="s">
        <v>27</v>
      </c>
      <c r="U1864" s="11">
        <v>26000000</v>
      </c>
      <c r="V1864" s="11">
        <v>2015</v>
      </c>
      <c r="W1864" s="11">
        <v>980</v>
      </c>
      <c r="X1864" s="11">
        <v>4</v>
      </c>
      <c r="Y1864" s="11">
        <v>1.85</v>
      </c>
      <c r="Z1864" s="12">
        <v>0</v>
      </c>
    </row>
    <row r="1865" spans="1:26" x14ac:dyDescent="0.25">
      <c r="A1865" s="8" t="s">
        <v>20</v>
      </c>
      <c r="B1865" s="9" t="s">
        <v>2404</v>
      </c>
      <c r="C1865" s="13">
        <v>23</v>
      </c>
      <c r="D1865" s="13">
        <v>95</v>
      </c>
      <c r="E1865" s="13">
        <v>0</v>
      </c>
      <c r="F1865" s="13">
        <v>26</v>
      </c>
      <c r="G1865" s="9" t="s">
        <v>2405</v>
      </c>
      <c r="H1865" s="13">
        <v>442</v>
      </c>
      <c r="I1865" s="13">
        <v>20047715</v>
      </c>
      <c r="J1865" s="9" t="s">
        <v>378</v>
      </c>
      <c r="K1865" s="9" t="s">
        <v>4118</v>
      </c>
      <c r="L1865" s="9"/>
      <c r="M1865" s="13"/>
      <c r="N1865" s="13"/>
      <c r="O1865" s="9"/>
      <c r="P1865" s="13"/>
      <c r="Q1865" s="13">
        <v>26</v>
      </c>
      <c r="R1865" s="9" t="s">
        <v>25</v>
      </c>
      <c r="S1865" s="9" t="s">
        <v>26</v>
      </c>
      <c r="T1865" s="9" t="s">
        <v>54</v>
      </c>
      <c r="U1865" s="13">
        <v>25530000</v>
      </c>
      <c r="V1865" s="13">
        <v>1996</v>
      </c>
      <c r="W1865" s="13">
        <v>95</v>
      </c>
      <c r="X1865" s="13">
        <v>5.2</v>
      </c>
      <c r="Y1865" s="13">
        <v>2.35</v>
      </c>
      <c r="Z1865" s="14">
        <v>504</v>
      </c>
    </row>
    <row r="1866" spans="1:26" x14ac:dyDescent="0.25">
      <c r="A1866" s="5" t="s">
        <v>20</v>
      </c>
      <c r="B1866" s="6" t="s">
        <v>838</v>
      </c>
      <c r="C1866" s="11">
        <v>178</v>
      </c>
      <c r="D1866" s="11">
        <v>117</v>
      </c>
      <c r="E1866" s="11">
        <v>763</v>
      </c>
      <c r="F1866" s="11">
        <v>523</v>
      </c>
      <c r="G1866" s="6" t="s">
        <v>2194</v>
      </c>
      <c r="H1866" s="11">
        <v>16000</v>
      </c>
      <c r="I1866" s="11">
        <v>12276810</v>
      </c>
      <c r="J1866" s="6" t="s">
        <v>497</v>
      </c>
      <c r="K1866" s="6" t="s">
        <v>5505</v>
      </c>
      <c r="L1866" s="6" t="s">
        <v>2970</v>
      </c>
      <c r="M1866" s="11" t="s">
        <v>2604</v>
      </c>
      <c r="N1866" s="11"/>
      <c r="O1866" s="6"/>
      <c r="P1866" s="11"/>
      <c r="Q1866" s="11">
        <v>126</v>
      </c>
      <c r="R1866" s="6" t="s">
        <v>25</v>
      </c>
      <c r="S1866" s="6" t="s">
        <v>26</v>
      </c>
      <c r="T1866" s="6" t="s">
        <v>27</v>
      </c>
      <c r="U1866" s="11">
        <v>26000000</v>
      </c>
      <c r="V1866" s="11">
        <v>2015</v>
      </c>
      <c r="W1866" s="11">
        <v>543</v>
      </c>
      <c r="X1866" s="11">
        <v>6.5</v>
      </c>
      <c r="Y1866" s="11">
        <v>2.35</v>
      </c>
      <c r="Z1866" s="12">
        <v>11000</v>
      </c>
    </row>
    <row r="1867" spans="1:26" x14ac:dyDescent="0.25">
      <c r="A1867" s="8" t="s">
        <v>20</v>
      </c>
      <c r="B1867" s="9" t="s">
        <v>2407</v>
      </c>
      <c r="C1867" s="13">
        <v>226</v>
      </c>
      <c r="D1867" s="13">
        <v>129</v>
      </c>
      <c r="E1867" s="13">
        <v>353</v>
      </c>
      <c r="F1867" s="13">
        <v>151</v>
      </c>
      <c r="G1867" s="9" t="s">
        <v>972</v>
      </c>
      <c r="H1867" s="13">
        <v>883</v>
      </c>
      <c r="I1867" s="13">
        <v>33565375</v>
      </c>
      <c r="J1867" s="9" t="s">
        <v>1074</v>
      </c>
      <c r="K1867" s="9" t="s">
        <v>5505</v>
      </c>
      <c r="L1867" s="9" t="s">
        <v>4459</v>
      </c>
      <c r="M1867" s="13" t="s">
        <v>2604</v>
      </c>
      <c r="N1867" s="13"/>
      <c r="O1867" s="9"/>
      <c r="P1867" s="13"/>
      <c r="Q1867" s="13">
        <v>568</v>
      </c>
      <c r="R1867" s="9" t="s">
        <v>25</v>
      </c>
      <c r="S1867" s="9" t="s">
        <v>34</v>
      </c>
      <c r="T1867" s="9" t="s">
        <v>249</v>
      </c>
      <c r="U1867" s="13">
        <v>15000000</v>
      </c>
      <c r="V1867" s="13">
        <v>2005</v>
      </c>
      <c r="W1867" s="13">
        <v>430</v>
      </c>
      <c r="X1867" s="13">
        <v>7.5</v>
      </c>
      <c r="Y1867" s="13">
        <v>1.85</v>
      </c>
      <c r="Z1867" s="14">
        <v>0</v>
      </c>
    </row>
    <row r="1868" spans="1:26" x14ac:dyDescent="0.25">
      <c r="A1868" s="5" t="s">
        <v>20</v>
      </c>
      <c r="B1868" s="6" t="s">
        <v>1032</v>
      </c>
      <c r="C1868" s="11">
        <v>406</v>
      </c>
      <c r="D1868" s="11">
        <v>120</v>
      </c>
      <c r="E1868" s="11">
        <v>0</v>
      </c>
      <c r="F1868" s="11">
        <v>113</v>
      </c>
      <c r="G1868" s="6" t="s">
        <v>2408</v>
      </c>
      <c r="H1868" s="11">
        <v>260</v>
      </c>
      <c r="I1868" s="11">
        <v>499263</v>
      </c>
      <c r="J1868" s="6" t="s">
        <v>1074</v>
      </c>
      <c r="K1868" s="6"/>
      <c r="L1868" s="6"/>
      <c r="M1868" s="11"/>
      <c r="N1868" s="11"/>
      <c r="O1868" s="6"/>
      <c r="P1868" s="11"/>
      <c r="Q1868" s="11">
        <v>2814</v>
      </c>
      <c r="R1868" s="6" t="s">
        <v>2409</v>
      </c>
      <c r="S1868" s="6" t="s">
        <v>26</v>
      </c>
      <c r="T1868" s="6" t="s">
        <v>249</v>
      </c>
      <c r="U1868" s="11">
        <v>30000000</v>
      </c>
      <c r="V1868" s="11">
        <v>2004</v>
      </c>
      <c r="W1868" s="11">
        <v>252</v>
      </c>
      <c r="X1868" s="11">
        <v>7.1</v>
      </c>
      <c r="Y1868" s="11">
        <v>2.35</v>
      </c>
      <c r="Z1868" s="12">
        <v>13000</v>
      </c>
    </row>
    <row r="1869" spans="1:26" x14ac:dyDescent="0.25">
      <c r="A1869" s="8" t="s">
        <v>20</v>
      </c>
      <c r="B1869" s="9" t="s">
        <v>474</v>
      </c>
      <c r="C1869" s="13">
        <v>57</v>
      </c>
      <c r="D1869" s="13">
        <v>125</v>
      </c>
      <c r="E1869" s="13">
        <v>0</v>
      </c>
      <c r="F1869" s="13">
        <v>711</v>
      </c>
      <c r="G1869" s="9" t="s">
        <v>2334</v>
      </c>
      <c r="H1869" s="13">
        <v>49000</v>
      </c>
      <c r="I1869" s="13">
        <v>219200000</v>
      </c>
      <c r="J1869" s="9" t="s">
        <v>599</v>
      </c>
      <c r="K1869" s="9" t="s">
        <v>1074</v>
      </c>
      <c r="L1869" s="9" t="s">
        <v>4118</v>
      </c>
      <c r="M1869" s="13" t="s">
        <v>4459</v>
      </c>
      <c r="N1869" s="13"/>
      <c r="O1869" s="9"/>
      <c r="P1869" s="13"/>
      <c r="Q1869" s="13">
        <v>223</v>
      </c>
      <c r="R1869" s="9" t="s">
        <v>25</v>
      </c>
      <c r="S1869" s="9" t="s">
        <v>26</v>
      </c>
      <c r="T1869" s="9" t="s">
        <v>27</v>
      </c>
      <c r="U1869" s="13">
        <v>25000000</v>
      </c>
      <c r="V1869" s="13">
        <v>1993</v>
      </c>
      <c r="W1869" s="13">
        <v>1000</v>
      </c>
      <c r="X1869" s="13">
        <v>6.9</v>
      </c>
      <c r="Y1869" s="13">
        <v>2.35</v>
      </c>
      <c r="Z1869" s="14">
        <v>0</v>
      </c>
    </row>
    <row r="1870" spans="1:26" x14ac:dyDescent="0.25">
      <c r="A1870" s="5" t="s">
        <v>20</v>
      </c>
      <c r="B1870" s="6" t="s">
        <v>999</v>
      </c>
      <c r="C1870" s="11">
        <v>100</v>
      </c>
      <c r="D1870" s="11">
        <v>133</v>
      </c>
      <c r="E1870" s="11">
        <v>272</v>
      </c>
      <c r="F1870" s="11">
        <v>628</v>
      </c>
      <c r="G1870" s="6" t="s">
        <v>1552</v>
      </c>
      <c r="H1870" s="11">
        <v>10000</v>
      </c>
      <c r="I1870" s="11">
        <v>172825435</v>
      </c>
      <c r="J1870" s="6" t="s">
        <v>1074</v>
      </c>
      <c r="K1870" s="6"/>
      <c r="L1870" s="6"/>
      <c r="M1870" s="11"/>
      <c r="N1870" s="11"/>
      <c r="O1870" s="6"/>
      <c r="P1870" s="11"/>
      <c r="Q1870" s="11">
        <v>331</v>
      </c>
      <c r="R1870" s="6" t="s">
        <v>25</v>
      </c>
      <c r="S1870" s="6" t="s">
        <v>26</v>
      </c>
      <c r="T1870" s="6" t="s">
        <v>249</v>
      </c>
      <c r="U1870" s="11">
        <v>25000000</v>
      </c>
      <c r="V1870" s="11">
        <v>1988</v>
      </c>
      <c r="W1870" s="11">
        <v>898</v>
      </c>
      <c r="X1870" s="11">
        <v>8</v>
      </c>
      <c r="Y1870" s="11">
        <v>1.85</v>
      </c>
      <c r="Z1870" s="12">
        <v>12000</v>
      </c>
    </row>
    <row r="1871" spans="1:26" x14ac:dyDescent="0.25">
      <c r="A1871" s="8" t="s">
        <v>20</v>
      </c>
      <c r="B1871" s="9" t="s">
        <v>1153</v>
      </c>
      <c r="C1871" s="13">
        <v>366</v>
      </c>
      <c r="D1871" s="13">
        <v>116</v>
      </c>
      <c r="E1871" s="13">
        <v>16000</v>
      </c>
      <c r="F1871" s="13">
        <v>198</v>
      </c>
      <c r="G1871" s="9" t="s">
        <v>2410</v>
      </c>
      <c r="H1871" s="13">
        <v>16000</v>
      </c>
      <c r="I1871" s="13">
        <v>148085755</v>
      </c>
      <c r="J1871" s="9" t="s">
        <v>1074</v>
      </c>
      <c r="K1871" s="9"/>
      <c r="L1871" s="9"/>
      <c r="M1871" s="13"/>
      <c r="N1871" s="13"/>
      <c r="O1871" s="9"/>
      <c r="P1871" s="13"/>
      <c r="Q1871" s="13">
        <v>871</v>
      </c>
      <c r="R1871" s="9" t="s">
        <v>25</v>
      </c>
      <c r="S1871" s="9" t="s">
        <v>26</v>
      </c>
      <c r="T1871" s="9" t="s">
        <v>249</v>
      </c>
      <c r="U1871" s="13">
        <v>33000000</v>
      </c>
      <c r="V1871" s="13">
        <v>2008</v>
      </c>
      <c r="W1871" s="13">
        <v>601</v>
      </c>
      <c r="X1871" s="13">
        <v>8.1999999999999993</v>
      </c>
      <c r="Y1871" s="13">
        <v>2.35</v>
      </c>
      <c r="Z1871" s="14">
        <v>28000</v>
      </c>
    </row>
    <row r="1872" spans="1:26" x14ac:dyDescent="0.25">
      <c r="A1872" s="5" t="s">
        <v>20</v>
      </c>
      <c r="B1872" s="6" t="s">
        <v>315</v>
      </c>
      <c r="C1872" s="11">
        <v>242</v>
      </c>
      <c r="D1872" s="11">
        <v>129</v>
      </c>
      <c r="E1872" s="11">
        <v>0</v>
      </c>
      <c r="F1872" s="11">
        <v>655</v>
      </c>
      <c r="G1872" s="6" t="s">
        <v>494</v>
      </c>
      <c r="H1872" s="11">
        <v>2000</v>
      </c>
      <c r="I1872" s="11">
        <v>25517500</v>
      </c>
      <c r="J1872" s="6" t="s">
        <v>3170</v>
      </c>
      <c r="K1872" s="6" t="s">
        <v>1074</v>
      </c>
      <c r="L1872" s="6" t="s">
        <v>5155</v>
      </c>
      <c r="M1872" s="11"/>
      <c r="N1872" s="11"/>
      <c r="O1872" s="6"/>
      <c r="P1872" s="11"/>
      <c r="Q1872" s="11">
        <v>320</v>
      </c>
      <c r="R1872" s="6" t="s">
        <v>25</v>
      </c>
      <c r="S1872" s="6" t="s">
        <v>26</v>
      </c>
      <c r="T1872" s="6" t="s">
        <v>27</v>
      </c>
      <c r="U1872" s="11">
        <v>25100000</v>
      </c>
      <c r="V1872" s="11">
        <v>2008</v>
      </c>
      <c r="W1872" s="11">
        <v>826</v>
      </c>
      <c r="X1872" s="11">
        <v>6.4</v>
      </c>
      <c r="Y1872" s="11">
        <v>2.35</v>
      </c>
      <c r="Z1872" s="12">
        <v>0</v>
      </c>
    </row>
    <row r="1873" spans="1:26" x14ac:dyDescent="0.25">
      <c r="A1873" s="8" t="s">
        <v>20</v>
      </c>
      <c r="B1873" s="9" t="s">
        <v>1454</v>
      </c>
      <c r="C1873" s="13">
        <v>309</v>
      </c>
      <c r="D1873" s="13">
        <v>93</v>
      </c>
      <c r="E1873" s="13">
        <v>180</v>
      </c>
      <c r="F1873" s="13">
        <v>485</v>
      </c>
      <c r="G1873" s="9" t="s">
        <v>2276</v>
      </c>
      <c r="H1873" s="13">
        <v>14000</v>
      </c>
      <c r="I1873" s="13">
        <v>145000989</v>
      </c>
      <c r="J1873" s="9" t="s">
        <v>497</v>
      </c>
      <c r="K1873" s="9" t="s">
        <v>2604</v>
      </c>
      <c r="L1873" s="9"/>
      <c r="M1873" s="13"/>
      <c r="N1873" s="13"/>
      <c r="O1873" s="9"/>
      <c r="P1873" s="13"/>
      <c r="Q1873" s="13">
        <v>974</v>
      </c>
      <c r="R1873" s="9" t="s">
        <v>25</v>
      </c>
      <c r="S1873" s="9" t="s">
        <v>538</v>
      </c>
      <c r="T1873" s="9" t="s">
        <v>27</v>
      </c>
      <c r="U1873" s="13">
        <v>25000000</v>
      </c>
      <c r="V1873" s="13">
        <v>2008</v>
      </c>
      <c r="W1873" s="13">
        <v>816</v>
      </c>
      <c r="X1873" s="13">
        <v>7.9</v>
      </c>
      <c r="Y1873" s="13">
        <v>2.35</v>
      </c>
      <c r="Z1873" s="14">
        <v>29000</v>
      </c>
    </row>
    <row r="1874" spans="1:26" x14ac:dyDescent="0.25">
      <c r="A1874" s="5" t="s">
        <v>20</v>
      </c>
      <c r="B1874" s="6" t="s">
        <v>2411</v>
      </c>
      <c r="C1874" s="11">
        <v>85</v>
      </c>
      <c r="D1874" s="11">
        <v>118</v>
      </c>
      <c r="E1874" s="11">
        <v>97</v>
      </c>
      <c r="F1874" s="11">
        <v>437</v>
      </c>
      <c r="G1874" s="6" t="s">
        <v>1167</v>
      </c>
      <c r="H1874" s="11">
        <v>775</v>
      </c>
      <c r="I1874" s="11">
        <v>26761283</v>
      </c>
      <c r="J1874" s="6" t="s">
        <v>1074</v>
      </c>
      <c r="K1874" s="6" t="s">
        <v>4459</v>
      </c>
      <c r="L1874" s="6"/>
      <c r="M1874" s="11"/>
      <c r="N1874" s="11"/>
      <c r="O1874" s="6"/>
      <c r="P1874" s="11"/>
      <c r="Q1874" s="11">
        <v>99</v>
      </c>
      <c r="R1874" s="6" t="s">
        <v>25</v>
      </c>
      <c r="S1874" s="6" t="s">
        <v>26</v>
      </c>
      <c r="T1874" s="6" t="s">
        <v>27</v>
      </c>
      <c r="U1874" s="11">
        <v>26000000</v>
      </c>
      <c r="V1874" s="11">
        <v>2014</v>
      </c>
      <c r="W1874" s="11">
        <v>523</v>
      </c>
      <c r="X1874" s="11">
        <v>6.7</v>
      </c>
      <c r="Y1874" s="11">
        <v>2.35</v>
      </c>
      <c r="Z1874" s="12">
        <v>19000</v>
      </c>
    </row>
    <row r="1875" spans="1:26" x14ac:dyDescent="0.25">
      <c r="A1875" s="8" t="s">
        <v>20</v>
      </c>
      <c r="B1875" s="9" t="s">
        <v>780</v>
      </c>
      <c r="C1875" s="13">
        <v>48</v>
      </c>
      <c r="D1875" s="13">
        <v>129</v>
      </c>
      <c r="E1875" s="13">
        <v>81</v>
      </c>
      <c r="F1875" s="13">
        <v>164</v>
      </c>
      <c r="G1875" s="9" t="s">
        <v>1019</v>
      </c>
      <c r="H1875" s="13">
        <v>970</v>
      </c>
      <c r="I1875" s="13">
        <v>121945720</v>
      </c>
      <c r="J1875" s="9" t="s">
        <v>497</v>
      </c>
      <c r="K1875" s="9" t="s">
        <v>1074</v>
      </c>
      <c r="L1875" s="9" t="s">
        <v>2909</v>
      </c>
      <c r="M1875" s="13" t="s">
        <v>4459</v>
      </c>
      <c r="N1875" s="13"/>
      <c r="O1875" s="9"/>
      <c r="P1875" s="13"/>
      <c r="Q1875" s="13">
        <v>126</v>
      </c>
      <c r="R1875" s="9" t="s">
        <v>25</v>
      </c>
      <c r="S1875" s="9" t="s">
        <v>26</v>
      </c>
      <c r="T1875" s="9" t="s">
        <v>249</v>
      </c>
      <c r="U1875" s="13">
        <v>25000000</v>
      </c>
      <c r="V1875" s="13">
        <v>1992</v>
      </c>
      <c r="W1875" s="13">
        <v>854</v>
      </c>
      <c r="X1875" s="13">
        <v>6.1</v>
      </c>
      <c r="Y1875" s="13">
        <v>1.85</v>
      </c>
      <c r="Z1875" s="14">
        <v>0</v>
      </c>
    </row>
    <row r="1876" spans="1:26" x14ac:dyDescent="0.25">
      <c r="A1876" s="5" t="s">
        <v>309</v>
      </c>
      <c r="B1876" s="6" t="s">
        <v>172</v>
      </c>
      <c r="C1876" s="11">
        <v>174</v>
      </c>
      <c r="D1876" s="11">
        <v>185</v>
      </c>
      <c r="E1876" s="11">
        <v>14000</v>
      </c>
      <c r="F1876" s="11">
        <v>212</v>
      </c>
      <c r="G1876" s="6" t="s">
        <v>2413</v>
      </c>
      <c r="H1876" s="11">
        <v>14000</v>
      </c>
      <c r="I1876" s="11">
        <v>96067179</v>
      </c>
      <c r="J1876" s="6" t="s">
        <v>3170</v>
      </c>
      <c r="K1876" s="6" t="s">
        <v>1074</v>
      </c>
      <c r="L1876" s="6" t="s">
        <v>5155</v>
      </c>
      <c r="M1876" s="11"/>
      <c r="N1876" s="11"/>
      <c r="O1876" s="6"/>
      <c r="P1876" s="11"/>
      <c r="Q1876" s="11">
        <v>1273</v>
      </c>
      <c r="R1876" s="6" t="s">
        <v>25</v>
      </c>
      <c r="S1876" s="6" t="s">
        <v>26</v>
      </c>
      <c r="T1876" s="6" t="s">
        <v>249</v>
      </c>
      <c r="U1876" s="11">
        <v>22000000</v>
      </c>
      <c r="V1876" s="11">
        <v>1993</v>
      </c>
      <c r="W1876" s="11">
        <v>795</v>
      </c>
      <c r="X1876" s="11">
        <v>8.9</v>
      </c>
      <c r="Y1876" s="11">
        <v>1.85</v>
      </c>
      <c r="Z1876" s="12">
        <v>41000</v>
      </c>
    </row>
    <row r="1877" spans="1:26" x14ac:dyDescent="0.25">
      <c r="A1877" s="8" t="s">
        <v>20</v>
      </c>
      <c r="B1877" s="9" t="s">
        <v>1083</v>
      </c>
      <c r="C1877" s="13">
        <v>373</v>
      </c>
      <c r="D1877" s="13">
        <v>146</v>
      </c>
      <c r="E1877" s="13">
        <v>150</v>
      </c>
      <c r="F1877" s="13">
        <v>2000</v>
      </c>
      <c r="G1877" s="9" t="s">
        <v>109</v>
      </c>
      <c r="H1877" s="13">
        <v>15000</v>
      </c>
      <c r="I1877" s="13">
        <v>169705587</v>
      </c>
      <c r="J1877" s="9" t="s">
        <v>1074</v>
      </c>
      <c r="K1877" s="9"/>
      <c r="L1877" s="9"/>
      <c r="M1877" s="13"/>
      <c r="N1877" s="13"/>
      <c r="O1877" s="9"/>
      <c r="P1877" s="13"/>
      <c r="Q1877" s="13">
        <v>460</v>
      </c>
      <c r="R1877" s="9" t="s">
        <v>25</v>
      </c>
      <c r="S1877" s="9" t="s">
        <v>26</v>
      </c>
      <c r="T1877" s="9" t="s">
        <v>27</v>
      </c>
      <c r="U1877" s="13">
        <v>25000000</v>
      </c>
      <c r="V1877" s="13">
        <v>2011</v>
      </c>
      <c r="W1877" s="13">
        <v>3000</v>
      </c>
      <c r="X1877" s="13">
        <v>8.1</v>
      </c>
      <c r="Y1877" s="13">
        <v>1.85</v>
      </c>
      <c r="Z1877" s="14">
        <v>75000</v>
      </c>
    </row>
    <row r="1878" spans="1:26" x14ac:dyDescent="0.25">
      <c r="A1878" s="5" t="s">
        <v>20</v>
      </c>
      <c r="B1878" s="6" t="s">
        <v>430</v>
      </c>
      <c r="C1878" s="11">
        <v>224</v>
      </c>
      <c r="D1878" s="11">
        <v>128</v>
      </c>
      <c r="E1878" s="11">
        <v>386</v>
      </c>
      <c r="F1878" s="11">
        <v>203</v>
      </c>
      <c r="G1878" s="6" t="s">
        <v>153</v>
      </c>
      <c r="H1878" s="11">
        <v>19000</v>
      </c>
      <c r="I1878" s="11">
        <v>3254172</v>
      </c>
      <c r="J1878" s="6" t="s">
        <v>3170</v>
      </c>
      <c r="K1878" s="6" t="s">
        <v>1074</v>
      </c>
      <c r="L1878" s="6" t="s">
        <v>2604</v>
      </c>
      <c r="M1878" s="11"/>
      <c r="N1878" s="11"/>
      <c r="O1878" s="6"/>
      <c r="P1878" s="11"/>
      <c r="Q1878" s="11">
        <v>105</v>
      </c>
      <c r="R1878" s="6" t="s">
        <v>25</v>
      </c>
      <c r="S1878" s="6" t="s">
        <v>26</v>
      </c>
      <c r="T1878" s="6" t="s">
        <v>249</v>
      </c>
      <c r="U1878" s="11">
        <v>28000000</v>
      </c>
      <c r="V1878" s="11">
        <v>2013</v>
      </c>
      <c r="W1878" s="11">
        <v>17000</v>
      </c>
      <c r="X1878" s="11">
        <v>6.2</v>
      </c>
      <c r="Y1878" s="11">
        <v>2.35</v>
      </c>
      <c r="Z1878" s="12">
        <v>11000</v>
      </c>
    </row>
    <row r="1879" spans="1:26" x14ac:dyDescent="0.25">
      <c r="A1879" s="8" t="s">
        <v>20</v>
      </c>
      <c r="B1879" s="9" t="s">
        <v>571</v>
      </c>
      <c r="C1879" s="13">
        <v>94</v>
      </c>
      <c r="D1879" s="13">
        <v>93</v>
      </c>
      <c r="E1879" s="13">
        <v>67</v>
      </c>
      <c r="F1879" s="13">
        <v>596</v>
      </c>
      <c r="G1879" s="9" t="s">
        <v>848</v>
      </c>
      <c r="H1879" s="13">
        <v>4000</v>
      </c>
      <c r="I1879" s="13">
        <v>84185387</v>
      </c>
      <c r="J1879" s="9" t="s">
        <v>378</v>
      </c>
      <c r="K1879" s="9" t="s">
        <v>599</v>
      </c>
      <c r="L1879" s="9" t="s">
        <v>4118</v>
      </c>
      <c r="M1879" s="13" t="s">
        <v>478</v>
      </c>
      <c r="N1879" s="13" t="s">
        <v>1786</v>
      </c>
      <c r="O1879" s="9" t="s">
        <v>5505</v>
      </c>
      <c r="P1879" s="13"/>
      <c r="Q1879" s="13">
        <v>149</v>
      </c>
      <c r="R1879" s="9" t="s">
        <v>25</v>
      </c>
      <c r="S1879" s="9" t="s">
        <v>26</v>
      </c>
      <c r="T1879" s="9" t="s">
        <v>54</v>
      </c>
      <c r="U1879" s="13">
        <v>80000000</v>
      </c>
      <c r="V1879" s="13">
        <v>2004</v>
      </c>
      <c r="W1879" s="13">
        <v>2000</v>
      </c>
      <c r="X1879" s="13">
        <v>4.9000000000000004</v>
      </c>
      <c r="Y1879" s="13">
        <v>1.85</v>
      </c>
      <c r="Z1879" s="14">
        <v>567</v>
      </c>
    </row>
    <row r="1880" spans="1:26" x14ac:dyDescent="0.25">
      <c r="A1880" s="5" t="s">
        <v>20</v>
      </c>
      <c r="B1880" s="6" t="s">
        <v>2414</v>
      </c>
      <c r="C1880" s="11">
        <v>25</v>
      </c>
      <c r="D1880" s="11">
        <v>107</v>
      </c>
      <c r="E1880" s="11">
        <v>0</v>
      </c>
      <c r="F1880" s="11">
        <v>48</v>
      </c>
      <c r="G1880" s="6" t="s">
        <v>2415</v>
      </c>
      <c r="H1880" s="11">
        <v>1000</v>
      </c>
      <c r="I1880" s="11"/>
      <c r="J1880" s="6" t="s">
        <v>378</v>
      </c>
      <c r="K1880" s="6" t="s">
        <v>478</v>
      </c>
      <c r="L1880" s="6" t="s">
        <v>5505</v>
      </c>
      <c r="M1880" s="11" t="s">
        <v>2604</v>
      </c>
      <c r="N1880" s="11"/>
      <c r="O1880" s="6"/>
      <c r="P1880" s="11"/>
      <c r="Q1880" s="11">
        <v>18</v>
      </c>
      <c r="R1880" s="6" t="s">
        <v>1609</v>
      </c>
      <c r="S1880" s="6" t="s">
        <v>1963</v>
      </c>
      <c r="T1880" s="6" t="s">
        <v>42</v>
      </c>
      <c r="U1880" s="11">
        <v>26000000</v>
      </c>
      <c r="V1880" s="11">
        <v>2014</v>
      </c>
      <c r="W1880" s="11">
        <v>65</v>
      </c>
      <c r="X1880" s="11">
        <v>5.4</v>
      </c>
      <c r="Y1880" s="11">
        <v>1.85</v>
      </c>
      <c r="Z1880" s="12">
        <v>0</v>
      </c>
    </row>
    <row r="1881" spans="1:26" x14ac:dyDescent="0.25">
      <c r="A1881" s="8" t="s">
        <v>20</v>
      </c>
      <c r="B1881" s="9" t="s">
        <v>2067</v>
      </c>
      <c r="C1881" s="13">
        <v>273</v>
      </c>
      <c r="D1881" s="13">
        <v>97</v>
      </c>
      <c r="E1881" s="13">
        <v>31</v>
      </c>
      <c r="F1881" s="13">
        <v>662</v>
      </c>
      <c r="G1881" s="9" t="s">
        <v>2416</v>
      </c>
      <c r="H1881" s="13">
        <v>918</v>
      </c>
      <c r="I1881" s="13">
        <v>82163317</v>
      </c>
      <c r="J1881" s="9" t="s">
        <v>497</v>
      </c>
      <c r="K1881" s="9" t="s">
        <v>1786</v>
      </c>
      <c r="L1881" s="9" t="s">
        <v>2604</v>
      </c>
      <c r="M1881" s="13"/>
      <c r="N1881" s="13"/>
      <c r="O1881" s="9"/>
      <c r="P1881" s="13"/>
      <c r="Q1881" s="13">
        <v>885</v>
      </c>
      <c r="R1881" s="9" t="s">
        <v>25</v>
      </c>
      <c r="S1881" s="9" t="s">
        <v>26</v>
      </c>
      <c r="T1881" s="9" t="s">
        <v>249</v>
      </c>
      <c r="U1881" s="13">
        <v>30000000</v>
      </c>
      <c r="V1881" s="13">
        <v>2003</v>
      </c>
      <c r="W1881" s="13">
        <v>782</v>
      </c>
      <c r="X1881" s="13">
        <v>5.8</v>
      </c>
      <c r="Y1881" s="13">
        <v>2.35</v>
      </c>
      <c r="Z1881" s="14">
        <v>3000</v>
      </c>
    </row>
    <row r="1882" spans="1:26" x14ac:dyDescent="0.25">
      <c r="A1882" s="5" t="s">
        <v>20</v>
      </c>
      <c r="B1882" s="6" t="s">
        <v>2418</v>
      </c>
      <c r="C1882" s="11">
        <v>78</v>
      </c>
      <c r="D1882" s="11">
        <v>101</v>
      </c>
      <c r="E1882" s="11">
        <v>187</v>
      </c>
      <c r="F1882" s="11">
        <v>127</v>
      </c>
      <c r="G1882" s="6" t="s">
        <v>2419</v>
      </c>
      <c r="H1882" s="11">
        <v>554</v>
      </c>
      <c r="I1882" s="11"/>
      <c r="J1882" s="6" t="s">
        <v>1074</v>
      </c>
      <c r="K1882" s="6"/>
      <c r="L1882" s="6"/>
      <c r="M1882" s="11"/>
      <c r="N1882" s="11"/>
      <c r="O1882" s="6"/>
      <c r="P1882" s="11"/>
      <c r="Q1882" s="11">
        <v>25</v>
      </c>
      <c r="R1882" s="6" t="s">
        <v>25</v>
      </c>
      <c r="S1882" s="6" t="s">
        <v>34</v>
      </c>
      <c r="T1882" s="6" t="s">
        <v>1430</v>
      </c>
      <c r="U1882" s="11"/>
      <c r="V1882" s="11">
        <v>2014</v>
      </c>
      <c r="W1882" s="11">
        <v>213</v>
      </c>
      <c r="X1882" s="11">
        <v>4.7</v>
      </c>
      <c r="Y1882" s="11">
        <v>2.35</v>
      </c>
      <c r="Z1882" s="12">
        <v>488</v>
      </c>
    </row>
    <row r="1883" spans="1:26" x14ac:dyDescent="0.25">
      <c r="A1883" s="8" t="s">
        <v>20</v>
      </c>
      <c r="B1883" s="9" t="s">
        <v>1666</v>
      </c>
      <c r="C1883" s="13">
        <v>66</v>
      </c>
      <c r="D1883" s="13">
        <v>82</v>
      </c>
      <c r="E1883" s="13">
        <v>8</v>
      </c>
      <c r="F1883" s="13">
        <v>179</v>
      </c>
      <c r="G1883" s="9" t="s">
        <v>1459</v>
      </c>
      <c r="H1883" s="13">
        <v>770</v>
      </c>
      <c r="I1883" s="13">
        <v>80920948</v>
      </c>
      <c r="J1883" s="9" t="s">
        <v>497</v>
      </c>
      <c r="K1883" s="9" t="s">
        <v>378</v>
      </c>
      <c r="L1883" s="9" t="s">
        <v>2809</v>
      </c>
      <c r="M1883" s="13" t="s">
        <v>599</v>
      </c>
      <c r="N1883" s="13" t="s">
        <v>4118</v>
      </c>
      <c r="O1883" s="9" t="s">
        <v>2970</v>
      </c>
      <c r="P1883" s="13"/>
      <c r="Q1883" s="13">
        <v>118</v>
      </c>
      <c r="R1883" s="9" t="s">
        <v>25</v>
      </c>
      <c r="S1883" s="9" t="s">
        <v>26</v>
      </c>
      <c r="T1883" s="9" t="s">
        <v>126</v>
      </c>
      <c r="U1883" s="13">
        <v>30000000</v>
      </c>
      <c r="V1883" s="13">
        <v>2001</v>
      </c>
      <c r="W1883" s="13">
        <v>677</v>
      </c>
      <c r="X1883" s="13">
        <v>6</v>
      </c>
      <c r="Y1883" s="13">
        <v>1.85</v>
      </c>
      <c r="Z1883" s="14">
        <v>425</v>
      </c>
    </row>
    <row r="1884" spans="1:26" x14ac:dyDescent="0.25">
      <c r="A1884" s="5" t="s">
        <v>20</v>
      </c>
      <c r="B1884" s="6" t="s">
        <v>243</v>
      </c>
      <c r="C1884" s="11">
        <v>459</v>
      </c>
      <c r="D1884" s="11">
        <v>85</v>
      </c>
      <c r="E1884" s="11">
        <v>198</v>
      </c>
      <c r="F1884" s="11">
        <v>387</v>
      </c>
      <c r="G1884" s="6" t="s">
        <v>2420</v>
      </c>
      <c r="H1884" s="11">
        <v>2000</v>
      </c>
      <c r="I1884" s="11">
        <v>80034302</v>
      </c>
      <c r="J1884" s="6" t="s">
        <v>497</v>
      </c>
      <c r="K1884" s="6" t="s">
        <v>378</v>
      </c>
      <c r="L1884" s="6" t="s">
        <v>1786</v>
      </c>
      <c r="M1884" s="11" t="s">
        <v>2970</v>
      </c>
      <c r="N1884" s="11"/>
      <c r="O1884" s="6"/>
      <c r="P1884" s="11"/>
      <c r="Q1884" s="11">
        <v>2192</v>
      </c>
      <c r="R1884" s="6" t="s">
        <v>25</v>
      </c>
      <c r="S1884" s="6" t="s">
        <v>26</v>
      </c>
      <c r="T1884" s="6" t="s">
        <v>27</v>
      </c>
      <c r="U1884" s="11">
        <v>25000000</v>
      </c>
      <c r="V1884" s="11">
        <v>2008</v>
      </c>
      <c r="W1884" s="11">
        <v>1000</v>
      </c>
      <c r="X1884" s="11">
        <v>7</v>
      </c>
      <c r="Y1884" s="11">
        <v>1.85</v>
      </c>
      <c r="Z1884" s="12">
        <v>0</v>
      </c>
    </row>
    <row r="1885" spans="1:26" x14ac:dyDescent="0.25">
      <c r="A1885" s="8" t="s">
        <v>20</v>
      </c>
      <c r="B1885" s="9" t="s">
        <v>2421</v>
      </c>
      <c r="C1885" s="13">
        <v>68</v>
      </c>
      <c r="D1885" s="13">
        <v>88</v>
      </c>
      <c r="E1885" s="13">
        <v>34</v>
      </c>
      <c r="F1885" s="13">
        <v>445</v>
      </c>
      <c r="G1885" s="9" t="s">
        <v>2422</v>
      </c>
      <c r="H1885" s="13">
        <v>642</v>
      </c>
      <c r="I1885" s="13">
        <v>78656813</v>
      </c>
      <c r="J1885" s="9" t="s">
        <v>497</v>
      </c>
      <c r="K1885" s="9" t="s">
        <v>378</v>
      </c>
      <c r="L1885" s="9" t="s">
        <v>599</v>
      </c>
      <c r="M1885" s="13" t="s">
        <v>4118</v>
      </c>
      <c r="N1885" s="13" t="s">
        <v>2970</v>
      </c>
      <c r="O1885" s="9"/>
      <c r="P1885" s="13"/>
      <c r="Q1885" s="13">
        <v>93</v>
      </c>
      <c r="R1885" s="9" t="s">
        <v>25</v>
      </c>
      <c r="S1885" s="9" t="s">
        <v>26</v>
      </c>
      <c r="T1885" s="9" t="s">
        <v>54</v>
      </c>
      <c r="U1885" s="13">
        <v>25000000</v>
      </c>
      <c r="V1885" s="13">
        <v>1991</v>
      </c>
      <c r="W1885" s="13">
        <v>533</v>
      </c>
      <c r="X1885" s="13">
        <v>6</v>
      </c>
      <c r="Y1885" s="13">
        <v>1.85</v>
      </c>
      <c r="Z1885" s="14">
        <v>0</v>
      </c>
    </row>
    <row r="1886" spans="1:26" x14ac:dyDescent="0.25">
      <c r="A1886" s="5" t="s">
        <v>20</v>
      </c>
      <c r="B1886" s="6" t="s">
        <v>778</v>
      </c>
      <c r="C1886" s="11">
        <v>123</v>
      </c>
      <c r="D1886" s="11">
        <v>119</v>
      </c>
      <c r="E1886" s="11">
        <v>0</v>
      </c>
      <c r="F1886" s="11">
        <v>188</v>
      </c>
      <c r="G1886" s="6" t="s">
        <v>2423</v>
      </c>
      <c r="H1886" s="11">
        <v>22000</v>
      </c>
      <c r="I1886" s="11">
        <v>76270454</v>
      </c>
      <c r="J1886" s="6" t="s">
        <v>5507</v>
      </c>
      <c r="K1886" s="6" t="s">
        <v>1074</v>
      </c>
      <c r="L1886" s="6" t="s">
        <v>2604</v>
      </c>
      <c r="M1886" s="11"/>
      <c r="N1886" s="11"/>
      <c r="O1886" s="6"/>
      <c r="P1886" s="11"/>
      <c r="Q1886" s="11">
        <v>418</v>
      </c>
      <c r="R1886" s="6" t="s">
        <v>25</v>
      </c>
      <c r="S1886" s="6" t="s">
        <v>26</v>
      </c>
      <c r="T1886" s="6" t="s">
        <v>249</v>
      </c>
      <c r="U1886" s="11">
        <v>25000000</v>
      </c>
      <c r="V1886" s="11">
        <v>1987</v>
      </c>
      <c r="W1886" s="11">
        <v>371</v>
      </c>
      <c r="X1886" s="11">
        <v>7.9</v>
      </c>
      <c r="Y1886" s="11">
        <v>2.35</v>
      </c>
      <c r="Z1886" s="12">
        <v>0</v>
      </c>
    </row>
    <row r="1887" spans="1:26" x14ac:dyDescent="0.25">
      <c r="A1887" s="8" t="s">
        <v>20</v>
      </c>
      <c r="B1887" s="9" t="s">
        <v>1949</v>
      </c>
      <c r="C1887" s="13">
        <v>488</v>
      </c>
      <c r="D1887" s="13">
        <v>122</v>
      </c>
      <c r="E1887" s="13">
        <v>1000</v>
      </c>
      <c r="F1887" s="13">
        <v>883</v>
      </c>
      <c r="G1887" s="9" t="s">
        <v>445</v>
      </c>
      <c r="H1887" s="13">
        <v>2000</v>
      </c>
      <c r="I1887" s="13">
        <v>74273505</v>
      </c>
      <c r="J1887" s="9" t="s">
        <v>5507</v>
      </c>
      <c r="K1887" s="9" t="s">
        <v>1074</v>
      </c>
      <c r="L1887" s="9" t="s">
        <v>2604</v>
      </c>
      <c r="M1887" s="13"/>
      <c r="N1887" s="13"/>
      <c r="O1887" s="9"/>
      <c r="P1887" s="13"/>
      <c r="Q1887" s="13">
        <v>1518</v>
      </c>
      <c r="R1887" s="9" t="s">
        <v>25</v>
      </c>
      <c r="S1887" s="9" t="s">
        <v>26</v>
      </c>
      <c r="T1887" s="9" t="s">
        <v>249</v>
      </c>
      <c r="U1887" s="13">
        <v>25000000</v>
      </c>
      <c r="V1887" s="13">
        <v>2007</v>
      </c>
      <c r="W1887" s="13">
        <v>939</v>
      </c>
      <c r="X1887" s="13">
        <v>8.1</v>
      </c>
      <c r="Y1887" s="13">
        <v>2.35</v>
      </c>
      <c r="Z1887" s="14">
        <v>21000</v>
      </c>
    </row>
    <row r="1888" spans="1:26" x14ac:dyDescent="0.25">
      <c r="A1888" s="5" t="s">
        <v>20</v>
      </c>
      <c r="B1888" s="6" t="s">
        <v>507</v>
      </c>
      <c r="C1888" s="11">
        <v>146</v>
      </c>
      <c r="D1888" s="11">
        <v>99</v>
      </c>
      <c r="E1888" s="11">
        <v>167</v>
      </c>
      <c r="F1888" s="11">
        <v>460</v>
      </c>
      <c r="G1888" s="6" t="s">
        <v>2222</v>
      </c>
      <c r="H1888" s="11">
        <v>655</v>
      </c>
      <c r="I1888" s="11">
        <v>134141530</v>
      </c>
      <c r="J1888" s="6" t="s">
        <v>497</v>
      </c>
      <c r="K1888" s="6" t="s">
        <v>599</v>
      </c>
      <c r="L1888" s="6" t="s">
        <v>5507</v>
      </c>
      <c r="M1888" s="11" t="s">
        <v>4459</v>
      </c>
      <c r="N1888" s="11"/>
      <c r="O1888" s="6"/>
      <c r="P1888" s="11"/>
      <c r="Q1888" s="11">
        <v>109</v>
      </c>
      <c r="R1888" s="6" t="s">
        <v>25</v>
      </c>
      <c r="S1888" s="6" t="s">
        <v>26</v>
      </c>
      <c r="T1888" s="6" t="s">
        <v>27</v>
      </c>
      <c r="U1888" s="11">
        <v>25000000</v>
      </c>
      <c r="V1888" s="11">
        <v>2014</v>
      </c>
      <c r="W1888" s="11">
        <v>521</v>
      </c>
      <c r="X1888" s="11">
        <v>6.2</v>
      </c>
      <c r="Y1888" s="11">
        <v>2.35</v>
      </c>
      <c r="Z1888" s="12">
        <v>0</v>
      </c>
    </row>
    <row r="1889" spans="1:26" x14ac:dyDescent="0.25">
      <c r="A1889" s="8" t="s">
        <v>20</v>
      </c>
      <c r="B1889" s="9" t="s">
        <v>2425</v>
      </c>
      <c r="C1889" s="13">
        <v>168</v>
      </c>
      <c r="D1889" s="13">
        <v>97</v>
      </c>
      <c r="E1889" s="13">
        <v>11</v>
      </c>
      <c r="F1889" s="13">
        <v>887</v>
      </c>
      <c r="G1889" s="9" t="s">
        <v>175</v>
      </c>
      <c r="H1889" s="13">
        <v>14000</v>
      </c>
      <c r="I1889" s="13">
        <v>71500556</v>
      </c>
      <c r="J1889" s="9" t="s">
        <v>599</v>
      </c>
      <c r="K1889" s="9" t="s">
        <v>1074</v>
      </c>
      <c r="L1889" s="9" t="s">
        <v>4459</v>
      </c>
      <c r="M1889" s="13"/>
      <c r="N1889" s="13"/>
      <c r="O1889" s="9"/>
      <c r="P1889" s="13"/>
      <c r="Q1889" s="13">
        <v>571</v>
      </c>
      <c r="R1889" s="9" t="s">
        <v>25</v>
      </c>
      <c r="S1889" s="9" t="s">
        <v>34</v>
      </c>
      <c r="T1889" s="9" t="s">
        <v>249</v>
      </c>
      <c r="U1889" s="13">
        <v>26000000</v>
      </c>
      <c r="V1889" s="13">
        <v>2001</v>
      </c>
      <c r="W1889" s="13">
        <v>1000</v>
      </c>
      <c r="X1889" s="13">
        <v>6.7</v>
      </c>
      <c r="Y1889" s="13">
        <v>2.35</v>
      </c>
      <c r="Z1889" s="14">
        <v>0</v>
      </c>
    </row>
    <row r="1890" spans="1:26" x14ac:dyDescent="0.25">
      <c r="A1890" s="5" t="s">
        <v>20</v>
      </c>
      <c r="B1890" s="6" t="s">
        <v>2057</v>
      </c>
      <c r="C1890" s="11">
        <v>152</v>
      </c>
      <c r="D1890" s="11">
        <v>121</v>
      </c>
      <c r="E1890" s="11">
        <v>529</v>
      </c>
      <c r="F1890" s="11">
        <v>163</v>
      </c>
      <c r="G1890" s="6" t="s">
        <v>2426</v>
      </c>
      <c r="H1890" s="11">
        <v>541</v>
      </c>
      <c r="I1890" s="11">
        <v>71309760</v>
      </c>
      <c r="J1890" s="6" t="s">
        <v>1074</v>
      </c>
      <c r="K1890" s="6" t="s">
        <v>4459</v>
      </c>
      <c r="L1890" s="6"/>
      <c r="M1890" s="11"/>
      <c r="N1890" s="11"/>
      <c r="O1890" s="6"/>
      <c r="P1890" s="11"/>
      <c r="Q1890" s="11">
        <v>498</v>
      </c>
      <c r="R1890" s="6" t="s">
        <v>25</v>
      </c>
      <c r="S1890" s="6" t="s">
        <v>34</v>
      </c>
      <c r="T1890" s="6" t="s">
        <v>27</v>
      </c>
      <c r="U1890" s="11">
        <v>25000000</v>
      </c>
      <c r="V1890" s="11">
        <v>2000</v>
      </c>
      <c r="W1890" s="11">
        <v>399</v>
      </c>
      <c r="X1890" s="11">
        <v>7.3</v>
      </c>
      <c r="Y1890" s="11">
        <v>1.85</v>
      </c>
      <c r="Z1890" s="12">
        <v>18000</v>
      </c>
    </row>
    <row r="1891" spans="1:26" x14ac:dyDescent="0.25">
      <c r="A1891" s="8" t="s">
        <v>20</v>
      </c>
      <c r="B1891" s="9" t="s">
        <v>2427</v>
      </c>
      <c r="C1891" s="13">
        <v>133</v>
      </c>
      <c r="D1891" s="13">
        <v>95</v>
      </c>
      <c r="E1891" s="13">
        <v>0</v>
      </c>
      <c r="F1891" s="13">
        <v>643</v>
      </c>
      <c r="G1891" s="9" t="s">
        <v>789</v>
      </c>
      <c r="H1891" s="13">
        <v>934</v>
      </c>
      <c r="I1891" s="13">
        <v>89808372</v>
      </c>
      <c r="J1891" s="9" t="s">
        <v>599</v>
      </c>
      <c r="K1891" s="9"/>
      <c r="L1891" s="9"/>
      <c r="M1891" s="13"/>
      <c r="N1891" s="13"/>
      <c r="O1891" s="9"/>
      <c r="P1891" s="13"/>
      <c r="Q1891" s="13">
        <v>297</v>
      </c>
      <c r="R1891" s="9" t="s">
        <v>25</v>
      </c>
      <c r="S1891" s="9" t="s">
        <v>26</v>
      </c>
      <c r="T1891" s="9" t="s">
        <v>27</v>
      </c>
      <c r="U1891" s="13">
        <v>45000000</v>
      </c>
      <c r="V1891" s="13">
        <v>2003</v>
      </c>
      <c r="W1891" s="13">
        <v>655</v>
      </c>
      <c r="X1891" s="13">
        <v>4.5999999999999996</v>
      </c>
      <c r="Y1891" s="13">
        <v>1.85</v>
      </c>
      <c r="Z1891" s="14">
        <v>660</v>
      </c>
    </row>
    <row r="1892" spans="1:26" x14ac:dyDescent="0.25">
      <c r="A1892" s="5" t="s">
        <v>20</v>
      </c>
      <c r="B1892" s="6" t="s">
        <v>1491</v>
      </c>
      <c r="C1892" s="11">
        <v>139</v>
      </c>
      <c r="D1892" s="11">
        <v>105</v>
      </c>
      <c r="E1892" s="11">
        <v>99</v>
      </c>
      <c r="F1892" s="11">
        <v>433</v>
      </c>
      <c r="G1892" s="6" t="s">
        <v>2428</v>
      </c>
      <c r="H1892" s="11">
        <v>3000</v>
      </c>
      <c r="I1892" s="11">
        <v>77264926</v>
      </c>
      <c r="J1892" s="6" t="s">
        <v>599</v>
      </c>
      <c r="K1892" s="6" t="s">
        <v>4118</v>
      </c>
      <c r="L1892" s="6"/>
      <c r="M1892" s="11"/>
      <c r="N1892" s="11"/>
      <c r="O1892" s="6"/>
      <c r="P1892" s="11"/>
      <c r="Q1892" s="11">
        <v>107</v>
      </c>
      <c r="R1892" s="6" t="s">
        <v>25</v>
      </c>
      <c r="S1892" s="6" t="s">
        <v>26</v>
      </c>
      <c r="T1892" s="6" t="s">
        <v>54</v>
      </c>
      <c r="U1892" s="11">
        <v>25000000</v>
      </c>
      <c r="V1892" s="11">
        <v>2012</v>
      </c>
      <c r="W1892" s="11">
        <v>448</v>
      </c>
      <c r="X1892" s="11">
        <v>6.1</v>
      </c>
      <c r="Y1892" s="11">
        <v>1.85</v>
      </c>
      <c r="Z1892" s="12">
        <v>0</v>
      </c>
    </row>
    <row r="1893" spans="1:26" x14ac:dyDescent="0.25">
      <c r="A1893" s="8" t="s">
        <v>20</v>
      </c>
      <c r="B1893" s="9" t="s">
        <v>900</v>
      </c>
      <c r="C1893" s="13">
        <v>245</v>
      </c>
      <c r="D1893" s="13">
        <v>108</v>
      </c>
      <c r="E1893" s="13">
        <v>425</v>
      </c>
      <c r="F1893" s="13">
        <v>766</v>
      </c>
      <c r="G1893" s="9" t="s">
        <v>2429</v>
      </c>
      <c r="H1893" s="13">
        <v>20000</v>
      </c>
      <c r="I1893" s="13">
        <v>70625986</v>
      </c>
      <c r="J1893" s="9" t="s">
        <v>599</v>
      </c>
      <c r="K1893" s="9" t="s">
        <v>4459</v>
      </c>
      <c r="L1893" s="9"/>
      <c r="M1893" s="13"/>
      <c r="N1893" s="13"/>
      <c r="O1893" s="9"/>
      <c r="P1893" s="13"/>
      <c r="Q1893" s="13">
        <v>178</v>
      </c>
      <c r="R1893" s="9" t="s">
        <v>25</v>
      </c>
      <c r="S1893" s="9" t="s">
        <v>26</v>
      </c>
      <c r="T1893" s="9" t="s">
        <v>249</v>
      </c>
      <c r="U1893" s="13">
        <v>25000000</v>
      </c>
      <c r="V1893" s="13">
        <v>2011</v>
      </c>
      <c r="W1893" s="13">
        <v>962</v>
      </c>
      <c r="X1893" s="13">
        <v>6.2</v>
      </c>
      <c r="Y1893" s="13">
        <v>2.35</v>
      </c>
      <c r="Z1893" s="14">
        <v>24000</v>
      </c>
    </row>
    <row r="1894" spans="1:26" x14ac:dyDescent="0.25">
      <c r="A1894" s="5" t="s">
        <v>20</v>
      </c>
      <c r="B1894" s="6" t="s">
        <v>1692</v>
      </c>
      <c r="C1894" s="11">
        <v>84</v>
      </c>
      <c r="D1894" s="11">
        <v>134</v>
      </c>
      <c r="E1894" s="11">
        <v>170</v>
      </c>
      <c r="F1894" s="11">
        <v>472</v>
      </c>
      <c r="G1894" s="6" t="s">
        <v>2430</v>
      </c>
      <c r="H1894" s="11">
        <v>2000</v>
      </c>
      <c r="I1894" s="11">
        <v>56505065</v>
      </c>
      <c r="J1894" s="6" t="s">
        <v>497</v>
      </c>
      <c r="K1894" s="6" t="s">
        <v>3170</v>
      </c>
      <c r="L1894" s="6" t="s">
        <v>1074</v>
      </c>
      <c r="M1894" s="11" t="s">
        <v>5155</v>
      </c>
      <c r="N1894" s="11" t="s">
        <v>4459</v>
      </c>
      <c r="O1894" s="6" t="s">
        <v>3495</v>
      </c>
      <c r="P1894" s="11"/>
      <c r="Q1894" s="11">
        <v>439</v>
      </c>
      <c r="R1894" s="6" t="s">
        <v>25</v>
      </c>
      <c r="S1894" s="6" t="s">
        <v>26</v>
      </c>
      <c r="T1894" s="6" t="s">
        <v>249</v>
      </c>
      <c r="U1894" s="11">
        <v>25000000</v>
      </c>
      <c r="V1894" s="11">
        <v>1993</v>
      </c>
      <c r="W1894" s="11">
        <v>722</v>
      </c>
      <c r="X1894" s="11">
        <v>7.8</v>
      </c>
      <c r="Y1894" s="11">
        <v>2.35</v>
      </c>
      <c r="Z1894" s="12">
        <v>11000</v>
      </c>
    </row>
    <row r="1895" spans="1:26" x14ac:dyDescent="0.25">
      <c r="A1895" s="8" t="s">
        <v>20</v>
      </c>
      <c r="B1895" s="9" t="s">
        <v>1079</v>
      </c>
      <c r="C1895" s="13">
        <v>70</v>
      </c>
      <c r="D1895" s="13">
        <v>115</v>
      </c>
      <c r="E1895" s="13">
        <v>43</v>
      </c>
      <c r="F1895" s="13">
        <v>775</v>
      </c>
      <c r="G1895" s="9" t="s">
        <v>207</v>
      </c>
      <c r="H1895" s="13">
        <v>5000</v>
      </c>
      <c r="I1895" s="13">
        <v>55973336</v>
      </c>
      <c r="J1895" s="9" t="s">
        <v>497</v>
      </c>
      <c r="K1895" s="9" t="s">
        <v>5507</v>
      </c>
      <c r="L1895" s="9" t="s">
        <v>2604</v>
      </c>
      <c r="M1895" s="13"/>
      <c r="N1895" s="13"/>
      <c r="O1895" s="9"/>
      <c r="P1895" s="13"/>
      <c r="Q1895" s="13">
        <v>365</v>
      </c>
      <c r="R1895" s="9" t="s">
        <v>25</v>
      </c>
      <c r="S1895" s="9" t="s">
        <v>26</v>
      </c>
      <c r="T1895" s="9" t="s">
        <v>249</v>
      </c>
      <c r="U1895" s="13">
        <v>25000000</v>
      </c>
      <c r="V1895" s="13">
        <v>2000</v>
      </c>
      <c r="W1895" s="13">
        <v>848</v>
      </c>
      <c r="X1895" s="13">
        <v>6.1</v>
      </c>
      <c r="Y1895" s="13">
        <v>2.35</v>
      </c>
      <c r="Z1895" s="14">
        <v>0</v>
      </c>
    </row>
    <row r="1896" spans="1:26" x14ac:dyDescent="0.25">
      <c r="A1896" s="5" t="s">
        <v>20</v>
      </c>
      <c r="B1896" s="6" t="s">
        <v>413</v>
      </c>
      <c r="C1896" s="11">
        <v>154</v>
      </c>
      <c r="D1896" s="11">
        <v>107</v>
      </c>
      <c r="E1896" s="11">
        <v>503</v>
      </c>
      <c r="F1896" s="11">
        <v>108</v>
      </c>
      <c r="G1896" s="6" t="s">
        <v>2431</v>
      </c>
      <c r="H1896" s="11">
        <v>264</v>
      </c>
      <c r="I1896" s="11"/>
      <c r="J1896" s="6" t="s">
        <v>478</v>
      </c>
      <c r="K1896" s="6" t="s">
        <v>1786</v>
      </c>
      <c r="L1896" s="6" t="s">
        <v>5505</v>
      </c>
      <c r="M1896" s="11"/>
      <c r="N1896" s="11"/>
      <c r="O1896" s="6"/>
      <c r="P1896" s="11"/>
      <c r="Q1896" s="11">
        <v>310</v>
      </c>
      <c r="R1896" s="6" t="s">
        <v>25</v>
      </c>
      <c r="S1896" s="6" t="s">
        <v>34</v>
      </c>
      <c r="T1896" s="6" t="s">
        <v>249</v>
      </c>
      <c r="U1896" s="11">
        <v>2800000</v>
      </c>
      <c r="V1896" s="11">
        <v>1976</v>
      </c>
      <c r="W1896" s="11">
        <v>139</v>
      </c>
      <c r="X1896" s="11">
        <v>7.6</v>
      </c>
      <c r="Y1896" s="11">
        <v>2.35</v>
      </c>
      <c r="Z1896" s="12">
        <v>7000</v>
      </c>
    </row>
    <row r="1897" spans="1:26" x14ac:dyDescent="0.25">
      <c r="A1897" s="8" t="s">
        <v>20</v>
      </c>
      <c r="B1897" s="9" t="s">
        <v>1579</v>
      </c>
      <c r="C1897" s="13">
        <v>216</v>
      </c>
      <c r="D1897" s="13">
        <v>86</v>
      </c>
      <c r="E1897" s="13">
        <v>70</v>
      </c>
      <c r="F1897" s="13">
        <v>318</v>
      </c>
      <c r="G1897" s="9" t="s">
        <v>2432</v>
      </c>
      <c r="H1897" s="13">
        <v>440</v>
      </c>
      <c r="I1897" s="13">
        <v>54098051</v>
      </c>
      <c r="J1897" s="9" t="s">
        <v>1786</v>
      </c>
      <c r="K1897" s="9"/>
      <c r="L1897" s="9"/>
      <c r="M1897" s="13"/>
      <c r="N1897" s="13"/>
      <c r="O1897" s="9"/>
      <c r="P1897" s="13"/>
      <c r="Q1897" s="13">
        <v>571</v>
      </c>
      <c r="R1897" s="9" t="s">
        <v>25</v>
      </c>
      <c r="S1897" s="9" t="s">
        <v>318</v>
      </c>
      <c r="T1897" s="9" t="s">
        <v>249</v>
      </c>
      <c r="U1897" s="13">
        <v>25000000</v>
      </c>
      <c r="V1897" s="13">
        <v>2006</v>
      </c>
      <c r="W1897" s="13">
        <v>346</v>
      </c>
      <c r="X1897" s="13">
        <v>5.8</v>
      </c>
      <c r="Y1897" s="13">
        <v>2.35</v>
      </c>
      <c r="Z1897" s="14">
        <v>0</v>
      </c>
    </row>
    <row r="1898" spans="1:26" x14ac:dyDescent="0.25">
      <c r="A1898" s="5" t="s">
        <v>20</v>
      </c>
      <c r="B1898" s="6" t="s">
        <v>1969</v>
      </c>
      <c r="C1898" s="11">
        <v>170</v>
      </c>
      <c r="D1898" s="11">
        <v>101</v>
      </c>
      <c r="E1898" s="11">
        <v>96</v>
      </c>
      <c r="F1898" s="11">
        <v>204</v>
      </c>
      <c r="G1898" s="6" t="s">
        <v>2433</v>
      </c>
      <c r="H1898" s="11">
        <v>713</v>
      </c>
      <c r="I1898" s="11">
        <v>60443237</v>
      </c>
      <c r="J1898" s="6" t="s">
        <v>1074</v>
      </c>
      <c r="K1898" s="6" t="s">
        <v>4459</v>
      </c>
      <c r="L1898" s="6"/>
      <c r="M1898" s="11"/>
      <c r="N1898" s="11"/>
      <c r="O1898" s="6"/>
      <c r="P1898" s="11"/>
      <c r="Q1898" s="11">
        <v>106</v>
      </c>
      <c r="R1898" s="6" t="s">
        <v>25</v>
      </c>
      <c r="S1898" s="6" t="s">
        <v>26</v>
      </c>
      <c r="T1898" s="6" t="s">
        <v>27</v>
      </c>
      <c r="U1898" s="11">
        <v>25000000</v>
      </c>
      <c r="V1898" s="11">
        <v>2012</v>
      </c>
      <c r="W1898" s="11">
        <v>220</v>
      </c>
      <c r="X1898" s="11">
        <v>6.5</v>
      </c>
      <c r="Y1898" s="11">
        <v>2.35</v>
      </c>
      <c r="Z1898" s="12">
        <v>29000</v>
      </c>
    </row>
    <row r="1899" spans="1:26" x14ac:dyDescent="0.25">
      <c r="A1899" s="8" t="s">
        <v>20</v>
      </c>
      <c r="B1899" s="9" t="s">
        <v>2434</v>
      </c>
      <c r="C1899" s="13">
        <v>181</v>
      </c>
      <c r="D1899" s="13">
        <v>96</v>
      </c>
      <c r="E1899" s="13">
        <v>47</v>
      </c>
      <c r="F1899" s="13">
        <v>3000</v>
      </c>
      <c r="G1899" s="9" t="s">
        <v>689</v>
      </c>
      <c r="H1899" s="13">
        <v>14000</v>
      </c>
      <c r="I1899" s="13">
        <v>82234139</v>
      </c>
      <c r="J1899" s="9" t="s">
        <v>378</v>
      </c>
      <c r="K1899" s="9" t="s">
        <v>1074</v>
      </c>
      <c r="L1899" s="9" t="s">
        <v>4118</v>
      </c>
      <c r="M1899" s="13" t="s">
        <v>478</v>
      </c>
      <c r="N1899" s="13"/>
      <c r="O1899" s="9"/>
      <c r="P1899" s="13"/>
      <c r="Q1899" s="13">
        <v>522</v>
      </c>
      <c r="R1899" s="9" t="s">
        <v>25</v>
      </c>
      <c r="S1899" s="9" t="s">
        <v>26</v>
      </c>
      <c r="T1899" s="9" t="s">
        <v>54</v>
      </c>
      <c r="U1899" s="13">
        <v>17000000</v>
      </c>
      <c r="V1899" s="13">
        <v>2007</v>
      </c>
      <c r="W1899" s="13">
        <v>11000</v>
      </c>
      <c r="X1899" s="13">
        <v>7.2</v>
      </c>
      <c r="Y1899" s="13">
        <v>1.85</v>
      </c>
      <c r="Z1899" s="14">
        <v>6000</v>
      </c>
    </row>
    <row r="1900" spans="1:26" x14ac:dyDescent="0.25">
      <c r="A1900" s="5" t="s">
        <v>20</v>
      </c>
      <c r="B1900" s="6" t="s">
        <v>68</v>
      </c>
      <c r="C1900" s="11">
        <v>226</v>
      </c>
      <c r="D1900" s="11">
        <v>101</v>
      </c>
      <c r="E1900" s="11">
        <v>395</v>
      </c>
      <c r="F1900" s="11">
        <v>2000</v>
      </c>
      <c r="G1900" s="6" t="s">
        <v>100</v>
      </c>
      <c r="H1900" s="11">
        <v>40000</v>
      </c>
      <c r="I1900" s="11">
        <v>51676606</v>
      </c>
      <c r="J1900" s="6" t="s">
        <v>3170</v>
      </c>
      <c r="K1900" s="6" t="s">
        <v>1074</v>
      </c>
      <c r="L1900" s="6" t="s">
        <v>4118</v>
      </c>
      <c r="M1900" s="11"/>
      <c r="N1900" s="11"/>
      <c r="O1900" s="6"/>
      <c r="P1900" s="11"/>
      <c r="Q1900" s="11">
        <v>632</v>
      </c>
      <c r="R1900" s="6" t="s">
        <v>25</v>
      </c>
      <c r="S1900" s="6" t="s">
        <v>26</v>
      </c>
      <c r="T1900" s="6" t="s">
        <v>54</v>
      </c>
      <c r="U1900" s="11">
        <v>25000000</v>
      </c>
      <c r="V1900" s="11">
        <v>2004</v>
      </c>
      <c r="W1900" s="11">
        <v>14000</v>
      </c>
      <c r="X1900" s="11">
        <v>7.8</v>
      </c>
      <c r="Y1900" s="11">
        <v>2.35</v>
      </c>
      <c r="Z1900" s="12">
        <v>0</v>
      </c>
    </row>
    <row r="1901" spans="1:26" x14ac:dyDescent="0.25">
      <c r="A1901" s="8" t="s">
        <v>20</v>
      </c>
      <c r="B1901" s="9" t="s">
        <v>2435</v>
      </c>
      <c r="C1901" s="13">
        <v>24</v>
      </c>
      <c r="D1901" s="13">
        <v>100</v>
      </c>
      <c r="E1901" s="13">
        <v>0</v>
      </c>
      <c r="F1901" s="13">
        <v>400</v>
      </c>
      <c r="G1901" s="9" t="s">
        <v>2222</v>
      </c>
      <c r="H1901" s="13">
        <v>975</v>
      </c>
      <c r="I1901" s="13">
        <v>52528330</v>
      </c>
      <c r="J1901" s="9" t="s">
        <v>599</v>
      </c>
      <c r="K1901" s="9" t="s">
        <v>1074</v>
      </c>
      <c r="L1901" s="9"/>
      <c r="M1901" s="13"/>
      <c r="N1901" s="13"/>
      <c r="O1901" s="9"/>
      <c r="P1901" s="13"/>
      <c r="Q1901" s="13">
        <v>27</v>
      </c>
      <c r="R1901" s="9" t="s">
        <v>25</v>
      </c>
      <c r="S1901" s="9" t="s">
        <v>26</v>
      </c>
      <c r="T1901" s="9" t="s">
        <v>27</v>
      </c>
      <c r="U1901" s="13">
        <v>25000000</v>
      </c>
      <c r="V1901" s="13">
        <v>2013</v>
      </c>
      <c r="W1901" s="13">
        <v>521</v>
      </c>
      <c r="X1901" s="13">
        <v>4.7</v>
      </c>
      <c r="Y1901" s="13">
        <v>1.85</v>
      </c>
      <c r="Z1901" s="14">
        <v>0</v>
      </c>
    </row>
    <row r="1902" spans="1:26" x14ac:dyDescent="0.25">
      <c r="A1902" s="5" t="s">
        <v>20</v>
      </c>
      <c r="B1902" s="6" t="s">
        <v>2437</v>
      </c>
      <c r="C1902" s="11">
        <v>408</v>
      </c>
      <c r="D1902" s="11">
        <v>117</v>
      </c>
      <c r="E1902" s="11">
        <v>248</v>
      </c>
      <c r="F1902" s="11">
        <v>726</v>
      </c>
      <c r="G1902" s="6" t="s">
        <v>606</v>
      </c>
      <c r="H1902" s="11">
        <v>14000</v>
      </c>
      <c r="I1902" s="11">
        <v>51533608</v>
      </c>
      <c r="J1902" s="6" t="s">
        <v>497</v>
      </c>
      <c r="K1902" s="6" t="s">
        <v>378</v>
      </c>
      <c r="L1902" s="6" t="s">
        <v>1074</v>
      </c>
      <c r="M1902" s="11" t="s">
        <v>2604</v>
      </c>
      <c r="N1902" s="11"/>
      <c r="O1902" s="6"/>
      <c r="P1902" s="11"/>
      <c r="Q1902" s="11">
        <v>755</v>
      </c>
      <c r="R1902" s="6" t="s">
        <v>25</v>
      </c>
      <c r="S1902" s="6" t="s">
        <v>26</v>
      </c>
      <c r="T1902" s="6" t="s">
        <v>249</v>
      </c>
      <c r="U1902" s="11">
        <v>25000000</v>
      </c>
      <c r="V1902" s="11">
        <v>2011</v>
      </c>
      <c r="W1902" s="11">
        <v>798</v>
      </c>
      <c r="X1902" s="11">
        <v>6.8</v>
      </c>
      <c r="Y1902" s="11">
        <v>2.35</v>
      </c>
      <c r="Z1902" s="12">
        <v>32000</v>
      </c>
    </row>
    <row r="1903" spans="1:26" x14ac:dyDescent="0.25">
      <c r="A1903" s="8" t="s">
        <v>20</v>
      </c>
      <c r="B1903" s="9" t="s">
        <v>2438</v>
      </c>
      <c r="C1903" s="13">
        <v>180</v>
      </c>
      <c r="D1903" s="13">
        <v>101</v>
      </c>
      <c r="E1903" s="13">
        <v>21</v>
      </c>
      <c r="F1903" s="13">
        <v>317</v>
      </c>
      <c r="G1903" s="9" t="s">
        <v>1378</v>
      </c>
      <c r="H1903" s="13">
        <v>22000</v>
      </c>
      <c r="I1903" s="13">
        <v>51097664</v>
      </c>
      <c r="J1903" s="9" t="s">
        <v>1074</v>
      </c>
      <c r="K1903" s="9" t="s">
        <v>1786</v>
      </c>
      <c r="L1903" s="9" t="s">
        <v>5505</v>
      </c>
      <c r="M1903" s="13" t="s">
        <v>2604</v>
      </c>
      <c r="N1903" s="13"/>
      <c r="O1903" s="9"/>
      <c r="P1903" s="13"/>
      <c r="Q1903" s="13">
        <v>450</v>
      </c>
      <c r="R1903" s="9" t="s">
        <v>25</v>
      </c>
      <c r="S1903" s="9" t="s">
        <v>26</v>
      </c>
      <c r="T1903" s="9" t="s">
        <v>249</v>
      </c>
      <c r="U1903" s="13">
        <v>30000000</v>
      </c>
      <c r="V1903" s="13">
        <v>2005</v>
      </c>
      <c r="W1903" s="13">
        <v>812</v>
      </c>
      <c r="X1903" s="13">
        <v>5.9</v>
      </c>
      <c r="Y1903" s="13">
        <v>2.35</v>
      </c>
      <c r="Z1903" s="14">
        <v>0</v>
      </c>
    </row>
    <row r="1904" spans="1:26" x14ac:dyDescent="0.25">
      <c r="A1904" s="5" t="s">
        <v>20</v>
      </c>
      <c r="B1904" s="6" t="s">
        <v>624</v>
      </c>
      <c r="C1904" s="11">
        <v>181</v>
      </c>
      <c r="D1904" s="11">
        <v>98</v>
      </c>
      <c r="E1904" s="11">
        <v>285</v>
      </c>
      <c r="F1904" s="11">
        <v>7000</v>
      </c>
      <c r="G1904" s="6" t="s">
        <v>473</v>
      </c>
      <c r="H1904" s="11">
        <v>640000</v>
      </c>
      <c r="I1904" s="11">
        <v>84136909</v>
      </c>
      <c r="J1904" s="6" t="s">
        <v>599</v>
      </c>
      <c r="K1904" s="6"/>
      <c r="L1904" s="6"/>
      <c r="M1904" s="11"/>
      <c r="N1904" s="11"/>
      <c r="O1904" s="6"/>
      <c r="P1904" s="11"/>
      <c r="Q1904" s="11">
        <v>577</v>
      </c>
      <c r="R1904" s="6" t="s">
        <v>25</v>
      </c>
      <c r="S1904" s="6" t="s">
        <v>26</v>
      </c>
      <c r="T1904" s="6" t="s">
        <v>27</v>
      </c>
      <c r="U1904" s="11">
        <v>26000000</v>
      </c>
      <c r="V1904" s="11">
        <v>2004</v>
      </c>
      <c r="W1904" s="11">
        <v>8000</v>
      </c>
      <c r="X1904" s="11">
        <v>7.2</v>
      </c>
      <c r="Y1904" s="11">
        <v>1.85</v>
      </c>
      <c r="Z1904" s="12">
        <v>0</v>
      </c>
    </row>
    <row r="1905" spans="1:26" x14ac:dyDescent="0.25">
      <c r="A1905" s="8" t="s">
        <v>20</v>
      </c>
      <c r="B1905" s="9" t="s">
        <v>212</v>
      </c>
      <c r="C1905" s="13">
        <v>192</v>
      </c>
      <c r="D1905" s="13">
        <v>146</v>
      </c>
      <c r="E1905" s="13">
        <v>17000</v>
      </c>
      <c r="F1905" s="13">
        <v>635</v>
      </c>
      <c r="G1905" s="9" t="s">
        <v>1019</v>
      </c>
      <c r="H1905" s="13">
        <v>22000</v>
      </c>
      <c r="I1905" s="13">
        <v>46836394</v>
      </c>
      <c r="J1905" s="9" t="s">
        <v>3170</v>
      </c>
      <c r="K1905" s="9" t="s">
        <v>5507</v>
      </c>
      <c r="L1905" s="9" t="s">
        <v>1074</v>
      </c>
      <c r="M1905" s="13"/>
      <c r="N1905" s="13"/>
      <c r="O1905" s="9"/>
      <c r="P1905" s="13"/>
      <c r="Q1905" s="13">
        <v>989</v>
      </c>
      <c r="R1905" s="9" t="s">
        <v>25</v>
      </c>
      <c r="S1905" s="9" t="s">
        <v>26</v>
      </c>
      <c r="T1905" s="9" t="s">
        <v>249</v>
      </c>
      <c r="U1905" s="13">
        <v>25000000</v>
      </c>
      <c r="V1905" s="13">
        <v>1990</v>
      </c>
      <c r="W1905" s="13">
        <v>854</v>
      </c>
      <c r="X1905" s="13">
        <v>8.6999999999999993</v>
      </c>
      <c r="Y1905" s="13">
        <v>1.85</v>
      </c>
      <c r="Z1905" s="14">
        <v>25000</v>
      </c>
    </row>
    <row r="1906" spans="1:26" x14ac:dyDescent="0.25">
      <c r="A1906" s="5" t="s">
        <v>20</v>
      </c>
      <c r="B1906" s="6" t="s">
        <v>1312</v>
      </c>
      <c r="C1906" s="11">
        <v>79</v>
      </c>
      <c r="D1906" s="11">
        <v>102</v>
      </c>
      <c r="E1906" s="11">
        <v>91</v>
      </c>
      <c r="F1906" s="11">
        <v>434</v>
      </c>
      <c r="G1906" s="6" t="s">
        <v>2187</v>
      </c>
      <c r="H1906" s="11">
        <v>1000</v>
      </c>
      <c r="I1906" s="11">
        <v>47285499</v>
      </c>
      <c r="J1906" s="6" t="s">
        <v>497</v>
      </c>
      <c r="K1906" s="6" t="s">
        <v>378</v>
      </c>
      <c r="L1906" s="6" t="s">
        <v>599</v>
      </c>
      <c r="M1906" s="11" t="s">
        <v>5507</v>
      </c>
      <c r="N1906" s="11" t="s">
        <v>4118</v>
      </c>
      <c r="O1906" s="6" t="s">
        <v>4459</v>
      </c>
      <c r="P1906" s="11" t="s">
        <v>2604</v>
      </c>
      <c r="Q1906" s="11">
        <v>104</v>
      </c>
      <c r="R1906" s="6" t="s">
        <v>25</v>
      </c>
      <c r="S1906" s="6" t="s">
        <v>26</v>
      </c>
      <c r="T1906" s="6" t="s">
        <v>54</v>
      </c>
      <c r="U1906" s="11">
        <v>26000000</v>
      </c>
      <c r="V1906" s="11">
        <v>2003</v>
      </c>
      <c r="W1906" s="11">
        <v>934</v>
      </c>
      <c r="X1906" s="11">
        <v>5</v>
      </c>
      <c r="Y1906" s="11">
        <v>2.35</v>
      </c>
      <c r="Z1906" s="12">
        <v>542</v>
      </c>
    </row>
    <row r="1907" spans="1:26" x14ac:dyDescent="0.25">
      <c r="A1907" s="8" t="s">
        <v>20</v>
      </c>
      <c r="B1907" s="9" t="s">
        <v>1948</v>
      </c>
      <c r="C1907" s="13">
        <v>128</v>
      </c>
      <c r="D1907" s="13">
        <v>97</v>
      </c>
      <c r="E1907" s="13">
        <v>52</v>
      </c>
      <c r="F1907" s="13">
        <v>579</v>
      </c>
      <c r="G1907" s="9" t="s">
        <v>180</v>
      </c>
      <c r="H1907" s="13">
        <v>14000</v>
      </c>
      <c r="I1907" s="13">
        <v>47124400</v>
      </c>
      <c r="J1907" s="9" t="s">
        <v>599</v>
      </c>
      <c r="K1907" s="9" t="s">
        <v>4118</v>
      </c>
      <c r="L1907" s="9" t="s">
        <v>478</v>
      </c>
      <c r="M1907" s="13"/>
      <c r="N1907" s="13"/>
      <c r="O1907" s="9"/>
      <c r="P1907" s="13"/>
      <c r="Q1907" s="13">
        <v>181</v>
      </c>
      <c r="R1907" s="9" t="s">
        <v>25</v>
      </c>
      <c r="S1907" s="9" t="s">
        <v>26</v>
      </c>
      <c r="T1907" s="9" t="s">
        <v>54</v>
      </c>
      <c r="U1907" s="13">
        <v>25000000</v>
      </c>
      <c r="V1907" s="13">
        <v>2005</v>
      </c>
      <c r="W1907" s="13">
        <v>2000</v>
      </c>
      <c r="X1907" s="13">
        <v>6.6</v>
      </c>
      <c r="Y1907" s="13">
        <v>2.35</v>
      </c>
      <c r="Z1907" s="14">
        <v>0</v>
      </c>
    </row>
    <row r="1908" spans="1:26" x14ac:dyDescent="0.25">
      <c r="A1908" s="5" t="s">
        <v>20</v>
      </c>
      <c r="B1908" s="6" t="s">
        <v>778</v>
      </c>
      <c r="C1908" s="11">
        <v>147</v>
      </c>
      <c r="D1908" s="11">
        <v>142</v>
      </c>
      <c r="E1908" s="11">
        <v>0</v>
      </c>
      <c r="F1908" s="11">
        <v>638</v>
      </c>
      <c r="G1908" s="6" t="s">
        <v>828</v>
      </c>
      <c r="H1908" s="11">
        <v>14000</v>
      </c>
      <c r="I1908" s="11">
        <v>44700000</v>
      </c>
      <c r="J1908" s="6" t="s">
        <v>5507</v>
      </c>
      <c r="K1908" s="6" t="s">
        <v>1074</v>
      </c>
      <c r="L1908" s="6"/>
      <c r="M1908" s="11"/>
      <c r="N1908" s="11"/>
      <c r="O1908" s="6"/>
      <c r="P1908" s="11"/>
      <c r="Q1908" s="11">
        <v>851</v>
      </c>
      <c r="R1908" s="6" t="s">
        <v>25</v>
      </c>
      <c r="S1908" s="6" t="s">
        <v>26</v>
      </c>
      <c r="T1908" s="6" t="s">
        <v>249</v>
      </c>
      <c r="U1908" s="11">
        <v>25000000</v>
      </c>
      <c r="V1908" s="11">
        <v>1983</v>
      </c>
      <c r="W1908" s="11">
        <v>670</v>
      </c>
      <c r="X1908" s="11">
        <v>8.3000000000000007</v>
      </c>
      <c r="Y1908" s="11">
        <v>2.35</v>
      </c>
      <c r="Z1908" s="12">
        <v>19000</v>
      </c>
    </row>
    <row r="1909" spans="1:26" x14ac:dyDescent="0.25">
      <c r="A1909" s="8" t="s">
        <v>20</v>
      </c>
      <c r="B1909" s="9" t="s">
        <v>1458</v>
      </c>
      <c r="C1909" s="13">
        <v>49</v>
      </c>
      <c r="D1909" s="13">
        <v>98</v>
      </c>
      <c r="E1909" s="13">
        <v>176</v>
      </c>
      <c r="F1909" s="13">
        <v>468</v>
      </c>
      <c r="G1909" s="9" t="s">
        <v>923</v>
      </c>
      <c r="H1909" s="13">
        <v>742</v>
      </c>
      <c r="I1909" s="13">
        <v>44455658</v>
      </c>
      <c r="J1909" s="9" t="s">
        <v>497</v>
      </c>
      <c r="K1909" s="9" t="s">
        <v>378</v>
      </c>
      <c r="L1909" s="9" t="s">
        <v>599</v>
      </c>
      <c r="M1909" s="13" t="s">
        <v>5507</v>
      </c>
      <c r="N1909" s="13"/>
      <c r="O1909" s="9"/>
      <c r="P1909" s="13"/>
      <c r="Q1909" s="13">
        <v>92</v>
      </c>
      <c r="R1909" s="9" t="s">
        <v>25</v>
      </c>
      <c r="S1909" s="9" t="s">
        <v>26</v>
      </c>
      <c r="T1909" s="9" t="s">
        <v>249</v>
      </c>
      <c r="U1909" s="13">
        <v>25000000</v>
      </c>
      <c r="V1909" s="13">
        <v>1997</v>
      </c>
      <c r="W1909" s="13">
        <v>658</v>
      </c>
      <c r="X1909" s="13">
        <v>6.7</v>
      </c>
      <c r="Y1909" s="13">
        <v>1.85</v>
      </c>
      <c r="Z1909" s="14">
        <v>0</v>
      </c>
    </row>
    <row r="1910" spans="1:26" x14ac:dyDescent="0.25">
      <c r="A1910" s="5" t="s">
        <v>20</v>
      </c>
      <c r="B1910" s="6" t="s">
        <v>2439</v>
      </c>
      <c r="C1910" s="11">
        <v>75</v>
      </c>
      <c r="D1910" s="11">
        <v>219</v>
      </c>
      <c r="E1910" s="11">
        <v>973</v>
      </c>
      <c r="F1910" s="11">
        <v>400</v>
      </c>
      <c r="G1910" s="6" t="s">
        <v>1534</v>
      </c>
      <c r="H1910" s="11">
        <v>1000</v>
      </c>
      <c r="I1910" s="11">
        <v>43984230</v>
      </c>
      <c r="J1910" s="6" t="s">
        <v>3170</v>
      </c>
      <c r="K1910" s="6" t="s">
        <v>1074</v>
      </c>
      <c r="L1910" s="6" t="s">
        <v>5155</v>
      </c>
      <c r="M1910" s="11"/>
      <c r="N1910" s="11"/>
      <c r="O1910" s="6"/>
      <c r="P1910" s="11"/>
      <c r="Q1910" s="11">
        <v>133</v>
      </c>
      <c r="R1910" s="6" t="s">
        <v>25</v>
      </c>
      <c r="S1910" s="6" t="s">
        <v>356</v>
      </c>
      <c r="T1910" s="6" t="s">
        <v>27</v>
      </c>
      <c r="U1910" s="11">
        <v>23000000</v>
      </c>
      <c r="V1910" s="11">
        <v>1987</v>
      </c>
      <c r="W1910" s="11">
        <v>643</v>
      </c>
      <c r="X1910" s="11">
        <v>7.8</v>
      </c>
      <c r="Y1910" s="11">
        <v>2.35</v>
      </c>
      <c r="Z1910" s="12">
        <v>0</v>
      </c>
    </row>
    <row r="1911" spans="1:26" x14ac:dyDescent="0.25">
      <c r="A1911" s="8" t="s">
        <v>20</v>
      </c>
      <c r="B1911" s="9" t="s">
        <v>1190</v>
      </c>
      <c r="C1911" s="13">
        <v>270</v>
      </c>
      <c r="D1911" s="13">
        <v>109</v>
      </c>
      <c r="E1911" s="13">
        <v>175</v>
      </c>
      <c r="F1911" s="13">
        <v>733</v>
      </c>
      <c r="G1911" s="9" t="s">
        <v>2440</v>
      </c>
      <c r="H1911" s="13">
        <v>24000</v>
      </c>
      <c r="I1911" s="13">
        <v>66489425</v>
      </c>
      <c r="J1911" s="9" t="s">
        <v>497</v>
      </c>
      <c r="K1911" s="9" t="s">
        <v>5507</v>
      </c>
      <c r="L1911" s="9" t="s">
        <v>1074</v>
      </c>
      <c r="M1911" s="13" t="s">
        <v>2604</v>
      </c>
      <c r="N1911" s="13"/>
      <c r="O1911" s="9"/>
      <c r="P1911" s="13"/>
      <c r="Q1911" s="13">
        <v>161</v>
      </c>
      <c r="R1911" s="9" t="s">
        <v>25</v>
      </c>
      <c r="S1911" s="9" t="s">
        <v>26</v>
      </c>
      <c r="T1911" s="9" t="s">
        <v>249</v>
      </c>
      <c r="U1911" s="13">
        <v>25000000</v>
      </c>
      <c r="V1911" s="13">
        <v>2012</v>
      </c>
      <c r="W1911" s="13">
        <v>736</v>
      </c>
      <c r="X1911" s="13">
        <v>6.5</v>
      </c>
      <c r="Y1911" s="13">
        <v>2.35</v>
      </c>
      <c r="Z1911" s="14">
        <v>0</v>
      </c>
    </row>
    <row r="1912" spans="1:26" x14ac:dyDescent="0.25">
      <c r="A1912" s="5" t="s">
        <v>20</v>
      </c>
      <c r="B1912" s="6" t="s">
        <v>118</v>
      </c>
      <c r="C1912" s="11">
        <v>29</v>
      </c>
      <c r="D1912" s="11">
        <v>97</v>
      </c>
      <c r="E1912" s="11">
        <v>420</v>
      </c>
      <c r="F1912" s="11">
        <v>585</v>
      </c>
      <c r="G1912" s="6" t="s">
        <v>2063</v>
      </c>
      <c r="H1912" s="11">
        <v>695</v>
      </c>
      <c r="I1912" s="11">
        <v>41067398</v>
      </c>
      <c r="J1912" s="6" t="s">
        <v>497</v>
      </c>
      <c r="K1912" s="6" t="s">
        <v>599</v>
      </c>
      <c r="L1912" s="6" t="s">
        <v>5507</v>
      </c>
      <c r="M1912" s="11" t="s">
        <v>2604</v>
      </c>
      <c r="N1912" s="11"/>
      <c r="O1912" s="6"/>
      <c r="P1912" s="11"/>
      <c r="Q1912" s="11">
        <v>41</v>
      </c>
      <c r="R1912" s="6" t="s">
        <v>25</v>
      </c>
      <c r="S1912" s="6" t="s">
        <v>26</v>
      </c>
      <c r="T1912" s="6" t="s">
        <v>249</v>
      </c>
      <c r="U1912" s="11">
        <v>25000000</v>
      </c>
      <c r="V1912" s="11">
        <v>1997</v>
      </c>
      <c r="W1912" s="11">
        <v>635</v>
      </c>
      <c r="X1912" s="11">
        <v>6.1</v>
      </c>
      <c r="Y1912" s="11">
        <v>2.35</v>
      </c>
      <c r="Z1912" s="12">
        <v>666</v>
      </c>
    </row>
    <row r="1913" spans="1:26" x14ac:dyDescent="0.25">
      <c r="A1913" s="8" t="s">
        <v>20</v>
      </c>
      <c r="B1913" s="9" t="s">
        <v>1939</v>
      </c>
      <c r="C1913" s="13">
        <v>398</v>
      </c>
      <c r="D1913" s="13">
        <v>158</v>
      </c>
      <c r="E1913" s="13">
        <v>0</v>
      </c>
      <c r="F1913" s="13">
        <v>104</v>
      </c>
      <c r="G1913" s="9" t="s">
        <v>2441</v>
      </c>
      <c r="H1913" s="13">
        <v>272</v>
      </c>
      <c r="I1913" s="13">
        <v>40218903</v>
      </c>
      <c r="J1913" s="9" t="s">
        <v>1074</v>
      </c>
      <c r="K1913" s="9"/>
      <c r="L1913" s="9"/>
      <c r="M1913" s="13"/>
      <c r="N1913" s="13"/>
      <c r="O1913" s="9"/>
      <c r="P1913" s="13"/>
      <c r="Q1913" s="13">
        <v>1107</v>
      </c>
      <c r="R1913" s="9" t="s">
        <v>25</v>
      </c>
      <c r="S1913" s="9" t="s">
        <v>26</v>
      </c>
      <c r="T1913" s="9" t="s">
        <v>249</v>
      </c>
      <c r="U1913" s="13">
        <v>25000000</v>
      </c>
      <c r="V1913" s="13">
        <v>2007</v>
      </c>
      <c r="W1913" s="13">
        <v>111</v>
      </c>
      <c r="X1913" s="13">
        <v>8.1</v>
      </c>
      <c r="Y1913" s="13">
        <v>2.35</v>
      </c>
      <c r="Z1913" s="14">
        <v>16000</v>
      </c>
    </row>
    <row r="1914" spans="1:26" x14ac:dyDescent="0.25">
      <c r="A1914" s="5" t="s">
        <v>20</v>
      </c>
      <c r="B1914" s="6" t="s">
        <v>2442</v>
      </c>
      <c r="C1914" s="11">
        <v>38</v>
      </c>
      <c r="D1914" s="11">
        <v>85</v>
      </c>
      <c r="E1914" s="11">
        <v>0</v>
      </c>
      <c r="F1914" s="11">
        <v>503</v>
      </c>
      <c r="G1914" s="6" t="s">
        <v>2443</v>
      </c>
      <c r="H1914" s="11">
        <v>1000</v>
      </c>
      <c r="I1914" s="11">
        <v>39880476</v>
      </c>
      <c r="J1914" s="6" t="s">
        <v>378</v>
      </c>
      <c r="K1914" s="6" t="s">
        <v>2809</v>
      </c>
      <c r="L1914" s="6" t="s">
        <v>599</v>
      </c>
      <c r="M1914" s="11" t="s">
        <v>4118</v>
      </c>
      <c r="N1914" s="11" t="s">
        <v>478</v>
      </c>
      <c r="O1914" s="6"/>
      <c r="P1914" s="11"/>
      <c r="Q1914" s="11">
        <v>33</v>
      </c>
      <c r="R1914" s="6" t="s">
        <v>25</v>
      </c>
      <c r="S1914" s="6" t="s">
        <v>26</v>
      </c>
      <c r="T1914" s="6" t="s">
        <v>54</v>
      </c>
      <c r="U1914" s="11">
        <v>25000000</v>
      </c>
      <c r="V1914" s="11">
        <v>2002</v>
      </c>
      <c r="W1914" s="11">
        <v>535</v>
      </c>
      <c r="X1914" s="11">
        <v>5.2</v>
      </c>
      <c r="Y1914" s="11">
        <v>2.35</v>
      </c>
      <c r="Z1914" s="12">
        <v>187</v>
      </c>
    </row>
    <row r="1915" spans="1:26" x14ac:dyDescent="0.25">
      <c r="A1915" s="8" t="s">
        <v>20</v>
      </c>
      <c r="B1915" s="9" t="s">
        <v>2444</v>
      </c>
      <c r="C1915" s="13">
        <v>45</v>
      </c>
      <c r="D1915" s="13">
        <v>80</v>
      </c>
      <c r="E1915" s="13">
        <v>0</v>
      </c>
      <c r="F1915" s="13">
        <v>362</v>
      </c>
      <c r="G1915" s="9" t="s">
        <v>750</v>
      </c>
      <c r="H1915" s="13">
        <v>971</v>
      </c>
      <c r="I1915" s="13">
        <v>39399750</v>
      </c>
      <c r="J1915" s="9" t="s">
        <v>378</v>
      </c>
      <c r="K1915" s="9" t="s">
        <v>2809</v>
      </c>
      <c r="L1915" s="9" t="s">
        <v>599</v>
      </c>
      <c r="M1915" s="13" t="s">
        <v>4118</v>
      </c>
      <c r="N1915" s="13" t="s">
        <v>478</v>
      </c>
      <c r="O1915" s="9" t="s">
        <v>3976</v>
      </c>
      <c r="P1915" s="13"/>
      <c r="Q1915" s="13">
        <v>35</v>
      </c>
      <c r="R1915" s="9" t="s">
        <v>25</v>
      </c>
      <c r="S1915" s="9" t="s">
        <v>26</v>
      </c>
      <c r="T1915" s="9" t="s">
        <v>54</v>
      </c>
      <c r="U1915" s="13">
        <v>25000000</v>
      </c>
      <c r="V1915" s="13">
        <v>2003</v>
      </c>
      <c r="W1915" s="13">
        <v>503</v>
      </c>
      <c r="X1915" s="13">
        <v>5.6</v>
      </c>
      <c r="Y1915" s="13">
        <v>2.35</v>
      </c>
      <c r="Z1915" s="14">
        <v>329</v>
      </c>
    </row>
    <row r="1916" spans="1:26" x14ac:dyDescent="0.25">
      <c r="A1916" s="5" t="s">
        <v>20</v>
      </c>
      <c r="B1916" s="6" t="s">
        <v>1873</v>
      </c>
      <c r="C1916" s="11">
        <v>81</v>
      </c>
      <c r="D1916" s="11">
        <v>86</v>
      </c>
      <c r="E1916" s="11">
        <v>92</v>
      </c>
      <c r="F1916" s="11">
        <v>466</v>
      </c>
      <c r="G1916" s="6" t="s">
        <v>2445</v>
      </c>
      <c r="H1916" s="11">
        <v>744</v>
      </c>
      <c r="I1916" s="11">
        <v>38230435</v>
      </c>
      <c r="J1916" s="6" t="s">
        <v>497</v>
      </c>
      <c r="K1916" s="6" t="s">
        <v>599</v>
      </c>
      <c r="L1916" s="6"/>
      <c r="M1916" s="11"/>
      <c r="N1916" s="11"/>
      <c r="O1916" s="6"/>
      <c r="P1916" s="11"/>
      <c r="Q1916" s="11">
        <v>179</v>
      </c>
      <c r="R1916" s="6" t="s">
        <v>25</v>
      </c>
      <c r="S1916" s="6" t="s">
        <v>26</v>
      </c>
      <c r="T1916" s="6" t="s">
        <v>27</v>
      </c>
      <c r="U1916" s="11">
        <v>25000000</v>
      </c>
      <c r="V1916" s="11">
        <v>2002</v>
      </c>
      <c r="W1916" s="11">
        <v>489</v>
      </c>
      <c r="X1916" s="11">
        <v>5.8</v>
      </c>
      <c r="Y1916" s="11">
        <v>1.85</v>
      </c>
      <c r="Z1916" s="12">
        <v>0</v>
      </c>
    </row>
    <row r="1917" spans="1:26" x14ac:dyDescent="0.25">
      <c r="A1917" s="8" t="s">
        <v>20</v>
      </c>
      <c r="B1917" s="9" t="s">
        <v>1767</v>
      </c>
      <c r="C1917" s="13">
        <v>88</v>
      </c>
      <c r="D1917" s="13">
        <v>119</v>
      </c>
      <c r="E1917" s="13">
        <v>42</v>
      </c>
      <c r="F1917" s="13">
        <v>917</v>
      </c>
      <c r="G1917" s="9" t="s">
        <v>271</v>
      </c>
      <c r="H1917" s="13">
        <v>2000</v>
      </c>
      <c r="I1917" s="13">
        <v>39008741</v>
      </c>
      <c r="J1917" s="9" t="s">
        <v>599</v>
      </c>
      <c r="K1917" s="9" t="s">
        <v>1074</v>
      </c>
      <c r="L1917" s="9" t="s">
        <v>4118</v>
      </c>
      <c r="M1917" s="13" t="s">
        <v>4459</v>
      </c>
      <c r="N1917" s="13"/>
      <c r="O1917" s="9"/>
      <c r="P1917" s="13"/>
      <c r="Q1917" s="13">
        <v>223</v>
      </c>
      <c r="R1917" s="9" t="s">
        <v>25</v>
      </c>
      <c r="S1917" s="9" t="s">
        <v>26</v>
      </c>
      <c r="T1917" s="9" t="s">
        <v>54</v>
      </c>
      <c r="U1917" s="13">
        <v>25000000</v>
      </c>
      <c r="V1917" s="13">
        <v>2005</v>
      </c>
      <c r="W1917" s="13">
        <v>953</v>
      </c>
      <c r="X1917" s="13">
        <v>6.6</v>
      </c>
      <c r="Y1917" s="13">
        <v>2.35</v>
      </c>
      <c r="Z1917" s="14">
        <v>0</v>
      </c>
    </row>
    <row r="1918" spans="1:26" x14ac:dyDescent="0.25">
      <c r="A1918" s="5" t="s">
        <v>20</v>
      </c>
      <c r="B1918" s="6" t="s">
        <v>2446</v>
      </c>
      <c r="C1918" s="11">
        <v>116</v>
      </c>
      <c r="D1918" s="11">
        <v>98</v>
      </c>
      <c r="E1918" s="11">
        <v>20</v>
      </c>
      <c r="F1918" s="11">
        <v>872</v>
      </c>
      <c r="G1918" s="6" t="s">
        <v>1016</v>
      </c>
      <c r="H1918" s="11">
        <v>5000</v>
      </c>
      <c r="I1918" s="11">
        <v>36833473</v>
      </c>
      <c r="J1918" s="6" t="s">
        <v>497</v>
      </c>
      <c r="K1918" s="6" t="s">
        <v>5507</v>
      </c>
      <c r="L1918" s="6" t="s">
        <v>1074</v>
      </c>
      <c r="M1918" s="11" t="s">
        <v>2604</v>
      </c>
      <c r="N1918" s="11"/>
      <c r="O1918" s="6"/>
      <c r="P1918" s="11"/>
      <c r="Q1918" s="11">
        <v>254</v>
      </c>
      <c r="R1918" s="6" t="s">
        <v>25</v>
      </c>
      <c r="S1918" s="6" t="s">
        <v>538</v>
      </c>
      <c r="T1918" s="6" t="s">
        <v>249</v>
      </c>
      <c r="U1918" s="11">
        <v>25000000</v>
      </c>
      <c r="V1918" s="11">
        <v>2001</v>
      </c>
      <c r="W1918" s="11">
        <v>888</v>
      </c>
      <c r="X1918" s="11">
        <v>6.6</v>
      </c>
      <c r="Y1918" s="11">
        <v>2.35</v>
      </c>
      <c r="Z1918" s="12">
        <v>0</v>
      </c>
    </row>
    <row r="1919" spans="1:26" x14ac:dyDescent="0.25">
      <c r="A1919" s="8" t="s">
        <v>20</v>
      </c>
      <c r="B1919" s="9" t="s">
        <v>2447</v>
      </c>
      <c r="C1919" s="13">
        <v>129</v>
      </c>
      <c r="D1919" s="13">
        <v>97</v>
      </c>
      <c r="E1919" s="13">
        <v>29</v>
      </c>
      <c r="F1919" s="13">
        <v>816</v>
      </c>
      <c r="G1919" s="9" t="s">
        <v>2448</v>
      </c>
      <c r="H1919" s="13">
        <v>15000</v>
      </c>
      <c r="I1919" s="13">
        <v>48237389</v>
      </c>
      <c r="J1919" s="9" t="s">
        <v>599</v>
      </c>
      <c r="K1919" s="9" t="s">
        <v>4459</v>
      </c>
      <c r="L1919" s="9"/>
      <c r="M1919" s="13"/>
      <c r="N1919" s="13"/>
      <c r="O1919" s="9"/>
      <c r="P1919" s="13"/>
      <c r="Q1919" s="13">
        <v>126</v>
      </c>
      <c r="R1919" s="9" t="s">
        <v>25</v>
      </c>
      <c r="S1919" s="9" t="s">
        <v>26</v>
      </c>
      <c r="T1919" s="9" t="s">
        <v>27</v>
      </c>
      <c r="U1919" s="13">
        <v>25000000</v>
      </c>
      <c r="V1919" s="13">
        <v>2008</v>
      </c>
      <c r="W1919" s="13">
        <v>852</v>
      </c>
      <c r="X1919" s="13">
        <v>5.5</v>
      </c>
      <c r="Y1919" s="13">
        <v>2.35</v>
      </c>
      <c r="Z1919" s="14">
        <v>0</v>
      </c>
    </row>
    <row r="1920" spans="1:26" x14ac:dyDescent="0.25">
      <c r="A1920" s="5" t="s">
        <v>20</v>
      </c>
      <c r="B1920" s="6" t="s">
        <v>2449</v>
      </c>
      <c r="C1920" s="11">
        <v>72</v>
      </c>
      <c r="D1920" s="11">
        <v>105</v>
      </c>
      <c r="E1920" s="11">
        <v>23</v>
      </c>
      <c r="F1920" s="11">
        <v>485</v>
      </c>
      <c r="G1920" s="6" t="s">
        <v>2450</v>
      </c>
      <c r="H1920" s="11">
        <v>1000</v>
      </c>
      <c r="I1920" s="11">
        <v>36310118</v>
      </c>
      <c r="J1920" s="6" t="s">
        <v>599</v>
      </c>
      <c r="K1920" s="6"/>
      <c r="L1920" s="6"/>
      <c r="M1920" s="11"/>
      <c r="N1920" s="11"/>
      <c r="O1920" s="6"/>
      <c r="P1920" s="11"/>
      <c r="Q1920" s="11">
        <v>59</v>
      </c>
      <c r="R1920" s="6" t="s">
        <v>25</v>
      </c>
      <c r="S1920" s="6" t="s">
        <v>26</v>
      </c>
      <c r="T1920" s="6" t="s">
        <v>27</v>
      </c>
      <c r="U1920" s="11"/>
      <c r="V1920" s="11">
        <v>2005</v>
      </c>
      <c r="W1920" s="11">
        <v>619</v>
      </c>
      <c r="X1920" s="11">
        <v>5.5</v>
      </c>
      <c r="Y1920" s="11">
        <v>2.35</v>
      </c>
      <c r="Z1920" s="12">
        <v>671</v>
      </c>
    </row>
    <row r="1921" spans="1:26" x14ac:dyDescent="0.25">
      <c r="A1921" s="8" t="s">
        <v>20</v>
      </c>
      <c r="B1921" s="9" t="s">
        <v>1123</v>
      </c>
      <c r="C1921" s="13">
        <v>151</v>
      </c>
      <c r="D1921" s="13">
        <v>124</v>
      </c>
      <c r="E1921" s="13">
        <v>44</v>
      </c>
      <c r="F1921" s="13">
        <v>367</v>
      </c>
      <c r="G1921" s="9" t="s">
        <v>509</v>
      </c>
      <c r="H1921" s="13">
        <v>4000</v>
      </c>
      <c r="I1921" s="13">
        <v>36447959</v>
      </c>
      <c r="J1921" s="9" t="s">
        <v>3170</v>
      </c>
      <c r="K1921" s="9" t="s">
        <v>1074</v>
      </c>
      <c r="L1921" s="9" t="s">
        <v>5506</v>
      </c>
      <c r="M1921" s="13"/>
      <c r="N1921" s="13"/>
      <c r="O1921" s="9"/>
      <c r="P1921" s="13"/>
      <c r="Q1921" s="13">
        <v>96</v>
      </c>
      <c r="R1921" s="9" t="s">
        <v>25</v>
      </c>
      <c r="S1921" s="9" t="s">
        <v>26</v>
      </c>
      <c r="T1921" s="9" t="s">
        <v>54</v>
      </c>
      <c r="U1921" s="13">
        <v>25000000</v>
      </c>
      <c r="V1921" s="13">
        <v>2014</v>
      </c>
      <c r="W1921" s="13">
        <v>774</v>
      </c>
      <c r="X1921" s="13">
        <v>7</v>
      </c>
      <c r="Y1921" s="13">
        <v>2.39</v>
      </c>
      <c r="Z1921" s="14">
        <v>10000</v>
      </c>
    </row>
    <row r="1922" spans="1:26" x14ac:dyDescent="0.25">
      <c r="A1922" s="5" t="s">
        <v>309</v>
      </c>
      <c r="B1922" s="6" t="s">
        <v>459</v>
      </c>
      <c r="C1922" s="11">
        <v>198</v>
      </c>
      <c r="D1922" s="11">
        <v>97</v>
      </c>
      <c r="E1922" s="11">
        <v>176</v>
      </c>
      <c r="F1922" s="11">
        <v>10000</v>
      </c>
      <c r="G1922" s="6" t="s">
        <v>816</v>
      </c>
      <c r="H1922" s="11">
        <v>12000</v>
      </c>
      <c r="I1922" s="11">
        <v>45089048</v>
      </c>
      <c r="J1922" s="6" t="s">
        <v>1074</v>
      </c>
      <c r="K1922" s="6" t="s">
        <v>4459</v>
      </c>
      <c r="L1922" s="6" t="s">
        <v>2970</v>
      </c>
      <c r="M1922" s="11"/>
      <c r="N1922" s="11"/>
      <c r="O1922" s="6"/>
      <c r="P1922" s="11"/>
      <c r="Q1922" s="11">
        <v>260</v>
      </c>
      <c r="R1922" s="6" t="s">
        <v>25</v>
      </c>
      <c r="S1922" s="6" t="s">
        <v>2152</v>
      </c>
      <c r="T1922" s="6" t="s">
        <v>27</v>
      </c>
      <c r="U1922" s="11">
        <v>25000000</v>
      </c>
      <c r="V1922" s="11">
        <v>2014</v>
      </c>
      <c r="W1922" s="11">
        <v>11000</v>
      </c>
      <c r="X1922" s="11">
        <v>6.5</v>
      </c>
      <c r="Y1922" s="11">
        <v>2.35</v>
      </c>
      <c r="Z1922" s="12">
        <v>58000</v>
      </c>
    </row>
    <row r="1923" spans="1:26" x14ac:dyDescent="0.25">
      <c r="A1923" s="8" t="s">
        <v>20</v>
      </c>
      <c r="B1923" s="9" t="s">
        <v>1864</v>
      </c>
      <c r="C1923" s="13">
        <v>66</v>
      </c>
      <c r="D1923" s="13">
        <v>105</v>
      </c>
      <c r="E1923" s="13">
        <v>29</v>
      </c>
      <c r="F1923" s="13">
        <v>742</v>
      </c>
      <c r="G1923" s="9" t="s">
        <v>2452</v>
      </c>
      <c r="H1923" s="13">
        <v>14000</v>
      </c>
      <c r="I1923" s="13">
        <v>35990505</v>
      </c>
      <c r="J1923" s="9" t="s">
        <v>599</v>
      </c>
      <c r="K1923" s="9" t="s">
        <v>1074</v>
      </c>
      <c r="L1923" s="9" t="s">
        <v>4118</v>
      </c>
      <c r="M1923" s="13" t="s">
        <v>4459</v>
      </c>
      <c r="N1923" s="13"/>
      <c r="O1923" s="9"/>
      <c r="P1923" s="13"/>
      <c r="Q1923" s="13">
        <v>194</v>
      </c>
      <c r="R1923" s="9" t="s">
        <v>25</v>
      </c>
      <c r="S1923" s="9" t="s">
        <v>26</v>
      </c>
      <c r="T1923" s="9" t="s">
        <v>54</v>
      </c>
      <c r="U1923" s="13">
        <v>20000000</v>
      </c>
      <c r="V1923" s="13">
        <v>2003</v>
      </c>
      <c r="W1923" s="13">
        <v>1000</v>
      </c>
      <c r="X1923" s="13">
        <v>5.8</v>
      </c>
      <c r="Y1923" s="13">
        <v>2.35</v>
      </c>
      <c r="Z1923" s="14">
        <v>0</v>
      </c>
    </row>
    <row r="1924" spans="1:26" x14ac:dyDescent="0.25">
      <c r="A1924" s="5" t="s">
        <v>20</v>
      </c>
      <c r="B1924" s="6" t="s">
        <v>2453</v>
      </c>
      <c r="C1924" s="11">
        <v>167</v>
      </c>
      <c r="D1924" s="11">
        <v>104</v>
      </c>
      <c r="E1924" s="11">
        <v>108</v>
      </c>
      <c r="F1924" s="11">
        <v>177</v>
      </c>
      <c r="G1924" s="6" t="s">
        <v>2454</v>
      </c>
      <c r="H1924" s="11">
        <v>296</v>
      </c>
      <c r="I1924" s="11">
        <v>35143332</v>
      </c>
      <c r="J1924" s="6" t="s">
        <v>1786</v>
      </c>
      <c r="K1924" s="6"/>
      <c r="L1924" s="6"/>
      <c r="M1924" s="11"/>
      <c r="N1924" s="11"/>
      <c r="O1924" s="6"/>
      <c r="P1924" s="11"/>
      <c r="Q1924" s="11">
        <v>316</v>
      </c>
      <c r="R1924" s="6" t="s">
        <v>25</v>
      </c>
      <c r="S1924" s="6" t="s">
        <v>26</v>
      </c>
      <c r="T1924" s="6" t="s">
        <v>249</v>
      </c>
      <c r="U1924" s="11">
        <v>17000000</v>
      </c>
      <c r="V1924" s="11">
        <v>2003</v>
      </c>
      <c r="W1924" s="11">
        <v>270</v>
      </c>
      <c r="X1924" s="11">
        <v>5.6</v>
      </c>
      <c r="Y1924" s="11">
        <v>2.35</v>
      </c>
      <c r="Z1924" s="12">
        <v>0</v>
      </c>
    </row>
    <row r="1925" spans="1:26" x14ac:dyDescent="0.25">
      <c r="A1925" s="8" t="s">
        <v>20</v>
      </c>
      <c r="B1925" s="9" t="s">
        <v>2455</v>
      </c>
      <c r="C1925" s="13">
        <v>127</v>
      </c>
      <c r="D1925" s="13">
        <v>101</v>
      </c>
      <c r="E1925" s="13">
        <v>7</v>
      </c>
      <c r="F1925" s="13">
        <v>440</v>
      </c>
      <c r="G1925" s="9" t="s">
        <v>369</v>
      </c>
      <c r="H1925" s="13">
        <v>1000</v>
      </c>
      <c r="I1925" s="13">
        <v>35000629</v>
      </c>
      <c r="J1925" s="9" t="s">
        <v>599</v>
      </c>
      <c r="K1925" s="9" t="s">
        <v>4459</v>
      </c>
      <c r="L1925" s="9"/>
      <c r="M1925" s="13"/>
      <c r="N1925" s="13"/>
      <c r="O1925" s="9"/>
      <c r="P1925" s="13"/>
      <c r="Q1925" s="13">
        <v>150</v>
      </c>
      <c r="R1925" s="9" t="s">
        <v>25</v>
      </c>
      <c r="S1925" s="9" t="s">
        <v>26</v>
      </c>
      <c r="T1925" s="9" t="s">
        <v>249</v>
      </c>
      <c r="U1925" s="13">
        <v>25000000</v>
      </c>
      <c r="V1925" s="13">
        <v>2007</v>
      </c>
      <c r="W1925" s="13">
        <v>562</v>
      </c>
      <c r="X1925" s="13">
        <v>5.6</v>
      </c>
      <c r="Y1925" s="13">
        <v>1.85</v>
      </c>
      <c r="Z1925" s="14">
        <v>0</v>
      </c>
    </row>
    <row r="1926" spans="1:26" x14ac:dyDescent="0.25">
      <c r="A1926" s="5" t="s">
        <v>20</v>
      </c>
      <c r="B1926" s="6" t="s">
        <v>1079</v>
      </c>
      <c r="C1926" s="11">
        <v>109</v>
      </c>
      <c r="D1926" s="11">
        <v>101</v>
      </c>
      <c r="E1926" s="11">
        <v>43</v>
      </c>
      <c r="F1926" s="11">
        <v>432</v>
      </c>
      <c r="G1926" s="6" t="s">
        <v>618</v>
      </c>
      <c r="H1926" s="11">
        <v>5000</v>
      </c>
      <c r="I1926" s="11">
        <v>34604054</v>
      </c>
      <c r="J1926" s="6" t="s">
        <v>497</v>
      </c>
      <c r="K1926" s="6" t="s">
        <v>5507</v>
      </c>
      <c r="L1926" s="6" t="s">
        <v>1074</v>
      </c>
      <c r="M1926" s="11" t="s">
        <v>2604</v>
      </c>
      <c r="N1926" s="11"/>
      <c r="O1926" s="6"/>
      <c r="P1926" s="11"/>
      <c r="Q1926" s="11">
        <v>185</v>
      </c>
      <c r="R1926" s="6" t="s">
        <v>25</v>
      </c>
      <c r="S1926" s="6" t="s">
        <v>26</v>
      </c>
      <c r="T1926" s="6" t="s">
        <v>249</v>
      </c>
      <c r="U1926" s="11">
        <v>30000000</v>
      </c>
      <c r="V1926" s="11">
        <v>2003</v>
      </c>
      <c r="W1926" s="11">
        <v>618</v>
      </c>
      <c r="X1926" s="11">
        <v>5.8</v>
      </c>
      <c r="Y1926" s="11">
        <v>2.35</v>
      </c>
      <c r="Z1926" s="12">
        <v>1000</v>
      </c>
    </row>
    <row r="1927" spans="1:26" x14ac:dyDescent="0.25">
      <c r="A1927" s="8" t="s">
        <v>20</v>
      </c>
      <c r="B1927" s="9" t="s">
        <v>1831</v>
      </c>
      <c r="C1927" s="13">
        <v>174</v>
      </c>
      <c r="D1927" s="13">
        <v>114</v>
      </c>
      <c r="E1927" s="13">
        <v>335</v>
      </c>
      <c r="F1927" s="13">
        <v>530</v>
      </c>
      <c r="G1927" s="9" t="s">
        <v>776</v>
      </c>
      <c r="H1927" s="13">
        <v>11000</v>
      </c>
      <c r="I1927" s="13">
        <v>41597830</v>
      </c>
      <c r="J1927" s="9" t="s">
        <v>1074</v>
      </c>
      <c r="K1927" s="9" t="s">
        <v>4459</v>
      </c>
      <c r="L1927" s="9"/>
      <c r="M1927" s="13"/>
      <c r="N1927" s="13"/>
      <c r="O1927" s="9"/>
      <c r="P1927" s="13"/>
      <c r="Q1927" s="13">
        <v>660</v>
      </c>
      <c r="R1927" s="9" t="s">
        <v>25</v>
      </c>
      <c r="S1927" s="9" t="s">
        <v>26</v>
      </c>
      <c r="T1927" s="9" t="s">
        <v>27</v>
      </c>
      <c r="U1927" s="13">
        <v>25000000</v>
      </c>
      <c r="V1927" s="13">
        <v>2002</v>
      </c>
      <c r="W1927" s="13">
        <v>577</v>
      </c>
      <c r="X1927" s="13">
        <v>7.6</v>
      </c>
      <c r="Y1927" s="13">
        <v>1.85</v>
      </c>
      <c r="Z1927" s="14">
        <v>0</v>
      </c>
    </row>
    <row r="1928" spans="1:26" x14ac:dyDescent="0.25">
      <c r="A1928" s="5" t="s">
        <v>20</v>
      </c>
      <c r="B1928" s="6" t="s">
        <v>1491</v>
      </c>
      <c r="C1928" s="11">
        <v>91</v>
      </c>
      <c r="D1928" s="11">
        <v>105</v>
      </c>
      <c r="E1928" s="11">
        <v>99</v>
      </c>
      <c r="F1928" s="11">
        <v>960</v>
      </c>
      <c r="G1928" s="6" t="s">
        <v>2456</v>
      </c>
      <c r="H1928" s="11">
        <v>17000</v>
      </c>
      <c r="I1928" s="11">
        <v>33687630</v>
      </c>
      <c r="J1928" s="6" t="s">
        <v>599</v>
      </c>
      <c r="K1928" s="6" t="s">
        <v>4459</v>
      </c>
      <c r="L1928" s="6"/>
      <c r="M1928" s="11"/>
      <c r="N1928" s="11"/>
      <c r="O1928" s="6"/>
      <c r="P1928" s="11"/>
      <c r="Q1928" s="11">
        <v>261</v>
      </c>
      <c r="R1928" s="6" t="s">
        <v>25</v>
      </c>
      <c r="S1928" s="6" t="s">
        <v>26</v>
      </c>
      <c r="T1928" s="6" t="s">
        <v>27</v>
      </c>
      <c r="U1928" s="11">
        <v>20000000</v>
      </c>
      <c r="V1928" s="11">
        <v>2006</v>
      </c>
      <c r="W1928" s="11">
        <v>1000</v>
      </c>
      <c r="X1928" s="11">
        <v>6.4</v>
      </c>
      <c r="Y1928" s="11">
        <v>1.85</v>
      </c>
      <c r="Z1928" s="12">
        <v>0</v>
      </c>
    </row>
    <row r="1929" spans="1:26" x14ac:dyDescent="0.25">
      <c r="A1929" s="8" t="s">
        <v>20</v>
      </c>
      <c r="B1929" s="9" t="s">
        <v>2457</v>
      </c>
      <c r="C1929" s="13">
        <v>151</v>
      </c>
      <c r="D1929" s="13">
        <v>90</v>
      </c>
      <c r="E1929" s="13">
        <v>68</v>
      </c>
      <c r="F1929" s="13">
        <v>100</v>
      </c>
      <c r="G1929" s="9" t="s">
        <v>2458</v>
      </c>
      <c r="H1929" s="13">
        <v>328</v>
      </c>
      <c r="I1929" s="13">
        <v>32553210</v>
      </c>
      <c r="J1929" s="9" t="s">
        <v>599</v>
      </c>
      <c r="K1929" s="9" t="s">
        <v>4118</v>
      </c>
      <c r="L1929" s="9"/>
      <c r="M1929" s="13"/>
      <c r="N1929" s="13"/>
      <c r="O1929" s="9"/>
      <c r="P1929" s="13"/>
      <c r="Q1929" s="13">
        <v>235</v>
      </c>
      <c r="R1929" s="9" t="s">
        <v>25</v>
      </c>
      <c r="S1929" s="9" t="s">
        <v>34</v>
      </c>
      <c r="T1929" s="9" t="s">
        <v>54</v>
      </c>
      <c r="U1929" s="13">
        <v>25000000</v>
      </c>
      <c r="V1929" s="13">
        <v>2007</v>
      </c>
      <c r="W1929" s="13">
        <v>132</v>
      </c>
      <c r="X1929" s="13">
        <v>6.3</v>
      </c>
      <c r="Y1929" s="13">
        <v>1.85</v>
      </c>
      <c r="Z1929" s="14">
        <v>0</v>
      </c>
    </row>
    <row r="1930" spans="1:26" x14ac:dyDescent="0.25">
      <c r="A1930" s="5" t="s">
        <v>20</v>
      </c>
      <c r="B1930" s="6" t="s">
        <v>2459</v>
      </c>
      <c r="C1930" s="11">
        <v>94</v>
      </c>
      <c r="D1930" s="11">
        <v>97</v>
      </c>
      <c r="E1930" s="11">
        <v>27</v>
      </c>
      <c r="F1930" s="11">
        <v>522</v>
      </c>
      <c r="G1930" s="6" t="s">
        <v>2460</v>
      </c>
      <c r="H1930" s="11">
        <v>601</v>
      </c>
      <c r="I1930" s="11">
        <v>31526393</v>
      </c>
      <c r="J1930" s="6" t="s">
        <v>497</v>
      </c>
      <c r="K1930" s="6" t="s">
        <v>378</v>
      </c>
      <c r="L1930" s="6" t="s">
        <v>1786</v>
      </c>
      <c r="M1930" s="11" t="s">
        <v>2604</v>
      </c>
      <c r="N1930" s="11"/>
      <c r="O1930" s="6"/>
      <c r="P1930" s="11"/>
      <c r="Q1930" s="11">
        <v>144</v>
      </c>
      <c r="R1930" s="6" t="s">
        <v>25</v>
      </c>
      <c r="S1930" s="6" t="s">
        <v>26</v>
      </c>
      <c r="T1930" s="6" t="s">
        <v>27</v>
      </c>
      <c r="U1930" s="11">
        <v>25000000</v>
      </c>
      <c r="V1930" s="11">
        <v>2004</v>
      </c>
      <c r="W1930" s="11">
        <v>543</v>
      </c>
      <c r="X1930" s="11">
        <v>4.5999999999999996</v>
      </c>
      <c r="Y1930" s="11">
        <v>2.35</v>
      </c>
      <c r="Z1930" s="12">
        <v>686</v>
      </c>
    </row>
    <row r="1931" spans="1:26" x14ac:dyDescent="0.25">
      <c r="A1931" s="8" t="s">
        <v>20</v>
      </c>
      <c r="B1931" s="9" t="s">
        <v>2463</v>
      </c>
      <c r="C1931" s="13">
        <v>91</v>
      </c>
      <c r="D1931" s="13">
        <v>144</v>
      </c>
      <c r="E1931" s="13">
        <v>0</v>
      </c>
      <c r="F1931" s="13">
        <v>745</v>
      </c>
      <c r="G1931" s="9" t="s">
        <v>891</v>
      </c>
      <c r="H1931" s="13">
        <v>15000</v>
      </c>
      <c r="I1931" s="13">
        <v>41229</v>
      </c>
      <c r="J1931" s="9" t="s">
        <v>5507</v>
      </c>
      <c r="K1931" s="9" t="s">
        <v>1074</v>
      </c>
      <c r="L1931" s="9" t="s">
        <v>2604</v>
      </c>
      <c r="M1931" s="13"/>
      <c r="N1931" s="13"/>
      <c r="O1931" s="9"/>
      <c r="P1931" s="13"/>
      <c r="Q1931" s="13">
        <v>41</v>
      </c>
      <c r="R1931" s="9" t="s">
        <v>25</v>
      </c>
      <c r="S1931" s="9" t="s">
        <v>538</v>
      </c>
      <c r="T1931" s="9" t="s">
        <v>249</v>
      </c>
      <c r="U1931" s="13">
        <v>25500000</v>
      </c>
      <c r="V1931" s="13">
        <v>2013</v>
      </c>
      <c r="W1931" s="13">
        <v>960</v>
      </c>
      <c r="X1931" s="13">
        <v>6.5</v>
      </c>
      <c r="Y1931" s="13">
        <v>2.35</v>
      </c>
      <c r="Z1931" s="14">
        <v>0</v>
      </c>
    </row>
    <row r="1932" spans="1:26" x14ac:dyDescent="0.25">
      <c r="A1932" s="5" t="s">
        <v>20</v>
      </c>
      <c r="B1932" s="6" t="s">
        <v>2464</v>
      </c>
      <c r="C1932" s="11">
        <v>148</v>
      </c>
      <c r="D1932" s="11">
        <v>114</v>
      </c>
      <c r="E1932" s="11">
        <v>59</v>
      </c>
      <c r="F1932" s="11">
        <v>403</v>
      </c>
      <c r="G1932" s="6" t="s">
        <v>2465</v>
      </c>
      <c r="H1932" s="11">
        <v>49000</v>
      </c>
      <c r="I1932" s="11">
        <v>31655091</v>
      </c>
      <c r="J1932" s="6" t="s">
        <v>1074</v>
      </c>
      <c r="K1932" s="6" t="s">
        <v>2909</v>
      </c>
      <c r="L1932" s="6"/>
      <c r="M1932" s="11"/>
      <c r="N1932" s="11"/>
      <c r="O1932" s="6"/>
      <c r="P1932" s="11"/>
      <c r="Q1932" s="11">
        <v>364</v>
      </c>
      <c r="R1932" s="6" t="s">
        <v>25</v>
      </c>
      <c r="S1932" s="6" t="s">
        <v>26</v>
      </c>
      <c r="T1932" s="6" t="s">
        <v>54</v>
      </c>
      <c r="U1932" s="11">
        <v>30000000</v>
      </c>
      <c r="V1932" s="11">
        <v>2007</v>
      </c>
      <c r="W1932" s="11">
        <v>702</v>
      </c>
      <c r="X1932" s="11">
        <v>7.5</v>
      </c>
      <c r="Y1932" s="11">
        <v>2.35</v>
      </c>
      <c r="Z1932" s="12">
        <v>18000</v>
      </c>
    </row>
    <row r="1933" spans="1:26" x14ac:dyDescent="0.25">
      <c r="A1933" s="8" t="s">
        <v>20</v>
      </c>
      <c r="B1933" s="9" t="s">
        <v>1414</v>
      </c>
      <c r="C1933" s="13">
        <v>141</v>
      </c>
      <c r="D1933" s="13">
        <v>124</v>
      </c>
      <c r="E1933" s="13">
        <v>159</v>
      </c>
      <c r="F1933" s="13">
        <v>240</v>
      </c>
      <c r="G1933" s="9" t="s">
        <v>1003</v>
      </c>
      <c r="H1933" s="13">
        <v>288</v>
      </c>
      <c r="I1933" s="13">
        <v>30012990</v>
      </c>
      <c r="J1933" s="9" t="s">
        <v>3170</v>
      </c>
      <c r="K1933" s="9" t="s">
        <v>1074</v>
      </c>
      <c r="L1933" s="9" t="s">
        <v>5155</v>
      </c>
      <c r="M1933" s="13"/>
      <c r="N1933" s="13"/>
      <c r="O1933" s="9"/>
      <c r="P1933" s="13"/>
      <c r="Q1933" s="13">
        <v>409</v>
      </c>
      <c r="R1933" s="9" t="s">
        <v>25</v>
      </c>
      <c r="S1933" s="9" t="s">
        <v>34</v>
      </c>
      <c r="T1933" s="9" t="s">
        <v>249</v>
      </c>
      <c r="U1933" s="13">
        <v>25000000</v>
      </c>
      <c r="V1933" s="13">
        <v>1998</v>
      </c>
      <c r="W1933" s="13">
        <v>249</v>
      </c>
      <c r="X1933" s="13">
        <v>7.5</v>
      </c>
      <c r="Y1933" s="13">
        <v>1.85</v>
      </c>
      <c r="Z1933" s="14">
        <v>0</v>
      </c>
    </row>
    <row r="1934" spans="1:26" x14ac:dyDescent="0.25">
      <c r="A1934" s="5" t="s">
        <v>20</v>
      </c>
      <c r="B1934" s="6" t="s">
        <v>2067</v>
      </c>
      <c r="C1934" s="11">
        <v>114</v>
      </c>
      <c r="D1934" s="11">
        <v>89</v>
      </c>
      <c r="E1934" s="11">
        <v>31</v>
      </c>
      <c r="F1934" s="11">
        <v>71</v>
      </c>
      <c r="G1934" s="6" t="s">
        <v>2466</v>
      </c>
      <c r="H1934" s="11">
        <v>285</v>
      </c>
      <c r="I1934" s="11">
        <v>32368960</v>
      </c>
      <c r="J1934" s="6" t="s">
        <v>599</v>
      </c>
      <c r="K1934" s="6" t="s">
        <v>478</v>
      </c>
      <c r="L1934" s="6" t="s">
        <v>1786</v>
      </c>
      <c r="M1934" s="11" t="s">
        <v>4459</v>
      </c>
      <c r="N1934" s="11"/>
      <c r="O1934" s="6"/>
      <c r="P1934" s="11"/>
      <c r="Q1934" s="11">
        <v>292</v>
      </c>
      <c r="R1934" s="6" t="s">
        <v>25</v>
      </c>
      <c r="S1934" s="6" t="s">
        <v>121</v>
      </c>
      <c r="T1934" s="6" t="s">
        <v>249</v>
      </c>
      <c r="U1934" s="11">
        <v>25000000</v>
      </c>
      <c r="V1934" s="11">
        <v>1998</v>
      </c>
      <c r="W1934" s="11">
        <v>81</v>
      </c>
      <c r="X1934" s="11">
        <v>5.3</v>
      </c>
      <c r="Y1934" s="11">
        <v>1.85</v>
      </c>
      <c r="Z1934" s="12">
        <v>0</v>
      </c>
    </row>
    <row r="1935" spans="1:26" x14ac:dyDescent="0.25">
      <c r="A1935" s="8" t="s">
        <v>20</v>
      </c>
      <c r="B1935" s="9" t="s">
        <v>2467</v>
      </c>
      <c r="C1935" s="13">
        <v>79</v>
      </c>
      <c r="D1935" s="13">
        <v>160</v>
      </c>
      <c r="E1935" s="13">
        <v>130</v>
      </c>
      <c r="F1935" s="13">
        <v>288</v>
      </c>
      <c r="G1935" s="9" t="s">
        <v>2468</v>
      </c>
      <c r="H1935" s="13">
        <v>469</v>
      </c>
      <c r="I1935" s="13">
        <v>14500000</v>
      </c>
      <c r="J1935" s="9" t="s">
        <v>497</v>
      </c>
      <c r="K1935" s="9" t="s">
        <v>1074</v>
      </c>
      <c r="L1935" s="9" t="s">
        <v>5155</v>
      </c>
      <c r="M1935" s="13" t="s">
        <v>5508</v>
      </c>
      <c r="N1935" s="13"/>
      <c r="O1935" s="9"/>
      <c r="P1935" s="13"/>
      <c r="Q1935" s="13">
        <v>159</v>
      </c>
      <c r="R1935" s="9" t="s">
        <v>25</v>
      </c>
      <c r="S1935" s="9" t="s">
        <v>282</v>
      </c>
      <c r="T1935" s="9" t="s">
        <v>126</v>
      </c>
      <c r="U1935" s="13">
        <v>25000000</v>
      </c>
      <c r="V1935" s="13">
        <v>1970</v>
      </c>
      <c r="W1935" s="13">
        <v>377</v>
      </c>
      <c r="X1935" s="13">
        <v>7.5</v>
      </c>
      <c r="Y1935" s="13">
        <v>2.35</v>
      </c>
      <c r="Z1935" s="14">
        <v>0</v>
      </c>
    </row>
    <row r="1936" spans="1:26" x14ac:dyDescent="0.25">
      <c r="A1936" s="5" t="s">
        <v>20</v>
      </c>
      <c r="B1936" s="6" t="s">
        <v>2470</v>
      </c>
      <c r="C1936" s="11">
        <v>33</v>
      </c>
      <c r="D1936" s="11">
        <v>93</v>
      </c>
      <c r="E1936" s="11">
        <v>14</v>
      </c>
      <c r="F1936" s="11">
        <v>199</v>
      </c>
      <c r="G1936" s="6" t="s">
        <v>2471</v>
      </c>
      <c r="H1936" s="11">
        <v>1000</v>
      </c>
      <c r="I1936" s="11">
        <v>29247405</v>
      </c>
      <c r="J1936" s="6" t="s">
        <v>599</v>
      </c>
      <c r="K1936" s="6" t="s">
        <v>4118</v>
      </c>
      <c r="L1936" s="6" t="s">
        <v>2909</v>
      </c>
      <c r="M1936" s="11"/>
      <c r="N1936" s="11"/>
      <c r="O1936" s="6"/>
      <c r="P1936" s="11"/>
      <c r="Q1936" s="11">
        <v>261</v>
      </c>
      <c r="R1936" s="6" t="s">
        <v>25</v>
      </c>
      <c r="S1936" s="6" t="s">
        <v>34</v>
      </c>
      <c r="T1936" s="6" t="s">
        <v>54</v>
      </c>
      <c r="U1936" s="11">
        <v>25000000</v>
      </c>
      <c r="V1936" s="11">
        <v>1997</v>
      </c>
      <c r="W1936" s="11">
        <v>401</v>
      </c>
      <c r="X1936" s="11">
        <v>3.3</v>
      </c>
      <c r="Y1936" s="11">
        <v>1.85</v>
      </c>
      <c r="Z1936" s="12">
        <v>0</v>
      </c>
    </row>
    <row r="1937" spans="1:26" x14ac:dyDescent="0.25">
      <c r="A1937" s="8" t="s">
        <v>20</v>
      </c>
      <c r="B1937" s="9" t="s">
        <v>1561</v>
      </c>
      <c r="C1937" s="13">
        <v>146</v>
      </c>
      <c r="D1937" s="13">
        <v>87</v>
      </c>
      <c r="E1937" s="13">
        <v>234</v>
      </c>
      <c r="F1937" s="13">
        <v>370</v>
      </c>
      <c r="G1937" s="9" t="s">
        <v>2472</v>
      </c>
      <c r="H1937" s="13">
        <v>904</v>
      </c>
      <c r="I1937" s="13">
        <v>30538669</v>
      </c>
      <c r="J1937" s="9" t="s">
        <v>599</v>
      </c>
      <c r="K1937" s="9"/>
      <c r="L1937" s="9"/>
      <c r="M1937" s="13"/>
      <c r="N1937" s="13"/>
      <c r="O1937" s="9"/>
      <c r="P1937" s="13"/>
      <c r="Q1937" s="13">
        <v>114</v>
      </c>
      <c r="R1937" s="9" t="s">
        <v>25</v>
      </c>
      <c r="S1937" s="9" t="s">
        <v>26</v>
      </c>
      <c r="T1937" s="9" t="s">
        <v>249</v>
      </c>
      <c r="U1937" s="13"/>
      <c r="V1937" s="13">
        <v>2011</v>
      </c>
      <c r="W1937" s="13">
        <v>555</v>
      </c>
      <c r="X1937" s="13">
        <v>5.7</v>
      </c>
      <c r="Y1937" s="13">
        <v>1.85</v>
      </c>
      <c r="Z1937" s="14">
        <v>0</v>
      </c>
    </row>
    <row r="1938" spans="1:26" x14ac:dyDescent="0.25">
      <c r="A1938" s="5" t="s">
        <v>20</v>
      </c>
      <c r="B1938" s="6" t="s">
        <v>2474</v>
      </c>
      <c r="C1938" s="11">
        <v>83</v>
      </c>
      <c r="D1938" s="11">
        <v>88</v>
      </c>
      <c r="E1938" s="11">
        <v>82</v>
      </c>
      <c r="F1938" s="11">
        <v>571</v>
      </c>
      <c r="G1938" s="6" t="s">
        <v>2475</v>
      </c>
      <c r="H1938" s="11">
        <v>756</v>
      </c>
      <c r="I1938" s="11">
        <v>25615792</v>
      </c>
      <c r="J1938" s="6" t="s">
        <v>497</v>
      </c>
      <c r="K1938" s="6" t="s">
        <v>599</v>
      </c>
      <c r="L1938" s="6" t="s">
        <v>2909</v>
      </c>
      <c r="M1938" s="11"/>
      <c r="N1938" s="11"/>
      <c r="O1938" s="6"/>
      <c r="P1938" s="11"/>
      <c r="Q1938" s="11">
        <v>50</v>
      </c>
      <c r="R1938" s="6" t="s">
        <v>25</v>
      </c>
      <c r="S1938" s="6" t="s">
        <v>26</v>
      </c>
      <c r="T1938" s="6" t="s">
        <v>27</v>
      </c>
      <c r="U1938" s="11">
        <v>25000000</v>
      </c>
      <c r="V1938" s="11">
        <v>2009</v>
      </c>
      <c r="W1938" s="11">
        <v>713</v>
      </c>
      <c r="X1938" s="11">
        <v>3.5</v>
      </c>
      <c r="Y1938" s="11">
        <v>1.85</v>
      </c>
      <c r="Z1938" s="12">
        <v>657</v>
      </c>
    </row>
    <row r="1939" spans="1:26" x14ac:dyDescent="0.25">
      <c r="A1939" s="8" t="s">
        <v>20</v>
      </c>
      <c r="B1939" s="9" t="s">
        <v>1037</v>
      </c>
      <c r="C1939" s="13">
        <v>199</v>
      </c>
      <c r="D1939" s="13">
        <v>142</v>
      </c>
      <c r="E1939" s="13">
        <v>0</v>
      </c>
      <c r="F1939" s="13">
        <v>461</v>
      </c>
      <c r="G1939" s="9" t="s">
        <v>1039</v>
      </c>
      <c r="H1939" s="13">
        <v>11000</v>
      </c>
      <c r="I1939" s="13">
        <v>28341469</v>
      </c>
      <c r="J1939" s="9" t="s">
        <v>5507</v>
      </c>
      <c r="K1939" s="9" t="s">
        <v>1074</v>
      </c>
      <c r="L1939" s="9"/>
      <c r="M1939" s="13"/>
      <c r="N1939" s="13"/>
      <c r="O1939" s="9"/>
      <c r="P1939" s="13"/>
      <c r="Q1939" s="13">
        <v>4144</v>
      </c>
      <c r="R1939" s="9" t="s">
        <v>25</v>
      </c>
      <c r="S1939" s="9" t="s">
        <v>26</v>
      </c>
      <c r="T1939" s="9" t="s">
        <v>249</v>
      </c>
      <c r="U1939" s="13">
        <v>25000000</v>
      </c>
      <c r="V1939" s="13">
        <v>1994</v>
      </c>
      <c r="W1939" s="13">
        <v>745</v>
      </c>
      <c r="X1939" s="13">
        <v>9.3000000000000007</v>
      </c>
      <c r="Y1939" s="13">
        <v>1.85</v>
      </c>
      <c r="Z1939" s="14">
        <v>108000</v>
      </c>
    </row>
    <row r="1940" spans="1:26" x14ac:dyDescent="0.25">
      <c r="A1940" s="5" t="s">
        <v>20</v>
      </c>
      <c r="B1940" s="6" t="s">
        <v>1681</v>
      </c>
      <c r="C1940" s="11">
        <v>71</v>
      </c>
      <c r="D1940" s="11">
        <v>92</v>
      </c>
      <c r="E1940" s="11">
        <v>23</v>
      </c>
      <c r="F1940" s="11">
        <v>162</v>
      </c>
      <c r="G1940" s="6" t="s">
        <v>2406</v>
      </c>
      <c r="H1940" s="11">
        <v>460</v>
      </c>
      <c r="I1940" s="11">
        <v>25590119</v>
      </c>
      <c r="J1940" s="6" t="s">
        <v>378</v>
      </c>
      <c r="K1940" s="6" t="s">
        <v>599</v>
      </c>
      <c r="L1940" s="6" t="s">
        <v>5507</v>
      </c>
      <c r="M1940" s="11"/>
      <c r="N1940" s="11"/>
      <c r="O1940" s="6"/>
      <c r="P1940" s="11"/>
      <c r="Q1940" s="11">
        <v>119</v>
      </c>
      <c r="R1940" s="6" t="s">
        <v>25</v>
      </c>
      <c r="S1940" s="6" t="s">
        <v>163</v>
      </c>
      <c r="T1940" s="6" t="s">
        <v>54</v>
      </c>
      <c r="U1940" s="11">
        <v>21150000</v>
      </c>
      <c r="V1940" s="11">
        <v>2001</v>
      </c>
      <c r="W1940" s="11">
        <v>442</v>
      </c>
      <c r="X1940" s="11">
        <v>4.8</v>
      </c>
      <c r="Y1940" s="11">
        <v>1.85</v>
      </c>
      <c r="Z1940" s="12">
        <v>387</v>
      </c>
    </row>
    <row r="1941" spans="1:26" x14ac:dyDescent="0.25">
      <c r="A1941" s="8" t="s">
        <v>20</v>
      </c>
      <c r="B1941" s="9" t="s">
        <v>1096</v>
      </c>
      <c r="C1941" s="13">
        <v>62</v>
      </c>
      <c r="D1941" s="13">
        <v>117</v>
      </c>
      <c r="E1941" s="13">
        <v>101</v>
      </c>
      <c r="F1941" s="13">
        <v>743</v>
      </c>
      <c r="G1941" s="9" t="s">
        <v>1991</v>
      </c>
      <c r="H1941" s="13">
        <v>13000</v>
      </c>
      <c r="I1941" s="13">
        <v>24944213</v>
      </c>
      <c r="J1941" s="9" t="s">
        <v>599</v>
      </c>
      <c r="K1941" s="9" t="s">
        <v>5506</v>
      </c>
      <c r="L1941" s="9"/>
      <c r="M1941" s="13"/>
      <c r="N1941" s="13"/>
      <c r="O1941" s="9"/>
      <c r="P1941" s="13"/>
      <c r="Q1941" s="13">
        <v>185</v>
      </c>
      <c r="R1941" s="9" t="s">
        <v>25</v>
      </c>
      <c r="S1941" s="9" t="s">
        <v>26</v>
      </c>
      <c r="T1941" s="9" t="s">
        <v>27</v>
      </c>
      <c r="U1941" s="13">
        <v>27000000</v>
      </c>
      <c r="V1941" s="13">
        <v>1996</v>
      </c>
      <c r="W1941" s="13">
        <v>852</v>
      </c>
      <c r="X1941" s="13">
        <v>6.9</v>
      </c>
      <c r="Y1941" s="13">
        <v>2.35</v>
      </c>
      <c r="Z1941" s="14">
        <v>3000</v>
      </c>
    </row>
    <row r="1942" spans="1:26" x14ac:dyDescent="0.25">
      <c r="A1942" s="5" t="s">
        <v>20</v>
      </c>
      <c r="B1942" s="6" t="s">
        <v>715</v>
      </c>
      <c r="C1942" s="11">
        <v>175</v>
      </c>
      <c r="D1942" s="11">
        <v>111</v>
      </c>
      <c r="E1942" s="11">
        <v>81</v>
      </c>
      <c r="F1942" s="11">
        <v>81</v>
      </c>
      <c r="G1942" s="6" t="s">
        <v>2477</v>
      </c>
      <c r="H1942" s="11">
        <v>3000</v>
      </c>
      <c r="I1942" s="11">
        <v>33631221</v>
      </c>
      <c r="J1942" s="6" t="s">
        <v>5507</v>
      </c>
      <c r="K1942" s="6" t="s">
        <v>1074</v>
      </c>
      <c r="L1942" s="6" t="s">
        <v>2604</v>
      </c>
      <c r="M1942" s="11"/>
      <c r="N1942" s="11"/>
      <c r="O1942" s="6"/>
      <c r="P1942" s="11"/>
      <c r="Q1942" s="11">
        <v>145</v>
      </c>
      <c r="R1942" s="6" t="s">
        <v>25</v>
      </c>
      <c r="S1942" s="6" t="s">
        <v>26</v>
      </c>
      <c r="T1942" s="6" t="s">
        <v>249</v>
      </c>
      <c r="U1942" s="11">
        <v>25000000</v>
      </c>
      <c r="V1942" s="11">
        <v>2014</v>
      </c>
      <c r="W1942" s="11">
        <v>571</v>
      </c>
      <c r="X1942" s="11">
        <v>6</v>
      </c>
      <c r="Y1942" s="11">
        <v>2.35</v>
      </c>
      <c r="Z1942" s="12">
        <v>0</v>
      </c>
    </row>
    <row r="1943" spans="1:26" x14ac:dyDescent="0.25">
      <c r="A1943" s="8" t="s">
        <v>20</v>
      </c>
      <c r="B1943" s="9" t="s">
        <v>2478</v>
      </c>
      <c r="C1943" s="13">
        <v>322</v>
      </c>
      <c r="D1943" s="13">
        <v>121</v>
      </c>
      <c r="E1943" s="13">
        <v>53</v>
      </c>
      <c r="F1943" s="13">
        <v>8000</v>
      </c>
      <c r="G1943" s="9" t="s">
        <v>816</v>
      </c>
      <c r="H1943" s="13">
        <v>19000</v>
      </c>
      <c r="I1943" s="13">
        <v>37738400</v>
      </c>
      <c r="J1943" s="9" t="s">
        <v>1074</v>
      </c>
      <c r="K1943" s="9"/>
      <c r="L1943" s="9"/>
      <c r="M1943" s="13"/>
      <c r="N1943" s="13"/>
      <c r="O1943" s="9"/>
      <c r="P1943" s="13"/>
      <c r="Q1943" s="13">
        <v>285</v>
      </c>
      <c r="R1943" s="9" t="s">
        <v>25</v>
      </c>
      <c r="S1943" s="9" t="s">
        <v>26</v>
      </c>
      <c r="T1943" s="9" t="s">
        <v>249</v>
      </c>
      <c r="U1943" s="13">
        <v>25000000</v>
      </c>
      <c r="V1943" s="13">
        <v>2013</v>
      </c>
      <c r="W1943" s="13">
        <v>11000</v>
      </c>
      <c r="X1943" s="13">
        <v>7.3</v>
      </c>
      <c r="Y1943" s="13">
        <v>2.35</v>
      </c>
      <c r="Z1943" s="14">
        <v>30000</v>
      </c>
    </row>
    <row r="1944" spans="1:26" x14ac:dyDescent="0.25">
      <c r="A1944" s="5" t="s">
        <v>20</v>
      </c>
      <c r="B1944" s="6" t="s">
        <v>2479</v>
      </c>
      <c r="C1944" s="11">
        <v>67</v>
      </c>
      <c r="D1944" s="11">
        <v>98</v>
      </c>
      <c r="E1944" s="11">
        <v>3</v>
      </c>
      <c r="F1944" s="11">
        <v>28</v>
      </c>
      <c r="G1944" s="6" t="s">
        <v>2480</v>
      </c>
      <c r="H1944" s="11">
        <v>90</v>
      </c>
      <c r="I1944" s="11">
        <v>24381334</v>
      </c>
      <c r="J1944" s="6" t="s">
        <v>599</v>
      </c>
      <c r="K1944" s="6" t="s">
        <v>1074</v>
      </c>
      <c r="L1944" s="6" t="s">
        <v>4118</v>
      </c>
      <c r="M1944" s="11" t="s">
        <v>5506</v>
      </c>
      <c r="N1944" s="11"/>
      <c r="O1944" s="6"/>
      <c r="P1944" s="11"/>
      <c r="Q1944" s="11">
        <v>81</v>
      </c>
      <c r="R1944" s="6" t="s">
        <v>25</v>
      </c>
      <c r="S1944" s="6" t="s">
        <v>26</v>
      </c>
      <c r="T1944" s="6" t="s">
        <v>126</v>
      </c>
      <c r="U1944" s="11"/>
      <c r="V1944" s="11">
        <v>2005</v>
      </c>
      <c r="W1944" s="11">
        <v>89</v>
      </c>
      <c r="X1944" s="11">
        <v>6</v>
      </c>
      <c r="Y1944" s="11">
        <v>1.85</v>
      </c>
      <c r="Z1944" s="12">
        <v>901</v>
      </c>
    </row>
    <row r="1945" spans="1:26" x14ac:dyDescent="0.25">
      <c r="A1945" s="8" t="s">
        <v>20</v>
      </c>
      <c r="B1945" s="9" t="s">
        <v>2481</v>
      </c>
      <c r="C1945" s="13">
        <v>112</v>
      </c>
      <c r="D1945" s="13">
        <v>107</v>
      </c>
      <c r="E1945" s="13">
        <v>13</v>
      </c>
      <c r="F1945" s="13">
        <v>165</v>
      </c>
      <c r="G1945" s="9" t="s">
        <v>2482</v>
      </c>
      <c r="H1945" s="13">
        <v>618</v>
      </c>
      <c r="I1945" s="13">
        <v>21835784</v>
      </c>
      <c r="J1945" s="9" t="s">
        <v>599</v>
      </c>
      <c r="K1945" s="9" t="s">
        <v>1074</v>
      </c>
      <c r="L1945" s="9" t="s">
        <v>4459</v>
      </c>
      <c r="M1945" s="13"/>
      <c r="N1945" s="13"/>
      <c r="O1945" s="9"/>
      <c r="P1945" s="13"/>
      <c r="Q1945" s="13">
        <v>161</v>
      </c>
      <c r="R1945" s="9" t="s">
        <v>25</v>
      </c>
      <c r="S1945" s="9" t="s">
        <v>26</v>
      </c>
      <c r="T1945" s="9" t="s">
        <v>27</v>
      </c>
      <c r="U1945" s="13">
        <v>30000000</v>
      </c>
      <c r="V1945" s="13">
        <v>2005</v>
      </c>
      <c r="W1945" s="13">
        <v>172</v>
      </c>
      <c r="X1945" s="13">
        <v>6.6</v>
      </c>
      <c r="Y1945" s="13">
        <v>1.85</v>
      </c>
      <c r="Z1945" s="14">
        <v>0</v>
      </c>
    </row>
    <row r="1946" spans="1:26" x14ac:dyDescent="0.25">
      <c r="A1946" s="5" t="s">
        <v>20</v>
      </c>
      <c r="B1946" s="6" t="s">
        <v>1081</v>
      </c>
      <c r="C1946" s="11">
        <v>216</v>
      </c>
      <c r="D1946" s="11">
        <v>106</v>
      </c>
      <c r="E1946" s="11">
        <v>452</v>
      </c>
      <c r="F1946" s="11">
        <v>141</v>
      </c>
      <c r="G1946" s="6" t="s">
        <v>2483</v>
      </c>
      <c r="H1946" s="11">
        <v>20000</v>
      </c>
      <c r="I1946" s="11">
        <v>15785632</v>
      </c>
      <c r="J1946" s="6" t="s">
        <v>3170</v>
      </c>
      <c r="K1946" s="6" t="s">
        <v>599</v>
      </c>
      <c r="L1946" s="6" t="s">
        <v>1074</v>
      </c>
      <c r="M1946" s="11" t="s">
        <v>5506</v>
      </c>
      <c r="N1946" s="11"/>
      <c r="O1946" s="6"/>
      <c r="P1946" s="11"/>
      <c r="Q1946" s="11">
        <v>119</v>
      </c>
      <c r="R1946" s="6" t="s">
        <v>25</v>
      </c>
      <c r="S1946" s="6" t="s">
        <v>34</v>
      </c>
      <c r="T1946" s="6" t="s">
        <v>27</v>
      </c>
      <c r="U1946" s="11">
        <v>23000000</v>
      </c>
      <c r="V1946" s="11">
        <v>2016</v>
      </c>
      <c r="W1946" s="11">
        <v>732</v>
      </c>
      <c r="X1946" s="11">
        <v>7.5</v>
      </c>
      <c r="Y1946" s="11">
        <v>2.35</v>
      </c>
      <c r="Z1946" s="12">
        <v>15000</v>
      </c>
    </row>
    <row r="1947" spans="1:26" x14ac:dyDescent="0.25">
      <c r="A1947" s="8" t="s">
        <v>20</v>
      </c>
      <c r="B1947" s="9" t="s">
        <v>1475</v>
      </c>
      <c r="C1947" s="13">
        <v>48</v>
      </c>
      <c r="D1947" s="13">
        <v>136</v>
      </c>
      <c r="E1947" s="13">
        <v>0</v>
      </c>
      <c r="F1947" s="13">
        <v>3000</v>
      </c>
      <c r="G1947" s="9" t="s">
        <v>697</v>
      </c>
      <c r="H1947" s="13">
        <v>18000</v>
      </c>
      <c r="I1947" s="13">
        <v>21554585</v>
      </c>
      <c r="J1947" s="9" t="s">
        <v>1074</v>
      </c>
      <c r="K1947" s="9" t="s">
        <v>5506</v>
      </c>
      <c r="L1947" s="9"/>
      <c r="M1947" s="13"/>
      <c r="N1947" s="13"/>
      <c r="O1947" s="9"/>
      <c r="P1947" s="13"/>
      <c r="Q1947" s="13">
        <v>109</v>
      </c>
      <c r="R1947" s="9" t="s">
        <v>25</v>
      </c>
      <c r="S1947" s="9" t="s">
        <v>26</v>
      </c>
      <c r="T1947" s="9" t="s">
        <v>249</v>
      </c>
      <c r="U1947" s="13">
        <v>25000000</v>
      </c>
      <c r="V1947" s="13">
        <v>1998</v>
      </c>
      <c r="W1947" s="13">
        <v>14000</v>
      </c>
      <c r="X1947" s="13">
        <v>6.9</v>
      </c>
      <c r="Y1947" s="13">
        <v>1.85</v>
      </c>
      <c r="Z1947" s="14">
        <v>0</v>
      </c>
    </row>
    <row r="1948" spans="1:26" x14ac:dyDescent="0.25">
      <c r="A1948" s="5" t="s">
        <v>20</v>
      </c>
      <c r="B1948" s="6" t="s">
        <v>2484</v>
      </c>
      <c r="C1948" s="11">
        <v>44</v>
      </c>
      <c r="D1948" s="11">
        <v>97</v>
      </c>
      <c r="E1948" s="11">
        <v>19</v>
      </c>
      <c r="F1948" s="11">
        <v>977</v>
      </c>
      <c r="G1948" s="6" t="s">
        <v>65</v>
      </c>
      <c r="H1948" s="11">
        <v>40000</v>
      </c>
      <c r="I1948" s="11">
        <v>22200000</v>
      </c>
      <c r="J1948" s="6" t="s">
        <v>599</v>
      </c>
      <c r="K1948" s="6" t="s">
        <v>1074</v>
      </c>
      <c r="L1948" s="6" t="s">
        <v>4459</v>
      </c>
      <c r="M1948" s="11"/>
      <c r="N1948" s="11"/>
      <c r="O1948" s="6"/>
      <c r="P1948" s="11"/>
      <c r="Q1948" s="11">
        <v>117</v>
      </c>
      <c r="R1948" s="6" t="s">
        <v>25</v>
      </c>
      <c r="S1948" s="6" t="s">
        <v>26</v>
      </c>
      <c r="T1948" s="6" t="s">
        <v>27</v>
      </c>
      <c r="U1948" s="11">
        <v>25000000</v>
      </c>
      <c r="V1948" s="11">
        <v>1994</v>
      </c>
      <c r="W1948" s="11">
        <v>10000</v>
      </c>
      <c r="X1948" s="11">
        <v>6.8</v>
      </c>
      <c r="Y1948" s="11">
        <v>1.85</v>
      </c>
      <c r="Z1948" s="12">
        <v>0</v>
      </c>
    </row>
    <row r="1949" spans="1:26" x14ac:dyDescent="0.25">
      <c r="A1949" s="8" t="s">
        <v>20</v>
      </c>
      <c r="B1949" s="9" t="s">
        <v>42</v>
      </c>
      <c r="C1949" s="13">
        <v>12</v>
      </c>
      <c r="D1949" s="13">
        <v>7</v>
      </c>
      <c r="E1949" s="13"/>
      <c r="F1949" s="13">
        <v>3</v>
      </c>
      <c r="G1949" s="9" t="s">
        <v>2485</v>
      </c>
      <c r="H1949" s="13">
        <v>45</v>
      </c>
      <c r="I1949" s="13"/>
      <c r="J1949" s="9" t="s">
        <v>2809</v>
      </c>
      <c r="K1949" s="9" t="s">
        <v>599</v>
      </c>
      <c r="L1949" s="9" t="s">
        <v>4118</v>
      </c>
      <c r="M1949" s="13"/>
      <c r="N1949" s="13"/>
      <c r="O1949" s="9"/>
      <c r="P1949" s="13"/>
      <c r="Q1949" s="13">
        <v>12</v>
      </c>
      <c r="R1949" s="9" t="s">
        <v>25</v>
      </c>
      <c r="S1949" s="9" t="s">
        <v>34</v>
      </c>
      <c r="T1949" s="9" t="s">
        <v>913</v>
      </c>
      <c r="U1949" s="13"/>
      <c r="V1949" s="13"/>
      <c r="W1949" s="13">
        <v>7</v>
      </c>
      <c r="X1949" s="13">
        <v>8.3000000000000007</v>
      </c>
      <c r="Y1949" s="13"/>
      <c r="Z1949" s="14">
        <v>834</v>
      </c>
    </row>
    <row r="1950" spans="1:26" x14ac:dyDescent="0.25">
      <c r="A1950" s="5" t="s">
        <v>42</v>
      </c>
      <c r="B1950" s="6" t="s">
        <v>2057</v>
      </c>
      <c r="C1950" s="11">
        <v>162</v>
      </c>
      <c r="D1950" s="11">
        <v>108</v>
      </c>
      <c r="E1950" s="11">
        <v>529</v>
      </c>
      <c r="F1950" s="11">
        <v>690</v>
      </c>
      <c r="G1950" s="6" t="s">
        <v>1683</v>
      </c>
      <c r="H1950" s="11">
        <v>17000</v>
      </c>
      <c r="I1950" s="11">
        <v>80014842</v>
      </c>
      <c r="J1950" s="6" t="s">
        <v>1074</v>
      </c>
      <c r="K1950" s="6" t="s">
        <v>4459</v>
      </c>
      <c r="L1950" s="6" t="s">
        <v>5508</v>
      </c>
      <c r="M1950" s="11"/>
      <c r="N1950" s="11"/>
      <c r="O1950" s="6"/>
      <c r="P1950" s="11"/>
      <c r="Q1950" s="11">
        <v>186</v>
      </c>
      <c r="R1950" s="6" t="s">
        <v>25</v>
      </c>
      <c r="S1950" s="6" t="s">
        <v>26</v>
      </c>
      <c r="T1950" s="6" t="s">
        <v>27</v>
      </c>
      <c r="U1950" s="11">
        <v>25000000</v>
      </c>
      <c r="V1950" s="11">
        <v>2010</v>
      </c>
      <c r="W1950" s="11">
        <v>861</v>
      </c>
      <c r="X1950" s="11">
        <v>6.3</v>
      </c>
      <c r="Y1950" s="11">
        <v>2.35</v>
      </c>
      <c r="Z1950" s="12">
        <v>14000</v>
      </c>
    </row>
    <row r="1951" spans="1:26" x14ac:dyDescent="0.25">
      <c r="A1951" s="8" t="s">
        <v>20</v>
      </c>
      <c r="B1951" s="9" t="s">
        <v>2486</v>
      </c>
      <c r="C1951" s="13">
        <v>213</v>
      </c>
      <c r="D1951" s="13">
        <v>97</v>
      </c>
      <c r="E1951" s="13">
        <v>41</v>
      </c>
      <c r="F1951" s="13">
        <v>619</v>
      </c>
      <c r="G1951" s="9" t="s">
        <v>579</v>
      </c>
      <c r="H1951" s="13">
        <v>11000</v>
      </c>
      <c r="I1951" s="13">
        <v>23527955</v>
      </c>
      <c r="J1951" s="9" t="s">
        <v>497</v>
      </c>
      <c r="K1951" s="9" t="s">
        <v>5507</v>
      </c>
      <c r="L1951" s="9" t="s">
        <v>1074</v>
      </c>
      <c r="M1951" s="13" t="s">
        <v>5505</v>
      </c>
      <c r="N1951" s="13" t="s">
        <v>2604</v>
      </c>
      <c r="O1951" s="9"/>
      <c r="P1951" s="13"/>
      <c r="Q1951" s="13">
        <v>165</v>
      </c>
      <c r="R1951" s="9" t="s">
        <v>25</v>
      </c>
      <c r="S1951" s="9" t="s">
        <v>26</v>
      </c>
      <c r="T1951" s="9" t="s">
        <v>27</v>
      </c>
      <c r="U1951" s="13">
        <v>25000000</v>
      </c>
      <c r="V1951" s="13">
        <v>2010</v>
      </c>
      <c r="W1951" s="13">
        <v>673</v>
      </c>
      <c r="X1951" s="13">
        <v>6.4</v>
      </c>
      <c r="Y1951" s="13">
        <v>2.35</v>
      </c>
      <c r="Z1951" s="14">
        <v>0</v>
      </c>
    </row>
    <row r="1952" spans="1:26" x14ac:dyDescent="0.25">
      <c r="A1952" s="5" t="s">
        <v>20</v>
      </c>
      <c r="B1952" s="6" t="s">
        <v>2487</v>
      </c>
      <c r="C1952" s="11">
        <v>298</v>
      </c>
      <c r="D1952" s="11">
        <v>99</v>
      </c>
      <c r="E1952" s="11">
        <v>24</v>
      </c>
      <c r="F1952" s="11">
        <v>155</v>
      </c>
      <c r="G1952" s="6" t="s">
        <v>1298</v>
      </c>
      <c r="H1952" s="11">
        <v>3000</v>
      </c>
      <c r="I1952" s="11">
        <v>24042490</v>
      </c>
      <c r="J1952" s="6" t="s">
        <v>478</v>
      </c>
      <c r="K1952" s="6" t="s">
        <v>1786</v>
      </c>
      <c r="L1952" s="6" t="s">
        <v>2604</v>
      </c>
      <c r="M1952" s="11"/>
      <c r="N1952" s="11"/>
      <c r="O1952" s="6"/>
      <c r="P1952" s="11"/>
      <c r="Q1952" s="11">
        <v>250</v>
      </c>
      <c r="R1952" s="6" t="s">
        <v>25</v>
      </c>
      <c r="S1952" s="6" t="s">
        <v>26</v>
      </c>
      <c r="T1952" s="6" t="s">
        <v>249</v>
      </c>
      <c r="U1952" s="11">
        <v>25000000</v>
      </c>
      <c r="V1952" s="11">
        <v>2010</v>
      </c>
      <c r="W1952" s="11">
        <v>441</v>
      </c>
      <c r="X1952" s="11">
        <v>5.6</v>
      </c>
      <c r="Y1952" s="11">
        <v>1.85</v>
      </c>
      <c r="Z1952" s="12">
        <v>10000</v>
      </c>
    </row>
    <row r="1953" spans="1:26" x14ac:dyDescent="0.25">
      <c r="A1953" s="8" t="s">
        <v>20</v>
      </c>
      <c r="B1953" s="9" t="s">
        <v>2488</v>
      </c>
      <c r="C1953" s="13">
        <v>119</v>
      </c>
      <c r="D1953" s="13">
        <v>103</v>
      </c>
      <c r="E1953" s="13">
        <v>5</v>
      </c>
      <c r="F1953" s="13">
        <v>874</v>
      </c>
      <c r="G1953" s="9" t="s">
        <v>218</v>
      </c>
      <c r="H1953" s="13">
        <v>26000</v>
      </c>
      <c r="I1953" s="13">
        <v>22466994</v>
      </c>
      <c r="J1953" s="9" t="s">
        <v>497</v>
      </c>
      <c r="K1953" s="9" t="s">
        <v>5507</v>
      </c>
      <c r="L1953" s="9" t="s">
        <v>2604</v>
      </c>
      <c r="M1953" s="13"/>
      <c r="N1953" s="13"/>
      <c r="O1953" s="9"/>
      <c r="P1953" s="13"/>
      <c r="Q1953" s="13">
        <v>166</v>
      </c>
      <c r="R1953" s="9" t="s">
        <v>25</v>
      </c>
      <c r="S1953" s="9" t="s">
        <v>26</v>
      </c>
      <c r="T1953" s="9" t="s">
        <v>249</v>
      </c>
      <c r="U1953" s="13">
        <v>25000000</v>
      </c>
      <c r="V1953" s="13">
        <v>2007</v>
      </c>
      <c r="W1953" s="13">
        <v>5000</v>
      </c>
      <c r="X1953" s="13">
        <v>6.3</v>
      </c>
      <c r="Y1953" s="13">
        <v>2.35</v>
      </c>
      <c r="Z1953" s="14">
        <v>0</v>
      </c>
    </row>
    <row r="1954" spans="1:26" x14ac:dyDescent="0.25">
      <c r="A1954" s="5" t="s">
        <v>20</v>
      </c>
      <c r="B1954" s="6" t="s">
        <v>1939</v>
      </c>
      <c r="C1954" s="11">
        <v>251</v>
      </c>
      <c r="D1954" s="11">
        <v>95</v>
      </c>
      <c r="E1954" s="11">
        <v>0</v>
      </c>
      <c r="F1954" s="11">
        <v>98</v>
      </c>
      <c r="G1954" s="6" t="s">
        <v>956</v>
      </c>
      <c r="H1954" s="11">
        <v>11000</v>
      </c>
      <c r="I1954" s="11">
        <v>17791031</v>
      </c>
      <c r="J1954" s="6" t="s">
        <v>599</v>
      </c>
      <c r="K1954" s="6" t="s">
        <v>1074</v>
      </c>
      <c r="L1954" s="6" t="s">
        <v>4459</v>
      </c>
      <c r="M1954" s="11" t="s">
        <v>2604</v>
      </c>
      <c r="N1954" s="11"/>
      <c r="O1954" s="6"/>
      <c r="P1954" s="11"/>
      <c r="Q1954" s="11">
        <v>888</v>
      </c>
      <c r="R1954" s="6" t="s">
        <v>25</v>
      </c>
      <c r="S1954" s="6" t="s">
        <v>26</v>
      </c>
      <c r="T1954" s="6" t="s">
        <v>249</v>
      </c>
      <c r="U1954" s="11">
        <v>25000000</v>
      </c>
      <c r="V1954" s="11">
        <v>2002</v>
      </c>
      <c r="W1954" s="11">
        <v>876</v>
      </c>
      <c r="X1954" s="11">
        <v>7.3</v>
      </c>
      <c r="Y1954" s="11">
        <v>2.35</v>
      </c>
      <c r="Z1954" s="12">
        <v>0</v>
      </c>
    </row>
    <row r="1955" spans="1:26" x14ac:dyDescent="0.25">
      <c r="A1955" s="8" t="s">
        <v>20</v>
      </c>
      <c r="B1955" s="9" t="s">
        <v>2489</v>
      </c>
      <c r="C1955" s="13">
        <v>92</v>
      </c>
      <c r="D1955" s="13">
        <v>93</v>
      </c>
      <c r="E1955" s="13">
        <v>17</v>
      </c>
      <c r="F1955" s="13">
        <v>360</v>
      </c>
      <c r="G1955" s="9" t="s">
        <v>2490</v>
      </c>
      <c r="H1955" s="13">
        <v>13000</v>
      </c>
      <c r="I1955" s="13">
        <v>17718223</v>
      </c>
      <c r="J1955" s="9" t="s">
        <v>599</v>
      </c>
      <c r="K1955" s="9"/>
      <c r="L1955" s="9"/>
      <c r="M1955" s="13"/>
      <c r="N1955" s="13"/>
      <c r="O1955" s="9"/>
      <c r="P1955" s="13"/>
      <c r="Q1955" s="13">
        <v>316</v>
      </c>
      <c r="R1955" s="9" t="s">
        <v>25</v>
      </c>
      <c r="S1955" s="9" t="s">
        <v>26</v>
      </c>
      <c r="T1955" s="9" t="s">
        <v>249</v>
      </c>
      <c r="U1955" s="13">
        <v>25000000</v>
      </c>
      <c r="V1955" s="13">
        <v>2004</v>
      </c>
      <c r="W1955" s="13">
        <v>634</v>
      </c>
      <c r="X1955" s="13">
        <v>6.6</v>
      </c>
      <c r="Y1955" s="13">
        <v>1.85</v>
      </c>
      <c r="Z1955" s="14">
        <v>0</v>
      </c>
    </row>
    <row r="1956" spans="1:26" x14ac:dyDescent="0.25">
      <c r="A1956" s="5" t="s">
        <v>20</v>
      </c>
      <c r="B1956" s="6" t="s">
        <v>2491</v>
      </c>
      <c r="C1956" s="11">
        <v>58</v>
      </c>
      <c r="D1956" s="11">
        <v>98</v>
      </c>
      <c r="E1956" s="11">
        <v>70</v>
      </c>
      <c r="F1956" s="11">
        <v>223</v>
      </c>
      <c r="G1956" s="6" t="s">
        <v>2492</v>
      </c>
      <c r="H1956" s="11">
        <v>462</v>
      </c>
      <c r="I1956" s="11">
        <v>15361537</v>
      </c>
      <c r="J1956" s="6" t="s">
        <v>497</v>
      </c>
      <c r="K1956" s="6" t="s">
        <v>5507</v>
      </c>
      <c r="L1956" s="6" t="s">
        <v>2604</v>
      </c>
      <c r="M1956" s="11"/>
      <c r="N1956" s="11"/>
      <c r="O1956" s="6"/>
      <c r="P1956" s="11"/>
      <c r="Q1956" s="11">
        <v>132</v>
      </c>
      <c r="R1956" s="6" t="s">
        <v>25</v>
      </c>
      <c r="S1956" s="6" t="s">
        <v>318</v>
      </c>
      <c r="T1956" s="6" t="s">
        <v>27</v>
      </c>
      <c r="U1956" s="11">
        <v>13000000</v>
      </c>
      <c r="V1956" s="11">
        <v>2002</v>
      </c>
      <c r="W1956" s="11">
        <v>444</v>
      </c>
      <c r="X1956" s="11">
        <v>4.5999999999999996</v>
      </c>
      <c r="Y1956" s="11">
        <v>1.85</v>
      </c>
      <c r="Z1956" s="12">
        <v>564</v>
      </c>
    </row>
    <row r="1957" spans="1:26" x14ac:dyDescent="0.25">
      <c r="A1957" s="8" t="s">
        <v>20</v>
      </c>
      <c r="B1957" s="9" t="s">
        <v>384</v>
      </c>
      <c r="C1957" s="13">
        <v>73</v>
      </c>
      <c r="D1957" s="13">
        <v>90</v>
      </c>
      <c r="E1957" s="13">
        <v>176</v>
      </c>
      <c r="F1957" s="13">
        <v>825</v>
      </c>
      <c r="G1957" s="9" t="s">
        <v>1344</v>
      </c>
      <c r="H1957" s="13">
        <v>931</v>
      </c>
      <c r="I1957" s="13">
        <v>16647384</v>
      </c>
      <c r="J1957" s="9" t="s">
        <v>378</v>
      </c>
      <c r="K1957" s="9" t="s">
        <v>599</v>
      </c>
      <c r="L1957" s="9" t="s">
        <v>4118</v>
      </c>
      <c r="M1957" s="13" t="s">
        <v>4459</v>
      </c>
      <c r="N1957" s="13"/>
      <c r="O1957" s="9"/>
      <c r="P1957" s="13"/>
      <c r="Q1957" s="13">
        <v>56</v>
      </c>
      <c r="R1957" s="9" t="s">
        <v>25</v>
      </c>
      <c r="S1957" s="9" t="s">
        <v>26</v>
      </c>
      <c r="T1957" s="9" t="s">
        <v>54</v>
      </c>
      <c r="U1957" s="13">
        <v>26000000</v>
      </c>
      <c r="V1957" s="13">
        <v>2006</v>
      </c>
      <c r="W1957" s="13">
        <v>839</v>
      </c>
      <c r="X1957" s="13">
        <v>5.0999999999999996</v>
      </c>
      <c r="Y1957" s="13">
        <v>2.35</v>
      </c>
      <c r="Z1957" s="14">
        <v>498</v>
      </c>
    </row>
    <row r="1958" spans="1:26" x14ac:dyDescent="0.25">
      <c r="A1958" s="5" t="s">
        <v>20</v>
      </c>
      <c r="B1958" s="6" t="s">
        <v>2493</v>
      </c>
      <c r="C1958" s="11">
        <v>28</v>
      </c>
      <c r="D1958" s="11">
        <v>107</v>
      </c>
      <c r="E1958" s="11">
        <v>21</v>
      </c>
      <c r="F1958" s="11">
        <v>418</v>
      </c>
      <c r="G1958" s="6" t="s">
        <v>1526</v>
      </c>
      <c r="H1958" s="11">
        <v>967</v>
      </c>
      <c r="I1958" s="11">
        <v>16118077</v>
      </c>
      <c r="J1958" s="6" t="s">
        <v>1074</v>
      </c>
      <c r="K1958" s="6"/>
      <c r="L1958" s="6"/>
      <c r="M1958" s="11"/>
      <c r="N1958" s="11"/>
      <c r="O1958" s="6"/>
      <c r="P1958" s="11"/>
      <c r="Q1958" s="11">
        <v>37</v>
      </c>
      <c r="R1958" s="6" t="s">
        <v>25</v>
      </c>
      <c r="S1958" s="6" t="s">
        <v>26</v>
      </c>
      <c r="T1958" s="6" t="s">
        <v>249</v>
      </c>
      <c r="U1958" s="11">
        <v>25000000</v>
      </c>
      <c r="V1958" s="11">
        <v>1988</v>
      </c>
      <c r="W1958" s="11">
        <v>767</v>
      </c>
      <c r="X1958" s="11">
        <v>5.6</v>
      </c>
      <c r="Y1958" s="11">
        <v>1.85</v>
      </c>
      <c r="Z1958" s="12">
        <v>377</v>
      </c>
    </row>
    <row r="1959" spans="1:26" x14ac:dyDescent="0.25">
      <c r="A1959" s="8" t="s">
        <v>20</v>
      </c>
      <c r="B1959" s="9" t="s">
        <v>2494</v>
      </c>
      <c r="C1959" s="13">
        <v>19</v>
      </c>
      <c r="D1959" s="13">
        <v>90</v>
      </c>
      <c r="E1959" s="13">
        <v>48</v>
      </c>
      <c r="F1959" s="13">
        <v>376</v>
      </c>
      <c r="G1959" s="9" t="s">
        <v>651</v>
      </c>
      <c r="H1959" s="13">
        <v>940</v>
      </c>
      <c r="I1959" s="13">
        <v>15091542</v>
      </c>
      <c r="J1959" s="9" t="s">
        <v>378</v>
      </c>
      <c r="K1959" s="9" t="s">
        <v>4118</v>
      </c>
      <c r="L1959" s="9" t="s">
        <v>478</v>
      </c>
      <c r="M1959" s="13" t="s">
        <v>3976</v>
      </c>
      <c r="N1959" s="13"/>
      <c r="O1959" s="9"/>
      <c r="P1959" s="13"/>
      <c r="Q1959" s="13">
        <v>22</v>
      </c>
      <c r="R1959" s="9" t="s">
        <v>2495</v>
      </c>
      <c r="S1959" s="9" t="s">
        <v>34</v>
      </c>
      <c r="T1959" s="9" t="s">
        <v>126</v>
      </c>
      <c r="U1959" s="13">
        <v>25000000</v>
      </c>
      <c r="V1959" s="13">
        <v>1996</v>
      </c>
      <c r="W1959" s="13">
        <v>595</v>
      </c>
      <c r="X1959" s="13">
        <v>5.3</v>
      </c>
      <c r="Y1959" s="13">
        <v>2.35</v>
      </c>
      <c r="Z1959" s="14">
        <v>246</v>
      </c>
    </row>
    <row r="1960" spans="1:26" x14ac:dyDescent="0.25">
      <c r="A1960" s="5" t="s">
        <v>20</v>
      </c>
      <c r="B1960" s="6" t="s">
        <v>2496</v>
      </c>
      <c r="C1960" s="11">
        <v>86</v>
      </c>
      <c r="D1960" s="11">
        <v>120</v>
      </c>
      <c r="E1960" s="11">
        <v>0</v>
      </c>
      <c r="F1960" s="11">
        <v>58</v>
      </c>
      <c r="G1960" s="6" t="s">
        <v>2497</v>
      </c>
      <c r="H1960" s="11">
        <v>577</v>
      </c>
      <c r="I1960" s="11">
        <v>15331289</v>
      </c>
      <c r="J1960" s="6" t="s">
        <v>1074</v>
      </c>
      <c r="K1960" s="6" t="s">
        <v>5155</v>
      </c>
      <c r="L1960" s="6" t="s">
        <v>5506</v>
      </c>
      <c r="M1960" s="11"/>
      <c r="N1960" s="11"/>
      <c r="O1960" s="6"/>
      <c r="P1960" s="11"/>
      <c r="Q1960" s="11">
        <v>106</v>
      </c>
      <c r="R1960" s="6" t="s">
        <v>25</v>
      </c>
      <c r="S1960" s="6" t="s">
        <v>26</v>
      </c>
      <c r="T1960" s="6" t="s">
        <v>54</v>
      </c>
      <c r="U1960" s="11"/>
      <c r="V1960" s="11">
        <v>2005</v>
      </c>
      <c r="W1960" s="11">
        <v>464</v>
      </c>
      <c r="X1960" s="11">
        <v>7.5</v>
      </c>
      <c r="Y1960" s="11">
        <v>1.85</v>
      </c>
      <c r="Z1960" s="12">
        <v>0</v>
      </c>
    </row>
    <row r="1961" spans="1:26" x14ac:dyDescent="0.25">
      <c r="A1961" s="8" t="s">
        <v>20</v>
      </c>
      <c r="B1961" s="9" t="s">
        <v>2498</v>
      </c>
      <c r="C1961" s="13">
        <v>287</v>
      </c>
      <c r="D1961" s="13">
        <v>115</v>
      </c>
      <c r="E1961" s="13">
        <v>219</v>
      </c>
      <c r="F1961" s="13">
        <v>258</v>
      </c>
      <c r="G1961" s="9" t="s">
        <v>2499</v>
      </c>
      <c r="H1961" s="13">
        <v>902</v>
      </c>
      <c r="I1961" s="13">
        <v>15045676</v>
      </c>
      <c r="J1961" s="9" t="s">
        <v>1074</v>
      </c>
      <c r="K1961" s="9" t="s">
        <v>478</v>
      </c>
      <c r="L1961" s="9" t="s">
        <v>5505</v>
      </c>
      <c r="M1961" s="13" t="s">
        <v>2604</v>
      </c>
      <c r="N1961" s="13"/>
      <c r="O1961" s="9"/>
      <c r="P1961" s="13"/>
      <c r="Q1961" s="13">
        <v>376</v>
      </c>
      <c r="R1961" s="9" t="s">
        <v>25</v>
      </c>
      <c r="S1961" s="9" t="s">
        <v>26</v>
      </c>
      <c r="T1961" s="9" t="s">
        <v>27</v>
      </c>
      <c r="U1961" s="13">
        <v>16000000</v>
      </c>
      <c r="V1961" s="13">
        <v>2009</v>
      </c>
      <c r="W1961" s="13">
        <v>837</v>
      </c>
      <c r="X1961" s="13">
        <v>5.6</v>
      </c>
      <c r="Y1961" s="13">
        <v>2.35</v>
      </c>
      <c r="Z1961" s="14">
        <v>0</v>
      </c>
    </row>
    <row r="1962" spans="1:26" x14ac:dyDescent="0.25">
      <c r="A1962" s="5" t="s">
        <v>20</v>
      </c>
      <c r="B1962" s="6" t="s">
        <v>2500</v>
      </c>
      <c r="C1962" s="11">
        <v>233</v>
      </c>
      <c r="D1962" s="11">
        <v>93</v>
      </c>
      <c r="E1962" s="11">
        <v>27</v>
      </c>
      <c r="F1962" s="11">
        <v>49</v>
      </c>
      <c r="G1962" s="6" t="s">
        <v>2501</v>
      </c>
      <c r="H1962" s="11">
        <v>960</v>
      </c>
      <c r="I1962" s="11">
        <v>17427926</v>
      </c>
      <c r="J1962" s="6" t="s">
        <v>1786</v>
      </c>
      <c r="K1962" s="6"/>
      <c r="L1962" s="6"/>
      <c r="M1962" s="11"/>
      <c r="N1962" s="11"/>
      <c r="O1962" s="6"/>
      <c r="P1962" s="11"/>
      <c r="Q1962" s="11">
        <v>351</v>
      </c>
      <c r="R1962" s="6" t="s">
        <v>25</v>
      </c>
      <c r="S1962" s="6" t="s">
        <v>26</v>
      </c>
      <c r="T1962" s="6" t="s">
        <v>249</v>
      </c>
      <c r="U1962" s="11">
        <v>8000000</v>
      </c>
      <c r="V1962" s="11">
        <v>2008</v>
      </c>
      <c r="W1962" s="11">
        <v>664</v>
      </c>
      <c r="X1962" s="11">
        <v>5.9</v>
      </c>
      <c r="Y1962" s="11">
        <v>2.35</v>
      </c>
      <c r="Z1962" s="12">
        <v>0</v>
      </c>
    </row>
    <row r="1963" spans="1:26" x14ac:dyDescent="0.25">
      <c r="A1963" s="8" t="s">
        <v>20</v>
      </c>
      <c r="B1963" s="9" t="s">
        <v>2502</v>
      </c>
      <c r="C1963" s="13">
        <v>86</v>
      </c>
      <c r="D1963" s="13">
        <v>99</v>
      </c>
      <c r="E1963" s="13">
        <v>154</v>
      </c>
      <c r="F1963" s="13">
        <v>347</v>
      </c>
      <c r="G1963" s="9" t="s">
        <v>300</v>
      </c>
      <c r="H1963" s="13">
        <v>774</v>
      </c>
      <c r="I1963" s="13">
        <v>14983572</v>
      </c>
      <c r="J1963" s="9" t="s">
        <v>599</v>
      </c>
      <c r="K1963" s="9" t="s">
        <v>1074</v>
      </c>
      <c r="L1963" s="9" t="s">
        <v>4459</v>
      </c>
      <c r="M1963" s="13"/>
      <c r="N1963" s="13"/>
      <c r="O1963" s="9"/>
      <c r="P1963" s="13"/>
      <c r="Q1963" s="13">
        <v>162</v>
      </c>
      <c r="R1963" s="9" t="s">
        <v>25</v>
      </c>
      <c r="S1963" s="9" t="s">
        <v>26</v>
      </c>
      <c r="T1963" s="9" t="s">
        <v>27</v>
      </c>
      <c r="U1963" s="13">
        <v>25000000</v>
      </c>
      <c r="V1963" s="13">
        <v>2000</v>
      </c>
      <c r="W1963" s="13">
        <v>692</v>
      </c>
      <c r="X1963" s="13">
        <v>4.7</v>
      </c>
      <c r="Y1963" s="13">
        <v>1.85</v>
      </c>
      <c r="Z1963" s="14">
        <v>378</v>
      </c>
    </row>
    <row r="1964" spans="1:26" x14ac:dyDescent="0.25">
      <c r="A1964" s="5" t="s">
        <v>20</v>
      </c>
      <c r="B1964" s="6" t="s">
        <v>1769</v>
      </c>
      <c r="C1964" s="11">
        <v>160</v>
      </c>
      <c r="D1964" s="11">
        <v>107</v>
      </c>
      <c r="E1964" s="11">
        <v>0</v>
      </c>
      <c r="F1964" s="11">
        <v>255</v>
      </c>
      <c r="G1964" s="6" t="s">
        <v>2503</v>
      </c>
      <c r="H1964" s="11">
        <v>798</v>
      </c>
      <c r="I1964" s="11">
        <v>14637490</v>
      </c>
      <c r="J1964" s="6" t="s">
        <v>1786</v>
      </c>
      <c r="K1964" s="6" t="s">
        <v>5505</v>
      </c>
      <c r="L1964" s="6" t="s">
        <v>2604</v>
      </c>
      <c r="M1964" s="11"/>
      <c r="N1964" s="11"/>
      <c r="O1964" s="6"/>
      <c r="P1964" s="11"/>
      <c r="Q1964" s="11">
        <v>136</v>
      </c>
      <c r="R1964" s="6" t="s">
        <v>25</v>
      </c>
      <c r="S1964" s="6" t="s">
        <v>26</v>
      </c>
      <c r="T1964" s="6" t="s">
        <v>249</v>
      </c>
      <c r="U1964" s="11">
        <v>25000000</v>
      </c>
      <c r="V1964" s="11">
        <v>2010</v>
      </c>
      <c r="W1964" s="11">
        <v>374</v>
      </c>
      <c r="X1964" s="11">
        <v>4.8</v>
      </c>
      <c r="Y1964" s="11">
        <v>2.35</v>
      </c>
      <c r="Z1964" s="12">
        <v>0</v>
      </c>
    </row>
    <row r="1965" spans="1:26" x14ac:dyDescent="0.25">
      <c r="A1965" s="8" t="s">
        <v>20</v>
      </c>
      <c r="B1965" s="9" t="s">
        <v>2009</v>
      </c>
      <c r="C1965" s="13">
        <v>126</v>
      </c>
      <c r="D1965" s="13">
        <v>110</v>
      </c>
      <c r="E1965" s="13">
        <v>42</v>
      </c>
      <c r="F1965" s="13">
        <v>111</v>
      </c>
      <c r="G1965" s="9" t="s">
        <v>2504</v>
      </c>
      <c r="H1965" s="13">
        <v>355</v>
      </c>
      <c r="I1965" s="13">
        <v>14589444</v>
      </c>
      <c r="J1965" s="9" t="s">
        <v>599</v>
      </c>
      <c r="K1965" s="9" t="s">
        <v>1074</v>
      </c>
      <c r="L1965" s="9" t="s">
        <v>4459</v>
      </c>
      <c r="M1965" s="13"/>
      <c r="N1965" s="13"/>
      <c r="O1965" s="9"/>
      <c r="P1965" s="13"/>
      <c r="Q1965" s="13">
        <v>513</v>
      </c>
      <c r="R1965" s="9" t="s">
        <v>25</v>
      </c>
      <c r="S1965" s="9" t="s">
        <v>26</v>
      </c>
      <c r="T1965" s="9" t="s">
        <v>249</v>
      </c>
      <c r="U1965" s="13">
        <v>25000000</v>
      </c>
      <c r="V1965" s="13">
        <v>2004</v>
      </c>
      <c r="W1965" s="13">
        <v>155</v>
      </c>
      <c r="X1965" s="13">
        <v>6.8</v>
      </c>
      <c r="Y1965" s="13">
        <v>1.85</v>
      </c>
      <c r="Z1965" s="14">
        <v>0</v>
      </c>
    </row>
    <row r="1966" spans="1:26" x14ac:dyDescent="0.25">
      <c r="A1966" s="5" t="s">
        <v>20</v>
      </c>
      <c r="B1966" s="6" t="s">
        <v>2506</v>
      </c>
      <c r="C1966" s="11">
        <v>50</v>
      </c>
      <c r="D1966" s="11">
        <v>101</v>
      </c>
      <c r="E1966" s="11">
        <v>17</v>
      </c>
      <c r="F1966" s="11">
        <v>218</v>
      </c>
      <c r="G1966" s="6" t="s">
        <v>2507</v>
      </c>
      <c r="H1966" s="11">
        <v>900</v>
      </c>
      <c r="I1966" s="11">
        <v>14095303</v>
      </c>
      <c r="J1966" s="6" t="s">
        <v>497</v>
      </c>
      <c r="K1966" s="6" t="s">
        <v>5507</v>
      </c>
      <c r="L1966" s="6" t="s">
        <v>5505</v>
      </c>
      <c r="M1966" s="11" t="s">
        <v>4459</v>
      </c>
      <c r="N1966" s="11" t="s">
        <v>2604</v>
      </c>
      <c r="O1966" s="6"/>
      <c r="P1966" s="11"/>
      <c r="Q1966" s="11">
        <v>68</v>
      </c>
      <c r="R1966" s="6" t="s">
        <v>25</v>
      </c>
      <c r="S1966" s="6" t="s">
        <v>26</v>
      </c>
      <c r="T1966" s="6" t="s">
        <v>249</v>
      </c>
      <c r="U1966" s="11">
        <v>25000000</v>
      </c>
      <c r="V1966" s="11">
        <v>1996</v>
      </c>
      <c r="W1966" s="11">
        <v>246</v>
      </c>
      <c r="X1966" s="11">
        <v>5.4</v>
      </c>
      <c r="Y1966" s="11">
        <v>2.35</v>
      </c>
      <c r="Z1966" s="12">
        <v>503</v>
      </c>
    </row>
    <row r="1967" spans="1:26" x14ac:dyDescent="0.25">
      <c r="A1967" s="8" t="s">
        <v>20</v>
      </c>
      <c r="B1967" s="9" t="s">
        <v>2509</v>
      </c>
      <c r="C1967" s="13">
        <v>52</v>
      </c>
      <c r="D1967" s="13">
        <v>85</v>
      </c>
      <c r="E1967" s="13">
        <v>54</v>
      </c>
      <c r="F1967" s="13">
        <v>455</v>
      </c>
      <c r="G1967" s="9" t="s">
        <v>1017</v>
      </c>
      <c r="H1967" s="13">
        <v>985</v>
      </c>
      <c r="I1967" s="13">
        <v>13973532</v>
      </c>
      <c r="J1967" s="9" t="s">
        <v>599</v>
      </c>
      <c r="K1967" s="9" t="s">
        <v>5507</v>
      </c>
      <c r="L1967" s="9"/>
      <c r="M1967" s="13"/>
      <c r="N1967" s="13"/>
      <c r="O1967" s="9"/>
      <c r="P1967" s="13"/>
      <c r="Q1967" s="13">
        <v>92</v>
      </c>
      <c r="R1967" s="9" t="s">
        <v>25</v>
      </c>
      <c r="S1967" s="9" t="s">
        <v>26</v>
      </c>
      <c r="T1967" s="9" t="s">
        <v>27</v>
      </c>
      <c r="U1967" s="13">
        <v>25000000</v>
      </c>
      <c r="V1967" s="13">
        <v>2002</v>
      </c>
      <c r="W1967" s="13">
        <v>637</v>
      </c>
      <c r="X1967" s="13">
        <v>5.0999999999999996</v>
      </c>
      <c r="Y1967" s="13">
        <v>1.85</v>
      </c>
      <c r="Z1967" s="14">
        <v>215</v>
      </c>
    </row>
    <row r="1968" spans="1:26" x14ac:dyDescent="0.25">
      <c r="A1968" s="5" t="s">
        <v>20</v>
      </c>
      <c r="B1968" s="6" t="s">
        <v>1477</v>
      </c>
      <c r="C1968" s="11">
        <v>260</v>
      </c>
      <c r="D1968" s="11">
        <v>132</v>
      </c>
      <c r="E1968" s="11">
        <v>241</v>
      </c>
      <c r="F1968" s="11">
        <v>151</v>
      </c>
      <c r="G1968" s="6" t="s">
        <v>486</v>
      </c>
      <c r="H1968" s="11">
        <v>27000</v>
      </c>
      <c r="I1968" s="11">
        <v>1865774</v>
      </c>
      <c r="J1968" s="6" t="s">
        <v>3170</v>
      </c>
      <c r="K1968" s="6" t="s">
        <v>5507</v>
      </c>
      <c r="L1968" s="6" t="s">
        <v>1074</v>
      </c>
      <c r="M1968" s="11" t="s">
        <v>5155</v>
      </c>
      <c r="N1968" s="11" t="s">
        <v>2604</v>
      </c>
      <c r="O1968" s="6"/>
      <c r="P1968" s="11"/>
      <c r="Q1968" s="11">
        <v>174</v>
      </c>
      <c r="R1968" s="6" t="s">
        <v>25</v>
      </c>
      <c r="S1968" s="6" t="s">
        <v>34</v>
      </c>
      <c r="T1968" s="6" t="s">
        <v>249</v>
      </c>
      <c r="U1968" s="11">
        <v>30000000</v>
      </c>
      <c r="V1968" s="11">
        <v>2015</v>
      </c>
      <c r="W1968" s="11">
        <v>154</v>
      </c>
      <c r="X1968" s="11">
        <v>7</v>
      </c>
      <c r="Y1968" s="11">
        <v>2.35</v>
      </c>
      <c r="Z1968" s="12">
        <v>43000</v>
      </c>
    </row>
    <row r="1969" spans="1:26" x14ac:dyDescent="0.25">
      <c r="A1969" s="8" t="s">
        <v>20</v>
      </c>
      <c r="B1969" s="9" t="s">
        <v>1403</v>
      </c>
      <c r="C1969" s="13">
        <v>111</v>
      </c>
      <c r="D1969" s="13">
        <v>88</v>
      </c>
      <c r="E1969" s="13">
        <v>82</v>
      </c>
      <c r="F1969" s="13">
        <v>432</v>
      </c>
      <c r="G1969" s="9" t="s">
        <v>2510</v>
      </c>
      <c r="H1969" s="13">
        <v>874</v>
      </c>
      <c r="I1969" s="13">
        <v>13920741</v>
      </c>
      <c r="J1969" s="9" t="s">
        <v>599</v>
      </c>
      <c r="K1969" s="9"/>
      <c r="L1969" s="9"/>
      <c r="M1969" s="13"/>
      <c r="N1969" s="13"/>
      <c r="O1969" s="9"/>
      <c r="P1969" s="13"/>
      <c r="Q1969" s="13">
        <v>149</v>
      </c>
      <c r="R1969" s="9" t="s">
        <v>25</v>
      </c>
      <c r="S1969" s="9" t="s">
        <v>26</v>
      </c>
      <c r="T1969" s="9" t="s">
        <v>27</v>
      </c>
      <c r="U1969" s="13"/>
      <c r="V1969" s="13">
        <v>2007</v>
      </c>
      <c r="W1969" s="13">
        <v>434</v>
      </c>
      <c r="X1969" s="13">
        <v>6.7</v>
      </c>
      <c r="Y1969" s="13">
        <v>2.35</v>
      </c>
      <c r="Z1969" s="14">
        <v>0</v>
      </c>
    </row>
    <row r="1970" spans="1:26" x14ac:dyDescent="0.25">
      <c r="A1970" s="5" t="s">
        <v>20</v>
      </c>
      <c r="B1970" s="6" t="s">
        <v>1662</v>
      </c>
      <c r="C1970" s="11">
        <v>231</v>
      </c>
      <c r="D1970" s="11">
        <v>90</v>
      </c>
      <c r="E1970" s="11">
        <v>160</v>
      </c>
      <c r="F1970" s="11">
        <v>852</v>
      </c>
      <c r="G1970" s="6" t="s">
        <v>22</v>
      </c>
      <c r="H1970" s="11">
        <v>963</v>
      </c>
      <c r="I1970" s="11">
        <v>18860403</v>
      </c>
      <c r="J1970" s="6" t="s">
        <v>1786</v>
      </c>
      <c r="K1970" s="6" t="s">
        <v>2604</v>
      </c>
      <c r="L1970" s="6"/>
      <c r="M1970" s="11"/>
      <c r="N1970" s="11"/>
      <c r="O1970" s="6"/>
      <c r="P1970" s="11"/>
      <c r="Q1970" s="11">
        <v>130</v>
      </c>
      <c r="R1970" s="6" t="s">
        <v>25</v>
      </c>
      <c r="S1970" s="6" t="s">
        <v>26</v>
      </c>
      <c r="T1970" s="6" t="s">
        <v>27</v>
      </c>
      <c r="U1970" s="11">
        <v>25000000</v>
      </c>
      <c r="V1970" s="11">
        <v>2011</v>
      </c>
      <c r="W1970" s="11">
        <v>936</v>
      </c>
      <c r="X1970" s="11">
        <v>4</v>
      </c>
      <c r="Y1970" s="11">
        <v>1.85</v>
      </c>
      <c r="Z1970" s="12">
        <v>0</v>
      </c>
    </row>
    <row r="1971" spans="1:26" x14ac:dyDescent="0.25">
      <c r="A1971" s="8" t="s">
        <v>20</v>
      </c>
      <c r="B1971" s="9" t="s">
        <v>1395</v>
      </c>
      <c r="C1971" s="13">
        <v>99</v>
      </c>
      <c r="D1971" s="13">
        <v>145</v>
      </c>
      <c r="E1971" s="13">
        <v>317</v>
      </c>
      <c r="F1971" s="13">
        <v>70</v>
      </c>
      <c r="G1971" s="9" t="s">
        <v>2511</v>
      </c>
      <c r="H1971" s="13">
        <v>876</v>
      </c>
      <c r="I1971" s="13">
        <v>13038660</v>
      </c>
      <c r="J1971" s="9" t="s">
        <v>1074</v>
      </c>
      <c r="K1971" s="9"/>
      <c r="L1971" s="9"/>
      <c r="M1971" s="13"/>
      <c r="N1971" s="13"/>
      <c r="O1971" s="9"/>
      <c r="P1971" s="13"/>
      <c r="Q1971" s="13">
        <v>163</v>
      </c>
      <c r="R1971" s="9" t="s">
        <v>25</v>
      </c>
      <c r="S1971" s="9" t="s">
        <v>26</v>
      </c>
      <c r="T1971" s="9" t="s">
        <v>249</v>
      </c>
      <c r="U1971" s="13">
        <v>25000000</v>
      </c>
      <c r="V1971" s="13">
        <v>1999</v>
      </c>
      <c r="W1971" s="13">
        <v>219</v>
      </c>
      <c r="X1971" s="13">
        <v>7.3</v>
      </c>
      <c r="Y1971" s="13">
        <v>1.85</v>
      </c>
      <c r="Z1971" s="14">
        <v>0</v>
      </c>
    </row>
    <row r="1972" spans="1:26" x14ac:dyDescent="0.25">
      <c r="A1972" s="5" t="s">
        <v>20</v>
      </c>
      <c r="B1972" s="6" t="s">
        <v>900</v>
      </c>
      <c r="C1972" s="11">
        <v>159</v>
      </c>
      <c r="D1972" s="11">
        <v>110</v>
      </c>
      <c r="E1972" s="11">
        <v>425</v>
      </c>
      <c r="F1972" s="11">
        <v>148</v>
      </c>
      <c r="G1972" s="6" t="s">
        <v>591</v>
      </c>
      <c r="H1972" s="11">
        <v>3000</v>
      </c>
      <c r="I1972" s="11">
        <v>28831145</v>
      </c>
      <c r="J1972" s="6" t="s">
        <v>1074</v>
      </c>
      <c r="K1972" s="6" t="s">
        <v>5506</v>
      </c>
      <c r="L1972" s="6"/>
      <c r="M1972" s="11"/>
      <c r="N1972" s="11"/>
      <c r="O1972" s="6"/>
      <c r="P1972" s="11"/>
      <c r="Q1972" s="11">
        <v>113</v>
      </c>
      <c r="R1972" s="6" t="s">
        <v>25</v>
      </c>
      <c r="S1972" s="6" t="s">
        <v>26</v>
      </c>
      <c r="T1972" s="6" t="s">
        <v>249</v>
      </c>
      <c r="U1972" s="11">
        <v>25000000</v>
      </c>
      <c r="V1972" s="11">
        <v>2014</v>
      </c>
      <c r="W1972" s="11">
        <v>466</v>
      </c>
      <c r="X1972" s="11">
        <v>6.8</v>
      </c>
      <c r="Y1972" s="11">
        <v>2.35</v>
      </c>
      <c r="Z1972" s="12">
        <v>14000</v>
      </c>
    </row>
    <row r="1973" spans="1:26" x14ac:dyDescent="0.25">
      <c r="A1973" s="8" t="s">
        <v>20</v>
      </c>
      <c r="B1973" s="9" t="s">
        <v>2003</v>
      </c>
      <c r="C1973" s="13">
        <v>159</v>
      </c>
      <c r="D1973" s="13">
        <v>101</v>
      </c>
      <c r="E1973" s="13">
        <v>365</v>
      </c>
      <c r="F1973" s="13">
        <v>141</v>
      </c>
      <c r="G1973" s="9" t="s">
        <v>2512</v>
      </c>
      <c r="H1973" s="13">
        <v>338</v>
      </c>
      <c r="I1973" s="13"/>
      <c r="J1973" s="9" t="s">
        <v>497</v>
      </c>
      <c r="K1973" s="9" t="s">
        <v>1786</v>
      </c>
      <c r="L1973" s="9" t="s">
        <v>2970</v>
      </c>
      <c r="M1973" s="13" t="s">
        <v>2604</v>
      </c>
      <c r="N1973" s="13"/>
      <c r="O1973" s="9"/>
      <c r="P1973" s="13"/>
      <c r="Q1973" s="13">
        <v>189</v>
      </c>
      <c r="R1973" s="9" t="s">
        <v>25</v>
      </c>
      <c r="S1973" s="9" t="s">
        <v>34</v>
      </c>
      <c r="T1973" s="9" t="s">
        <v>249</v>
      </c>
      <c r="U1973" s="13">
        <v>25000000</v>
      </c>
      <c r="V1973" s="13">
        <v>1985</v>
      </c>
      <c r="W1973" s="13">
        <v>246</v>
      </c>
      <c r="X1973" s="13">
        <v>6.1</v>
      </c>
      <c r="Y1973" s="13">
        <v>2.35</v>
      </c>
      <c r="Z1973" s="14">
        <v>0</v>
      </c>
    </row>
    <row r="1974" spans="1:26" x14ac:dyDescent="0.25">
      <c r="A1974" s="5" t="s">
        <v>20</v>
      </c>
      <c r="B1974" s="6" t="s">
        <v>42</v>
      </c>
      <c r="C1974" s="11">
        <v>7</v>
      </c>
      <c r="D1974" s="11">
        <v>30</v>
      </c>
      <c r="E1974" s="11"/>
      <c r="F1974" s="11">
        <v>265</v>
      </c>
      <c r="G1974" s="6" t="s">
        <v>2513</v>
      </c>
      <c r="H1974" s="11">
        <v>971</v>
      </c>
      <c r="I1974" s="11"/>
      <c r="J1974" s="6" t="s">
        <v>497</v>
      </c>
      <c r="K1974" s="6" t="s">
        <v>2809</v>
      </c>
      <c r="L1974" s="6" t="s">
        <v>599</v>
      </c>
      <c r="M1974" s="11" t="s">
        <v>4118</v>
      </c>
      <c r="N1974" s="11" t="s">
        <v>478</v>
      </c>
      <c r="O1974" s="6" t="s">
        <v>2970</v>
      </c>
      <c r="P1974" s="11"/>
      <c r="Q1974" s="11">
        <v>60</v>
      </c>
      <c r="R1974" s="6" t="s">
        <v>25</v>
      </c>
      <c r="S1974" s="6" t="s">
        <v>26</v>
      </c>
      <c r="T1974" s="6" t="s">
        <v>2514</v>
      </c>
      <c r="U1974" s="11"/>
      <c r="V1974" s="11"/>
      <c r="W1974" s="11">
        <v>918</v>
      </c>
      <c r="X1974" s="11">
        <v>7.2</v>
      </c>
      <c r="Y1974" s="11">
        <v>4</v>
      </c>
      <c r="Z1974" s="12">
        <v>581</v>
      </c>
    </row>
    <row r="1975" spans="1:26" x14ac:dyDescent="0.25">
      <c r="A1975" s="8" t="s">
        <v>20</v>
      </c>
      <c r="B1975" s="9" t="s">
        <v>1238</v>
      </c>
      <c r="C1975" s="13">
        <v>199</v>
      </c>
      <c r="D1975" s="13">
        <v>122</v>
      </c>
      <c r="E1975" s="13">
        <v>0</v>
      </c>
      <c r="F1975" s="13">
        <v>939</v>
      </c>
      <c r="G1975" s="9" t="s">
        <v>72</v>
      </c>
      <c r="H1975" s="13">
        <v>18000</v>
      </c>
      <c r="I1975" s="13">
        <v>11538204</v>
      </c>
      <c r="J1975" s="9" t="s">
        <v>5507</v>
      </c>
      <c r="K1975" s="9" t="s">
        <v>1074</v>
      </c>
      <c r="L1975" s="9" t="s">
        <v>5155</v>
      </c>
      <c r="M1975" s="13"/>
      <c r="N1975" s="13"/>
      <c r="O1975" s="9"/>
      <c r="P1975" s="13"/>
      <c r="Q1975" s="13">
        <v>135</v>
      </c>
      <c r="R1975" s="9" t="s">
        <v>25</v>
      </c>
      <c r="S1975" s="9" t="s">
        <v>26</v>
      </c>
      <c r="T1975" s="9" t="s">
        <v>27</v>
      </c>
      <c r="U1975" s="13">
        <v>25000000</v>
      </c>
      <c r="V1975" s="13">
        <v>2010</v>
      </c>
      <c r="W1975" s="13">
        <v>1000</v>
      </c>
      <c r="X1975" s="13">
        <v>7</v>
      </c>
      <c r="Y1975" s="13">
        <v>2.35</v>
      </c>
      <c r="Z1975" s="14">
        <v>0</v>
      </c>
    </row>
    <row r="1976" spans="1:26" x14ac:dyDescent="0.25">
      <c r="A1976" s="5" t="s">
        <v>20</v>
      </c>
      <c r="B1976" s="6" t="s">
        <v>1733</v>
      </c>
      <c r="C1976" s="11">
        <v>119</v>
      </c>
      <c r="D1976" s="11">
        <v>107</v>
      </c>
      <c r="E1976" s="11">
        <v>308</v>
      </c>
      <c r="F1976" s="11">
        <v>872</v>
      </c>
      <c r="G1976" s="6" t="s">
        <v>796</v>
      </c>
      <c r="H1976" s="11">
        <v>13000</v>
      </c>
      <c r="I1976" s="11">
        <v>11008432</v>
      </c>
      <c r="J1976" s="6" t="s">
        <v>3170</v>
      </c>
      <c r="K1976" s="6" t="s">
        <v>1074</v>
      </c>
      <c r="L1976" s="6" t="s">
        <v>5506</v>
      </c>
      <c r="M1976" s="11"/>
      <c r="N1976" s="11"/>
      <c r="O1976" s="6"/>
      <c r="P1976" s="11"/>
      <c r="Q1976" s="11">
        <v>194</v>
      </c>
      <c r="R1976" s="6" t="s">
        <v>25</v>
      </c>
      <c r="S1976" s="6" t="s">
        <v>26</v>
      </c>
      <c r="T1976" s="6" t="s">
        <v>27</v>
      </c>
      <c r="U1976" s="11">
        <v>25000000</v>
      </c>
      <c r="V1976" s="11">
        <v>2005</v>
      </c>
      <c r="W1976" s="11">
        <v>947</v>
      </c>
      <c r="X1976" s="11">
        <v>7.1</v>
      </c>
      <c r="Y1976" s="11">
        <v>1.85</v>
      </c>
      <c r="Z1976" s="12">
        <v>5000</v>
      </c>
    </row>
    <row r="1977" spans="1:26" x14ac:dyDescent="0.25">
      <c r="A1977" s="8" t="s">
        <v>20</v>
      </c>
      <c r="B1977" s="9" t="s">
        <v>2515</v>
      </c>
      <c r="C1977" s="13">
        <v>120</v>
      </c>
      <c r="D1977" s="13">
        <v>127</v>
      </c>
      <c r="E1977" s="13">
        <v>36</v>
      </c>
      <c r="F1977" s="13">
        <v>399</v>
      </c>
      <c r="G1977" s="9" t="s">
        <v>1892</v>
      </c>
      <c r="H1977" s="13">
        <v>562</v>
      </c>
      <c r="I1977" s="13">
        <v>12188642</v>
      </c>
      <c r="J1977" s="9" t="s">
        <v>3170</v>
      </c>
      <c r="K1977" s="9" t="s">
        <v>1074</v>
      </c>
      <c r="L1977" s="9" t="s">
        <v>5155</v>
      </c>
      <c r="M1977" s="13"/>
      <c r="N1977" s="13"/>
      <c r="O1977" s="9"/>
      <c r="P1977" s="13"/>
      <c r="Q1977" s="13">
        <v>56</v>
      </c>
      <c r="R1977" s="9" t="s">
        <v>25</v>
      </c>
      <c r="S1977" s="9" t="s">
        <v>2516</v>
      </c>
      <c r="T1977" s="9" t="s">
        <v>27</v>
      </c>
      <c r="U1977" s="13">
        <v>26000000</v>
      </c>
      <c r="V1977" s="13">
        <v>2015</v>
      </c>
      <c r="W1977" s="13">
        <v>499</v>
      </c>
      <c r="X1977" s="13">
        <v>6.9</v>
      </c>
      <c r="Y1977" s="13">
        <v>2.35</v>
      </c>
      <c r="Z1977" s="14">
        <v>0</v>
      </c>
    </row>
    <row r="1978" spans="1:26" x14ac:dyDescent="0.25">
      <c r="A1978" s="5" t="s">
        <v>20</v>
      </c>
      <c r="B1978" s="6" t="s">
        <v>1551</v>
      </c>
      <c r="C1978" s="11">
        <v>180</v>
      </c>
      <c r="D1978" s="11">
        <v>99</v>
      </c>
      <c r="E1978" s="11">
        <v>0</v>
      </c>
      <c r="F1978" s="11">
        <v>52</v>
      </c>
      <c r="G1978" s="6" t="s">
        <v>2517</v>
      </c>
      <c r="H1978" s="11">
        <v>400</v>
      </c>
      <c r="I1978" s="11">
        <v>11100000</v>
      </c>
      <c r="J1978" s="6" t="s">
        <v>497</v>
      </c>
      <c r="K1978" s="6" t="s">
        <v>378</v>
      </c>
      <c r="L1978" s="6" t="s">
        <v>599</v>
      </c>
      <c r="M1978" s="11" t="s">
        <v>478</v>
      </c>
      <c r="N1978" s="11"/>
      <c r="O1978" s="6"/>
      <c r="P1978" s="11"/>
      <c r="Q1978" s="11">
        <v>331</v>
      </c>
      <c r="R1978" s="6" t="s">
        <v>25</v>
      </c>
      <c r="S1978" s="6" t="s">
        <v>26</v>
      </c>
      <c r="T1978" s="6" t="s">
        <v>27</v>
      </c>
      <c r="U1978" s="11">
        <v>25000000</v>
      </c>
      <c r="V1978" s="11">
        <v>1986</v>
      </c>
      <c r="W1978" s="11">
        <v>223</v>
      </c>
      <c r="X1978" s="11">
        <v>7.3</v>
      </c>
      <c r="Y1978" s="11">
        <v>2.35</v>
      </c>
      <c r="Z1978" s="12">
        <v>19000</v>
      </c>
    </row>
    <row r="1979" spans="1:26" x14ac:dyDescent="0.25">
      <c r="A1979" s="8" t="s">
        <v>20</v>
      </c>
      <c r="B1979" s="9" t="s">
        <v>2518</v>
      </c>
      <c r="C1979" s="13">
        <v>58</v>
      </c>
      <c r="D1979" s="13">
        <v>104</v>
      </c>
      <c r="E1979" s="13">
        <v>8</v>
      </c>
      <c r="F1979" s="13">
        <v>8</v>
      </c>
      <c r="G1979" s="9" t="s">
        <v>2519</v>
      </c>
      <c r="H1979" s="13">
        <v>172</v>
      </c>
      <c r="I1979" s="13"/>
      <c r="J1979" s="9" t="s">
        <v>599</v>
      </c>
      <c r="K1979" s="9" t="s">
        <v>4459</v>
      </c>
      <c r="L1979" s="9"/>
      <c r="M1979" s="13"/>
      <c r="N1979" s="13"/>
      <c r="O1979" s="9"/>
      <c r="P1979" s="13"/>
      <c r="Q1979" s="13">
        <v>11</v>
      </c>
      <c r="R1979" s="9" t="s">
        <v>537</v>
      </c>
      <c r="S1979" s="9" t="s">
        <v>538</v>
      </c>
      <c r="T1979" s="9" t="s">
        <v>42</v>
      </c>
      <c r="U1979" s="13">
        <v>17000000</v>
      </c>
      <c r="V1979" s="13">
        <v>2012</v>
      </c>
      <c r="W1979" s="13">
        <v>20</v>
      </c>
      <c r="X1979" s="13">
        <v>6.3</v>
      </c>
      <c r="Y1979" s="13">
        <v>2.35</v>
      </c>
      <c r="Z1979" s="14">
        <v>853</v>
      </c>
    </row>
    <row r="1980" spans="1:26" x14ac:dyDescent="0.25">
      <c r="A1980" s="5" t="s">
        <v>20</v>
      </c>
      <c r="B1980" s="6" t="s">
        <v>2244</v>
      </c>
      <c r="C1980" s="11">
        <v>317</v>
      </c>
      <c r="D1980" s="11">
        <v>140</v>
      </c>
      <c r="E1980" s="11">
        <v>149</v>
      </c>
      <c r="F1980" s="11">
        <v>581</v>
      </c>
      <c r="G1980" s="6" t="s">
        <v>606</v>
      </c>
      <c r="H1980" s="11">
        <v>27000</v>
      </c>
      <c r="I1980" s="11">
        <v>13651662</v>
      </c>
      <c r="J1980" s="6" t="s">
        <v>1074</v>
      </c>
      <c r="K1980" s="6" t="s">
        <v>5506</v>
      </c>
      <c r="L1980" s="6"/>
      <c r="M1980" s="11"/>
      <c r="N1980" s="11"/>
      <c r="O1980" s="6"/>
      <c r="P1980" s="11"/>
      <c r="Q1980" s="11">
        <v>514</v>
      </c>
      <c r="R1980" s="6" t="s">
        <v>25</v>
      </c>
      <c r="S1980" s="6" t="s">
        <v>26</v>
      </c>
      <c r="T1980" s="6" t="s">
        <v>27</v>
      </c>
      <c r="U1980" s="11">
        <v>25000000</v>
      </c>
      <c r="V1980" s="11">
        <v>2011</v>
      </c>
      <c r="W1980" s="11">
        <v>798</v>
      </c>
      <c r="X1980" s="11">
        <v>8.1999999999999993</v>
      </c>
      <c r="Y1980" s="11">
        <v>2.35</v>
      </c>
      <c r="Z1980" s="12">
        <v>77000</v>
      </c>
    </row>
    <row r="1981" spans="1:26" x14ac:dyDescent="0.25">
      <c r="A1981" s="8" t="s">
        <v>309</v>
      </c>
      <c r="B1981" s="9" t="s">
        <v>1471</v>
      </c>
      <c r="C1981" s="13">
        <v>44</v>
      </c>
      <c r="D1981" s="13">
        <v>133</v>
      </c>
      <c r="E1981" s="13">
        <v>277</v>
      </c>
      <c r="F1981" s="13">
        <v>8000</v>
      </c>
      <c r="G1981" s="9" t="s">
        <v>106</v>
      </c>
      <c r="H1981" s="13">
        <v>25000</v>
      </c>
      <c r="I1981" s="13">
        <v>11030963</v>
      </c>
      <c r="J1981" s="9" t="s">
        <v>3170</v>
      </c>
      <c r="K1981" s="9" t="s">
        <v>1074</v>
      </c>
      <c r="L1981" s="9" t="s">
        <v>2604</v>
      </c>
      <c r="M1981" s="13" t="s">
        <v>5508</v>
      </c>
      <c r="N1981" s="13"/>
      <c r="O1981" s="9"/>
      <c r="P1981" s="13"/>
      <c r="Q1981" s="13">
        <v>93</v>
      </c>
      <c r="R1981" s="9" t="s">
        <v>25</v>
      </c>
      <c r="S1981" s="9" t="s">
        <v>34</v>
      </c>
      <c r="T1981" s="9" t="s">
        <v>249</v>
      </c>
      <c r="U1981" s="13">
        <v>28000000</v>
      </c>
      <c r="V1981" s="13">
        <v>1996</v>
      </c>
      <c r="W1981" s="13">
        <v>14000</v>
      </c>
      <c r="X1981" s="13">
        <v>7.1</v>
      </c>
      <c r="Y1981" s="13">
        <v>1.85</v>
      </c>
      <c r="Z1981" s="14">
        <v>0</v>
      </c>
    </row>
    <row r="1982" spans="1:26" x14ac:dyDescent="0.25">
      <c r="A1982" s="5" t="s">
        <v>20</v>
      </c>
      <c r="B1982" s="6" t="s">
        <v>1416</v>
      </c>
      <c r="C1982" s="11">
        <v>22</v>
      </c>
      <c r="D1982" s="11">
        <v>271</v>
      </c>
      <c r="E1982" s="11">
        <v>33</v>
      </c>
      <c r="F1982" s="11">
        <v>251</v>
      </c>
      <c r="G1982" s="6" t="s">
        <v>2520</v>
      </c>
      <c r="H1982" s="11">
        <v>854</v>
      </c>
      <c r="I1982" s="11">
        <v>10769960</v>
      </c>
      <c r="J1982" s="6" t="s">
        <v>1074</v>
      </c>
      <c r="K1982" s="6" t="s">
        <v>5155</v>
      </c>
      <c r="L1982" s="6" t="s">
        <v>5508</v>
      </c>
      <c r="M1982" s="11"/>
      <c r="N1982" s="11"/>
      <c r="O1982" s="6"/>
      <c r="P1982" s="11"/>
      <c r="Q1982" s="11">
        <v>256</v>
      </c>
      <c r="R1982" s="6" t="s">
        <v>25</v>
      </c>
      <c r="S1982" s="6" t="s">
        <v>26</v>
      </c>
      <c r="T1982" s="6" t="s">
        <v>54</v>
      </c>
      <c r="U1982" s="11">
        <v>25000000</v>
      </c>
      <c r="V1982" s="11">
        <v>1993</v>
      </c>
      <c r="W1982" s="11">
        <v>702</v>
      </c>
      <c r="X1982" s="11">
        <v>7.7</v>
      </c>
      <c r="Y1982" s="11">
        <v>1.85</v>
      </c>
      <c r="Z1982" s="12">
        <v>0</v>
      </c>
    </row>
    <row r="1983" spans="1:26" x14ac:dyDescent="0.25">
      <c r="A1983" s="8" t="s">
        <v>20</v>
      </c>
      <c r="B1983" s="9" t="s">
        <v>2208</v>
      </c>
      <c r="C1983" s="13">
        <v>143</v>
      </c>
      <c r="D1983" s="13">
        <v>112</v>
      </c>
      <c r="E1983" s="13">
        <v>108</v>
      </c>
      <c r="F1983" s="13">
        <v>2000</v>
      </c>
      <c r="G1983" s="9" t="s">
        <v>198</v>
      </c>
      <c r="H1983" s="13">
        <v>23000</v>
      </c>
      <c r="I1983" s="13">
        <v>10911750</v>
      </c>
      <c r="J1983" s="9" t="s">
        <v>1074</v>
      </c>
      <c r="K1983" s="9" t="s">
        <v>5508</v>
      </c>
      <c r="L1983" s="9"/>
      <c r="M1983" s="13"/>
      <c r="N1983" s="13"/>
      <c r="O1983" s="9"/>
      <c r="P1983" s="13"/>
      <c r="Q1983" s="13">
        <v>99</v>
      </c>
      <c r="R1983" s="9" t="s">
        <v>25</v>
      </c>
      <c r="S1983" s="9" t="s">
        <v>26</v>
      </c>
      <c r="T1983" s="9" t="s">
        <v>249</v>
      </c>
      <c r="U1983" s="13">
        <v>25000000</v>
      </c>
      <c r="V1983" s="13">
        <v>2008</v>
      </c>
      <c r="W1983" s="13">
        <v>17000</v>
      </c>
      <c r="X1983" s="13">
        <v>6.5</v>
      </c>
      <c r="Y1983" s="13">
        <v>1.85</v>
      </c>
      <c r="Z1983" s="14">
        <v>982</v>
      </c>
    </row>
    <row r="1984" spans="1:26" x14ac:dyDescent="0.25">
      <c r="A1984" s="5" t="s">
        <v>20</v>
      </c>
      <c r="B1984" s="6" t="s">
        <v>1508</v>
      </c>
      <c r="C1984" s="11">
        <v>72</v>
      </c>
      <c r="D1984" s="11">
        <v>99</v>
      </c>
      <c r="E1984" s="11">
        <v>79</v>
      </c>
      <c r="F1984" s="11">
        <v>956</v>
      </c>
      <c r="G1984" s="6" t="s">
        <v>689</v>
      </c>
      <c r="H1984" s="11">
        <v>16000</v>
      </c>
      <c r="I1984" s="11">
        <v>10719367</v>
      </c>
      <c r="J1984" s="6" t="s">
        <v>1074</v>
      </c>
      <c r="K1984" s="6" t="s">
        <v>2909</v>
      </c>
      <c r="L1984" s="6" t="s">
        <v>5505</v>
      </c>
      <c r="M1984" s="11" t="s">
        <v>4459</v>
      </c>
      <c r="N1984" s="11" t="s">
        <v>2604</v>
      </c>
      <c r="O1984" s="6"/>
      <c r="P1984" s="11"/>
      <c r="Q1984" s="11">
        <v>157</v>
      </c>
      <c r="R1984" s="6" t="s">
        <v>25</v>
      </c>
      <c r="S1984" s="6" t="s">
        <v>26</v>
      </c>
      <c r="T1984" s="6" t="s">
        <v>27</v>
      </c>
      <c r="U1984" s="11">
        <v>25000000</v>
      </c>
      <c r="V1984" s="11">
        <v>2002</v>
      </c>
      <c r="W1984" s="11">
        <v>11000</v>
      </c>
      <c r="X1984" s="11">
        <v>4.9000000000000004</v>
      </c>
      <c r="Y1984" s="11">
        <v>2.35</v>
      </c>
      <c r="Z1984" s="12">
        <v>261</v>
      </c>
    </row>
    <row r="1985" spans="1:26" x14ac:dyDescent="0.25">
      <c r="A1985" s="8" t="s">
        <v>20</v>
      </c>
      <c r="B1985" s="9" t="s">
        <v>2521</v>
      </c>
      <c r="C1985" s="13">
        <v>70</v>
      </c>
      <c r="D1985" s="13">
        <v>100</v>
      </c>
      <c r="E1985" s="13">
        <v>57</v>
      </c>
      <c r="F1985" s="13">
        <v>92</v>
      </c>
      <c r="G1985" s="9" t="s">
        <v>2522</v>
      </c>
      <c r="H1985" s="13">
        <v>181</v>
      </c>
      <c r="I1985" s="13">
        <v>10114315</v>
      </c>
      <c r="J1985" s="9" t="s">
        <v>1074</v>
      </c>
      <c r="K1985" s="9" t="s">
        <v>5505</v>
      </c>
      <c r="L1985" s="9" t="s">
        <v>2604</v>
      </c>
      <c r="M1985" s="13"/>
      <c r="N1985" s="13"/>
      <c r="O1985" s="9"/>
      <c r="P1985" s="13"/>
      <c r="Q1985" s="13">
        <v>187</v>
      </c>
      <c r="R1985" s="9" t="s">
        <v>25</v>
      </c>
      <c r="S1985" s="9" t="s">
        <v>26</v>
      </c>
      <c r="T1985" s="9" t="s">
        <v>27</v>
      </c>
      <c r="U1985" s="13">
        <v>25000000</v>
      </c>
      <c r="V1985" s="13">
        <v>1999</v>
      </c>
      <c r="W1985" s="13">
        <v>151</v>
      </c>
      <c r="X1985" s="13">
        <v>6.4</v>
      </c>
      <c r="Y1985" s="13">
        <v>2.35</v>
      </c>
      <c r="Z1985" s="14">
        <v>0</v>
      </c>
    </row>
    <row r="1986" spans="1:26" x14ac:dyDescent="0.25">
      <c r="A1986" s="5" t="s">
        <v>20</v>
      </c>
      <c r="B1986" s="6" t="s">
        <v>2523</v>
      </c>
      <c r="C1986" s="11">
        <v>264</v>
      </c>
      <c r="D1986" s="11">
        <v>92</v>
      </c>
      <c r="E1986" s="11">
        <v>30</v>
      </c>
      <c r="F1986" s="11">
        <v>309</v>
      </c>
      <c r="G1986" s="6" t="s">
        <v>2524</v>
      </c>
      <c r="H1986" s="11">
        <v>941</v>
      </c>
      <c r="I1986" s="11">
        <v>49122319</v>
      </c>
      <c r="J1986" s="6" t="s">
        <v>1786</v>
      </c>
      <c r="K1986" s="6" t="s">
        <v>2604</v>
      </c>
      <c r="L1986" s="6"/>
      <c r="M1986" s="11"/>
      <c r="N1986" s="11"/>
      <c r="O1986" s="6"/>
      <c r="P1986" s="11"/>
      <c r="Q1986" s="11">
        <v>162</v>
      </c>
      <c r="R1986" s="6" t="s">
        <v>25</v>
      </c>
      <c r="S1986" s="6" t="s">
        <v>26</v>
      </c>
      <c r="T1986" s="6" t="s">
        <v>27</v>
      </c>
      <c r="U1986" s="11">
        <v>14000000</v>
      </c>
      <c r="V1986" s="11">
        <v>2012</v>
      </c>
      <c r="W1986" s="11">
        <v>459</v>
      </c>
      <c r="X1986" s="11">
        <v>5.9</v>
      </c>
      <c r="Y1986" s="11">
        <v>2.35</v>
      </c>
      <c r="Z1986" s="12">
        <v>17000</v>
      </c>
    </row>
    <row r="1987" spans="1:26" x14ac:dyDescent="0.25">
      <c r="A1987" s="8" t="s">
        <v>20</v>
      </c>
      <c r="B1987" s="9" t="s">
        <v>2525</v>
      </c>
      <c r="C1987" s="13">
        <v>20</v>
      </c>
      <c r="D1987" s="13">
        <v>105</v>
      </c>
      <c r="E1987" s="13">
        <v>121</v>
      </c>
      <c r="F1987" s="13">
        <v>354</v>
      </c>
      <c r="G1987" s="9" t="s">
        <v>821</v>
      </c>
      <c r="H1987" s="13">
        <v>3000</v>
      </c>
      <c r="I1987" s="13">
        <v>10070000</v>
      </c>
      <c r="J1987" s="9" t="s">
        <v>599</v>
      </c>
      <c r="K1987" s="9" t="s">
        <v>1074</v>
      </c>
      <c r="L1987" s="9" t="s">
        <v>4459</v>
      </c>
      <c r="M1987" s="13"/>
      <c r="N1987" s="13"/>
      <c r="O1987" s="9"/>
      <c r="P1987" s="13"/>
      <c r="Q1987" s="13">
        <v>50</v>
      </c>
      <c r="R1987" s="9" t="s">
        <v>25</v>
      </c>
      <c r="S1987" s="9" t="s">
        <v>26</v>
      </c>
      <c r="T1987" s="9" t="s">
        <v>27</v>
      </c>
      <c r="U1987" s="13">
        <v>25000000</v>
      </c>
      <c r="V1987" s="13">
        <v>1996</v>
      </c>
      <c r="W1987" s="13">
        <v>624</v>
      </c>
      <c r="X1987" s="13">
        <v>6.2</v>
      </c>
      <c r="Y1987" s="13">
        <v>1.85</v>
      </c>
      <c r="Z1987" s="14">
        <v>491</v>
      </c>
    </row>
    <row r="1988" spans="1:26" x14ac:dyDescent="0.25">
      <c r="A1988" s="5" t="s">
        <v>20</v>
      </c>
      <c r="B1988" s="6" t="s">
        <v>1305</v>
      </c>
      <c r="C1988" s="11">
        <v>190</v>
      </c>
      <c r="D1988" s="11">
        <v>110</v>
      </c>
      <c r="E1988" s="11">
        <v>37</v>
      </c>
      <c r="F1988" s="11">
        <v>268</v>
      </c>
      <c r="G1988" s="6" t="s">
        <v>1685</v>
      </c>
      <c r="H1988" s="11">
        <v>10000</v>
      </c>
      <c r="I1988" s="11">
        <v>10324441</v>
      </c>
      <c r="J1988" s="6" t="s">
        <v>497</v>
      </c>
      <c r="K1988" s="6" t="s">
        <v>1074</v>
      </c>
      <c r="L1988" s="6" t="s">
        <v>2604</v>
      </c>
      <c r="M1988" s="11"/>
      <c r="N1988" s="11"/>
      <c r="O1988" s="6"/>
      <c r="P1988" s="11"/>
      <c r="Q1988" s="11">
        <v>140</v>
      </c>
      <c r="R1988" s="6" t="s">
        <v>25</v>
      </c>
      <c r="S1988" s="6" t="s">
        <v>26</v>
      </c>
      <c r="T1988" s="6" t="s">
        <v>249</v>
      </c>
      <c r="U1988" s="11">
        <v>25000000</v>
      </c>
      <c r="V1988" s="11">
        <v>2011</v>
      </c>
      <c r="W1988" s="11">
        <v>826</v>
      </c>
      <c r="X1988" s="11">
        <v>5.8</v>
      </c>
      <c r="Y1988" s="11">
        <v>2.35</v>
      </c>
      <c r="Z1988" s="12">
        <v>7000</v>
      </c>
    </row>
    <row r="1989" spans="1:26" x14ac:dyDescent="0.25">
      <c r="A1989" s="8" t="s">
        <v>20</v>
      </c>
      <c r="B1989" s="9" t="s">
        <v>2057</v>
      </c>
      <c r="C1989" s="13">
        <v>142</v>
      </c>
      <c r="D1989" s="13">
        <v>116</v>
      </c>
      <c r="E1989" s="13">
        <v>529</v>
      </c>
      <c r="F1989" s="13">
        <v>174</v>
      </c>
      <c r="G1989" s="9" t="s">
        <v>2526</v>
      </c>
      <c r="H1989" s="13">
        <v>442</v>
      </c>
      <c r="I1989" s="13">
        <v>7156933</v>
      </c>
      <c r="J1989" s="9" t="s">
        <v>599</v>
      </c>
      <c r="K1989" s="9" t="s">
        <v>1074</v>
      </c>
      <c r="L1989" s="9"/>
      <c r="M1989" s="13"/>
      <c r="N1989" s="13"/>
      <c r="O1989" s="9"/>
      <c r="P1989" s="13"/>
      <c r="Q1989" s="13">
        <v>74</v>
      </c>
      <c r="R1989" s="9" t="s">
        <v>25</v>
      </c>
      <c r="S1989" s="9" t="s">
        <v>26</v>
      </c>
      <c r="T1989" s="9" t="s">
        <v>249</v>
      </c>
      <c r="U1989" s="13">
        <v>25000000</v>
      </c>
      <c r="V1989" s="13">
        <v>2006</v>
      </c>
      <c r="W1989" s="13">
        <v>252</v>
      </c>
      <c r="X1989" s="13">
        <v>6.7</v>
      </c>
      <c r="Y1989" s="13">
        <v>1.85</v>
      </c>
      <c r="Z1989" s="14">
        <v>348</v>
      </c>
    </row>
    <row r="1990" spans="1:26" x14ac:dyDescent="0.25">
      <c r="A1990" s="5" t="s">
        <v>20</v>
      </c>
      <c r="B1990" s="6" t="s">
        <v>2527</v>
      </c>
      <c r="C1990" s="11">
        <v>27</v>
      </c>
      <c r="D1990" s="11">
        <v>88</v>
      </c>
      <c r="E1990" s="11">
        <v>22</v>
      </c>
      <c r="F1990" s="11">
        <v>120</v>
      </c>
      <c r="G1990" s="6" t="s">
        <v>2528</v>
      </c>
      <c r="H1990" s="11">
        <v>174</v>
      </c>
      <c r="I1990" s="11">
        <v>9286314</v>
      </c>
      <c r="J1990" s="6" t="s">
        <v>497</v>
      </c>
      <c r="K1990" s="6" t="s">
        <v>5507</v>
      </c>
      <c r="L1990" s="6" t="s">
        <v>1074</v>
      </c>
      <c r="M1990" s="11" t="s">
        <v>2604</v>
      </c>
      <c r="N1990" s="11"/>
      <c r="O1990" s="6"/>
      <c r="P1990" s="11"/>
      <c r="Q1990" s="11">
        <v>62</v>
      </c>
      <c r="R1990" s="6" t="s">
        <v>25</v>
      </c>
      <c r="S1990" s="6" t="s">
        <v>26</v>
      </c>
      <c r="T1990" s="6" t="s">
        <v>249</v>
      </c>
      <c r="U1990" s="11">
        <v>17000000</v>
      </c>
      <c r="V1990" s="11">
        <v>1991</v>
      </c>
      <c r="W1990" s="11">
        <v>132</v>
      </c>
      <c r="X1990" s="11">
        <v>5.9</v>
      </c>
      <c r="Y1990" s="11">
        <v>1.85</v>
      </c>
      <c r="Z1990" s="12">
        <v>0</v>
      </c>
    </row>
    <row r="1991" spans="1:26" x14ac:dyDescent="0.25">
      <c r="A1991" s="8" t="s">
        <v>20</v>
      </c>
      <c r="B1991" s="9" t="s">
        <v>2529</v>
      </c>
      <c r="C1991" s="13">
        <v>355</v>
      </c>
      <c r="D1991" s="13">
        <v>111</v>
      </c>
      <c r="E1991" s="13">
        <v>214</v>
      </c>
      <c r="F1991" s="13">
        <v>3000</v>
      </c>
      <c r="G1991" s="9" t="s">
        <v>320</v>
      </c>
      <c r="H1991" s="13">
        <v>10000</v>
      </c>
      <c r="I1991" s="13">
        <v>56692</v>
      </c>
      <c r="J1991" s="9" t="s">
        <v>378</v>
      </c>
      <c r="K1991" s="9" t="s">
        <v>1074</v>
      </c>
      <c r="L1991" s="9"/>
      <c r="M1991" s="13"/>
      <c r="N1991" s="13"/>
      <c r="O1991" s="9"/>
      <c r="P1991" s="13"/>
      <c r="Q1991" s="13">
        <v>504</v>
      </c>
      <c r="R1991" s="9" t="s">
        <v>25</v>
      </c>
      <c r="S1991" s="9" t="s">
        <v>26</v>
      </c>
      <c r="T1991" s="9" t="s">
        <v>249</v>
      </c>
      <c r="U1991" s="13">
        <v>25000000</v>
      </c>
      <c r="V1991" s="13">
        <v>2009</v>
      </c>
      <c r="W1991" s="13">
        <v>9000</v>
      </c>
      <c r="X1991" s="13">
        <v>7.3</v>
      </c>
      <c r="Y1991" s="13">
        <v>2.35</v>
      </c>
      <c r="Z1991" s="14">
        <v>32000</v>
      </c>
    </row>
    <row r="1992" spans="1:26" x14ac:dyDescent="0.25">
      <c r="A1992" s="5" t="s">
        <v>20</v>
      </c>
      <c r="B1992" s="6" t="s">
        <v>2530</v>
      </c>
      <c r="C1992" s="11">
        <v>21</v>
      </c>
      <c r="D1992" s="11">
        <v>117</v>
      </c>
      <c r="E1992" s="11">
        <v>71</v>
      </c>
      <c r="F1992" s="11">
        <v>42</v>
      </c>
      <c r="G1992" s="6" t="s">
        <v>2531</v>
      </c>
      <c r="H1992" s="11">
        <v>433</v>
      </c>
      <c r="I1992" s="11"/>
      <c r="J1992" s="6" t="s">
        <v>378</v>
      </c>
      <c r="K1992" s="6" t="s">
        <v>478</v>
      </c>
      <c r="L1992" s="6"/>
      <c r="M1992" s="11"/>
      <c r="N1992" s="11"/>
      <c r="O1992" s="6"/>
      <c r="P1992" s="11"/>
      <c r="Q1992" s="11">
        <v>52</v>
      </c>
      <c r="R1992" s="6" t="s">
        <v>25</v>
      </c>
      <c r="S1992" s="6" t="s">
        <v>34</v>
      </c>
      <c r="T1992" s="6" t="s">
        <v>54</v>
      </c>
      <c r="U1992" s="11">
        <v>25000000</v>
      </c>
      <c r="V1992" s="11">
        <v>1984</v>
      </c>
      <c r="W1992" s="11">
        <v>54</v>
      </c>
      <c r="X1992" s="11">
        <v>4.8</v>
      </c>
      <c r="Y1992" s="11">
        <v>2.35</v>
      </c>
      <c r="Z1992" s="12">
        <v>739</v>
      </c>
    </row>
    <row r="1993" spans="1:26" x14ac:dyDescent="0.25">
      <c r="A1993" s="8" t="s">
        <v>20</v>
      </c>
      <c r="B1993" s="9" t="s">
        <v>2532</v>
      </c>
      <c r="C1993" s="13">
        <v>31</v>
      </c>
      <c r="D1993" s="13">
        <v>95</v>
      </c>
      <c r="E1993" s="13">
        <v>32</v>
      </c>
      <c r="F1993" s="13">
        <v>324</v>
      </c>
      <c r="G1993" s="9" t="s">
        <v>1791</v>
      </c>
      <c r="H1993" s="13">
        <v>843</v>
      </c>
      <c r="I1993" s="13">
        <v>5654777</v>
      </c>
      <c r="J1993" s="9" t="s">
        <v>497</v>
      </c>
      <c r="K1993" s="9" t="s">
        <v>599</v>
      </c>
      <c r="L1993" s="9" t="s">
        <v>5507</v>
      </c>
      <c r="M1993" s="13" t="s">
        <v>1074</v>
      </c>
      <c r="N1993" s="13" t="s">
        <v>2604</v>
      </c>
      <c r="O1993" s="9"/>
      <c r="P1993" s="13"/>
      <c r="Q1993" s="13">
        <v>26</v>
      </c>
      <c r="R1993" s="9" t="s">
        <v>25</v>
      </c>
      <c r="S1993" s="9" t="s">
        <v>26</v>
      </c>
      <c r="T1993" s="9" t="s">
        <v>27</v>
      </c>
      <c r="U1993" s="13">
        <v>25000000</v>
      </c>
      <c r="V1993" s="13">
        <v>2005</v>
      </c>
      <c r="W1993" s="13">
        <v>593</v>
      </c>
      <c r="X1993" s="13">
        <v>4.0999999999999996</v>
      </c>
      <c r="Y1993" s="13">
        <v>2.35</v>
      </c>
      <c r="Z1993" s="14">
        <v>206</v>
      </c>
    </row>
    <row r="1994" spans="1:26" x14ac:dyDescent="0.25">
      <c r="A1994" s="5" t="s">
        <v>20</v>
      </c>
      <c r="B1994" s="6" t="s">
        <v>2147</v>
      </c>
      <c r="C1994" s="11">
        <v>87</v>
      </c>
      <c r="D1994" s="11">
        <v>95</v>
      </c>
      <c r="E1994" s="11">
        <v>6</v>
      </c>
      <c r="F1994" s="11">
        <v>248</v>
      </c>
      <c r="G1994" s="6" t="s">
        <v>1064</v>
      </c>
      <c r="H1994" s="11">
        <v>849</v>
      </c>
      <c r="I1994" s="11">
        <v>5516708</v>
      </c>
      <c r="J1994" s="6" t="s">
        <v>599</v>
      </c>
      <c r="K1994" s="6" t="s">
        <v>4459</v>
      </c>
      <c r="L1994" s="6"/>
      <c r="M1994" s="11"/>
      <c r="N1994" s="11"/>
      <c r="O1994" s="6"/>
      <c r="P1994" s="11"/>
      <c r="Q1994" s="11">
        <v>91</v>
      </c>
      <c r="R1994" s="6" t="s">
        <v>25</v>
      </c>
      <c r="S1994" s="6" t="s">
        <v>26</v>
      </c>
      <c r="T1994" s="6" t="s">
        <v>249</v>
      </c>
      <c r="U1994" s="11">
        <v>25000000</v>
      </c>
      <c r="V1994" s="11">
        <v>2001</v>
      </c>
      <c r="W1994" s="11">
        <v>841</v>
      </c>
      <c r="X1994" s="11">
        <v>4.9000000000000004</v>
      </c>
      <c r="Y1994" s="11">
        <v>1.85</v>
      </c>
      <c r="Z1994" s="12">
        <v>295</v>
      </c>
    </row>
    <row r="1995" spans="1:26" x14ac:dyDescent="0.25">
      <c r="A1995" s="8" t="s">
        <v>20</v>
      </c>
      <c r="B1995" s="9" t="s">
        <v>545</v>
      </c>
      <c r="C1995" s="13">
        <v>126</v>
      </c>
      <c r="D1995" s="13">
        <v>127</v>
      </c>
      <c r="E1995" s="13">
        <v>79</v>
      </c>
      <c r="F1995" s="13">
        <v>50</v>
      </c>
      <c r="G1995" s="9" t="s">
        <v>2174</v>
      </c>
      <c r="H1995" s="13">
        <v>12000</v>
      </c>
      <c r="I1995" s="13">
        <v>5128124</v>
      </c>
      <c r="J1995" s="9" t="s">
        <v>3170</v>
      </c>
      <c r="K1995" s="9" t="s">
        <v>1074</v>
      </c>
      <c r="L1995" s="9" t="s">
        <v>5506</v>
      </c>
      <c r="M1995" s="13"/>
      <c r="N1995" s="13"/>
      <c r="O1995" s="9"/>
      <c r="P1995" s="13"/>
      <c r="Q1995" s="13">
        <v>251</v>
      </c>
      <c r="R1995" s="9" t="s">
        <v>25</v>
      </c>
      <c r="S1995" s="9" t="s">
        <v>87</v>
      </c>
      <c r="T1995" s="9" t="s">
        <v>27</v>
      </c>
      <c r="U1995" s="13">
        <v>25000000</v>
      </c>
      <c r="V1995" s="13">
        <v>2005</v>
      </c>
      <c r="W1995" s="13">
        <v>506</v>
      </c>
      <c r="X1995" s="13">
        <v>7.9</v>
      </c>
      <c r="Y1995" s="13">
        <v>2.35</v>
      </c>
      <c r="Z1995" s="14">
        <v>11000</v>
      </c>
    </row>
    <row r="1996" spans="1:26" x14ac:dyDescent="0.25">
      <c r="A1996" s="5" t="s">
        <v>20</v>
      </c>
      <c r="B1996" s="6" t="s">
        <v>1662</v>
      </c>
      <c r="C1996" s="11">
        <v>285</v>
      </c>
      <c r="D1996" s="11">
        <v>105</v>
      </c>
      <c r="E1996" s="11">
        <v>160</v>
      </c>
      <c r="F1996" s="11">
        <v>490</v>
      </c>
      <c r="G1996" s="6" t="s">
        <v>1973</v>
      </c>
      <c r="H1996" s="11">
        <v>852</v>
      </c>
      <c r="I1996" s="11">
        <v>34014398</v>
      </c>
      <c r="J1996" s="6" t="s">
        <v>497</v>
      </c>
      <c r="K1996" s="6" t="s">
        <v>378</v>
      </c>
      <c r="L1996" s="6" t="s">
        <v>5507</v>
      </c>
      <c r="M1996" s="11" t="s">
        <v>1074</v>
      </c>
      <c r="N1996" s="11" t="s">
        <v>2604</v>
      </c>
      <c r="O1996" s="6"/>
      <c r="P1996" s="11"/>
      <c r="Q1996" s="11">
        <v>1033</v>
      </c>
      <c r="R1996" s="6" t="s">
        <v>25</v>
      </c>
      <c r="S1996" s="6" t="s">
        <v>318</v>
      </c>
      <c r="T1996" s="6" t="s">
        <v>249</v>
      </c>
      <c r="U1996" s="11">
        <v>33000000</v>
      </c>
      <c r="V1996" s="11">
        <v>2006</v>
      </c>
      <c r="W1996" s="11">
        <v>521</v>
      </c>
      <c r="X1996" s="11">
        <v>5.6</v>
      </c>
      <c r="Y1996" s="11">
        <v>2.35</v>
      </c>
      <c r="Z1996" s="12">
        <v>4000</v>
      </c>
    </row>
    <row r="1997" spans="1:26" x14ac:dyDescent="0.25">
      <c r="A1997" s="8" t="s">
        <v>20</v>
      </c>
      <c r="B1997" s="9" t="s">
        <v>2534</v>
      </c>
      <c r="C1997" s="13">
        <v>60</v>
      </c>
      <c r="D1997" s="13">
        <v>104</v>
      </c>
      <c r="E1997" s="13">
        <v>54</v>
      </c>
      <c r="F1997" s="13">
        <v>919</v>
      </c>
      <c r="G1997" s="9" t="s">
        <v>1765</v>
      </c>
      <c r="H1997" s="13">
        <v>6000</v>
      </c>
      <c r="I1997" s="13">
        <v>4064333</v>
      </c>
      <c r="J1997" s="9" t="s">
        <v>497</v>
      </c>
      <c r="K1997" s="9" t="s">
        <v>599</v>
      </c>
      <c r="L1997" s="9" t="s">
        <v>2970</v>
      </c>
      <c r="M1997" s="13"/>
      <c r="N1997" s="13"/>
      <c r="O1997" s="9"/>
      <c r="P1997" s="13"/>
      <c r="Q1997" s="13">
        <v>173</v>
      </c>
      <c r="R1997" s="9" t="s">
        <v>25</v>
      </c>
      <c r="S1997" s="9" t="s">
        <v>26</v>
      </c>
      <c r="T1997" s="9" t="s">
        <v>249</v>
      </c>
      <c r="U1997" s="13">
        <v>25000000</v>
      </c>
      <c r="V1997" s="13">
        <v>1995</v>
      </c>
      <c r="W1997" s="13">
        <v>923</v>
      </c>
      <c r="X1997" s="13">
        <v>5.2</v>
      </c>
      <c r="Y1997" s="13">
        <v>2.35</v>
      </c>
      <c r="Z1997" s="14">
        <v>0</v>
      </c>
    </row>
    <row r="1998" spans="1:26" x14ac:dyDescent="0.25">
      <c r="A1998" s="5" t="s">
        <v>20</v>
      </c>
      <c r="B1998" s="6" t="s">
        <v>2535</v>
      </c>
      <c r="C1998" s="11">
        <v>23</v>
      </c>
      <c r="D1998" s="11">
        <v>95</v>
      </c>
      <c r="E1998" s="11">
        <v>2</v>
      </c>
      <c r="F1998" s="11">
        <v>807</v>
      </c>
      <c r="G1998" s="6" t="s">
        <v>988</v>
      </c>
      <c r="H1998" s="11">
        <v>927</v>
      </c>
      <c r="I1998" s="11">
        <v>4006906</v>
      </c>
      <c r="J1998" s="6" t="s">
        <v>599</v>
      </c>
      <c r="K1998" s="6" t="s">
        <v>5507</v>
      </c>
      <c r="L1998" s="6"/>
      <c r="M1998" s="11"/>
      <c r="N1998" s="11"/>
      <c r="O1998" s="6"/>
      <c r="P1998" s="11"/>
      <c r="Q1998" s="11">
        <v>20</v>
      </c>
      <c r="R1998" s="6" t="s">
        <v>25</v>
      </c>
      <c r="S1998" s="6" t="s">
        <v>26</v>
      </c>
      <c r="T1998" s="6" t="s">
        <v>27</v>
      </c>
      <c r="U1998" s="11">
        <v>15000000</v>
      </c>
      <c r="V1998" s="11">
        <v>2005</v>
      </c>
      <c r="W1998" s="11">
        <v>912</v>
      </c>
      <c r="X1998" s="11">
        <v>4.0999999999999996</v>
      </c>
      <c r="Y1998" s="11">
        <v>1.85</v>
      </c>
      <c r="Z1998" s="12">
        <v>83</v>
      </c>
    </row>
    <row r="1999" spans="1:26" x14ac:dyDescent="0.25">
      <c r="A1999" s="8" t="s">
        <v>20</v>
      </c>
      <c r="B1999" s="9" t="s">
        <v>2407</v>
      </c>
      <c r="C1999" s="13">
        <v>229</v>
      </c>
      <c r="D1999" s="13">
        <v>121</v>
      </c>
      <c r="E1999" s="13">
        <v>353</v>
      </c>
      <c r="F1999" s="13">
        <v>18</v>
      </c>
      <c r="G1999" s="9" t="s">
        <v>2536</v>
      </c>
      <c r="H1999" s="13">
        <v>45</v>
      </c>
      <c r="I1999" s="13">
        <v>3073392</v>
      </c>
      <c r="J1999" s="9" t="s">
        <v>1074</v>
      </c>
      <c r="K1999" s="9" t="s">
        <v>5505</v>
      </c>
      <c r="L1999" s="9" t="s">
        <v>2970</v>
      </c>
      <c r="M1999" s="13" t="s">
        <v>2604</v>
      </c>
      <c r="N1999" s="13"/>
      <c r="O1999" s="9"/>
      <c r="P1999" s="13"/>
      <c r="Q1999" s="13">
        <v>300</v>
      </c>
      <c r="R1999" s="9" t="s">
        <v>25</v>
      </c>
      <c r="S1999" s="9" t="s">
        <v>121</v>
      </c>
      <c r="T1999" s="9" t="s">
        <v>249</v>
      </c>
      <c r="U1999" s="13">
        <v>25000000</v>
      </c>
      <c r="V1999" s="13">
        <v>2008</v>
      </c>
      <c r="W1999" s="13">
        <v>30</v>
      </c>
      <c r="X1999" s="13">
        <v>6.6</v>
      </c>
      <c r="Y1999" s="13">
        <v>1.85</v>
      </c>
      <c r="Z1999" s="14">
        <v>0</v>
      </c>
    </row>
    <row r="2000" spans="1:26" x14ac:dyDescent="0.25">
      <c r="A2000" s="5" t="s">
        <v>20</v>
      </c>
      <c r="B2000" s="6" t="s">
        <v>1322</v>
      </c>
      <c r="C2000" s="11">
        <v>143</v>
      </c>
      <c r="D2000" s="11">
        <v>92</v>
      </c>
      <c r="E2000" s="11">
        <v>892</v>
      </c>
      <c r="F2000" s="11">
        <v>492</v>
      </c>
      <c r="G2000" s="6" t="s">
        <v>651</v>
      </c>
      <c r="H2000" s="11">
        <v>783</v>
      </c>
      <c r="I2000" s="11">
        <v>1550000</v>
      </c>
      <c r="J2000" s="6" t="s">
        <v>497</v>
      </c>
      <c r="K2000" s="6" t="s">
        <v>378</v>
      </c>
      <c r="L2000" s="6" t="s">
        <v>478</v>
      </c>
      <c r="M2000" s="11" t="s">
        <v>1786</v>
      </c>
      <c r="N2000" s="11"/>
      <c r="O2000" s="6"/>
      <c r="P2000" s="11"/>
      <c r="Q2000" s="11">
        <v>471</v>
      </c>
      <c r="R2000" s="6" t="s">
        <v>25</v>
      </c>
      <c r="S2000" s="6" t="s">
        <v>26</v>
      </c>
      <c r="T2000" s="6" t="s">
        <v>249</v>
      </c>
      <c r="U2000" s="11">
        <v>25000000</v>
      </c>
      <c r="V2000" s="11">
        <v>2005</v>
      </c>
      <c r="W2000" s="11">
        <v>595</v>
      </c>
      <c r="X2000" s="11">
        <v>2.9</v>
      </c>
      <c r="Y2000" s="11">
        <v>2.35</v>
      </c>
      <c r="Z2000" s="12">
        <v>937</v>
      </c>
    </row>
    <row r="2001" spans="1:26" x14ac:dyDescent="0.25">
      <c r="A2001" s="8" t="s">
        <v>20</v>
      </c>
      <c r="B2001" s="9" t="s">
        <v>1186</v>
      </c>
      <c r="C2001" s="13">
        <v>376</v>
      </c>
      <c r="D2001" s="13">
        <v>80</v>
      </c>
      <c r="E2001" s="13">
        <v>2000</v>
      </c>
      <c r="F2001" s="13">
        <v>132</v>
      </c>
      <c r="G2001" s="9" t="s">
        <v>33</v>
      </c>
      <c r="H2001" s="13">
        <v>14000</v>
      </c>
      <c r="I2001" s="13"/>
      <c r="J2001" s="9" t="s">
        <v>599</v>
      </c>
      <c r="K2001" s="9" t="s">
        <v>1074</v>
      </c>
      <c r="L2001" s="9"/>
      <c r="M2001" s="13"/>
      <c r="N2001" s="13"/>
      <c r="O2001" s="9"/>
      <c r="P2001" s="13"/>
      <c r="Q2001" s="13">
        <v>181</v>
      </c>
      <c r="R2001" s="9" t="s">
        <v>25</v>
      </c>
      <c r="S2001" s="9" t="s">
        <v>538</v>
      </c>
      <c r="T2001" s="9" t="s">
        <v>249</v>
      </c>
      <c r="U2001" s="13">
        <v>25000000</v>
      </c>
      <c r="V2001" s="13">
        <v>2011</v>
      </c>
      <c r="W2001" s="13">
        <v>11000</v>
      </c>
      <c r="X2001" s="13">
        <v>7.2</v>
      </c>
      <c r="Y2001" s="13">
        <v>2.35</v>
      </c>
      <c r="Z2001" s="14">
        <v>21000</v>
      </c>
    </row>
    <row r="2002" spans="1:26" x14ac:dyDescent="0.25">
      <c r="A2002" s="5" t="s">
        <v>20</v>
      </c>
      <c r="B2002" s="6" t="s">
        <v>2261</v>
      </c>
      <c r="C2002" s="11">
        <v>97</v>
      </c>
      <c r="D2002" s="11">
        <v>107</v>
      </c>
      <c r="E2002" s="11">
        <v>460</v>
      </c>
      <c r="F2002" s="11">
        <v>490</v>
      </c>
      <c r="G2002" s="6" t="s">
        <v>1068</v>
      </c>
      <c r="H2002" s="11">
        <v>14000</v>
      </c>
      <c r="I2002" s="11">
        <v>871527</v>
      </c>
      <c r="J2002" s="6" t="s">
        <v>5507</v>
      </c>
      <c r="K2002" s="6" t="s">
        <v>1074</v>
      </c>
      <c r="L2002" s="6" t="s">
        <v>5505</v>
      </c>
      <c r="M2002" s="11" t="s">
        <v>2604</v>
      </c>
      <c r="N2002" s="11"/>
      <c r="O2002" s="6"/>
      <c r="P2002" s="11"/>
      <c r="Q2002" s="11">
        <v>128</v>
      </c>
      <c r="R2002" s="6" t="s">
        <v>25</v>
      </c>
      <c r="S2002" s="6" t="s">
        <v>121</v>
      </c>
      <c r="T2002" s="6" t="s">
        <v>249</v>
      </c>
      <c r="U2002" s="11">
        <v>25000000</v>
      </c>
      <c r="V2002" s="11">
        <v>2005</v>
      </c>
      <c r="W2002" s="11">
        <v>1000</v>
      </c>
      <c r="X2002" s="11">
        <v>6.5</v>
      </c>
      <c r="Y2002" s="11">
        <v>2.35</v>
      </c>
      <c r="Z2002" s="12">
        <v>507</v>
      </c>
    </row>
    <row r="2003" spans="1:26" x14ac:dyDescent="0.25">
      <c r="A2003" s="8" t="s">
        <v>20</v>
      </c>
      <c r="B2003" s="9" t="s">
        <v>75</v>
      </c>
      <c r="C2003" s="13">
        <v>73</v>
      </c>
      <c r="D2003" s="13">
        <v>91</v>
      </c>
      <c r="E2003" s="13">
        <v>80</v>
      </c>
      <c r="F2003" s="13">
        <v>31</v>
      </c>
      <c r="G2003" s="9" t="s">
        <v>2537</v>
      </c>
      <c r="H2003" s="13">
        <v>473</v>
      </c>
      <c r="I2003" s="13">
        <v>12495865</v>
      </c>
      <c r="J2003" s="9" t="s">
        <v>478</v>
      </c>
      <c r="K2003" s="9"/>
      <c r="L2003" s="9"/>
      <c r="M2003" s="13"/>
      <c r="N2003" s="13"/>
      <c r="O2003" s="9"/>
      <c r="P2003" s="13"/>
      <c r="Q2003" s="13">
        <v>35</v>
      </c>
      <c r="R2003" s="9" t="s">
        <v>25</v>
      </c>
      <c r="S2003" s="9" t="s">
        <v>26</v>
      </c>
      <c r="T2003" s="9" t="s">
        <v>54</v>
      </c>
      <c r="U2003" s="13"/>
      <c r="V2003" s="13">
        <v>2012</v>
      </c>
      <c r="W2003" s="13">
        <v>31</v>
      </c>
      <c r="X2003" s="13">
        <v>6.8</v>
      </c>
      <c r="Y2003" s="13"/>
      <c r="Z2003" s="14">
        <v>0</v>
      </c>
    </row>
    <row r="2004" spans="1:26" x14ac:dyDescent="0.25">
      <c r="A2004" s="5" t="s">
        <v>20</v>
      </c>
      <c r="B2004" s="6" t="s">
        <v>2538</v>
      </c>
      <c r="C2004" s="11">
        <v>28</v>
      </c>
      <c r="D2004" s="11">
        <v>117</v>
      </c>
      <c r="E2004" s="11">
        <v>162</v>
      </c>
      <c r="F2004" s="11">
        <v>745</v>
      </c>
      <c r="G2004" s="6" t="s">
        <v>882</v>
      </c>
      <c r="H2004" s="11">
        <v>2000</v>
      </c>
      <c r="I2004" s="11">
        <v>777423</v>
      </c>
      <c r="J2004" s="6" t="s">
        <v>3170</v>
      </c>
      <c r="K2004" s="6" t="s">
        <v>1074</v>
      </c>
      <c r="L2004" s="6" t="s">
        <v>5506</v>
      </c>
      <c r="M2004" s="11"/>
      <c r="N2004" s="11"/>
      <c r="O2004" s="6"/>
      <c r="P2004" s="11"/>
      <c r="Q2004" s="11">
        <v>57</v>
      </c>
      <c r="R2004" s="6" t="s">
        <v>25</v>
      </c>
      <c r="S2004" s="6" t="s">
        <v>26</v>
      </c>
      <c r="T2004" s="6" t="s">
        <v>27</v>
      </c>
      <c r="U2004" s="11">
        <v>25000000</v>
      </c>
      <c r="V2004" s="11">
        <v>1998</v>
      </c>
      <c r="W2004" s="11">
        <v>878</v>
      </c>
      <c r="X2004" s="11">
        <v>7.2</v>
      </c>
      <c r="Y2004" s="11">
        <v>2.35</v>
      </c>
      <c r="Z2004" s="12">
        <v>942</v>
      </c>
    </row>
    <row r="2005" spans="1:26" x14ac:dyDescent="0.25">
      <c r="A2005" s="8" t="s">
        <v>20</v>
      </c>
      <c r="B2005" s="9" t="s">
        <v>2369</v>
      </c>
      <c r="C2005" s="13">
        <v>160</v>
      </c>
      <c r="D2005" s="13">
        <v>107</v>
      </c>
      <c r="E2005" s="13">
        <v>0</v>
      </c>
      <c r="F2005" s="13">
        <v>240</v>
      </c>
      <c r="G2005" s="9" t="s">
        <v>2539</v>
      </c>
      <c r="H2005" s="13">
        <v>962</v>
      </c>
      <c r="I2005" s="13">
        <v>1186957</v>
      </c>
      <c r="J2005" s="9" t="s">
        <v>1074</v>
      </c>
      <c r="K2005" s="9"/>
      <c r="L2005" s="9"/>
      <c r="M2005" s="13"/>
      <c r="N2005" s="13"/>
      <c r="O2005" s="9"/>
      <c r="P2005" s="13"/>
      <c r="Q2005" s="13">
        <v>69</v>
      </c>
      <c r="R2005" s="9" t="s">
        <v>25</v>
      </c>
      <c r="S2005" s="9" t="s">
        <v>34</v>
      </c>
      <c r="T2005" s="9" t="s">
        <v>27</v>
      </c>
      <c r="U2005" s="13">
        <v>25000000</v>
      </c>
      <c r="V2005" s="13">
        <v>2008</v>
      </c>
      <c r="W2005" s="13">
        <v>266</v>
      </c>
      <c r="X2005" s="13">
        <v>6.8</v>
      </c>
      <c r="Y2005" s="13">
        <v>2.35</v>
      </c>
      <c r="Z2005" s="14">
        <v>0</v>
      </c>
    </row>
    <row r="2006" spans="1:26" x14ac:dyDescent="0.25">
      <c r="A2006" s="5" t="s">
        <v>20</v>
      </c>
      <c r="B2006" s="6" t="s">
        <v>2540</v>
      </c>
      <c r="C2006" s="11">
        <v>124</v>
      </c>
      <c r="D2006" s="11">
        <v>131</v>
      </c>
      <c r="E2006" s="11">
        <v>911</v>
      </c>
      <c r="F2006" s="11">
        <v>232</v>
      </c>
      <c r="G2006" s="6" t="s">
        <v>2541</v>
      </c>
      <c r="H2006" s="11">
        <v>5000</v>
      </c>
      <c r="I2006" s="11">
        <v>85433</v>
      </c>
      <c r="J2006" s="6" t="s">
        <v>5507</v>
      </c>
      <c r="K2006" s="6" t="s">
        <v>1074</v>
      </c>
      <c r="L2006" s="6" t="s">
        <v>5505</v>
      </c>
      <c r="M2006" s="11" t="s">
        <v>4459</v>
      </c>
      <c r="N2006" s="11"/>
      <c r="O2006" s="6"/>
      <c r="P2006" s="11"/>
      <c r="Q2006" s="11">
        <v>131</v>
      </c>
      <c r="R2006" s="6" t="s">
        <v>25</v>
      </c>
      <c r="S2006" s="6" t="s">
        <v>1943</v>
      </c>
      <c r="T2006" s="6" t="s">
        <v>249</v>
      </c>
      <c r="U2006" s="11">
        <v>13500000</v>
      </c>
      <c r="V2006" s="11">
        <v>2013</v>
      </c>
      <c r="W2006" s="11">
        <v>234</v>
      </c>
      <c r="X2006" s="11">
        <v>7.8</v>
      </c>
      <c r="Y2006" s="11">
        <v>2.35</v>
      </c>
      <c r="Z2006" s="12">
        <v>31000</v>
      </c>
    </row>
    <row r="2007" spans="1:26" x14ac:dyDescent="0.25">
      <c r="A2007" s="8" t="s">
        <v>20</v>
      </c>
      <c r="B2007" s="9" t="s">
        <v>2542</v>
      </c>
      <c r="C2007" s="13">
        <v>280</v>
      </c>
      <c r="D2007" s="13">
        <v>122</v>
      </c>
      <c r="E2007" s="13">
        <v>0</v>
      </c>
      <c r="F2007" s="13">
        <v>407</v>
      </c>
      <c r="G2007" s="9" t="s">
        <v>1659</v>
      </c>
      <c r="H2007" s="13">
        <v>12000</v>
      </c>
      <c r="I2007" s="13">
        <v>1697956</v>
      </c>
      <c r="J2007" s="9" t="s">
        <v>5507</v>
      </c>
      <c r="K2007" s="9" t="s">
        <v>1074</v>
      </c>
      <c r="L2007" s="9"/>
      <c r="M2007" s="13"/>
      <c r="N2007" s="13"/>
      <c r="O2007" s="9"/>
      <c r="P2007" s="13"/>
      <c r="Q2007" s="13">
        <v>212</v>
      </c>
      <c r="R2007" s="9" t="s">
        <v>25</v>
      </c>
      <c r="S2007" s="9" t="s">
        <v>26</v>
      </c>
      <c r="T2007" s="9" t="s">
        <v>249</v>
      </c>
      <c r="U2007" s="13">
        <v>20000000</v>
      </c>
      <c r="V2007" s="13">
        <v>2009</v>
      </c>
      <c r="W2007" s="13">
        <v>463</v>
      </c>
      <c r="X2007" s="13">
        <v>6.7</v>
      </c>
      <c r="Y2007" s="13">
        <v>1.85</v>
      </c>
      <c r="Z2007" s="14">
        <v>6000</v>
      </c>
    </row>
    <row r="2008" spans="1:26" x14ac:dyDescent="0.25">
      <c r="A2008" s="5" t="s">
        <v>20</v>
      </c>
      <c r="B2008" s="6" t="s">
        <v>2543</v>
      </c>
      <c r="C2008" s="11">
        <v>56</v>
      </c>
      <c r="D2008" s="11">
        <v>88</v>
      </c>
      <c r="E2008" s="11">
        <v>4</v>
      </c>
      <c r="F2008" s="11">
        <v>602</v>
      </c>
      <c r="G2008" s="6" t="s">
        <v>1629</v>
      </c>
      <c r="H2008" s="11">
        <v>783</v>
      </c>
      <c r="I2008" s="11"/>
      <c r="J2008" s="6" t="s">
        <v>378</v>
      </c>
      <c r="K2008" s="6" t="s">
        <v>2809</v>
      </c>
      <c r="L2008" s="6" t="s">
        <v>4118</v>
      </c>
      <c r="M2008" s="11"/>
      <c r="N2008" s="11"/>
      <c r="O2008" s="6"/>
      <c r="P2008" s="11"/>
      <c r="Q2008" s="11">
        <v>22</v>
      </c>
      <c r="R2008" s="6" t="s">
        <v>25</v>
      </c>
      <c r="S2008" s="6" t="s">
        <v>538</v>
      </c>
      <c r="T2008" s="6" t="s">
        <v>54</v>
      </c>
      <c r="U2008" s="11"/>
      <c r="V2008" s="11">
        <v>2010</v>
      </c>
      <c r="W2008" s="11">
        <v>749</v>
      </c>
      <c r="X2008" s="11">
        <v>6.1</v>
      </c>
      <c r="Y2008" s="11">
        <v>2.35</v>
      </c>
      <c r="Z2008" s="12">
        <v>0</v>
      </c>
    </row>
    <row r="2009" spans="1:26" x14ac:dyDescent="0.25">
      <c r="A2009" s="8" t="s">
        <v>20</v>
      </c>
      <c r="B2009" s="9" t="s">
        <v>2463</v>
      </c>
      <c r="C2009" s="13">
        <v>118</v>
      </c>
      <c r="D2009" s="13">
        <v>134</v>
      </c>
      <c r="E2009" s="13">
        <v>0</v>
      </c>
      <c r="F2009" s="13">
        <v>92</v>
      </c>
      <c r="G2009" s="9" t="s">
        <v>2544</v>
      </c>
      <c r="H2009" s="13">
        <v>541</v>
      </c>
      <c r="I2009" s="13">
        <v>183662</v>
      </c>
      <c r="J2009" s="9" t="s">
        <v>599</v>
      </c>
      <c r="K2009" s="9" t="s">
        <v>1074</v>
      </c>
      <c r="L2009" s="9"/>
      <c r="M2009" s="13"/>
      <c r="N2009" s="13"/>
      <c r="O2009" s="9"/>
      <c r="P2009" s="13"/>
      <c r="Q2009" s="13">
        <v>48</v>
      </c>
      <c r="R2009" s="9" t="s">
        <v>537</v>
      </c>
      <c r="S2009" s="9" t="s">
        <v>538</v>
      </c>
      <c r="T2009" s="9" t="s">
        <v>1430</v>
      </c>
      <c r="U2009" s="13">
        <v>25000000</v>
      </c>
      <c r="V2009" s="13">
        <v>2010</v>
      </c>
      <c r="W2009" s="13">
        <v>173</v>
      </c>
      <c r="X2009" s="13">
        <v>7.1</v>
      </c>
      <c r="Y2009" s="13">
        <v>2.35</v>
      </c>
      <c r="Z2009" s="14">
        <v>0</v>
      </c>
    </row>
    <row r="2010" spans="1:26" x14ac:dyDescent="0.25">
      <c r="A2010" s="5" t="s">
        <v>20</v>
      </c>
      <c r="B2010" s="6" t="s">
        <v>1177</v>
      </c>
      <c r="C2010" s="11">
        <v>49</v>
      </c>
      <c r="D2010" s="11">
        <v>117</v>
      </c>
      <c r="E2010" s="11">
        <v>138</v>
      </c>
      <c r="F2010" s="11">
        <v>416</v>
      </c>
      <c r="G2010" s="6" t="s">
        <v>215</v>
      </c>
      <c r="H2010" s="11">
        <v>908</v>
      </c>
      <c r="I2010" s="11">
        <v>134904</v>
      </c>
      <c r="J2010" s="6" t="s">
        <v>599</v>
      </c>
      <c r="K2010" s="6" t="s">
        <v>1074</v>
      </c>
      <c r="L2010" s="6" t="s">
        <v>4459</v>
      </c>
      <c r="M2010" s="11" t="s">
        <v>5506</v>
      </c>
      <c r="N2010" s="11"/>
      <c r="O2010" s="6"/>
      <c r="P2010" s="11"/>
      <c r="Q2010" s="11">
        <v>17</v>
      </c>
      <c r="R2010" s="6" t="s">
        <v>25</v>
      </c>
      <c r="S2010" s="6" t="s">
        <v>26</v>
      </c>
      <c r="T2010" s="6" t="s">
        <v>249</v>
      </c>
      <c r="U2010" s="11">
        <v>25000000</v>
      </c>
      <c r="V2010" s="11">
        <v>2010</v>
      </c>
      <c r="W2010" s="11">
        <v>581</v>
      </c>
      <c r="X2010" s="11">
        <v>5.7</v>
      </c>
      <c r="Y2010" s="11">
        <v>1.78</v>
      </c>
      <c r="Z2010" s="12">
        <v>636</v>
      </c>
    </row>
    <row r="2011" spans="1:26" x14ac:dyDescent="0.25">
      <c r="A2011" s="8" t="s">
        <v>20</v>
      </c>
      <c r="B2011" s="9" t="s">
        <v>2546</v>
      </c>
      <c r="C2011" s="13">
        <v>4</v>
      </c>
      <c r="D2011" s="13">
        <v>80</v>
      </c>
      <c r="E2011" s="13">
        <v>0</v>
      </c>
      <c r="F2011" s="13">
        <v>0</v>
      </c>
      <c r="G2011" s="9" t="s">
        <v>2547</v>
      </c>
      <c r="H2011" s="13">
        <v>44</v>
      </c>
      <c r="I2011" s="13"/>
      <c r="J2011" s="9" t="s">
        <v>378</v>
      </c>
      <c r="K2011" s="9" t="s">
        <v>2809</v>
      </c>
      <c r="L2011" s="9" t="s">
        <v>599</v>
      </c>
      <c r="M2011" s="13"/>
      <c r="N2011" s="13"/>
      <c r="O2011" s="9"/>
      <c r="P2011" s="13"/>
      <c r="Q2011" s="13">
        <v>24</v>
      </c>
      <c r="R2011" s="9" t="s">
        <v>25</v>
      </c>
      <c r="S2011" s="9" t="s">
        <v>538</v>
      </c>
      <c r="T2011" s="9" t="s">
        <v>126</v>
      </c>
      <c r="U2011" s="13">
        <v>25000000</v>
      </c>
      <c r="V2011" s="13">
        <v>2009</v>
      </c>
      <c r="W2011" s="13">
        <v>9</v>
      </c>
      <c r="X2011" s="13">
        <v>2.9</v>
      </c>
      <c r="Y2011" s="13"/>
      <c r="Z2011" s="14">
        <v>90</v>
      </c>
    </row>
    <row r="2012" spans="1:26" x14ac:dyDescent="0.25">
      <c r="A2012" s="5" t="s">
        <v>20</v>
      </c>
      <c r="B2012" s="6" t="s">
        <v>2548</v>
      </c>
      <c r="C2012" s="11">
        <v>16</v>
      </c>
      <c r="D2012" s="11">
        <v>85</v>
      </c>
      <c r="E2012" s="11">
        <v>0</v>
      </c>
      <c r="F2012" s="11">
        <v>7</v>
      </c>
      <c r="G2012" s="6" t="s">
        <v>2549</v>
      </c>
      <c r="H2012" s="11">
        <v>21</v>
      </c>
      <c r="I2012" s="11"/>
      <c r="J2012" s="6" t="s">
        <v>378</v>
      </c>
      <c r="K2012" s="6" t="s">
        <v>2809</v>
      </c>
      <c r="L2012" s="6" t="s">
        <v>599</v>
      </c>
      <c r="M2012" s="11" t="s">
        <v>4118</v>
      </c>
      <c r="N2012" s="11"/>
      <c r="O2012" s="6"/>
      <c r="P2012" s="11"/>
      <c r="Q2012" s="11">
        <v>8</v>
      </c>
      <c r="R2012" s="6" t="s">
        <v>1609</v>
      </c>
      <c r="S2012" s="6" t="s">
        <v>1963</v>
      </c>
      <c r="T2012" s="6" t="s">
        <v>126</v>
      </c>
      <c r="U2012" s="11">
        <v>25000000</v>
      </c>
      <c r="V2012" s="11">
        <v>2010</v>
      </c>
      <c r="W2012" s="11">
        <v>15</v>
      </c>
      <c r="X2012" s="11">
        <v>5.2</v>
      </c>
      <c r="Y2012" s="11"/>
      <c r="Z2012" s="12">
        <v>200</v>
      </c>
    </row>
    <row r="2013" spans="1:26" x14ac:dyDescent="0.25">
      <c r="A2013" s="8" t="s">
        <v>20</v>
      </c>
      <c r="B2013" s="9" t="s">
        <v>91</v>
      </c>
      <c r="C2013" s="13">
        <v>336</v>
      </c>
      <c r="D2013" s="13">
        <v>138</v>
      </c>
      <c r="E2013" s="13">
        <v>0</v>
      </c>
      <c r="F2013" s="13">
        <v>1000</v>
      </c>
      <c r="G2013" s="9" t="s">
        <v>152</v>
      </c>
      <c r="H2013" s="13">
        <v>13000</v>
      </c>
      <c r="I2013" s="13">
        <v>16969390</v>
      </c>
      <c r="J2013" s="9" t="s">
        <v>5507</v>
      </c>
      <c r="K2013" s="9" t="s">
        <v>1074</v>
      </c>
      <c r="L2013" s="9" t="s">
        <v>2604</v>
      </c>
      <c r="M2013" s="13"/>
      <c r="N2013" s="13"/>
      <c r="O2013" s="9"/>
      <c r="P2013" s="13"/>
      <c r="Q2013" s="13">
        <v>431</v>
      </c>
      <c r="R2013" s="9" t="s">
        <v>25</v>
      </c>
      <c r="S2013" s="9" t="s">
        <v>26</v>
      </c>
      <c r="T2013" s="9" t="s">
        <v>249</v>
      </c>
      <c r="U2013" s="13">
        <v>25000000</v>
      </c>
      <c r="V2013" s="13">
        <v>2013</v>
      </c>
      <c r="W2013" s="13">
        <v>11000</v>
      </c>
      <c r="X2013" s="13">
        <v>5.3</v>
      </c>
      <c r="Y2013" s="13">
        <v>2.35</v>
      </c>
      <c r="Z2013" s="14">
        <v>24000</v>
      </c>
    </row>
    <row r="2014" spans="1:26" x14ac:dyDescent="0.25">
      <c r="A2014" s="5" t="s">
        <v>20</v>
      </c>
      <c r="B2014" s="6" t="s">
        <v>2550</v>
      </c>
      <c r="C2014" s="11">
        <v>91</v>
      </c>
      <c r="D2014" s="11">
        <v>121</v>
      </c>
      <c r="E2014" s="11">
        <v>9</v>
      </c>
      <c r="F2014" s="11">
        <v>520</v>
      </c>
      <c r="G2014" s="6" t="s">
        <v>463</v>
      </c>
      <c r="H2014" s="11">
        <v>1000</v>
      </c>
      <c r="I2014" s="11"/>
      <c r="J2014" s="6" t="s">
        <v>497</v>
      </c>
      <c r="K2014" s="6" t="s">
        <v>378</v>
      </c>
      <c r="L2014" s="6" t="s">
        <v>5155</v>
      </c>
      <c r="M2014" s="11" t="s">
        <v>4459</v>
      </c>
      <c r="N2014" s="11"/>
      <c r="O2014" s="6"/>
      <c r="P2014" s="11"/>
      <c r="Q2014" s="11">
        <v>103</v>
      </c>
      <c r="R2014" s="6" t="s">
        <v>25</v>
      </c>
      <c r="S2014" s="6" t="s">
        <v>34</v>
      </c>
      <c r="T2014" s="6" t="s">
        <v>249</v>
      </c>
      <c r="U2014" s="11">
        <v>25000000</v>
      </c>
      <c r="V2014" s="11">
        <v>2011</v>
      </c>
      <c r="W2014" s="11">
        <v>870</v>
      </c>
      <c r="X2014" s="11">
        <v>6.2</v>
      </c>
      <c r="Y2014" s="11">
        <v>2.35</v>
      </c>
      <c r="Z2014" s="12">
        <v>0</v>
      </c>
    </row>
    <row r="2015" spans="1:26" x14ac:dyDescent="0.25">
      <c r="A2015" s="8" t="s">
        <v>20</v>
      </c>
      <c r="B2015" s="9" t="s">
        <v>2551</v>
      </c>
      <c r="C2015" s="13">
        <v>16</v>
      </c>
      <c r="D2015" s="13">
        <v>134</v>
      </c>
      <c r="E2015" s="13">
        <v>27</v>
      </c>
      <c r="F2015" s="13">
        <v>87</v>
      </c>
      <c r="G2015" s="9" t="s">
        <v>2552</v>
      </c>
      <c r="H2015" s="13">
        <v>279</v>
      </c>
      <c r="I2015" s="13"/>
      <c r="J2015" s="9" t="s">
        <v>497</v>
      </c>
      <c r="K2015" s="9" t="s">
        <v>1074</v>
      </c>
      <c r="L2015" s="9" t="s">
        <v>5155</v>
      </c>
      <c r="M2015" s="13" t="s">
        <v>5508</v>
      </c>
      <c r="N2015" s="13"/>
      <c r="O2015" s="9"/>
      <c r="P2015" s="13"/>
      <c r="Q2015" s="13">
        <v>76</v>
      </c>
      <c r="R2015" s="9" t="s">
        <v>25</v>
      </c>
      <c r="S2015" s="9" t="s">
        <v>1943</v>
      </c>
      <c r="T2015" s="9" t="s">
        <v>126</v>
      </c>
      <c r="U2015" s="13">
        <v>25000000</v>
      </c>
      <c r="V2015" s="13">
        <v>1970</v>
      </c>
      <c r="W2015" s="13">
        <v>128</v>
      </c>
      <c r="X2015" s="13">
        <v>7.3</v>
      </c>
      <c r="Y2015" s="13">
        <v>2.35</v>
      </c>
      <c r="Z2015" s="14">
        <v>690</v>
      </c>
    </row>
    <row r="2016" spans="1:26" x14ac:dyDescent="0.25">
      <c r="A2016" s="5" t="s">
        <v>20</v>
      </c>
      <c r="B2016" s="6" t="s">
        <v>2553</v>
      </c>
      <c r="C2016" s="11">
        <v>65</v>
      </c>
      <c r="D2016" s="11">
        <v>100</v>
      </c>
      <c r="E2016" s="11">
        <v>3</v>
      </c>
      <c r="F2016" s="11">
        <v>55</v>
      </c>
      <c r="G2016" s="6" t="s">
        <v>1688</v>
      </c>
      <c r="H2016" s="11">
        <v>79</v>
      </c>
      <c r="I2016" s="11">
        <v>129115</v>
      </c>
      <c r="J2016" s="6" t="s">
        <v>497</v>
      </c>
      <c r="K2016" s="6" t="s">
        <v>1074</v>
      </c>
      <c r="L2016" s="6"/>
      <c r="M2016" s="11"/>
      <c r="N2016" s="11"/>
      <c r="O2016" s="6"/>
      <c r="P2016" s="11"/>
      <c r="Q2016" s="11">
        <v>26</v>
      </c>
      <c r="R2016" s="6" t="s">
        <v>1977</v>
      </c>
      <c r="S2016" s="6" t="s">
        <v>356</v>
      </c>
      <c r="T2016" s="6" t="s">
        <v>42</v>
      </c>
      <c r="U2016" s="11">
        <v>25000000</v>
      </c>
      <c r="V2016" s="11">
        <v>2014</v>
      </c>
      <c r="W2016" s="11">
        <v>68</v>
      </c>
      <c r="X2016" s="11">
        <v>6.5</v>
      </c>
      <c r="Y2016" s="11">
        <v>2.35</v>
      </c>
      <c r="Z2016" s="12">
        <v>0</v>
      </c>
    </row>
    <row r="2017" spans="1:26" x14ac:dyDescent="0.25">
      <c r="A2017" s="8" t="s">
        <v>42</v>
      </c>
      <c r="B2017" s="9" t="s">
        <v>2400</v>
      </c>
      <c r="C2017" s="13">
        <v>7</v>
      </c>
      <c r="D2017" s="13">
        <v>100</v>
      </c>
      <c r="E2017" s="13">
        <v>535</v>
      </c>
      <c r="F2017" s="13">
        <v>399</v>
      </c>
      <c r="G2017" s="9" t="s">
        <v>2400</v>
      </c>
      <c r="H2017" s="13">
        <v>668</v>
      </c>
      <c r="I2017" s="13"/>
      <c r="J2017" s="9" t="s">
        <v>497</v>
      </c>
      <c r="K2017" s="9" t="s">
        <v>2604</v>
      </c>
      <c r="L2017" s="9"/>
      <c r="M2017" s="13"/>
      <c r="N2017" s="13"/>
      <c r="O2017" s="9"/>
      <c r="P2017" s="13"/>
      <c r="Q2017" s="13">
        <v>11</v>
      </c>
      <c r="R2017" s="9" t="s">
        <v>25</v>
      </c>
      <c r="S2017" s="9" t="s">
        <v>26</v>
      </c>
      <c r="T2017" s="9" t="s">
        <v>27</v>
      </c>
      <c r="U2017" s="13">
        <v>25000000</v>
      </c>
      <c r="V2017" s="13">
        <v>2014</v>
      </c>
      <c r="W2017" s="13">
        <v>535</v>
      </c>
      <c r="X2017" s="13">
        <v>4.0999999999999996</v>
      </c>
      <c r="Y2017" s="13"/>
      <c r="Z2017" s="14">
        <v>437</v>
      </c>
    </row>
    <row r="2018" spans="1:26" x14ac:dyDescent="0.25">
      <c r="A2018" s="5" t="s">
        <v>20</v>
      </c>
      <c r="B2018" s="6" t="s">
        <v>1612</v>
      </c>
      <c r="C2018" s="11">
        <v>51</v>
      </c>
      <c r="D2018" s="11">
        <v>119</v>
      </c>
      <c r="E2018" s="11">
        <v>350</v>
      </c>
      <c r="F2018" s="11">
        <v>418</v>
      </c>
      <c r="G2018" s="6" t="s">
        <v>153</v>
      </c>
      <c r="H2018" s="11">
        <v>18000</v>
      </c>
      <c r="I2018" s="11">
        <v>34700000</v>
      </c>
      <c r="J2018" s="6" t="s">
        <v>1074</v>
      </c>
      <c r="K2018" s="6" t="s">
        <v>4459</v>
      </c>
      <c r="L2018" s="6"/>
      <c r="M2018" s="11"/>
      <c r="N2018" s="11"/>
      <c r="O2018" s="6"/>
      <c r="P2018" s="11"/>
      <c r="Q2018" s="11">
        <v>143</v>
      </c>
      <c r="R2018" s="6" t="s">
        <v>25</v>
      </c>
      <c r="S2018" s="6" t="s">
        <v>26</v>
      </c>
      <c r="T2018" s="6" t="s">
        <v>249</v>
      </c>
      <c r="U2018" s="11">
        <v>14000000</v>
      </c>
      <c r="V2018" s="11">
        <v>1988</v>
      </c>
      <c r="W2018" s="11">
        <v>17000</v>
      </c>
      <c r="X2018" s="11">
        <v>7.7</v>
      </c>
      <c r="Y2018" s="11">
        <v>1.85</v>
      </c>
      <c r="Z2018" s="12">
        <v>0</v>
      </c>
    </row>
    <row r="2019" spans="1:26" x14ac:dyDescent="0.25">
      <c r="A2019" s="8" t="s">
        <v>20</v>
      </c>
      <c r="B2019" s="9" t="s">
        <v>1315</v>
      </c>
      <c r="C2019" s="13">
        <v>252</v>
      </c>
      <c r="D2019" s="13">
        <v>137</v>
      </c>
      <c r="E2019" s="13">
        <v>179</v>
      </c>
      <c r="F2019" s="13">
        <v>4000</v>
      </c>
      <c r="G2019" s="9" t="s">
        <v>931</v>
      </c>
      <c r="H2019" s="13">
        <v>17000</v>
      </c>
      <c r="I2019" s="13">
        <v>717753</v>
      </c>
      <c r="J2019" s="9" t="s">
        <v>378</v>
      </c>
      <c r="K2019" s="9" t="s">
        <v>1074</v>
      </c>
      <c r="L2019" s="9"/>
      <c r="M2019" s="13"/>
      <c r="N2019" s="13"/>
      <c r="O2019" s="9"/>
      <c r="P2019" s="13"/>
      <c r="Q2019" s="13">
        <v>128</v>
      </c>
      <c r="R2019" s="9" t="s">
        <v>25</v>
      </c>
      <c r="S2019" s="9" t="s">
        <v>538</v>
      </c>
      <c r="T2019" s="9" t="s">
        <v>249</v>
      </c>
      <c r="U2019" s="13">
        <v>25000000</v>
      </c>
      <c r="V2019" s="13">
        <v>2012</v>
      </c>
      <c r="W2019" s="13">
        <v>10000</v>
      </c>
      <c r="X2019" s="13">
        <v>6.1</v>
      </c>
      <c r="Y2019" s="13">
        <v>2.35</v>
      </c>
      <c r="Z2019" s="14">
        <v>27000</v>
      </c>
    </row>
    <row r="2020" spans="1:26" x14ac:dyDescent="0.25">
      <c r="A2020" s="5" t="s">
        <v>20</v>
      </c>
      <c r="B2020" s="6" t="s">
        <v>403</v>
      </c>
      <c r="C2020" s="11">
        <v>106</v>
      </c>
      <c r="D2020" s="11">
        <v>119</v>
      </c>
      <c r="E2020" s="11">
        <v>12000</v>
      </c>
      <c r="F2020" s="11">
        <v>643</v>
      </c>
      <c r="G2020" s="6" t="s">
        <v>1983</v>
      </c>
      <c r="H2020" s="11">
        <v>12000</v>
      </c>
      <c r="I2020" s="11">
        <v>109713132</v>
      </c>
      <c r="J2020" s="6" t="s">
        <v>378</v>
      </c>
      <c r="K2020" s="6" t="s">
        <v>599</v>
      </c>
      <c r="L2020" s="6" t="s">
        <v>2970</v>
      </c>
      <c r="M2020" s="11"/>
      <c r="N2020" s="11"/>
      <c r="O2020" s="6"/>
      <c r="P2020" s="11"/>
      <c r="Q2020" s="11">
        <v>219</v>
      </c>
      <c r="R2020" s="6" t="s">
        <v>25</v>
      </c>
      <c r="S2020" s="6" t="s">
        <v>26</v>
      </c>
      <c r="T2020" s="6" t="s">
        <v>54</v>
      </c>
      <c r="U2020" s="11">
        <v>25000000</v>
      </c>
      <c r="V2020" s="11">
        <v>1986</v>
      </c>
      <c r="W2020" s="11">
        <v>664</v>
      </c>
      <c r="X2020" s="11">
        <v>7.3</v>
      </c>
      <c r="Y2020" s="11">
        <v>2.35</v>
      </c>
      <c r="Z2020" s="12">
        <v>0</v>
      </c>
    </row>
    <row r="2021" spans="1:26" x14ac:dyDescent="0.25">
      <c r="A2021" s="8" t="s">
        <v>20</v>
      </c>
      <c r="B2021" s="9" t="s">
        <v>636</v>
      </c>
      <c r="C2021" s="13">
        <v>285</v>
      </c>
      <c r="D2021" s="13">
        <v>139</v>
      </c>
      <c r="E2021" s="13">
        <v>13000</v>
      </c>
      <c r="F2021" s="13">
        <v>461</v>
      </c>
      <c r="G2021" s="9" t="s">
        <v>676</v>
      </c>
      <c r="H2021" s="13">
        <v>13000</v>
      </c>
      <c r="I2021" s="13">
        <v>70269171</v>
      </c>
      <c r="J2021" s="9" t="s">
        <v>1074</v>
      </c>
      <c r="K2021" s="9" t="s">
        <v>5506</v>
      </c>
      <c r="L2021" s="9"/>
      <c r="M2021" s="13"/>
      <c r="N2021" s="13"/>
      <c r="O2021" s="9"/>
      <c r="P2021" s="13"/>
      <c r="Q2021" s="13">
        <v>962</v>
      </c>
      <c r="R2021" s="9" t="s">
        <v>25</v>
      </c>
      <c r="S2021" s="9" t="s">
        <v>26</v>
      </c>
      <c r="T2021" s="9" t="s">
        <v>54</v>
      </c>
      <c r="U2021" s="13">
        <v>24000000</v>
      </c>
      <c r="V2021" s="13">
        <v>2006</v>
      </c>
      <c r="W2021" s="13">
        <v>683</v>
      </c>
      <c r="X2021" s="13">
        <v>7.2</v>
      </c>
      <c r="Y2021" s="13">
        <v>1.85</v>
      </c>
      <c r="Z2021" s="14">
        <v>0</v>
      </c>
    </row>
    <row r="2022" spans="1:26" x14ac:dyDescent="0.25">
      <c r="A2022" s="5" t="s">
        <v>20</v>
      </c>
      <c r="B2022" s="6" t="s">
        <v>669</v>
      </c>
      <c r="C2022" s="11">
        <v>163</v>
      </c>
      <c r="D2022" s="11">
        <v>114</v>
      </c>
      <c r="E2022" s="11">
        <v>19</v>
      </c>
      <c r="F2022" s="11">
        <v>848</v>
      </c>
      <c r="G2022" s="6" t="s">
        <v>352</v>
      </c>
      <c r="H2022" s="11">
        <v>1000</v>
      </c>
      <c r="I2022" s="11">
        <v>28772222</v>
      </c>
      <c r="J2022" s="6" t="s">
        <v>497</v>
      </c>
      <c r="K2022" s="6" t="s">
        <v>5507</v>
      </c>
      <c r="L2022" s="6" t="s">
        <v>5506</v>
      </c>
      <c r="M2022" s="11" t="s">
        <v>2604</v>
      </c>
      <c r="N2022" s="11"/>
      <c r="O2022" s="6"/>
      <c r="P2022" s="11"/>
      <c r="Q2022" s="11">
        <v>163</v>
      </c>
      <c r="R2022" s="6" t="s">
        <v>25</v>
      </c>
      <c r="S2022" s="6" t="s">
        <v>26</v>
      </c>
      <c r="T2022" s="6" t="s">
        <v>27</v>
      </c>
      <c r="U2022" s="11">
        <v>105000000</v>
      </c>
      <c r="V2022" s="11">
        <v>2015</v>
      </c>
      <c r="W2022" s="11">
        <v>897</v>
      </c>
      <c r="X2022" s="11">
        <v>5.3</v>
      </c>
      <c r="Y2022" s="11">
        <v>2.35</v>
      </c>
      <c r="Z2022" s="12">
        <v>37000</v>
      </c>
    </row>
    <row r="2023" spans="1:26" x14ac:dyDescent="0.25">
      <c r="A2023" s="8" t="s">
        <v>20</v>
      </c>
      <c r="B2023" s="9" t="s">
        <v>1769</v>
      </c>
      <c r="C2023" s="13">
        <v>195</v>
      </c>
      <c r="D2023" s="13">
        <v>120</v>
      </c>
      <c r="E2023" s="13">
        <v>0</v>
      </c>
      <c r="F2023" s="13">
        <v>221</v>
      </c>
      <c r="G2023" s="9" t="s">
        <v>326</v>
      </c>
      <c r="H2023" s="13">
        <v>865</v>
      </c>
      <c r="I2023" s="13">
        <v>101334374</v>
      </c>
      <c r="J2023" s="9" t="s">
        <v>1786</v>
      </c>
      <c r="K2023" s="9" t="s">
        <v>5505</v>
      </c>
      <c r="L2023" s="9"/>
      <c r="M2023" s="13"/>
      <c r="N2023" s="13"/>
      <c r="O2023" s="9"/>
      <c r="P2023" s="13"/>
      <c r="Q2023" s="13">
        <v>488</v>
      </c>
      <c r="R2023" s="9" t="s">
        <v>25</v>
      </c>
      <c r="S2023" s="9" t="s">
        <v>26</v>
      </c>
      <c r="T2023" s="9" t="s">
        <v>249</v>
      </c>
      <c r="U2023" s="13">
        <v>24000000</v>
      </c>
      <c r="V2023" s="13">
        <v>1997</v>
      </c>
      <c r="W2023" s="13">
        <v>851</v>
      </c>
      <c r="X2023" s="13">
        <v>6.1</v>
      </c>
      <c r="Y2023" s="13">
        <v>2.35</v>
      </c>
      <c r="Z2023" s="14">
        <v>0</v>
      </c>
    </row>
    <row r="2024" spans="1:26" x14ac:dyDescent="0.25">
      <c r="A2024" s="5" t="s">
        <v>20</v>
      </c>
      <c r="B2024" s="6" t="s">
        <v>2244</v>
      </c>
      <c r="C2024" s="11">
        <v>123</v>
      </c>
      <c r="D2024" s="11">
        <v>98</v>
      </c>
      <c r="E2024" s="11">
        <v>149</v>
      </c>
      <c r="F2024" s="11">
        <v>439</v>
      </c>
      <c r="G2024" s="6" t="s">
        <v>540</v>
      </c>
      <c r="H2024" s="11">
        <v>20000</v>
      </c>
      <c r="I2024" s="11">
        <v>1512815</v>
      </c>
      <c r="J2024" s="6" t="s">
        <v>497</v>
      </c>
      <c r="K2024" s="6" t="s">
        <v>1074</v>
      </c>
      <c r="L2024" s="6" t="s">
        <v>3495</v>
      </c>
      <c r="M2024" s="11"/>
      <c r="N2024" s="11"/>
      <c r="O2024" s="6"/>
      <c r="P2024" s="11"/>
      <c r="Q2024" s="11">
        <v>56</v>
      </c>
      <c r="R2024" s="6" t="s">
        <v>25</v>
      </c>
      <c r="S2024" s="6" t="s">
        <v>26</v>
      </c>
      <c r="T2024" s="6" t="s">
        <v>249</v>
      </c>
      <c r="U2024" s="11">
        <v>25000000</v>
      </c>
      <c r="V2024" s="11">
        <v>2016</v>
      </c>
      <c r="W2024" s="11">
        <v>617</v>
      </c>
      <c r="X2024" s="11">
        <v>5.8</v>
      </c>
      <c r="Y2024" s="11">
        <v>2.35</v>
      </c>
      <c r="Z2024" s="12">
        <v>0</v>
      </c>
    </row>
    <row r="2025" spans="1:26" x14ac:dyDescent="0.25">
      <c r="A2025" s="8" t="s">
        <v>20</v>
      </c>
      <c r="B2025" s="9" t="s">
        <v>507</v>
      </c>
      <c r="C2025" s="13">
        <v>52</v>
      </c>
      <c r="D2025" s="13">
        <v>106</v>
      </c>
      <c r="E2025" s="13">
        <v>167</v>
      </c>
      <c r="F2025" s="13">
        <v>676</v>
      </c>
      <c r="G2025" s="9" t="s">
        <v>1628</v>
      </c>
      <c r="H2025" s="13">
        <v>966</v>
      </c>
      <c r="I2025" s="13">
        <v>65182182</v>
      </c>
      <c r="J2025" s="9" t="s">
        <v>599</v>
      </c>
      <c r="K2025" s="9" t="s">
        <v>4459</v>
      </c>
      <c r="L2025" s="9"/>
      <c r="M2025" s="13"/>
      <c r="N2025" s="13"/>
      <c r="O2025" s="9"/>
      <c r="P2025" s="13"/>
      <c r="Q2025" s="13">
        <v>38</v>
      </c>
      <c r="R2025" s="9" t="s">
        <v>25</v>
      </c>
      <c r="S2025" s="9" t="s">
        <v>26</v>
      </c>
      <c r="T2025" s="9" t="s">
        <v>27</v>
      </c>
      <c r="U2025" s="13">
        <v>24000000</v>
      </c>
      <c r="V2025" s="13">
        <v>2014</v>
      </c>
      <c r="W2025" s="13">
        <v>807</v>
      </c>
      <c r="X2025" s="13">
        <v>5.7</v>
      </c>
      <c r="Y2025" s="13">
        <v>2.35</v>
      </c>
      <c r="Z2025" s="14">
        <v>3000</v>
      </c>
    </row>
    <row r="2026" spans="1:26" x14ac:dyDescent="0.25">
      <c r="A2026" s="5" t="s">
        <v>20</v>
      </c>
      <c r="B2026" s="6" t="s">
        <v>1912</v>
      </c>
      <c r="C2026" s="11">
        <v>129</v>
      </c>
      <c r="D2026" s="11">
        <v>98</v>
      </c>
      <c r="E2026" s="11">
        <v>36</v>
      </c>
      <c r="F2026" s="11">
        <v>900</v>
      </c>
      <c r="G2026" s="6" t="s">
        <v>1782</v>
      </c>
      <c r="H2026" s="11">
        <v>13000</v>
      </c>
      <c r="I2026" s="11">
        <v>57262492</v>
      </c>
      <c r="J2026" s="6" t="s">
        <v>599</v>
      </c>
      <c r="K2026" s="6" t="s">
        <v>5507</v>
      </c>
      <c r="L2026" s="6"/>
      <c r="M2026" s="11"/>
      <c r="N2026" s="11"/>
      <c r="O2026" s="6"/>
      <c r="P2026" s="11"/>
      <c r="Q2026" s="11">
        <v>318</v>
      </c>
      <c r="R2026" s="6" t="s">
        <v>25</v>
      </c>
      <c r="S2026" s="6" t="s">
        <v>26</v>
      </c>
      <c r="T2026" s="6" t="s">
        <v>249</v>
      </c>
      <c r="U2026" s="11">
        <v>24000000</v>
      </c>
      <c r="V2026" s="11">
        <v>2000</v>
      </c>
      <c r="W2026" s="11">
        <v>2000</v>
      </c>
      <c r="X2026" s="11">
        <v>6.7</v>
      </c>
      <c r="Y2026" s="11">
        <v>1.85</v>
      </c>
      <c r="Z2026" s="12">
        <v>0</v>
      </c>
    </row>
    <row r="2027" spans="1:26" x14ac:dyDescent="0.25">
      <c r="A2027" s="8" t="s">
        <v>20</v>
      </c>
      <c r="B2027" s="9" t="s">
        <v>2554</v>
      </c>
      <c r="C2027" s="13">
        <v>60</v>
      </c>
      <c r="D2027" s="13">
        <v>107</v>
      </c>
      <c r="E2027" s="13">
        <v>71</v>
      </c>
      <c r="F2027" s="13">
        <v>304</v>
      </c>
      <c r="G2027" s="9" t="s">
        <v>1352</v>
      </c>
      <c r="H2027" s="13">
        <v>967</v>
      </c>
      <c r="I2027" s="13">
        <v>80000000</v>
      </c>
      <c r="J2027" s="9" t="s">
        <v>1074</v>
      </c>
      <c r="K2027" s="9" t="s">
        <v>2909</v>
      </c>
      <c r="L2027" s="9" t="s">
        <v>4459</v>
      </c>
      <c r="M2027" s="13"/>
      <c r="N2027" s="13"/>
      <c r="O2027" s="9"/>
      <c r="P2027" s="13"/>
      <c r="Q2027" s="13">
        <v>113</v>
      </c>
      <c r="R2027" s="9" t="s">
        <v>25</v>
      </c>
      <c r="S2027" s="9" t="s">
        <v>26</v>
      </c>
      <c r="T2027" s="9" t="s">
        <v>54</v>
      </c>
      <c r="U2027" s="13">
        <v>8200000</v>
      </c>
      <c r="V2027" s="13">
        <v>1984</v>
      </c>
      <c r="W2027" s="13">
        <v>455</v>
      </c>
      <c r="X2027" s="13">
        <v>6.5</v>
      </c>
      <c r="Y2027" s="13">
        <v>1.85</v>
      </c>
      <c r="Z2027" s="14">
        <v>0</v>
      </c>
    </row>
    <row r="2028" spans="1:26" x14ac:dyDescent="0.25">
      <c r="A2028" s="5" t="s">
        <v>20</v>
      </c>
      <c r="B2028" s="6" t="s">
        <v>863</v>
      </c>
      <c r="C2028" s="11">
        <v>123</v>
      </c>
      <c r="D2028" s="11">
        <v>88</v>
      </c>
      <c r="E2028" s="11">
        <v>480</v>
      </c>
      <c r="F2028" s="11">
        <v>497</v>
      </c>
      <c r="G2028" s="6" t="s">
        <v>2555</v>
      </c>
      <c r="H2028" s="11">
        <v>8000</v>
      </c>
      <c r="I2028" s="11">
        <v>74608545</v>
      </c>
      <c r="J2028" s="6" t="s">
        <v>599</v>
      </c>
      <c r="K2028" s="6"/>
      <c r="L2028" s="6"/>
      <c r="M2028" s="11"/>
      <c r="N2028" s="11"/>
      <c r="O2028" s="6"/>
      <c r="P2028" s="11"/>
      <c r="Q2028" s="11">
        <v>404</v>
      </c>
      <c r="R2028" s="6" t="s">
        <v>25</v>
      </c>
      <c r="S2028" s="6" t="s">
        <v>26</v>
      </c>
      <c r="T2028" s="6" t="s">
        <v>249</v>
      </c>
      <c r="U2028" s="11">
        <v>24000000</v>
      </c>
      <c r="V2028" s="11">
        <v>2003</v>
      </c>
      <c r="W2028" s="11">
        <v>909</v>
      </c>
      <c r="X2028" s="11">
        <v>7.2</v>
      </c>
      <c r="Y2028" s="11">
        <v>2.35</v>
      </c>
      <c r="Z2028" s="12">
        <v>0</v>
      </c>
    </row>
    <row r="2029" spans="1:26" x14ac:dyDescent="0.25">
      <c r="A2029" s="8" t="s">
        <v>20</v>
      </c>
      <c r="B2029" s="9" t="s">
        <v>924</v>
      </c>
      <c r="C2029" s="13">
        <v>84</v>
      </c>
      <c r="D2029" s="13">
        <v>137</v>
      </c>
      <c r="E2029" s="13">
        <v>0</v>
      </c>
      <c r="F2029" s="13">
        <v>161</v>
      </c>
      <c r="G2029" s="9" t="s">
        <v>1070</v>
      </c>
      <c r="H2029" s="13">
        <v>12000</v>
      </c>
      <c r="I2029" s="13">
        <v>41895491</v>
      </c>
      <c r="J2029" s="9" t="s">
        <v>599</v>
      </c>
      <c r="K2029" s="9" t="s">
        <v>1074</v>
      </c>
      <c r="L2029" s="9" t="s">
        <v>478</v>
      </c>
      <c r="M2029" s="13"/>
      <c r="N2029" s="13"/>
      <c r="O2029" s="9"/>
      <c r="P2029" s="13"/>
      <c r="Q2029" s="13">
        <v>170</v>
      </c>
      <c r="R2029" s="9" t="s">
        <v>25</v>
      </c>
      <c r="S2029" s="9" t="s">
        <v>26</v>
      </c>
      <c r="T2029" s="9" t="s">
        <v>249</v>
      </c>
      <c r="U2029" s="13">
        <v>24000000</v>
      </c>
      <c r="V2029" s="13">
        <v>1991</v>
      </c>
      <c r="W2029" s="13">
        <v>443</v>
      </c>
      <c r="X2029" s="13">
        <v>7.6</v>
      </c>
      <c r="Y2029" s="13">
        <v>1.85</v>
      </c>
      <c r="Z2029" s="14">
        <v>12000</v>
      </c>
    </row>
    <row r="2030" spans="1:26" x14ac:dyDescent="0.25">
      <c r="A2030" s="5" t="s">
        <v>20</v>
      </c>
      <c r="B2030" s="6" t="s">
        <v>2105</v>
      </c>
      <c r="C2030" s="11">
        <v>125</v>
      </c>
      <c r="D2030" s="11">
        <v>100</v>
      </c>
      <c r="E2030" s="11">
        <v>41</v>
      </c>
      <c r="F2030" s="11">
        <v>970</v>
      </c>
      <c r="G2030" s="6" t="s">
        <v>561</v>
      </c>
      <c r="H2030" s="11">
        <v>45000</v>
      </c>
      <c r="I2030" s="11">
        <v>39989008</v>
      </c>
      <c r="J2030" s="6" t="s">
        <v>1786</v>
      </c>
      <c r="K2030" s="6" t="s">
        <v>5505</v>
      </c>
      <c r="L2030" s="6"/>
      <c r="M2030" s="11"/>
      <c r="N2030" s="11"/>
      <c r="O2030" s="6"/>
      <c r="P2030" s="11"/>
      <c r="Q2030" s="11">
        <v>418</v>
      </c>
      <c r="R2030" s="6" t="s">
        <v>25</v>
      </c>
      <c r="S2030" s="6" t="s">
        <v>26</v>
      </c>
      <c r="T2030" s="6" t="s">
        <v>249</v>
      </c>
      <c r="U2030" s="11">
        <v>24000000</v>
      </c>
      <c r="V2030" s="11">
        <v>1998</v>
      </c>
      <c r="W2030" s="11">
        <v>1000</v>
      </c>
      <c r="X2030" s="11">
        <v>4.5999999999999996</v>
      </c>
      <c r="Y2030" s="11">
        <v>2.35</v>
      </c>
      <c r="Z2030" s="12">
        <v>891</v>
      </c>
    </row>
    <row r="2031" spans="1:26" x14ac:dyDescent="0.25">
      <c r="A2031" s="8" t="s">
        <v>20</v>
      </c>
      <c r="B2031" s="9" t="s">
        <v>1465</v>
      </c>
      <c r="C2031" s="13">
        <v>106</v>
      </c>
      <c r="D2031" s="13">
        <v>115</v>
      </c>
      <c r="E2031" s="13">
        <v>597</v>
      </c>
      <c r="F2031" s="13">
        <v>597</v>
      </c>
      <c r="G2031" s="9" t="s">
        <v>1098</v>
      </c>
      <c r="H2031" s="13">
        <v>893</v>
      </c>
      <c r="I2031" s="13">
        <v>32662299</v>
      </c>
      <c r="J2031" s="9" t="s">
        <v>599</v>
      </c>
      <c r="K2031" s="9" t="s">
        <v>1074</v>
      </c>
      <c r="L2031" s="9" t="s">
        <v>4459</v>
      </c>
      <c r="M2031" s="13"/>
      <c r="N2031" s="13"/>
      <c r="O2031" s="9"/>
      <c r="P2031" s="13"/>
      <c r="Q2031" s="13">
        <v>275</v>
      </c>
      <c r="R2031" s="9" t="s">
        <v>25</v>
      </c>
      <c r="S2031" s="9" t="s">
        <v>26</v>
      </c>
      <c r="T2031" s="9" t="s">
        <v>54</v>
      </c>
      <c r="U2031" s="13">
        <v>24000000</v>
      </c>
      <c r="V2031" s="13">
        <v>2000</v>
      </c>
      <c r="W2031" s="13">
        <v>854</v>
      </c>
      <c r="X2031" s="13">
        <v>6.9</v>
      </c>
      <c r="Y2031" s="13">
        <v>1.85</v>
      </c>
      <c r="Z2031" s="14">
        <v>0</v>
      </c>
    </row>
    <row r="2032" spans="1:26" x14ac:dyDescent="0.25">
      <c r="A2032" s="5" t="s">
        <v>20</v>
      </c>
      <c r="B2032" s="6" t="s">
        <v>1955</v>
      </c>
      <c r="C2032" s="11">
        <v>247</v>
      </c>
      <c r="D2032" s="11">
        <v>101</v>
      </c>
      <c r="E2032" s="11">
        <v>0</v>
      </c>
      <c r="F2032" s="11">
        <v>92</v>
      </c>
      <c r="G2032" s="6" t="s">
        <v>2556</v>
      </c>
      <c r="H2032" s="11">
        <v>218</v>
      </c>
      <c r="I2032" s="11">
        <v>31452765</v>
      </c>
      <c r="J2032" s="6" t="s">
        <v>599</v>
      </c>
      <c r="K2032" s="6" t="s">
        <v>4459</v>
      </c>
      <c r="L2032" s="6"/>
      <c r="M2032" s="11"/>
      <c r="N2032" s="11"/>
      <c r="O2032" s="6"/>
      <c r="P2032" s="11"/>
      <c r="Q2032" s="11">
        <v>243</v>
      </c>
      <c r="R2032" s="6" t="s">
        <v>25</v>
      </c>
      <c r="S2032" s="6" t="s">
        <v>26</v>
      </c>
      <c r="T2032" s="6" t="s">
        <v>249</v>
      </c>
      <c r="U2032" s="11">
        <v>24000000</v>
      </c>
      <c r="V2032" s="11">
        <v>2008</v>
      </c>
      <c r="W2032" s="11">
        <v>216</v>
      </c>
      <c r="X2032" s="11">
        <v>6.6</v>
      </c>
      <c r="Y2032" s="11">
        <v>1.85</v>
      </c>
      <c r="Z2032" s="12">
        <v>0</v>
      </c>
    </row>
    <row r="2033" spans="1:26" x14ac:dyDescent="0.25">
      <c r="A2033" s="8" t="s">
        <v>20</v>
      </c>
      <c r="B2033" s="9" t="s">
        <v>2557</v>
      </c>
      <c r="C2033" s="13">
        <v>156</v>
      </c>
      <c r="D2033" s="13">
        <v>110</v>
      </c>
      <c r="E2033" s="13">
        <v>119</v>
      </c>
      <c r="F2033" s="13">
        <v>265</v>
      </c>
      <c r="G2033" s="9" t="s">
        <v>1573</v>
      </c>
      <c r="H2033" s="13">
        <v>11000</v>
      </c>
      <c r="I2033" s="13">
        <v>25167270</v>
      </c>
      <c r="J2033" s="9" t="s">
        <v>599</v>
      </c>
      <c r="K2033" s="9" t="s">
        <v>5507</v>
      </c>
      <c r="L2033" s="9" t="s">
        <v>1074</v>
      </c>
      <c r="M2033" s="13"/>
      <c r="N2033" s="13"/>
      <c r="O2033" s="9"/>
      <c r="P2033" s="13"/>
      <c r="Q2033" s="13">
        <v>263</v>
      </c>
      <c r="R2033" s="9" t="s">
        <v>25</v>
      </c>
      <c r="S2033" s="9" t="s">
        <v>318</v>
      </c>
      <c r="T2033" s="9" t="s">
        <v>249</v>
      </c>
      <c r="U2033" s="13">
        <v>24000000</v>
      </c>
      <c r="V2033" s="13">
        <v>2000</v>
      </c>
      <c r="W2033" s="13">
        <v>592</v>
      </c>
      <c r="X2033" s="13">
        <v>6.3</v>
      </c>
      <c r="Y2033" s="13">
        <v>2.35</v>
      </c>
      <c r="Z2033" s="14">
        <v>455</v>
      </c>
    </row>
    <row r="2034" spans="1:26" x14ac:dyDescent="0.25">
      <c r="A2034" s="5" t="s">
        <v>20</v>
      </c>
      <c r="B2034" s="6" t="s">
        <v>546</v>
      </c>
      <c r="C2034" s="11">
        <v>271</v>
      </c>
      <c r="D2034" s="11">
        <v>94</v>
      </c>
      <c r="E2034" s="11">
        <v>293</v>
      </c>
      <c r="F2034" s="11">
        <v>939</v>
      </c>
      <c r="G2034" s="6" t="s">
        <v>135</v>
      </c>
      <c r="H2034" s="11">
        <v>18000</v>
      </c>
      <c r="I2034" s="11">
        <v>32416109</v>
      </c>
      <c r="J2034" s="6" t="s">
        <v>599</v>
      </c>
      <c r="K2034" s="6" t="s">
        <v>5508</v>
      </c>
      <c r="L2034" s="6"/>
      <c r="M2034" s="11"/>
      <c r="N2034" s="11"/>
      <c r="O2034" s="6"/>
      <c r="P2034" s="11"/>
      <c r="Q2034" s="11">
        <v>268</v>
      </c>
      <c r="R2034" s="6" t="s">
        <v>25</v>
      </c>
      <c r="S2034" s="6" t="s">
        <v>26</v>
      </c>
      <c r="T2034" s="6" t="s">
        <v>249</v>
      </c>
      <c r="U2034" s="11">
        <v>25000000</v>
      </c>
      <c r="V2034" s="11">
        <v>2009</v>
      </c>
      <c r="W2034" s="11">
        <v>12000</v>
      </c>
      <c r="X2034" s="11">
        <v>6.2</v>
      </c>
      <c r="Y2034" s="11">
        <v>2.35</v>
      </c>
      <c r="Z2034" s="12">
        <v>15000</v>
      </c>
    </row>
    <row r="2035" spans="1:26" x14ac:dyDescent="0.25">
      <c r="A2035" s="8" t="s">
        <v>20</v>
      </c>
      <c r="B2035" s="9" t="s">
        <v>2558</v>
      </c>
      <c r="C2035" s="13">
        <v>45</v>
      </c>
      <c r="D2035" s="13">
        <v>88</v>
      </c>
      <c r="E2035" s="13">
        <v>269</v>
      </c>
      <c r="F2035" s="13">
        <v>384</v>
      </c>
      <c r="G2035" s="9" t="s">
        <v>2445</v>
      </c>
      <c r="H2035" s="13">
        <v>1000</v>
      </c>
      <c r="I2035" s="13">
        <v>20218</v>
      </c>
      <c r="J2035" s="9" t="s">
        <v>497</v>
      </c>
      <c r="K2035" s="9" t="s">
        <v>599</v>
      </c>
      <c r="L2035" s="9" t="s">
        <v>5507</v>
      </c>
      <c r="M2035" s="13" t="s">
        <v>2604</v>
      </c>
      <c r="N2035" s="13"/>
      <c r="O2035" s="9"/>
      <c r="P2035" s="13"/>
      <c r="Q2035" s="13">
        <v>50</v>
      </c>
      <c r="R2035" s="9" t="s">
        <v>25</v>
      </c>
      <c r="S2035" s="9" t="s">
        <v>26</v>
      </c>
      <c r="T2035" s="9" t="s">
        <v>27</v>
      </c>
      <c r="U2035" s="13">
        <v>24000000</v>
      </c>
      <c r="V2035" s="13">
        <v>2001</v>
      </c>
      <c r="W2035" s="13">
        <v>489</v>
      </c>
      <c r="X2035" s="13">
        <v>5.3</v>
      </c>
      <c r="Y2035" s="13">
        <v>2.35</v>
      </c>
      <c r="Z2035" s="14">
        <v>204</v>
      </c>
    </row>
    <row r="2036" spans="1:26" x14ac:dyDescent="0.25">
      <c r="A2036" s="5" t="s">
        <v>20</v>
      </c>
      <c r="B2036" s="6" t="s">
        <v>527</v>
      </c>
      <c r="C2036" s="11">
        <v>133</v>
      </c>
      <c r="D2036" s="11">
        <v>127</v>
      </c>
      <c r="E2036" s="11">
        <v>446</v>
      </c>
      <c r="F2036" s="11">
        <v>898</v>
      </c>
      <c r="G2036" s="6" t="s">
        <v>1698</v>
      </c>
      <c r="H2036" s="11">
        <v>11000</v>
      </c>
      <c r="I2036" s="11">
        <v>28871190</v>
      </c>
      <c r="J2036" s="6" t="s">
        <v>3170</v>
      </c>
      <c r="K2036" s="6" t="s">
        <v>1074</v>
      </c>
      <c r="L2036" s="6"/>
      <c r="M2036" s="11"/>
      <c r="N2036" s="11"/>
      <c r="O2036" s="6"/>
      <c r="P2036" s="11"/>
      <c r="Q2036" s="11">
        <v>385</v>
      </c>
      <c r="R2036" s="6" t="s">
        <v>25</v>
      </c>
      <c r="S2036" s="6" t="s">
        <v>26</v>
      </c>
      <c r="T2036" s="6" t="s">
        <v>249</v>
      </c>
      <c r="U2036" s="11">
        <v>24000000</v>
      </c>
      <c r="V2036" s="11">
        <v>1999</v>
      </c>
      <c r="W2036" s="11">
        <v>1000</v>
      </c>
      <c r="X2036" s="11">
        <v>7.3</v>
      </c>
      <c r="Y2036" s="11">
        <v>1.85</v>
      </c>
      <c r="Z2036" s="12">
        <v>0</v>
      </c>
    </row>
    <row r="2037" spans="1:26" x14ac:dyDescent="0.25">
      <c r="A2037" s="8" t="s">
        <v>20</v>
      </c>
      <c r="B2037" s="9" t="s">
        <v>995</v>
      </c>
      <c r="C2037" s="13">
        <v>84</v>
      </c>
      <c r="D2037" s="13">
        <v>95</v>
      </c>
      <c r="E2037" s="13">
        <v>126</v>
      </c>
      <c r="F2037" s="13">
        <v>886</v>
      </c>
      <c r="G2037" s="9" t="s">
        <v>1028</v>
      </c>
      <c r="H2037" s="13">
        <v>2000</v>
      </c>
      <c r="I2037" s="13">
        <v>16964743</v>
      </c>
      <c r="J2037" s="9" t="s">
        <v>599</v>
      </c>
      <c r="K2037" s="9" t="s">
        <v>4459</v>
      </c>
      <c r="L2037" s="9"/>
      <c r="M2037" s="13"/>
      <c r="N2037" s="13"/>
      <c r="O2037" s="9"/>
      <c r="P2037" s="13"/>
      <c r="Q2037" s="13">
        <v>140</v>
      </c>
      <c r="R2037" s="9" t="s">
        <v>25</v>
      </c>
      <c r="S2037" s="9" t="s">
        <v>26</v>
      </c>
      <c r="T2037" s="9" t="s">
        <v>27</v>
      </c>
      <c r="U2037" s="13">
        <v>24000000</v>
      </c>
      <c r="V2037" s="13">
        <v>2004</v>
      </c>
      <c r="W2037" s="13">
        <v>989</v>
      </c>
      <c r="X2037" s="13">
        <v>5.6</v>
      </c>
      <c r="Y2037" s="13">
        <v>2.35</v>
      </c>
      <c r="Z2037" s="14">
        <v>876</v>
      </c>
    </row>
    <row r="2038" spans="1:26" x14ac:dyDescent="0.25">
      <c r="A2038" s="5" t="s">
        <v>20</v>
      </c>
      <c r="B2038" s="6" t="s">
        <v>1210</v>
      </c>
      <c r="C2038" s="11">
        <v>70</v>
      </c>
      <c r="D2038" s="11">
        <v>87</v>
      </c>
      <c r="E2038" s="11">
        <v>25</v>
      </c>
      <c r="F2038" s="11">
        <v>611</v>
      </c>
      <c r="G2038" s="6" t="s">
        <v>828</v>
      </c>
      <c r="H2038" s="11">
        <v>1000</v>
      </c>
      <c r="I2038" s="11">
        <v>16290976</v>
      </c>
      <c r="J2038" s="6" t="s">
        <v>378</v>
      </c>
      <c r="K2038" s="6" t="s">
        <v>599</v>
      </c>
      <c r="L2038" s="6" t="s">
        <v>4118</v>
      </c>
      <c r="M2038" s="11" t="s">
        <v>478</v>
      </c>
      <c r="N2038" s="11" t="s">
        <v>2909</v>
      </c>
      <c r="O2038" s="6" t="s">
        <v>2970</v>
      </c>
      <c r="P2038" s="11"/>
      <c r="Q2038" s="11">
        <v>100</v>
      </c>
      <c r="R2038" s="6" t="s">
        <v>25</v>
      </c>
      <c r="S2038" s="6" t="s">
        <v>26</v>
      </c>
      <c r="T2038" s="6" t="s">
        <v>126</v>
      </c>
      <c r="U2038" s="11">
        <v>24000000</v>
      </c>
      <c r="V2038" s="11">
        <v>1999</v>
      </c>
      <c r="W2038" s="11">
        <v>670</v>
      </c>
      <c r="X2038" s="11">
        <v>6.2</v>
      </c>
      <c r="Y2038" s="11">
        <v>1.85</v>
      </c>
      <c r="Z2038" s="12">
        <v>619</v>
      </c>
    </row>
    <row r="2039" spans="1:26" x14ac:dyDescent="0.25">
      <c r="A2039" s="8" t="s">
        <v>20</v>
      </c>
      <c r="B2039" s="9" t="s">
        <v>2559</v>
      </c>
      <c r="C2039" s="13">
        <v>32</v>
      </c>
      <c r="D2039" s="13">
        <v>118</v>
      </c>
      <c r="E2039" s="13">
        <v>0</v>
      </c>
      <c r="F2039" s="13">
        <v>227</v>
      </c>
      <c r="G2039" s="9" t="s">
        <v>2560</v>
      </c>
      <c r="H2039" s="13">
        <v>738</v>
      </c>
      <c r="I2039" s="13">
        <v>13000000</v>
      </c>
      <c r="J2039" s="9" t="s">
        <v>378</v>
      </c>
      <c r="K2039" s="9" t="s">
        <v>4118</v>
      </c>
      <c r="L2039" s="9" t="s">
        <v>478</v>
      </c>
      <c r="M2039" s="13" t="s">
        <v>2909</v>
      </c>
      <c r="N2039" s="13" t="s">
        <v>3976</v>
      </c>
      <c r="O2039" s="9"/>
      <c r="P2039" s="13"/>
      <c r="Q2039" s="13">
        <v>150</v>
      </c>
      <c r="R2039" s="9" t="s">
        <v>25</v>
      </c>
      <c r="S2039" s="9" t="s">
        <v>26</v>
      </c>
      <c r="T2039" s="9" t="s">
        <v>126</v>
      </c>
      <c r="U2039" s="13">
        <v>24000000</v>
      </c>
      <c r="V2039" s="13">
        <v>1978</v>
      </c>
      <c r="W2039" s="13">
        <v>295</v>
      </c>
      <c r="X2039" s="13">
        <v>5.2</v>
      </c>
      <c r="Y2039" s="13">
        <v>1.85</v>
      </c>
      <c r="Z2039" s="14">
        <v>0</v>
      </c>
    </row>
    <row r="2040" spans="1:26" x14ac:dyDescent="0.25">
      <c r="A2040" s="5" t="s">
        <v>20</v>
      </c>
      <c r="B2040" s="6" t="s">
        <v>1248</v>
      </c>
      <c r="C2040" s="11">
        <v>51</v>
      </c>
      <c r="D2040" s="11">
        <v>107</v>
      </c>
      <c r="E2040" s="11">
        <v>48</v>
      </c>
      <c r="F2040" s="11">
        <v>940</v>
      </c>
      <c r="G2040" s="6" t="s">
        <v>2561</v>
      </c>
      <c r="H2040" s="11">
        <v>1000</v>
      </c>
      <c r="I2040" s="11">
        <v>12372410</v>
      </c>
      <c r="J2040" s="6" t="s">
        <v>599</v>
      </c>
      <c r="K2040" s="6" t="s">
        <v>5506</v>
      </c>
      <c r="L2040" s="6"/>
      <c r="M2040" s="11"/>
      <c r="N2040" s="11"/>
      <c r="O2040" s="6"/>
      <c r="P2040" s="11"/>
      <c r="Q2040" s="11">
        <v>101</v>
      </c>
      <c r="R2040" s="6" t="s">
        <v>25</v>
      </c>
      <c r="S2040" s="6" t="s">
        <v>26</v>
      </c>
      <c r="T2040" s="6" t="s">
        <v>27</v>
      </c>
      <c r="U2040" s="11">
        <v>24000000</v>
      </c>
      <c r="V2040" s="11">
        <v>2000</v>
      </c>
      <c r="W2040" s="11">
        <v>957</v>
      </c>
      <c r="X2040" s="11">
        <v>5.3</v>
      </c>
      <c r="Y2040" s="11">
        <v>1.85</v>
      </c>
      <c r="Z2040" s="12">
        <v>650</v>
      </c>
    </row>
    <row r="2041" spans="1:26" x14ac:dyDescent="0.25">
      <c r="A2041" s="8" t="s">
        <v>20</v>
      </c>
      <c r="B2041" s="9" t="s">
        <v>1009</v>
      </c>
      <c r="C2041" s="13">
        <v>73</v>
      </c>
      <c r="D2041" s="13">
        <v>124</v>
      </c>
      <c r="E2041" s="13">
        <v>41</v>
      </c>
      <c r="F2041" s="13">
        <v>197</v>
      </c>
      <c r="G2041" s="9" t="s">
        <v>1194</v>
      </c>
      <c r="H2041" s="13">
        <v>512</v>
      </c>
      <c r="I2041" s="13">
        <v>8427204</v>
      </c>
      <c r="J2041" s="9" t="s">
        <v>599</v>
      </c>
      <c r="K2041" s="9" t="s">
        <v>1074</v>
      </c>
      <c r="L2041" s="9" t="s">
        <v>5506</v>
      </c>
      <c r="M2041" s="13"/>
      <c r="N2041" s="13"/>
      <c r="O2041" s="9"/>
      <c r="P2041" s="13"/>
      <c r="Q2041" s="13">
        <v>59</v>
      </c>
      <c r="R2041" s="9" t="s">
        <v>25</v>
      </c>
      <c r="S2041" s="9" t="s">
        <v>26</v>
      </c>
      <c r="T2041" s="9" t="s">
        <v>249</v>
      </c>
      <c r="U2041" s="13">
        <v>24000000</v>
      </c>
      <c r="V2041" s="13">
        <v>1999</v>
      </c>
      <c r="W2041" s="13">
        <v>481</v>
      </c>
      <c r="X2041" s="13">
        <v>5.4</v>
      </c>
      <c r="Y2041" s="13">
        <v>2.35</v>
      </c>
      <c r="Z2041" s="14">
        <v>153</v>
      </c>
    </row>
    <row r="2042" spans="1:26" x14ac:dyDescent="0.25">
      <c r="A2042" s="5" t="s">
        <v>20</v>
      </c>
      <c r="B2042" s="6" t="s">
        <v>2562</v>
      </c>
      <c r="C2042" s="11">
        <v>169</v>
      </c>
      <c r="D2042" s="11">
        <v>89</v>
      </c>
      <c r="E2042" s="11">
        <v>41</v>
      </c>
      <c r="F2042" s="11">
        <v>847</v>
      </c>
      <c r="G2042" s="6" t="s">
        <v>1809</v>
      </c>
      <c r="H2042" s="11">
        <v>2000</v>
      </c>
      <c r="I2042" s="11">
        <v>9639242</v>
      </c>
      <c r="J2042" s="6" t="s">
        <v>599</v>
      </c>
      <c r="K2042" s="6" t="s">
        <v>4459</v>
      </c>
      <c r="L2042" s="6"/>
      <c r="M2042" s="11"/>
      <c r="N2042" s="11"/>
      <c r="O2042" s="6"/>
      <c r="P2042" s="11"/>
      <c r="Q2042" s="11">
        <v>68</v>
      </c>
      <c r="R2042" s="6" t="s">
        <v>25</v>
      </c>
      <c r="S2042" s="6" t="s">
        <v>26</v>
      </c>
      <c r="T2042" s="6" t="s">
        <v>27</v>
      </c>
      <c r="U2042" s="11">
        <v>24000000</v>
      </c>
      <c r="V2042" s="11">
        <v>2011</v>
      </c>
      <c r="W2042" s="11">
        <v>1000</v>
      </c>
      <c r="X2042" s="11">
        <v>4.9000000000000004</v>
      </c>
      <c r="Y2042" s="11">
        <v>1.85</v>
      </c>
      <c r="Z2042" s="12">
        <v>0</v>
      </c>
    </row>
    <row r="2043" spans="1:26" x14ac:dyDescent="0.25">
      <c r="A2043" s="8" t="s">
        <v>20</v>
      </c>
      <c r="B2043" s="9" t="s">
        <v>2024</v>
      </c>
      <c r="C2043" s="13">
        <v>365</v>
      </c>
      <c r="D2043" s="13">
        <v>88</v>
      </c>
      <c r="E2043" s="13">
        <v>192</v>
      </c>
      <c r="F2043" s="13">
        <v>847</v>
      </c>
      <c r="G2043" s="9" t="s">
        <v>2563</v>
      </c>
      <c r="H2043" s="13">
        <v>3000</v>
      </c>
      <c r="I2043" s="13">
        <v>25003072</v>
      </c>
      <c r="J2043" s="9" t="s">
        <v>599</v>
      </c>
      <c r="K2043" s="9" t="s">
        <v>1786</v>
      </c>
      <c r="L2043" s="9"/>
      <c r="M2043" s="13"/>
      <c r="N2043" s="13"/>
      <c r="O2043" s="9"/>
      <c r="P2043" s="13"/>
      <c r="Q2043" s="13">
        <v>374</v>
      </c>
      <c r="R2043" s="9" t="s">
        <v>25</v>
      </c>
      <c r="S2043" s="9" t="s">
        <v>26</v>
      </c>
      <c r="T2043" s="9" t="s">
        <v>249</v>
      </c>
      <c r="U2043" s="13">
        <v>24000000</v>
      </c>
      <c r="V2043" s="13">
        <v>2010</v>
      </c>
      <c r="W2043" s="13">
        <v>859</v>
      </c>
      <c r="X2043" s="13">
        <v>5.5</v>
      </c>
      <c r="Y2043" s="13">
        <v>2.35</v>
      </c>
      <c r="Z2043" s="14">
        <v>13000</v>
      </c>
    </row>
    <row r="2044" spans="1:26" x14ac:dyDescent="0.25">
      <c r="A2044" s="5" t="s">
        <v>309</v>
      </c>
      <c r="B2044" s="6" t="s">
        <v>66</v>
      </c>
      <c r="C2044" s="11">
        <v>113</v>
      </c>
      <c r="D2044" s="11">
        <v>118</v>
      </c>
      <c r="E2044" s="11">
        <v>18000</v>
      </c>
      <c r="F2044" s="11">
        <v>286</v>
      </c>
      <c r="G2044" s="6" t="s">
        <v>825</v>
      </c>
      <c r="H2044" s="11">
        <v>18000</v>
      </c>
      <c r="I2044" s="11">
        <v>6144806</v>
      </c>
      <c r="J2044" s="6" t="s">
        <v>3170</v>
      </c>
      <c r="K2044" s="6" t="s">
        <v>1074</v>
      </c>
      <c r="L2044" s="6" t="s">
        <v>2909</v>
      </c>
      <c r="M2044" s="11" t="s">
        <v>3976</v>
      </c>
      <c r="N2044" s="11"/>
      <c r="O2044" s="6"/>
      <c r="P2044" s="11"/>
      <c r="Q2044" s="11">
        <v>248</v>
      </c>
      <c r="R2044" s="6" t="s">
        <v>25</v>
      </c>
      <c r="S2044" s="6" t="s">
        <v>26</v>
      </c>
      <c r="T2044" s="6" t="s">
        <v>27</v>
      </c>
      <c r="U2044" s="11">
        <v>23000000</v>
      </c>
      <c r="V2044" s="11">
        <v>2004</v>
      </c>
      <c r="W2044" s="11">
        <v>5000</v>
      </c>
      <c r="X2044" s="11">
        <v>6.7</v>
      </c>
      <c r="Y2044" s="11">
        <v>2.35</v>
      </c>
      <c r="Z2044" s="12">
        <v>0</v>
      </c>
    </row>
    <row r="2045" spans="1:26" x14ac:dyDescent="0.25">
      <c r="A2045" s="8" t="s">
        <v>20</v>
      </c>
      <c r="B2045" s="9" t="s">
        <v>2271</v>
      </c>
      <c r="C2045" s="13">
        <v>18</v>
      </c>
      <c r="D2045" s="13">
        <v>93</v>
      </c>
      <c r="E2045" s="13">
        <v>9</v>
      </c>
      <c r="F2045" s="13">
        <v>254</v>
      </c>
      <c r="G2045" s="9" t="s">
        <v>53</v>
      </c>
      <c r="H2045" s="13">
        <v>23000</v>
      </c>
      <c r="I2045" s="13">
        <v>4308981</v>
      </c>
      <c r="J2045" s="9" t="s">
        <v>599</v>
      </c>
      <c r="K2045" s="9" t="s">
        <v>4118</v>
      </c>
      <c r="L2045" s="9"/>
      <c r="M2045" s="13"/>
      <c r="N2045" s="13"/>
      <c r="O2045" s="9"/>
      <c r="P2045" s="13"/>
      <c r="Q2045" s="13">
        <v>37</v>
      </c>
      <c r="R2045" s="9" t="s">
        <v>25</v>
      </c>
      <c r="S2045" s="9" t="s">
        <v>26</v>
      </c>
      <c r="T2045" s="9" t="s">
        <v>54</v>
      </c>
      <c r="U2045" s="13">
        <v>24000000</v>
      </c>
      <c r="V2045" s="13">
        <v>1998</v>
      </c>
      <c r="W2045" s="13">
        <v>284</v>
      </c>
      <c r="X2045" s="13">
        <v>3.9</v>
      </c>
      <c r="Y2045" s="13"/>
      <c r="Z2045" s="14">
        <v>839</v>
      </c>
    </row>
    <row r="2046" spans="1:26" x14ac:dyDescent="0.25">
      <c r="A2046" s="5" t="s">
        <v>20</v>
      </c>
      <c r="B2046" s="6" t="s">
        <v>2564</v>
      </c>
      <c r="C2046" s="11">
        <v>10</v>
      </c>
      <c r="D2046" s="11">
        <v>80</v>
      </c>
      <c r="E2046" s="11">
        <v>18</v>
      </c>
      <c r="F2046" s="11">
        <v>73</v>
      </c>
      <c r="G2046" s="6" t="s">
        <v>2565</v>
      </c>
      <c r="H2046" s="11">
        <v>742</v>
      </c>
      <c r="I2046" s="11">
        <v>669276</v>
      </c>
      <c r="J2046" s="6" t="s">
        <v>497</v>
      </c>
      <c r="K2046" s="6" t="s">
        <v>378</v>
      </c>
      <c r="L2046" s="6" t="s">
        <v>2809</v>
      </c>
      <c r="M2046" s="11" t="s">
        <v>599</v>
      </c>
      <c r="N2046" s="11" t="s">
        <v>478</v>
      </c>
      <c r="O2046" s="6"/>
      <c r="P2046" s="11"/>
      <c r="Q2046" s="11">
        <v>47</v>
      </c>
      <c r="R2046" s="6" t="s">
        <v>25</v>
      </c>
      <c r="S2046" s="6" t="s">
        <v>34</v>
      </c>
      <c r="T2046" s="6" t="s">
        <v>126</v>
      </c>
      <c r="U2046" s="11">
        <v>28000000</v>
      </c>
      <c r="V2046" s="11">
        <v>1993</v>
      </c>
      <c r="W2046" s="11">
        <v>83</v>
      </c>
      <c r="X2046" s="11">
        <v>7.2</v>
      </c>
      <c r="Y2046" s="11">
        <v>2.35</v>
      </c>
      <c r="Z2046" s="12">
        <v>408</v>
      </c>
    </row>
    <row r="2047" spans="1:26" x14ac:dyDescent="0.25">
      <c r="A2047" s="8" t="s">
        <v>20</v>
      </c>
      <c r="B2047" s="9" t="s">
        <v>2567</v>
      </c>
      <c r="C2047" s="13">
        <v>16</v>
      </c>
      <c r="D2047" s="13">
        <v>120</v>
      </c>
      <c r="E2047" s="13">
        <v>6</v>
      </c>
      <c r="F2047" s="13">
        <v>382</v>
      </c>
      <c r="G2047" s="9" t="s">
        <v>828</v>
      </c>
      <c r="H2047" s="13">
        <v>22000</v>
      </c>
      <c r="I2047" s="13">
        <v>42880</v>
      </c>
      <c r="J2047" s="9" t="s">
        <v>1074</v>
      </c>
      <c r="K2047" s="9" t="s">
        <v>4459</v>
      </c>
      <c r="L2047" s="9"/>
      <c r="M2047" s="13"/>
      <c r="N2047" s="13"/>
      <c r="O2047" s="9"/>
      <c r="P2047" s="13"/>
      <c r="Q2047" s="13">
        <v>50</v>
      </c>
      <c r="R2047" s="9" t="s">
        <v>25</v>
      </c>
      <c r="S2047" s="9" t="s">
        <v>34</v>
      </c>
      <c r="T2047" s="9" t="s">
        <v>54</v>
      </c>
      <c r="U2047" s="13">
        <v>24000000</v>
      </c>
      <c r="V2047" s="13">
        <v>2004</v>
      </c>
      <c r="W2047" s="13">
        <v>670</v>
      </c>
      <c r="X2047" s="13">
        <v>5.0999999999999996</v>
      </c>
      <c r="Y2047" s="13">
        <v>1.85</v>
      </c>
      <c r="Z2047" s="14">
        <v>181</v>
      </c>
    </row>
    <row r="2048" spans="1:26" x14ac:dyDescent="0.25">
      <c r="A2048" s="5" t="s">
        <v>20</v>
      </c>
      <c r="B2048" s="6" t="s">
        <v>2088</v>
      </c>
      <c r="C2048" s="11">
        <v>196</v>
      </c>
      <c r="D2048" s="11">
        <v>98</v>
      </c>
      <c r="E2048" s="11">
        <v>88</v>
      </c>
      <c r="F2048" s="11">
        <v>706</v>
      </c>
      <c r="G2048" s="6" t="s">
        <v>1432</v>
      </c>
      <c r="H2048" s="11">
        <v>12000</v>
      </c>
      <c r="I2048" s="11">
        <v>23225911</v>
      </c>
      <c r="J2048" s="6" t="s">
        <v>497</v>
      </c>
      <c r="K2048" s="6" t="s">
        <v>5507</v>
      </c>
      <c r="L2048" s="6" t="s">
        <v>1074</v>
      </c>
      <c r="M2048" s="11" t="s">
        <v>2604</v>
      </c>
      <c r="N2048" s="11"/>
      <c r="O2048" s="6"/>
      <c r="P2048" s="11"/>
      <c r="Q2048" s="11">
        <v>157</v>
      </c>
      <c r="R2048" s="6" t="s">
        <v>25</v>
      </c>
      <c r="S2048" s="6" t="s">
        <v>26</v>
      </c>
      <c r="T2048" s="6" t="s">
        <v>249</v>
      </c>
      <c r="U2048" s="11">
        <v>24000000</v>
      </c>
      <c r="V2048" s="11">
        <v>2010</v>
      </c>
      <c r="W2048" s="11">
        <v>854</v>
      </c>
      <c r="X2048" s="11">
        <v>6.5</v>
      </c>
      <c r="Y2048" s="11">
        <v>2.35</v>
      </c>
      <c r="Z2048" s="12">
        <v>12000</v>
      </c>
    </row>
    <row r="2049" spans="1:26" x14ac:dyDescent="0.25">
      <c r="A2049" s="8" t="s">
        <v>20</v>
      </c>
      <c r="B2049" s="9" t="s">
        <v>2086</v>
      </c>
      <c r="C2049" s="13">
        <v>212</v>
      </c>
      <c r="D2049" s="13">
        <v>119</v>
      </c>
      <c r="E2049" s="13">
        <v>6000</v>
      </c>
      <c r="F2049" s="13">
        <v>422</v>
      </c>
      <c r="G2049" s="9" t="s">
        <v>621</v>
      </c>
      <c r="H2049" s="13">
        <v>23000</v>
      </c>
      <c r="I2049" s="13">
        <v>4710455</v>
      </c>
      <c r="J2049" s="9" t="s">
        <v>378</v>
      </c>
      <c r="K2049" s="9" t="s">
        <v>2809</v>
      </c>
      <c r="L2049" s="9" t="s">
        <v>4118</v>
      </c>
      <c r="M2049" s="13" t="s">
        <v>478</v>
      </c>
      <c r="N2049" s="13"/>
      <c r="O2049" s="9"/>
      <c r="P2049" s="13"/>
      <c r="Q2049" s="13">
        <v>330</v>
      </c>
      <c r="R2049" s="9" t="s">
        <v>281</v>
      </c>
      <c r="S2049" s="9" t="s">
        <v>282</v>
      </c>
      <c r="T2049" s="9" t="s">
        <v>54</v>
      </c>
      <c r="U2049" s="13">
        <v>24000000</v>
      </c>
      <c r="V2049" s="13">
        <v>2004</v>
      </c>
      <c r="W2049" s="13">
        <v>713</v>
      </c>
      <c r="X2049" s="13">
        <v>8.1999999999999993</v>
      </c>
      <c r="Y2049" s="13">
        <v>1.85</v>
      </c>
      <c r="Z2049" s="14">
        <v>13000</v>
      </c>
    </row>
    <row r="2050" spans="1:26" x14ac:dyDescent="0.25">
      <c r="A2050" s="5" t="s">
        <v>20</v>
      </c>
      <c r="B2050" s="6" t="s">
        <v>1276</v>
      </c>
      <c r="C2050" s="11">
        <v>445</v>
      </c>
      <c r="D2050" s="11">
        <v>88</v>
      </c>
      <c r="E2050" s="11">
        <v>181</v>
      </c>
      <c r="F2050" s="11">
        <v>11</v>
      </c>
      <c r="G2050" s="6" t="s">
        <v>236</v>
      </c>
      <c r="H2050" s="11">
        <v>15000</v>
      </c>
      <c r="I2050" s="11">
        <v>75590286</v>
      </c>
      <c r="J2050" s="6" t="s">
        <v>378</v>
      </c>
      <c r="K2050" s="6" t="s">
        <v>599</v>
      </c>
      <c r="L2050" s="6" t="s">
        <v>1786</v>
      </c>
      <c r="M2050" s="11" t="s">
        <v>2970</v>
      </c>
      <c r="N2050" s="11"/>
      <c r="O2050" s="6"/>
      <c r="P2050" s="11"/>
      <c r="Q2050" s="11">
        <v>553</v>
      </c>
      <c r="R2050" s="6" t="s">
        <v>25</v>
      </c>
      <c r="S2050" s="6" t="s">
        <v>26</v>
      </c>
      <c r="T2050" s="6" t="s">
        <v>249</v>
      </c>
      <c r="U2050" s="11">
        <v>23600000</v>
      </c>
      <c r="V2050" s="11">
        <v>2009</v>
      </c>
      <c r="W2050" s="11">
        <v>13000</v>
      </c>
      <c r="X2050" s="11">
        <v>7.7</v>
      </c>
      <c r="Y2050" s="11">
        <v>2.35</v>
      </c>
      <c r="Z2050" s="12">
        <v>26000</v>
      </c>
    </row>
    <row r="2051" spans="1:26" x14ac:dyDescent="0.25">
      <c r="A2051" s="8" t="s">
        <v>20</v>
      </c>
      <c r="B2051" s="9" t="s">
        <v>84</v>
      </c>
      <c r="C2051" s="13">
        <v>446</v>
      </c>
      <c r="D2051" s="13">
        <v>201</v>
      </c>
      <c r="E2051" s="13">
        <v>0</v>
      </c>
      <c r="F2051" s="13">
        <v>84</v>
      </c>
      <c r="G2051" s="9" t="s">
        <v>98</v>
      </c>
      <c r="H2051" s="13">
        <v>6000</v>
      </c>
      <c r="I2051" s="13">
        <v>218051260</v>
      </c>
      <c r="J2051" s="9" t="s">
        <v>497</v>
      </c>
      <c r="K2051" s="9" t="s">
        <v>378</v>
      </c>
      <c r="L2051" s="9" t="s">
        <v>1074</v>
      </c>
      <c r="M2051" s="13" t="s">
        <v>4459</v>
      </c>
      <c r="N2051" s="13"/>
      <c r="O2051" s="9"/>
      <c r="P2051" s="13"/>
      <c r="Q2051" s="13">
        <v>2618</v>
      </c>
      <c r="R2051" s="9" t="s">
        <v>25</v>
      </c>
      <c r="S2051" s="9" t="s">
        <v>87</v>
      </c>
      <c r="T2051" s="9" t="s">
        <v>27</v>
      </c>
      <c r="U2051" s="13">
        <v>207000000</v>
      </c>
      <c r="V2051" s="13">
        <v>2005</v>
      </c>
      <c r="W2051" s="13">
        <v>918</v>
      </c>
      <c r="X2051" s="13">
        <v>7.2</v>
      </c>
      <c r="Y2051" s="13">
        <v>2.35</v>
      </c>
      <c r="Z2051" s="14">
        <v>0</v>
      </c>
    </row>
    <row r="2052" spans="1:26" x14ac:dyDescent="0.25">
      <c r="A2052" s="5" t="s">
        <v>309</v>
      </c>
      <c r="B2052" s="6" t="s">
        <v>586</v>
      </c>
      <c r="C2052" s="11">
        <v>108</v>
      </c>
      <c r="D2052" s="11">
        <v>90</v>
      </c>
      <c r="E2052" s="11">
        <v>153</v>
      </c>
      <c r="F2052" s="11">
        <v>427</v>
      </c>
      <c r="G2052" s="6" t="s">
        <v>500</v>
      </c>
      <c r="H2052" s="11">
        <v>11000</v>
      </c>
      <c r="I2052" s="11">
        <v>161487252</v>
      </c>
      <c r="J2052" s="6" t="s">
        <v>599</v>
      </c>
      <c r="K2052" s="6" t="s">
        <v>5506</v>
      </c>
      <c r="L2052" s="6"/>
      <c r="M2052" s="11"/>
      <c r="N2052" s="11"/>
      <c r="O2052" s="6"/>
      <c r="P2052" s="11"/>
      <c r="Q2052" s="11">
        <v>300</v>
      </c>
      <c r="R2052" s="6" t="s">
        <v>25</v>
      </c>
      <c r="S2052" s="6" t="s">
        <v>26</v>
      </c>
      <c r="T2052" s="6" t="s">
        <v>27</v>
      </c>
      <c r="U2052" s="11">
        <v>20000000</v>
      </c>
      <c r="V2052" s="11">
        <v>1998</v>
      </c>
      <c r="W2052" s="11">
        <v>1000</v>
      </c>
      <c r="X2052" s="11">
        <v>6.1</v>
      </c>
      <c r="Y2052" s="11">
        <v>1.85</v>
      </c>
      <c r="Z2052" s="12">
        <v>0</v>
      </c>
    </row>
    <row r="2053" spans="1:26" x14ac:dyDescent="0.25">
      <c r="A2053" s="8" t="s">
        <v>20</v>
      </c>
      <c r="B2053" s="9" t="s">
        <v>1964</v>
      </c>
      <c r="C2053" s="13">
        <v>223</v>
      </c>
      <c r="D2053" s="13">
        <v>127</v>
      </c>
      <c r="E2053" s="13">
        <v>883</v>
      </c>
      <c r="F2053" s="13">
        <v>441</v>
      </c>
      <c r="G2053" s="9" t="s">
        <v>2108</v>
      </c>
      <c r="H2053" s="13">
        <v>11000</v>
      </c>
      <c r="I2053" s="13">
        <v>290158751</v>
      </c>
      <c r="J2053" s="9" t="s">
        <v>497</v>
      </c>
      <c r="K2053" s="9" t="s">
        <v>378</v>
      </c>
      <c r="L2053" s="9" t="s">
        <v>478</v>
      </c>
      <c r="M2053" s="13" t="s">
        <v>2970</v>
      </c>
      <c r="N2053" s="13"/>
      <c r="O2053" s="9"/>
      <c r="P2053" s="13"/>
      <c r="Q2053" s="13">
        <v>900</v>
      </c>
      <c r="R2053" s="9" t="s">
        <v>25</v>
      </c>
      <c r="S2053" s="9" t="s">
        <v>26</v>
      </c>
      <c r="T2053" s="9" t="s">
        <v>54</v>
      </c>
      <c r="U2053" s="13">
        <v>18000000</v>
      </c>
      <c r="V2053" s="13">
        <v>1980</v>
      </c>
      <c r="W2053" s="13">
        <v>504</v>
      </c>
      <c r="X2053" s="13">
        <v>8.8000000000000007</v>
      </c>
      <c r="Y2053" s="13">
        <v>2.35</v>
      </c>
      <c r="Z2053" s="14">
        <v>17000</v>
      </c>
    </row>
    <row r="2054" spans="1:26" x14ac:dyDescent="0.25">
      <c r="A2054" s="5" t="s">
        <v>20</v>
      </c>
      <c r="B2054" s="6" t="s">
        <v>127</v>
      </c>
      <c r="C2054" s="11">
        <v>63</v>
      </c>
      <c r="D2054" s="11">
        <v>119</v>
      </c>
      <c r="E2054" s="11">
        <v>0</v>
      </c>
      <c r="F2054" s="11">
        <v>244</v>
      </c>
      <c r="G2054" s="6" t="s">
        <v>843</v>
      </c>
      <c r="H2054" s="11">
        <v>10000</v>
      </c>
      <c r="I2054" s="11">
        <v>65807024</v>
      </c>
      <c r="J2054" s="6" t="s">
        <v>497</v>
      </c>
      <c r="K2054" s="6" t="s">
        <v>599</v>
      </c>
      <c r="L2054" s="6" t="s">
        <v>5507</v>
      </c>
      <c r="M2054" s="11" t="s">
        <v>1074</v>
      </c>
      <c r="N2054" s="11" t="s">
        <v>2604</v>
      </c>
      <c r="O2054" s="6"/>
      <c r="P2054" s="11"/>
      <c r="Q2054" s="11">
        <v>203</v>
      </c>
      <c r="R2054" s="6" t="s">
        <v>25</v>
      </c>
      <c r="S2054" s="6" t="s">
        <v>26</v>
      </c>
      <c r="T2054" s="6" t="s">
        <v>249</v>
      </c>
      <c r="U2054" s="11">
        <v>19000000</v>
      </c>
      <c r="V2054" s="11">
        <v>1995</v>
      </c>
      <c r="W2054" s="11">
        <v>345</v>
      </c>
      <c r="X2054" s="11">
        <v>6.8</v>
      </c>
      <c r="Y2054" s="11">
        <v>1.85</v>
      </c>
      <c r="Z2054" s="12">
        <v>0</v>
      </c>
    </row>
    <row r="2055" spans="1:26" x14ac:dyDescent="0.25">
      <c r="A2055" s="8" t="s">
        <v>20</v>
      </c>
      <c r="B2055" s="9" t="s">
        <v>1626</v>
      </c>
      <c r="C2055" s="13">
        <v>43</v>
      </c>
      <c r="D2055" s="13">
        <v>85</v>
      </c>
      <c r="E2055" s="13">
        <v>119</v>
      </c>
      <c r="F2055" s="13">
        <v>144</v>
      </c>
      <c r="G2055" s="9" t="s">
        <v>2183</v>
      </c>
      <c r="H2055" s="13">
        <v>3000</v>
      </c>
      <c r="I2055" s="13">
        <v>86930411</v>
      </c>
      <c r="J2055" s="9" t="s">
        <v>599</v>
      </c>
      <c r="K2055" s="9" t="s">
        <v>5507</v>
      </c>
      <c r="L2055" s="9"/>
      <c r="M2055" s="13"/>
      <c r="N2055" s="13"/>
      <c r="O2055" s="9"/>
      <c r="P2055" s="13"/>
      <c r="Q2055" s="13">
        <v>87</v>
      </c>
      <c r="R2055" s="9" t="s">
        <v>25</v>
      </c>
      <c r="S2055" s="9" t="s">
        <v>26</v>
      </c>
      <c r="T2055" s="9" t="s">
        <v>27</v>
      </c>
      <c r="U2055" s="13">
        <v>23000000</v>
      </c>
      <c r="V2055" s="13">
        <v>1991</v>
      </c>
      <c r="W2055" s="13">
        <v>348</v>
      </c>
      <c r="X2055" s="13">
        <v>6.8</v>
      </c>
      <c r="Y2055" s="13">
        <v>1.85</v>
      </c>
      <c r="Z2055" s="14">
        <v>0</v>
      </c>
    </row>
    <row r="2056" spans="1:26" x14ac:dyDescent="0.25">
      <c r="A2056" s="5" t="s">
        <v>20</v>
      </c>
      <c r="B2056" s="6" t="s">
        <v>1579</v>
      </c>
      <c r="C2056" s="11">
        <v>211</v>
      </c>
      <c r="D2056" s="11">
        <v>98</v>
      </c>
      <c r="E2056" s="11">
        <v>70</v>
      </c>
      <c r="F2056" s="11">
        <v>591</v>
      </c>
      <c r="G2056" s="6" t="s">
        <v>2568</v>
      </c>
      <c r="H2056" s="11">
        <v>1000</v>
      </c>
      <c r="I2056" s="11">
        <v>53302314</v>
      </c>
      <c r="J2056" s="6" t="s">
        <v>1786</v>
      </c>
      <c r="K2056" s="6" t="s">
        <v>2604</v>
      </c>
      <c r="L2056" s="6"/>
      <c r="M2056" s="11"/>
      <c r="N2056" s="11"/>
      <c r="O2056" s="6"/>
      <c r="P2056" s="11"/>
      <c r="Q2056" s="11">
        <v>674</v>
      </c>
      <c r="R2056" s="6" t="s">
        <v>25</v>
      </c>
      <c r="S2056" s="6" t="s">
        <v>26</v>
      </c>
      <c r="T2056" s="6" t="s">
        <v>249</v>
      </c>
      <c r="U2056" s="11">
        <v>23000000</v>
      </c>
      <c r="V2056" s="11">
        <v>2000</v>
      </c>
      <c r="W2056" s="11">
        <v>847</v>
      </c>
      <c r="X2056" s="11">
        <v>6.7</v>
      </c>
      <c r="Y2056" s="11">
        <v>1.85</v>
      </c>
      <c r="Z2056" s="12">
        <v>0</v>
      </c>
    </row>
    <row r="2057" spans="1:26" x14ac:dyDescent="0.25">
      <c r="A2057" s="8" t="s">
        <v>20</v>
      </c>
      <c r="B2057" s="9" t="s">
        <v>1072</v>
      </c>
      <c r="C2057" s="13">
        <v>421</v>
      </c>
      <c r="D2057" s="13">
        <v>101</v>
      </c>
      <c r="E2057" s="13">
        <v>0</v>
      </c>
      <c r="F2057" s="13">
        <v>1000</v>
      </c>
      <c r="G2057" s="9" t="s">
        <v>289</v>
      </c>
      <c r="H2057" s="13">
        <v>33000</v>
      </c>
      <c r="I2057" s="13">
        <v>40962534</v>
      </c>
      <c r="J2057" s="9" t="s">
        <v>1074</v>
      </c>
      <c r="K2057" s="9"/>
      <c r="L2057" s="9"/>
      <c r="M2057" s="13"/>
      <c r="N2057" s="13"/>
      <c r="O2057" s="9"/>
      <c r="P2057" s="13"/>
      <c r="Q2057" s="13">
        <v>288</v>
      </c>
      <c r="R2057" s="9" t="s">
        <v>25</v>
      </c>
      <c r="S2057" s="9" t="s">
        <v>26</v>
      </c>
      <c r="T2057" s="9" t="s">
        <v>249</v>
      </c>
      <c r="U2057" s="13">
        <v>12500000</v>
      </c>
      <c r="V2057" s="13">
        <v>2011</v>
      </c>
      <c r="W2057" s="13">
        <v>22000</v>
      </c>
      <c r="X2057" s="13">
        <v>7.1</v>
      </c>
      <c r="Y2057" s="13">
        <v>2.35</v>
      </c>
      <c r="Z2057" s="14">
        <v>22000</v>
      </c>
    </row>
    <row r="2058" spans="1:26" x14ac:dyDescent="0.25">
      <c r="A2058" s="5" t="s">
        <v>20</v>
      </c>
      <c r="B2058" s="6" t="s">
        <v>519</v>
      </c>
      <c r="C2058" s="11">
        <v>214</v>
      </c>
      <c r="D2058" s="11">
        <v>112</v>
      </c>
      <c r="E2058" s="11">
        <v>123</v>
      </c>
      <c r="F2058" s="11">
        <v>787</v>
      </c>
      <c r="G2058" s="6" t="s">
        <v>1065</v>
      </c>
      <c r="H2058" s="11">
        <v>14000</v>
      </c>
      <c r="I2058" s="11">
        <v>39235088</v>
      </c>
      <c r="J2058" s="6" t="s">
        <v>1786</v>
      </c>
      <c r="K2058" s="6" t="s">
        <v>2970</v>
      </c>
      <c r="L2058" s="6"/>
      <c r="M2058" s="11"/>
      <c r="N2058" s="11"/>
      <c r="O2058" s="6"/>
      <c r="P2058" s="11"/>
      <c r="Q2058" s="11">
        <v>805</v>
      </c>
      <c r="R2058" s="6" t="s">
        <v>25</v>
      </c>
      <c r="S2058" s="6" t="s">
        <v>26</v>
      </c>
      <c r="T2058" s="6" t="s">
        <v>249</v>
      </c>
      <c r="U2058" s="11">
        <v>23000000</v>
      </c>
      <c r="V2058" s="11">
        <v>2000</v>
      </c>
      <c r="W2058" s="11">
        <v>991</v>
      </c>
      <c r="X2058" s="11">
        <v>7.1</v>
      </c>
      <c r="Y2058" s="11">
        <v>2.35</v>
      </c>
      <c r="Z2058" s="12">
        <v>5000</v>
      </c>
    </row>
    <row r="2059" spans="1:26" x14ac:dyDescent="0.25">
      <c r="A2059" s="8" t="s">
        <v>20</v>
      </c>
      <c r="B2059" s="9" t="s">
        <v>399</v>
      </c>
      <c r="C2059" s="13">
        <v>92</v>
      </c>
      <c r="D2059" s="13">
        <v>97</v>
      </c>
      <c r="E2059" s="13">
        <v>956</v>
      </c>
      <c r="F2059" s="13">
        <v>99</v>
      </c>
      <c r="G2059" s="9" t="s">
        <v>1412</v>
      </c>
      <c r="H2059" s="13">
        <v>20000</v>
      </c>
      <c r="I2059" s="13">
        <v>27338033</v>
      </c>
      <c r="J2059" s="9" t="s">
        <v>599</v>
      </c>
      <c r="K2059" s="9" t="s">
        <v>4459</v>
      </c>
      <c r="L2059" s="9"/>
      <c r="M2059" s="13"/>
      <c r="N2059" s="13"/>
      <c r="O2059" s="9"/>
      <c r="P2059" s="13"/>
      <c r="Q2059" s="13">
        <v>167</v>
      </c>
      <c r="R2059" s="9" t="s">
        <v>25</v>
      </c>
      <c r="S2059" s="9" t="s">
        <v>26</v>
      </c>
      <c r="T2059" s="9" t="s">
        <v>27</v>
      </c>
      <c r="U2059" s="13">
        <v>23000000</v>
      </c>
      <c r="V2059" s="13">
        <v>2001</v>
      </c>
      <c r="W2059" s="13">
        <v>551</v>
      </c>
      <c r="X2059" s="13">
        <v>6.1</v>
      </c>
      <c r="Y2059" s="13">
        <v>1.85</v>
      </c>
      <c r="Z2059" s="14">
        <v>0</v>
      </c>
    </row>
    <row r="2060" spans="1:26" x14ac:dyDescent="0.25">
      <c r="A2060" s="5" t="s">
        <v>20</v>
      </c>
      <c r="B2060" s="6" t="s">
        <v>642</v>
      </c>
      <c r="C2060" s="11">
        <v>574</v>
      </c>
      <c r="D2060" s="11">
        <v>126</v>
      </c>
      <c r="E2060" s="11">
        <v>0</v>
      </c>
      <c r="F2060" s="11">
        <v>105</v>
      </c>
      <c r="G2060" s="6" t="s">
        <v>2570</v>
      </c>
      <c r="H2060" s="11">
        <v>19000</v>
      </c>
      <c r="I2060" s="11">
        <v>25556065</v>
      </c>
      <c r="J2060" s="6" t="s">
        <v>1074</v>
      </c>
      <c r="K2060" s="6" t="s">
        <v>4459</v>
      </c>
      <c r="L2060" s="6" t="s">
        <v>2970</v>
      </c>
      <c r="M2060" s="11"/>
      <c r="N2060" s="11"/>
      <c r="O2060" s="6"/>
      <c r="P2060" s="11"/>
      <c r="Q2060" s="11">
        <v>748</v>
      </c>
      <c r="R2060" s="6" t="s">
        <v>25</v>
      </c>
      <c r="S2060" s="6" t="s">
        <v>26</v>
      </c>
      <c r="T2060" s="6" t="s">
        <v>249</v>
      </c>
      <c r="U2060" s="11">
        <v>23000000</v>
      </c>
      <c r="V2060" s="11">
        <v>2013</v>
      </c>
      <c r="W2060" s="11">
        <v>128</v>
      </c>
      <c r="X2060" s="11">
        <v>8</v>
      </c>
      <c r="Y2060" s="11">
        <v>1.85</v>
      </c>
      <c r="Z2060" s="12">
        <v>148000</v>
      </c>
    </row>
    <row r="2061" spans="1:26" x14ac:dyDescent="0.25">
      <c r="A2061" s="8" t="s">
        <v>20</v>
      </c>
      <c r="B2061" s="9" t="s">
        <v>1081</v>
      </c>
      <c r="C2061" s="13">
        <v>216</v>
      </c>
      <c r="D2061" s="13">
        <v>106</v>
      </c>
      <c r="E2061" s="13">
        <v>452</v>
      </c>
      <c r="F2061" s="13">
        <v>141</v>
      </c>
      <c r="G2061" s="9" t="s">
        <v>2483</v>
      </c>
      <c r="H2061" s="13">
        <v>20000</v>
      </c>
      <c r="I2061" s="13">
        <v>15785632</v>
      </c>
      <c r="J2061" s="9" t="s">
        <v>3170</v>
      </c>
      <c r="K2061" s="9" t="s">
        <v>599</v>
      </c>
      <c r="L2061" s="9" t="s">
        <v>1074</v>
      </c>
      <c r="M2061" s="13" t="s">
        <v>5506</v>
      </c>
      <c r="N2061" s="13"/>
      <c r="O2061" s="9"/>
      <c r="P2061" s="13"/>
      <c r="Q2061" s="13">
        <v>119</v>
      </c>
      <c r="R2061" s="9" t="s">
        <v>25</v>
      </c>
      <c r="S2061" s="9" t="s">
        <v>34</v>
      </c>
      <c r="T2061" s="9" t="s">
        <v>27</v>
      </c>
      <c r="U2061" s="13">
        <v>23000000</v>
      </c>
      <c r="V2061" s="13">
        <v>2016</v>
      </c>
      <c r="W2061" s="13">
        <v>732</v>
      </c>
      <c r="X2061" s="13">
        <v>7.5</v>
      </c>
      <c r="Y2061" s="13">
        <v>2.35</v>
      </c>
      <c r="Z2061" s="14">
        <v>15000</v>
      </c>
    </row>
    <row r="2062" spans="1:26" x14ac:dyDescent="0.25">
      <c r="A2062" s="5" t="s">
        <v>20</v>
      </c>
      <c r="B2062" s="6" t="s">
        <v>1326</v>
      </c>
      <c r="C2062" s="11">
        <v>140</v>
      </c>
      <c r="D2062" s="11">
        <v>97</v>
      </c>
      <c r="E2062" s="11">
        <v>131</v>
      </c>
      <c r="F2062" s="11">
        <v>62</v>
      </c>
      <c r="G2062" s="6" t="s">
        <v>2571</v>
      </c>
      <c r="H2062" s="11">
        <v>23000</v>
      </c>
      <c r="I2062" s="11">
        <v>21973182</v>
      </c>
      <c r="J2062" s="6" t="s">
        <v>5505</v>
      </c>
      <c r="K2062" s="6" t="s">
        <v>2604</v>
      </c>
      <c r="L2062" s="6"/>
      <c r="M2062" s="11"/>
      <c r="N2062" s="11"/>
      <c r="O2062" s="6"/>
      <c r="P2062" s="11"/>
      <c r="Q2062" s="11">
        <v>339</v>
      </c>
      <c r="R2062" s="6" t="s">
        <v>25</v>
      </c>
      <c r="S2062" s="6" t="s">
        <v>26</v>
      </c>
      <c r="T2062" s="6" t="s">
        <v>249</v>
      </c>
      <c r="U2062" s="11">
        <v>23000000</v>
      </c>
      <c r="V2062" s="11">
        <v>2001</v>
      </c>
      <c r="W2062" s="11">
        <v>81</v>
      </c>
      <c r="X2062" s="11">
        <v>6.6</v>
      </c>
      <c r="Y2062" s="11">
        <v>2.35</v>
      </c>
      <c r="Z2062" s="12">
        <v>0</v>
      </c>
    </row>
    <row r="2063" spans="1:26" x14ac:dyDescent="0.25">
      <c r="A2063" s="8" t="s">
        <v>20</v>
      </c>
      <c r="B2063" s="9" t="s">
        <v>2572</v>
      </c>
      <c r="C2063" s="13">
        <v>28</v>
      </c>
      <c r="D2063" s="13">
        <v>100</v>
      </c>
      <c r="E2063" s="13">
        <v>3</v>
      </c>
      <c r="F2063" s="13">
        <v>88</v>
      </c>
      <c r="G2063" s="9" t="s">
        <v>2573</v>
      </c>
      <c r="H2063" s="13">
        <v>2000</v>
      </c>
      <c r="I2063" s="13">
        <v>4756</v>
      </c>
      <c r="J2063" s="9" t="s">
        <v>378</v>
      </c>
      <c r="K2063" s="9" t="s">
        <v>4118</v>
      </c>
      <c r="L2063" s="9" t="s">
        <v>478</v>
      </c>
      <c r="M2063" s="13"/>
      <c r="N2063" s="13"/>
      <c r="O2063" s="9"/>
      <c r="P2063" s="13"/>
      <c r="Q2063" s="13">
        <v>32</v>
      </c>
      <c r="R2063" s="9" t="s">
        <v>25</v>
      </c>
      <c r="S2063" s="9" t="s">
        <v>34</v>
      </c>
      <c r="T2063" s="9" t="s">
        <v>54</v>
      </c>
      <c r="U2063" s="13">
        <v>25000000</v>
      </c>
      <c r="V2063" s="13">
        <v>2013</v>
      </c>
      <c r="W2063" s="13">
        <v>228</v>
      </c>
      <c r="X2063" s="13">
        <v>5.4</v>
      </c>
      <c r="Y2063" s="13">
        <v>2.35</v>
      </c>
      <c r="Z2063" s="14">
        <v>0</v>
      </c>
    </row>
    <row r="2064" spans="1:26" x14ac:dyDescent="0.25">
      <c r="A2064" s="5" t="s">
        <v>20</v>
      </c>
      <c r="B2064" s="6" t="s">
        <v>1372</v>
      </c>
      <c r="C2064" s="11">
        <v>36</v>
      </c>
      <c r="D2064" s="11">
        <v>114</v>
      </c>
      <c r="E2064" s="11">
        <v>61</v>
      </c>
      <c r="F2064" s="11">
        <v>407</v>
      </c>
      <c r="G2064" s="6" t="s">
        <v>2574</v>
      </c>
      <c r="H2064" s="11">
        <v>20000</v>
      </c>
      <c r="I2064" s="11">
        <v>18653615</v>
      </c>
      <c r="J2064" s="6" t="s">
        <v>599</v>
      </c>
      <c r="K2064" s="6" t="s">
        <v>1074</v>
      </c>
      <c r="L2064" s="6"/>
      <c r="M2064" s="11"/>
      <c r="N2064" s="11"/>
      <c r="O2064" s="6"/>
      <c r="P2064" s="11"/>
      <c r="Q2064" s="11">
        <v>103</v>
      </c>
      <c r="R2064" s="6" t="s">
        <v>25</v>
      </c>
      <c r="S2064" s="6" t="s">
        <v>26</v>
      </c>
      <c r="T2064" s="6" t="s">
        <v>27</v>
      </c>
      <c r="U2064" s="11">
        <v>23000000</v>
      </c>
      <c r="V2064" s="11">
        <v>1999</v>
      </c>
      <c r="W2064" s="11">
        <v>797</v>
      </c>
      <c r="X2064" s="11">
        <v>6.1</v>
      </c>
      <c r="Y2064" s="11">
        <v>2.35</v>
      </c>
      <c r="Z2064" s="12">
        <v>638</v>
      </c>
    </row>
    <row r="2065" spans="1:26" x14ac:dyDescent="0.25">
      <c r="A2065" s="8" t="s">
        <v>20</v>
      </c>
      <c r="B2065" s="9" t="s">
        <v>2256</v>
      </c>
      <c r="C2065" s="13">
        <v>65</v>
      </c>
      <c r="D2065" s="13">
        <v>101</v>
      </c>
      <c r="E2065" s="13">
        <v>3</v>
      </c>
      <c r="F2065" s="13">
        <v>120</v>
      </c>
      <c r="G2065" s="9" t="s">
        <v>2257</v>
      </c>
      <c r="H2065" s="13">
        <v>448</v>
      </c>
      <c r="I2065" s="13">
        <v>12189514</v>
      </c>
      <c r="J2065" s="9" t="s">
        <v>599</v>
      </c>
      <c r="K2065" s="9" t="s">
        <v>4459</v>
      </c>
      <c r="L2065" s="9"/>
      <c r="M2065" s="13"/>
      <c r="N2065" s="13"/>
      <c r="O2065" s="9"/>
      <c r="P2065" s="13"/>
      <c r="Q2065" s="13">
        <v>129</v>
      </c>
      <c r="R2065" s="9" t="s">
        <v>25</v>
      </c>
      <c r="S2065" s="9" t="s">
        <v>26</v>
      </c>
      <c r="T2065" s="9" t="s">
        <v>27</v>
      </c>
      <c r="U2065" s="13">
        <v>23000000</v>
      </c>
      <c r="V2065" s="13">
        <v>2004</v>
      </c>
      <c r="W2065" s="13">
        <v>143</v>
      </c>
      <c r="X2065" s="13">
        <v>6.1</v>
      </c>
      <c r="Y2065" s="13">
        <v>2.35</v>
      </c>
      <c r="Z2065" s="14">
        <v>0</v>
      </c>
    </row>
    <row r="2066" spans="1:26" x14ac:dyDescent="0.25">
      <c r="A2066" s="5" t="s">
        <v>20</v>
      </c>
      <c r="B2066" s="6" t="s">
        <v>2575</v>
      </c>
      <c r="C2066" s="11">
        <v>53</v>
      </c>
      <c r="D2066" s="11">
        <v>88</v>
      </c>
      <c r="E2066" s="11">
        <v>12</v>
      </c>
      <c r="F2066" s="11">
        <v>249</v>
      </c>
      <c r="G2066" s="6" t="s">
        <v>2576</v>
      </c>
      <c r="H2066" s="11">
        <v>327</v>
      </c>
      <c r="I2066" s="11">
        <v>13019253</v>
      </c>
      <c r="J2066" s="6" t="s">
        <v>599</v>
      </c>
      <c r="K2066" s="6" t="s">
        <v>5507</v>
      </c>
      <c r="L2066" s="6"/>
      <c r="M2066" s="11"/>
      <c r="N2066" s="11"/>
      <c r="O2066" s="6"/>
      <c r="P2066" s="11"/>
      <c r="Q2066" s="11">
        <v>47</v>
      </c>
      <c r="R2066" s="6" t="s">
        <v>25</v>
      </c>
      <c r="S2066" s="6" t="s">
        <v>26</v>
      </c>
      <c r="T2066" s="6" t="s">
        <v>27</v>
      </c>
      <c r="U2066" s="11">
        <v>23000000</v>
      </c>
      <c r="V2066" s="11">
        <v>2000</v>
      </c>
      <c r="W2066" s="11">
        <v>281</v>
      </c>
      <c r="X2066" s="11">
        <v>5.6</v>
      </c>
      <c r="Y2066" s="11">
        <v>1.85</v>
      </c>
      <c r="Z2066" s="12">
        <v>153</v>
      </c>
    </row>
    <row r="2067" spans="1:26" x14ac:dyDescent="0.25">
      <c r="A2067" s="8" t="s">
        <v>20</v>
      </c>
      <c r="B2067" s="9" t="s">
        <v>558</v>
      </c>
      <c r="C2067" s="13">
        <v>394</v>
      </c>
      <c r="D2067" s="13">
        <v>93</v>
      </c>
      <c r="E2067" s="13">
        <v>0</v>
      </c>
      <c r="F2067" s="13">
        <v>947</v>
      </c>
      <c r="G2067" s="9" t="s">
        <v>202</v>
      </c>
      <c r="H2067" s="13">
        <v>17000</v>
      </c>
      <c r="I2067" s="13">
        <v>18934858</v>
      </c>
      <c r="J2067" s="9" t="s">
        <v>497</v>
      </c>
      <c r="K2067" s="9" t="s">
        <v>2604</v>
      </c>
      <c r="L2067" s="9"/>
      <c r="M2067" s="13"/>
      <c r="N2067" s="13"/>
      <c r="O2067" s="9"/>
      <c r="P2067" s="13"/>
      <c r="Q2067" s="13">
        <v>397</v>
      </c>
      <c r="R2067" s="9" t="s">
        <v>25</v>
      </c>
      <c r="S2067" s="9" t="s">
        <v>2130</v>
      </c>
      <c r="T2067" s="9" t="s">
        <v>249</v>
      </c>
      <c r="U2067" s="13">
        <v>23000000</v>
      </c>
      <c r="V2067" s="13">
        <v>2011</v>
      </c>
      <c r="W2067" s="13">
        <v>13000</v>
      </c>
      <c r="X2067" s="13">
        <v>5.8</v>
      </c>
      <c r="Y2067" s="13">
        <v>2.35</v>
      </c>
      <c r="Z2067" s="14">
        <v>0</v>
      </c>
    </row>
    <row r="2068" spans="1:26" x14ac:dyDescent="0.25">
      <c r="A2068" s="5" t="s">
        <v>20</v>
      </c>
      <c r="B2068" s="6" t="s">
        <v>2577</v>
      </c>
      <c r="C2068" s="11">
        <v>80</v>
      </c>
      <c r="D2068" s="11">
        <v>92</v>
      </c>
      <c r="E2068" s="11">
        <v>114</v>
      </c>
      <c r="F2068" s="11">
        <v>434</v>
      </c>
      <c r="G2068" s="6" t="s">
        <v>2400</v>
      </c>
      <c r="H2068" s="11">
        <v>912</v>
      </c>
      <c r="I2068" s="11">
        <v>20763013</v>
      </c>
      <c r="J2068" s="6" t="s">
        <v>378</v>
      </c>
      <c r="K2068" s="6" t="s">
        <v>1786</v>
      </c>
      <c r="L2068" s="6" t="s">
        <v>2604</v>
      </c>
      <c r="M2068" s="11"/>
      <c r="N2068" s="11"/>
      <c r="O2068" s="6"/>
      <c r="P2068" s="11"/>
      <c r="Q2068" s="11">
        <v>383</v>
      </c>
      <c r="R2068" s="6" t="s">
        <v>25</v>
      </c>
      <c r="S2068" s="6" t="s">
        <v>26</v>
      </c>
      <c r="T2068" s="6" t="s">
        <v>27</v>
      </c>
      <c r="U2068" s="11">
        <v>23000000</v>
      </c>
      <c r="V2068" s="11">
        <v>1987</v>
      </c>
      <c r="W2068" s="11">
        <v>535</v>
      </c>
      <c r="X2068" s="11">
        <v>2.8</v>
      </c>
      <c r="Y2068" s="11">
        <v>2.35</v>
      </c>
      <c r="Z2068" s="12">
        <v>0</v>
      </c>
    </row>
    <row r="2069" spans="1:26" x14ac:dyDescent="0.25">
      <c r="A2069" s="8" t="s">
        <v>20</v>
      </c>
      <c r="B2069" s="9" t="s">
        <v>2579</v>
      </c>
      <c r="C2069" s="13">
        <v>45</v>
      </c>
      <c r="D2069" s="13">
        <v>98</v>
      </c>
      <c r="E2069" s="13">
        <v>4</v>
      </c>
      <c r="F2069" s="13">
        <v>11000</v>
      </c>
      <c r="G2069" s="9" t="s">
        <v>622</v>
      </c>
      <c r="H2069" s="13">
        <v>29000</v>
      </c>
      <c r="I2069" s="13">
        <v>12782508</v>
      </c>
      <c r="J2069" s="9" t="s">
        <v>1074</v>
      </c>
      <c r="K2069" s="9"/>
      <c r="L2069" s="9"/>
      <c r="M2069" s="13"/>
      <c r="N2069" s="13"/>
      <c r="O2069" s="9"/>
      <c r="P2069" s="13"/>
      <c r="Q2069" s="13">
        <v>71</v>
      </c>
      <c r="R2069" s="9" t="s">
        <v>25</v>
      </c>
      <c r="S2069" s="9" t="s">
        <v>26</v>
      </c>
      <c r="T2069" s="9" t="s">
        <v>27</v>
      </c>
      <c r="U2069" s="13">
        <v>23000000</v>
      </c>
      <c r="V2069" s="13">
        <v>1996</v>
      </c>
      <c r="W2069" s="13">
        <v>22000</v>
      </c>
      <c r="X2069" s="13">
        <v>6.7</v>
      </c>
      <c r="Y2069" s="13">
        <v>1.85</v>
      </c>
      <c r="Z2069" s="14">
        <v>1000</v>
      </c>
    </row>
    <row r="2070" spans="1:26" x14ac:dyDescent="0.25">
      <c r="A2070" s="5" t="s">
        <v>20</v>
      </c>
      <c r="B2070" s="6" t="s">
        <v>2580</v>
      </c>
      <c r="C2070" s="11">
        <v>47</v>
      </c>
      <c r="D2070" s="11">
        <v>94</v>
      </c>
      <c r="E2070" s="11">
        <v>258</v>
      </c>
      <c r="F2070" s="11">
        <v>424</v>
      </c>
      <c r="G2070" s="6" t="s">
        <v>1450</v>
      </c>
      <c r="H2070" s="11">
        <v>721</v>
      </c>
      <c r="I2070" s="11">
        <v>11508423</v>
      </c>
      <c r="J2070" s="6" t="s">
        <v>3170</v>
      </c>
      <c r="K2070" s="6" t="s">
        <v>599</v>
      </c>
      <c r="L2070" s="6" t="s">
        <v>1074</v>
      </c>
      <c r="M2070" s="11" t="s">
        <v>4118</v>
      </c>
      <c r="N2070" s="11" t="s">
        <v>5506</v>
      </c>
      <c r="O2070" s="6"/>
      <c r="P2070" s="11"/>
      <c r="Q2070" s="11">
        <v>19</v>
      </c>
      <c r="R2070" s="6" t="s">
        <v>25</v>
      </c>
      <c r="S2070" s="6" t="s">
        <v>26</v>
      </c>
      <c r="T2070" s="6" t="s">
        <v>54</v>
      </c>
      <c r="U2070" s="11">
        <v>23000000</v>
      </c>
      <c r="V2070" s="11">
        <v>2008</v>
      </c>
      <c r="W2070" s="11">
        <v>463</v>
      </c>
      <c r="X2070" s="11">
        <v>5.0999999999999996</v>
      </c>
      <c r="Y2070" s="11">
        <v>2.35</v>
      </c>
      <c r="Z2070" s="12">
        <v>376</v>
      </c>
    </row>
    <row r="2071" spans="1:26" x14ac:dyDescent="0.25">
      <c r="A2071" s="8" t="s">
        <v>20</v>
      </c>
      <c r="B2071" s="9" t="s">
        <v>1471</v>
      </c>
      <c r="C2071" s="13">
        <v>90</v>
      </c>
      <c r="D2071" s="13">
        <v>102</v>
      </c>
      <c r="E2071" s="13">
        <v>277</v>
      </c>
      <c r="F2071" s="13">
        <v>57</v>
      </c>
      <c r="G2071" s="9" t="s">
        <v>2581</v>
      </c>
      <c r="H2071" s="13">
        <v>327</v>
      </c>
      <c r="I2071" s="13">
        <v>10660147</v>
      </c>
      <c r="J2071" s="9" t="s">
        <v>1074</v>
      </c>
      <c r="K2071" s="9" t="s">
        <v>4459</v>
      </c>
      <c r="L2071" s="9"/>
      <c r="M2071" s="13"/>
      <c r="N2071" s="13"/>
      <c r="O2071" s="9"/>
      <c r="P2071" s="13"/>
      <c r="Q2071" s="13">
        <v>165</v>
      </c>
      <c r="R2071" s="9" t="s">
        <v>25</v>
      </c>
      <c r="S2071" s="9" t="s">
        <v>34</v>
      </c>
      <c r="T2071" s="9" t="s">
        <v>249</v>
      </c>
      <c r="U2071" s="13">
        <v>23000000</v>
      </c>
      <c r="V2071" s="13">
        <v>1999</v>
      </c>
      <c r="W2071" s="13">
        <v>261</v>
      </c>
      <c r="X2071" s="13">
        <v>7.2</v>
      </c>
      <c r="Y2071" s="13">
        <v>1.85</v>
      </c>
      <c r="Z2071" s="14">
        <v>0</v>
      </c>
    </row>
    <row r="2072" spans="1:26" x14ac:dyDescent="0.25">
      <c r="A2072" s="5" t="s">
        <v>20</v>
      </c>
      <c r="B2072" s="6" t="s">
        <v>1681</v>
      </c>
      <c r="C2072" s="11">
        <v>30</v>
      </c>
      <c r="D2072" s="11">
        <v>98</v>
      </c>
      <c r="E2072" s="11">
        <v>23</v>
      </c>
      <c r="F2072" s="11">
        <v>982</v>
      </c>
      <c r="G2072" s="6" t="s">
        <v>616</v>
      </c>
      <c r="H2072" s="11">
        <v>1000</v>
      </c>
      <c r="I2072" s="11">
        <v>7434726</v>
      </c>
      <c r="J2072" s="6" t="s">
        <v>497</v>
      </c>
      <c r="K2072" s="6" t="s">
        <v>5507</v>
      </c>
      <c r="L2072" s="6" t="s">
        <v>1074</v>
      </c>
      <c r="M2072" s="11" t="s">
        <v>2604</v>
      </c>
      <c r="N2072" s="11" t="s">
        <v>3495</v>
      </c>
      <c r="O2072" s="6"/>
      <c r="P2072" s="11"/>
      <c r="Q2072" s="11">
        <v>81</v>
      </c>
      <c r="R2072" s="6" t="s">
        <v>25</v>
      </c>
      <c r="S2072" s="6" t="s">
        <v>26</v>
      </c>
      <c r="T2072" s="6" t="s">
        <v>249</v>
      </c>
      <c r="U2072" s="11">
        <v>23000000</v>
      </c>
      <c r="V2072" s="11">
        <v>1991</v>
      </c>
      <c r="W2072" s="11">
        <v>1000</v>
      </c>
      <c r="X2072" s="11">
        <v>6</v>
      </c>
      <c r="Y2072" s="11">
        <v>1.85</v>
      </c>
      <c r="Z2072" s="12">
        <v>0</v>
      </c>
    </row>
    <row r="2073" spans="1:26" x14ac:dyDescent="0.25">
      <c r="A2073" s="8" t="s">
        <v>20</v>
      </c>
      <c r="B2073" s="9" t="s">
        <v>2229</v>
      </c>
      <c r="C2073" s="13">
        <v>232</v>
      </c>
      <c r="D2073" s="13">
        <v>121</v>
      </c>
      <c r="E2073" s="13">
        <v>549</v>
      </c>
      <c r="F2073" s="13">
        <v>883</v>
      </c>
      <c r="G2073" s="9" t="s">
        <v>320</v>
      </c>
      <c r="H2073" s="13">
        <v>11000</v>
      </c>
      <c r="I2073" s="13">
        <v>6777589</v>
      </c>
      <c r="J2073" s="9" t="s">
        <v>5507</v>
      </c>
      <c r="K2073" s="9" t="s">
        <v>1074</v>
      </c>
      <c r="L2073" s="9" t="s">
        <v>5505</v>
      </c>
      <c r="M2073" s="13" t="s">
        <v>2604</v>
      </c>
      <c r="N2073" s="13"/>
      <c r="O2073" s="9"/>
      <c r="P2073" s="13"/>
      <c r="Q2073" s="13">
        <v>224</v>
      </c>
      <c r="R2073" s="9" t="s">
        <v>25</v>
      </c>
      <c r="S2073" s="9" t="s">
        <v>26</v>
      </c>
      <c r="T2073" s="9" t="s">
        <v>249</v>
      </c>
      <c r="U2073" s="13"/>
      <c r="V2073" s="13">
        <v>2007</v>
      </c>
      <c r="W2073" s="13">
        <v>9000</v>
      </c>
      <c r="X2073" s="13">
        <v>7.2</v>
      </c>
      <c r="Y2073" s="13">
        <v>2.35</v>
      </c>
      <c r="Z2073" s="14">
        <v>0</v>
      </c>
    </row>
    <row r="2074" spans="1:26" x14ac:dyDescent="0.25">
      <c r="A2074" s="5" t="s">
        <v>20</v>
      </c>
      <c r="B2074" s="6" t="s">
        <v>2582</v>
      </c>
      <c r="C2074" s="11">
        <v>165</v>
      </c>
      <c r="D2074" s="11">
        <v>111</v>
      </c>
      <c r="E2074" s="11">
        <v>105</v>
      </c>
      <c r="F2074" s="11">
        <v>64</v>
      </c>
      <c r="G2074" s="6" t="s">
        <v>2583</v>
      </c>
      <c r="H2074" s="11">
        <v>527</v>
      </c>
      <c r="I2074" s="11">
        <v>6109075</v>
      </c>
      <c r="J2074" s="6" t="s">
        <v>3170</v>
      </c>
      <c r="K2074" s="6" t="s">
        <v>1074</v>
      </c>
      <c r="L2074" s="6"/>
      <c r="M2074" s="11"/>
      <c r="N2074" s="11"/>
      <c r="O2074" s="6"/>
      <c r="P2074" s="11"/>
      <c r="Q2074" s="11">
        <v>65</v>
      </c>
      <c r="R2074" s="6" t="s">
        <v>537</v>
      </c>
      <c r="S2074" s="6" t="s">
        <v>538</v>
      </c>
      <c r="T2074" s="6" t="s">
        <v>27</v>
      </c>
      <c r="U2074" s="11">
        <v>19430000</v>
      </c>
      <c r="V2074" s="11">
        <v>2009</v>
      </c>
      <c r="W2074" s="11">
        <v>86</v>
      </c>
      <c r="X2074" s="11">
        <v>6.7</v>
      </c>
      <c r="Y2074" s="11">
        <v>2.35</v>
      </c>
      <c r="Z2074" s="12">
        <v>0</v>
      </c>
    </row>
    <row r="2075" spans="1:26" x14ac:dyDescent="0.25">
      <c r="A2075" s="8" t="s">
        <v>20</v>
      </c>
      <c r="B2075" s="9" t="s">
        <v>2584</v>
      </c>
      <c r="C2075" s="13">
        <v>45</v>
      </c>
      <c r="D2075" s="13">
        <v>90</v>
      </c>
      <c r="E2075" s="13">
        <v>78</v>
      </c>
      <c r="F2075" s="13">
        <v>720</v>
      </c>
      <c r="G2075" s="9" t="s">
        <v>2585</v>
      </c>
      <c r="H2075" s="13">
        <v>2000</v>
      </c>
      <c r="I2075" s="13"/>
      <c r="J2075" s="9" t="s">
        <v>1074</v>
      </c>
      <c r="K2075" s="9" t="s">
        <v>3495</v>
      </c>
      <c r="L2075" s="9"/>
      <c r="M2075" s="13"/>
      <c r="N2075" s="13"/>
      <c r="O2075" s="9"/>
      <c r="P2075" s="13"/>
      <c r="Q2075" s="13">
        <v>49</v>
      </c>
      <c r="R2075" s="9" t="s">
        <v>25</v>
      </c>
      <c r="S2075" s="9" t="s">
        <v>121</v>
      </c>
      <c r="T2075" s="9" t="s">
        <v>249</v>
      </c>
      <c r="U2075" s="13">
        <v>11000000</v>
      </c>
      <c r="V2075" s="13">
        <v>2015</v>
      </c>
      <c r="W2075" s="13">
        <v>1000</v>
      </c>
      <c r="X2075" s="13">
        <v>6.3</v>
      </c>
      <c r="Y2075" s="13">
        <v>2.35</v>
      </c>
      <c r="Z2075" s="14">
        <v>0</v>
      </c>
    </row>
    <row r="2076" spans="1:26" x14ac:dyDescent="0.25">
      <c r="A2076" s="5" t="s">
        <v>20</v>
      </c>
      <c r="B2076" s="6" t="s">
        <v>1612</v>
      </c>
      <c r="C2076" s="11">
        <v>155</v>
      </c>
      <c r="D2076" s="11">
        <v>100</v>
      </c>
      <c r="E2076" s="11">
        <v>350</v>
      </c>
      <c r="F2076" s="11">
        <v>30</v>
      </c>
      <c r="G2076" s="6" t="s">
        <v>2586</v>
      </c>
      <c r="H2076" s="11">
        <v>201</v>
      </c>
      <c r="I2076" s="11">
        <v>2708188</v>
      </c>
      <c r="J2076" s="6" t="s">
        <v>599</v>
      </c>
      <c r="K2076" s="6" t="s">
        <v>1074</v>
      </c>
      <c r="L2076" s="6" t="s">
        <v>4459</v>
      </c>
      <c r="M2076" s="11"/>
      <c r="N2076" s="11"/>
      <c r="O2076" s="6"/>
      <c r="P2076" s="11"/>
      <c r="Q2076" s="11">
        <v>43</v>
      </c>
      <c r="R2076" s="6" t="s">
        <v>25</v>
      </c>
      <c r="S2076" s="6" t="s">
        <v>34</v>
      </c>
      <c r="T2076" s="6" t="s">
        <v>249</v>
      </c>
      <c r="U2076" s="11">
        <v>23000000</v>
      </c>
      <c r="V2076" s="11">
        <v>2009</v>
      </c>
      <c r="W2076" s="11">
        <v>123</v>
      </c>
      <c r="X2076" s="11">
        <v>6.2</v>
      </c>
      <c r="Y2076" s="11">
        <v>2.35</v>
      </c>
      <c r="Z2076" s="12">
        <v>0</v>
      </c>
    </row>
    <row r="2077" spans="1:26" x14ac:dyDescent="0.25">
      <c r="A2077" s="8" t="s">
        <v>20</v>
      </c>
      <c r="B2077" s="9" t="s">
        <v>42</v>
      </c>
      <c r="C2077" s="13">
        <v>6</v>
      </c>
      <c r="D2077" s="13">
        <v>50</v>
      </c>
      <c r="E2077" s="13"/>
      <c r="F2077" s="13">
        <v>543</v>
      </c>
      <c r="G2077" s="9" t="s">
        <v>2277</v>
      </c>
      <c r="H2077" s="13">
        <v>787</v>
      </c>
      <c r="I2077" s="13"/>
      <c r="J2077" s="9" t="s">
        <v>497</v>
      </c>
      <c r="K2077" s="9" t="s">
        <v>5507</v>
      </c>
      <c r="L2077" s="9" t="s">
        <v>1074</v>
      </c>
      <c r="M2077" s="13" t="s">
        <v>2604</v>
      </c>
      <c r="N2077" s="13"/>
      <c r="O2077" s="9"/>
      <c r="P2077" s="13"/>
      <c r="Q2077" s="13">
        <v>23</v>
      </c>
      <c r="R2077" s="9" t="s">
        <v>25</v>
      </c>
      <c r="S2077" s="9" t="s">
        <v>26</v>
      </c>
      <c r="T2077" s="9" t="s">
        <v>42</v>
      </c>
      <c r="U2077" s="13"/>
      <c r="V2077" s="13"/>
      <c r="W2077" s="13">
        <v>748</v>
      </c>
      <c r="X2077" s="13">
        <v>6.8</v>
      </c>
      <c r="Y2077" s="13"/>
      <c r="Z2077" s="14">
        <v>532</v>
      </c>
    </row>
    <row r="2078" spans="1:26" x14ac:dyDescent="0.25">
      <c r="A2078" s="5" t="s">
        <v>20</v>
      </c>
      <c r="B2078" s="6" t="s">
        <v>2587</v>
      </c>
      <c r="C2078" s="11">
        <v>118</v>
      </c>
      <c r="D2078" s="11">
        <v>141</v>
      </c>
      <c r="E2078" s="11">
        <v>300</v>
      </c>
      <c r="F2078" s="11">
        <v>73</v>
      </c>
      <c r="G2078" s="6" t="s">
        <v>2588</v>
      </c>
      <c r="H2078" s="11">
        <v>805</v>
      </c>
      <c r="I2078" s="11">
        <v>16123851</v>
      </c>
      <c r="J2078" s="6" t="s">
        <v>1074</v>
      </c>
      <c r="K2078" s="6"/>
      <c r="L2078" s="6"/>
      <c r="M2078" s="11"/>
      <c r="N2078" s="11"/>
      <c r="O2078" s="6"/>
      <c r="P2078" s="11"/>
      <c r="Q2078" s="11">
        <v>148</v>
      </c>
      <c r="R2078" s="6" t="s">
        <v>25</v>
      </c>
      <c r="S2078" s="6" t="s">
        <v>26</v>
      </c>
      <c r="T2078" s="6" t="s">
        <v>27</v>
      </c>
      <c r="U2078" s="11">
        <v>23000000</v>
      </c>
      <c r="V2078" s="11">
        <v>2004</v>
      </c>
      <c r="W2078" s="11">
        <v>539</v>
      </c>
      <c r="X2078" s="11">
        <v>6.2</v>
      </c>
      <c r="Y2078" s="11">
        <v>2.35</v>
      </c>
      <c r="Z2078" s="12">
        <v>767</v>
      </c>
    </row>
    <row r="2079" spans="1:26" x14ac:dyDescent="0.25">
      <c r="A2079" s="8" t="s">
        <v>20</v>
      </c>
      <c r="B2079" s="9" t="s">
        <v>2553</v>
      </c>
      <c r="C2079" s="13">
        <v>55</v>
      </c>
      <c r="D2079" s="13">
        <v>139</v>
      </c>
      <c r="E2079" s="13">
        <v>3</v>
      </c>
      <c r="F2079" s="13">
        <v>107</v>
      </c>
      <c r="G2079" s="9" t="s">
        <v>2589</v>
      </c>
      <c r="H2079" s="13">
        <v>556</v>
      </c>
      <c r="I2079" s="13"/>
      <c r="J2079" s="9" t="s">
        <v>497</v>
      </c>
      <c r="K2079" s="9" t="s">
        <v>1074</v>
      </c>
      <c r="L2079" s="9" t="s">
        <v>5155</v>
      </c>
      <c r="M2079" s="13"/>
      <c r="N2079" s="13"/>
      <c r="O2079" s="9"/>
      <c r="P2079" s="13"/>
      <c r="Q2079" s="13">
        <v>33</v>
      </c>
      <c r="R2079" s="9" t="s">
        <v>687</v>
      </c>
      <c r="S2079" s="9" t="s">
        <v>356</v>
      </c>
      <c r="T2079" s="9" t="s">
        <v>42</v>
      </c>
      <c r="U2079" s="13">
        <v>23000000</v>
      </c>
      <c r="V2079" s="13">
        <v>2009</v>
      </c>
      <c r="W2079" s="13">
        <v>155</v>
      </c>
      <c r="X2079" s="13">
        <v>6.9</v>
      </c>
      <c r="Y2079" s="13">
        <v>2.35</v>
      </c>
      <c r="Z2079" s="14">
        <v>765</v>
      </c>
    </row>
    <row r="2080" spans="1:26" x14ac:dyDescent="0.25">
      <c r="A2080" s="5" t="s">
        <v>20</v>
      </c>
      <c r="B2080" s="6" t="s">
        <v>1107</v>
      </c>
      <c r="C2080" s="11">
        <v>314</v>
      </c>
      <c r="D2080" s="11">
        <v>114</v>
      </c>
      <c r="E2080" s="11">
        <v>101</v>
      </c>
      <c r="F2080" s="11">
        <v>23</v>
      </c>
      <c r="G2080" s="6" t="s">
        <v>2590</v>
      </c>
      <c r="H2080" s="11">
        <v>129</v>
      </c>
      <c r="I2080" s="11">
        <v>71975611</v>
      </c>
      <c r="J2080" s="6" t="s">
        <v>478</v>
      </c>
      <c r="K2080" s="6" t="s">
        <v>1786</v>
      </c>
      <c r="L2080" s="6"/>
      <c r="M2080" s="11"/>
      <c r="N2080" s="11"/>
      <c r="O2080" s="6"/>
      <c r="P2080" s="11"/>
      <c r="Q2080" s="11">
        <v>580</v>
      </c>
      <c r="R2080" s="6" t="s">
        <v>25</v>
      </c>
      <c r="S2080" s="6" t="s">
        <v>26</v>
      </c>
      <c r="T2080" s="6" t="s">
        <v>27</v>
      </c>
      <c r="U2080" s="11">
        <v>25000000</v>
      </c>
      <c r="V2080" s="11">
        <v>2007</v>
      </c>
      <c r="W2080" s="11">
        <v>25</v>
      </c>
      <c r="X2080" s="11">
        <v>6.8</v>
      </c>
      <c r="Y2080" s="11">
        <v>2.35</v>
      </c>
      <c r="Z2080" s="12">
        <v>11000</v>
      </c>
    </row>
    <row r="2081" spans="1:26" x14ac:dyDescent="0.25">
      <c r="A2081" s="8" t="s">
        <v>20</v>
      </c>
      <c r="B2081" s="9" t="s">
        <v>2591</v>
      </c>
      <c r="C2081" s="13">
        <v>103</v>
      </c>
      <c r="D2081" s="13">
        <v>96</v>
      </c>
      <c r="E2081" s="13">
        <v>0</v>
      </c>
      <c r="F2081" s="13">
        <v>542</v>
      </c>
      <c r="G2081" s="9" t="s">
        <v>2592</v>
      </c>
      <c r="H2081" s="13">
        <v>1000</v>
      </c>
      <c r="I2081" s="13">
        <v>38119483</v>
      </c>
      <c r="J2081" s="9" t="s">
        <v>378</v>
      </c>
      <c r="K2081" s="9" t="s">
        <v>599</v>
      </c>
      <c r="L2081" s="9" t="s">
        <v>2970</v>
      </c>
      <c r="M2081" s="13"/>
      <c r="N2081" s="13"/>
      <c r="O2081" s="9"/>
      <c r="P2081" s="13"/>
      <c r="Q2081" s="13">
        <v>273</v>
      </c>
      <c r="R2081" s="9" t="s">
        <v>25</v>
      </c>
      <c r="S2081" s="9" t="s">
        <v>26</v>
      </c>
      <c r="T2081" s="9" t="s">
        <v>54</v>
      </c>
      <c r="U2081" s="13">
        <v>22700000</v>
      </c>
      <c r="V2081" s="13">
        <v>1987</v>
      </c>
      <c r="W2081" s="13">
        <v>605</v>
      </c>
      <c r="X2081" s="13">
        <v>7.1</v>
      </c>
      <c r="Y2081" s="13">
        <v>1.85</v>
      </c>
      <c r="Z2081" s="14">
        <v>13000</v>
      </c>
    </row>
    <row r="2082" spans="1:26" x14ac:dyDescent="0.25">
      <c r="A2082" s="5" t="s">
        <v>20</v>
      </c>
      <c r="B2082" s="6" t="s">
        <v>2594</v>
      </c>
      <c r="C2082" s="11">
        <v>183</v>
      </c>
      <c r="D2082" s="11">
        <v>111</v>
      </c>
      <c r="E2082" s="11">
        <v>0</v>
      </c>
      <c r="F2082" s="11">
        <v>234</v>
      </c>
      <c r="G2082" s="6" t="s">
        <v>643</v>
      </c>
      <c r="H2082" s="11">
        <v>523</v>
      </c>
      <c r="I2082" s="11">
        <v>4190530</v>
      </c>
      <c r="J2082" s="6" t="s">
        <v>1074</v>
      </c>
      <c r="K2082" s="6" t="s">
        <v>5508</v>
      </c>
      <c r="L2082" s="6"/>
      <c r="M2082" s="11"/>
      <c r="N2082" s="11"/>
      <c r="O2082" s="6"/>
      <c r="P2082" s="11"/>
      <c r="Q2082" s="11">
        <v>185</v>
      </c>
      <c r="R2082" s="6" t="s">
        <v>25</v>
      </c>
      <c r="S2082" s="6" t="s">
        <v>163</v>
      </c>
      <c r="T2082" s="6" t="s">
        <v>249</v>
      </c>
      <c r="U2082" s="11">
        <v>22500000</v>
      </c>
      <c r="V2082" s="11">
        <v>2014</v>
      </c>
      <c r="W2082" s="11">
        <v>468</v>
      </c>
      <c r="X2082" s="11">
        <v>7.1</v>
      </c>
      <c r="Y2082" s="11">
        <v>2.35</v>
      </c>
      <c r="Z2082" s="12">
        <v>18000</v>
      </c>
    </row>
    <row r="2083" spans="1:26" x14ac:dyDescent="0.25">
      <c r="A2083" s="8" t="s">
        <v>20</v>
      </c>
      <c r="B2083" s="9" t="s">
        <v>1001</v>
      </c>
      <c r="C2083" s="13">
        <v>77</v>
      </c>
      <c r="D2083" s="13">
        <v>127</v>
      </c>
      <c r="E2083" s="13">
        <v>109</v>
      </c>
      <c r="F2083" s="13">
        <v>71</v>
      </c>
      <c r="G2083" s="9" t="s">
        <v>399</v>
      </c>
      <c r="H2083" s="13">
        <v>2000</v>
      </c>
      <c r="I2083" s="13">
        <v>217631306</v>
      </c>
      <c r="J2083" s="9" t="s">
        <v>1074</v>
      </c>
      <c r="K2083" s="9" t="s">
        <v>478</v>
      </c>
      <c r="L2083" s="9" t="s">
        <v>4459</v>
      </c>
      <c r="M2083" s="13" t="s">
        <v>2604</v>
      </c>
      <c r="N2083" s="13"/>
      <c r="O2083" s="9"/>
      <c r="P2083" s="13"/>
      <c r="Q2083" s="13">
        <v>252</v>
      </c>
      <c r="R2083" s="9" t="s">
        <v>25</v>
      </c>
      <c r="S2083" s="9" t="s">
        <v>26</v>
      </c>
      <c r="T2083" s="9" t="s">
        <v>27</v>
      </c>
      <c r="U2083" s="13">
        <v>22000000</v>
      </c>
      <c r="V2083" s="13">
        <v>1990</v>
      </c>
      <c r="W2083" s="13">
        <v>956</v>
      </c>
      <c r="X2083" s="13">
        <v>7</v>
      </c>
      <c r="Y2083" s="13">
        <v>1.85</v>
      </c>
      <c r="Z2083" s="14">
        <v>0</v>
      </c>
    </row>
    <row r="2084" spans="1:26" x14ac:dyDescent="0.25">
      <c r="A2084" s="5" t="s">
        <v>20</v>
      </c>
      <c r="B2084" s="6" t="s">
        <v>1096</v>
      </c>
      <c r="C2084" s="11">
        <v>171</v>
      </c>
      <c r="D2084" s="11">
        <v>107</v>
      </c>
      <c r="E2084" s="11">
        <v>101</v>
      </c>
      <c r="F2084" s="11">
        <v>743</v>
      </c>
      <c r="G2084" s="6" t="s">
        <v>1991</v>
      </c>
      <c r="H2084" s="11">
        <v>931</v>
      </c>
      <c r="I2084" s="11">
        <v>176483808</v>
      </c>
      <c r="J2084" s="6" t="s">
        <v>599</v>
      </c>
      <c r="K2084" s="6" t="s">
        <v>4459</v>
      </c>
      <c r="L2084" s="6"/>
      <c r="M2084" s="11"/>
      <c r="N2084" s="11"/>
      <c r="O2084" s="6"/>
      <c r="P2084" s="11"/>
      <c r="Q2084" s="11">
        <v>611</v>
      </c>
      <c r="R2084" s="6" t="s">
        <v>25</v>
      </c>
      <c r="S2084" s="6" t="s">
        <v>26</v>
      </c>
      <c r="T2084" s="6" t="s">
        <v>249</v>
      </c>
      <c r="U2084" s="11">
        <v>23000000</v>
      </c>
      <c r="V2084" s="11">
        <v>1998</v>
      </c>
      <c r="W2084" s="11">
        <v>852</v>
      </c>
      <c r="X2084" s="11">
        <v>7.1</v>
      </c>
      <c r="Y2084" s="11">
        <v>1.85</v>
      </c>
      <c r="Z2084" s="12">
        <v>0</v>
      </c>
    </row>
    <row r="2085" spans="1:26" x14ac:dyDescent="0.25">
      <c r="A2085" s="8" t="s">
        <v>20</v>
      </c>
      <c r="B2085" s="9" t="s">
        <v>1274</v>
      </c>
      <c r="C2085" s="13">
        <v>64</v>
      </c>
      <c r="D2085" s="13">
        <v>97</v>
      </c>
      <c r="E2085" s="13">
        <v>11</v>
      </c>
      <c r="F2085" s="13">
        <v>595</v>
      </c>
      <c r="G2085" s="9" t="s">
        <v>1144</v>
      </c>
      <c r="H2085" s="13">
        <v>901</v>
      </c>
      <c r="I2085" s="13">
        <v>144833357</v>
      </c>
      <c r="J2085" s="9" t="s">
        <v>599</v>
      </c>
      <c r="K2085" s="9" t="s">
        <v>1074</v>
      </c>
      <c r="L2085" s="9" t="s">
        <v>4118</v>
      </c>
      <c r="M2085" s="13" t="s">
        <v>478</v>
      </c>
      <c r="N2085" s="13"/>
      <c r="O2085" s="9"/>
      <c r="P2085" s="13"/>
      <c r="Q2085" s="13">
        <v>111</v>
      </c>
      <c r="R2085" s="9" t="s">
        <v>25</v>
      </c>
      <c r="S2085" s="9" t="s">
        <v>26</v>
      </c>
      <c r="T2085" s="9" t="s">
        <v>54</v>
      </c>
      <c r="U2085" s="13">
        <v>22000000</v>
      </c>
      <c r="V2085" s="13">
        <v>1994</v>
      </c>
      <c r="W2085" s="13">
        <v>775</v>
      </c>
      <c r="X2085" s="13">
        <v>6.4</v>
      </c>
      <c r="Y2085" s="13">
        <v>1.85</v>
      </c>
      <c r="Z2085" s="14">
        <v>0</v>
      </c>
    </row>
    <row r="2086" spans="1:26" x14ac:dyDescent="0.25">
      <c r="A2086" s="5" t="s">
        <v>20</v>
      </c>
      <c r="B2086" s="6" t="s">
        <v>723</v>
      </c>
      <c r="C2086" s="11">
        <v>92</v>
      </c>
      <c r="D2086" s="11">
        <v>127</v>
      </c>
      <c r="E2086" s="11">
        <v>102</v>
      </c>
      <c r="F2086" s="11">
        <v>1000</v>
      </c>
      <c r="G2086" s="6" t="s">
        <v>1159</v>
      </c>
      <c r="H2086" s="11">
        <v>2000</v>
      </c>
      <c r="I2086" s="11">
        <v>75597042</v>
      </c>
      <c r="J2086" s="6" t="s">
        <v>1074</v>
      </c>
      <c r="K2086" s="6" t="s">
        <v>4118</v>
      </c>
      <c r="L2086" s="6" t="s">
        <v>5506</v>
      </c>
      <c r="M2086" s="11"/>
      <c r="N2086" s="11"/>
      <c r="O2086" s="6"/>
      <c r="P2086" s="11"/>
      <c r="Q2086" s="11">
        <v>174</v>
      </c>
      <c r="R2086" s="6" t="s">
        <v>25</v>
      </c>
      <c r="S2086" s="6" t="s">
        <v>26</v>
      </c>
      <c r="T2086" s="6" t="s">
        <v>126</v>
      </c>
      <c r="U2086" s="11">
        <v>20000000</v>
      </c>
      <c r="V2086" s="11">
        <v>2002</v>
      </c>
      <c r="W2086" s="11">
        <v>1000</v>
      </c>
      <c r="X2086" s="11">
        <v>7</v>
      </c>
      <c r="Y2086" s="11">
        <v>2.35</v>
      </c>
      <c r="Z2086" s="12">
        <v>0</v>
      </c>
    </row>
    <row r="2087" spans="1:26" x14ac:dyDescent="0.25">
      <c r="A2087" s="8" t="s">
        <v>20</v>
      </c>
      <c r="B2087" s="9" t="s">
        <v>1491</v>
      </c>
      <c r="C2087" s="13">
        <v>112</v>
      </c>
      <c r="D2087" s="13">
        <v>110</v>
      </c>
      <c r="E2087" s="13">
        <v>99</v>
      </c>
      <c r="F2087" s="13">
        <v>835</v>
      </c>
      <c r="G2087" s="9" t="s">
        <v>2112</v>
      </c>
      <c r="H2087" s="13">
        <v>12000</v>
      </c>
      <c r="I2087" s="13">
        <v>90636983</v>
      </c>
      <c r="J2087" s="9" t="s">
        <v>599</v>
      </c>
      <c r="K2087" s="9" t="s">
        <v>4118</v>
      </c>
      <c r="L2087" s="9" t="s">
        <v>5506</v>
      </c>
      <c r="M2087" s="13"/>
      <c r="N2087" s="13"/>
      <c r="O2087" s="9"/>
      <c r="P2087" s="13"/>
      <c r="Q2087" s="13">
        <v>83</v>
      </c>
      <c r="R2087" s="9" t="s">
        <v>25</v>
      </c>
      <c r="S2087" s="9" t="s">
        <v>26</v>
      </c>
      <c r="T2087" s="9" t="s">
        <v>54</v>
      </c>
      <c r="U2087" s="13">
        <v>22000000</v>
      </c>
      <c r="V2087" s="13">
        <v>2007</v>
      </c>
      <c r="W2087" s="13">
        <v>941</v>
      </c>
      <c r="X2087" s="13">
        <v>6.2</v>
      </c>
      <c r="Y2087" s="13">
        <v>2.35</v>
      </c>
      <c r="Z2087" s="14">
        <v>0</v>
      </c>
    </row>
    <row r="2088" spans="1:26" x14ac:dyDescent="0.25">
      <c r="A2088" s="5" t="s">
        <v>20</v>
      </c>
      <c r="B2088" s="6" t="s">
        <v>1153</v>
      </c>
      <c r="C2088" s="11">
        <v>69</v>
      </c>
      <c r="D2088" s="11">
        <v>135</v>
      </c>
      <c r="E2088" s="11">
        <v>16000</v>
      </c>
      <c r="F2088" s="11">
        <v>86</v>
      </c>
      <c r="G2088" s="6" t="s">
        <v>816</v>
      </c>
      <c r="H2088" s="11">
        <v>16000</v>
      </c>
      <c r="I2088" s="11">
        <v>70960517</v>
      </c>
      <c r="J2088" s="6" t="s">
        <v>1074</v>
      </c>
      <c r="K2088" s="6" t="s">
        <v>4459</v>
      </c>
      <c r="L2088" s="6"/>
      <c r="M2088" s="11"/>
      <c r="N2088" s="11"/>
      <c r="O2088" s="6"/>
      <c r="P2088" s="11"/>
      <c r="Q2088" s="11">
        <v>192</v>
      </c>
      <c r="R2088" s="6" t="s">
        <v>25</v>
      </c>
      <c r="S2088" s="6" t="s">
        <v>26</v>
      </c>
      <c r="T2088" s="6" t="s">
        <v>27</v>
      </c>
      <c r="U2088" s="11">
        <v>35000000</v>
      </c>
      <c r="V2088" s="11">
        <v>1995</v>
      </c>
      <c r="W2088" s="11">
        <v>11000</v>
      </c>
      <c r="X2088" s="11">
        <v>7.5</v>
      </c>
      <c r="Y2088" s="11">
        <v>1.85</v>
      </c>
      <c r="Z2088" s="12">
        <v>0</v>
      </c>
    </row>
    <row r="2089" spans="1:26" x14ac:dyDescent="0.25">
      <c r="A2089" s="8" t="s">
        <v>20</v>
      </c>
      <c r="B2089" s="9" t="s">
        <v>2009</v>
      </c>
      <c r="C2089" s="13">
        <v>75</v>
      </c>
      <c r="D2089" s="13">
        <v>84</v>
      </c>
      <c r="E2089" s="13">
        <v>42</v>
      </c>
      <c r="F2089" s="13">
        <v>182</v>
      </c>
      <c r="G2089" s="9" t="s">
        <v>2596</v>
      </c>
      <c r="H2089" s="13">
        <v>436</v>
      </c>
      <c r="I2089" s="13">
        <v>55762229</v>
      </c>
      <c r="J2089" s="9" t="s">
        <v>599</v>
      </c>
      <c r="K2089" s="9" t="s">
        <v>2970</v>
      </c>
      <c r="L2089" s="9"/>
      <c r="M2089" s="13"/>
      <c r="N2089" s="13"/>
      <c r="O2089" s="9"/>
      <c r="P2089" s="13"/>
      <c r="Q2089" s="13">
        <v>132</v>
      </c>
      <c r="R2089" s="9" t="s">
        <v>25</v>
      </c>
      <c r="S2089" s="9" t="s">
        <v>26</v>
      </c>
      <c r="T2089" s="9" t="s">
        <v>27</v>
      </c>
      <c r="U2089" s="13">
        <v>22000000</v>
      </c>
      <c r="V2089" s="13">
        <v>2001</v>
      </c>
      <c r="W2089" s="13">
        <v>241</v>
      </c>
      <c r="X2089" s="13">
        <v>4.8</v>
      </c>
      <c r="Y2089" s="13">
        <v>1.85</v>
      </c>
      <c r="Z2089" s="14">
        <v>1000</v>
      </c>
    </row>
    <row r="2090" spans="1:26" x14ac:dyDescent="0.25">
      <c r="A2090" s="5" t="s">
        <v>309</v>
      </c>
      <c r="B2090" s="6" t="s">
        <v>2301</v>
      </c>
      <c r="C2090" s="11">
        <v>95</v>
      </c>
      <c r="D2090" s="11">
        <v>240</v>
      </c>
      <c r="E2090" s="11">
        <v>0</v>
      </c>
      <c r="F2090" s="11">
        <v>249</v>
      </c>
      <c r="G2090" s="6" t="s">
        <v>2307</v>
      </c>
      <c r="H2090" s="11">
        <v>545</v>
      </c>
      <c r="I2090" s="11"/>
      <c r="J2090" s="6" t="s">
        <v>3170</v>
      </c>
      <c r="K2090" s="6" t="s">
        <v>1074</v>
      </c>
      <c r="L2090" s="6" t="s">
        <v>5155</v>
      </c>
      <c r="M2090" s="11"/>
      <c r="N2090" s="11"/>
      <c r="O2090" s="6"/>
      <c r="P2090" s="11"/>
      <c r="Q2090" s="11">
        <v>256</v>
      </c>
      <c r="R2090" s="6" t="s">
        <v>25</v>
      </c>
      <c r="S2090" s="6" t="s">
        <v>34</v>
      </c>
      <c r="T2090" s="6" t="s">
        <v>54</v>
      </c>
      <c r="U2090" s="11">
        <v>22000000</v>
      </c>
      <c r="V2090" s="11">
        <v>1982</v>
      </c>
      <c r="W2090" s="11">
        <v>429</v>
      </c>
      <c r="X2090" s="11">
        <v>8.1</v>
      </c>
      <c r="Y2090" s="11">
        <v>2.35</v>
      </c>
      <c r="Z2090" s="12">
        <v>12000</v>
      </c>
    </row>
    <row r="2091" spans="1:26" x14ac:dyDescent="0.25">
      <c r="A2091" s="8" t="s">
        <v>20</v>
      </c>
      <c r="B2091" s="9" t="s">
        <v>2057</v>
      </c>
      <c r="C2091" s="13">
        <v>180</v>
      </c>
      <c r="D2091" s="13">
        <v>122</v>
      </c>
      <c r="E2091" s="13">
        <v>529</v>
      </c>
      <c r="F2091" s="13">
        <v>171</v>
      </c>
      <c r="G2091" s="9" t="s">
        <v>2597</v>
      </c>
      <c r="H2091" s="13">
        <v>820</v>
      </c>
      <c r="I2091" s="13">
        <v>54235441</v>
      </c>
      <c r="J2091" s="9" t="s">
        <v>599</v>
      </c>
      <c r="K2091" s="9" t="s">
        <v>1074</v>
      </c>
      <c r="L2091" s="9"/>
      <c r="M2091" s="13"/>
      <c r="N2091" s="13"/>
      <c r="O2091" s="9"/>
      <c r="P2091" s="13"/>
      <c r="Q2091" s="13">
        <v>185</v>
      </c>
      <c r="R2091" s="9" t="s">
        <v>25</v>
      </c>
      <c r="S2091" s="9" t="s">
        <v>26</v>
      </c>
      <c r="T2091" s="9" t="s">
        <v>54</v>
      </c>
      <c r="U2091" s="13">
        <v>22000000</v>
      </c>
      <c r="V2091" s="13">
        <v>2014</v>
      </c>
      <c r="W2091" s="13">
        <v>201</v>
      </c>
      <c r="X2091" s="13">
        <v>7.3</v>
      </c>
      <c r="Y2091" s="13">
        <v>2.35</v>
      </c>
      <c r="Z2091" s="14">
        <v>55000</v>
      </c>
    </row>
    <row r="2092" spans="1:26" x14ac:dyDescent="0.25">
      <c r="A2092" s="5" t="s">
        <v>20</v>
      </c>
      <c r="B2092" s="6" t="s">
        <v>1850</v>
      </c>
      <c r="C2092" s="11">
        <v>53</v>
      </c>
      <c r="D2092" s="11">
        <v>114</v>
      </c>
      <c r="E2092" s="11">
        <v>34</v>
      </c>
      <c r="F2092" s="11">
        <v>287</v>
      </c>
      <c r="G2092" s="6" t="s">
        <v>960</v>
      </c>
      <c r="H2092" s="11">
        <v>649</v>
      </c>
      <c r="I2092" s="11">
        <v>50728000</v>
      </c>
      <c r="J2092" s="6" t="s">
        <v>497</v>
      </c>
      <c r="K2092" s="6" t="s">
        <v>5507</v>
      </c>
      <c r="L2092" s="6" t="s">
        <v>1074</v>
      </c>
      <c r="M2092" s="11" t="s">
        <v>5505</v>
      </c>
      <c r="N2092" s="11" t="s">
        <v>2604</v>
      </c>
      <c r="O2092" s="6"/>
      <c r="P2092" s="11"/>
      <c r="Q2092" s="11">
        <v>166</v>
      </c>
      <c r="R2092" s="6" t="s">
        <v>25</v>
      </c>
      <c r="S2092" s="6" t="s">
        <v>26</v>
      </c>
      <c r="T2092" s="6" t="s">
        <v>27</v>
      </c>
      <c r="U2092" s="11">
        <v>22000000</v>
      </c>
      <c r="V2092" s="11">
        <v>1995</v>
      </c>
      <c r="W2092" s="11">
        <v>327</v>
      </c>
      <c r="X2092" s="11">
        <v>5.8</v>
      </c>
      <c r="Y2092" s="11">
        <v>1.85</v>
      </c>
      <c r="Z2092" s="12">
        <v>0</v>
      </c>
    </row>
    <row r="2093" spans="1:26" x14ac:dyDescent="0.25">
      <c r="A2093" s="8" t="s">
        <v>20</v>
      </c>
      <c r="B2093" s="9" t="s">
        <v>2598</v>
      </c>
      <c r="C2093" s="13">
        <v>129</v>
      </c>
      <c r="D2093" s="13">
        <v>132</v>
      </c>
      <c r="E2093" s="13">
        <v>24</v>
      </c>
      <c r="F2093" s="13">
        <v>506</v>
      </c>
      <c r="G2093" s="9" t="s">
        <v>988</v>
      </c>
      <c r="H2093" s="13">
        <v>967</v>
      </c>
      <c r="I2093" s="13">
        <v>40270895</v>
      </c>
      <c r="J2093" s="9" t="s">
        <v>1074</v>
      </c>
      <c r="K2093" s="9"/>
      <c r="L2093" s="9"/>
      <c r="M2093" s="13"/>
      <c r="N2093" s="13"/>
      <c r="O2093" s="9"/>
      <c r="P2093" s="13"/>
      <c r="Q2093" s="13">
        <v>431</v>
      </c>
      <c r="R2093" s="9" t="s">
        <v>25</v>
      </c>
      <c r="S2093" s="9" t="s">
        <v>26</v>
      </c>
      <c r="T2093" s="9" t="s">
        <v>27</v>
      </c>
      <c r="U2093" s="13">
        <v>22000000</v>
      </c>
      <c r="V2093" s="13">
        <v>2001</v>
      </c>
      <c r="W2093" s="13">
        <v>912</v>
      </c>
      <c r="X2093" s="13">
        <v>7.6</v>
      </c>
      <c r="Y2093" s="13">
        <v>1.85</v>
      </c>
      <c r="Z2093" s="14">
        <v>15000</v>
      </c>
    </row>
    <row r="2094" spans="1:26" x14ac:dyDescent="0.25">
      <c r="A2094" s="5" t="s">
        <v>20</v>
      </c>
      <c r="B2094" s="6" t="s">
        <v>2599</v>
      </c>
      <c r="C2094" s="11">
        <v>61</v>
      </c>
      <c r="D2094" s="11">
        <v>170</v>
      </c>
      <c r="E2094" s="11">
        <v>25</v>
      </c>
      <c r="F2094" s="11">
        <v>55</v>
      </c>
      <c r="G2094" s="6" t="s">
        <v>1455</v>
      </c>
      <c r="H2094" s="11">
        <v>329</v>
      </c>
      <c r="I2094" s="11">
        <v>59696176</v>
      </c>
      <c r="J2094" s="6" t="s">
        <v>3170</v>
      </c>
      <c r="K2094" s="6" t="s">
        <v>1074</v>
      </c>
      <c r="L2094" s="6" t="s">
        <v>5155</v>
      </c>
      <c r="M2094" s="11"/>
      <c r="N2094" s="11"/>
      <c r="O2094" s="6"/>
      <c r="P2094" s="11"/>
      <c r="Q2094" s="11">
        <v>174</v>
      </c>
      <c r="R2094" s="6" t="s">
        <v>25</v>
      </c>
      <c r="S2094" s="6" t="s">
        <v>26</v>
      </c>
      <c r="T2094" s="6" t="s">
        <v>27</v>
      </c>
      <c r="U2094" s="11">
        <v>22000000</v>
      </c>
      <c r="V2094" s="11">
        <v>2014</v>
      </c>
      <c r="W2094" s="11">
        <v>134</v>
      </c>
      <c r="X2094" s="11">
        <v>5.6</v>
      </c>
      <c r="Y2094" s="11">
        <v>2.35</v>
      </c>
      <c r="Z2094" s="12">
        <v>15000</v>
      </c>
    </row>
    <row r="2095" spans="1:26" x14ac:dyDescent="0.25">
      <c r="A2095" s="8" t="s">
        <v>20</v>
      </c>
      <c r="B2095" s="9" t="s">
        <v>582</v>
      </c>
      <c r="C2095" s="13">
        <v>226</v>
      </c>
      <c r="D2095" s="13">
        <v>133</v>
      </c>
      <c r="E2095" s="13">
        <v>235</v>
      </c>
      <c r="F2095" s="13">
        <v>105</v>
      </c>
      <c r="G2095" s="9" t="s">
        <v>1185</v>
      </c>
      <c r="H2095" s="13">
        <v>955</v>
      </c>
      <c r="I2095" s="13">
        <v>51483949</v>
      </c>
      <c r="J2095" s="9" t="s">
        <v>497</v>
      </c>
      <c r="K2095" s="9" t="s">
        <v>478</v>
      </c>
      <c r="L2095" s="9" t="s">
        <v>2604</v>
      </c>
      <c r="M2095" s="13"/>
      <c r="N2095" s="13"/>
      <c r="O2095" s="9"/>
      <c r="P2095" s="13"/>
      <c r="Q2095" s="13">
        <v>806</v>
      </c>
      <c r="R2095" s="9" t="s">
        <v>25</v>
      </c>
      <c r="S2095" s="9" t="s">
        <v>34</v>
      </c>
      <c r="T2095" s="9" t="s">
        <v>249</v>
      </c>
      <c r="U2095" s="13">
        <v>22000000</v>
      </c>
      <c r="V2095" s="13">
        <v>2003</v>
      </c>
      <c r="W2095" s="13">
        <v>593</v>
      </c>
      <c r="X2095" s="13">
        <v>7</v>
      </c>
      <c r="Y2095" s="13">
        <v>2.35</v>
      </c>
      <c r="Z2095" s="14">
        <v>0</v>
      </c>
    </row>
    <row r="2096" spans="1:26" x14ac:dyDescent="0.25">
      <c r="A2096" s="5" t="s">
        <v>20</v>
      </c>
      <c r="B2096" s="6" t="s">
        <v>1107</v>
      </c>
      <c r="C2096" s="11">
        <v>116</v>
      </c>
      <c r="D2096" s="11">
        <v>112</v>
      </c>
      <c r="E2096" s="11">
        <v>101</v>
      </c>
      <c r="F2096" s="11">
        <v>218</v>
      </c>
      <c r="G2096" s="6" t="s">
        <v>615</v>
      </c>
      <c r="H2096" s="11">
        <v>896</v>
      </c>
      <c r="I2096" s="11">
        <v>36020063</v>
      </c>
      <c r="J2096" s="6" t="s">
        <v>1074</v>
      </c>
      <c r="K2096" s="6" t="s">
        <v>2604</v>
      </c>
      <c r="L2096" s="6"/>
      <c r="M2096" s="11"/>
      <c r="N2096" s="11"/>
      <c r="O2096" s="6"/>
      <c r="P2096" s="11"/>
      <c r="Q2096" s="11">
        <v>375</v>
      </c>
      <c r="R2096" s="6" t="s">
        <v>25</v>
      </c>
      <c r="S2096" s="6" t="s">
        <v>26</v>
      </c>
      <c r="T2096" s="6" t="s">
        <v>249</v>
      </c>
      <c r="U2096" s="11">
        <v>22000000</v>
      </c>
      <c r="V2096" s="11">
        <v>2005</v>
      </c>
      <c r="W2096" s="11">
        <v>561</v>
      </c>
      <c r="X2096" s="11">
        <v>6.6</v>
      </c>
      <c r="Y2096" s="11">
        <v>2.35</v>
      </c>
      <c r="Z2096" s="12">
        <v>0</v>
      </c>
    </row>
    <row r="2097" spans="1:26" x14ac:dyDescent="0.25">
      <c r="A2097" s="8" t="s">
        <v>20</v>
      </c>
      <c r="B2097" s="9" t="s">
        <v>558</v>
      </c>
      <c r="C2097" s="13">
        <v>248</v>
      </c>
      <c r="D2097" s="13">
        <v>108</v>
      </c>
      <c r="E2097" s="13">
        <v>0</v>
      </c>
      <c r="F2097" s="13">
        <v>690</v>
      </c>
      <c r="G2097" s="9" t="s">
        <v>1657</v>
      </c>
      <c r="H2097" s="13">
        <v>13000</v>
      </c>
      <c r="I2097" s="13">
        <v>33313582</v>
      </c>
      <c r="J2097" s="9" t="s">
        <v>599</v>
      </c>
      <c r="K2097" s="9" t="s">
        <v>5507</v>
      </c>
      <c r="L2097" s="9" t="s">
        <v>1074</v>
      </c>
      <c r="M2097" s="13" t="s">
        <v>2604</v>
      </c>
      <c r="N2097" s="13"/>
      <c r="O2097" s="9"/>
      <c r="P2097" s="13"/>
      <c r="Q2097" s="13">
        <v>175</v>
      </c>
      <c r="R2097" s="9" t="s">
        <v>25</v>
      </c>
      <c r="S2097" s="9" t="s">
        <v>26</v>
      </c>
      <c r="T2097" s="9" t="s">
        <v>249</v>
      </c>
      <c r="U2097" s="13">
        <v>21000000</v>
      </c>
      <c r="V2097" s="13">
        <v>2009</v>
      </c>
      <c r="W2097" s="13">
        <v>734</v>
      </c>
      <c r="X2097" s="13">
        <v>6.5</v>
      </c>
      <c r="Y2097" s="13">
        <v>1.85</v>
      </c>
      <c r="Z2097" s="14">
        <v>0</v>
      </c>
    </row>
    <row r="2098" spans="1:26" x14ac:dyDescent="0.25">
      <c r="A2098" s="5" t="s">
        <v>20</v>
      </c>
      <c r="B2098" s="6" t="s">
        <v>2301</v>
      </c>
      <c r="C2098" s="11">
        <v>23</v>
      </c>
      <c r="D2098" s="11">
        <v>115</v>
      </c>
      <c r="E2098" s="11">
        <v>0</v>
      </c>
      <c r="F2098" s="11">
        <v>266</v>
      </c>
      <c r="G2098" s="6" t="s">
        <v>136</v>
      </c>
      <c r="H2098" s="11">
        <v>12000</v>
      </c>
      <c r="I2098" s="11">
        <v>25842000</v>
      </c>
      <c r="J2098" s="6" t="s">
        <v>3170</v>
      </c>
      <c r="K2098" s="6" t="s">
        <v>1074</v>
      </c>
      <c r="L2098" s="6" t="s">
        <v>4459</v>
      </c>
      <c r="M2098" s="11"/>
      <c r="N2098" s="11"/>
      <c r="O2098" s="6"/>
      <c r="P2098" s="11"/>
      <c r="Q2098" s="11">
        <v>87</v>
      </c>
      <c r="R2098" s="6" t="s">
        <v>25</v>
      </c>
      <c r="S2098" s="6" t="s">
        <v>34</v>
      </c>
      <c r="T2098" s="6" t="s">
        <v>54</v>
      </c>
      <c r="U2098" s="11">
        <v>22000000</v>
      </c>
      <c r="V2098" s="11">
        <v>1993</v>
      </c>
      <c r="W2098" s="11">
        <v>1000</v>
      </c>
      <c r="X2098" s="11">
        <v>7.4</v>
      </c>
      <c r="Y2098" s="11">
        <v>2.35</v>
      </c>
      <c r="Z2098" s="12">
        <v>2000</v>
      </c>
    </row>
    <row r="2099" spans="1:26" x14ac:dyDescent="0.25">
      <c r="A2099" s="8" t="s">
        <v>20</v>
      </c>
      <c r="B2099" s="9" t="s">
        <v>2600</v>
      </c>
      <c r="C2099" s="13">
        <v>98</v>
      </c>
      <c r="D2099" s="13">
        <v>83</v>
      </c>
      <c r="E2099" s="13">
        <v>2</v>
      </c>
      <c r="F2099" s="13">
        <v>137</v>
      </c>
      <c r="G2099" s="9" t="s">
        <v>2445</v>
      </c>
      <c r="H2099" s="13">
        <v>591</v>
      </c>
      <c r="I2099" s="13">
        <v>22264487</v>
      </c>
      <c r="J2099" s="9" t="s">
        <v>599</v>
      </c>
      <c r="K2099" s="9"/>
      <c r="L2099" s="9"/>
      <c r="M2099" s="13"/>
      <c r="N2099" s="13"/>
      <c r="O2099" s="9"/>
      <c r="P2099" s="13"/>
      <c r="Q2099" s="13">
        <v>166</v>
      </c>
      <c r="R2099" s="9" t="s">
        <v>25</v>
      </c>
      <c r="S2099" s="9" t="s">
        <v>26</v>
      </c>
      <c r="T2099" s="9" t="s">
        <v>249</v>
      </c>
      <c r="U2099" s="13">
        <v>22000000</v>
      </c>
      <c r="V2099" s="13">
        <v>2005</v>
      </c>
      <c r="W2099" s="13">
        <v>489</v>
      </c>
      <c r="X2099" s="13">
        <v>4.5999999999999996</v>
      </c>
      <c r="Y2099" s="13">
        <v>1.85</v>
      </c>
      <c r="Z2099" s="14">
        <v>887</v>
      </c>
    </row>
    <row r="2100" spans="1:26" x14ac:dyDescent="0.25">
      <c r="A2100" s="5" t="s">
        <v>20</v>
      </c>
      <c r="B2100" s="6" t="s">
        <v>2081</v>
      </c>
      <c r="C2100" s="11">
        <v>168</v>
      </c>
      <c r="D2100" s="11">
        <v>105</v>
      </c>
      <c r="E2100" s="11">
        <v>31</v>
      </c>
      <c r="F2100" s="11">
        <v>110</v>
      </c>
      <c r="G2100" s="6" t="s">
        <v>2601</v>
      </c>
      <c r="H2100" s="11">
        <v>390</v>
      </c>
      <c r="I2100" s="11">
        <v>30659817</v>
      </c>
      <c r="J2100" s="6" t="s">
        <v>599</v>
      </c>
      <c r="K2100" s="6" t="s">
        <v>1074</v>
      </c>
      <c r="L2100" s="6"/>
      <c r="M2100" s="11"/>
      <c r="N2100" s="11"/>
      <c r="O2100" s="6"/>
      <c r="P2100" s="11"/>
      <c r="Q2100" s="11">
        <v>95</v>
      </c>
      <c r="R2100" s="6" t="s">
        <v>25</v>
      </c>
      <c r="S2100" s="6" t="s">
        <v>26</v>
      </c>
      <c r="T2100" s="6" t="s">
        <v>27</v>
      </c>
      <c r="U2100" s="11">
        <v>26000000</v>
      </c>
      <c r="V2100" s="11">
        <v>2013</v>
      </c>
      <c r="W2100" s="11">
        <v>311</v>
      </c>
      <c r="X2100" s="11">
        <v>6.4</v>
      </c>
      <c r="Y2100" s="11">
        <v>2.35</v>
      </c>
      <c r="Z2100" s="12">
        <v>0</v>
      </c>
    </row>
    <row r="2101" spans="1:26" x14ac:dyDescent="0.25">
      <c r="A2101" s="8" t="s">
        <v>20</v>
      </c>
      <c r="B2101" s="9" t="s">
        <v>1707</v>
      </c>
      <c r="C2101" s="13">
        <v>159</v>
      </c>
      <c r="D2101" s="13">
        <v>110</v>
      </c>
      <c r="E2101" s="13">
        <v>118</v>
      </c>
      <c r="F2101" s="13">
        <v>287</v>
      </c>
      <c r="G2101" s="9" t="s">
        <v>1354</v>
      </c>
      <c r="H2101" s="13">
        <v>11000</v>
      </c>
      <c r="I2101" s="13">
        <v>5773519</v>
      </c>
      <c r="J2101" s="9" t="s">
        <v>1074</v>
      </c>
      <c r="K2101" s="9" t="s">
        <v>1786</v>
      </c>
      <c r="L2101" s="9" t="s">
        <v>2970</v>
      </c>
      <c r="M2101" s="13" t="s">
        <v>2604</v>
      </c>
      <c r="N2101" s="13"/>
      <c r="O2101" s="9"/>
      <c r="P2101" s="13"/>
      <c r="Q2101" s="13">
        <v>91</v>
      </c>
      <c r="R2101" s="9" t="s">
        <v>25</v>
      </c>
      <c r="S2101" s="9" t="s">
        <v>26</v>
      </c>
      <c r="T2101" s="9" t="s">
        <v>27</v>
      </c>
      <c r="U2101" s="13">
        <v>40000000</v>
      </c>
      <c r="V2101" s="13">
        <v>2015</v>
      </c>
      <c r="W2101" s="13">
        <v>1000</v>
      </c>
      <c r="X2101" s="13">
        <v>6</v>
      </c>
      <c r="Y2101" s="13">
        <v>2.35</v>
      </c>
      <c r="Z2101" s="14">
        <v>11000</v>
      </c>
    </row>
    <row r="2102" spans="1:26" x14ac:dyDescent="0.25">
      <c r="A2102" s="5" t="s">
        <v>20</v>
      </c>
      <c r="B2102" s="6" t="s">
        <v>2033</v>
      </c>
      <c r="C2102" s="11">
        <v>134</v>
      </c>
      <c r="D2102" s="11">
        <v>108</v>
      </c>
      <c r="E2102" s="11">
        <v>24</v>
      </c>
      <c r="F2102" s="11">
        <v>100</v>
      </c>
      <c r="G2102" s="6" t="s">
        <v>2603</v>
      </c>
      <c r="H2102" s="11">
        <v>150</v>
      </c>
      <c r="I2102" s="11">
        <v>3108216</v>
      </c>
      <c r="J2102" s="6" t="s">
        <v>2604</v>
      </c>
      <c r="K2102" s="6"/>
      <c r="L2102" s="6"/>
      <c r="M2102" s="11"/>
      <c r="N2102" s="11"/>
      <c r="O2102" s="6"/>
      <c r="P2102" s="11"/>
      <c r="Q2102" s="11">
        <v>21</v>
      </c>
      <c r="R2102" s="6" t="s">
        <v>25</v>
      </c>
      <c r="S2102" s="6" t="s">
        <v>34</v>
      </c>
      <c r="T2102" s="6" t="s">
        <v>249</v>
      </c>
      <c r="U2102" s="11"/>
      <c r="V2102" s="11">
        <v>2016</v>
      </c>
      <c r="W2102" s="11">
        <v>104</v>
      </c>
      <c r="X2102" s="11">
        <v>6.4</v>
      </c>
      <c r="Y2102" s="11">
        <v>2.35</v>
      </c>
      <c r="Z2102" s="12">
        <v>0</v>
      </c>
    </row>
    <row r="2103" spans="1:26" x14ac:dyDescent="0.25">
      <c r="A2103" s="8" t="s">
        <v>20</v>
      </c>
      <c r="B2103" s="9" t="s">
        <v>754</v>
      </c>
      <c r="C2103" s="13">
        <v>97</v>
      </c>
      <c r="D2103" s="13">
        <v>96</v>
      </c>
      <c r="E2103" s="13">
        <v>221</v>
      </c>
      <c r="F2103" s="13">
        <v>110</v>
      </c>
      <c r="G2103" s="9" t="s">
        <v>2605</v>
      </c>
      <c r="H2103" s="13">
        <v>240</v>
      </c>
      <c r="I2103" s="13">
        <v>19351569</v>
      </c>
      <c r="J2103" s="9" t="s">
        <v>599</v>
      </c>
      <c r="K2103" s="9" t="s">
        <v>5507</v>
      </c>
      <c r="L2103" s="9" t="s">
        <v>4459</v>
      </c>
      <c r="M2103" s="13"/>
      <c r="N2103" s="13"/>
      <c r="O2103" s="9"/>
      <c r="P2103" s="13"/>
      <c r="Q2103" s="13">
        <v>201</v>
      </c>
      <c r="R2103" s="9" t="s">
        <v>25</v>
      </c>
      <c r="S2103" s="9" t="s">
        <v>26</v>
      </c>
      <c r="T2103" s="9" t="s">
        <v>27</v>
      </c>
      <c r="U2103" s="13">
        <v>22000000</v>
      </c>
      <c r="V2103" s="13">
        <v>2001</v>
      </c>
      <c r="W2103" s="13">
        <v>226</v>
      </c>
      <c r="X2103" s="13">
        <v>5.9</v>
      </c>
      <c r="Y2103" s="13">
        <v>1.85</v>
      </c>
      <c r="Z2103" s="14">
        <v>739</v>
      </c>
    </row>
    <row r="2104" spans="1:26" x14ac:dyDescent="0.25">
      <c r="A2104" s="5" t="s">
        <v>20</v>
      </c>
      <c r="B2104" s="6" t="s">
        <v>370</v>
      </c>
      <c r="C2104" s="11">
        <v>88</v>
      </c>
      <c r="D2104" s="11">
        <v>94</v>
      </c>
      <c r="E2104" s="11">
        <v>42</v>
      </c>
      <c r="F2104" s="11">
        <v>517</v>
      </c>
      <c r="G2104" s="6" t="s">
        <v>760</v>
      </c>
      <c r="H2104" s="11">
        <v>975</v>
      </c>
      <c r="I2104" s="11">
        <v>49002815</v>
      </c>
      <c r="J2104" s="6" t="s">
        <v>599</v>
      </c>
      <c r="K2104" s="6" t="s">
        <v>4118</v>
      </c>
      <c r="L2104" s="6"/>
      <c r="M2104" s="11"/>
      <c r="N2104" s="11"/>
      <c r="O2104" s="6"/>
      <c r="P2104" s="11"/>
      <c r="Q2104" s="11">
        <v>35</v>
      </c>
      <c r="R2104" s="6" t="s">
        <v>25</v>
      </c>
      <c r="S2104" s="6" t="s">
        <v>26</v>
      </c>
      <c r="T2104" s="6" t="s">
        <v>54</v>
      </c>
      <c r="U2104" s="11">
        <v>22000000</v>
      </c>
      <c r="V2104" s="11">
        <v>2012</v>
      </c>
      <c r="W2104" s="11">
        <v>569</v>
      </c>
      <c r="X2104" s="11">
        <v>6.4</v>
      </c>
      <c r="Y2104" s="11">
        <v>2.35</v>
      </c>
      <c r="Z2104" s="12">
        <v>0</v>
      </c>
    </row>
    <row r="2105" spans="1:26" x14ac:dyDescent="0.25">
      <c r="A2105" s="8" t="s">
        <v>20</v>
      </c>
      <c r="B2105" s="9" t="s">
        <v>1475</v>
      </c>
      <c r="C2105" s="13">
        <v>85</v>
      </c>
      <c r="D2105" s="13">
        <v>142</v>
      </c>
      <c r="E2105" s="13">
        <v>0</v>
      </c>
      <c r="F2105" s="13">
        <v>854</v>
      </c>
      <c r="G2105" s="9" t="s">
        <v>1501</v>
      </c>
      <c r="H2105" s="13">
        <v>978</v>
      </c>
      <c r="I2105" s="13">
        <v>19283782</v>
      </c>
      <c r="J2105" s="9" t="s">
        <v>5507</v>
      </c>
      <c r="K2105" s="9" t="s">
        <v>1074</v>
      </c>
      <c r="L2105" s="9" t="s">
        <v>4459</v>
      </c>
      <c r="M2105" s="13" t="s">
        <v>2604</v>
      </c>
      <c r="N2105" s="13"/>
      <c r="O2105" s="9"/>
      <c r="P2105" s="13"/>
      <c r="Q2105" s="13">
        <v>354</v>
      </c>
      <c r="R2105" s="9" t="s">
        <v>25</v>
      </c>
      <c r="S2105" s="9" t="s">
        <v>26</v>
      </c>
      <c r="T2105" s="9" t="s">
        <v>249</v>
      </c>
      <c r="U2105" s="13">
        <v>22000000</v>
      </c>
      <c r="V2105" s="13">
        <v>1999</v>
      </c>
      <c r="W2105" s="13">
        <v>911</v>
      </c>
      <c r="X2105" s="13">
        <v>6.6</v>
      </c>
      <c r="Y2105" s="13">
        <v>1.85</v>
      </c>
      <c r="Z2105" s="14">
        <v>0</v>
      </c>
    </row>
    <row r="2106" spans="1:26" x14ac:dyDescent="0.25">
      <c r="A2106" s="5" t="s">
        <v>20</v>
      </c>
      <c r="B2106" s="6" t="s">
        <v>1955</v>
      </c>
      <c r="C2106" s="11">
        <v>181</v>
      </c>
      <c r="D2106" s="11">
        <v>104</v>
      </c>
      <c r="E2106" s="11">
        <v>0</v>
      </c>
      <c r="F2106" s="11">
        <v>898</v>
      </c>
      <c r="G2106" s="6" t="s">
        <v>2045</v>
      </c>
      <c r="H2106" s="11">
        <v>8000</v>
      </c>
      <c r="I2106" s="11">
        <v>30059386</v>
      </c>
      <c r="J2106" s="6" t="s">
        <v>599</v>
      </c>
      <c r="K2106" s="6"/>
      <c r="L2106" s="6"/>
      <c r="M2106" s="11"/>
      <c r="N2106" s="11"/>
      <c r="O2106" s="6"/>
      <c r="P2106" s="11"/>
      <c r="Q2106" s="11">
        <v>867</v>
      </c>
      <c r="R2106" s="6" t="s">
        <v>25</v>
      </c>
      <c r="S2106" s="6" t="s">
        <v>26</v>
      </c>
      <c r="T2106" s="6" t="s">
        <v>249</v>
      </c>
      <c r="U2106" s="11">
        <v>22000000</v>
      </c>
      <c r="V2106" s="11">
        <v>2001</v>
      </c>
      <c r="W2106" s="11">
        <v>1000</v>
      </c>
      <c r="X2106" s="11">
        <v>6.9</v>
      </c>
      <c r="Y2106" s="11">
        <v>2.35</v>
      </c>
      <c r="Z2106" s="12">
        <v>0</v>
      </c>
    </row>
    <row r="2107" spans="1:26" x14ac:dyDescent="0.25">
      <c r="A2107" s="8" t="s">
        <v>20</v>
      </c>
      <c r="B2107" s="9" t="s">
        <v>127</v>
      </c>
      <c r="C2107" s="13">
        <v>257</v>
      </c>
      <c r="D2107" s="13">
        <v>136</v>
      </c>
      <c r="E2107" s="13">
        <v>0</v>
      </c>
      <c r="F2107" s="13">
        <v>3000</v>
      </c>
      <c r="G2107" s="9" t="s">
        <v>124</v>
      </c>
      <c r="H2107" s="13">
        <v>19000</v>
      </c>
      <c r="I2107" s="13">
        <v>35799026</v>
      </c>
      <c r="J2107" s="9" t="s">
        <v>497</v>
      </c>
      <c r="K2107" s="9" t="s">
        <v>378</v>
      </c>
      <c r="L2107" s="9" t="s">
        <v>4459</v>
      </c>
      <c r="M2107" s="13" t="s">
        <v>2970</v>
      </c>
      <c r="N2107" s="13" t="s">
        <v>2604</v>
      </c>
      <c r="O2107" s="9"/>
      <c r="P2107" s="13"/>
      <c r="Q2107" s="13">
        <v>899</v>
      </c>
      <c r="R2107" s="9" t="s">
        <v>25</v>
      </c>
      <c r="S2107" s="9" t="s">
        <v>26</v>
      </c>
      <c r="T2107" s="9" t="s">
        <v>27</v>
      </c>
      <c r="U2107" s="13">
        <v>126000000</v>
      </c>
      <c r="V2107" s="13">
        <v>2005</v>
      </c>
      <c r="W2107" s="13">
        <v>12000</v>
      </c>
      <c r="X2107" s="13">
        <v>6.9</v>
      </c>
      <c r="Y2107" s="13">
        <v>2.35</v>
      </c>
      <c r="Z2107" s="14">
        <v>0</v>
      </c>
    </row>
    <row r="2108" spans="1:26" x14ac:dyDescent="0.25">
      <c r="A2108" s="5" t="s">
        <v>20</v>
      </c>
      <c r="B2108" s="6" t="s">
        <v>2608</v>
      </c>
      <c r="C2108" s="11">
        <v>95</v>
      </c>
      <c r="D2108" s="11">
        <v>106</v>
      </c>
      <c r="E2108" s="11">
        <v>12</v>
      </c>
      <c r="F2108" s="11">
        <v>595</v>
      </c>
      <c r="G2108" s="6" t="s">
        <v>2609</v>
      </c>
      <c r="H2108" s="11">
        <v>962</v>
      </c>
      <c r="I2108" s="11">
        <v>17951431</v>
      </c>
      <c r="J2108" s="6" t="s">
        <v>5507</v>
      </c>
      <c r="K2108" s="6" t="s">
        <v>1074</v>
      </c>
      <c r="L2108" s="6" t="s">
        <v>5505</v>
      </c>
      <c r="M2108" s="11" t="s">
        <v>2604</v>
      </c>
      <c r="N2108" s="11"/>
      <c r="O2108" s="6"/>
      <c r="P2108" s="11"/>
      <c r="Q2108" s="11">
        <v>200</v>
      </c>
      <c r="R2108" s="6" t="s">
        <v>25</v>
      </c>
      <c r="S2108" s="6" t="s">
        <v>26</v>
      </c>
      <c r="T2108" s="6" t="s">
        <v>27</v>
      </c>
      <c r="U2108" s="11">
        <v>30000000</v>
      </c>
      <c r="V2108" s="11">
        <v>2001</v>
      </c>
      <c r="W2108" s="11">
        <v>844</v>
      </c>
      <c r="X2108" s="11">
        <v>5.8</v>
      </c>
      <c r="Y2108" s="11">
        <v>2.35</v>
      </c>
      <c r="Z2108" s="12">
        <v>804</v>
      </c>
    </row>
    <row r="2109" spans="1:26" x14ac:dyDescent="0.25">
      <c r="A2109" s="8" t="s">
        <v>20</v>
      </c>
      <c r="B2109" s="9" t="s">
        <v>1949</v>
      </c>
      <c r="C2109" s="13">
        <v>423</v>
      </c>
      <c r="D2109" s="13">
        <v>106</v>
      </c>
      <c r="E2109" s="13">
        <v>1000</v>
      </c>
      <c r="F2109" s="13">
        <v>1000</v>
      </c>
      <c r="G2109" s="9" t="s">
        <v>198</v>
      </c>
      <c r="H2109" s="13">
        <v>19000</v>
      </c>
      <c r="I2109" s="13">
        <v>29997095</v>
      </c>
      <c r="J2109" s="9" t="s">
        <v>599</v>
      </c>
      <c r="K2109" s="9" t="s">
        <v>5505</v>
      </c>
      <c r="L2109" s="9"/>
      <c r="M2109" s="13"/>
      <c r="N2109" s="13"/>
      <c r="O2109" s="9"/>
      <c r="P2109" s="13"/>
      <c r="Q2109" s="13">
        <v>302</v>
      </c>
      <c r="R2109" s="9" t="s">
        <v>25</v>
      </c>
      <c r="S2109" s="9" t="s">
        <v>34</v>
      </c>
      <c r="T2109" s="9" t="s">
        <v>27</v>
      </c>
      <c r="U2109" s="13">
        <v>22000000</v>
      </c>
      <c r="V2109" s="13">
        <v>2016</v>
      </c>
      <c r="W2109" s="13">
        <v>17000</v>
      </c>
      <c r="X2109" s="13">
        <v>6.4</v>
      </c>
      <c r="Y2109" s="13">
        <v>1.85</v>
      </c>
      <c r="Z2109" s="14">
        <v>23000</v>
      </c>
    </row>
    <row r="2110" spans="1:26" x14ac:dyDescent="0.25">
      <c r="A2110" s="5" t="s">
        <v>20</v>
      </c>
      <c r="B2110" s="6" t="s">
        <v>2610</v>
      </c>
      <c r="C2110" s="11">
        <v>93</v>
      </c>
      <c r="D2110" s="11">
        <v>98</v>
      </c>
      <c r="E2110" s="11">
        <v>4</v>
      </c>
      <c r="F2110" s="11">
        <v>83</v>
      </c>
      <c r="G2110" s="6" t="s">
        <v>2611</v>
      </c>
      <c r="H2110" s="11">
        <v>3000</v>
      </c>
      <c r="I2110" s="11">
        <v>14252830</v>
      </c>
      <c r="J2110" s="6" t="s">
        <v>599</v>
      </c>
      <c r="K2110" s="6" t="s">
        <v>2909</v>
      </c>
      <c r="L2110" s="6"/>
      <c r="M2110" s="11"/>
      <c r="N2110" s="11"/>
      <c r="O2110" s="6"/>
      <c r="P2110" s="11"/>
      <c r="Q2110" s="11">
        <v>242</v>
      </c>
      <c r="R2110" s="6" t="s">
        <v>25</v>
      </c>
      <c r="S2110" s="6" t="s">
        <v>121</v>
      </c>
      <c r="T2110" s="6" t="s">
        <v>27</v>
      </c>
      <c r="U2110" s="11">
        <v>22000000</v>
      </c>
      <c r="V2110" s="11">
        <v>2001</v>
      </c>
      <c r="W2110" s="11">
        <v>486</v>
      </c>
      <c r="X2110" s="11">
        <v>5.3</v>
      </c>
      <c r="Y2110" s="11">
        <v>1.85</v>
      </c>
      <c r="Z2110" s="12">
        <v>0</v>
      </c>
    </row>
    <row r="2111" spans="1:26" x14ac:dyDescent="0.25">
      <c r="A2111" s="8" t="s">
        <v>20</v>
      </c>
      <c r="B2111" s="9" t="s">
        <v>1500</v>
      </c>
      <c r="C2111" s="13">
        <v>203</v>
      </c>
      <c r="D2111" s="13">
        <v>100</v>
      </c>
      <c r="E2111" s="13">
        <v>39</v>
      </c>
      <c r="F2111" s="13">
        <v>798</v>
      </c>
      <c r="G2111" s="9" t="s">
        <v>48</v>
      </c>
      <c r="H2111" s="13">
        <v>26000</v>
      </c>
      <c r="I2111" s="13">
        <v>19783777</v>
      </c>
      <c r="J2111" s="9" t="s">
        <v>497</v>
      </c>
      <c r="K2111" s="9" t="s">
        <v>5507</v>
      </c>
      <c r="L2111" s="9" t="s">
        <v>1074</v>
      </c>
      <c r="M2111" s="13" t="s">
        <v>2604</v>
      </c>
      <c r="N2111" s="13"/>
      <c r="O2111" s="9"/>
      <c r="P2111" s="13"/>
      <c r="Q2111" s="13">
        <v>154</v>
      </c>
      <c r="R2111" s="9" t="s">
        <v>25</v>
      </c>
      <c r="S2111" s="9" t="s">
        <v>26</v>
      </c>
      <c r="T2111" s="9" t="s">
        <v>249</v>
      </c>
      <c r="U2111" s="13">
        <v>22000000</v>
      </c>
      <c r="V2111" s="13">
        <v>2013</v>
      </c>
      <c r="W2111" s="13">
        <v>11000</v>
      </c>
      <c r="X2111" s="13">
        <v>6.5</v>
      </c>
      <c r="Y2111" s="13">
        <v>2.35</v>
      </c>
      <c r="Z2111" s="14">
        <v>15000</v>
      </c>
    </row>
    <row r="2112" spans="1:26" x14ac:dyDescent="0.25">
      <c r="A2112" s="5" t="s">
        <v>20</v>
      </c>
      <c r="B2112" s="6" t="s">
        <v>2612</v>
      </c>
      <c r="C2112" s="11">
        <v>38</v>
      </c>
      <c r="D2112" s="11">
        <v>95</v>
      </c>
      <c r="E2112" s="11">
        <v>34</v>
      </c>
      <c r="F2112" s="11">
        <v>368</v>
      </c>
      <c r="G2112" s="6" t="s">
        <v>812</v>
      </c>
      <c r="H2112" s="11">
        <v>554</v>
      </c>
      <c r="I2112" s="11">
        <v>13555988</v>
      </c>
      <c r="J2112" s="6" t="s">
        <v>378</v>
      </c>
      <c r="K2112" s="6" t="s">
        <v>599</v>
      </c>
      <c r="L2112" s="6" t="s">
        <v>4118</v>
      </c>
      <c r="M2112" s="11" t="s">
        <v>478</v>
      </c>
      <c r="N2112" s="11"/>
      <c r="O2112" s="6"/>
      <c r="P2112" s="11"/>
      <c r="Q2112" s="11">
        <v>38</v>
      </c>
      <c r="R2112" s="6" t="s">
        <v>25</v>
      </c>
      <c r="S2112" s="6" t="s">
        <v>318</v>
      </c>
      <c r="T2112" s="6" t="s">
        <v>54</v>
      </c>
      <c r="U2112" s="11">
        <v>22000000</v>
      </c>
      <c r="V2112" s="11">
        <v>2000</v>
      </c>
      <c r="W2112" s="11">
        <v>439</v>
      </c>
      <c r="X2112" s="11">
        <v>5.7</v>
      </c>
      <c r="Y2112" s="11">
        <v>1.85</v>
      </c>
      <c r="Z2112" s="12">
        <v>0</v>
      </c>
    </row>
    <row r="2113" spans="1:26" x14ac:dyDescent="0.25">
      <c r="A2113" s="8" t="s">
        <v>20</v>
      </c>
      <c r="B2113" s="9" t="s">
        <v>1264</v>
      </c>
      <c r="C2113" s="13">
        <v>183</v>
      </c>
      <c r="D2113" s="13">
        <v>107</v>
      </c>
      <c r="E2113" s="13">
        <v>737</v>
      </c>
      <c r="F2113" s="13">
        <v>678</v>
      </c>
      <c r="G2113" s="9" t="s">
        <v>1157</v>
      </c>
      <c r="H2113" s="13">
        <v>6000</v>
      </c>
      <c r="I2113" s="13">
        <v>12784713</v>
      </c>
      <c r="J2113" s="9" t="s">
        <v>599</v>
      </c>
      <c r="K2113" s="9"/>
      <c r="L2113" s="9"/>
      <c r="M2113" s="13"/>
      <c r="N2113" s="13"/>
      <c r="O2113" s="9"/>
      <c r="P2113" s="13"/>
      <c r="Q2113" s="13">
        <v>381</v>
      </c>
      <c r="R2113" s="9" t="s">
        <v>25</v>
      </c>
      <c r="S2113" s="9" t="s">
        <v>26</v>
      </c>
      <c r="T2113" s="9" t="s">
        <v>249</v>
      </c>
      <c r="U2113" s="13">
        <v>22000000</v>
      </c>
      <c r="V2113" s="13">
        <v>2004</v>
      </c>
      <c r="W2113" s="13">
        <v>718</v>
      </c>
      <c r="X2113" s="13">
        <v>6.7</v>
      </c>
      <c r="Y2113" s="13">
        <v>2.35</v>
      </c>
      <c r="Z2113" s="14">
        <v>0</v>
      </c>
    </row>
    <row r="2114" spans="1:26" x14ac:dyDescent="0.25">
      <c r="A2114" s="5" t="s">
        <v>20</v>
      </c>
      <c r="B2114" s="6" t="s">
        <v>2613</v>
      </c>
      <c r="C2114" s="11">
        <v>75</v>
      </c>
      <c r="D2114" s="11">
        <v>104</v>
      </c>
      <c r="E2114" s="11">
        <v>87</v>
      </c>
      <c r="F2114" s="11">
        <v>691</v>
      </c>
      <c r="G2114" s="6" t="s">
        <v>362</v>
      </c>
      <c r="H2114" s="11">
        <v>1000</v>
      </c>
      <c r="I2114" s="11">
        <v>10696210</v>
      </c>
      <c r="J2114" s="6" t="s">
        <v>497</v>
      </c>
      <c r="K2114" s="6" t="s">
        <v>5507</v>
      </c>
      <c r="L2114" s="6" t="s">
        <v>2970</v>
      </c>
      <c r="M2114" s="11" t="s">
        <v>2604</v>
      </c>
      <c r="N2114" s="11"/>
      <c r="O2114" s="6"/>
      <c r="P2114" s="11"/>
      <c r="Q2114" s="11">
        <v>180</v>
      </c>
      <c r="R2114" s="6" t="s">
        <v>25</v>
      </c>
      <c r="S2114" s="6" t="s">
        <v>26</v>
      </c>
      <c r="T2114" s="6" t="s">
        <v>27</v>
      </c>
      <c r="U2114" s="11">
        <v>23500000</v>
      </c>
      <c r="V2114" s="11">
        <v>1993</v>
      </c>
      <c r="W2114" s="11">
        <v>826</v>
      </c>
      <c r="X2114" s="11">
        <v>3.9</v>
      </c>
      <c r="Y2114" s="11">
        <v>1.85</v>
      </c>
      <c r="Z2114" s="12">
        <v>716</v>
      </c>
    </row>
    <row r="2115" spans="1:26" x14ac:dyDescent="0.25">
      <c r="A2115" s="8" t="s">
        <v>20</v>
      </c>
      <c r="B2115" s="9" t="s">
        <v>2614</v>
      </c>
      <c r="C2115" s="13">
        <v>18</v>
      </c>
      <c r="D2115" s="13">
        <v>104</v>
      </c>
      <c r="E2115" s="13">
        <v>53</v>
      </c>
      <c r="F2115" s="13">
        <v>576</v>
      </c>
      <c r="G2115" s="9" t="s">
        <v>651</v>
      </c>
      <c r="H2115" s="13">
        <v>2000</v>
      </c>
      <c r="I2115" s="13">
        <v>5974653</v>
      </c>
      <c r="J2115" s="9" t="s">
        <v>497</v>
      </c>
      <c r="K2115" s="9" t="s">
        <v>378</v>
      </c>
      <c r="L2115" s="9" t="s">
        <v>478</v>
      </c>
      <c r="M2115" s="13" t="s">
        <v>2970</v>
      </c>
      <c r="N2115" s="13" t="s">
        <v>2604</v>
      </c>
      <c r="O2115" s="9"/>
      <c r="P2115" s="13"/>
      <c r="Q2115" s="13">
        <v>111</v>
      </c>
      <c r="R2115" s="9" t="s">
        <v>25</v>
      </c>
      <c r="S2115" s="9" t="s">
        <v>26</v>
      </c>
      <c r="T2115" s="9" t="s">
        <v>27</v>
      </c>
      <c r="U2115" s="13">
        <v>22000000</v>
      </c>
      <c r="V2115" s="13">
        <v>2001</v>
      </c>
      <c r="W2115" s="13">
        <v>595</v>
      </c>
      <c r="X2115" s="13">
        <v>4.0999999999999996</v>
      </c>
      <c r="Y2115" s="13">
        <v>1.85</v>
      </c>
      <c r="Z2115" s="14">
        <v>158</v>
      </c>
    </row>
    <row r="2116" spans="1:26" x14ac:dyDescent="0.25">
      <c r="A2116" s="5" t="s">
        <v>20</v>
      </c>
      <c r="B2116" s="6" t="s">
        <v>2615</v>
      </c>
      <c r="C2116" s="11">
        <v>22</v>
      </c>
      <c r="D2116" s="11">
        <v>143</v>
      </c>
      <c r="E2116" s="11">
        <v>688</v>
      </c>
      <c r="F2116" s="11">
        <v>42</v>
      </c>
      <c r="G2116" s="6" t="s">
        <v>2616</v>
      </c>
      <c r="H2116" s="11">
        <v>638</v>
      </c>
      <c r="I2116" s="11">
        <v>5000000</v>
      </c>
      <c r="J2116" s="6" t="s">
        <v>599</v>
      </c>
      <c r="K2116" s="6" t="s">
        <v>1074</v>
      </c>
      <c r="L2116" s="6" t="s">
        <v>3976</v>
      </c>
      <c r="M2116" s="11" t="s">
        <v>4459</v>
      </c>
      <c r="N2116" s="11" t="s">
        <v>5508</v>
      </c>
      <c r="O2116" s="6"/>
      <c r="P2116" s="11"/>
      <c r="Q2116" s="11">
        <v>50</v>
      </c>
      <c r="R2116" s="6" t="s">
        <v>25</v>
      </c>
      <c r="S2116" s="6" t="s">
        <v>26</v>
      </c>
      <c r="T2116" s="6" t="s">
        <v>126</v>
      </c>
      <c r="U2116" s="11">
        <v>25000000</v>
      </c>
      <c r="V2116" s="11">
        <v>1970</v>
      </c>
      <c r="W2116" s="11">
        <v>50</v>
      </c>
      <c r="X2116" s="11">
        <v>6.2</v>
      </c>
      <c r="Y2116" s="11">
        <v>2.35</v>
      </c>
      <c r="Z2116" s="12">
        <v>104</v>
      </c>
    </row>
    <row r="2117" spans="1:26" x14ac:dyDescent="0.25">
      <c r="A2117" s="8" t="s">
        <v>20</v>
      </c>
      <c r="B2117" s="9" t="s">
        <v>2028</v>
      </c>
      <c r="C2117" s="13">
        <v>41</v>
      </c>
      <c r="D2117" s="13">
        <v>77</v>
      </c>
      <c r="E2117" s="13">
        <v>37</v>
      </c>
      <c r="F2117" s="13">
        <v>795</v>
      </c>
      <c r="G2117" s="9" t="s">
        <v>2309</v>
      </c>
      <c r="H2117" s="13">
        <v>3000</v>
      </c>
      <c r="I2117" s="13">
        <v>9694105</v>
      </c>
      <c r="J2117" s="9" t="s">
        <v>599</v>
      </c>
      <c r="K2117" s="9" t="s">
        <v>4118</v>
      </c>
      <c r="L2117" s="9" t="s">
        <v>4459</v>
      </c>
      <c r="M2117" s="13"/>
      <c r="N2117" s="13"/>
      <c r="O2117" s="9"/>
      <c r="P2117" s="13"/>
      <c r="Q2117" s="13">
        <v>77</v>
      </c>
      <c r="R2117" s="9" t="s">
        <v>25</v>
      </c>
      <c r="S2117" s="9" t="s">
        <v>26</v>
      </c>
      <c r="T2117" s="9" t="s">
        <v>54</v>
      </c>
      <c r="U2117" s="13">
        <v>22000000</v>
      </c>
      <c r="V2117" s="13">
        <v>1999</v>
      </c>
      <c r="W2117" s="13">
        <v>968</v>
      </c>
      <c r="X2117" s="13">
        <v>3.8</v>
      </c>
      <c r="Y2117" s="13">
        <v>2.35</v>
      </c>
      <c r="Z2117" s="14">
        <v>272</v>
      </c>
    </row>
    <row r="2118" spans="1:26" x14ac:dyDescent="0.25">
      <c r="A2118" s="5" t="s">
        <v>20</v>
      </c>
      <c r="B2118" s="6" t="s">
        <v>2344</v>
      </c>
      <c r="C2118" s="11">
        <v>148</v>
      </c>
      <c r="D2118" s="11">
        <v>96</v>
      </c>
      <c r="E2118" s="11">
        <v>11</v>
      </c>
      <c r="F2118" s="11">
        <v>150</v>
      </c>
      <c r="G2118" s="6" t="s">
        <v>188</v>
      </c>
      <c r="H2118" s="11">
        <v>805</v>
      </c>
      <c r="I2118" s="11">
        <v>16027866</v>
      </c>
      <c r="J2118" s="6" t="s">
        <v>497</v>
      </c>
      <c r="K2118" s="6" t="s">
        <v>5507</v>
      </c>
      <c r="L2118" s="6" t="s">
        <v>2604</v>
      </c>
      <c r="M2118" s="11"/>
      <c r="N2118" s="11"/>
      <c r="O2118" s="6"/>
      <c r="P2118" s="11"/>
      <c r="Q2118" s="11">
        <v>121</v>
      </c>
      <c r="R2118" s="6" t="s">
        <v>25</v>
      </c>
      <c r="S2118" s="6" t="s">
        <v>538</v>
      </c>
      <c r="T2118" s="6" t="s">
        <v>27</v>
      </c>
      <c r="U2118" s="11">
        <v>25000000</v>
      </c>
      <c r="V2118" s="11">
        <v>2015</v>
      </c>
      <c r="W2118" s="11">
        <v>173</v>
      </c>
      <c r="X2118" s="11">
        <v>5.0999999999999996</v>
      </c>
      <c r="Y2118" s="11">
        <v>2.35</v>
      </c>
      <c r="Z2118" s="12">
        <v>0</v>
      </c>
    </row>
    <row r="2119" spans="1:26" x14ac:dyDescent="0.25">
      <c r="A2119" s="8" t="s">
        <v>20</v>
      </c>
      <c r="B2119" s="9" t="s">
        <v>2617</v>
      </c>
      <c r="C2119" s="13">
        <v>111</v>
      </c>
      <c r="D2119" s="13">
        <v>114</v>
      </c>
      <c r="E2119" s="13">
        <v>2</v>
      </c>
      <c r="F2119" s="13">
        <v>567</v>
      </c>
      <c r="G2119" s="9" t="s">
        <v>30</v>
      </c>
      <c r="H2119" s="13">
        <v>40000</v>
      </c>
      <c r="I2119" s="13">
        <v>4829497</v>
      </c>
      <c r="J2119" s="9" t="s">
        <v>1074</v>
      </c>
      <c r="K2119" s="9" t="s">
        <v>4459</v>
      </c>
      <c r="L2119" s="9"/>
      <c r="M2119" s="13"/>
      <c r="N2119" s="13"/>
      <c r="O2119" s="9"/>
      <c r="P2119" s="13"/>
      <c r="Q2119" s="13">
        <v>260</v>
      </c>
      <c r="R2119" s="9" t="s">
        <v>25</v>
      </c>
      <c r="S2119" s="9" t="s">
        <v>34</v>
      </c>
      <c r="T2119" s="9" t="s">
        <v>249</v>
      </c>
      <c r="U2119" s="13"/>
      <c r="V2119" s="13">
        <v>2004</v>
      </c>
      <c r="W2119" s="13">
        <v>1000</v>
      </c>
      <c r="X2119" s="13">
        <v>6.4</v>
      </c>
      <c r="Y2119" s="13">
        <v>2.35</v>
      </c>
      <c r="Z2119" s="14">
        <v>0</v>
      </c>
    </row>
    <row r="2120" spans="1:26" x14ac:dyDescent="0.25">
      <c r="A2120" s="5" t="s">
        <v>20</v>
      </c>
      <c r="B2120" s="6" t="s">
        <v>488</v>
      </c>
      <c r="C2120" s="11">
        <v>231</v>
      </c>
      <c r="D2120" s="11">
        <v>145</v>
      </c>
      <c r="E2120" s="11">
        <v>719</v>
      </c>
      <c r="F2120" s="11">
        <v>104</v>
      </c>
      <c r="G2120" s="6" t="s">
        <v>2618</v>
      </c>
      <c r="H2120" s="11">
        <v>2000</v>
      </c>
      <c r="I2120" s="11">
        <v>4398392</v>
      </c>
      <c r="J2120" s="6" t="s">
        <v>1074</v>
      </c>
      <c r="K2120" s="6" t="s">
        <v>2604</v>
      </c>
      <c r="L2120" s="6" t="s">
        <v>5508</v>
      </c>
      <c r="M2120" s="11"/>
      <c r="N2120" s="11"/>
      <c r="O2120" s="6"/>
      <c r="P2120" s="11"/>
      <c r="Q2120" s="11">
        <v>232</v>
      </c>
      <c r="R2120" s="6" t="s">
        <v>2619</v>
      </c>
      <c r="S2120" s="6" t="s">
        <v>2620</v>
      </c>
      <c r="T2120" s="6" t="s">
        <v>249</v>
      </c>
      <c r="U2120" s="11">
        <v>21000000</v>
      </c>
      <c r="V2120" s="11">
        <v>2006</v>
      </c>
      <c r="W2120" s="11">
        <v>380</v>
      </c>
      <c r="X2120" s="11">
        <v>7.8</v>
      </c>
      <c r="Y2120" s="11">
        <v>2.35</v>
      </c>
      <c r="Z2120" s="12">
        <v>0</v>
      </c>
    </row>
    <row r="2121" spans="1:26" x14ac:dyDescent="0.25">
      <c r="A2121" s="8" t="s">
        <v>20</v>
      </c>
      <c r="B2121" s="9" t="s">
        <v>2621</v>
      </c>
      <c r="C2121" s="13">
        <v>115</v>
      </c>
      <c r="D2121" s="13">
        <v>116</v>
      </c>
      <c r="E2121" s="13">
        <v>13</v>
      </c>
      <c r="F2121" s="13">
        <v>140</v>
      </c>
      <c r="G2121" s="9" t="s">
        <v>1747</v>
      </c>
      <c r="H2121" s="13">
        <v>203</v>
      </c>
      <c r="I2121" s="13">
        <v>1050445</v>
      </c>
      <c r="J2121" s="9" t="s">
        <v>1074</v>
      </c>
      <c r="K2121" s="9" t="s">
        <v>5155</v>
      </c>
      <c r="L2121" s="9" t="s">
        <v>2909</v>
      </c>
      <c r="M2121" s="13" t="s">
        <v>4459</v>
      </c>
      <c r="N2121" s="13" t="s">
        <v>5508</v>
      </c>
      <c r="O2121" s="9"/>
      <c r="P2121" s="13"/>
      <c r="Q2121" s="13">
        <v>147</v>
      </c>
      <c r="R2121" s="9" t="s">
        <v>537</v>
      </c>
      <c r="S2121" s="9" t="s">
        <v>538</v>
      </c>
      <c r="T2121" s="9" t="s">
        <v>27</v>
      </c>
      <c r="U2121" s="13">
        <v>22000000</v>
      </c>
      <c r="V2121" s="13">
        <v>2005</v>
      </c>
      <c r="W2121" s="13">
        <v>172</v>
      </c>
      <c r="X2121" s="13">
        <v>7.8</v>
      </c>
      <c r="Y2121" s="13">
        <v>2.35</v>
      </c>
      <c r="Z2121" s="14">
        <v>11000</v>
      </c>
    </row>
    <row r="2122" spans="1:26" x14ac:dyDescent="0.25">
      <c r="A2122" s="5" t="s">
        <v>20</v>
      </c>
      <c r="B2122" s="6" t="s">
        <v>2622</v>
      </c>
      <c r="C2122" s="11">
        <v>176</v>
      </c>
      <c r="D2122" s="11">
        <v>100</v>
      </c>
      <c r="E2122" s="11">
        <v>21</v>
      </c>
      <c r="F2122" s="11">
        <v>552</v>
      </c>
      <c r="G2122" s="6" t="s">
        <v>618</v>
      </c>
      <c r="H2122" s="11">
        <v>14000</v>
      </c>
      <c r="I2122" s="11">
        <v>13746550</v>
      </c>
      <c r="J2122" s="6" t="s">
        <v>497</v>
      </c>
      <c r="K2122" s="6" t="s">
        <v>599</v>
      </c>
      <c r="L2122" s="6" t="s">
        <v>4459</v>
      </c>
      <c r="M2122" s="11"/>
      <c r="N2122" s="11"/>
      <c r="O2122" s="6"/>
      <c r="P2122" s="11"/>
      <c r="Q2122" s="11">
        <v>104</v>
      </c>
      <c r="R2122" s="6" t="s">
        <v>25</v>
      </c>
      <c r="S2122" s="6" t="s">
        <v>26</v>
      </c>
      <c r="T2122" s="6" t="s">
        <v>249</v>
      </c>
      <c r="U2122" s="11">
        <v>2000000</v>
      </c>
      <c r="V2122" s="11">
        <v>2012</v>
      </c>
      <c r="W2122" s="11">
        <v>618</v>
      </c>
      <c r="X2122" s="11">
        <v>6.1</v>
      </c>
      <c r="Y2122" s="11">
        <v>2.35</v>
      </c>
      <c r="Z2122" s="12">
        <v>0</v>
      </c>
    </row>
    <row r="2123" spans="1:26" x14ac:dyDescent="0.25">
      <c r="A2123" s="8" t="s">
        <v>20</v>
      </c>
      <c r="B2123" s="9" t="s">
        <v>2353</v>
      </c>
      <c r="C2123" s="13">
        <v>98</v>
      </c>
      <c r="D2123" s="13">
        <v>104</v>
      </c>
      <c r="E2123" s="13">
        <v>144</v>
      </c>
      <c r="F2123" s="13">
        <v>290</v>
      </c>
      <c r="G2123" s="9" t="s">
        <v>856</v>
      </c>
      <c r="H2123" s="13">
        <v>939</v>
      </c>
      <c r="I2123" s="13">
        <v>20668843</v>
      </c>
      <c r="J2123" s="9" t="s">
        <v>599</v>
      </c>
      <c r="K2123" s="9" t="s">
        <v>5507</v>
      </c>
      <c r="L2123" s="9" t="s">
        <v>2604</v>
      </c>
      <c r="M2123" s="13"/>
      <c r="N2123" s="13"/>
      <c r="O2123" s="9"/>
      <c r="P2123" s="13"/>
      <c r="Q2123" s="13">
        <v>54</v>
      </c>
      <c r="R2123" s="9" t="s">
        <v>25</v>
      </c>
      <c r="S2123" s="9" t="s">
        <v>26</v>
      </c>
      <c r="T2123" s="9" t="s">
        <v>27</v>
      </c>
      <c r="U2123" s="13">
        <v>22000000</v>
      </c>
      <c r="V2123" s="13">
        <v>2008</v>
      </c>
      <c r="W2123" s="13">
        <v>875</v>
      </c>
      <c r="X2123" s="13">
        <v>5.8</v>
      </c>
      <c r="Y2123" s="13">
        <v>2.35</v>
      </c>
      <c r="Z2123" s="14">
        <v>687</v>
      </c>
    </row>
    <row r="2124" spans="1:26" x14ac:dyDescent="0.25">
      <c r="A2124" s="5" t="s">
        <v>20</v>
      </c>
      <c r="B2124" s="6" t="s">
        <v>2624</v>
      </c>
      <c r="C2124" s="11">
        <v>149</v>
      </c>
      <c r="D2124" s="11">
        <v>92</v>
      </c>
      <c r="E2124" s="11">
        <v>17</v>
      </c>
      <c r="F2124" s="11">
        <v>231</v>
      </c>
      <c r="G2124" s="6" t="s">
        <v>2625</v>
      </c>
      <c r="H2124" s="11">
        <v>14000</v>
      </c>
      <c r="I2124" s="11">
        <v>2963012</v>
      </c>
      <c r="J2124" s="6" t="s">
        <v>1074</v>
      </c>
      <c r="K2124" s="6" t="s">
        <v>5505</v>
      </c>
      <c r="L2124" s="6" t="s">
        <v>2604</v>
      </c>
      <c r="M2124" s="11"/>
      <c r="N2124" s="11"/>
      <c r="O2124" s="6"/>
      <c r="P2124" s="11"/>
      <c r="Q2124" s="11">
        <v>105</v>
      </c>
      <c r="R2124" s="6" t="s">
        <v>25</v>
      </c>
      <c r="S2124" s="6" t="s">
        <v>34</v>
      </c>
      <c r="T2124" s="6" t="s">
        <v>249</v>
      </c>
      <c r="U2124" s="11">
        <v>22000000</v>
      </c>
      <c r="V2124" s="11">
        <v>2014</v>
      </c>
      <c r="W2124" s="11">
        <v>257</v>
      </c>
      <c r="X2124" s="11">
        <v>6.3</v>
      </c>
      <c r="Y2124" s="11">
        <v>2.35</v>
      </c>
      <c r="Z2124" s="12">
        <v>11000</v>
      </c>
    </row>
    <row r="2125" spans="1:26" x14ac:dyDescent="0.25">
      <c r="A2125" s="8" t="s">
        <v>20</v>
      </c>
      <c r="B2125" s="9" t="s">
        <v>1405</v>
      </c>
      <c r="C2125" s="13">
        <v>84</v>
      </c>
      <c r="D2125" s="13">
        <v>92</v>
      </c>
      <c r="E2125" s="13">
        <v>607</v>
      </c>
      <c r="F2125" s="13">
        <v>35</v>
      </c>
      <c r="G2125" s="9" t="s">
        <v>2626</v>
      </c>
      <c r="H2125" s="13">
        <v>813</v>
      </c>
      <c r="I2125" s="13"/>
      <c r="J2125" s="9" t="s">
        <v>378</v>
      </c>
      <c r="K2125" s="9" t="s">
        <v>1074</v>
      </c>
      <c r="L2125" s="9" t="s">
        <v>2604</v>
      </c>
      <c r="M2125" s="13"/>
      <c r="N2125" s="13"/>
      <c r="O2125" s="9"/>
      <c r="P2125" s="13"/>
      <c r="Q2125" s="13">
        <v>116</v>
      </c>
      <c r="R2125" s="9" t="s">
        <v>25</v>
      </c>
      <c r="S2125" s="9" t="s">
        <v>26</v>
      </c>
      <c r="T2125" s="9" t="s">
        <v>54</v>
      </c>
      <c r="U2125" s="13">
        <v>12000000</v>
      </c>
      <c r="V2125" s="13">
        <v>1977</v>
      </c>
      <c r="W2125" s="13">
        <v>85</v>
      </c>
      <c r="X2125" s="13">
        <v>7.7</v>
      </c>
      <c r="Y2125" s="13">
        <v>1.85</v>
      </c>
      <c r="Z2125" s="14">
        <v>0</v>
      </c>
    </row>
    <row r="2126" spans="1:26" x14ac:dyDescent="0.25">
      <c r="A2126" s="5" t="s">
        <v>20</v>
      </c>
      <c r="B2126" s="6" t="s">
        <v>2627</v>
      </c>
      <c r="C2126" s="11">
        <v>138</v>
      </c>
      <c r="D2126" s="11">
        <v>105</v>
      </c>
      <c r="E2126" s="11">
        <v>43</v>
      </c>
      <c r="F2126" s="11">
        <v>827</v>
      </c>
      <c r="G2126" s="6" t="s">
        <v>697</v>
      </c>
      <c r="H2126" s="11">
        <v>22000</v>
      </c>
      <c r="I2126" s="11">
        <v>1796024</v>
      </c>
      <c r="J2126" s="6" t="s">
        <v>1074</v>
      </c>
      <c r="K2126" s="6" t="s">
        <v>2604</v>
      </c>
      <c r="L2126" s="6"/>
      <c r="M2126" s="11"/>
      <c r="N2126" s="11"/>
      <c r="O2126" s="6"/>
      <c r="P2126" s="11"/>
      <c r="Q2126" s="11">
        <v>135</v>
      </c>
      <c r="R2126" s="6" t="s">
        <v>25</v>
      </c>
      <c r="S2126" s="6" t="s">
        <v>26</v>
      </c>
      <c r="T2126" s="6" t="s">
        <v>249</v>
      </c>
      <c r="U2126" s="11">
        <v>22000000</v>
      </c>
      <c r="V2126" s="11">
        <v>2010</v>
      </c>
      <c r="W2126" s="11">
        <v>14000</v>
      </c>
      <c r="X2126" s="11">
        <v>5.4</v>
      </c>
      <c r="Y2126" s="11">
        <v>2.35</v>
      </c>
      <c r="Z2126" s="12">
        <v>0</v>
      </c>
    </row>
    <row r="2127" spans="1:26" x14ac:dyDescent="0.25">
      <c r="A2127" s="8" t="s">
        <v>20</v>
      </c>
      <c r="B2127" s="9" t="s">
        <v>2280</v>
      </c>
      <c r="C2127" s="13">
        <v>78</v>
      </c>
      <c r="D2127" s="13">
        <v>120</v>
      </c>
      <c r="E2127" s="13">
        <v>2</v>
      </c>
      <c r="F2127" s="13">
        <v>80</v>
      </c>
      <c r="G2127" s="9" t="s">
        <v>2628</v>
      </c>
      <c r="H2127" s="13">
        <v>809</v>
      </c>
      <c r="I2127" s="13">
        <v>634277</v>
      </c>
      <c r="J2127" s="9" t="s">
        <v>599</v>
      </c>
      <c r="K2127" s="9" t="s">
        <v>5155</v>
      </c>
      <c r="L2127" s="9"/>
      <c r="M2127" s="13"/>
      <c r="N2127" s="13"/>
      <c r="O2127" s="9"/>
      <c r="P2127" s="13"/>
      <c r="Q2127" s="13">
        <v>27</v>
      </c>
      <c r="R2127" s="9" t="s">
        <v>537</v>
      </c>
      <c r="S2127" s="9" t="s">
        <v>538</v>
      </c>
      <c r="T2127" s="9" t="s">
        <v>27</v>
      </c>
      <c r="U2127" s="13">
        <v>16000000</v>
      </c>
      <c r="V2127" s="13">
        <v>2007</v>
      </c>
      <c r="W2127" s="13">
        <v>521</v>
      </c>
      <c r="X2127" s="13">
        <v>7.3</v>
      </c>
      <c r="Y2127" s="13">
        <v>2.35</v>
      </c>
      <c r="Z2127" s="14">
        <v>815</v>
      </c>
    </row>
    <row r="2128" spans="1:26" x14ac:dyDescent="0.25">
      <c r="A2128" s="5" t="s">
        <v>20</v>
      </c>
      <c r="B2128" s="6" t="s">
        <v>1441</v>
      </c>
      <c r="C2128" s="11">
        <v>288</v>
      </c>
      <c r="D2128" s="11">
        <v>116</v>
      </c>
      <c r="E2128" s="11">
        <v>108</v>
      </c>
      <c r="F2128" s="11">
        <v>120</v>
      </c>
      <c r="G2128" s="6" t="s">
        <v>408</v>
      </c>
      <c r="H2128" s="11">
        <v>23000</v>
      </c>
      <c r="I2128" s="11">
        <v>11326836</v>
      </c>
      <c r="J2128" s="6" t="s">
        <v>5507</v>
      </c>
      <c r="K2128" s="6" t="s">
        <v>1074</v>
      </c>
      <c r="L2128" s="6" t="s">
        <v>2604</v>
      </c>
      <c r="M2128" s="11"/>
      <c r="N2128" s="11"/>
      <c r="O2128" s="6"/>
      <c r="P2128" s="11"/>
      <c r="Q2128" s="11">
        <v>231</v>
      </c>
      <c r="R2128" s="6" t="s">
        <v>25</v>
      </c>
      <c r="S2128" s="6" t="s">
        <v>26</v>
      </c>
      <c r="T2128" s="6" t="s">
        <v>249</v>
      </c>
      <c r="U2128" s="11">
        <v>22000000</v>
      </c>
      <c r="V2128" s="11">
        <v>2013</v>
      </c>
      <c r="W2128" s="11">
        <v>820</v>
      </c>
      <c r="X2128" s="11">
        <v>6.8</v>
      </c>
      <c r="Y2128" s="11">
        <v>2.35</v>
      </c>
      <c r="Z2128" s="12">
        <v>17000</v>
      </c>
    </row>
    <row r="2129" spans="1:26" x14ac:dyDescent="0.25">
      <c r="A2129" s="8" t="s">
        <v>20</v>
      </c>
      <c r="B2129" s="9" t="s">
        <v>493</v>
      </c>
      <c r="C2129" s="13">
        <v>299</v>
      </c>
      <c r="D2129" s="13">
        <v>119</v>
      </c>
      <c r="E2129" s="13">
        <v>209</v>
      </c>
      <c r="F2129" s="13">
        <v>521</v>
      </c>
      <c r="G2129" s="9" t="s">
        <v>1281</v>
      </c>
      <c r="H2129" s="13">
        <v>1000</v>
      </c>
      <c r="I2129" s="13">
        <v>49024969</v>
      </c>
      <c r="J2129" s="9" t="s">
        <v>5507</v>
      </c>
      <c r="K2129" s="9" t="s">
        <v>1074</v>
      </c>
      <c r="L2129" s="9" t="s">
        <v>5505</v>
      </c>
      <c r="M2129" s="13" t="s">
        <v>2604</v>
      </c>
      <c r="N2129" s="13"/>
      <c r="O2129" s="9"/>
      <c r="P2129" s="13"/>
      <c r="Q2129" s="13">
        <v>363</v>
      </c>
      <c r="R2129" s="9" t="s">
        <v>25</v>
      </c>
      <c r="S2129" s="9" t="s">
        <v>26</v>
      </c>
      <c r="T2129" s="9" t="s">
        <v>249</v>
      </c>
      <c r="U2129" s="13">
        <v>25000000</v>
      </c>
      <c r="V2129" s="13">
        <v>2007</v>
      </c>
      <c r="W2129" s="13">
        <v>896</v>
      </c>
      <c r="X2129" s="13">
        <v>7.3</v>
      </c>
      <c r="Y2129" s="13">
        <v>2.35</v>
      </c>
      <c r="Z2129" s="14">
        <v>0</v>
      </c>
    </row>
    <row r="2130" spans="1:26" x14ac:dyDescent="0.25">
      <c r="A2130" s="5" t="s">
        <v>20</v>
      </c>
      <c r="B2130" s="6" t="s">
        <v>844</v>
      </c>
      <c r="C2130" s="11">
        <v>27</v>
      </c>
      <c r="D2130" s="11">
        <v>101</v>
      </c>
      <c r="E2130" s="11">
        <v>88</v>
      </c>
      <c r="F2130" s="11">
        <v>812</v>
      </c>
      <c r="G2130" s="6" t="s">
        <v>1593</v>
      </c>
      <c r="H2130" s="11">
        <v>957</v>
      </c>
      <c r="I2130" s="11">
        <v>22294341</v>
      </c>
      <c r="J2130" s="6" t="s">
        <v>378</v>
      </c>
      <c r="K2130" s="6" t="s">
        <v>599</v>
      </c>
      <c r="L2130" s="6"/>
      <c r="M2130" s="11"/>
      <c r="N2130" s="11"/>
      <c r="O2130" s="6"/>
      <c r="P2130" s="11"/>
      <c r="Q2130" s="11">
        <v>71</v>
      </c>
      <c r="R2130" s="6" t="s">
        <v>25</v>
      </c>
      <c r="S2130" s="6" t="s">
        <v>26</v>
      </c>
      <c r="T2130" s="6" t="s">
        <v>27</v>
      </c>
      <c r="U2130" s="11">
        <v>21500000</v>
      </c>
      <c r="V2130" s="11">
        <v>1996</v>
      </c>
      <c r="W2130" s="11">
        <v>821</v>
      </c>
      <c r="X2130" s="11">
        <v>6.5</v>
      </c>
      <c r="Y2130" s="11">
        <v>1.85</v>
      </c>
      <c r="Z2130" s="12">
        <v>758</v>
      </c>
    </row>
    <row r="2131" spans="1:26" x14ac:dyDescent="0.25">
      <c r="A2131" s="8" t="s">
        <v>20</v>
      </c>
      <c r="B2131" s="9" t="s">
        <v>1729</v>
      </c>
      <c r="C2131" s="13">
        <v>155</v>
      </c>
      <c r="D2131" s="13">
        <v>117</v>
      </c>
      <c r="E2131" s="13">
        <v>89</v>
      </c>
      <c r="F2131" s="13">
        <v>442</v>
      </c>
      <c r="G2131" s="9" t="s">
        <v>2154</v>
      </c>
      <c r="H2131" s="13">
        <v>12000</v>
      </c>
      <c r="I2131" s="13">
        <v>24362501</v>
      </c>
      <c r="J2131" s="9" t="s">
        <v>5507</v>
      </c>
      <c r="K2131" s="9" t="s">
        <v>1074</v>
      </c>
      <c r="L2131" s="9" t="s">
        <v>2604</v>
      </c>
      <c r="M2131" s="13"/>
      <c r="N2131" s="13"/>
      <c r="O2131" s="9"/>
      <c r="P2131" s="13"/>
      <c r="Q2131" s="13">
        <v>591</v>
      </c>
      <c r="R2131" s="9" t="s">
        <v>25</v>
      </c>
      <c r="S2131" s="9" t="s">
        <v>26</v>
      </c>
      <c r="T2131" s="9" t="s">
        <v>249</v>
      </c>
      <c r="U2131" s="13">
        <v>21500000</v>
      </c>
      <c r="V2131" s="13">
        <v>1999</v>
      </c>
      <c r="W2131" s="13">
        <v>541</v>
      </c>
      <c r="X2131" s="13">
        <v>7.2</v>
      </c>
      <c r="Y2131" s="13">
        <v>2.35</v>
      </c>
      <c r="Z2131" s="14">
        <v>0</v>
      </c>
    </row>
    <row r="2132" spans="1:26" x14ac:dyDescent="0.25">
      <c r="A2132" s="5" t="s">
        <v>20</v>
      </c>
      <c r="B2132" s="6" t="s">
        <v>2629</v>
      </c>
      <c r="C2132" s="11">
        <v>82</v>
      </c>
      <c r="D2132" s="11">
        <v>106</v>
      </c>
      <c r="E2132" s="11">
        <v>195</v>
      </c>
      <c r="F2132" s="11">
        <v>0</v>
      </c>
      <c r="G2132" s="6" t="s">
        <v>2630</v>
      </c>
      <c r="H2132" s="11">
        <v>20</v>
      </c>
      <c r="I2132" s="11"/>
      <c r="J2132" s="6" t="s">
        <v>378</v>
      </c>
      <c r="K2132" s="6" t="s">
        <v>2809</v>
      </c>
      <c r="L2132" s="6" t="s">
        <v>4118</v>
      </c>
      <c r="M2132" s="11" t="s">
        <v>5506</v>
      </c>
      <c r="N2132" s="11"/>
      <c r="O2132" s="6"/>
      <c r="P2132" s="11"/>
      <c r="Q2132" s="11">
        <v>22</v>
      </c>
      <c r="R2132" s="6" t="s">
        <v>919</v>
      </c>
      <c r="S2132" s="6" t="s">
        <v>1121</v>
      </c>
      <c r="T2132" s="6" t="s">
        <v>54</v>
      </c>
      <c r="U2132" s="11">
        <v>22000000</v>
      </c>
      <c r="V2132" s="11">
        <v>2013</v>
      </c>
      <c r="W2132" s="11">
        <v>10</v>
      </c>
      <c r="X2132" s="11">
        <v>6.7</v>
      </c>
      <c r="Y2132" s="11">
        <v>2.35</v>
      </c>
      <c r="Z2132" s="12">
        <v>0</v>
      </c>
    </row>
    <row r="2133" spans="1:26" x14ac:dyDescent="0.25">
      <c r="A2133" s="8" t="s">
        <v>20</v>
      </c>
      <c r="B2133" s="9" t="s">
        <v>1230</v>
      </c>
      <c r="C2133" s="13">
        <v>275</v>
      </c>
      <c r="D2133" s="13">
        <v>112</v>
      </c>
      <c r="E2133" s="13">
        <v>11000</v>
      </c>
      <c r="F2133" s="13">
        <v>159</v>
      </c>
      <c r="G2133" s="9" t="s">
        <v>2124</v>
      </c>
      <c r="H2133" s="13">
        <v>385</v>
      </c>
      <c r="I2133" s="13">
        <v>16684352</v>
      </c>
      <c r="J2133" s="9" t="s">
        <v>599</v>
      </c>
      <c r="K2133" s="9" t="s">
        <v>4459</v>
      </c>
      <c r="L2133" s="9"/>
      <c r="M2133" s="13"/>
      <c r="N2133" s="13"/>
      <c r="O2133" s="9"/>
      <c r="P2133" s="13"/>
      <c r="Q2133" s="13">
        <v>163</v>
      </c>
      <c r="R2133" s="9" t="s">
        <v>25</v>
      </c>
      <c r="S2133" s="9" t="s">
        <v>26</v>
      </c>
      <c r="T2133" s="9" t="s">
        <v>249</v>
      </c>
      <c r="U2133" s="13">
        <v>17000000</v>
      </c>
      <c r="V2133" s="13">
        <v>2012</v>
      </c>
      <c r="W2133" s="13">
        <v>223</v>
      </c>
      <c r="X2133" s="13">
        <v>6.3</v>
      </c>
      <c r="Y2133" s="13">
        <v>1.85</v>
      </c>
      <c r="Z2133" s="14">
        <v>18000</v>
      </c>
    </row>
    <row r="2134" spans="1:26" x14ac:dyDescent="0.25">
      <c r="A2134" s="5" t="s">
        <v>20</v>
      </c>
      <c r="B2134" s="6" t="s">
        <v>1153</v>
      </c>
      <c r="C2134" s="11">
        <v>43</v>
      </c>
      <c r="D2134" s="11">
        <v>136</v>
      </c>
      <c r="E2134" s="11">
        <v>16000</v>
      </c>
      <c r="F2134" s="11">
        <v>216</v>
      </c>
      <c r="G2134" s="6" t="s">
        <v>2631</v>
      </c>
      <c r="H2134" s="11">
        <v>16000</v>
      </c>
      <c r="I2134" s="11">
        <v>46700000</v>
      </c>
      <c r="J2134" s="6" t="s">
        <v>497</v>
      </c>
      <c r="K2134" s="6" t="s">
        <v>378</v>
      </c>
      <c r="L2134" s="6" t="s">
        <v>2604</v>
      </c>
      <c r="M2134" s="11"/>
      <c r="N2134" s="11"/>
      <c r="O2134" s="6"/>
      <c r="P2134" s="11"/>
      <c r="Q2134" s="11">
        <v>98</v>
      </c>
      <c r="R2134" s="6" t="s">
        <v>25</v>
      </c>
      <c r="S2134" s="6" t="s">
        <v>26</v>
      </c>
      <c r="T2134" s="6" t="s">
        <v>54</v>
      </c>
      <c r="U2134" s="11">
        <v>21000000</v>
      </c>
      <c r="V2134" s="11">
        <v>1982</v>
      </c>
      <c r="W2134" s="11">
        <v>281</v>
      </c>
      <c r="X2134" s="11">
        <v>5.9</v>
      </c>
      <c r="Y2134" s="11">
        <v>2.35</v>
      </c>
      <c r="Z2134" s="12">
        <v>0</v>
      </c>
    </row>
    <row r="2135" spans="1:26" x14ac:dyDescent="0.25">
      <c r="A2135" s="8" t="s">
        <v>20</v>
      </c>
      <c r="B2135" s="9" t="s">
        <v>2632</v>
      </c>
      <c r="C2135" s="13">
        <v>163</v>
      </c>
      <c r="D2135" s="13">
        <v>81</v>
      </c>
      <c r="E2135" s="13">
        <v>406</v>
      </c>
      <c r="F2135" s="13">
        <v>406</v>
      </c>
      <c r="G2135" s="9" t="s">
        <v>298</v>
      </c>
      <c r="H2135" s="13">
        <v>893</v>
      </c>
      <c r="I2135" s="13">
        <v>52008288</v>
      </c>
      <c r="J2135" s="9" t="s">
        <v>2809</v>
      </c>
      <c r="K2135" s="9" t="s">
        <v>599</v>
      </c>
      <c r="L2135" s="9" t="s">
        <v>478</v>
      </c>
      <c r="M2135" s="13" t="s">
        <v>3976</v>
      </c>
      <c r="N2135" s="13"/>
      <c r="O2135" s="9"/>
      <c r="P2135" s="13"/>
      <c r="Q2135" s="13">
        <v>928</v>
      </c>
      <c r="R2135" s="9" t="s">
        <v>25</v>
      </c>
      <c r="S2135" s="9" t="s">
        <v>26</v>
      </c>
      <c r="T2135" s="9" t="s">
        <v>249</v>
      </c>
      <c r="U2135" s="13">
        <v>21000000</v>
      </c>
      <c r="V2135" s="13">
        <v>1999</v>
      </c>
      <c r="W2135" s="13">
        <v>795</v>
      </c>
      <c r="X2135" s="13">
        <v>7.8</v>
      </c>
      <c r="Y2135" s="13">
        <v>1.85</v>
      </c>
      <c r="Z2135" s="14">
        <v>0</v>
      </c>
    </row>
    <row r="2136" spans="1:26" x14ac:dyDescent="0.25">
      <c r="A2136" s="5" t="s">
        <v>20</v>
      </c>
      <c r="B2136" s="6" t="s">
        <v>691</v>
      </c>
      <c r="C2136" s="11">
        <v>168</v>
      </c>
      <c r="D2136" s="11">
        <v>87</v>
      </c>
      <c r="E2136" s="11">
        <v>0</v>
      </c>
      <c r="F2136" s="11">
        <v>548</v>
      </c>
      <c r="G2136" s="6" t="s">
        <v>158</v>
      </c>
      <c r="H2136" s="11">
        <v>22000</v>
      </c>
      <c r="I2136" s="11">
        <v>8579684</v>
      </c>
      <c r="J2136" s="6" t="s">
        <v>599</v>
      </c>
      <c r="K2136" s="6"/>
      <c r="L2136" s="6"/>
      <c r="M2136" s="11"/>
      <c r="N2136" s="11"/>
      <c r="O2136" s="6"/>
      <c r="P2136" s="11"/>
      <c r="Q2136" s="11">
        <v>199</v>
      </c>
      <c r="R2136" s="6" t="s">
        <v>25</v>
      </c>
      <c r="S2136" s="6" t="s">
        <v>26</v>
      </c>
      <c r="T2136" s="6" t="s">
        <v>249</v>
      </c>
      <c r="U2136" s="11">
        <v>9000000</v>
      </c>
      <c r="V2136" s="11">
        <v>2007</v>
      </c>
      <c r="W2136" s="11">
        <v>557</v>
      </c>
      <c r="X2136" s="11">
        <v>7.4</v>
      </c>
      <c r="Y2136" s="11">
        <v>1.85</v>
      </c>
      <c r="Z2136" s="12">
        <v>0</v>
      </c>
    </row>
    <row r="2137" spans="1:26" x14ac:dyDescent="0.25">
      <c r="A2137" s="8" t="s">
        <v>20</v>
      </c>
      <c r="B2137" s="9" t="s">
        <v>2633</v>
      </c>
      <c r="C2137" s="13">
        <v>60</v>
      </c>
      <c r="D2137" s="13">
        <v>96</v>
      </c>
      <c r="E2137" s="13">
        <v>8</v>
      </c>
      <c r="F2137" s="13">
        <v>199</v>
      </c>
      <c r="G2137" s="9" t="s">
        <v>1883</v>
      </c>
      <c r="H2137" s="13">
        <v>533</v>
      </c>
      <c r="I2137" s="13">
        <v>42660000</v>
      </c>
      <c r="J2137" s="9" t="s">
        <v>497</v>
      </c>
      <c r="K2137" s="9" t="s">
        <v>378</v>
      </c>
      <c r="L2137" s="9" t="s">
        <v>599</v>
      </c>
      <c r="M2137" s="13" t="s">
        <v>4118</v>
      </c>
      <c r="N2137" s="13" t="s">
        <v>478</v>
      </c>
      <c r="O2137" s="9" t="s">
        <v>2970</v>
      </c>
      <c r="P2137" s="13"/>
      <c r="Q2137" s="13">
        <v>87</v>
      </c>
      <c r="R2137" s="9" t="s">
        <v>25</v>
      </c>
      <c r="S2137" s="9" t="s">
        <v>26</v>
      </c>
      <c r="T2137" s="9" t="s">
        <v>54</v>
      </c>
      <c r="U2137" s="13">
        <v>17000000</v>
      </c>
      <c r="V2137" s="13">
        <v>1993</v>
      </c>
      <c r="W2137" s="13">
        <v>219</v>
      </c>
      <c r="X2137" s="13">
        <v>4.8</v>
      </c>
      <c r="Y2137" s="13">
        <v>1.85</v>
      </c>
      <c r="Z2137" s="14">
        <v>1000</v>
      </c>
    </row>
    <row r="2138" spans="1:26" x14ac:dyDescent="0.25">
      <c r="A2138" s="5" t="s">
        <v>20</v>
      </c>
      <c r="B2138" s="6" t="s">
        <v>1248</v>
      </c>
      <c r="C2138" s="11">
        <v>85</v>
      </c>
      <c r="D2138" s="11">
        <v>106</v>
      </c>
      <c r="E2138" s="11">
        <v>48</v>
      </c>
      <c r="F2138" s="11">
        <v>39</v>
      </c>
      <c r="G2138" s="6" t="s">
        <v>468</v>
      </c>
      <c r="H2138" s="11">
        <v>18000</v>
      </c>
      <c r="I2138" s="11">
        <v>40219708</v>
      </c>
      <c r="J2138" s="6" t="s">
        <v>1074</v>
      </c>
      <c r="K2138" s="6" t="s">
        <v>5506</v>
      </c>
      <c r="L2138" s="6"/>
      <c r="M2138" s="11"/>
      <c r="N2138" s="11"/>
      <c r="O2138" s="6"/>
      <c r="P2138" s="11"/>
      <c r="Q2138" s="11">
        <v>131</v>
      </c>
      <c r="R2138" s="6" t="s">
        <v>25</v>
      </c>
      <c r="S2138" s="6" t="s">
        <v>26</v>
      </c>
      <c r="T2138" s="6" t="s">
        <v>27</v>
      </c>
      <c r="U2138" s="11">
        <v>21000000</v>
      </c>
      <c r="V2138" s="11">
        <v>2001</v>
      </c>
      <c r="W2138" s="11">
        <v>558</v>
      </c>
      <c r="X2138" s="11">
        <v>6.3</v>
      </c>
      <c r="Y2138" s="11">
        <v>1.85</v>
      </c>
      <c r="Z2138" s="12">
        <v>0</v>
      </c>
    </row>
    <row r="2139" spans="1:26" x14ac:dyDescent="0.25">
      <c r="A2139" s="8" t="s">
        <v>20</v>
      </c>
      <c r="B2139" s="9" t="s">
        <v>1264</v>
      </c>
      <c r="C2139" s="13">
        <v>539</v>
      </c>
      <c r="D2139" s="13">
        <v>122</v>
      </c>
      <c r="E2139" s="13">
        <v>737</v>
      </c>
      <c r="F2139" s="13">
        <v>14000</v>
      </c>
      <c r="G2139" s="9" t="s">
        <v>622</v>
      </c>
      <c r="H2139" s="13">
        <v>34000</v>
      </c>
      <c r="I2139" s="13">
        <v>132088910</v>
      </c>
      <c r="J2139" s="9" t="s">
        <v>599</v>
      </c>
      <c r="K2139" s="9" t="s">
        <v>1074</v>
      </c>
      <c r="L2139" s="9" t="s">
        <v>4459</v>
      </c>
      <c r="M2139" s="13"/>
      <c r="N2139" s="13"/>
      <c r="O2139" s="9"/>
      <c r="P2139" s="13"/>
      <c r="Q2139" s="13">
        <v>692</v>
      </c>
      <c r="R2139" s="9" t="s">
        <v>25</v>
      </c>
      <c r="S2139" s="9" t="s">
        <v>26</v>
      </c>
      <c r="T2139" s="9" t="s">
        <v>249</v>
      </c>
      <c r="U2139" s="13">
        <v>21000000</v>
      </c>
      <c r="V2139" s="13">
        <v>2012</v>
      </c>
      <c r="W2139" s="13">
        <v>22000</v>
      </c>
      <c r="X2139" s="13">
        <v>7.8</v>
      </c>
      <c r="Y2139" s="13">
        <v>2.35</v>
      </c>
      <c r="Z2139" s="14">
        <v>117000</v>
      </c>
    </row>
    <row r="2140" spans="1:26" x14ac:dyDescent="0.25">
      <c r="A2140" s="5" t="s">
        <v>20</v>
      </c>
      <c r="B2140" s="6" t="s">
        <v>1570</v>
      </c>
      <c r="C2140" s="11">
        <v>84</v>
      </c>
      <c r="D2140" s="11">
        <v>123</v>
      </c>
      <c r="E2140" s="11">
        <v>98</v>
      </c>
      <c r="F2140" s="11">
        <v>579</v>
      </c>
      <c r="G2140" s="6" t="s">
        <v>494</v>
      </c>
      <c r="H2140" s="11">
        <v>2000</v>
      </c>
      <c r="I2140" s="11">
        <v>36581633</v>
      </c>
      <c r="J2140" s="6" t="s">
        <v>3170</v>
      </c>
      <c r="K2140" s="6" t="s">
        <v>5507</v>
      </c>
      <c r="L2140" s="6" t="s">
        <v>1074</v>
      </c>
      <c r="M2140" s="11"/>
      <c r="N2140" s="11"/>
      <c r="O2140" s="6"/>
      <c r="P2140" s="11"/>
      <c r="Q2140" s="11">
        <v>235</v>
      </c>
      <c r="R2140" s="6" t="s">
        <v>25</v>
      </c>
      <c r="S2140" s="6" t="s">
        <v>318</v>
      </c>
      <c r="T2140" s="6" t="s">
        <v>27</v>
      </c>
      <c r="U2140" s="11">
        <v>21000000</v>
      </c>
      <c r="V2140" s="11">
        <v>2007</v>
      </c>
      <c r="W2140" s="11">
        <v>826</v>
      </c>
      <c r="X2140" s="11">
        <v>7.5</v>
      </c>
      <c r="Y2140" s="11">
        <v>1.85</v>
      </c>
      <c r="Z2140" s="12">
        <v>10000</v>
      </c>
    </row>
    <row r="2141" spans="1:26" x14ac:dyDescent="0.25">
      <c r="A2141" s="8" t="s">
        <v>20</v>
      </c>
      <c r="B2141" s="9" t="s">
        <v>2435</v>
      </c>
      <c r="C2141" s="13">
        <v>75</v>
      </c>
      <c r="D2141" s="13">
        <v>133</v>
      </c>
      <c r="E2141" s="13">
        <v>0</v>
      </c>
      <c r="F2141" s="13">
        <v>637</v>
      </c>
      <c r="G2141" s="9" t="s">
        <v>988</v>
      </c>
      <c r="H2141" s="13">
        <v>1000</v>
      </c>
      <c r="I2141" s="13">
        <v>37721949</v>
      </c>
      <c r="J2141" s="9" t="s">
        <v>1074</v>
      </c>
      <c r="K2141" s="9"/>
      <c r="L2141" s="9"/>
      <c r="M2141" s="13"/>
      <c r="N2141" s="13"/>
      <c r="O2141" s="9"/>
      <c r="P2141" s="13"/>
      <c r="Q2141" s="13">
        <v>73</v>
      </c>
      <c r="R2141" s="9" t="s">
        <v>25</v>
      </c>
      <c r="S2141" s="9" t="s">
        <v>26</v>
      </c>
      <c r="T2141" s="9" t="s">
        <v>249</v>
      </c>
      <c r="U2141" s="13"/>
      <c r="V2141" s="13">
        <v>2010</v>
      </c>
      <c r="W2141" s="13">
        <v>912</v>
      </c>
      <c r="X2141" s="13">
        <v>6</v>
      </c>
      <c r="Y2141" s="13">
        <v>1.85</v>
      </c>
      <c r="Z2141" s="14">
        <v>0</v>
      </c>
    </row>
    <row r="2142" spans="1:26" x14ac:dyDescent="0.25">
      <c r="A2142" s="5" t="s">
        <v>20</v>
      </c>
      <c r="B2142" s="6" t="s">
        <v>432</v>
      </c>
      <c r="C2142" s="11">
        <v>171</v>
      </c>
      <c r="D2142" s="11">
        <v>92</v>
      </c>
      <c r="E2142" s="11">
        <v>255</v>
      </c>
      <c r="F2142" s="11">
        <v>447</v>
      </c>
      <c r="G2142" s="6" t="s">
        <v>2634</v>
      </c>
      <c r="H2142" s="11">
        <v>26000</v>
      </c>
      <c r="I2142" s="11">
        <v>25296447</v>
      </c>
      <c r="J2142" s="6" t="s">
        <v>497</v>
      </c>
      <c r="K2142" s="6" t="s">
        <v>5507</v>
      </c>
      <c r="L2142" s="6" t="s">
        <v>2604</v>
      </c>
      <c r="M2142" s="11"/>
      <c r="N2142" s="11"/>
      <c r="O2142" s="6"/>
      <c r="P2142" s="11"/>
      <c r="Q2142" s="11">
        <v>460</v>
      </c>
      <c r="R2142" s="6" t="s">
        <v>25</v>
      </c>
      <c r="S2142" s="6" t="s">
        <v>538</v>
      </c>
      <c r="T2142" s="6" t="s">
        <v>27</v>
      </c>
      <c r="U2142" s="11">
        <v>21000000</v>
      </c>
      <c r="V2142" s="11">
        <v>2002</v>
      </c>
      <c r="W2142" s="11">
        <v>1000</v>
      </c>
      <c r="X2142" s="11">
        <v>6.8</v>
      </c>
      <c r="Y2142" s="11">
        <v>2.35</v>
      </c>
      <c r="Z2142" s="12">
        <v>0</v>
      </c>
    </row>
    <row r="2143" spans="1:26" x14ac:dyDescent="0.25">
      <c r="A2143" s="8" t="s">
        <v>20</v>
      </c>
      <c r="B2143" s="9" t="s">
        <v>2339</v>
      </c>
      <c r="C2143" s="13">
        <v>140</v>
      </c>
      <c r="D2143" s="13">
        <v>110</v>
      </c>
      <c r="E2143" s="13">
        <v>65</v>
      </c>
      <c r="F2143" s="13">
        <v>149</v>
      </c>
      <c r="G2143" s="9" t="s">
        <v>2306</v>
      </c>
      <c r="H2143" s="13">
        <v>3000</v>
      </c>
      <c r="I2143" s="13">
        <v>24848292</v>
      </c>
      <c r="J2143" s="9" t="s">
        <v>497</v>
      </c>
      <c r="K2143" s="9" t="s">
        <v>1074</v>
      </c>
      <c r="L2143" s="9" t="s">
        <v>5506</v>
      </c>
      <c r="M2143" s="13"/>
      <c r="N2143" s="13"/>
      <c r="O2143" s="9"/>
      <c r="P2143" s="13"/>
      <c r="Q2143" s="13">
        <v>184</v>
      </c>
      <c r="R2143" s="9" t="s">
        <v>25</v>
      </c>
      <c r="S2143" s="9" t="s">
        <v>26</v>
      </c>
      <c r="T2143" s="9" t="s">
        <v>27</v>
      </c>
      <c r="U2143" s="13">
        <v>20000000</v>
      </c>
      <c r="V2143" s="13">
        <v>2008</v>
      </c>
      <c r="W2143" s="13">
        <v>427</v>
      </c>
      <c r="X2143" s="13">
        <v>6.6</v>
      </c>
      <c r="Y2143" s="13">
        <v>2.35</v>
      </c>
      <c r="Z2143" s="14">
        <v>0</v>
      </c>
    </row>
    <row r="2144" spans="1:26" x14ac:dyDescent="0.25">
      <c r="A2144" s="5" t="s">
        <v>309</v>
      </c>
      <c r="B2144" s="6" t="s">
        <v>2635</v>
      </c>
      <c r="C2144" s="11">
        <v>85</v>
      </c>
      <c r="D2144" s="11">
        <v>104</v>
      </c>
      <c r="E2144" s="11">
        <v>52</v>
      </c>
      <c r="F2144" s="11">
        <v>484</v>
      </c>
      <c r="G2144" s="6" t="s">
        <v>2101</v>
      </c>
      <c r="H2144" s="11">
        <v>711</v>
      </c>
      <c r="I2144" s="11">
        <v>17757087</v>
      </c>
      <c r="J2144" s="6" t="s">
        <v>1786</v>
      </c>
      <c r="K2144" s="6" t="s">
        <v>2970</v>
      </c>
      <c r="L2144" s="6" t="s">
        <v>2604</v>
      </c>
      <c r="M2144" s="11"/>
      <c r="N2144" s="11"/>
      <c r="O2144" s="6"/>
      <c r="P2144" s="11"/>
      <c r="Q2144" s="11">
        <v>253</v>
      </c>
      <c r="R2144" s="6" t="s">
        <v>25</v>
      </c>
      <c r="S2144" s="6" t="s">
        <v>26</v>
      </c>
      <c r="T2144" s="6" t="s">
        <v>249</v>
      </c>
      <c r="U2144" s="11">
        <v>21000000</v>
      </c>
      <c r="V2144" s="11">
        <v>1999</v>
      </c>
      <c r="W2144" s="11">
        <v>490</v>
      </c>
      <c r="X2144" s="11">
        <v>4.5999999999999996</v>
      </c>
      <c r="Y2144" s="11">
        <v>1.85</v>
      </c>
      <c r="Z2144" s="12">
        <v>897</v>
      </c>
    </row>
    <row r="2145" spans="1:26" x14ac:dyDescent="0.25">
      <c r="A2145" s="8" t="s">
        <v>20</v>
      </c>
      <c r="B2145" s="9" t="s">
        <v>42</v>
      </c>
      <c r="C2145" s="13">
        <v>5</v>
      </c>
      <c r="D2145" s="13">
        <v>60</v>
      </c>
      <c r="E2145" s="13"/>
      <c r="F2145" s="13"/>
      <c r="G2145" s="9" t="s">
        <v>42</v>
      </c>
      <c r="H2145" s="13">
        <v>98</v>
      </c>
      <c r="I2145" s="13"/>
      <c r="J2145" s="9" t="s">
        <v>5509</v>
      </c>
      <c r="K2145" s="9" t="s">
        <v>5510</v>
      </c>
      <c r="L2145" s="9" t="s">
        <v>4459</v>
      </c>
      <c r="M2145" s="13"/>
      <c r="N2145" s="13"/>
      <c r="O2145" s="9"/>
      <c r="P2145" s="13"/>
      <c r="Q2145" s="13">
        <v>33</v>
      </c>
      <c r="R2145" s="9" t="s">
        <v>25</v>
      </c>
      <c r="S2145" s="9" t="s">
        <v>26</v>
      </c>
      <c r="T2145" s="9" t="s">
        <v>42</v>
      </c>
      <c r="U2145" s="13">
        <v>3000000</v>
      </c>
      <c r="V2145" s="13"/>
      <c r="W2145" s="13"/>
      <c r="X2145" s="13">
        <v>2.9</v>
      </c>
      <c r="Y2145" s="13"/>
      <c r="Z2145" s="14">
        <v>141</v>
      </c>
    </row>
    <row r="2146" spans="1:26" x14ac:dyDescent="0.25">
      <c r="A2146" s="5" t="s">
        <v>20</v>
      </c>
      <c r="B2146" s="6" t="s">
        <v>31</v>
      </c>
      <c r="C2146" s="11">
        <v>217</v>
      </c>
      <c r="D2146" s="11">
        <v>98</v>
      </c>
      <c r="E2146" s="11">
        <v>0</v>
      </c>
      <c r="F2146" s="11">
        <v>374</v>
      </c>
      <c r="G2146" s="6" t="s">
        <v>2047</v>
      </c>
      <c r="H2146" s="11">
        <v>925</v>
      </c>
      <c r="I2146" s="11">
        <v>9430988</v>
      </c>
      <c r="J2146" s="6" t="s">
        <v>599</v>
      </c>
      <c r="K2146" s="6" t="s">
        <v>1074</v>
      </c>
      <c r="L2146" s="6" t="s">
        <v>4459</v>
      </c>
      <c r="M2146" s="11"/>
      <c r="N2146" s="11"/>
      <c r="O2146" s="6"/>
      <c r="P2146" s="11"/>
      <c r="Q2146" s="11">
        <v>115</v>
      </c>
      <c r="R2146" s="6" t="s">
        <v>25</v>
      </c>
      <c r="S2146" s="6" t="s">
        <v>26</v>
      </c>
      <c r="T2146" s="6" t="s">
        <v>249</v>
      </c>
      <c r="U2146" s="11">
        <v>17000000</v>
      </c>
      <c r="V2146" s="11">
        <v>2009</v>
      </c>
      <c r="W2146" s="11">
        <v>472</v>
      </c>
      <c r="X2146" s="11">
        <v>7.1</v>
      </c>
      <c r="Y2146" s="11">
        <v>2.35</v>
      </c>
      <c r="Z2146" s="12">
        <v>7000</v>
      </c>
    </row>
    <row r="2147" spans="1:26" x14ac:dyDescent="0.25">
      <c r="A2147" s="8" t="s">
        <v>20</v>
      </c>
      <c r="B2147" s="9" t="s">
        <v>2637</v>
      </c>
      <c r="C2147" s="13">
        <v>131</v>
      </c>
      <c r="D2147" s="13">
        <v>120</v>
      </c>
      <c r="E2147" s="13">
        <v>0</v>
      </c>
      <c r="F2147" s="13">
        <v>886</v>
      </c>
      <c r="G2147" s="9" t="s">
        <v>1143</v>
      </c>
      <c r="H2147" s="13">
        <v>1000</v>
      </c>
      <c r="I2147" s="13">
        <v>16284360</v>
      </c>
      <c r="J2147" s="9" t="s">
        <v>599</v>
      </c>
      <c r="K2147" s="9" t="s">
        <v>1074</v>
      </c>
      <c r="L2147" s="9"/>
      <c r="M2147" s="13"/>
      <c r="N2147" s="13"/>
      <c r="O2147" s="9"/>
      <c r="P2147" s="13"/>
      <c r="Q2147" s="13">
        <v>79</v>
      </c>
      <c r="R2147" s="9" t="s">
        <v>25</v>
      </c>
      <c r="S2147" s="9" t="s">
        <v>26</v>
      </c>
      <c r="T2147" s="9" t="s">
        <v>27</v>
      </c>
      <c r="U2147" s="13">
        <v>21000000</v>
      </c>
      <c r="V2147" s="13">
        <v>2008</v>
      </c>
      <c r="W2147" s="13">
        <v>901</v>
      </c>
      <c r="X2147" s="13">
        <v>6.1</v>
      </c>
      <c r="Y2147" s="13">
        <v>2.35</v>
      </c>
      <c r="Z2147" s="14">
        <v>1000</v>
      </c>
    </row>
    <row r="2148" spans="1:26" x14ac:dyDescent="0.25">
      <c r="A2148" s="5" t="s">
        <v>20</v>
      </c>
      <c r="B2148" s="6" t="s">
        <v>665</v>
      </c>
      <c r="C2148" s="11">
        <v>111</v>
      </c>
      <c r="D2148" s="11">
        <v>112</v>
      </c>
      <c r="E2148" s="11">
        <v>52</v>
      </c>
      <c r="F2148" s="11">
        <v>347</v>
      </c>
      <c r="G2148" s="6" t="s">
        <v>725</v>
      </c>
      <c r="H2148" s="11">
        <v>15000</v>
      </c>
      <c r="I2148" s="11">
        <v>6830957</v>
      </c>
      <c r="J2148" s="6" t="s">
        <v>1074</v>
      </c>
      <c r="K2148" s="6" t="s">
        <v>4459</v>
      </c>
      <c r="L2148" s="6"/>
      <c r="M2148" s="11"/>
      <c r="N2148" s="11"/>
      <c r="O2148" s="6"/>
      <c r="P2148" s="11"/>
      <c r="Q2148" s="11">
        <v>147</v>
      </c>
      <c r="R2148" s="6" t="s">
        <v>25</v>
      </c>
      <c r="S2148" s="6" t="s">
        <v>26</v>
      </c>
      <c r="T2148" s="6" t="s">
        <v>27</v>
      </c>
      <c r="U2148" s="11">
        <v>21000000</v>
      </c>
      <c r="V2148" s="11">
        <v>2002</v>
      </c>
      <c r="W2148" s="11">
        <v>1000</v>
      </c>
      <c r="X2148" s="11">
        <v>6.7</v>
      </c>
      <c r="Y2148" s="11">
        <v>2.35</v>
      </c>
      <c r="Z2148" s="12">
        <v>365</v>
      </c>
    </row>
    <row r="2149" spans="1:26" x14ac:dyDescent="0.25">
      <c r="A2149" s="8" t="s">
        <v>20</v>
      </c>
      <c r="B2149" s="9" t="s">
        <v>2638</v>
      </c>
      <c r="C2149" s="13">
        <v>466</v>
      </c>
      <c r="D2149" s="13">
        <v>127</v>
      </c>
      <c r="E2149" s="13">
        <v>140</v>
      </c>
      <c r="F2149" s="13">
        <v>10000</v>
      </c>
      <c r="G2149" s="9" t="s">
        <v>194</v>
      </c>
      <c r="H2149" s="13">
        <v>19000</v>
      </c>
      <c r="I2149" s="13">
        <v>24104113</v>
      </c>
      <c r="J2149" s="9" t="s">
        <v>1074</v>
      </c>
      <c r="K2149" s="9" t="s">
        <v>5505</v>
      </c>
      <c r="L2149" s="9" t="s">
        <v>2604</v>
      </c>
      <c r="M2149" s="13"/>
      <c r="N2149" s="13"/>
      <c r="O2149" s="9"/>
      <c r="P2149" s="13"/>
      <c r="Q2149" s="13">
        <v>517</v>
      </c>
      <c r="R2149" s="9" t="s">
        <v>25</v>
      </c>
      <c r="S2149" s="9" t="s">
        <v>538</v>
      </c>
      <c r="T2149" s="9" t="s">
        <v>249</v>
      </c>
      <c r="U2149" s="13">
        <v>20000000</v>
      </c>
      <c r="V2149" s="13">
        <v>2011</v>
      </c>
      <c r="W2149" s="13">
        <v>14000</v>
      </c>
      <c r="X2149" s="13">
        <v>7.1</v>
      </c>
      <c r="Y2149" s="13">
        <v>2.35</v>
      </c>
      <c r="Z2149" s="14">
        <v>24000</v>
      </c>
    </row>
    <row r="2150" spans="1:26" x14ac:dyDescent="0.25">
      <c r="A2150" s="5" t="s">
        <v>20</v>
      </c>
      <c r="B2150" s="6" t="s">
        <v>2639</v>
      </c>
      <c r="C2150" s="11">
        <v>16</v>
      </c>
      <c r="D2150" s="11">
        <v>102</v>
      </c>
      <c r="E2150" s="11">
        <v>18</v>
      </c>
      <c r="F2150" s="11">
        <v>186</v>
      </c>
      <c r="G2150" s="6" t="s">
        <v>1217</v>
      </c>
      <c r="H2150" s="11">
        <v>670</v>
      </c>
      <c r="I2150" s="11">
        <v>15593</v>
      </c>
      <c r="J2150" s="6" t="s">
        <v>599</v>
      </c>
      <c r="K2150" s="6" t="s">
        <v>1074</v>
      </c>
      <c r="L2150" s="6" t="s">
        <v>4459</v>
      </c>
      <c r="M2150" s="11"/>
      <c r="N2150" s="11"/>
      <c r="O2150" s="6"/>
      <c r="P2150" s="11"/>
      <c r="Q2150" s="11">
        <v>40</v>
      </c>
      <c r="R2150" s="6" t="s">
        <v>25</v>
      </c>
      <c r="S2150" s="6" t="s">
        <v>26</v>
      </c>
      <c r="T2150" s="6" t="s">
        <v>27</v>
      </c>
      <c r="U2150" s="11">
        <v>21000000</v>
      </c>
      <c r="V2150" s="11">
        <v>1999</v>
      </c>
      <c r="W2150" s="11">
        <v>419</v>
      </c>
      <c r="X2150" s="11">
        <v>5.8</v>
      </c>
      <c r="Y2150" s="11">
        <v>1.85</v>
      </c>
      <c r="Z2150" s="12">
        <v>284</v>
      </c>
    </row>
    <row r="2151" spans="1:26" x14ac:dyDescent="0.25">
      <c r="A2151" s="8" t="s">
        <v>20</v>
      </c>
      <c r="B2151" s="9" t="s">
        <v>2374</v>
      </c>
      <c r="C2151" s="13">
        <v>276</v>
      </c>
      <c r="D2151" s="13">
        <v>91</v>
      </c>
      <c r="E2151" s="13">
        <v>0</v>
      </c>
      <c r="F2151" s="13">
        <v>220</v>
      </c>
      <c r="G2151" s="9" t="s">
        <v>1045</v>
      </c>
      <c r="H2151" s="13">
        <v>34000</v>
      </c>
      <c r="I2151" s="13">
        <v>958319</v>
      </c>
      <c r="J2151" s="9" t="s">
        <v>1074</v>
      </c>
      <c r="K2151" s="9"/>
      <c r="L2151" s="9"/>
      <c r="M2151" s="13"/>
      <c r="N2151" s="13"/>
      <c r="O2151" s="9"/>
      <c r="P2151" s="13"/>
      <c r="Q2151" s="13">
        <v>148</v>
      </c>
      <c r="R2151" s="9" t="s">
        <v>25</v>
      </c>
      <c r="S2151" s="9" t="s">
        <v>26</v>
      </c>
      <c r="T2151" s="9" t="s">
        <v>27</v>
      </c>
      <c r="U2151" s="13">
        <v>21000000</v>
      </c>
      <c r="V2151" s="13">
        <v>2011</v>
      </c>
      <c r="W2151" s="13">
        <v>242</v>
      </c>
      <c r="X2151" s="13">
        <v>6.7</v>
      </c>
      <c r="Y2151" s="13">
        <v>2.35</v>
      </c>
      <c r="Z2151" s="14">
        <v>17000</v>
      </c>
    </row>
    <row r="2152" spans="1:26" x14ac:dyDescent="0.25">
      <c r="A2152" s="5" t="s">
        <v>20</v>
      </c>
      <c r="B2152" s="6" t="s">
        <v>2641</v>
      </c>
      <c r="C2152" s="11">
        <v>11</v>
      </c>
      <c r="D2152" s="11">
        <v>114</v>
      </c>
      <c r="E2152" s="11">
        <v>19</v>
      </c>
      <c r="F2152" s="11">
        <v>842</v>
      </c>
      <c r="G2152" s="6" t="s">
        <v>1358</v>
      </c>
      <c r="H2152" s="11">
        <v>1000</v>
      </c>
      <c r="I2152" s="11">
        <v>69700000</v>
      </c>
      <c r="J2152" s="6" t="s">
        <v>599</v>
      </c>
      <c r="K2152" s="6" t="s">
        <v>3976</v>
      </c>
      <c r="L2152" s="6"/>
      <c r="M2152" s="11"/>
      <c r="N2152" s="11"/>
      <c r="O2152" s="6"/>
      <c r="P2152" s="11"/>
      <c r="Q2152" s="11">
        <v>48</v>
      </c>
      <c r="R2152" s="6" t="s">
        <v>25</v>
      </c>
      <c r="S2152" s="6" t="s">
        <v>26</v>
      </c>
      <c r="T2152" s="6" t="s">
        <v>249</v>
      </c>
      <c r="U2152" s="11">
        <v>35000000</v>
      </c>
      <c r="V2152" s="11">
        <v>1982</v>
      </c>
      <c r="W2152" s="11">
        <v>883</v>
      </c>
      <c r="X2152" s="11">
        <v>5.8</v>
      </c>
      <c r="Y2152" s="11">
        <v>2.35</v>
      </c>
      <c r="Z2152" s="12">
        <v>0</v>
      </c>
    </row>
    <row r="2153" spans="1:26" x14ac:dyDescent="0.25">
      <c r="A2153" s="8" t="s">
        <v>20</v>
      </c>
      <c r="B2153" s="9" t="s">
        <v>1558</v>
      </c>
      <c r="C2153" s="13">
        <v>196</v>
      </c>
      <c r="D2153" s="13">
        <v>115</v>
      </c>
      <c r="E2153" s="13">
        <v>0</v>
      </c>
      <c r="F2153" s="13">
        <v>716</v>
      </c>
      <c r="G2153" s="9" t="s">
        <v>2242</v>
      </c>
      <c r="H2153" s="13">
        <v>1000</v>
      </c>
      <c r="I2153" s="13">
        <v>2840417</v>
      </c>
      <c r="J2153" s="9" t="s">
        <v>1786</v>
      </c>
      <c r="K2153" s="9" t="s">
        <v>2970</v>
      </c>
      <c r="L2153" s="9" t="s">
        <v>2604</v>
      </c>
      <c r="M2153" s="13"/>
      <c r="N2153" s="13"/>
      <c r="O2153" s="9"/>
      <c r="P2153" s="13"/>
      <c r="Q2153" s="13">
        <v>527</v>
      </c>
      <c r="R2153" s="9" t="s">
        <v>25</v>
      </c>
      <c r="S2153" s="9" t="s">
        <v>121</v>
      </c>
      <c r="T2153" s="9" t="s">
        <v>249</v>
      </c>
      <c r="U2153" s="13">
        <v>31000000</v>
      </c>
      <c r="V2153" s="13">
        <v>1999</v>
      </c>
      <c r="W2153" s="13">
        <v>900</v>
      </c>
      <c r="X2153" s="13">
        <v>6.8</v>
      </c>
      <c r="Y2153" s="13">
        <v>1.85</v>
      </c>
      <c r="Z2153" s="14">
        <v>6000</v>
      </c>
    </row>
    <row r="2154" spans="1:26" x14ac:dyDescent="0.25">
      <c r="A2154" s="5" t="s">
        <v>20</v>
      </c>
      <c r="B2154" s="6" t="s">
        <v>172</v>
      </c>
      <c r="C2154" s="11">
        <v>234</v>
      </c>
      <c r="D2154" s="11">
        <v>115</v>
      </c>
      <c r="E2154" s="11">
        <v>14000</v>
      </c>
      <c r="F2154" s="11">
        <v>488</v>
      </c>
      <c r="G2154" s="6" t="s">
        <v>505</v>
      </c>
      <c r="H2154" s="11">
        <v>11000</v>
      </c>
      <c r="I2154" s="11">
        <v>242374454</v>
      </c>
      <c r="J2154" s="6" t="s">
        <v>497</v>
      </c>
      <c r="K2154" s="6" t="s">
        <v>378</v>
      </c>
      <c r="L2154" s="6"/>
      <c r="M2154" s="11"/>
      <c r="N2154" s="11"/>
      <c r="O2154" s="6"/>
      <c r="P2154" s="11"/>
      <c r="Q2154" s="11">
        <v>771</v>
      </c>
      <c r="R2154" s="6" t="s">
        <v>25</v>
      </c>
      <c r="S2154" s="6" t="s">
        <v>26</v>
      </c>
      <c r="T2154" s="6" t="s">
        <v>54</v>
      </c>
      <c r="U2154" s="11">
        <v>18000000</v>
      </c>
      <c r="V2154" s="11">
        <v>1981</v>
      </c>
      <c r="W2154" s="11">
        <v>783</v>
      </c>
      <c r="X2154" s="11">
        <v>8.5</v>
      </c>
      <c r="Y2154" s="11">
        <v>2.35</v>
      </c>
      <c r="Z2154" s="12">
        <v>16000</v>
      </c>
    </row>
    <row r="2155" spans="1:26" x14ac:dyDescent="0.25">
      <c r="A2155" s="8" t="s">
        <v>20</v>
      </c>
      <c r="B2155" s="9" t="s">
        <v>474</v>
      </c>
      <c r="C2155" s="13">
        <v>37</v>
      </c>
      <c r="D2155" s="13">
        <v>120</v>
      </c>
      <c r="E2155" s="13">
        <v>0</v>
      </c>
      <c r="F2155" s="13">
        <v>1000</v>
      </c>
      <c r="G2155" s="9" t="s">
        <v>840</v>
      </c>
      <c r="H2155" s="13">
        <v>3000</v>
      </c>
      <c r="I2155" s="13">
        <v>173585516</v>
      </c>
      <c r="J2155" s="9" t="s">
        <v>378</v>
      </c>
      <c r="K2155" s="9" t="s">
        <v>599</v>
      </c>
      <c r="L2155" s="9" t="s">
        <v>4118</v>
      </c>
      <c r="M2155" s="13"/>
      <c r="N2155" s="13"/>
      <c r="O2155" s="9"/>
      <c r="P2155" s="13"/>
      <c r="Q2155" s="13">
        <v>189</v>
      </c>
      <c r="R2155" s="9" t="s">
        <v>25</v>
      </c>
      <c r="S2155" s="9" t="s">
        <v>26</v>
      </c>
      <c r="T2155" s="9" t="s">
        <v>54</v>
      </c>
      <c r="U2155" s="13">
        <v>18000000</v>
      </c>
      <c r="V2155" s="13">
        <v>1992</v>
      </c>
      <c r="W2155" s="13">
        <v>1000</v>
      </c>
      <c r="X2155" s="13">
        <v>6.6</v>
      </c>
      <c r="Y2155" s="13">
        <v>1.85</v>
      </c>
      <c r="Z2155" s="14">
        <v>0</v>
      </c>
    </row>
    <row r="2156" spans="1:26" x14ac:dyDescent="0.25">
      <c r="A2156" s="5" t="s">
        <v>20</v>
      </c>
      <c r="B2156" s="6" t="s">
        <v>172</v>
      </c>
      <c r="C2156" s="11">
        <v>171</v>
      </c>
      <c r="D2156" s="11">
        <v>135</v>
      </c>
      <c r="E2156" s="11">
        <v>14000</v>
      </c>
      <c r="F2156" s="11">
        <v>252</v>
      </c>
      <c r="G2156" s="6" t="s">
        <v>2643</v>
      </c>
      <c r="H2156" s="11">
        <v>559</v>
      </c>
      <c r="I2156" s="11">
        <v>128300000</v>
      </c>
      <c r="J2156" s="6" t="s">
        <v>1074</v>
      </c>
      <c r="K2156" s="6" t="s">
        <v>2970</v>
      </c>
      <c r="L2156" s="6"/>
      <c r="M2156" s="11"/>
      <c r="N2156" s="11"/>
      <c r="O2156" s="6"/>
      <c r="P2156" s="11"/>
      <c r="Q2156" s="11">
        <v>339</v>
      </c>
      <c r="R2156" s="6" t="s">
        <v>25</v>
      </c>
      <c r="S2156" s="6" t="s">
        <v>26</v>
      </c>
      <c r="T2156" s="6" t="s">
        <v>54</v>
      </c>
      <c r="U2156" s="11">
        <v>19400870</v>
      </c>
      <c r="V2156" s="11">
        <v>1977</v>
      </c>
      <c r="W2156" s="11">
        <v>481</v>
      </c>
      <c r="X2156" s="11">
        <v>7.7</v>
      </c>
      <c r="Y2156" s="11">
        <v>2.35</v>
      </c>
      <c r="Z2156" s="12">
        <v>0</v>
      </c>
    </row>
    <row r="2157" spans="1:26" x14ac:dyDescent="0.25">
      <c r="A2157" s="8" t="s">
        <v>20</v>
      </c>
      <c r="B2157" s="9" t="s">
        <v>2644</v>
      </c>
      <c r="C2157" s="13">
        <v>148</v>
      </c>
      <c r="D2157" s="13">
        <v>90</v>
      </c>
      <c r="E2157" s="13">
        <v>2</v>
      </c>
      <c r="F2157" s="13">
        <v>807</v>
      </c>
      <c r="G2157" s="9" t="s">
        <v>992</v>
      </c>
      <c r="H2157" s="13">
        <v>16000</v>
      </c>
      <c r="I2157" s="13">
        <v>20259297</v>
      </c>
      <c r="J2157" s="9" t="s">
        <v>1074</v>
      </c>
      <c r="K2157" s="9" t="s">
        <v>1786</v>
      </c>
      <c r="L2157" s="9" t="s">
        <v>2970</v>
      </c>
      <c r="M2157" s="13" t="s">
        <v>2604</v>
      </c>
      <c r="N2157" s="13"/>
      <c r="O2157" s="9"/>
      <c r="P2157" s="13"/>
      <c r="Q2157" s="13">
        <v>258</v>
      </c>
      <c r="R2157" s="9" t="s">
        <v>25</v>
      </c>
      <c r="S2157" s="9" t="s">
        <v>26</v>
      </c>
      <c r="T2157" s="9" t="s">
        <v>27</v>
      </c>
      <c r="U2157" s="13">
        <v>20000000</v>
      </c>
      <c r="V2157" s="13">
        <v>2006</v>
      </c>
      <c r="W2157" s="13">
        <v>1000</v>
      </c>
      <c r="X2157" s="13">
        <v>4.7</v>
      </c>
      <c r="Y2157" s="13">
        <v>2.35</v>
      </c>
      <c r="Z2157" s="14">
        <v>0</v>
      </c>
    </row>
    <row r="2158" spans="1:26" x14ac:dyDescent="0.25">
      <c r="A2158" s="5" t="s">
        <v>20</v>
      </c>
      <c r="B2158" s="6" t="s">
        <v>619</v>
      </c>
      <c r="C2158" s="11">
        <v>50</v>
      </c>
      <c r="D2158" s="11">
        <v>100</v>
      </c>
      <c r="E2158" s="11">
        <v>12000</v>
      </c>
      <c r="F2158" s="11">
        <v>605</v>
      </c>
      <c r="G2158" s="6" t="s">
        <v>1143</v>
      </c>
      <c r="H2158" s="11">
        <v>936</v>
      </c>
      <c r="I2158" s="11">
        <v>153665036</v>
      </c>
      <c r="J2158" s="6" t="s">
        <v>497</v>
      </c>
      <c r="K2158" s="6" t="s">
        <v>599</v>
      </c>
      <c r="L2158" s="6" t="s">
        <v>5507</v>
      </c>
      <c r="M2158" s="11" t="s">
        <v>2604</v>
      </c>
      <c r="N2158" s="11"/>
      <c r="O2158" s="6"/>
      <c r="P2158" s="11"/>
      <c r="Q2158" s="11">
        <v>95</v>
      </c>
      <c r="R2158" s="6" t="s">
        <v>25</v>
      </c>
      <c r="S2158" s="6" t="s">
        <v>26</v>
      </c>
      <c r="T2158" s="6" t="s">
        <v>249</v>
      </c>
      <c r="U2158" s="11">
        <v>28000000</v>
      </c>
      <c r="V2158" s="11">
        <v>1987</v>
      </c>
      <c r="W2158" s="11">
        <v>901</v>
      </c>
      <c r="X2158" s="11">
        <v>6.4</v>
      </c>
      <c r="Y2158" s="11">
        <v>2.35</v>
      </c>
      <c r="Z2158" s="12">
        <v>0</v>
      </c>
    </row>
    <row r="2159" spans="1:26" x14ac:dyDescent="0.25">
      <c r="A2159" s="8" t="s">
        <v>20</v>
      </c>
      <c r="B2159" s="9" t="s">
        <v>874</v>
      </c>
      <c r="C2159" s="13">
        <v>121</v>
      </c>
      <c r="D2159" s="13">
        <v>105</v>
      </c>
      <c r="E2159" s="13">
        <v>163</v>
      </c>
      <c r="F2159" s="13">
        <v>338</v>
      </c>
      <c r="G2159" s="9" t="s">
        <v>2645</v>
      </c>
      <c r="H2159" s="13">
        <v>1000</v>
      </c>
      <c r="I2159" s="13">
        <v>132541238</v>
      </c>
      <c r="J2159" s="9" t="s">
        <v>599</v>
      </c>
      <c r="K2159" s="9"/>
      <c r="L2159" s="9"/>
      <c r="M2159" s="13"/>
      <c r="N2159" s="13"/>
      <c r="O2159" s="9"/>
      <c r="P2159" s="13"/>
      <c r="Q2159" s="13">
        <v>236</v>
      </c>
      <c r="R2159" s="9" t="s">
        <v>25</v>
      </c>
      <c r="S2159" s="9" t="s">
        <v>26</v>
      </c>
      <c r="T2159" s="9" t="s">
        <v>27</v>
      </c>
      <c r="U2159" s="13">
        <v>33000000</v>
      </c>
      <c r="V2159" s="13">
        <v>2003</v>
      </c>
      <c r="W2159" s="13">
        <v>409</v>
      </c>
      <c r="X2159" s="13">
        <v>5.5</v>
      </c>
      <c r="Y2159" s="13">
        <v>2.35</v>
      </c>
      <c r="Z2159" s="14">
        <v>800</v>
      </c>
    </row>
    <row r="2160" spans="1:26" x14ac:dyDescent="0.25">
      <c r="A2160" s="5" t="s">
        <v>20</v>
      </c>
      <c r="B2160" s="6" t="s">
        <v>909</v>
      </c>
      <c r="C2160" s="11">
        <v>185</v>
      </c>
      <c r="D2160" s="11">
        <v>138</v>
      </c>
      <c r="E2160" s="11">
        <v>438</v>
      </c>
      <c r="F2160" s="11">
        <v>173</v>
      </c>
      <c r="G2160" s="6" t="s">
        <v>494</v>
      </c>
      <c r="H2160" s="11">
        <v>12000</v>
      </c>
      <c r="I2160" s="11">
        <v>130727000</v>
      </c>
      <c r="J2160" s="6" t="s">
        <v>5507</v>
      </c>
      <c r="K2160" s="6" t="s">
        <v>1074</v>
      </c>
      <c r="L2160" s="6" t="s">
        <v>1786</v>
      </c>
      <c r="M2160" s="11" t="s">
        <v>2604</v>
      </c>
      <c r="N2160" s="11"/>
      <c r="O2160" s="6"/>
      <c r="P2160" s="11"/>
      <c r="Q2160" s="11">
        <v>916</v>
      </c>
      <c r="R2160" s="6" t="s">
        <v>25</v>
      </c>
      <c r="S2160" s="6" t="s">
        <v>26</v>
      </c>
      <c r="T2160" s="6" t="s">
        <v>249</v>
      </c>
      <c r="U2160" s="11">
        <v>19000000</v>
      </c>
      <c r="V2160" s="11">
        <v>1991</v>
      </c>
      <c r="W2160" s="11">
        <v>826</v>
      </c>
      <c r="X2160" s="11">
        <v>8.6</v>
      </c>
      <c r="Y2160" s="11">
        <v>1.85</v>
      </c>
      <c r="Z2160" s="12">
        <v>40000</v>
      </c>
    </row>
    <row r="2161" spans="1:26" x14ac:dyDescent="0.25">
      <c r="A2161" s="8" t="s">
        <v>20</v>
      </c>
      <c r="B2161" s="9" t="s">
        <v>2646</v>
      </c>
      <c r="C2161" s="13">
        <v>61</v>
      </c>
      <c r="D2161" s="13">
        <v>94</v>
      </c>
      <c r="E2161" s="13">
        <v>122</v>
      </c>
      <c r="F2161" s="13">
        <v>617</v>
      </c>
      <c r="G2161" s="9" t="s">
        <v>1567</v>
      </c>
      <c r="H2161" s="13">
        <v>1000</v>
      </c>
      <c r="I2161" s="13">
        <v>121697350</v>
      </c>
      <c r="J2161" s="9" t="s">
        <v>599</v>
      </c>
      <c r="K2161" s="9" t="s">
        <v>2909</v>
      </c>
      <c r="L2161" s="9"/>
      <c r="M2161" s="13"/>
      <c r="N2161" s="13"/>
      <c r="O2161" s="9"/>
      <c r="P2161" s="13"/>
      <c r="Q2161" s="13">
        <v>176</v>
      </c>
      <c r="R2161" s="9" t="s">
        <v>25</v>
      </c>
      <c r="S2161" s="9" t="s">
        <v>26</v>
      </c>
      <c r="T2161" s="9" t="s">
        <v>27</v>
      </c>
      <c r="U2161" s="13">
        <v>20000000</v>
      </c>
      <c r="V2161" s="13">
        <v>1992</v>
      </c>
      <c r="W2161" s="13">
        <v>619</v>
      </c>
      <c r="X2161" s="13">
        <v>7</v>
      </c>
      <c r="Y2161" s="13">
        <v>1.85</v>
      </c>
      <c r="Z2161" s="14">
        <v>0</v>
      </c>
    </row>
    <row r="2162" spans="1:26" x14ac:dyDescent="0.25">
      <c r="A2162" s="5" t="s">
        <v>20</v>
      </c>
      <c r="B2162" s="6" t="s">
        <v>2647</v>
      </c>
      <c r="C2162" s="11">
        <v>156</v>
      </c>
      <c r="D2162" s="11">
        <v>101</v>
      </c>
      <c r="E2162" s="11">
        <v>79</v>
      </c>
      <c r="F2162" s="11">
        <v>218</v>
      </c>
      <c r="G2162" s="6" t="s">
        <v>2648</v>
      </c>
      <c r="H2162" s="11">
        <v>608</v>
      </c>
      <c r="I2162" s="11">
        <v>117224271</v>
      </c>
      <c r="J2162" s="6" t="s">
        <v>497</v>
      </c>
      <c r="K2162" s="6" t="s">
        <v>599</v>
      </c>
      <c r="L2162" s="6" t="s">
        <v>41</v>
      </c>
      <c r="M2162" s="11"/>
      <c r="N2162" s="11"/>
      <c r="O2162" s="6"/>
      <c r="P2162" s="11"/>
      <c r="Q2162" s="11">
        <v>81</v>
      </c>
      <c r="R2162" s="6" t="s">
        <v>25</v>
      </c>
      <c r="S2162" s="6" t="s">
        <v>26</v>
      </c>
      <c r="T2162" s="6" t="s">
        <v>249</v>
      </c>
      <c r="U2162" s="11">
        <v>20000000</v>
      </c>
      <c r="V2162" s="11">
        <v>2010</v>
      </c>
      <c r="W2162" s="11">
        <v>362</v>
      </c>
      <c r="X2162" s="11">
        <v>7.1</v>
      </c>
      <c r="Y2162" s="11">
        <v>1.78</v>
      </c>
      <c r="Z2162" s="12">
        <v>0</v>
      </c>
    </row>
    <row r="2163" spans="1:26" x14ac:dyDescent="0.25">
      <c r="A2163" s="8" t="s">
        <v>20</v>
      </c>
      <c r="B2163" s="9" t="s">
        <v>2650</v>
      </c>
      <c r="C2163" s="13">
        <v>75</v>
      </c>
      <c r="D2163" s="13">
        <v>131</v>
      </c>
      <c r="E2163" s="13">
        <v>82</v>
      </c>
      <c r="F2163" s="13">
        <v>85</v>
      </c>
      <c r="G2163" s="9" t="s">
        <v>2651</v>
      </c>
      <c r="H2163" s="13">
        <v>813</v>
      </c>
      <c r="I2163" s="13">
        <v>102922376</v>
      </c>
      <c r="J2163" s="9" t="s">
        <v>378</v>
      </c>
      <c r="K2163" s="9" t="s">
        <v>1786</v>
      </c>
      <c r="L2163" s="9" t="s">
        <v>2604</v>
      </c>
      <c r="M2163" s="13"/>
      <c r="N2163" s="13"/>
      <c r="O2163" s="9"/>
      <c r="P2163" s="13"/>
      <c r="Q2163" s="13">
        <v>265</v>
      </c>
      <c r="R2163" s="9" t="s">
        <v>25</v>
      </c>
      <c r="S2163" s="9" t="s">
        <v>26</v>
      </c>
      <c r="T2163" s="9" t="s">
        <v>54</v>
      </c>
      <c r="U2163" s="13">
        <v>20000000</v>
      </c>
      <c r="V2163" s="13">
        <v>1978</v>
      </c>
      <c r="W2163" s="13">
        <v>366</v>
      </c>
      <c r="X2163" s="13">
        <v>5.7</v>
      </c>
      <c r="Y2163" s="13">
        <v>2.35</v>
      </c>
      <c r="Z2163" s="14">
        <v>0</v>
      </c>
    </row>
    <row r="2164" spans="1:26" x14ac:dyDescent="0.25">
      <c r="A2164" s="5" t="s">
        <v>20</v>
      </c>
      <c r="B2164" s="6" t="s">
        <v>571</v>
      </c>
      <c r="C2164" s="11">
        <v>100</v>
      </c>
      <c r="D2164" s="11">
        <v>91</v>
      </c>
      <c r="E2164" s="11">
        <v>67</v>
      </c>
      <c r="F2164" s="11">
        <v>597</v>
      </c>
      <c r="G2164" s="6" t="s">
        <v>1655</v>
      </c>
      <c r="H2164" s="11">
        <v>2000</v>
      </c>
      <c r="I2164" s="11">
        <v>94497271</v>
      </c>
      <c r="J2164" s="6" t="s">
        <v>378</v>
      </c>
      <c r="K2164" s="6" t="s">
        <v>599</v>
      </c>
      <c r="L2164" s="6" t="s">
        <v>1074</v>
      </c>
      <c r="M2164" s="11" t="s">
        <v>4118</v>
      </c>
      <c r="N2164" s="11" t="s">
        <v>4459</v>
      </c>
      <c r="O2164" s="6"/>
      <c r="P2164" s="11"/>
      <c r="Q2164" s="11">
        <v>99</v>
      </c>
      <c r="R2164" s="6" t="s">
        <v>25</v>
      </c>
      <c r="S2164" s="6" t="s">
        <v>26</v>
      </c>
      <c r="T2164" s="6" t="s">
        <v>54</v>
      </c>
      <c r="U2164" s="11">
        <v>20000000</v>
      </c>
      <c r="V2164" s="11">
        <v>2008</v>
      </c>
      <c r="W2164" s="11">
        <v>641</v>
      </c>
      <c r="X2164" s="11">
        <v>3.7</v>
      </c>
      <c r="Y2164" s="11">
        <v>2.35</v>
      </c>
      <c r="Z2164" s="12">
        <v>0</v>
      </c>
    </row>
    <row r="2165" spans="1:26" x14ac:dyDescent="0.25">
      <c r="A2165" s="8" t="s">
        <v>20</v>
      </c>
      <c r="B2165" s="9" t="s">
        <v>149</v>
      </c>
      <c r="C2165" s="13">
        <v>511</v>
      </c>
      <c r="D2165" s="13">
        <v>112</v>
      </c>
      <c r="E2165" s="13">
        <v>0</v>
      </c>
      <c r="F2165" s="13">
        <v>697</v>
      </c>
      <c r="G2165" s="9" t="s">
        <v>891</v>
      </c>
      <c r="H2165" s="13">
        <v>6000</v>
      </c>
      <c r="I2165" s="13">
        <v>137387272</v>
      </c>
      <c r="J2165" s="9" t="s">
        <v>1786</v>
      </c>
      <c r="K2165" s="9" t="s">
        <v>5505</v>
      </c>
      <c r="L2165" s="9" t="s">
        <v>2604</v>
      </c>
      <c r="M2165" s="13"/>
      <c r="N2165" s="13"/>
      <c r="O2165" s="9"/>
      <c r="P2165" s="13"/>
      <c r="Q2165" s="13">
        <v>807</v>
      </c>
      <c r="R2165" s="9" t="s">
        <v>25</v>
      </c>
      <c r="S2165" s="9" t="s">
        <v>26</v>
      </c>
      <c r="T2165" s="9" t="s">
        <v>249</v>
      </c>
      <c r="U2165" s="13">
        <v>20000000</v>
      </c>
      <c r="V2165" s="13">
        <v>2013</v>
      </c>
      <c r="W2165" s="13">
        <v>960</v>
      </c>
      <c r="X2165" s="13">
        <v>7.5</v>
      </c>
      <c r="Y2165" s="13">
        <v>2.35</v>
      </c>
      <c r="Z2165" s="14">
        <v>131000</v>
      </c>
    </row>
    <row r="2166" spans="1:26" x14ac:dyDescent="0.25">
      <c r="A2166" s="5" t="s">
        <v>20</v>
      </c>
      <c r="B2166" s="6" t="s">
        <v>1249</v>
      </c>
      <c r="C2166" s="11">
        <v>75</v>
      </c>
      <c r="D2166" s="11">
        <v>95</v>
      </c>
      <c r="E2166" s="11">
        <v>32</v>
      </c>
      <c r="F2166" s="11">
        <v>563</v>
      </c>
      <c r="G2166" s="6" t="s">
        <v>1270</v>
      </c>
      <c r="H2166" s="11">
        <v>826</v>
      </c>
      <c r="I2166" s="11">
        <v>82301521</v>
      </c>
      <c r="J2166" s="6" t="s">
        <v>378</v>
      </c>
      <c r="K2166" s="6" t="s">
        <v>599</v>
      </c>
      <c r="L2166" s="6" t="s">
        <v>4118</v>
      </c>
      <c r="M2166" s="11" t="s">
        <v>4459</v>
      </c>
      <c r="N2166" s="11"/>
      <c r="O2166" s="6"/>
      <c r="P2166" s="11"/>
      <c r="Q2166" s="11">
        <v>149</v>
      </c>
      <c r="R2166" s="6" t="s">
        <v>25</v>
      </c>
      <c r="S2166" s="6" t="s">
        <v>26</v>
      </c>
      <c r="T2166" s="6" t="s">
        <v>54</v>
      </c>
      <c r="U2166" s="11">
        <v>32000000</v>
      </c>
      <c r="V2166" s="11">
        <v>2005</v>
      </c>
      <c r="W2166" s="11">
        <v>642</v>
      </c>
      <c r="X2166" s="11">
        <v>4.5999999999999996</v>
      </c>
      <c r="Y2166" s="11">
        <v>1.85</v>
      </c>
      <c r="Z2166" s="12">
        <v>773</v>
      </c>
    </row>
    <row r="2167" spans="1:26" x14ac:dyDescent="0.25">
      <c r="A2167" s="8" t="s">
        <v>20</v>
      </c>
      <c r="B2167" s="9" t="s">
        <v>1296</v>
      </c>
      <c r="C2167" s="13">
        <v>148</v>
      </c>
      <c r="D2167" s="13">
        <v>100</v>
      </c>
      <c r="E2167" s="13">
        <v>265</v>
      </c>
      <c r="F2167" s="13">
        <v>265</v>
      </c>
      <c r="G2167" s="9" t="s">
        <v>2652</v>
      </c>
      <c r="H2167" s="13">
        <v>989</v>
      </c>
      <c r="I2167" s="13">
        <v>84518155</v>
      </c>
      <c r="J2167" s="9" t="s">
        <v>599</v>
      </c>
      <c r="K2167" s="9"/>
      <c r="L2167" s="9"/>
      <c r="M2167" s="13"/>
      <c r="N2167" s="13"/>
      <c r="O2167" s="9"/>
      <c r="P2167" s="13"/>
      <c r="Q2167" s="13">
        <v>144</v>
      </c>
      <c r="R2167" s="9" t="s">
        <v>25</v>
      </c>
      <c r="S2167" s="9" t="s">
        <v>26</v>
      </c>
      <c r="T2167" s="9" t="s">
        <v>249</v>
      </c>
      <c r="U2167" s="13">
        <v>20000000</v>
      </c>
      <c r="V2167" s="13">
        <v>2014</v>
      </c>
      <c r="W2167" s="13">
        <v>830</v>
      </c>
      <c r="X2167" s="13">
        <v>4.9000000000000004</v>
      </c>
      <c r="Y2167" s="13">
        <v>1.85</v>
      </c>
      <c r="Z2167" s="14">
        <v>11000</v>
      </c>
    </row>
    <row r="2168" spans="1:26" x14ac:dyDescent="0.25">
      <c r="A2168" s="5" t="s">
        <v>20</v>
      </c>
      <c r="B2168" s="6" t="s">
        <v>884</v>
      </c>
      <c r="C2168" s="11">
        <v>253</v>
      </c>
      <c r="D2168" s="11">
        <v>105</v>
      </c>
      <c r="E2168" s="11">
        <v>154</v>
      </c>
      <c r="F2168" s="11">
        <v>501</v>
      </c>
      <c r="G2168" s="6" t="s">
        <v>1888</v>
      </c>
      <c r="H2168" s="11">
        <v>884</v>
      </c>
      <c r="I2168" s="11">
        <v>80050171</v>
      </c>
      <c r="J2168" s="6" t="s">
        <v>1074</v>
      </c>
      <c r="K2168" s="6" t="s">
        <v>5505</v>
      </c>
      <c r="L2168" s="6" t="s">
        <v>2604</v>
      </c>
      <c r="M2168" s="11"/>
      <c r="N2168" s="11"/>
      <c r="O2168" s="6"/>
      <c r="P2168" s="11"/>
      <c r="Q2168" s="11">
        <v>491</v>
      </c>
      <c r="R2168" s="6" t="s">
        <v>25</v>
      </c>
      <c r="S2168" s="6" t="s">
        <v>26</v>
      </c>
      <c r="T2168" s="6" t="s">
        <v>27</v>
      </c>
      <c r="U2168" s="11">
        <v>20000000</v>
      </c>
      <c r="V2168" s="11">
        <v>2007</v>
      </c>
      <c r="W2168" s="11">
        <v>617</v>
      </c>
      <c r="X2168" s="11">
        <v>6.9</v>
      </c>
      <c r="Y2168" s="11">
        <v>1.85</v>
      </c>
      <c r="Z2168" s="12">
        <v>0</v>
      </c>
    </row>
    <row r="2169" spans="1:26" x14ac:dyDescent="0.25">
      <c r="A2169" s="8" t="s">
        <v>20</v>
      </c>
      <c r="B2169" s="9" t="s">
        <v>2369</v>
      </c>
      <c r="C2169" s="13">
        <v>204</v>
      </c>
      <c r="D2169" s="13">
        <v>108</v>
      </c>
      <c r="E2169" s="13">
        <v>0</v>
      </c>
      <c r="F2169" s="13">
        <v>487</v>
      </c>
      <c r="G2169" s="9" t="s">
        <v>264</v>
      </c>
      <c r="H2169" s="13">
        <v>2000</v>
      </c>
      <c r="I2169" s="13">
        <v>81257845</v>
      </c>
      <c r="J2169" s="9" t="s">
        <v>599</v>
      </c>
      <c r="K2169" s="9" t="s">
        <v>2909</v>
      </c>
      <c r="L2169" s="9"/>
      <c r="M2169" s="13"/>
      <c r="N2169" s="13"/>
      <c r="O2169" s="9"/>
      <c r="P2169" s="13"/>
      <c r="Q2169" s="13">
        <v>479</v>
      </c>
      <c r="R2169" s="9" t="s">
        <v>25</v>
      </c>
      <c r="S2169" s="9" t="s">
        <v>26</v>
      </c>
      <c r="T2169" s="9" t="s">
        <v>27</v>
      </c>
      <c r="U2169" s="13">
        <v>35000000</v>
      </c>
      <c r="V2169" s="13">
        <v>2003</v>
      </c>
      <c r="W2169" s="13">
        <v>931</v>
      </c>
      <c r="X2169" s="13">
        <v>7.1</v>
      </c>
      <c r="Y2169" s="13">
        <v>1.85</v>
      </c>
      <c r="Z2169" s="14">
        <v>0</v>
      </c>
    </row>
    <row r="2170" spans="1:26" x14ac:dyDescent="0.25">
      <c r="A2170" s="5" t="s">
        <v>20</v>
      </c>
      <c r="B2170" s="6" t="s">
        <v>805</v>
      </c>
      <c r="C2170" s="11">
        <v>72</v>
      </c>
      <c r="D2170" s="11">
        <v>101</v>
      </c>
      <c r="E2170" s="11">
        <v>545</v>
      </c>
      <c r="F2170" s="11">
        <v>545</v>
      </c>
      <c r="G2170" s="6" t="s">
        <v>251</v>
      </c>
      <c r="H2170" s="11">
        <v>1000</v>
      </c>
      <c r="I2170" s="11">
        <v>70360285</v>
      </c>
      <c r="J2170" s="6" t="s">
        <v>497</v>
      </c>
      <c r="K2170" s="6" t="s">
        <v>378</v>
      </c>
      <c r="L2170" s="6" t="s">
        <v>478</v>
      </c>
      <c r="M2170" s="11" t="s">
        <v>2970</v>
      </c>
      <c r="N2170" s="11" t="s">
        <v>2604</v>
      </c>
      <c r="O2170" s="6"/>
      <c r="P2170" s="11"/>
      <c r="Q2170" s="11">
        <v>283</v>
      </c>
      <c r="R2170" s="6" t="s">
        <v>25</v>
      </c>
      <c r="S2170" s="6" t="s">
        <v>26</v>
      </c>
      <c r="T2170" s="6" t="s">
        <v>27</v>
      </c>
      <c r="U2170" s="11">
        <v>18000000</v>
      </c>
      <c r="V2170" s="11">
        <v>1995</v>
      </c>
      <c r="W2170" s="11">
        <v>1000</v>
      </c>
      <c r="X2170" s="11">
        <v>5.8</v>
      </c>
      <c r="Y2170" s="11">
        <v>1.85</v>
      </c>
      <c r="Z2170" s="12">
        <v>0</v>
      </c>
    </row>
    <row r="2171" spans="1:26" x14ac:dyDescent="0.25">
      <c r="A2171" s="8" t="s">
        <v>20</v>
      </c>
      <c r="B2171" s="9" t="s">
        <v>1707</v>
      </c>
      <c r="C2171" s="13">
        <v>98</v>
      </c>
      <c r="D2171" s="13">
        <v>114</v>
      </c>
      <c r="E2171" s="13">
        <v>118</v>
      </c>
      <c r="F2171" s="13">
        <v>40</v>
      </c>
      <c r="G2171" s="9" t="s">
        <v>2248</v>
      </c>
      <c r="H2171" s="13">
        <v>489</v>
      </c>
      <c r="I2171" s="13">
        <v>12831121</v>
      </c>
      <c r="J2171" s="9" t="s">
        <v>1074</v>
      </c>
      <c r="K2171" s="9" t="s">
        <v>5505</v>
      </c>
      <c r="L2171" s="9" t="s">
        <v>4459</v>
      </c>
      <c r="M2171" s="13" t="s">
        <v>2604</v>
      </c>
      <c r="N2171" s="13"/>
      <c r="O2171" s="9"/>
      <c r="P2171" s="13"/>
      <c r="Q2171" s="13">
        <v>298</v>
      </c>
      <c r="R2171" s="9" t="s">
        <v>25</v>
      </c>
      <c r="S2171" s="9" t="s">
        <v>26</v>
      </c>
      <c r="T2171" s="9" t="s">
        <v>27</v>
      </c>
      <c r="U2171" s="13">
        <v>30000000</v>
      </c>
      <c r="V2171" s="13">
        <v>2004</v>
      </c>
      <c r="W2171" s="13">
        <v>93</v>
      </c>
      <c r="X2171" s="13">
        <v>7</v>
      </c>
      <c r="Y2171" s="13">
        <v>2.35</v>
      </c>
      <c r="Z2171" s="14">
        <v>0</v>
      </c>
    </row>
    <row r="2172" spans="1:26" x14ac:dyDescent="0.25">
      <c r="A2172" s="5" t="s">
        <v>20</v>
      </c>
      <c r="B2172" s="6" t="s">
        <v>1201</v>
      </c>
      <c r="C2172" s="11">
        <v>62</v>
      </c>
      <c r="D2172" s="11">
        <v>109</v>
      </c>
      <c r="E2172" s="11">
        <v>322</v>
      </c>
      <c r="F2172" s="11">
        <v>861</v>
      </c>
      <c r="G2172" s="6" t="s">
        <v>310</v>
      </c>
      <c r="H2172" s="11">
        <v>1000</v>
      </c>
      <c r="I2172" s="11">
        <v>69148997</v>
      </c>
      <c r="J2172" s="6" t="s">
        <v>599</v>
      </c>
      <c r="K2172" s="6" t="s">
        <v>5507</v>
      </c>
      <c r="L2172" s="6"/>
      <c r="M2172" s="11"/>
      <c r="N2172" s="11"/>
      <c r="O2172" s="6"/>
      <c r="P2172" s="11"/>
      <c r="Q2172" s="11">
        <v>251</v>
      </c>
      <c r="R2172" s="6" t="s">
        <v>25</v>
      </c>
      <c r="S2172" s="6" t="s">
        <v>26</v>
      </c>
      <c r="T2172" s="6" t="s">
        <v>27</v>
      </c>
      <c r="U2172" s="11">
        <v>37000000</v>
      </c>
      <c r="V2172" s="11">
        <v>2004</v>
      </c>
      <c r="W2172" s="11">
        <v>960</v>
      </c>
      <c r="X2172" s="11">
        <v>5.4</v>
      </c>
      <c r="Y2172" s="11">
        <v>1.85</v>
      </c>
      <c r="Z2172" s="12">
        <v>0</v>
      </c>
    </row>
    <row r="2173" spans="1:26" x14ac:dyDescent="0.25">
      <c r="A2173" s="8" t="s">
        <v>20</v>
      </c>
      <c r="B2173" s="9" t="s">
        <v>2161</v>
      </c>
      <c r="C2173" s="13">
        <v>549</v>
      </c>
      <c r="D2173" s="13">
        <v>115</v>
      </c>
      <c r="E2173" s="13">
        <v>729</v>
      </c>
      <c r="F2173" s="13">
        <v>552</v>
      </c>
      <c r="G2173" s="9" t="s">
        <v>2654</v>
      </c>
      <c r="H2173" s="13">
        <v>8000</v>
      </c>
      <c r="I2173" s="13">
        <v>82624961</v>
      </c>
      <c r="J2173" s="9" t="s">
        <v>599</v>
      </c>
      <c r="K2173" s="9" t="s">
        <v>1074</v>
      </c>
      <c r="L2173" s="9"/>
      <c r="M2173" s="13"/>
      <c r="N2173" s="13"/>
      <c r="O2173" s="9"/>
      <c r="P2173" s="13"/>
      <c r="Q2173" s="13">
        <v>439</v>
      </c>
      <c r="R2173" s="9" t="s">
        <v>25</v>
      </c>
      <c r="S2173" s="9" t="s">
        <v>26</v>
      </c>
      <c r="T2173" s="9" t="s">
        <v>249</v>
      </c>
      <c r="U2173" s="13">
        <v>20000000</v>
      </c>
      <c r="V2173" s="13">
        <v>2011</v>
      </c>
      <c r="W2173" s="13">
        <v>727</v>
      </c>
      <c r="X2173" s="13">
        <v>7.3</v>
      </c>
      <c r="Y2173" s="13">
        <v>2.35</v>
      </c>
      <c r="Z2173" s="14">
        <v>22000</v>
      </c>
    </row>
    <row r="2174" spans="1:26" x14ac:dyDescent="0.25">
      <c r="A2174" s="5" t="s">
        <v>309</v>
      </c>
      <c r="B2174" s="6" t="s">
        <v>834</v>
      </c>
      <c r="C2174" s="11">
        <v>106</v>
      </c>
      <c r="D2174" s="11">
        <v>117</v>
      </c>
      <c r="E2174" s="11">
        <v>99</v>
      </c>
      <c r="F2174" s="11">
        <v>165</v>
      </c>
      <c r="G2174" s="6" t="s">
        <v>2655</v>
      </c>
      <c r="H2174" s="11">
        <v>596</v>
      </c>
      <c r="I2174" s="11">
        <v>67325559</v>
      </c>
      <c r="J2174" s="6" t="s">
        <v>378</v>
      </c>
      <c r="K2174" s="6" t="s">
        <v>599</v>
      </c>
      <c r="L2174" s="6" t="s">
        <v>1074</v>
      </c>
      <c r="M2174" s="11" t="s">
        <v>4118</v>
      </c>
      <c r="N2174" s="11" t="s">
        <v>5505</v>
      </c>
      <c r="O2174" s="6"/>
      <c r="P2174" s="11"/>
      <c r="Q2174" s="11">
        <v>331</v>
      </c>
      <c r="R2174" s="6" t="s">
        <v>25</v>
      </c>
      <c r="S2174" s="6" t="s">
        <v>26</v>
      </c>
      <c r="T2174" s="6" t="s">
        <v>54</v>
      </c>
      <c r="U2174" s="11">
        <v>20000000</v>
      </c>
      <c r="V2174" s="11">
        <v>2003</v>
      </c>
      <c r="W2174" s="11">
        <v>265</v>
      </c>
      <c r="X2174" s="11">
        <v>7.1</v>
      </c>
      <c r="Y2174" s="11">
        <v>1.85</v>
      </c>
      <c r="Z2174" s="12">
        <v>0</v>
      </c>
    </row>
    <row r="2175" spans="1:26" x14ac:dyDescent="0.25">
      <c r="A2175" s="8" t="s">
        <v>20</v>
      </c>
      <c r="B2175" s="9" t="s">
        <v>1739</v>
      </c>
      <c r="C2175" s="13">
        <v>123</v>
      </c>
      <c r="D2175" s="13">
        <v>107</v>
      </c>
      <c r="E2175" s="13">
        <v>30</v>
      </c>
      <c r="F2175" s="13">
        <v>318</v>
      </c>
      <c r="G2175" s="9" t="s">
        <v>2656</v>
      </c>
      <c r="H2175" s="13">
        <v>742</v>
      </c>
      <c r="I2175" s="13">
        <v>62933793</v>
      </c>
      <c r="J2175" s="9" t="s">
        <v>1074</v>
      </c>
      <c r="K2175" s="9" t="s">
        <v>4118</v>
      </c>
      <c r="L2175" s="9" t="s">
        <v>2909</v>
      </c>
      <c r="M2175" s="13" t="s">
        <v>4459</v>
      </c>
      <c r="N2175" s="13"/>
      <c r="O2175" s="9"/>
      <c r="P2175" s="13"/>
      <c r="Q2175" s="13">
        <v>185</v>
      </c>
      <c r="R2175" s="9" t="s">
        <v>25</v>
      </c>
      <c r="S2175" s="9" t="s">
        <v>26</v>
      </c>
      <c r="T2175" s="9" t="s">
        <v>54</v>
      </c>
      <c r="U2175" s="13">
        <v>20000000</v>
      </c>
      <c r="V2175" s="13">
        <v>2010</v>
      </c>
      <c r="W2175" s="13">
        <v>360</v>
      </c>
      <c r="X2175" s="13">
        <v>5.8</v>
      </c>
      <c r="Y2175" s="13">
        <v>2.35</v>
      </c>
      <c r="Z2175" s="14">
        <v>10000</v>
      </c>
    </row>
    <row r="2176" spans="1:26" x14ac:dyDescent="0.25">
      <c r="A2176" s="5" t="s">
        <v>20</v>
      </c>
      <c r="B2176" s="6" t="s">
        <v>2657</v>
      </c>
      <c r="C2176" s="11">
        <v>597</v>
      </c>
      <c r="D2176" s="11">
        <v>134</v>
      </c>
      <c r="E2176" s="11">
        <v>0</v>
      </c>
      <c r="F2176" s="11">
        <v>500</v>
      </c>
      <c r="G2176" s="6" t="s">
        <v>1490</v>
      </c>
      <c r="H2176" s="11">
        <v>2000</v>
      </c>
      <c r="I2176" s="11">
        <v>56667870</v>
      </c>
      <c r="J2176" s="6" t="s">
        <v>3170</v>
      </c>
      <c r="K2176" s="6" t="s">
        <v>1074</v>
      </c>
      <c r="L2176" s="6" t="s">
        <v>5155</v>
      </c>
      <c r="M2176" s="11"/>
      <c r="N2176" s="11"/>
      <c r="O2176" s="6"/>
      <c r="P2176" s="11"/>
      <c r="Q2176" s="11">
        <v>695</v>
      </c>
      <c r="R2176" s="6" t="s">
        <v>25</v>
      </c>
      <c r="S2176" s="6" t="s">
        <v>26</v>
      </c>
      <c r="T2176" s="6" t="s">
        <v>249</v>
      </c>
      <c r="U2176" s="11">
        <v>20000000</v>
      </c>
      <c r="V2176" s="11">
        <v>2013</v>
      </c>
      <c r="W2176" s="11">
        <v>660</v>
      </c>
      <c r="X2176" s="11">
        <v>8.1</v>
      </c>
      <c r="Y2176" s="11">
        <v>2.35</v>
      </c>
      <c r="Z2176" s="12">
        <v>83000</v>
      </c>
    </row>
    <row r="2177" spans="1:26" x14ac:dyDescent="0.25">
      <c r="A2177" s="8" t="s">
        <v>20</v>
      </c>
      <c r="B2177" s="9" t="s">
        <v>2228</v>
      </c>
      <c r="C2177" s="13">
        <v>64</v>
      </c>
      <c r="D2177" s="13">
        <v>118</v>
      </c>
      <c r="E2177" s="13">
        <v>30</v>
      </c>
      <c r="F2177" s="13">
        <v>284</v>
      </c>
      <c r="G2177" s="9" t="s">
        <v>1791</v>
      </c>
      <c r="H2177" s="13">
        <v>962</v>
      </c>
      <c r="I2177" s="13">
        <v>56398162</v>
      </c>
      <c r="J2177" s="9" t="s">
        <v>599</v>
      </c>
      <c r="K2177" s="9" t="s">
        <v>1074</v>
      </c>
      <c r="L2177" s="9" t="s">
        <v>2909</v>
      </c>
      <c r="M2177" s="13" t="s">
        <v>4459</v>
      </c>
      <c r="N2177" s="13"/>
      <c r="O2177" s="9"/>
      <c r="P2177" s="13"/>
      <c r="Q2177" s="13">
        <v>185</v>
      </c>
      <c r="R2177" s="9" t="s">
        <v>25</v>
      </c>
      <c r="S2177" s="9" t="s">
        <v>26</v>
      </c>
      <c r="T2177" s="9" t="s">
        <v>27</v>
      </c>
      <c r="U2177" s="13">
        <v>20000000</v>
      </c>
      <c r="V2177" s="13">
        <v>2002</v>
      </c>
      <c r="W2177" s="13">
        <v>593</v>
      </c>
      <c r="X2177" s="13">
        <v>5.7</v>
      </c>
      <c r="Y2177" s="13">
        <v>2.35</v>
      </c>
      <c r="Z2177" s="14">
        <v>2000</v>
      </c>
    </row>
    <row r="2178" spans="1:26" x14ac:dyDescent="0.25">
      <c r="A2178" s="5" t="s">
        <v>20</v>
      </c>
      <c r="B2178" s="6" t="s">
        <v>2435</v>
      </c>
      <c r="C2178" s="11">
        <v>40</v>
      </c>
      <c r="D2178" s="11">
        <v>121</v>
      </c>
      <c r="E2178" s="11">
        <v>0</v>
      </c>
      <c r="F2178" s="11">
        <v>721</v>
      </c>
      <c r="G2178" s="6" t="s">
        <v>2031</v>
      </c>
      <c r="H2178" s="11">
        <v>2000</v>
      </c>
      <c r="I2178" s="11">
        <v>60072596</v>
      </c>
      <c r="J2178" s="6" t="s">
        <v>599</v>
      </c>
      <c r="K2178" s="6" t="s">
        <v>1074</v>
      </c>
      <c r="L2178" s="6" t="s">
        <v>4459</v>
      </c>
      <c r="M2178" s="11"/>
      <c r="N2178" s="11"/>
      <c r="O2178" s="6"/>
      <c r="P2178" s="11"/>
      <c r="Q2178" s="11">
        <v>68</v>
      </c>
      <c r="R2178" s="6" t="s">
        <v>25</v>
      </c>
      <c r="S2178" s="6" t="s">
        <v>26</v>
      </c>
      <c r="T2178" s="6" t="s">
        <v>27</v>
      </c>
      <c r="U2178" s="11">
        <v>20000000</v>
      </c>
      <c r="V2178" s="11">
        <v>2010</v>
      </c>
      <c r="W2178" s="11">
        <v>907</v>
      </c>
      <c r="X2178" s="11">
        <v>4.4000000000000004</v>
      </c>
      <c r="Y2178" s="11">
        <v>1.85</v>
      </c>
      <c r="Z2178" s="12">
        <v>0</v>
      </c>
    </row>
    <row r="2179" spans="1:26" x14ac:dyDescent="0.25">
      <c r="A2179" s="8" t="s">
        <v>20</v>
      </c>
      <c r="B2179" s="9" t="s">
        <v>116</v>
      </c>
      <c r="C2179" s="13">
        <v>111</v>
      </c>
      <c r="D2179" s="13">
        <v>105</v>
      </c>
      <c r="E2179" s="13">
        <v>13000</v>
      </c>
      <c r="F2179" s="13">
        <v>658</v>
      </c>
      <c r="G2179" s="9" t="s">
        <v>1272</v>
      </c>
      <c r="H2179" s="13">
        <v>40000</v>
      </c>
      <c r="I2179" s="13">
        <v>56362352</v>
      </c>
      <c r="J2179" s="9" t="s">
        <v>478</v>
      </c>
      <c r="K2179" s="9" t="s">
        <v>4459</v>
      </c>
      <c r="L2179" s="9"/>
      <c r="M2179" s="13"/>
      <c r="N2179" s="13"/>
      <c r="O2179" s="9"/>
      <c r="P2179" s="13"/>
      <c r="Q2179" s="13">
        <v>588</v>
      </c>
      <c r="R2179" s="9" t="s">
        <v>25</v>
      </c>
      <c r="S2179" s="9" t="s">
        <v>26</v>
      </c>
      <c r="T2179" s="9" t="s">
        <v>27</v>
      </c>
      <c r="U2179" s="13">
        <v>20000000</v>
      </c>
      <c r="V2179" s="13">
        <v>1990</v>
      </c>
      <c r="W2179" s="13">
        <v>967</v>
      </c>
      <c r="X2179" s="13">
        <v>7.9</v>
      </c>
      <c r="Y2179" s="13">
        <v>1.85</v>
      </c>
      <c r="Z2179" s="14">
        <v>16000</v>
      </c>
    </row>
    <row r="2180" spans="1:26" x14ac:dyDescent="0.25">
      <c r="A2180" s="5" t="s">
        <v>20</v>
      </c>
      <c r="B2180" s="6" t="s">
        <v>2659</v>
      </c>
      <c r="C2180" s="11">
        <v>151</v>
      </c>
      <c r="D2180" s="11">
        <v>110</v>
      </c>
      <c r="E2180" s="11">
        <v>17</v>
      </c>
      <c r="F2180" s="11">
        <v>418</v>
      </c>
      <c r="G2180" s="6" t="s">
        <v>305</v>
      </c>
      <c r="H2180" s="11">
        <v>11000</v>
      </c>
      <c r="I2180" s="11">
        <v>56154094</v>
      </c>
      <c r="J2180" s="6" t="s">
        <v>1074</v>
      </c>
      <c r="K2180" s="6" t="s">
        <v>4459</v>
      </c>
      <c r="L2180" s="6"/>
      <c r="M2180" s="11"/>
      <c r="N2180" s="11"/>
      <c r="O2180" s="6"/>
      <c r="P2180" s="11"/>
      <c r="Q2180" s="11">
        <v>130</v>
      </c>
      <c r="R2180" s="6" t="s">
        <v>25</v>
      </c>
      <c r="S2180" s="6" t="s">
        <v>34</v>
      </c>
      <c r="T2180" s="6" t="s">
        <v>27</v>
      </c>
      <c r="U2180" s="11">
        <v>20000000</v>
      </c>
      <c r="V2180" s="11">
        <v>2016</v>
      </c>
      <c r="W2180" s="11">
        <v>10000</v>
      </c>
      <c r="X2180" s="11">
        <v>7.6</v>
      </c>
      <c r="Y2180" s="11">
        <v>2.35</v>
      </c>
      <c r="Z2180" s="12">
        <v>51000</v>
      </c>
    </row>
    <row r="2181" spans="1:26" x14ac:dyDescent="0.25">
      <c r="A2181" s="8" t="s">
        <v>20</v>
      </c>
      <c r="B2181" s="9" t="s">
        <v>2435</v>
      </c>
      <c r="C2181" s="13">
        <v>31</v>
      </c>
      <c r="D2181" s="13">
        <v>114</v>
      </c>
      <c r="E2181" s="13">
        <v>0</v>
      </c>
      <c r="F2181" s="13">
        <v>582</v>
      </c>
      <c r="G2181" s="9" t="s">
        <v>618</v>
      </c>
      <c r="H2181" s="13">
        <v>982</v>
      </c>
      <c r="I2181" s="13">
        <v>65623128</v>
      </c>
      <c r="J2181" s="9" t="s">
        <v>599</v>
      </c>
      <c r="K2181" s="9" t="s">
        <v>5507</v>
      </c>
      <c r="L2181" s="9" t="s">
        <v>1074</v>
      </c>
      <c r="M2181" s="13"/>
      <c r="N2181" s="13"/>
      <c r="O2181" s="9"/>
      <c r="P2181" s="13"/>
      <c r="Q2181" s="13">
        <v>50</v>
      </c>
      <c r="R2181" s="9" t="s">
        <v>25</v>
      </c>
      <c r="S2181" s="9" t="s">
        <v>26</v>
      </c>
      <c r="T2181" s="9" t="s">
        <v>27</v>
      </c>
      <c r="U2181" s="13">
        <v>20000000</v>
      </c>
      <c r="V2181" s="13">
        <v>2012</v>
      </c>
      <c r="W2181" s="13">
        <v>618</v>
      </c>
      <c r="X2181" s="13">
        <v>4.8</v>
      </c>
      <c r="Y2181" s="13">
        <v>1.85</v>
      </c>
      <c r="Z2181" s="14">
        <v>0</v>
      </c>
    </row>
    <row r="2182" spans="1:26" x14ac:dyDescent="0.25">
      <c r="A2182" s="5" t="s">
        <v>20</v>
      </c>
      <c r="B2182" s="6" t="s">
        <v>1405</v>
      </c>
      <c r="C2182" s="11">
        <v>138</v>
      </c>
      <c r="D2182" s="11">
        <v>104</v>
      </c>
      <c r="E2182" s="11">
        <v>607</v>
      </c>
      <c r="F2182" s="11">
        <v>109</v>
      </c>
      <c r="G2182" s="6" t="s">
        <v>2661</v>
      </c>
      <c r="H2182" s="11">
        <v>813</v>
      </c>
      <c r="I2182" s="11"/>
      <c r="J2182" s="6" t="s">
        <v>497</v>
      </c>
      <c r="K2182" s="6" t="s">
        <v>5507</v>
      </c>
      <c r="L2182" s="6" t="s">
        <v>1074</v>
      </c>
      <c r="M2182" s="11" t="s">
        <v>2604</v>
      </c>
      <c r="N2182" s="11"/>
      <c r="O2182" s="6"/>
      <c r="P2182" s="11"/>
      <c r="Q2182" s="11">
        <v>280</v>
      </c>
      <c r="R2182" s="6" t="s">
        <v>25</v>
      </c>
      <c r="S2182" s="6" t="s">
        <v>26</v>
      </c>
      <c r="T2182" s="6" t="s">
        <v>249</v>
      </c>
      <c r="U2182" s="11">
        <v>1800000</v>
      </c>
      <c r="V2182" s="11">
        <v>1971</v>
      </c>
      <c r="W2182" s="11">
        <v>165</v>
      </c>
      <c r="X2182" s="11">
        <v>7.8</v>
      </c>
      <c r="Y2182" s="11">
        <v>1.85</v>
      </c>
      <c r="Z2182" s="12">
        <v>0</v>
      </c>
    </row>
    <row r="2183" spans="1:26" x14ac:dyDescent="0.25">
      <c r="A2183" s="8" t="s">
        <v>20</v>
      </c>
      <c r="B2183" s="9" t="s">
        <v>2662</v>
      </c>
      <c r="C2183" s="13">
        <v>81</v>
      </c>
      <c r="D2183" s="13">
        <v>100</v>
      </c>
      <c r="E2183" s="13">
        <v>24</v>
      </c>
      <c r="F2183" s="13">
        <v>851</v>
      </c>
      <c r="G2183" s="9" t="s">
        <v>1159</v>
      </c>
      <c r="H2183" s="13">
        <v>15000</v>
      </c>
      <c r="I2183" s="13">
        <v>55461307</v>
      </c>
      <c r="J2183" s="9" t="s">
        <v>599</v>
      </c>
      <c r="K2183" s="9"/>
      <c r="L2183" s="9"/>
      <c r="M2183" s="13"/>
      <c r="N2183" s="13"/>
      <c r="O2183" s="9"/>
      <c r="P2183" s="13"/>
      <c r="Q2183" s="13">
        <v>46</v>
      </c>
      <c r="R2183" s="9" t="s">
        <v>25</v>
      </c>
      <c r="S2183" s="9" t="s">
        <v>26</v>
      </c>
      <c r="T2183" s="9" t="s">
        <v>249</v>
      </c>
      <c r="U2183" s="13">
        <v>20000000</v>
      </c>
      <c r="V2183" s="13">
        <v>2016</v>
      </c>
      <c r="W2183" s="13">
        <v>1000</v>
      </c>
      <c r="X2183" s="13">
        <v>6.7</v>
      </c>
      <c r="Y2183" s="13"/>
      <c r="Z2183" s="14">
        <v>18000</v>
      </c>
    </row>
    <row r="2184" spans="1:26" x14ac:dyDescent="0.25">
      <c r="A2184" s="5" t="s">
        <v>20</v>
      </c>
      <c r="B2184" s="6" t="s">
        <v>2663</v>
      </c>
      <c r="C2184" s="11">
        <v>99</v>
      </c>
      <c r="D2184" s="11">
        <v>85</v>
      </c>
      <c r="E2184" s="11">
        <v>64</v>
      </c>
      <c r="F2184" s="11">
        <v>729</v>
      </c>
      <c r="G2184" s="6" t="s">
        <v>875</v>
      </c>
      <c r="H2184" s="11">
        <v>3000</v>
      </c>
      <c r="I2184" s="11">
        <v>48546578</v>
      </c>
      <c r="J2184" s="6" t="s">
        <v>599</v>
      </c>
      <c r="K2184" s="6" t="s">
        <v>4459</v>
      </c>
      <c r="L2184" s="6"/>
      <c r="M2184" s="11"/>
      <c r="N2184" s="11"/>
      <c r="O2184" s="6"/>
      <c r="P2184" s="11"/>
      <c r="Q2184" s="11">
        <v>613</v>
      </c>
      <c r="R2184" s="6" t="s">
        <v>25</v>
      </c>
      <c r="S2184" s="6" t="s">
        <v>26</v>
      </c>
      <c r="T2184" s="6" t="s">
        <v>27</v>
      </c>
      <c r="U2184" s="11">
        <v>20000000</v>
      </c>
      <c r="V2184" s="11">
        <v>2006</v>
      </c>
      <c r="W2184" s="11">
        <v>869</v>
      </c>
      <c r="X2184" s="11">
        <v>2.7</v>
      </c>
      <c r="Y2184" s="11">
        <v>1.85</v>
      </c>
      <c r="Z2184" s="12">
        <v>806</v>
      </c>
    </row>
    <row r="2185" spans="1:26" x14ac:dyDescent="0.25">
      <c r="A2185" s="8" t="s">
        <v>20</v>
      </c>
      <c r="B2185" s="9" t="s">
        <v>2664</v>
      </c>
      <c r="C2185" s="13">
        <v>80</v>
      </c>
      <c r="D2185" s="13">
        <v>72</v>
      </c>
      <c r="E2185" s="13">
        <v>2</v>
      </c>
      <c r="F2185" s="13">
        <v>434</v>
      </c>
      <c r="G2185" s="9" t="s">
        <v>1459</v>
      </c>
      <c r="H2185" s="13">
        <v>1000</v>
      </c>
      <c r="I2185" s="13">
        <v>48423368</v>
      </c>
      <c r="J2185" s="9" t="s">
        <v>378</v>
      </c>
      <c r="K2185" s="9" t="s">
        <v>2809</v>
      </c>
      <c r="L2185" s="9" t="s">
        <v>4118</v>
      </c>
      <c r="M2185" s="13" t="s">
        <v>478</v>
      </c>
      <c r="N2185" s="13"/>
      <c r="O2185" s="9"/>
      <c r="P2185" s="13"/>
      <c r="Q2185" s="13">
        <v>79</v>
      </c>
      <c r="R2185" s="9" t="s">
        <v>25</v>
      </c>
      <c r="S2185" s="9" t="s">
        <v>26</v>
      </c>
      <c r="T2185" s="9" t="s">
        <v>126</v>
      </c>
      <c r="U2185" s="13">
        <v>20000000</v>
      </c>
      <c r="V2185" s="13">
        <v>2002</v>
      </c>
      <c r="W2185" s="13">
        <v>677</v>
      </c>
      <c r="X2185" s="13">
        <v>5.8</v>
      </c>
      <c r="Y2185" s="13">
        <v>1.66</v>
      </c>
      <c r="Z2185" s="14">
        <v>302</v>
      </c>
    </row>
    <row r="2186" spans="1:26" x14ac:dyDescent="0.25">
      <c r="A2186" s="5" t="s">
        <v>20</v>
      </c>
      <c r="B2186" s="6" t="s">
        <v>2665</v>
      </c>
      <c r="C2186" s="11">
        <v>364</v>
      </c>
      <c r="D2186" s="11">
        <v>128</v>
      </c>
      <c r="E2186" s="11">
        <v>151</v>
      </c>
      <c r="F2186" s="11">
        <v>852</v>
      </c>
      <c r="G2186" s="6" t="s">
        <v>72</v>
      </c>
      <c r="H2186" s="11">
        <v>1000</v>
      </c>
      <c r="I2186" s="11">
        <v>52066000</v>
      </c>
      <c r="J2186" s="6" t="s">
        <v>3170</v>
      </c>
      <c r="K2186" s="6" t="s">
        <v>1074</v>
      </c>
      <c r="L2186" s="6" t="s">
        <v>5155</v>
      </c>
      <c r="M2186" s="11"/>
      <c r="N2186" s="11"/>
      <c r="O2186" s="6"/>
      <c r="P2186" s="11"/>
      <c r="Q2186" s="11">
        <v>212</v>
      </c>
      <c r="R2186" s="6" t="s">
        <v>25</v>
      </c>
      <c r="S2186" s="6" t="s">
        <v>34</v>
      </c>
      <c r="T2186" s="6" t="s">
        <v>27</v>
      </c>
      <c r="U2186" s="11">
        <v>20000000</v>
      </c>
      <c r="V2186" s="11">
        <v>2014</v>
      </c>
      <c r="W2186" s="11">
        <v>1000</v>
      </c>
      <c r="X2186" s="11">
        <v>7.5</v>
      </c>
      <c r="Y2186" s="11">
        <v>2.35</v>
      </c>
      <c r="Z2186" s="12">
        <v>22000</v>
      </c>
    </row>
    <row r="2187" spans="1:26" x14ac:dyDescent="0.25">
      <c r="A2187" s="8" t="s">
        <v>20</v>
      </c>
      <c r="B2187" s="9" t="s">
        <v>2666</v>
      </c>
      <c r="C2187" s="13">
        <v>85</v>
      </c>
      <c r="D2187" s="13">
        <v>72</v>
      </c>
      <c r="E2187" s="13">
        <v>0</v>
      </c>
      <c r="F2187" s="13">
        <v>384</v>
      </c>
      <c r="G2187" s="9" t="s">
        <v>2667</v>
      </c>
      <c r="H2187" s="13">
        <v>3000</v>
      </c>
      <c r="I2187" s="13">
        <v>47887943</v>
      </c>
      <c r="J2187" s="9" t="s">
        <v>378</v>
      </c>
      <c r="K2187" s="9" t="s">
        <v>2809</v>
      </c>
      <c r="L2187" s="9" t="s">
        <v>4118</v>
      </c>
      <c r="M2187" s="13" t="s">
        <v>3976</v>
      </c>
      <c r="N2187" s="13"/>
      <c r="O2187" s="9"/>
      <c r="P2187" s="13"/>
      <c r="Q2187" s="13">
        <v>58</v>
      </c>
      <c r="R2187" s="9" t="s">
        <v>25</v>
      </c>
      <c r="S2187" s="9" t="s">
        <v>26</v>
      </c>
      <c r="T2187" s="9" t="s">
        <v>126</v>
      </c>
      <c r="U2187" s="13">
        <v>20000000</v>
      </c>
      <c r="V2187" s="13">
        <v>2003</v>
      </c>
      <c r="W2187" s="13">
        <v>455</v>
      </c>
      <c r="X2187" s="13">
        <v>5.4</v>
      </c>
      <c r="Y2187" s="13">
        <v>1.85</v>
      </c>
      <c r="Z2187" s="14">
        <v>227</v>
      </c>
    </row>
    <row r="2188" spans="1:26" x14ac:dyDescent="0.25">
      <c r="A2188" s="5" t="s">
        <v>20</v>
      </c>
      <c r="B2188" s="6" t="s">
        <v>1856</v>
      </c>
      <c r="C2188" s="11">
        <v>140</v>
      </c>
      <c r="D2188" s="11">
        <v>89</v>
      </c>
      <c r="E2188" s="11">
        <v>19</v>
      </c>
      <c r="F2188" s="11">
        <v>349</v>
      </c>
      <c r="G2188" s="6" t="s">
        <v>2669</v>
      </c>
      <c r="H2188" s="11">
        <v>526</v>
      </c>
      <c r="I2188" s="11">
        <v>46363118</v>
      </c>
      <c r="J2188" s="6" t="s">
        <v>1074</v>
      </c>
      <c r="K2188" s="6" t="s">
        <v>1786</v>
      </c>
      <c r="L2188" s="6" t="s">
        <v>5505</v>
      </c>
      <c r="M2188" s="11" t="s">
        <v>2604</v>
      </c>
      <c r="N2188" s="11"/>
      <c r="O2188" s="6"/>
      <c r="P2188" s="11"/>
      <c r="Q2188" s="11">
        <v>389</v>
      </c>
      <c r="R2188" s="6" t="s">
        <v>25</v>
      </c>
      <c r="S2188" s="6" t="s">
        <v>26</v>
      </c>
      <c r="T2188" s="6" t="s">
        <v>27</v>
      </c>
      <c r="U2188" s="11">
        <v>20000000</v>
      </c>
      <c r="V2188" s="11">
        <v>2005</v>
      </c>
      <c r="W2188" s="11">
        <v>392</v>
      </c>
      <c r="X2188" s="11">
        <v>4.0999999999999996</v>
      </c>
      <c r="Y2188" s="11">
        <v>1.85</v>
      </c>
      <c r="Z2188" s="12">
        <v>1000</v>
      </c>
    </row>
    <row r="2189" spans="1:26" x14ac:dyDescent="0.25">
      <c r="A2189" s="8" t="s">
        <v>20</v>
      </c>
      <c r="B2189" s="9" t="s">
        <v>2671</v>
      </c>
      <c r="C2189" s="13">
        <v>184</v>
      </c>
      <c r="D2189" s="13">
        <v>96</v>
      </c>
      <c r="E2189" s="13">
        <v>9</v>
      </c>
      <c r="F2189" s="13">
        <v>107</v>
      </c>
      <c r="G2189" s="9" t="s">
        <v>731</v>
      </c>
      <c r="H2189" s="13">
        <v>826</v>
      </c>
      <c r="I2189" s="13">
        <v>47852604</v>
      </c>
      <c r="J2189" s="9" t="s">
        <v>1074</v>
      </c>
      <c r="K2189" s="9" t="s">
        <v>5505</v>
      </c>
      <c r="L2189" s="9" t="s">
        <v>2604</v>
      </c>
      <c r="M2189" s="13"/>
      <c r="N2189" s="13"/>
      <c r="O2189" s="9"/>
      <c r="P2189" s="13"/>
      <c r="Q2189" s="13">
        <v>337</v>
      </c>
      <c r="R2189" s="9" t="s">
        <v>25</v>
      </c>
      <c r="S2189" s="9" t="s">
        <v>26</v>
      </c>
      <c r="T2189" s="9" t="s">
        <v>27</v>
      </c>
      <c r="U2189" s="13">
        <v>20000000</v>
      </c>
      <c r="V2189" s="13">
        <v>2007</v>
      </c>
      <c r="W2189" s="13">
        <v>626</v>
      </c>
      <c r="X2189" s="13">
        <v>5.9</v>
      </c>
      <c r="Y2189" s="13">
        <v>2.35</v>
      </c>
      <c r="Z2189" s="14">
        <v>0</v>
      </c>
    </row>
    <row r="2190" spans="1:26" x14ac:dyDescent="0.25">
      <c r="A2190" s="5" t="s">
        <v>20</v>
      </c>
      <c r="B2190" s="6" t="s">
        <v>2672</v>
      </c>
      <c r="C2190" s="11">
        <v>89</v>
      </c>
      <c r="D2190" s="11">
        <v>77</v>
      </c>
      <c r="E2190" s="11">
        <v>25</v>
      </c>
      <c r="F2190" s="11">
        <v>16</v>
      </c>
      <c r="G2190" s="6" t="s">
        <v>634</v>
      </c>
      <c r="H2190" s="11">
        <v>304</v>
      </c>
      <c r="I2190" s="11">
        <v>45542421</v>
      </c>
      <c r="J2190" s="6" t="s">
        <v>2809</v>
      </c>
      <c r="K2190" s="6" t="s">
        <v>599</v>
      </c>
      <c r="L2190" s="6" t="s">
        <v>1074</v>
      </c>
      <c r="M2190" s="11" t="s">
        <v>4118</v>
      </c>
      <c r="N2190" s="11" t="s">
        <v>3976</v>
      </c>
      <c r="O2190" s="6"/>
      <c r="P2190" s="11"/>
      <c r="Q2190" s="11">
        <v>53</v>
      </c>
      <c r="R2190" s="6" t="s">
        <v>25</v>
      </c>
      <c r="S2190" s="6" t="s">
        <v>26</v>
      </c>
      <c r="T2190" s="6" t="s">
        <v>126</v>
      </c>
      <c r="U2190" s="11">
        <v>30000000</v>
      </c>
      <c r="V2190" s="11">
        <v>2000</v>
      </c>
      <c r="W2190" s="11">
        <v>253</v>
      </c>
      <c r="X2190" s="11">
        <v>6.3</v>
      </c>
      <c r="Y2190" s="11">
        <v>1.78</v>
      </c>
      <c r="Z2190" s="12">
        <v>347</v>
      </c>
    </row>
    <row r="2191" spans="1:26" x14ac:dyDescent="0.25">
      <c r="A2191" s="8" t="s">
        <v>20</v>
      </c>
      <c r="B2191" s="9" t="s">
        <v>1489</v>
      </c>
      <c r="C2191" s="13">
        <v>265</v>
      </c>
      <c r="D2191" s="13">
        <v>123</v>
      </c>
      <c r="E2191" s="13">
        <v>174</v>
      </c>
      <c r="F2191" s="13">
        <v>602</v>
      </c>
      <c r="G2191" s="9" t="s">
        <v>23</v>
      </c>
      <c r="H2191" s="13">
        <v>87000</v>
      </c>
      <c r="I2191" s="13">
        <v>41573740</v>
      </c>
      <c r="J2191" s="9" t="s">
        <v>1786</v>
      </c>
      <c r="K2191" s="9" t="s">
        <v>5505</v>
      </c>
      <c r="L2191" s="9" t="s">
        <v>2604</v>
      </c>
      <c r="M2191" s="13"/>
      <c r="N2191" s="13"/>
      <c r="O2191" s="9"/>
      <c r="P2191" s="13"/>
      <c r="Q2191" s="13">
        <v>383</v>
      </c>
      <c r="R2191" s="9" t="s">
        <v>25</v>
      </c>
      <c r="S2191" s="9" t="s">
        <v>26</v>
      </c>
      <c r="T2191" s="9" t="s">
        <v>249</v>
      </c>
      <c r="U2191" s="13"/>
      <c r="V2191" s="13">
        <v>2009</v>
      </c>
      <c r="W2191" s="13">
        <v>1000</v>
      </c>
      <c r="X2191" s="13">
        <v>7</v>
      </c>
      <c r="Y2191" s="13">
        <v>1.85</v>
      </c>
      <c r="Z2191" s="14">
        <v>20000</v>
      </c>
    </row>
    <row r="2192" spans="1:26" x14ac:dyDescent="0.25">
      <c r="A2192" s="5" t="s">
        <v>20</v>
      </c>
      <c r="B2192" s="6" t="s">
        <v>2106</v>
      </c>
      <c r="C2192" s="11">
        <v>61</v>
      </c>
      <c r="D2192" s="11">
        <v>111</v>
      </c>
      <c r="E2192" s="11">
        <v>132</v>
      </c>
      <c r="F2192" s="11">
        <v>455</v>
      </c>
      <c r="G2192" s="6" t="s">
        <v>2673</v>
      </c>
      <c r="H2192" s="11">
        <v>1000</v>
      </c>
      <c r="I2192" s="11">
        <v>42652003</v>
      </c>
      <c r="J2192" s="6" t="s">
        <v>378</v>
      </c>
      <c r="K2192" s="6" t="s">
        <v>4118</v>
      </c>
      <c r="L2192" s="6"/>
      <c r="M2192" s="11"/>
      <c r="N2192" s="11"/>
      <c r="O2192" s="6"/>
      <c r="P2192" s="11"/>
      <c r="Q2192" s="11">
        <v>87</v>
      </c>
      <c r="R2192" s="6" t="s">
        <v>25</v>
      </c>
      <c r="S2192" s="6" t="s">
        <v>26</v>
      </c>
      <c r="T2192" s="6" t="s">
        <v>54</v>
      </c>
      <c r="U2192" s="11">
        <v>20000000</v>
      </c>
      <c r="V2192" s="11">
        <v>2015</v>
      </c>
      <c r="W2192" s="11">
        <v>465</v>
      </c>
      <c r="X2192" s="11">
        <v>6.8</v>
      </c>
      <c r="Y2192" s="11">
        <v>2.35</v>
      </c>
      <c r="Z2192" s="12">
        <v>33000</v>
      </c>
    </row>
    <row r="2193" spans="1:26" x14ac:dyDescent="0.25">
      <c r="A2193" s="8" t="s">
        <v>20</v>
      </c>
      <c r="B2193" s="9" t="s">
        <v>42</v>
      </c>
      <c r="C2193" s="13">
        <v>3</v>
      </c>
      <c r="D2193" s="13">
        <v>30</v>
      </c>
      <c r="E2193" s="13"/>
      <c r="F2193" s="13">
        <v>295</v>
      </c>
      <c r="G2193" s="9" t="s">
        <v>2674</v>
      </c>
      <c r="H2193" s="13">
        <v>607</v>
      </c>
      <c r="I2193" s="13"/>
      <c r="J2193" s="9" t="s">
        <v>599</v>
      </c>
      <c r="K2193" s="9"/>
      <c r="L2193" s="9"/>
      <c r="M2193" s="13"/>
      <c r="N2193" s="13"/>
      <c r="O2193" s="9"/>
      <c r="P2193" s="13"/>
      <c r="Q2193" s="13">
        <v>20</v>
      </c>
      <c r="R2193" s="9" t="s">
        <v>25</v>
      </c>
      <c r="S2193" s="9" t="s">
        <v>26</v>
      </c>
      <c r="T2193" s="9" t="s">
        <v>42</v>
      </c>
      <c r="U2193" s="13"/>
      <c r="V2193" s="13"/>
      <c r="W2193" s="13">
        <v>378</v>
      </c>
      <c r="X2193" s="13">
        <v>3.5</v>
      </c>
      <c r="Y2193" s="13">
        <v>1.85</v>
      </c>
      <c r="Z2193" s="14">
        <v>211</v>
      </c>
    </row>
    <row r="2194" spans="1:26" x14ac:dyDescent="0.25">
      <c r="A2194" s="5" t="s">
        <v>20</v>
      </c>
      <c r="B2194" s="6" t="s">
        <v>2202</v>
      </c>
      <c r="C2194" s="11">
        <v>112</v>
      </c>
      <c r="D2194" s="11">
        <v>93</v>
      </c>
      <c r="E2194" s="11">
        <v>82</v>
      </c>
      <c r="F2194" s="11">
        <v>729</v>
      </c>
      <c r="G2194" s="6" t="s">
        <v>875</v>
      </c>
      <c r="H2194" s="11">
        <v>926</v>
      </c>
      <c r="I2194" s="11">
        <v>39737645</v>
      </c>
      <c r="J2194" s="6" t="s">
        <v>378</v>
      </c>
      <c r="K2194" s="6" t="s">
        <v>599</v>
      </c>
      <c r="L2194" s="6"/>
      <c r="M2194" s="11"/>
      <c r="N2194" s="11"/>
      <c r="O2194" s="6"/>
      <c r="P2194" s="11"/>
      <c r="Q2194" s="11">
        <v>666</v>
      </c>
      <c r="R2194" s="6" t="s">
        <v>25</v>
      </c>
      <c r="S2194" s="6" t="s">
        <v>26</v>
      </c>
      <c r="T2194" s="6" t="s">
        <v>27</v>
      </c>
      <c r="U2194" s="11">
        <v>20000000</v>
      </c>
      <c r="V2194" s="11">
        <v>2007</v>
      </c>
      <c r="W2194" s="11">
        <v>869</v>
      </c>
      <c r="X2194" s="11">
        <v>2.2999999999999998</v>
      </c>
      <c r="Y2194" s="11">
        <v>1.85</v>
      </c>
      <c r="Z2194" s="12">
        <v>0</v>
      </c>
    </row>
    <row r="2195" spans="1:26" x14ac:dyDescent="0.25">
      <c r="A2195" s="8" t="s">
        <v>20</v>
      </c>
      <c r="B2195" s="9" t="s">
        <v>787</v>
      </c>
      <c r="C2195" s="13">
        <v>166</v>
      </c>
      <c r="D2195" s="13">
        <v>129</v>
      </c>
      <c r="E2195" s="13">
        <v>468</v>
      </c>
      <c r="F2195" s="13">
        <v>183</v>
      </c>
      <c r="G2195" s="9" t="s">
        <v>312</v>
      </c>
      <c r="H2195" s="13">
        <v>919</v>
      </c>
      <c r="I2195" s="13">
        <v>37567440</v>
      </c>
      <c r="J2195" s="9" t="s">
        <v>378</v>
      </c>
      <c r="K2195" s="9" t="s">
        <v>478</v>
      </c>
      <c r="L2195" s="9"/>
      <c r="M2195" s="13"/>
      <c r="N2195" s="13"/>
      <c r="O2195" s="9"/>
      <c r="P2195" s="13"/>
      <c r="Q2195" s="13">
        <v>337</v>
      </c>
      <c r="R2195" s="9" t="s">
        <v>25</v>
      </c>
      <c r="S2195" s="9" t="s">
        <v>26</v>
      </c>
      <c r="T2195" s="9" t="s">
        <v>249</v>
      </c>
      <c r="U2195" s="13">
        <v>20000000</v>
      </c>
      <c r="V2195" s="13">
        <v>1982</v>
      </c>
      <c r="W2195" s="13">
        <v>691</v>
      </c>
      <c r="X2195" s="13">
        <v>6.9</v>
      </c>
      <c r="Y2195" s="13">
        <v>2.35</v>
      </c>
      <c r="Z2195" s="14">
        <v>0</v>
      </c>
    </row>
    <row r="2196" spans="1:26" x14ac:dyDescent="0.25">
      <c r="A2196" s="5" t="s">
        <v>20</v>
      </c>
      <c r="B2196" s="6" t="s">
        <v>192</v>
      </c>
      <c r="C2196" s="11">
        <v>474</v>
      </c>
      <c r="D2196" s="11">
        <v>128</v>
      </c>
      <c r="E2196" s="11">
        <v>310</v>
      </c>
      <c r="F2196" s="11">
        <v>77</v>
      </c>
      <c r="G2196" s="6" t="s">
        <v>2677</v>
      </c>
      <c r="H2196" s="11">
        <v>745</v>
      </c>
      <c r="I2196" s="11">
        <v>44988180</v>
      </c>
      <c r="J2196" s="6" t="s">
        <v>3170</v>
      </c>
      <c r="K2196" s="6" t="s">
        <v>5507</v>
      </c>
      <c r="L2196" s="6" t="s">
        <v>1074</v>
      </c>
      <c r="M2196" s="11" t="s">
        <v>5155</v>
      </c>
      <c r="N2196" s="11"/>
      <c r="O2196" s="6"/>
      <c r="P2196" s="11"/>
      <c r="Q2196" s="11">
        <v>409</v>
      </c>
      <c r="R2196" s="6" t="s">
        <v>25</v>
      </c>
      <c r="S2196" s="6" t="s">
        <v>26</v>
      </c>
      <c r="T2196" s="6" t="s">
        <v>249</v>
      </c>
      <c r="U2196" s="11">
        <v>20000000</v>
      </c>
      <c r="V2196" s="11">
        <v>2015</v>
      </c>
      <c r="W2196" s="11">
        <v>168</v>
      </c>
      <c r="X2196" s="11">
        <v>8.1</v>
      </c>
      <c r="Y2196" s="11">
        <v>1.85</v>
      </c>
      <c r="Z2196" s="12">
        <v>80000</v>
      </c>
    </row>
    <row r="2197" spans="1:26" x14ac:dyDescent="0.25">
      <c r="A2197" s="8" t="s">
        <v>20</v>
      </c>
      <c r="B2197" s="9" t="s">
        <v>2557</v>
      </c>
      <c r="C2197" s="13">
        <v>165</v>
      </c>
      <c r="D2197" s="13">
        <v>110</v>
      </c>
      <c r="E2197" s="13">
        <v>119</v>
      </c>
      <c r="F2197" s="13">
        <v>332</v>
      </c>
      <c r="G2197" s="9" t="s">
        <v>1839</v>
      </c>
      <c r="H2197" s="13">
        <v>1000</v>
      </c>
      <c r="I2197" s="13">
        <v>39263506</v>
      </c>
      <c r="J2197" s="9" t="s">
        <v>5507</v>
      </c>
      <c r="K2197" s="9" t="s">
        <v>1074</v>
      </c>
      <c r="L2197" s="9" t="s">
        <v>2604</v>
      </c>
      <c r="M2197" s="13"/>
      <c r="N2197" s="13"/>
      <c r="O2197" s="9"/>
      <c r="P2197" s="13"/>
      <c r="Q2197" s="13">
        <v>135</v>
      </c>
      <c r="R2197" s="9" t="s">
        <v>25</v>
      </c>
      <c r="S2197" s="9" t="s">
        <v>26</v>
      </c>
      <c r="T2197" s="9" t="s">
        <v>27</v>
      </c>
      <c r="U2197" s="13">
        <v>22000000</v>
      </c>
      <c r="V2197" s="13">
        <v>2008</v>
      </c>
      <c r="W2197" s="13">
        <v>931</v>
      </c>
      <c r="X2197" s="13">
        <v>6.1</v>
      </c>
      <c r="Y2197" s="13">
        <v>2.35</v>
      </c>
      <c r="Z2197" s="14">
        <v>0</v>
      </c>
    </row>
    <row r="2198" spans="1:26" x14ac:dyDescent="0.25">
      <c r="A2198" s="5" t="s">
        <v>20</v>
      </c>
      <c r="B2198" s="6" t="s">
        <v>2678</v>
      </c>
      <c r="C2198" s="11">
        <v>131</v>
      </c>
      <c r="D2198" s="11">
        <v>137</v>
      </c>
      <c r="E2198" s="11">
        <v>70</v>
      </c>
      <c r="F2198" s="11">
        <v>464</v>
      </c>
      <c r="G2198" s="6" t="s">
        <v>1889</v>
      </c>
      <c r="H2198" s="11">
        <v>4000</v>
      </c>
      <c r="I2198" s="11">
        <v>39143839</v>
      </c>
      <c r="J2198" s="6" t="s">
        <v>1786</v>
      </c>
      <c r="K2198" s="6" t="s">
        <v>2604</v>
      </c>
      <c r="L2198" s="6"/>
      <c r="M2198" s="11"/>
      <c r="N2198" s="11"/>
      <c r="O2198" s="6"/>
      <c r="P2198" s="11"/>
      <c r="Q2198" s="11">
        <v>284</v>
      </c>
      <c r="R2198" s="6" t="s">
        <v>25</v>
      </c>
      <c r="S2198" s="6" t="s">
        <v>26</v>
      </c>
      <c r="T2198" s="6" t="s">
        <v>27</v>
      </c>
      <c r="U2198" s="11">
        <v>20000000</v>
      </c>
      <c r="V2198" s="11">
        <v>2006</v>
      </c>
      <c r="W2198" s="11">
        <v>884</v>
      </c>
      <c r="X2198" s="11">
        <v>5</v>
      </c>
      <c r="Y2198" s="11">
        <v>1.85</v>
      </c>
      <c r="Z2198" s="12">
        <v>930</v>
      </c>
    </row>
    <row r="2199" spans="1:26" x14ac:dyDescent="0.25">
      <c r="A2199" s="8" t="s">
        <v>20</v>
      </c>
      <c r="B2199" s="9" t="s">
        <v>1985</v>
      </c>
      <c r="C2199" s="13">
        <v>29</v>
      </c>
      <c r="D2199" s="13">
        <v>124</v>
      </c>
      <c r="E2199" s="13">
        <v>8</v>
      </c>
      <c r="F2199" s="13">
        <v>232</v>
      </c>
      <c r="G2199" s="9" t="s">
        <v>1021</v>
      </c>
      <c r="H2199" s="13">
        <v>508</v>
      </c>
      <c r="I2199" s="13">
        <v>37672350</v>
      </c>
      <c r="J2199" s="9" t="s">
        <v>599</v>
      </c>
      <c r="K2199" s="9" t="s">
        <v>1074</v>
      </c>
      <c r="L2199" s="9" t="s">
        <v>4459</v>
      </c>
      <c r="M2199" s="13"/>
      <c r="N2199" s="13"/>
      <c r="O2199" s="9"/>
      <c r="P2199" s="13"/>
      <c r="Q2199" s="13">
        <v>51</v>
      </c>
      <c r="R2199" s="9" t="s">
        <v>25</v>
      </c>
      <c r="S2199" s="9" t="s">
        <v>26</v>
      </c>
      <c r="T2199" s="9" t="s">
        <v>249</v>
      </c>
      <c r="U2199" s="13">
        <v>20000000</v>
      </c>
      <c r="V2199" s="13">
        <v>1998</v>
      </c>
      <c r="W2199" s="13">
        <v>270</v>
      </c>
      <c r="X2199" s="13">
        <v>5.5</v>
      </c>
      <c r="Y2199" s="13">
        <v>1.85</v>
      </c>
      <c r="Z2199" s="14">
        <v>0</v>
      </c>
    </row>
    <row r="2200" spans="1:26" x14ac:dyDescent="0.25">
      <c r="A2200" s="5" t="s">
        <v>20</v>
      </c>
      <c r="B2200" s="6" t="s">
        <v>1485</v>
      </c>
      <c r="C2200" s="11">
        <v>43</v>
      </c>
      <c r="D2200" s="11">
        <v>93</v>
      </c>
      <c r="E2200" s="11">
        <v>12</v>
      </c>
      <c r="F2200" s="11">
        <v>636</v>
      </c>
      <c r="G2200" s="6" t="s">
        <v>1048</v>
      </c>
      <c r="H2200" s="11">
        <v>18000</v>
      </c>
      <c r="I2200" s="11">
        <v>38037513</v>
      </c>
      <c r="J2200" s="6" t="s">
        <v>378</v>
      </c>
      <c r="K2200" s="6" t="s">
        <v>599</v>
      </c>
      <c r="L2200" s="6" t="s">
        <v>478</v>
      </c>
      <c r="M2200" s="11" t="s">
        <v>2909</v>
      </c>
      <c r="N2200" s="11" t="s">
        <v>2970</v>
      </c>
      <c r="O2200" s="6"/>
      <c r="P2200" s="11"/>
      <c r="Q2200" s="11">
        <v>117</v>
      </c>
      <c r="R2200" s="6" t="s">
        <v>25</v>
      </c>
      <c r="S2200" s="6" t="s">
        <v>26</v>
      </c>
      <c r="T2200" s="6" t="s">
        <v>54</v>
      </c>
      <c r="U2200" s="11">
        <v>20000000</v>
      </c>
      <c r="V2200" s="11">
        <v>1991</v>
      </c>
      <c r="W2200" s="11">
        <v>769</v>
      </c>
      <c r="X2200" s="11">
        <v>6.2</v>
      </c>
      <c r="Y2200" s="11">
        <v>1.85</v>
      </c>
      <c r="Z2200" s="12">
        <v>0</v>
      </c>
    </row>
    <row r="2201" spans="1:26" x14ac:dyDescent="0.25">
      <c r="A2201" s="8" t="s">
        <v>20</v>
      </c>
      <c r="B2201" s="9" t="s">
        <v>999</v>
      </c>
      <c r="C2201" s="13">
        <v>111</v>
      </c>
      <c r="D2201" s="13">
        <v>115</v>
      </c>
      <c r="E2201" s="13">
        <v>272</v>
      </c>
      <c r="F2201" s="13">
        <v>1000</v>
      </c>
      <c r="G2201" s="9" t="s">
        <v>1421</v>
      </c>
      <c r="H2201" s="13">
        <v>49000</v>
      </c>
      <c r="I2201" s="13">
        <v>37442180</v>
      </c>
      <c r="J2201" s="9" t="s">
        <v>599</v>
      </c>
      <c r="K2201" s="9" t="s">
        <v>1074</v>
      </c>
      <c r="L2201" s="9" t="s">
        <v>4459</v>
      </c>
      <c r="M2201" s="13" t="s">
        <v>2604</v>
      </c>
      <c r="N2201" s="13"/>
      <c r="O2201" s="9"/>
      <c r="P2201" s="13"/>
      <c r="Q2201" s="13">
        <v>236</v>
      </c>
      <c r="R2201" s="9" t="s">
        <v>25</v>
      </c>
      <c r="S2201" s="9" t="s">
        <v>26</v>
      </c>
      <c r="T2201" s="9" t="s">
        <v>27</v>
      </c>
      <c r="U2201" s="13">
        <v>20000000</v>
      </c>
      <c r="V2201" s="13">
        <v>2006</v>
      </c>
      <c r="W2201" s="13">
        <v>2000</v>
      </c>
      <c r="X2201" s="13">
        <v>6.2</v>
      </c>
      <c r="Y2201" s="13">
        <v>2.35</v>
      </c>
      <c r="Z2201" s="14">
        <v>0</v>
      </c>
    </row>
    <row r="2202" spans="1:26" x14ac:dyDescent="0.25">
      <c r="A2202" s="5" t="s">
        <v>20</v>
      </c>
      <c r="B2202" s="6" t="s">
        <v>2679</v>
      </c>
      <c r="C2202" s="11">
        <v>90</v>
      </c>
      <c r="D2202" s="11">
        <v>98</v>
      </c>
      <c r="E2202" s="11">
        <v>20</v>
      </c>
      <c r="F2202" s="11">
        <v>160</v>
      </c>
      <c r="G2202" s="6" t="s">
        <v>2680</v>
      </c>
      <c r="H2202" s="11">
        <v>889</v>
      </c>
      <c r="I2202" s="11"/>
      <c r="J2202" s="6" t="s">
        <v>497</v>
      </c>
      <c r="K2202" s="6" t="s">
        <v>2970</v>
      </c>
      <c r="L2202" s="6"/>
      <c r="M2202" s="11"/>
      <c r="N2202" s="11"/>
      <c r="O2202" s="6"/>
      <c r="P2202" s="11"/>
      <c r="Q2202" s="11">
        <v>230</v>
      </c>
      <c r="R2202" s="6" t="s">
        <v>25</v>
      </c>
      <c r="S2202" s="6" t="s">
        <v>26</v>
      </c>
      <c r="T2202" s="6" t="s">
        <v>54</v>
      </c>
      <c r="U2202" s="11">
        <v>20000000</v>
      </c>
      <c r="V2202" s="11">
        <v>1979</v>
      </c>
      <c r="W2202" s="11">
        <v>877</v>
      </c>
      <c r="X2202" s="11">
        <v>5.9</v>
      </c>
      <c r="Y2202" s="11">
        <v>2.35</v>
      </c>
      <c r="Z2202" s="12">
        <v>4000</v>
      </c>
    </row>
    <row r="2203" spans="1:26" x14ac:dyDescent="0.25">
      <c r="A2203" s="8" t="s">
        <v>20</v>
      </c>
      <c r="B2203" s="9" t="s">
        <v>2681</v>
      </c>
      <c r="C2203" s="13">
        <v>333</v>
      </c>
      <c r="D2203" s="13">
        <v>105</v>
      </c>
      <c r="E2203" s="13">
        <v>210</v>
      </c>
      <c r="F2203" s="13">
        <v>101</v>
      </c>
      <c r="G2203" s="9" t="s">
        <v>2682</v>
      </c>
      <c r="H2203" s="13">
        <v>978</v>
      </c>
      <c r="I2203" s="13">
        <v>35596227</v>
      </c>
      <c r="J2203" s="9" t="s">
        <v>5507</v>
      </c>
      <c r="K2203" s="9" t="s">
        <v>1074</v>
      </c>
      <c r="L2203" s="9" t="s">
        <v>2604</v>
      </c>
      <c r="M2203" s="13"/>
      <c r="N2203" s="13"/>
      <c r="O2203" s="9"/>
      <c r="P2203" s="13"/>
      <c r="Q2203" s="13">
        <v>463</v>
      </c>
      <c r="R2203" s="9" t="s">
        <v>25</v>
      </c>
      <c r="S2203" s="9" t="s">
        <v>26</v>
      </c>
      <c r="T2203" s="9" t="s">
        <v>249</v>
      </c>
      <c r="U2203" s="13">
        <v>20000000</v>
      </c>
      <c r="V2203" s="13">
        <v>2010</v>
      </c>
      <c r="W2203" s="13">
        <v>191</v>
      </c>
      <c r="X2203" s="13">
        <v>6.3</v>
      </c>
      <c r="Y2203" s="13">
        <v>2.35</v>
      </c>
      <c r="Z2203" s="14">
        <v>10000</v>
      </c>
    </row>
    <row r="2204" spans="1:26" x14ac:dyDescent="0.25">
      <c r="A2204" s="5" t="s">
        <v>20</v>
      </c>
      <c r="B2204" s="6" t="s">
        <v>2683</v>
      </c>
      <c r="C2204" s="11">
        <v>37</v>
      </c>
      <c r="D2204" s="11">
        <v>127</v>
      </c>
      <c r="E2204" s="11">
        <v>16</v>
      </c>
      <c r="F2204" s="11">
        <v>399</v>
      </c>
      <c r="G2204" s="6" t="s">
        <v>457</v>
      </c>
      <c r="H2204" s="11">
        <v>565</v>
      </c>
      <c r="I2204" s="11">
        <v>35422828</v>
      </c>
      <c r="J2204" s="6" t="s">
        <v>3170</v>
      </c>
      <c r="K2204" s="6" t="s">
        <v>1074</v>
      </c>
      <c r="L2204" s="6" t="s">
        <v>2909</v>
      </c>
      <c r="M2204" s="11"/>
      <c r="N2204" s="11"/>
      <c r="O2204" s="6"/>
      <c r="P2204" s="11"/>
      <c r="Q2204" s="11">
        <v>155</v>
      </c>
      <c r="R2204" s="6" t="s">
        <v>25</v>
      </c>
      <c r="S2204" s="6" t="s">
        <v>26</v>
      </c>
      <c r="T2204" s="6" t="s">
        <v>54</v>
      </c>
      <c r="U2204" s="11">
        <v>20000000</v>
      </c>
      <c r="V2204" s="11">
        <v>1997</v>
      </c>
      <c r="W2204" s="11">
        <v>441</v>
      </c>
      <c r="X2204" s="11">
        <v>6.7</v>
      </c>
      <c r="Y2204" s="11">
        <v>2.35</v>
      </c>
      <c r="Z2204" s="12">
        <v>0</v>
      </c>
    </row>
    <row r="2205" spans="1:26" x14ac:dyDescent="0.25">
      <c r="A2205" s="8" t="s">
        <v>20</v>
      </c>
      <c r="B2205" s="9" t="s">
        <v>2202</v>
      </c>
      <c r="C2205" s="13">
        <v>122</v>
      </c>
      <c r="D2205" s="13">
        <v>82</v>
      </c>
      <c r="E2205" s="13">
        <v>82</v>
      </c>
      <c r="F2205" s="13">
        <v>354</v>
      </c>
      <c r="G2205" s="9" t="s">
        <v>2684</v>
      </c>
      <c r="H2205" s="13">
        <v>759</v>
      </c>
      <c r="I2205" s="13">
        <v>36658108</v>
      </c>
      <c r="J2205" s="9" t="s">
        <v>599</v>
      </c>
      <c r="K2205" s="9"/>
      <c r="L2205" s="9"/>
      <c r="M2205" s="13"/>
      <c r="N2205" s="13"/>
      <c r="O2205" s="9"/>
      <c r="P2205" s="13"/>
      <c r="Q2205" s="13">
        <v>187</v>
      </c>
      <c r="R2205" s="9" t="s">
        <v>25</v>
      </c>
      <c r="S2205" s="9" t="s">
        <v>26</v>
      </c>
      <c r="T2205" s="9" t="s">
        <v>27</v>
      </c>
      <c r="U2205" s="13">
        <v>20000000</v>
      </c>
      <c r="V2205" s="13">
        <v>2010</v>
      </c>
      <c r="W2205" s="13">
        <v>401</v>
      </c>
      <c r="X2205" s="13">
        <v>3.5</v>
      </c>
      <c r="Y2205" s="13">
        <v>1.85</v>
      </c>
      <c r="Z2205" s="14">
        <v>16000</v>
      </c>
    </row>
    <row r="2206" spans="1:26" x14ac:dyDescent="0.25">
      <c r="A2206" s="5" t="s">
        <v>20</v>
      </c>
      <c r="B2206" s="6" t="s">
        <v>440</v>
      </c>
      <c r="C2206" s="11">
        <v>285</v>
      </c>
      <c r="D2206" s="11">
        <v>143</v>
      </c>
      <c r="E2206" s="11">
        <v>0</v>
      </c>
      <c r="F2206" s="11">
        <v>51</v>
      </c>
      <c r="G2206" s="6" t="s">
        <v>2685</v>
      </c>
      <c r="H2206" s="11">
        <v>11000</v>
      </c>
      <c r="I2206" s="11">
        <v>34300771</v>
      </c>
      <c r="J2206" s="6" t="s">
        <v>1074</v>
      </c>
      <c r="K2206" s="6"/>
      <c r="L2206" s="6"/>
      <c r="M2206" s="11"/>
      <c r="N2206" s="11"/>
      <c r="O2206" s="6"/>
      <c r="P2206" s="11"/>
      <c r="Q2206" s="11">
        <v>908</v>
      </c>
      <c r="R2206" s="6" t="s">
        <v>25</v>
      </c>
      <c r="S2206" s="6" t="s">
        <v>538</v>
      </c>
      <c r="T2206" s="6" t="s">
        <v>249</v>
      </c>
      <c r="U2206" s="11">
        <v>25000000</v>
      </c>
      <c r="V2206" s="11">
        <v>2006</v>
      </c>
      <c r="W2206" s="11">
        <v>119</v>
      </c>
      <c r="X2206" s="11">
        <v>7.5</v>
      </c>
      <c r="Y2206" s="11">
        <v>1.85</v>
      </c>
      <c r="Z2206" s="12">
        <v>0</v>
      </c>
    </row>
    <row r="2207" spans="1:26" x14ac:dyDescent="0.25">
      <c r="A2207" s="8" t="s">
        <v>20</v>
      </c>
      <c r="B2207" s="9" t="s">
        <v>329</v>
      </c>
      <c r="C2207" s="13">
        <v>156</v>
      </c>
      <c r="D2207" s="13">
        <v>103</v>
      </c>
      <c r="E2207" s="13">
        <v>189</v>
      </c>
      <c r="F2207" s="13">
        <v>949</v>
      </c>
      <c r="G2207" s="9" t="s">
        <v>1168</v>
      </c>
      <c r="H2207" s="13">
        <v>2000</v>
      </c>
      <c r="I2207" s="13">
        <v>34290142</v>
      </c>
      <c r="J2207" s="9" t="s">
        <v>599</v>
      </c>
      <c r="K2207" s="9" t="s">
        <v>1074</v>
      </c>
      <c r="L2207" s="9"/>
      <c r="M2207" s="13"/>
      <c r="N2207" s="13"/>
      <c r="O2207" s="9"/>
      <c r="P2207" s="13"/>
      <c r="Q2207" s="13">
        <v>145</v>
      </c>
      <c r="R2207" s="9" t="s">
        <v>25</v>
      </c>
      <c r="S2207" s="9" t="s">
        <v>26</v>
      </c>
      <c r="T2207" s="9" t="s">
        <v>249</v>
      </c>
      <c r="U2207" s="13">
        <v>19800000</v>
      </c>
      <c r="V2207" s="13">
        <v>2014</v>
      </c>
      <c r="W2207" s="13">
        <v>1000</v>
      </c>
      <c r="X2207" s="13">
        <v>6.6</v>
      </c>
      <c r="Y2207" s="13">
        <v>2.35</v>
      </c>
      <c r="Z2207" s="14">
        <v>14000</v>
      </c>
    </row>
    <row r="2208" spans="1:26" x14ac:dyDescent="0.25">
      <c r="A2208" s="5" t="s">
        <v>20</v>
      </c>
      <c r="B2208" s="6" t="s">
        <v>2686</v>
      </c>
      <c r="C2208" s="11">
        <v>293</v>
      </c>
      <c r="D2208" s="11">
        <v>104</v>
      </c>
      <c r="E2208" s="11">
        <v>53</v>
      </c>
      <c r="F2208" s="11">
        <v>652</v>
      </c>
      <c r="G2208" s="6" t="s">
        <v>816</v>
      </c>
      <c r="H2208" s="11">
        <v>22000</v>
      </c>
      <c r="I2208" s="11">
        <v>33422556</v>
      </c>
      <c r="J2208" s="6" t="s">
        <v>1074</v>
      </c>
      <c r="K2208" s="6" t="s">
        <v>5505</v>
      </c>
      <c r="L2208" s="6"/>
      <c r="M2208" s="11"/>
      <c r="N2208" s="11"/>
      <c r="O2208" s="6"/>
      <c r="P2208" s="11"/>
      <c r="Q2208" s="11">
        <v>321</v>
      </c>
      <c r="R2208" s="6" t="s">
        <v>25</v>
      </c>
      <c r="S2208" s="6" t="s">
        <v>26</v>
      </c>
      <c r="T2208" s="6" t="s">
        <v>27</v>
      </c>
      <c r="U2208" s="11">
        <v>20000000</v>
      </c>
      <c r="V2208" s="11">
        <v>2008</v>
      </c>
      <c r="W2208" s="11">
        <v>11000</v>
      </c>
      <c r="X2208" s="11">
        <v>7.5</v>
      </c>
      <c r="Y2208" s="11">
        <v>1.85</v>
      </c>
      <c r="Z2208" s="12">
        <v>0</v>
      </c>
    </row>
    <row r="2209" spans="1:26" x14ac:dyDescent="0.25">
      <c r="A2209" s="8" t="s">
        <v>20</v>
      </c>
      <c r="B2209" s="9" t="s">
        <v>2632</v>
      </c>
      <c r="C2209" s="13">
        <v>233</v>
      </c>
      <c r="D2209" s="13">
        <v>98</v>
      </c>
      <c r="E2209" s="13">
        <v>406</v>
      </c>
      <c r="F2209" s="13">
        <v>406</v>
      </c>
      <c r="G2209" s="9" t="s">
        <v>336</v>
      </c>
      <c r="H2209" s="13">
        <v>860</v>
      </c>
      <c r="I2209" s="13">
        <v>32774834</v>
      </c>
      <c r="J2209" s="9" t="s">
        <v>497</v>
      </c>
      <c r="K2209" s="9" t="s">
        <v>599</v>
      </c>
      <c r="L2209" s="9"/>
      <c r="M2209" s="13"/>
      <c r="N2209" s="13"/>
      <c r="O2209" s="9"/>
      <c r="P2209" s="13"/>
      <c r="Q2209" s="13">
        <v>700</v>
      </c>
      <c r="R2209" s="9" t="s">
        <v>25</v>
      </c>
      <c r="S2209" s="9" t="s">
        <v>26</v>
      </c>
      <c r="T2209" s="9" t="s">
        <v>249</v>
      </c>
      <c r="U2209" s="13">
        <v>30000000</v>
      </c>
      <c r="V2209" s="13">
        <v>2004</v>
      </c>
      <c r="W2209" s="13">
        <v>523</v>
      </c>
      <c r="X2209" s="13">
        <v>7.2</v>
      </c>
      <c r="Y2209" s="13">
        <v>2.35</v>
      </c>
      <c r="Z2209" s="14">
        <v>0</v>
      </c>
    </row>
    <row r="2210" spans="1:26" x14ac:dyDescent="0.25">
      <c r="A2210" s="5" t="s">
        <v>20</v>
      </c>
      <c r="B2210" s="6" t="s">
        <v>2118</v>
      </c>
      <c r="C2210" s="11">
        <v>282</v>
      </c>
      <c r="D2210" s="11">
        <v>92</v>
      </c>
      <c r="E2210" s="11">
        <v>34</v>
      </c>
      <c r="F2210" s="11">
        <v>322</v>
      </c>
      <c r="G2210" s="6" t="s">
        <v>2687</v>
      </c>
      <c r="H2210" s="11">
        <v>383</v>
      </c>
      <c r="I2210" s="11">
        <v>34334256</v>
      </c>
      <c r="J2210" s="6" t="s">
        <v>1786</v>
      </c>
      <c r="K2210" s="6" t="s">
        <v>2604</v>
      </c>
      <c r="L2210" s="6"/>
      <c r="M2210" s="11"/>
      <c r="N2210" s="11"/>
      <c r="O2210" s="6"/>
      <c r="P2210" s="11"/>
      <c r="Q2210" s="11">
        <v>255</v>
      </c>
      <c r="R2210" s="6" t="s">
        <v>25</v>
      </c>
      <c r="S2210" s="6" t="s">
        <v>26</v>
      </c>
      <c r="T2210" s="6" t="s">
        <v>249</v>
      </c>
      <c r="U2210" s="11">
        <v>11000000</v>
      </c>
      <c r="V2210" s="11">
        <v>2013</v>
      </c>
      <c r="W2210" s="11">
        <v>333</v>
      </c>
      <c r="X2210" s="11">
        <v>4.8</v>
      </c>
      <c r="Y2210" s="11">
        <v>2.35</v>
      </c>
      <c r="Z2210" s="12">
        <v>16000</v>
      </c>
    </row>
    <row r="2211" spans="1:26" x14ac:dyDescent="0.25">
      <c r="A2211" s="8" t="s">
        <v>20</v>
      </c>
      <c r="B2211" s="9" t="s">
        <v>842</v>
      </c>
      <c r="C2211" s="13">
        <v>57</v>
      </c>
      <c r="D2211" s="13">
        <v>123</v>
      </c>
      <c r="E2211" s="13">
        <v>36</v>
      </c>
      <c r="F2211" s="13">
        <v>631</v>
      </c>
      <c r="G2211" s="9" t="s">
        <v>725</v>
      </c>
      <c r="H2211" s="13">
        <v>10000</v>
      </c>
      <c r="I2211" s="13">
        <v>32051917</v>
      </c>
      <c r="J2211" s="9" t="s">
        <v>5507</v>
      </c>
      <c r="K2211" s="9" t="s">
        <v>1074</v>
      </c>
      <c r="L2211" s="9" t="s">
        <v>5505</v>
      </c>
      <c r="M2211" s="13" t="s">
        <v>2604</v>
      </c>
      <c r="N2211" s="13"/>
      <c r="O2211" s="9"/>
      <c r="P2211" s="13"/>
      <c r="Q2211" s="13">
        <v>140</v>
      </c>
      <c r="R2211" s="9" t="s">
        <v>25</v>
      </c>
      <c r="S2211" s="9" t="s">
        <v>26</v>
      </c>
      <c r="T2211" s="9" t="s">
        <v>249</v>
      </c>
      <c r="U2211" s="13">
        <v>20000000</v>
      </c>
      <c r="V2211" s="13">
        <v>1995</v>
      </c>
      <c r="W2211" s="13">
        <v>1000</v>
      </c>
      <c r="X2211" s="13">
        <v>6.6</v>
      </c>
      <c r="Y2211" s="13">
        <v>2.35</v>
      </c>
      <c r="Z2211" s="14">
        <v>0</v>
      </c>
    </row>
    <row r="2212" spans="1:26" x14ac:dyDescent="0.25">
      <c r="A2212" s="5" t="s">
        <v>20</v>
      </c>
      <c r="B2212" s="6" t="s">
        <v>1873</v>
      </c>
      <c r="C2212" s="11">
        <v>153</v>
      </c>
      <c r="D2212" s="11">
        <v>88</v>
      </c>
      <c r="E2212" s="11">
        <v>92</v>
      </c>
      <c r="F2212" s="11">
        <v>636</v>
      </c>
      <c r="G2212" s="6" t="s">
        <v>443</v>
      </c>
      <c r="H2212" s="11">
        <v>31000</v>
      </c>
      <c r="I2212" s="11">
        <v>32014289</v>
      </c>
      <c r="J2212" s="6" t="s">
        <v>599</v>
      </c>
      <c r="K2212" s="6"/>
      <c r="L2212" s="6"/>
      <c r="M2212" s="11"/>
      <c r="N2212" s="11"/>
      <c r="O2212" s="6"/>
      <c r="P2212" s="11"/>
      <c r="Q2212" s="11">
        <v>177</v>
      </c>
      <c r="R2212" s="6" t="s">
        <v>25</v>
      </c>
      <c r="S2212" s="6" t="s">
        <v>26</v>
      </c>
      <c r="T2212" s="6" t="s">
        <v>27</v>
      </c>
      <c r="U2212" s="11">
        <v>20000000</v>
      </c>
      <c r="V2212" s="11">
        <v>2013</v>
      </c>
      <c r="W2212" s="11">
        <v>881</v>
      </c>
      <c r="X2212" s="11">
        <v>3.5</v>
      </c>
      <c r="Y2212" s="11">
        <v>1.85</v>
      </c>
      <c r="Z2212" s="12">
        <v>13000</v>
      </c>
    </row>
    <row r="2213" spans="1:26" x14ac:dyDescent="0.25">
      <c r="A2213" s="8" t="s">
        <v>20</v>
      </c>
      <c r="B2213" s="9" t="s">
        <v>2688</v>
      </c>
      <c r="C2213" s="13">
        <v>20</v>
      </c>
      <c r="D2213" s="13">
        <v>158</v>
      </c>
      <c r="E2213" s="13">
        <v>32</v>
      </c>
      <c r="F2213" s="13">
        <v>417</v>
      </c>
      <c r="G2213" s="9" t="s">
        <v>2689</v>
      </c>
      <c r="H2213" s="13">
        <v>16000</v>
      </c>
      <c r="I2213" s="13"/>
      <c r="J2213" s="9" t="s">
        <v>599</v>
      </c>
      <c r="K2213" s="9" t="s">
        <v>1074</v>
      </c>
      <c r="L2213" s="9" t="s">
        <v>3976</v>
      </c>
      <c r="M2213" s="13" t="s">
        <v>4459</v>
      </c>
      <c r="N2213" s="13" t="s">
        <v>3495</v>
      </c>
      <c r="O2213" s="9"/>
      <c r="P2213" s="13"/>
      <c r="Q2213" s="13">
        <v>106</v>
      </c>
      <c r="R2213" s="9" t="s">
        <v>25</v>
      </c>
      <c r="S2213" s="9" t="s">
        <v>26</v>
      </c>
      <c r="T2213" s="9" t="s">
        <v>27</v>
      </c>
      <c r="U2213" s="13">
        <v>20000000</v>
      </c>
      <c r="V2213" s="13">
        <v>1969</v>
      </c>
      <c r="W2213" s="13">
        <v>756</v>
      </c>
      <c r="X2213" s="13">
        <v>6.7</v>
      </c>
      <c r="Y2213" s="13">
        <v>2.35</v>
      </c>
      <c r="Z2213" s="14">
        <v>0</v>
      </c>
    </row>
    <row r="2214" spans="1:26" x14ac:dyDescent="0.25">
      <c r="A2214" s="5" t="s">
        <v>20</v>
      </c>
      <c r="B2214" s="6" t="s">
        <v>1708</v>
      </c>
      <c r="C2214" s="11">
        <v>324</v>
      </c>
      <c r="D2214" s="11">
        <v>128</v>
      </c>
      <c r="E2214" s="11">
        <v>835</v>
      </c>
      <c r="F2214" s="11">
        <v>755</v>
      </c>
      <c r="G2214" s="6" t="s">
        <v>1281</v>
      </c>
      <c r="H2214" s="11">
        <v>11000</v>
      </c>
      <c r="I2214" s="11">
        <v>31838002</v>
      </c>
      <c r="J2214" s="6" t="s">
        <v>3170</v>
      </c>
      <c r="K2214" s="6" t="s">
        <v>1074</v>
      </c>
      <c r="L2214" s="6" t="s">
        <v>5155</v>
      </c>
      <c r="M2214" s="11"/>
      <c r="N2214" s="11"/>
      <c r="O2214" s="6"/>
      <c r="P2214" s="11"/>
      <c r="Q2214" s="11">
        <v>281</v>
      </c>
      <c r="R2214" s="6" t="s">
        <v>25</v>
      </c>
      <c r="S2214" s="6" t="s">
        <v>26</v>
      </c>
      <c r="T2214" s="6" t="s">
        <v>249</v>
      </c>
      <c r="U2214" s="11">
        <v>20000000</v>
      </c>
      <c r="V2214" s="11">
        <v>2008</v>
      </c>
      <c r="W2214" s="11">
        <v>896</v>
      </c>
      <c r="X2214" s="11">
        <v>7.6</v>
      </c>
      <c r="Y2214" s="11">
        <v>1.85</v>
      </c>
      <c r="Z2214" s="12">
        <v>10000</v>
      </c>
    </row>
    <row r="2215" spans="1:26" x14ac:dyDescent="0.25">
      <c r="A2215" s="8" t="s">
        <v>20</v>
      </c>
      <c r="B2215" s="9" t="s">
        <v>229</v>
      </c>
      <c r="C2215" s="13">
        <v>122</v>
      </c>
      <c r="D2215" s="13">
        <v>107</v>
      </c>
      <c r="E2215" s="13">
        <v>58</v>
      </c>
      <c r="F2215" s="13">
        <v>47</v>
      </c>
      <c r="G2215" s="9" t="s">
        <v>2690</v>
      </c>
      <c r="H2215" s="13">
        <v>141</v>
      </c>
      <c r="I2215" s="13">
        <v>36874745</v>
      </c>
      <c r="J2215" s="9" t="s">
        <v>497</v>
      </c>
      <c r="K2215" s="9" t="s">
        <v>378</v>
      </c>
      <c r="L2215" s="9" t="s">
        <v>1074</v>
      </c>
      <c r="M2215" s="13" t="s">
        <v>5505</v>
      </c>
      <c r="N2215" s="13"/>
      <c r="O2215" s="9"/>
      <c r="P2215" s="13"/>
      <c r="Q2215" s="13">
        <v>117</v>
      </c>
      <c r="R2215" s="9" t="s">
        <v>25</v>
      </c>
      <c r="S2215" s="9" t="s">
        <v>26</v>
      </c>
      <c r="T2215" s="9" t="s">
        <v>27</v>
      </c>
      <c r="U2215" s="13">
        <v>20000000</v>
      </c>
      <c r="V2215" s="13">
        <v>2016</v>
      </c>
      <c r="W2215" s="13">
        <v>76</v>
      </c>
      <c r="X2215" s="13">
        <v>6.3</v>
      </c>
      <c r="Y2215" s="13">
        <v>2.35</v>
      </c>
      <c r="Z2215" s="14">
        <v>21000</v>
      </c>
    </row>
    <row r="2216" spans="1:26" x14ac:dyDescent="0.25">
      <c r="A2216" s="5" t="s">
        <v>20</v>
      </c>
      <c r="B2216" s="6" t="s">
        <v>2691</v>
      </c>
      <c r="C2216" s="11">
        <v>156</v>
      </c>
      <c r="D2216" s="11">
        <v>91</v>
      </c>
      <c r="E2216" s="11">
        <v>17</v>
      </c>
      <c r="F2216" s="11">
        <v>78</v>
      </c>
      <c r="G2216" s="6" t="s">
        <v>2332</v>
      </c>
      <c r="H2216" s="11">
        <v>534</v>
      </c>
      <c r="I2216" s="11">
        <v>30079316</v>
      </c>
      <c r="J2216" s="6" t="s">
        <v>1786</v>
      </c>
      <c r="K2216" s="6"/>
      <c r="L2216" s="6"/>
      <c r="M2216" s="11"/>
      <c r="N2216" s="11"/>
      <c r="O2216" s="6"/>
      <c r="P2216" s="11"/>
      <c r="Q2216" s="11">
        <v>474</v>
      </c>
      <c r="R2216" s="6" t="s">
        <v>25</v>
      </c>
      <c r="S2216" s="6" t="s">
        <v>26</v>
      </c>
      <c r="T2216" s="6" t="s">
        <v>249</v>
      </c>
      <c r="U2216" s="11">
        <v>35000000</v>
      </c>
      <c r="V2216" s="11">
        <v>2002</v>
      </c>
      <c r="W2216" s="11">
        <v>385</v>
      </c>
      <c r="X2216" s="11">
        <v>5.5</v>
      </c>
      <c r="Y2216" s="11">
        <v>1.85</v>
      </c>
      <c r="Z2216" s="12">
        <v>0</v>
      </c>
    </row>
    <row r="2217" spans="1:26" x14ac:dyDescent="0.25">
      <c r="A2217" s="8" t="s">
        <v>20</v>
      </c>
      <c r="B2217" s="9" t="s">
        <v>2693</v>
      </c>
      <c r="C2217" s="13">
        <v>161</v>
      </c>
      <c r="D2217" s="13">
        <v>90</v>
      </c>
      <c r="E2217" s="13">
        <v>12</v>
      </c>
      <c r="F2217" s="13">
        <v>587</v>
      </c>
      <c r="G2217" s="9" t="s">
        <v>1469</v>
      </c>
      <c r="H2217" s="13">
        <v>786</v>
      </c>
      <c r="I2217" s="13">
        <v>35033759</v>
      </c>
      <c r="J2217" s="9" t="s">
        <v>378</v>
      </c>
      <c r="K2217" s="9" t="s">
        <v>599</v>
      </c>
      <c r="L2217" s="9"/>
      <c r="M2217" s="13"/>
      <c r="N2217" s="13"/>
      <c r="O2217" s="9"/>
      <c r="P2217" s="13"/>
      <c r="Q2217" s="13">
        <v>93</v>
      </c>
      <c r="R2217" s="9" t="s">
        <v>25</v>
      </c>
      <c r="S2217" s="9" t="s">
        <v>26</v>
      </c>
      <c r="T2217" s="9" t="s">
        <v>249</v>
      </c>
      <c r="U2217" s="13">
        <v>19000000</v>
      </c>
      <c r="V2217" s="13">
        <v>2011</v>
      </c>
      <c r="W2217" s="13">
        <v>651</v>
      </c>
      <c r="X2217" s="13">
        <v>6.3</v>
      </c>
      <c r="Y2217" s="13">
        <v>2.35</v>
      </c>
      <c r="Z2217" s="14">
        <v>21000</v>
      </c>
    </row>
    <row r="2218" spans="1:26" x14ac:dyDescent="0.25">
      <c r="A2218" s="5" t="s">
        <v>20</v>
      </c>
      <c r="B2218" s="6" t="s">
        <v>2694</v>
      </c>
      <c r="C2218" s="11">
        <v>69</v>
      </c>
      <c r="D2218" s="11">
        <v>115</v>
      </c>
      <c r="E2218" s="11">
        <v>39</v>
      </c>
      <c r="F2218" s="11">
        <v>254</v>
      </c>
      <c r="G2218" s="6" t="s">
        <v>1194</v>
      </c>
      <c r="H2218" s="11">
        <v>13000</v>
      </c>
      <c r="I2218" s="11">
        <v>29753944</v>
      </c>
      <c r="J2218" s="6" t="s">
        <v>5507</v>
      </c>
      <c r="K2218" s="6" t="s">
        <v>1074</v>
      </c>
      <c r="L2218" s="6" t="s">
        <v>5505</v>
      </c>
      <c r="M2218" s="11" t="s">
        <v>2604</v>
      </c>
      <c r="N2218" s="11"/>
      <c r="O2218" s="6"/>
      <c r="P2218" s="11"/>
      <c r="Q2218" s="11">
        <v>389</v>
      </c>
      <c r="R2218" s="6" t="s">
        <v>25</v>
      </c>
      <c r="S2218" s="6" t="s">
        <v>26</v>
      </c>
      <c r="T2218" s="6" t="s">
        <v>249</v>
      </c>
      <c r="U2218" s="11">
        <v>20000000</v>
      </c>
      <c r="V2218" s="11">
        <v>1998</v>
      </c>
      <c r="W2218" s="11">
        <v>481</v>
      </c>
      <c r="X2218" s="11">
        <v>6.5</v>
      </c>
      <c r="Y2218" s="11">
        <v>2.35</v>
      </c>
      <c r="Z2218" s="12">
        <v>0</v>
      </c>
    </row>
    <row r="2219" spans="1:26" x14ac:dyDescent="0.25">
      <c r="A2219" s="8" t="s">
        <v>20</v>
      </c>
      <c r="B2219" s="9" t="s">
        <v>2695</v>
      </c>
      <c r="C2219" s="13">
        <v>121</v>
      </c>
      <c r="D2219" s="13">
        <v>101</v>
      </c>
      <c r="E2219" s="13">
        <v>29</v>
      </c>
      <c r="F2219" s="13">
        <v>429</v>
      </c>
      <c r="G2219" s="9" t="s">
        <v>2422</v>
      </c>
      <c r="H2219" s="13">
        <v>812</v>
      </c>
      <c r="I2219" s="13">
        <v>29062561</v>
      </c>
      <c r="J2219" s="9" t="s">
        <v>5507</v>
      </c>
      <c r="K2219" s="9" t="s">
        <v>2604</v>
      </c>
      <c r="L2219" s="9"/>
      <c r="M2219" s="13"/>
      <c r="N2219" s="13"/>
      <c r="O2219" s="9"/>
      <c r="P2219" s="13"/>
      <c r="Q2219" s="13">
        <v>119</v>
      </c>
      <c r="R2219" s="9" t="s">
        <v>25</v>
      </c>
      <c r="S2219" s="9" t="s">
        <v>26</v>
      </c>
      <c r="T2219" s="9" t="s">
        <v>27</v>
      </c>
      <c r="U2219" s="13"/>
      <c r="V2219" s="13">
        <v>2009</v>
      </c>
      <c r="W2219" s="13">
        <v>533</v>
      </c>
      <c r="X2219" s="13">
        <v>5.6</v>
      </c>
      <c r="Y2219" s="13">
        <v>2.35</v>
      </c>
      <c r="Z2219" s="14">
        <v>0</v>
      </c>
    </row>
    <row r="2220" spans="1:26" x14ac:dyDescent="0.25">
      <c r="A2220" s="5" t="s">
        <v>20</v>
      </c>
      <c r="B2220" s="6" t="s">
        <v>1355</v>
      </c>
      <c r="C2220" s="11">
        <v>258</v>
      </c>
      <c r="D2220" s="11">
        <v>113</v>
      </c>
      <c r="E2220" s="11">
        <v>108</v>
      </c>
      <c r="F2220" s="11">
        <v>22</v>
      </c>
      <c r="G2220" s="6" t="s">
        <v>2696</v>
      </c>
      <c r="H2220" s="11">
        <v>1000</v>
      </c>
      <c r="I2220" s="11">
        <v>31146570</v>
      </c>
      <c r="J2220" s="6" t="s">
        <v>1074</v>
      </c>
      <c r="K2220" s="6" t="s">
        <v>2604</v>
      </c>
      <c r="L2220" s="6"/>
      <c r="M2220" s="11"/>
      <c r="N2220" s="11"/>
      <c r="O2220" s="6"/>
      <c r="P2220" s="11"/>
      <c r="Q2220" s="11">
        <v>165</v>
      </c>
      <c r="R2220" s="6" t="s">
        <v>25</v>
      </c>
      <c r="S2220" s="6" t="s">
        <v>26</v>
      </c>
      <c r="T2220" s="6" t="s">
        <v>249</v>
      </c>
      <c r="U2220" s="11">
        <v>20000000</v>
      </c>
      <c r="V2220" s="11">
        <v>2010</v>
      </c>
      <c r="W2220" s="11">
        <v>100</v>
      </c>
      <c r="X2220" s="11">
        <v>6.9</v>
      </c>
      <c r="Y2220" s="11">
        <v>2.35</v>
      </c>
      <c r="Z2220" s="12">
        <v>0</v>
      </c>
    </row>
    <row r="2221" spans="1:26" x14ac:dyDescent="0.25">
      <c r="A2221" s="8" t="s">
        <v>20</v>
      </c>
      <c r="B2221" s="9" t="s">
        <v>1612</v>
      </c>
      <c r="C2221" s="13">
        <v>174</v>
      </c>
      <c r="D2221" s="13">
        <v>113</v>
      </c>
      <c r="E2221" s="13">
        <v>350</v>
      </c>
      <c r="F2221" s="13">
        <v>619</v>
      </c>
      <c r="G2221" s="9" t="s">
        <v>891</v>
      </c>
      <c r="H2221" s="13">
        <v>1000</v>
      </c>
      <c r="I2221" s="13">
        <v>27277055</v>
      </c>
      <c r="J2221" s="9" t="s">
        <v>599</v>
      </c>
      <c r="K2221" s="9" t="s">
        <v>1074</v>
      </c>
      <c r="L2221" s="9" t="s">
        <v>2909</v>
      </c>
      <c r="M2221" s="13" t="s">
        <v>4459</v>
      </c>
      <c r="N2221" s="13"/>
      <c r="O2221" s="9"/>
      <c r="P2221" s="13"/>
      <c r="Q2221" s="13">
        <v>602</v>
      </c>
      <c r="R2221" s="9" t="s">
        <v>25</v>
      </c>
      <c r="S2221" s="9" t="s">
        <v>34</v>
      </c>
      <c r="T2221" s="9" t="s">
        <v>249</v>
      </c>
      <c r="U2221" s="13">
        <v>20000000</v>
      </c>
      <c r="V2221" s="13">
        <v>2000</v>
      </c>
      <c r="W2221" s="13">
        <v>960</v>
      </c>
      <c r="X2221" s="13">
        <v>7.6</v>
      </c>
      <c r="Y2221" s="13">
        <v>1.85</v>
      </c>
      <c r="Z2221" s="14">
        <v>10000</v>
      </c>
    </row>
    <row r="2222" spans="1:26" x14ac:dyDescent="0.25">
      <c r="A2222" s="5" t="s">
        <v>20</v>
      </c>
      <c r="B2222" s="6" t="s">
        <v>2697</v>
      </c>
      <c r="C2222" s="11">
        <v>141</v>
      </c>
      <c r="D2222" s="11">
        <v>87</v>
      </c>
      <c r="E2222" s="11">
        <v>2</v>
      </c>
      <c r="F2222" s="11">
        <v>270</v>
      </c>
      <c r="G2222" s="6" t="s">
        <v>2698</v>
      </c>
      <c r="H2222" s="11">
        <v>741</v>
      </c>
      <c r="I2222" s="11">
        <v>26876529</v>
      </c>
      <c r="J2222" s="6" t="s">
        <v>1786</v>
      </c>
      <c r="K2222" s="6" t="s">
        <v>5505</v>
      </c>
      <c r="L2222" s="6"/>
      <c r="M2222" s="11"/>
      <c r="N2222" s="11"/>
      <c r="O2222" s="6"/>
      <c r="P2222" s="11"/>
      <c r="Q2222" s="11">
        <v>189</v>
      </c>
      <c r="R2222" s="6" t="s">
        <v>25</v>
      </c>
      <c r="S2222" s="6" t="s">
        <v>282</v>
      </c>
      <c r="T2222" s="6" t="s">
        <v>27</v>
      </c>
      <c r="U2222" s="11">
        <v>27000000</v>
      </c>
      <c r="V2222" s="11">
        <v>2008</v>
      </c>
      <c r="W2222" s="11">
        <v>297</v>
      </c>
      <c r="X2222" s="11">
        <v>3.9</v>
      </c>
      <c r="Y2222" s="11">
        <v>1.85</v>
      </c>
      <c r="Z2222" s="12">
        <v>0</v>
      </c>
    </row>
    <row r="2223" spans="1:26" x14ac:dyDescent="0.25">
      <c r="A2223" s="8" t="s">
        <v>20</v>
      </c>
      <c r="B2223" s="9" t="s">
        <v>2502</v>
      </c>
      <c r="C2223" s="13">
        <v>31</v>
      </c>
      <c r="D2223" s="13">
        <v>101</v>
      </c>
      <c r="E2223" s="13">
        <v>154</v>
      </c>
      <c r="F2223" s="13">
        <v>497</v>
      </c>
      <c r="G2223" s="9" t="s">
        <v>2079</v>
      </c>
      <c r="H2223" s="13">
        <v>1000</v>
      </c>
      <c r="I2223" s="13">
        <v>53146000</v>
      </c>
      <c r="J2223" s="9" t="s">
        <v>5507</v>
      </c>
      <c r="K2223" s="9" t="s">
        <v>1074</v>
      </c>
      <c r="L2223" s="9" t="s">
        <v>2604</v>
      </c>
      <c r="M2223" s="13"/>
      <c r="N2223" s="13"/>
      <c r="O2223" s="9"/>
      <c r="P2223" s="13"/>
      <c r="Q2223" s="13">
        <v>77</v>
      </c>
      <c r="R2223" s="9" t="s">
        <v>25</v>
      </c>
      <c r="S2223" s="9" t="s">
        <v>26</v>
      </c>
      <c r="T2223" s="9" t="s">
        <v>249</v>
      </c>
      <c r="U2223" s="13">
        <v>20000000</v>
      </c>
      <c r="V2223" s="13">
        <v>1996</v>
      </c>
      <c r="W2223" s="13">
        <v>816</v>
      </c>
      <c r="X2223" s="13">
        <v>6.1</v>
      </c>
      <c r="Y2223" s="13">
        <v>1.85</v>
      </c>
      <c r="Z2223" s="14">
        <v>613</v>
      </c>
    </row>
    <row r="2224" spans="1:26" x14ac:dyDescent="0.25">
      <c r="A2224" s="5" t="s">
        <v>20</v>
      </c>
      <c r="B2224" s="6" t="s">
        <v>545</v>
      </c>
      <c r="C2224" s="11">
        <v>222</v>
      </c>
      <c r="D2224" s="11">
        <v>111</v>
      </c>
      <c r="E2224" s="11">
        <v>79</v>
      </c>
      <c r="F2224" s="11">
        <v>287</v>
      </c>
      <c r="G2224" s="6" t="s">
        <v>1241</v>
      </c>
      <c r="H2224" s="11">
        <v>26000</v>
      </c>
      <c r="I2224" s="11">
        <v>30028592</v>
      </c>
      <c r="J2224" s="6" t="s">
        <v>5507</v>
      </c>
      <c r="K2224" s="6" t="s">
        <v>1074</v>
      </c>
      <c r="L2224" s="6" t="s">
        <v>4459</v>
      </c>
      <c r="M2224" s="11" t="s">
        <v>2604</v>
      </c>
      <c r="N2224" s="11"/>
      <c r="O2224" s="6"/>
      <c r="P2224" s="11"/>
      <c r="Q2224" s="11">
        <v>189</v>
      </c>
      <c r="R2224" s="6" t="s">
        <v>25</v>
      </c>
      <c r="S2224" s="6" t="s">
        <v>34</v>
      </c>
      <c r="T2224" s="6" t="s">
        <v>249</v>
      </c>
      <c r="U2224" s="11">
        <v>20000000</v>
      </c>
      <c r="V2224" s="11">
        <v>2008</v>
      </c>
      <c r="W2224" s="11">
        <v>811</v>
      </c>
      <c r="X2224" s="11">
        <v>7.3</v>
      </c>
      <c r="Y2224" s="11">
        <v>2.35</v>
      </c>
      <c r="Z2224" s="12">
        <v>0</v>
      </c>
    </row>
    <row r="2225" spans="1:26" x14ac:dyDescent="0.25">
      <c r="A2225" s="8" t="s">
        <v>20</v>
      </c>
      <c r="B2225" s="9" t="s">
        <v>566</v>
      </c>
      <c r="C2225" s="13">
        <v>273</v>
      </c>
      <c r="D2225" s="13">
        <v>108</v>
      </c>
      <c r="E2225" s="13">
        <v>1000</v>
      </c>
      <c r="F2225" s="13">
        <v>1000</v>
      </c>
      <c r="G2225" s="9" t="s">
        <v>49</v>
      </c>
      <c r="H2225" s="13">
        <v>14000</v>
      </c>
      <c r="I2225" s="13">
        <v>34126138</v>
      </c>
      <c r="J2225" s="9" t="s">
        <v>1074</v>
      </c>
      <c r="K2225" s="9" t="s">
        <v>478</v>
      </c>
      <c r="L2225" s="9" t="s">
        <v>4459</v>
      </c>
      <c r="M2225" s="13" t="s">
        <v>2970</v>
      </c>
      <c r="N2225" s="13"/>
      <c r="O2225" s="9"/>
      <c r="P2225" s="13"/>
      <c r="Q2225" s="13">
        <v>1514</v>
      </c>
      <c r="R2225" s="9" t="s">
        <v>25</v>
      </c>
      <c r="S2225" s="9" t="s">
        <v>26</v>
      </c>
      <c r="T2225" s="9" t="s">
        <v>249</v>
      </c>
      <c r="U2225" s="13">
        <v>20000000</v>
      </c>
      <c r="V2225" s="13">
        <v>2004</v>
      </c>
      <c r="W2225" s="13">
        <v>4000</v>
      </c>
      <c r="X2225" s="13">
        <v>8.3000000000000007</v>
      </c>
      <c r="Y2225" s="13">
        <v>1.85</v>
      </c>
      <c r="Z2225" s="14">
        <v>52000</v>
      </c>
    </row>
    <row r="2226" spans="1:26" x14ac:dyDescent="0.25">
      <c r="A2226" s="5" t="s">
        <v>20</v>
      </c>
      <c r="B2226" s="6" t="s">
        <v>1491</v>
      </c>
      <c r="C2226" s="11">
        <v>91</v>
      </c>
      <c r="D2226" s="11">
        <v>105</v>
      </c>
      <c r="E2226" s="11">
        <v>99</v>
      </c>
      <c r="F2226" s="11">
        <v>518</v>
      </c>
      <c r="G2226" s="6" t="s">
        <v>2699</v>
      </c>
      <c r="H2226" s="11">
        <v>2000</v>
      </c>
      <c r="I2226" s="11">
        <v>25677801</v>
      </c>
      <c r="J2226" s="6" t="s">
        <v>599</v>
      </c>
      <c r="K2226" s="6" t="s">
        <v>4118</v>
      </c>
      <c r="L2226" s="6" t="s">
        <v>4459</v>
      </c>
      <c r="M2226" s="11"/>
      <c r="N2226" s="11"/>
      <c r="O2226" s="6"/>
      <c r="P2226" s="11"/>
      <c r="Q2226" s="11">
        <v>136</v>
      </c>
      <c r="R2226" s="6" t="s">
        <v>25</v>
      </c>
      <c r="S2226" s="6" t="s">
        <v>26</v>
      </c>
      <c r="T2226" s="6" t="s">
        <v>54</v>
      </c>
      <c r="U2226" s="11">
        <v>20000000</v>
      </c>
      <c r="V2226" s="11">
        <v>2010</v>
      </c>
      <c r="W2226" s="11">
        <v>938</v>
      </c>
      <c r="X2226" s="11">
        <v>5.8</v>
      </c>
      <c r="Y2226" s="11">
        <v>2.35</v>
      </c>
      <c r="Z2226" s="12">
        <v>0</v>
      </c>
    </row>
    <row r="2227" spans="1:26" x14ac:dyDescent="0.25">
      <c r="A2227" s="8" t="s">
        <v>20</v>
      </c>
      <c r="B2227" s="9" t="s">
        <v>220</v>
      </c>
      <c r="C2227" s="13">
        <v>190</v>
      </c>
      <c r="D2227" s="13">
        <v>109</v>
      </c>
      <c r="E2227" s="13">
        <v>453</v>
      </c>
      <c r="F2227" s="13">
        <v>2000</v>
      </c>
      <c r="G2227" s="9" t="s">
        <v>103</v>
      </c>
      <c r="H2227" s="13">
        <v>18000</v>
      </c>
      <c r="I2227" s="13">
        <v>26415649</v>
      </c>
      <c r="J2227" s="9" t="s">
        <v>497</v>
      </c>
      <c r="K2227" s="9" t="s">
        <v>5507</v>
      </c>
      <c r="L2227" s="9" t="s">
        <v>1074</v>
      </c>
      <c r="M2227" s="13" t="s">
        <v>2604</v>
      </c>
      <c r="N2227" s="13"/>
      <c r="O2227" s="9"/>
      <c r="P2227" s="13"/>
      <c r="Q2227" s="13">
        <v>189</v>
      </c>
      <c r="R2227" s="9" t="s">
        <v>25</v>
      </c>
      <c r="S2227" s="9" t="s">
        <v>26</v>
      </c>
      <c r="T2227" s="9" t="s">
        <v>249</v>
      </c>
      <c r="U2227" s="13">
        <v>20000000</v>
      </c>
      <c r="V2227" s="13">
        <v>2008</v>
      </c>
      <c r="W2227" s="13">
        <v>11000</v>
      </c>
      <c r="X2227" s="13">
        <v>6.8</v>
      </c>
      <c r="Y2227" s="13">
        <v>2.35</v>
      </c>
      <c r="Z2227" s="14">
        <v>0</v>
      </c>
    </row>
    <row r="2228" spans="1:26" x14ac:dyDescent="0.25">
      <c r="A2228" s="5" t="s">
        <v>20</v>
      </c>
      <c r="B2228" s="6" t="s">
        <v>839</v>
      </c>
      <c r="C2228" s="11">
        <v>427</v>
      </c>
      <c r="D2228" s="11">
        <v>109</v>
      </c>
      <c r="E2228" s="11">
        <v>1000</v>
      </c>
      <c r="F2228" s="11">
        <v>24</v>
      </c>
      <c r="G2228" s="6" t="s">
        <v>2700</v>
      </c>
      <c r="H2228" s="11">
        <v>177</v>
      </c>
      <c r="I2228" s="11">
        <v>26003149</v>
      </c>
      <c r="J2228" s="6" t="s">
        <v>497</v>
      </c>
      <c r="K2228" s="6" t="s">
        <v>599</v>
      </c>
      <c r="L2228" s="6" t="s">
        <v>2970</v>
      </c>
      <c r="M2228" s="11"/>
      <c r="N2228" s="11"/>
      <c r="O2228" s="6"/>
      <c r="P2228" s="11"/>
      <c r="Q2228" s="11">
        <v>401</v>
      </c>
      <c r="R2228" s="6" t="s">
        <v>25</v>
      </c>
      <c r="S2228" s="6" t="s">
        <v>34</v>
      </c>
      <c r="T2228" s="6" t="s">
        <v>249</v>
      </c>
      <c r="U2228" s="11">
        <v>20000000</v>
      </c>
      <c r="V2228" s="11">
        <v>2013</v>
      </c>
      <c r="W2228" s="11">
        <v>55</v>
      </c>
      <c r="X2228" s="11">
        <v>7</v>
      </c>
      <c r="Y2228" s="11">
        <v>2.35</v>
      </c>
      <c r="Z2228" s="12">
        <v>49000</v>
      </c>
    </row>
    <row r="2229" spans="1:26" x14ac:dyDescent="0.25">
      <c r="A2229" s="8" t="s">
        <v>20</v>
      </c>
      <c r="B2229" s="9" t="s">
        <v>2701</v>
      </c>
      <c r="C2229" s="13">
        <v>93</v>
      </c>
      <c r="D2229" s="13">
        <v>99</v>
      </c>
      <c r="E2229" s="13">
        <v>26</v>
      </c>
      <c r="F2229" s="13">
        <v>650</v>
      </c>
      <c r="G2229" s="9" t="s">
        <v>1959</v>
      </c>
      <c r="H2229" s="13">
        <v>720</v>
      </c>
      <c r="I2229" s="13">
        <v>25584685</v>
      </c>
      <c r="J2229" s="9" t="s">
        <v>599</v>
      </c>
      <c r="K2229" s="9" t="s">
        <v>5507</v>
      </c>
      <c r="L2229" s="9" t="s">
        <v>4118</v>
      </c>
      <c r="M2229" s="13" t="s">
        <v>5505</v>
      </c>
      <c r="N2229" s="13" t="s">
        <v>4459</v>
      </c>
      <c r="O2229" s="9" t="s">
        <v>2604</v>
      </c>
      <c r="P2229" s="13"/>
      <c r="Q2229" s="13">
        <v>102</v>
      </c>
      <c r="R2229" s="9" t="s">
        <v>25</v>
      </c>
      <c r="S2229" s="9" t="s">
        <v>26</v>
      </c>
      <c r="T2229" s="9" t="s">
        <v>54</v>
      </c>
      <c r="U2229" s="13">
        <v>20000000</v>
      </c>
      <c r="V2229" s="13">
        <v>2007</v>
      </c>
      <c r="W2229" s="13">
        <v>669</v>
      </c>
      <c r="X2229" s="13">
        <v>5.9</v>
      </c>
      <c r="Y2229" s="13">
        <v>2.35</v>
      </c>
      <c r="Z2229" s="14">
        <v>590</v>
      </c>
    </row>
    <row r="2230" spans="1:26" x14ac:dyDescent="0.25">
      <c r="A2230" s="5" t="s">
        <v>20</v>
      </c>
      <c r="B2230" s="6" t="s">
        <v>2703</v>
      </c>
      <c r="C2230" s="11">
        <v>292</v>
      </c>
      <c r="D2230" s="11">
        <v>98</v>
      </c>
      <c r="E2230" s="11">
        <v>35</v>
      </c>
      <c r="F2230" s="11">
        <v>16</v>
      </c>
      <c r="G2230" s="6" t="s">
        <v>2704</v>
      </c>
      <c r="H2230" s="11">
        <v>125</v>
      </c>
      <c r="I2230" s="11">
        <v>29975979</v>
      </c>
      <c r="J2230" s="6" t="s">
        <v>497</v>
      </c>
      <c r="K2230" s="6" t="s">
        <v>1786</v>
      </c>
      <c r="L2230" s="6" t="s">
        <v>2970</v>
      </c>
      <c r="M2230" s="11" t="s">
        <v>2604</v>
      </c>
      <c r="N2230" s="11"/>
      <c r="O2230" s="6"/>
      <c r="P2230" s="11"/>
      <c r="Q2230" s="11">
        <v>281</v>
      </c>
      <c r="R2230" s="6" t="s">
        <v>25</v>
      </c>
      <c r="S2230" s="6" t="s">
        <v>163</v>
      </c>
      <c r="T2230" s="6" t="s">
        <v>249</v>
      </c>
      <c r="U2230" s="11">
        <v>20000000</v>
      </c>
      <c r="V2230" s="11">
        <v>2009</v>
      </c>
      <c r="W2230" s="11">
        <v>37</v>
      </c>
      <c r="X2230" s="11">
        <v>6.5</v>
      </c>
      <c r="Y2230" s="11">
        <v>2.35</v>
      </c>
      <c r="Z2230" s="12">
        <v>0</v>
      </c>
    </row>
    <row r="2231" spans="1:26" x14ac:dyDescent="0.25">
      <c r="A2231" s="8" t="s">
        <v>20</v>
      </c>
      <c r="B2231" s="9" t="s">
        <v>2705</v>
      </c>
      <c r="C2231" s="13">
        <v>180</v>
      </c>
      <c r="D2231" s="13">
        <v>104</v>
      </c>
      <c r="E2231" s="13">
        <v>14</v>
      </c>
      <c r="F2231" s="13">
        <v>756</v>
      </c>
      <c r="G2231" s="9" t="s">
        <v>1342</v>
      </c>
      <c r="H2231" s="13">
        <v>2000</v>
      </c>
      <c r="I2231" s="13">
        <v>31584722</v>
      </c>
      <c r="J2231" s="9" t="s">
        <v>599</v>
      </c>
      <c r="K2231" s="9" t="s">
        <v>4459</v>
      </c>
      <c r="L2231" s="9"/>
      <c r="M2231" s="13"/>
      <c r="N2231" s="13"/>
      <c r="O2231" s="9"/>
      <c r="P2231" s="13"/>
      <c r="Q2231" s="13">
        <v>131</v>
      </c>
      <c r="R2231" s="9" t="s">
        <v>25</v>
      </c>
      <c r="S2231" s="9" t="s">
        <v>26</v>
      </c>
      <c r="T2231" s="9" t="s">
        <v>249</v>
      </c>
      <c r="U2231" s="13">
        <v>20000000</v>
      </c>
      <c r="V2231" s="13">
        <v>2010</v>
      </c>
      <c r="W2231" s="13">
        <v>934</v>
      </c>
      <c r="X2231" s="13">
        <v>6.4</v>
      </c>
      <c r="Y2231" s="13">
        <v>2.35</v>
      </c>
      <c r="Z2231" s="14">
        <v>0</v>
      </c>
    </row>
    <row r="2232" spans="1:26" x14ac:dyDescent="0.25">
      <c r="A2232" s="5" t="s">
        <v>20</v>
      </c>
      <c r="B2232" s="6" t="s">
        <v>2707</v>
      </c>
      <c r="C2232" s="11">
        <v>94</v>
      </c>
      <c r="D2232" s="11">
        <v>109</v>
      </c>
      <c r="E2232" s="11">
        <v>15</v>
      </c>
      <c r="F2232" s="11">
        <v>350</v>
      </c>
      <c r="G2232" s="6" t="s">
        <v>2412</v>
      </c>
      <c r="H2232" s="11">
        <v>3000</v>
      </c>
      <c r="I2232" s="11">
        <v>23179303</v>
      </c>
      <c r="J2232" s="6" t="s">
        <v>378</v>
      </c>
      <c r="K2232" s="6" t="s">
        <v>599</v>
      </c>
      <c r="L2232" s="6" t="s">
        <v>4118</v>
      </c>
      <c r="M2232" s="11" t="s">
        <v>4459</v>
      </c>
      <c r="N2232" s="11"/>
      <c r="O2232" s="6"/>
      <c r="P2232" s="11"/>
      <c r="Q2232" s="11">
        <v>44</v>
      </c>
      <c r="R2232" s="6" t="s">
        <v>25</v>
      </c>
      <c r="S2232" s="6" t="s">
        <v>2709</v>
      </c>
      <c r="T2232" s="6" t="s">
        <v>54</v>
      </c>
      <c r="U2232" s="11">
        <v>20000000</v>
      </c>
      <c r="V2232" s="11">
        <v>2011</v>
      </c>
      <c r="W2232" s="11">
        <v>775</v>
      </c>
      <c r="X2232" s="11">
        <v>5.8</v>
      </c>
      <c r="Y2232" s="11">
        <v>1.85</v>
      </c>
      <c r="Z2232" s="12">
        <v>6000</v>
      </c>
    </row>
    <row r="2233" spans="1:26" x14ac:dyDescent="0.25">
      <c r="A2233" s="8" t="s">
        <v>20</v>
      </c>
      <c r="B2233" s="9" t="s">
        <v>2710</v>
      </c>
      <c r="C2233" s="13">
        <v>112</v>
      </c>
      <c r="D2233" s="13">
        <v>75</v>
      </c>
      <c r="E2233" s="13">
        <v>19</v>
      </c>
      <c r="F2233" s="13">
        <v>806</v>
      </c>
      <c r="G2233" s="9" t="s">
        <v>2187</v>
      </c>
      <c r="H2233" s="13">
        <v>1000</v>
      </c>
      <c r="I2233" s="13">
        <v>23078294</v>
      </c>
      <c r="J2233" s="9" t="s">
        <v>1786</v>
      </c>
      <c r="K2233" s="9" t="s">
        <v>2604</v>
      </c>
      <c r="L2233" s="9"/>
      <c r="M2233" s="13"/>
      <c r="N2233" s="13"/>
      <c r="O2233" s="9"/>
      <c r="P2233" s="13"/>
      <c r="Q2233" s="13">
        <v>281</v>
      </c>
      <c r="R2233" s="9" t="s">
        <v>25</v>
      </c>
      <c r="S2233" s="9" t="s">
        <v>26</v>
      </c>
      <c r="T2233" s="9" t="s">
        <v>27</v>
      </c>
      <c r="U2233" s="13">
        <v>9000000</v>
      </c>
      <c r="V2233" s="13">
        <v>2006</v>
      </c>
      <c r="W2233" s="13">
        <v>934</v>
      </c>
      <c r="X2233" s="13">
        <v>5.0999999999999996</v>
      </c>
      <c r="Y2233" s="13">
        <v>2.35</v>
      </c>
      <c r="Z2233" s="14">
        <v>0</v>
      </c>
    </row>
    <row r="2234" spans="1:26" x14ac:dyDescent="0.25">
      <c r="A2234" s="5" t="s">
        <v>20</v>
      </c>
      <c r="B2234" s="6" t="s">
        <v>1681</v>
      </c>
      <c r="C2234" s="11">
        <v>20</v>
      </c>
      <c r="D2234" s="11">
        <v>119</v>
      </c>
      <c r="E2234" s="11">
        <v>23</v>
      </c>
      <c r="F2234" s="11">
        <v>748</v>
      </c>
      <c r="G2234" s="6" t="s">
        <v>996</v>
      </c>
      <c r="H2234" s="11">
        <v>25000</v>
      </c>
      <c r="I2234" s="11">
        <v>21413105</v>
      </c>
      <c r="J2234" s="6" t="s">
        <v>497</v>
      </c>
      <c r="K2234" s="6" t="s">
        <v>378</v>
      </c>
      <c r="L2234" s="6" t="s">
        <v>1074</v>
      </c>
      <c r="M2234" s="11" t="s">
        <v>4459</v>
      </c>
      <c r="N2234" s="11" t="s">
        <v>3495</v>
      </c>
      <c r="O2234" s="6"/>
      <c r="P2234" s="11"/>
      <c r="Q2234" s="11">
        <v>97</v>
      </c>
      <c r="R2234" s="6" t="s">
        <v>25</v>
      </c>
      <c r="S2234" s="6" t="s">
        <v>163</v>
      </c>
      <c r="T2234" s="6" t="s">
        <v>27</v>
      </c>
      <c r="U2234" s="11">
        <v>20000000</v>
      </c>
      <c r="V2234" s="11">
        <v>1990</v>
      </c>
      <c r="W2234" s="11">
        <v>19000</v>
      </c>
      <c r="X2234" s="11">
        <v>6.8</v>
      </c>
      <c r="Y2234" s="11">
        <v>2.35</v>
      </c>
      <c r="Z2234" s="12">
        <v>0</v>
      </c>
    </row>
    <row r="2235" spans="1:26" x14ac:dyDescent="0.25">
      <c r="A2235" s="8" t="s">
        <v>20</v>
      </c>
      <c r="B2235" s="9" t="s">
        <v>2711</v>
      </c>
      <c r="C2235" s="13">
        <v>84</v>
      </c>
      <c r="D2235" s="13">
        <v>90</v>
      </c>
      <c r="E2235" s="13">
        <v>0</v>
      </c>
      <c r="F2235" s="13">
        <v>518</v>
      </c>
      <c r="G2235" s="9" t="s">
        <v>846</v>
      </c>
      <c r="H2235" s="13">
        <v>681</v>
      </c>
      <c r="I2235" s="13">
        <v>25077977</v>
      </c>
      <c r="J2235" s="9" t="s">
        <v>378</v>
      </c>
      <c r="K2235" s="9" t="s">
        <v>2809</v>
      </c>
      <c r="L2235" s="9" t="s">
        <v>599</v>
      </c>
      <c r="M2235" s="13" t="s">
        <v>4118</v>
      </c>
      <c r="N2235" s="13" t="s">
        <v>4459</v>
      </c>
      <c r="O2235" s="9"/>
      <c r="P2235" s="13"/>
      <c r="Q2235" s="13">
        <v>84</v>
      </c>
      <c r="R2235" s="9" t="s">
        <v>25</v>
      </c>
      <c r="S2235" s="9" t="s">
        <v>26</v>
      </c>
      <c r="T2235" s="9" t="s">
        <v>54</v>
      </c>
      <c r="U2235" s="13">
        <v>20000000</v>
      </c>
      <c r="V2235" s="13">
        <v>2010</v>
      </c>
      <c r="W2235" s="13">
        <v>611</v>
      </c>
      <c r="X2235" s="13">
        <v>5.3</v>
      </c>
      <c r="Y2235" s="13">
        <v>1.85</v>
      </c>
      <c r="Z2235" s="14">
        <v>0</v>
      </c>
    </row>
    <row r="2236" spans="1:26" x14ac:dyDescent="0.25">
      <c r="A2236" s="5" t="s">
        <v>20</v>
      </c>
      <c r="B2236" s="6" t="s">
        <v>726</v>
      </c>
      <c r="C2236" s="11">
        <v>120</v>
      </c>
      <c r="D2236" s="11">
        <v>97</v>
      </c>
      <c r="E2236" s="11">
        <v>212</v>
      </c>
      <c r="F2236" s="11">
        <v>637</v>
      </c>
      <c r="G2236" s="6" t="s">
        <v>2127</v>
      </c>
      <c r="H2236" s="11">
        <v>960</v>
      </c>
      <c r="I2236" s="11">
        <v>23292105</v>
      </c>
      <c r="J2236" s="6" t="s">
        <v>497</v>
      </c>
      <c r="K2236" s="6" t="s">
        <v>478</v>
      </c>
      <c r="L2236" s="6" t="s">
        <v>1786</v>
      </c>
      <c r="M2236" s="11" t="s">
        <v>2604</v>
      </c>
      <c r="N2236" s="11"/>
      <c r="O2236" s="6"/>
      <c r="P2236" s="11"/>
      <c r="Q2236" s="11">
        <v>334</v>
      </c>
      <c r="R2236" s="6" t="s">
        <v>25</v>
      </c>
      <c r="S2236" s="6" t="s">
        <v>26</v>
      </c>
      <c r="T2236" s="6" t="s">
        <v>27</v>
      </c>
      <c r="U2236" s="11">
        <v>20000000</v>
      </c>
      <c r="V2236" s="11">
        <v>2006</v>
      </c>
      <c r="W2236" s="11">
        <v>917</v>
      </c>
      <c r="X2236" s="11">
        <v>5.3</v>
      </c>
      <c r="Y2236" s="11">
        <v>2.35</v>
      </c>
      <c r="Z2236" s="12">
        <v>3000</v>
      </c>
    </row>
    <row r="2237" spans="1:26" x14ac:dyDescent="0.25">
      <c r="A2237" s="8" t="s">
        <v>20</v>
      </c>
      <c r="B2237" s="9" t="s">
        <v>2712</v>
      </c>
      <c r="C2237" s="13">
        <v>90</v>
      </c>
      <c r="D2237" s="13">
        <v>103</v>
      </c>
      <c r="E2237" s="13">
        <v>31</v>
      </c>
      <c r="F2237" s="13">
        <v>733</v>
      </c>
      <c r="G2237" s="9" t="s">
        <v>2713</v>
      </c>
      <c r="H2237" s="13">
        <v>12000</v>
      </c>
      <c r="I2237" s="13">
        <v>26870825</v>
      </c>
      <c r="J2237" s="9" t="s">
        <v>599</v>
      </c>
      <c r="K2237" s="9" t="s">
        <v>1074</v>
      </c>
      <c r="L2237" s="9" t="s">
        <v>5506</v>
      </c>
      <c r="M2237" s="13"/>
      <c r="N2237" s="13"/>
      <c r="O2237" s="9"/>
      <c r="P2237" s="13"/>
      <c r="Q2237" s="13">
        <v>124</v>
      </c>
      <c r="R2237" s="9" t="s">
        <v>25</v>
      </c>
      <c r="S2237" s="9" t="s">
        <v>318</v>
      </c>
      <c r="T2237" s="9" t="s">
        <v>27</v>
      </c>
      <c r="U2237" s="13"/>
      <c r="V2237" s="13">
        <v>2006</v>
      </c>
      <c r="W2237" s="13">
        <v>804</v>
      </c>
      <c r="X2237" s="13">
        <v>6.4</v>
      </c>
      <c r="Y2237" s="13">
        <v>1.85</v>
      </c>
      <c r="Z2237" s="14">
        <v>0</v>
      </c>
    </row>
    <row r="2238" spans="1:26" x14ac:dyDescent="0.25">
      <c r="A2238" s="5" t="s">
        <v>20</v>
      </c>
      <c r="B2238" s="6" t="s">
        <v>1442</v>
      </c>
      <c r="C2238" s="11">
        <v>103</v>
      </c>
      <c r="D2238" s="11">
        <v>89</v>
      </c>
      <c r="E2238" s="11">
        <v>0</v>
      </c>
      <c r="F2238" s="11">
        <v>470</v>
      </c>
      <c r="G2238" s="6" t="s">
        <v>234</v>
      </c>
      <c r="H2238" s="11">
        <v>87000</v>
      </c>
      <c r="I2238" s="11">
        <v>20916309</v>
      </c>
      <c r="J2238" s="6" t="s">
        <v>599</v>
      </c>
      <c r="K2238" s="6" t="s">
        <v>4118</v>
      </c>
      <c r="L2238" s="6" t="s">
        <v>478</v>
      </c>
      <c r="M2238" s="11"/>
      <c r="N2238" s="11"/>
      <c r="O2238" s="6"/>
      <c r="P2238" s="11"/>
      <c r="Q2238" s="11">
        <v>37</v>
      </c>
      <c r="R2238" s="6" t="s">
        <v>25</v>
      </c>
      <c r="S2238" s="6" t="s">
        <v>26</v>
      </c>
      <c r="T2238" s="6" t="s">
        <v>54</v>
      </c>
      <c r="U2238" s="11">
        <v>40000000</v>
      </c>
      <c r="V2238" s="11">
        <v>2009</v>
      </c>
      <c r="W2238" s="11">
        <v>570</v>
      </c>
      <c r="X2238" s="11">
        <v>4.9000000000000004</v>
      </c>
      <c r="Y2238" s="11">
        <v>1.85</v>
      </c>
      <c r="Z2238" s="12">
        <v>431</v>
      </c>
    </row>
    <row r="2239" spans="1:26" x14ac:dyDescent="0.25">
      <c r="A2239" s="8" t="s">
        <v>20</v>
      </c>
      <c r="B2239" s="9" t="s">
        <v>1708</v>
      </c>
      <c r="C2239" s="13">
        <v>59</v>
      </c>
      <c r="D2239" s="13">
        <v>106</v>
      </c>
      <c r="E2239" s="13">
        <v>835</v>
      </c>
      <c r="F2239" s="13">
        <v>458</v>
      </c>
      <c r="G2239" s="9" t="s">
        <v>390</v>
      </c>
      <c r="H2239" s="13">
        <v>1000</v>
      </c>
      <c r="I2239" s="13">
        <v>21200000</v>
      </c>
      <c r="J2239" s="9" t="s">
        <v>599</v>
      </c>
      <c r="K2239" s="9" t="s">
        <v>5507</v>
      </c>
      <c r="L2239" s="9" t="s">
        <v>1074</v>
      </c>
      <c r="M2239" s="13"/>
      <c r="N2239" s="13"/>
      <c r="O2239" s="9"/>
      <c r="P2239" s="13"/>
      <c r="Q2239" s="13">
        <v>162</v>
      </c>
      <c r="R2239" s="9" t="s">
        <v>25</v>
      </c>
      <c r="S2239" s="9" t="s">
        <v>26</v>
      </c>
      <c r="T2239" s="9" t="s">
        <v>249</v>
      </c>
      <c r="U2239" s="13">
        <v>20000000</v>
      </c>
      <c r="V2239" s="13">
        <v>1995</v>
      </c>
      <c r="W2239" s="13">
        <v>967</v>
      </c>
      <c r="X2239" s="13">
        <v>6.8</v>
      </c>
      <c r="Y2239" s="13">
        <v>1.85</v>
      </c>
      <c r="Z2239" s="14">
        <v>1000</v>
      </c>
    </row>
    <row r="2240" spans="1:26" x14ac:dyDescent="0.25">
      <c r="A2240" s="5" t="s">
        <v>20</v>
      </c>
      <c r="B2240" s="6" t="s">
        <v>2714</v>
      </c>
      <c r="C2240" s="11">
        <v>86</v>
      </c>
      <c r="D2240" s="11">
        <v>96</v>
      </c>
      <c r="E2240" s="11">
        <v>24</v>
      </c>
      <c r="F2240" s="11">
        <v>374</v>
      </c>
      <c r="G2240" s="6" t="s">
        <v>762</v>
      </c>
      <c r="H2240" s="11">
        <v>646</v>
      </c>
      <c r="I2240" s="11">
        <v>28876924</v>
      </c>
      <c r="J2240" s="6" t="s">
        <v>378</v>
      </c>
      <c r="K2240" s="6" t="s">
        <v>5507</v>
      </c>
      <c r="L2240" s="6" t="s">
        <v>5505</v>
      </c>
      <c r="M2240" s="11" t="s">
        <v>2970</v>
      </c>
      <c r="N2240" s="11" t="s">
        <v>2604</v>
      </c>
      <c r="O2240" s="6"/>
      <c r="P2240" s="11"/>
      <c r="Q2240" s="11">
        <v>35</v>
      </c>
      <c r="R2240" s="6" t="s">
        <v>25</v>
      </c>
      <c r="S2240" s="6" t="s">
        <v>26</v>
      </c>
      <c r="T2240" s="6" t="s">
        <v>27</v>
      </c>
      <c r="U2240" s="11">
        <v>20000000</v>
      </c>
      <c r="V2240" s="11">
        <v>2016</v>
      </c>
      <c r="W2240" s="11">
        <v>441</v>
      </c>
      <c r="X2240" s="11">
        <v>7.1</v>
      </c>
      <c r="Y2240" s="11"/>
      <c r="Z2240" s="12">
        <v>0</v>
      </c>
    </row>
    <row r="2241" spans="1:26" x14ac:dyDescent="0.25">
      <c r="A2241" s="8" t="s">
        <v>20</v>
      </c>
      <c r="B2241" s="9" t="s">
        <v>2715</v>
      </c>
      <c r="C2241" s="13">
        <v>190</v>
      </c>
      <c r="D2241" s="13">
        <v>115</v>
      </c>
      <c r="E2241" s="13">
        <v>0</v>
      </c>
      <c r="F2241" s="13">
        <v>107</v>
      </c>
      <c r="G2241" s="9" t="s">
        <v>1862</v>
      </c>
      <c r="H2241" s="13">
        <v>10000</v>
      </c>
      <c r="I2241" s="13">
        <v>20207003</v>
      </c>
      <c r="J2241" s="9" t="s">
        <v>5507</v>
      </c>
      <c r="K2241" s="9" t="s">
        <v>1074</v>
      </c>
      <c r="L2241" s="9" t="s">
        <v>3495</v>
      </c>
      <c r="M2241" s="13"/>
      <c r="N2241" s="13"/>
      <c r="O2241" s="9"/>
      <c r="P2241" s="13"/>
      <c r="Q2241" s="13">
        <v>202</v>
      </c>
      <c r="R2241" s="9" t="s">
        <v>25</v>
      </c>
      <c r="S2241" s="9" t="s">
        <v>26</v>
      </c>
      <c r="T2241" s="9" t="s">
        <v>249</v>
      </c>
      <c r="U2241" s="13"/>
      <c r="V2241" s="13">
        <v>2008</v>
      </c>
      <c r="W2241" s="13">
        <v>311</v>
      </c>
      <c r="X2241" s="13">
        <v>6.8</v>
      </c>
      <c r="Y2241" s="13">
        <v>2.35</v>
      </c>
      <c r="Z2241" s="14">
        <v>0</v>
      </c>
    </row>
    <row r="2242" spans="1:26" x14ac:dyDescent="0.25">
      <c r="A2242" s="5" t="s">
        <v>20</v>
      </c>
      <c r="B2242" s="6" t="s">
        <v>1551</v>
      </c>
      <c r="C2242" s="11">
        <v>114</v>
      </c>
      <c r="D2242" s="11">
        <v>104</v>
      </c>
      <c r="E2242" s="11">
        <v>0</v>
      </c>
      <c r="F2242" s="11">
        <v>877</v>
      </c>
      <c r="G2242" s="6" t="s">
        <v>251</v>
      </c>
      <c r="H2242" s="11">
        <v>2000</v>
      </c>
      <c r="I2242" s="11">
        <v>20241395</v>
      </c>
      <c r="J2242" s="6" t="s">
        <v>497</v>
      </c>
      <c r="K2242" s="6" t="s">
        <v>1786</v>
      </c>
      <c r="L2242" s="6" t="s">
        <v>2604</v>
      </c>
      <c r="M2242" s="11"/>
      <c r="N2242" s="11"/>
      <c r="O2242" s="6"/>
      <c r="P2242" s="11"/>
      <c r="Q2242" s="11">
        <v>403</v>
      </c>
      <c r="R2242" s="6" t="s">
        <v>25</v>
      </c>
      <c r="S2242" s="6" t="s">
        <v>26</v>
      </c>
      <c r="T2242" s="6" t="s">
        <v>249</v>
      </c>
      <c r="U2242" s="11">
        <v>20000000</v>
      </c>
      <c r="V2242" s="11">
        <v>1998</v>
      </c>
      <c r="W2242" s="11">
        <v>1000</v>
      </c>
      <c r="X2242" s="11">
        <v>6.1</v>
      </c>
      <c r="Y2242" s="11">
        <v>2.35</v>
      </c>
      <c r="Z2242" s="12">
        <v>0</v>
      </c>
    </row>
    <row r="2243" spans="1:26" x14ac:dyDescent="0.25">
      <c r="A2243" s="8" t="s">
        <v>20</v>
      </c>
      <c r="B2243" s="9" t="s">
        <v>42</v>
      </c>
      <c r="C2243" s="13">
        <v>6</v>
      </c>
      <c r="D2243" s="13">
        <v>24</v>
      </c>
      <c r="E2243" s="13"/>
      <c r="F2243" s="13"/>
      <c r="G2243" s="9" t="s">
        <v>42</v>
      </c>
      <c r="H2243" s="13">
        <v>0</v>
      </c>
      <c r="I2243" s="13"/>
      <c r="J2243" s="9" t="s">
        <v>497</v>
      </c>
      <c r="K2243" s="9" t="s">
        <v>378</v>
      </c>
      <c r="L2243" s="9" t="s">
        <v>2809</v>
      </c>
      <c r="M2243" s="13" t="s">
        <v>4118</v>
      </c>
      <c r="N2243" s="13" t="s">
        <v>478</v>
      </c>
      <c r="O2243" s="9"/>
      <c r="P2243" s="13"/>
      <c r="Q2243" s="13">
        <v>51</v>
      </c>
      <c r="R2243" s="9" t="s">
        <v>281</v>
      </c>
      <c r="S2243" s="9" t="s">
        <v>282</v>
      </c>
      <c r="T2243" s="9" t="s">
        <v>42</v>
      </c>
      <c r="U2243" s="13"/>
      <c r="V2243" s="13"/>
      <c r="W2243" s="13"/>
      <c r="X2243" s="13">
        <v>7</v>
      </c>
      <c r="Y2243" s="13"/>
      <c r="Z2243" s="14">
        <v>124</v>
      </c>
    </row>
    <row r="2244" spans="1:26" x14ac:dyDescent="0.25">
      <c r="A2244" s="5" t="s">
        <v>309</v>
      </c>
      <c r="B2244" s="6" t="s">
        <v>2716</v>
      </c>
      <c r="C2244" s="11">
        <v>290</v>
      </c>
      <c r="D2244" s="11">
        <v>108</v>
      </c>
      <c r="E2244" s="11">
        <v>13000</v>
      </c>
      <c r="F2244" s="11">
        <v>285</v>
      </c>
      <c r="G2244" s="6" t="s">
        <v>2717</v>
      </c>
      <c r="H2244" s="11">
        <v>606</v>
      </c>
      <c r="I2244" s="11">
        <v>32000000</v>
      </c>
      <c r="J2244" s="6" t="s">
        <v>1786</v>
      </c>
      <c r="K2244" s="6" t="s">
        <v>5505</v>
      </c>
      <c r="L2244" s="6" t="s">
        <v>2604</v>
      </c>
      <c r="M2244" s="11"/>
      <c r="N2244" s="11"/>
      <c r="O2244" s="6"/>
      <c r="P2244" s="11"/>
      <c r="Q2244" s="11">
        <v>1040</v>
      </c>
      <c r="R2244" s="6" t="s">
        <v>25</v>
      </c>
      <c r="S2244" s="6" t="s">
        <v>26</v>
      </c>
      <c r="T2244" s="6" t="s">
        <v>249</v>
      </c>
      <c r="U2244" s="11">
        <v>806947</v>
      </c>
      <c r="V2244" s="11">
        <v>1960</v>
      </c>
      <c r="W2244" s="11">
        <v>332</v>
      </c>
      <c r="X2244" s="11">
        <v>8.5</v>
      </c>
      <c r="Y2244" s="11">
        <v>1.85</v>
      </c>
      <c r="Z2244" s="12">
        <v>18000</v>
      </c>
    </row>
    <row r="2245" spans="1:26" x14ac:dyDescent="0.25">
      <c r="A2245" s="8" t="s">
        <v>20</v>
      </c>
      <c r="B2245" s="9" t="s">
        <v>1516</v>
      </c>
      <c r="C2245" s="13">
        <v>80</v>
      </c>
      <c r="D2245" s="13">
        <v>112</v>
      </c>
      <c r="E2245" s="13">
        <v>41</v>
      </c>
      <c r="F2245" s="13">
        <v>490</v>
      </c>
      <c r="G2245" s="9" t="s">
        <v>2658</v>
      </c>
      <c r="H2245" s="13">
        <v>1000</v>
      </c>
      <c r="I2245" s="13">
        <v>19151864</v>
      </c>
      <c r="J2245" s="9" t="s">
        <v>599</v>
      </c>
      <c r="K2245" s="9" t="s">
        <v>4459</v>
      </c>
      <c r="L2245" s="9"/>
      <c r="M2245" s="13"/>
      <c r="N2245" s="13"/>
      <c r="O2245" s="9"/>
      <c r="P2245" s="13"/>
      <c r="Q2245" s="13">
        <v>100</v>
      </c>
      <c r="R2245" s="9" t="s">
        <v>25</v>
      </c>
      <c r="S2245" s="9" t="s">
        <v>26</v>
      </c>
      <c r="T2245" s="9" t="s">
        <v>249</v>
      </c>
      <c r="U2245" s="13">
        <v>40000000</v>
      </c>
      <c r="V2245" s="13">
        <v>2008</v>
      </c>
      <c r="W2245" s="13">
        <v>500</v>
      </c>
      <c r="X2245" s="13">
        <v>5.9</v>
      </c>
      <c r="Y2245" s="13">
        <v>1.85</v>
      </c>
      <c r="Z2245" s="14">
        <v>0</v>
      </c>
    </row>
    <row r="2246" spans="1:26" x14ac:dyDescent="0.25">
      <c r="A2246" s="5" t="s">
        <v>20</v>
      </c>
      <c r="B2246" s="6" t="s">
        <v>2718</v>
      </c>
      <c r="C2246" s="11">
        <v>98</v>
      </c>
      <c r="D2246" s="11">
        <v>104</v>
      </c>
      <c r="E2246" s="11">
        <v>19</v>
      </c>
      <c r="F2246" s="11">
        <v>942</v>
      </c>
      <c r="G2246" s="6" t="s">
        <v>156</v>
      </c>
      <c r="H2246" s="11">
        <v>15000</v>
      </c>
      <c r="I2246" s="11">
        <v>23393765</v>
      </c>
      <c r="J2246" s="6" t="s">
        <v>1074</v>
      </c>
      <c r="K2246" s="6" t="s">
        <v>4459</v>
      </c>
      <c r="L2246" s="6"/>
      <c r="M2246" s="11"/>
      <c r="N2246" s="11"/>
      <c r="O2246" s="6"/>
      <c r="P2246" s="11"/>
      <c r="Q2246" s="11">
        <v>76</v>
      </c>
      <c r="R2246" s="6" t="s">
        <v>25</v>
      </c>
      <c r="S2246" s="6" t="s">
        <v>26</v>
      </c>
      <c r="T2246" s="6" t="s">
        <v>27</v>
      </c>
      <c r="U2246" s="11">
        <v>20000000</v>
      </c>
      <c r="V2246" s="11">
        <v>2014</v>
      </c>
      <c r="W2246" s="11">
        <v>989</v>
      </c>
      <c r="X2246" s="11">
        <v>6.3</v>
      </c>
      <c r="Y2246" s="11">
        <v>2.35</v>
      </c>
      <c r="Z2246" s="12">
        <v>0</v>
      </c>
    </row>
    <row r="2247" spans="1:26" x14ac:dyDescent="0.25">
      <c r="A2247" s="8" t="s">
        <v>20</v>
      </c>
      <c r="B2247" s="9" t="s">
        <v>1049</v>
      </c>
      <c r="C2247" s="13">
        <v>88</v>
      </c>
      <c r="D2247" s="13">
        <v>113</v>
      </c>
      <c r="E2247" s="13">
        <v>0</v>
      </c>
      <c r="F2247" s="13">
        <v>949</v>
      </c>
      <c r="G2247" s="9" t="s">
        <v>2606</v>
      </c>
      <c r="H2247" s="13">
        <v>995</v>
      </c>
      <c r="I2247" s="13">
        <v>18882880</v>
      </c>
      <c r="J2247" s="9" t="s">
        <v>599</v>
      </c>
      <c r="K2247" s="9" t="s">
        <v>1074</v>
      </c>
      <c r="L2247" s="9"/>
      <c r="M2247" s="13"/>
      <c r="N2247" s="13"/>
      <c r="O2247" s="9"/>
      <c r="P2247" s="13"/>
      <c r="Q2247" s="13">
        <v>125</v>
      </c>
      <c r="R2247" s="9" t="s">
        <v>25</v>
      </c>
      <c r="S2247" s="9" t="s">
        <v>26</v>
      </c>
      <c r="T2247" s="9" t="s">
        <v>249</v>
      </c>
      <c r="U2247" s="13">
        <v>20000000</v>
      </c>
      <c r="V2247" s="13">
        <v>2007</v>
      </c>
      <c r="W2247" s="13">
        <v>975</v>
      </c>
      <c r="X2247" s="13">
        <v>5.9</v>
      </c>
      <c r="Y2247" s="13">
        <v>2.35</v>
      </c>
      <c r="Z2247" s="14">
        <v>681</v>
      </c>
    </row>
    <row r="2248" spans="1:26" x14ac:dyDescent="0.25">
      <c r="A2248" s="5" t="s">
        <v>20</v>
      </c>
      <c r="B2248" s="6" t="s">
        <v>2719</v>
      </c>
      <c r="C2248" s="11">
        <v>13</v>
      </c>
      <c r="D2248" s="11">
        <v>98</v>
      </c>
      <c r="E2248" s="11">
        <v>15</v>
      </c>
      <c r="F2248" s="11">
        <v>281</v>
      </c>
      <c r="G2248" s="6" t="s">
        <v>990</v>
      </c>
      <c r="H2248" s="11">
        <v>691</v>
      </c>
      <c r="I2248" s="11">
        <v>8500000</v>
      </c>
      <c r="J2248" s="6" t="s">
        <v>599</v>
      </c>
      <c r="K2248" s="6"/>
      <c r="L2248" s="6"/>
      <c r="M2248" s="11"/>
      <c r="N2248" s="11"/>
      <c r="O2248" s="6"/>
      <c r="P2248" s="11"/>
      <c r="Q2248" s="11">
        <v>34</v>
      </c>
      <c r="R2248" s="6" t="s">
        <v>25</v>
      </c>
      <c r="S2248" s="6" t="s">
        <v>26</v>
      </c>
      <c r="T2248" s="6" t="s">
        <v>54</v>
      </c>
      <c r="U2248" s="11">
        <v>20000000</v>
      </c>
      <c r="V2248" s="11">
        <v>1981</v>
      </c>
      <c r="W2248" s="11">
        <v>374</v>
      </c>
      <c r="X2248" s="11">
        <v>5.4</v>
      </c>
      <c r="Y2248" s="11">
        <v>1.78</v>
      </c>
      <c r="Z2248" s="12">
        <v>501</v>
      </c>
    </row>
    <row r="2249" spans="1:26" x14ac:dyDescent="0.25">
      <c r="A2249" s="8" t="s">
        <v>20</v>
      </c>
      <c r="B2249" s="9" t="s">
        <v>413</v>
      </c>
      <c r="C2249" s="13">
        <v>52</v>
      </c>
      <c r="D2249" s="13">
        <v>121</v>
      </c>
      <c r="E2249" s="13">
        <v>503</v>
      </c>
      <c r="F2249" s="13">
        <v>83</v>
      </c>
      <c r="G2249" s="9" t="s">
        <v>2720</v>
      </c>
      <c r="H2249" s="13">
        <v>2000</v>
      </c>
      <c r="I2249" s="13"/>
      <c r="J2249" s="9" t="s">
        <v>378</v>
      </c>
      <c r="K2249" s="9" t="s">
        <v>599</v>
      </c>
      <c r="L2249" s="9" t="s">
        <v>1074</v>
      </c>
      <c r="M2249" s="13" t="s">
        <v>478</v>
      </c>
      <c r="N2249" s="13"/>
      <c r="O2249" s="9"/>
      <c r="P2249" s="13"/>
      <c r="Q2249" s="13">
        <v>185</v>
      </c>
      <c r="R2249" s="9" t="s">
        <v>25</v>
      </c>
      <c r="S2249" s="9" t="s">
        <v>26</v>
      </c>
      <c r="T2249" s="9" t="s">
        <v>27</v>
      </c>
      <c r="U2249" s="13">
        <v>20000000</v>
      </c>
      <c r="V2249" s="13">
        <v>1985</v>
      </c>
      <c r="W2249" s="13">
        <v>92</v>
      </c>
      <c r="X2249" s="13">
        <v>7</v>
      </c>
      <c r="Y2249" s="13">
        <v>2.35</v>
      </c>
      <c r="Z2249" s="14">
        <v>0</v>
      </c>
    </row>
    <row r="2250" spans="1:26" x14ac:dyDescent="0.25">
      <c r="A2250" s="5" t="s">
        <v>20</v>
      </c>
      <c r="B2250" s="6" t="s">
        <v>510</v>
      </c>
      <c r="C2250" s="11">
        <v>60</v>
      </c>
      <c r="D2250" s="11">
        <v>114</v>
      </c>
      <c r="E2250" s="11">
        <v>160</v>
      </c>
      <c r="F2250" s="11">
        <v>271</v>
      </c>
      <c r="G2250" s="6" t="s">
        <v>2721</v>
      </c>
      <c r="H2250" s="11">
        <v>1000</v>
      </c>
      <c r="I2250" s="11">
        <v>18252684</v>
      </c>
      <c r="J2250" s="6" t="s">
        <v>599</v>
      </c>
      <c r="K2250" s="6" t="s">
        <v>1074</v>
      </c>
      <c r="L2250" s="6" t="s">
        <v>4118</v>
      </c>
      <c r="M2250" s="11"/>
      <c r="N2250" s="11"/>
      <c r="O2250" s="6"/>
      <c r="P2250" s="11"/>
      <c r="Q2250" s="11">
        <v>219</v>
      </c>
      <c r="R2250" s="6" t="s">
        <v>25</v>
      </c>
      <c r="S2250" s="6" t="s">
        <v>26</v>
      </c>
      <c r="T2250" s="6" t="s">
        <v>54</v>
      </c>
      <c r="U2250" s="11">
        <v>30000000</v>
      </c>
      <c r="V2250" s="11">
        <v>1998</v>
      </c>
      <c r="W2250" s="11">
        <v>367</v>
      </c>
      <c r="X2250" s="11">
        <v>6.9</v>
      </c>
      <c r="Y2250" s="11">
        <v>1.85</v>
      </c>
      <c r="Z2250" s="12">
        <v>0</v>
      </c>
    </row>
    <row r="2251" spans="1:26" x14ac:dyDescent="0.25">
      <c r="A2251" s="8" t="s">
        <v>20</v>
      </c>
      <c r="B2251" s="9" t="s">
        <v>2722</v>
      </c>
      <c r="C2251" s="13">
        <v>154</v>
      </c>
      <c r="D2251" s="13">
        <v>124</v>
      </c>
      <c r="E2251" s="13">
        <v>57</v>
      </c>
      <c r="F2251" s="13">
        <v>905</v>
      </c>
      <c r="G2251" s="9" t="s">
        <v>115</v>
      </c>
      <c r="H2251" s="13">
        <v>11000</v>
      </c>
      <c r="I2251" s="13">
        <v>19661987</v>
      </c>
      <c r="J2251" s="9" t="s">
        <v>1074</v>
      </c>
      <c r="K2251" s="9"/>
      <c r="L2251" s="9"/>
      <c r="M2251" s="13"/>
      <c r="N2251" s="13"/>
      <c r="O2251" s="9"/>
      <c r="P2251" s="13"/>
      <c r="Q2251" s="13">
        <v>231</v>
      </c>
      <c r="R2251" s="9" t="s">
        <v>25</v>
      </c>
      <c r="S2251" s="9" t="s">
        <v>26</v>
      </c>
      <c r="T2251" s="9" t="s">
        <v>249</v>
      </c>
      <c r="U2251" s="13">
        <v>20000000</v>
      </c>
      <c r="V2251" s="13">
        <v>2007</v>
      </c>
      <c r="W2251" s="13">
        <v>3000</v>
      </c>
      <c r="X2251" s="13">
        <v>7.5</v>
      </c>
      <c r="Y2251" s="13">
        <v>2.35</v>
      </c>
      <c r="Z2251" s="14">
        <v>0</v>
      </c>
    </row>
    <row r="2252" spans="1:26" x14ac:dyDescent="0.25">
      <c r="A2252" s="5" t="s">
        <v>20</v>
      </c>
      <c r="B2252" s="6" t="s">
        <v>1677</v>
      </c>
      <c r="C2252" s="11">
        <v>274</v>
      </c>
      <c r="D2252" s="11">
        <v>148</v>
      </c>
      <c r="E2252" s="11">
        <v>0</v>
      </c>
      <c r="F2252" s="11">
        <v>826</v>
      </c>
      <c r="G2252" s="6" t="s">
        <v>92</v>
      </c>
      <c r="H2252" s="11">
        <v>17000</v>
      </c>
      <c r="I2252" s="11">
        <v>18352454</v>
      </c>
      <c r="J2252" s="6" t="s">
        <v>378</v>
      </c>
      <c r="K2252" s="6" t="s">
        <v>3170</v>
      </c>
      <c r="L2252" s="6" t="s">
        <v>1074</v>
      </c>
      <c r="M2252" s="11"/>
      <c r="N2252" s="11"/>
      <c r="O2252" s="6"/>
      <c r="P2252" s="11"/>
      <c r="Q2252" s="11">
        <v>760</v>
      </c>
      <c r="R2252" s="6" t="s">
        <v>25</v>
      </c>
      <c r="S2252" s="6" t="s">
        <v>26</v>
      </c>
      <c r="T2252" s="6" t="s">
        <v>249</v>
      </c>
      <c r="U2252" s="11">
        <v>15000000</v>
      </c>
      <c r="V2252" s="11">
        <v>2007</v>
      </c>
      <c r="W2252" s="11">
        <v>882</v>
      </c>
      <c r="X2252" s="11">
        <v>8.1999999999999993</v>
      </c>
      <c r="Y2252" s="11">
        <v>2.35</v>
      </c>
      <c r="Z2252" s="12">
        <v>76000</v>
      </c>
    </row>
    <row r="2253" spans="1:26" x14ac:dyDescent="0.25">
      <c r="A2253" s="8" t="s">
        <v>20</v>
      </c>
      <c r="B2253" s="9" t="s">
        <v>863</v>
      </c>
      <c r="C2253" s="13">
        <v>110</v>
      </c>
      <c r="D2253" s="13">
        <v>108</v>
      </c>
      <c r="E2253" s="13">
        <v>480</v>
      </c>
      <c r="F2253" s="13">
        <v>579</v>
      </c>
      <c r="G2253" s="9" t="s">
        <v>264</v>
      </c>
      <c r="H2253" s="13">
        <v>970</v>
      </c>
      <c r="I2253" s="13">
        <v>17803796</v>
      </c>
      <c r="J2253" s="9" t="s">
        <v>599</v>
      </c>
      <c r="K2253" s="9"/>
      <c r="L2253" s="9"/>
      <c r="M2253" s="13"/>
      <c r="N2253" s="13"/>
      <c r="O2253" s="9"/>
      <c r="P2253" s="13"/>
      <c r="Q2253" s="13">
        <v>97</v>
      </c>
      <c r="R2253" s="9" t="s">
        <v>25</v>
      </c>
      <c r="S2253" s="9" t="s">
        <v>26</v>
      </c>
      <c r="T2253" s="9" t="s">
        <v>27</v>
      </c>
      <c r="U2253" s="13">
        <v>20000000</v>
      </c>
      <c r="V2253" s="13">
        <v>2006</v>
      </c>
      <c r="W2253" s="13">
        <v>931</v>
      </c>
      <c r="X2253" s="13">
        <v>5.9</v>
      </c>
      <c r="Y2253" s="13">
        <v>2.35</v>
      </c>
      <c r="Z2253" s="14">
        <v>484</v>
      </c>
    </row>
    <row r="2254" spans="1:26" x14ac:dyDescent="0.25">
      <c r="A2254" s="5" t="s">
        <v>20</v>
      </c>
      <c r="B2254" s="6" t="s">
        <v>2723</v>
      </c>
      <c r="C2254" s="11">
        <v>173</v>
      </c>
      <c r="D2254" s="11">
        <v>95</v>
      </c>
      <c r="E2254" s="11">
        <v>83</v>
      </c>
      <c r="F2254" s="11">
        <v>206</v>
      </c>
      <c r="G2254" s="6" t="s">
        <v>1478</v>
      </c>
      <c r="H2254" s="11">
        <v>991</v>
      </c>
      <c r="I2254" s="11">
        <v>17529157</v>
      </c>
      <c r="J2254" s="6" t="s">
        <v>378</v>
      </c>
      <c r="K2254" s="6" t="s">
        <v>1074</v>
      </c>
      <c r="L2254" s="6" t="s">
        <v>1786</v>
      </c>
      <c r="M2254" s="11" t="s">
        <v>5505</v>
      </c>
      <c r="N2254" s="11" t="s">
        <v>2604</v>
      </c>
      <c r="O2254" s="6"/>
      <c r="P2254" s="11"/>
      <c r="Q2254" s="11">
        <v>220</v>
      </c>
      <c r="R2254" s="6" t="s">
        <v>25</v>
      </c>
      <c r="S2254" s="6" t="s">
        <v>538</v>
      </c>
      <c r="T2254" s="6" t="s">
        <v>249</v>
      </c>
      <c r="U2254" s="11">
        <v>20000000</v>
      </c>
      <c r="V2254" s="11">
        <v>2012</v>
      </c>
      <c r="W2254" s="11">
        <v>494</v>
      </c>
      <c r="X2254" s="11">
        <v>5</v>
      </c>
      <c r="Y2254" s="11">
        <v>2.35</v>
      </c>
      <c r="Z2254" s="12">
        <v>25000</v>
      </c>
    </row>
    <row r="2255" spans="1:26" x14ac:dyDescent="0.25">
      <c r="A2255" s="8" t="s">
        <v>20</v>
      </c>
      <c r="B2255" s="9" t="s">
        <v>1442</v>
      </c>
      <c r="C2255" s="13">
        <v>165</v>
      </c>
      <c r="D2255" s="13">
        <v>108</v>
      </c>
      <c r="E2255" s="13">
        <v>0</v>
      </c>
      <c r="F2255" s="13">
        <v>844</v>
      </c>
      <c r="G2255" s="9" t="s">
        <v>214</v>
      </c>
      <c r="H2255" s="13">
        <v>16000</v>
      </c>
      <c r="I2255" s="13">
        <v>25753840</v>
      </c>
      <c r="J2255" s="9" t="s">
        <v>5507</v>
      </c>
      <c r="K2255" s="9" t="s">
        <v>478</v>
      </c>
      <c r="L2255" s="9" t="s">
        <v>1786</v>
      </c>
      <c r="M2255" s="13"/>
      <c r="N2255" s="13"/>
      <c r="O2255" s="9"/>
      <c r="P2255" s="13"/>
      <c r="Q2255" s="13">
        <v>592</v>
      </c>
      <c r="R2255" s="9" t="s">
        <v>25</v>
      </c>
      <c r="S2255" s="9" t="s">
        <v>26</v>
      </c>
      <c r="T2255" s="9" t="s">
        <v>249</v>
      </c>
      <c r="U2255" s="13">
        <v>19000000</v>
      </c>
      <c r="V2255" s="13">
        <v>1996</v>
      </c>
      <c r="W2255" s="13">
        <v>4000</v>
      </c>
      <c r="X2255" s="13">
        <v>7.3</v>
      </c>
      <c r="Y2255" s="13">
        <v>1.85</v>
      </c>
      <c r="Z2255" s="14">
        <v>12000</v>
      </c>
    </row>
    <row r="2256" spans="1:26" x14ac:dyDescent="0.25">
      <c r="A2256" s="5" t="s">
        <v>20</v>
      </c>
      <c r="B2256" s="6" t="s">
        <v>2724</v>
      </c>
      <c r="C2256" s="11">
        <v>45</v>
      </c>
      <c r="D2256" s="11">
        <v>68</v>
      </c>
      <c r="E2256" s="11">
        <v>0</v>
      </c>
      <c r="F2256" s="11">
        <v>253</v>
      </c>
      <c r="G2256" s="6" t="s">
        <v>2189</v>
      </c>
      <c r="H2256" s="11">
        <v>304</v>
      </c>
      <c r="I2256" s="11">
        <v>18081626</v>
      </c>
      <c r="J2256" s="6" t="s">
        <v>2809</v>
      </c>
      <c r="K2256" s="6" t="s">
        <v>4118</v>
      </c>
      <c r="L2256" s="6" t="s">
        <v>478</v>
      </c>
      <c r="M2256" s="11" t="s">
        <v>5505</v>
      </c>
      <c r="N2256" s="11"/>
      <c r="O2256" s="6"/>
      <c r="P2256" s="11"/>
      <c r="Q2256" s="11">
        <v>32</v>
      </c>
      <c r="R2256" s="6" t="s">
        <v>25</v>
      </c>
      <c r="S2256" s="6" t="s">
        <v>26</v>
      </c>
      <c r="T2256" s="6" t="s">
        <v>126</v>
      </c>
      <c r="U2256" s="11">
        <v>20000000</v>
      </c>
      <c r="V2256" s="11">
        <v>2005</v>
      </c>
      <c r="W2256" s="11">
        <v>286</v>
      </c>
      <c r="X2256" s="11">
        <v>6.4</v>
      </c>
      <c r="Y2256" s="11">
        <v>1.85</v>
      </c>
      <c r="Z2256" s="12">
        <v>264</v>
      </c>
    </row>
    <row r="2257" spans="1:26" x14ac:dyDescent="0.25">
      <c r="A2257" s="8" t="s">
        <v>20</v>
      </c>
      <c r="B2257" s="9" t="s">
        <v>2374</v>
      </c>
      <c r="C2257" s="13">
        <v>45</v>
      </c>
      <c r="D2257" s="13">
        <v>103</v>
      </c>
      <c r="E2257" s="13">
        <v>0</v>
      </c>
      <c r="F2257" s="13">
        <v>801</v>
      </c>
      <c r="G2257" s="9" t="s">
        <v>725</v>
      </c>
      <c r="H2257" s="13">
        <v>21000</v>
      </c>
      <c r="I2257" s="13">
        <v>17518220</v>
      </c>
      <c r="J2257" s="9" t="s">
        <v>599</v>
      </c>
      <c r="K2257" s="9" t="s">
        <v>1074</v>
      </c>
      <c r="L2257" s="9" t="s">
        <v>4459</v>
      </c>
      <c r="M2257" s="13"/>
      <c r="N2257" s="13"/>
      <c r="O2257" s="9"/>
      <c r="P2257" s="13"/>
      <c r="Q2257" s="13">
        <v>76</v>
      </c>
      <c r="R2257" s="9" t="s">
        <v>25</v>
      </c>
      <c r="S2257" s="9" t="s">
        <v>26</v>
      </c>
      <c r="T2257" s="9" t="s">
        <v>27</v>
      </c>
      <c r="U2257" s="13">
        <v>20000000</v>
      </c>
      <c r="V2257" s="13">
        <v>1995</v>
      </c>
      <c r="W2257" s="13">
        <v>1000</v>
      </c>
      <c r="X2257" s="13">
        <v>6.6</v>
      </c>
      <c r="Y2257" s="13">
        <v>1.85</v>
      </c>
      <c r="Z2257" s="14">
        <v>0</v>
      </c>
    </row>
    <row r="2258" spans="1:26" x14ac:dyDescent="0.25">
      <c r="A2258" s="5" t="s">
        <v>20</v>
      </c>
      <c r="B2258" s="6" t="s">
        <v>2725</v>
      </c>
      <c r="C2258" s="11">
        <v>377</v>
      </c>
      <c r="D2258" s="11">
        <v>99</v>
      </c>
      <c r="E2258" s="11">
        <v>0</v>
      </c>
      <c r="F2258" s="11">
        <v>59</v>
      </c>
      <c r="G2258" s="6" t="s">
        <v>2726</v>
      </c>
      <c r="H2258" s="11">
        <v>264</v>
      </c>
      <c r="I2258" s="11">
        <v>17104669</v>
      </c>
      <c r="J2258" s="6" t="s">
        <v>497</v>
      </c>
      <c r="K2258" s="6" t="s">
        <v>599</v>
      </c>
      <c r="L2258" s="6" t="s">
        <v>5507</v>
      </c>
      <c r="M2258" s="11" t="s">
        <v>478</v>
      </c>
      <c r="N2258" s="11"/>
      <c r="O2258" s="6"/>
      <c r="P2258" s="11"/>
      <c r="Q2258" s="11">
        <v>354</v>
      </c>
      <c r="R2258" s="6" t="s">
        <v>1977</v>
      </c>
      <c r="S2258" s="6" t="s">
        <v>1196</v>
      </c>
      <c r="T2258" s="6" t="s">
        <v>249</v>
      </c>
      <c r="U2258" s="11">
        <v>20000000</v>
      </c>
      <c r="V2258" s="11">
        <v>2004</v>
      </c>
      <c r="W2258" s="11">
        <v>62</v>
      </c>
      <c r="X2258" s="11">
        <v>7.8</v>
      </c>
      <c r="Y2258" s="11">
        <v>2.35</v>
      </c>
      <c r="Z2258" s="12">
        <v>0</v>
      </c>
    </row>
    <row r="2259" spans="1:26" x14ac:dyDescent="0.25">
      <c r="A2259" s="8" t="s">
        <v>20</v>
      </c>
      <c r="B2259" s="9" t="s">
        <v>42</v>
      </c>
      <c r="C2259" s="13"/>
      <c r="D2259" s="13">
        <v>30</v>
      </c>
      <c r="E2259" s="13"/>
      <c r="F2259" s="13">
        <v>215</v>
      </c>
      <c r="G2259" s="9" t="s">
        <v>2727</v>
      </c>
      <c r="H2259" s="13">
        <v>909</v>
      </c>
      <c r="I2259" s="13"/>
      <c r="J2259" s="9" t="s">
        <v>599</v>
      </c>
      <c r="K2259" s="9"/>
      <c r="L2259" s="9"/>
      <c r="M2259" s="13"/>
      <c r="N2259" s="13"/>
      <c r="O2259" s="9"/>
      <c r="P2259" s="13"/>
      <c r="Q2259" s="13">
        <v>6</v>
      </c>
      <c r="R2259" s="9" t="s">
        <v>25</v>
      </c>
      <c r="S2259" s="9" t="s">
        <v>26</v>
      </c>
      <c r="T2259" s="9" t="s">
        <v>42</v>
      </c>
      <c r="U2259" s="13"/>
      <c r="V2259" s="13"/>
      <c r="W2259" s="13">
        <v>417</v>
      </c>
      <c r="X2259" s="13">
        <v>6.7</v>
      </c>
      <c r="Y2259" s="13">
        <v>1.33</v>
      </c>
      <c r="Z2259" s="14">
        <v>4</v>
      </c>
    </row>
    <row r="2260" spans="1:26" x14ac:dyDescent="0.25">
      <c r="A2260" s="5" t="s">
        <v>20</v>
      </c>
      <c r="B2260" s="6" t="s">
        <v>2729</v>
      </c>
      <c r="C2260" s="11">
        <v>43</v>
      </c>
      <c r="D2260" s="11">
        <v>88</v>
      </c>
      <c r="E2260" s="11">
        <v>0</v>
      </c>
      <c r="F2260" s="11">
        <v>939</v>
      </c>
      <c r="G2260" s="6" t="s">
        <v>2309</v>
      </c>
      <c r="H2260" s="11">
        <v>3000</v>
      </c>
      <c r="I2260" s="11">
        <v>16988996</v>
      </c>
      <c r="J2260" s="6" t="s">
        <v>599</v>
      </c>
      <c r="K2260" s="6" t="s">
        <v>4118</v>
      </c>
      <c r="L2260" s="6" t="s">
        <v>2909</v>
      </c>
      <c r="M2260" s="11" t="s">
        <v>3976</v>
      </c>
      <c r="N2260" s="11"/>
      <c r="O2260" s="6"/>
      <c r="P2260" s="11"/>
      <c r="Q2260" s="11">
        <v>75</v>
      </c>
      <c r="R2260" s="6" t="s">
        <v>25</v>
      </c>
      <c r="S2260" s="6" t="s">
        <v>26</v>
      </c>
      <c r="T2260" s="6" t="s">
        <v>126</v>
      </c>
      <c r="U2260" s="11">
        <v>35000000</v>
      </c>
      <c r="V2260" s="11">
        <v>2002</v>
      </c>
      <c r="W2260" s="11">
        <v>968</v>
      </c>
      <c r="X2260" s="11">
        <v>4</v>
      </c>
      <c r="Y2260" s="11">
        <v>1.85</v>
      </c>
      <c r="Z2260" s="12">
        <v>422</v>
      </c>
    </row>
    <row r="2261" spans="1:26" x14ac:dyDescent="0.25">
      <c r="A2261" s="8" t="s">
        <v>20</v>
      </c>
      <c r="B2261" s="9" t="s">
        <v>68</v>
      </c>
      <c r="C2261" s="13">
        <v>201</v>
      </c>
      <c r="D2261" s="13">
        <v>128</v>
      </c>
      <c r="E2261" s="13">
        <v>395</v>
      </c>
      <c r="F2261" s="13">
        <v>161</v>
      </c>
      <c r="G2261" s="9" t="s">
        <v>2021</v>
      </c>
      <c r="H2261" s="13">
        <v>283</v>
      </c>
      <c r="I2261" s="13">
        <v>15797907</v>
      </c>
      <c r="J2261" s="9" t="s">
        <v>1074</v>
      </c>
      <c r="K2261" s="9"/>
      <c r="L2261" s="9"/>
      <c r="M2261" s="13"/>
      <c r="N2261" s="13"/>
      <c r="O2261" s="9"/>
      <c r="P2261" s="13"/>
      <c r="Q2261" s="13">
        <v>230</v>
      </c>
      <c r="R2261" s="9" t="s">
        <v>2730</v>
      </c>
      <c r="S2261" s="9" t="s">
        <v>26</v>
      </c>
      <c r="T2261" s="9" t="s">
        <v>27</v>
      </c>
      <c r="U2261" s="13">
        <v>20000000</v>
      </c>
      <c r="V2261" s="13">
        <v>2007</v>
      </c>
      <c r="W2261" s="13">
        <v>206</v>
      </c>
      <c r="X2261" s="13">
        <v>7.6</v>
      </c>
      <c r="Y2261" s="13">
        <v>2.35</v>
      </c>
      <c r="Z2261" s="14">
        <v>0</v>
      </c>
    </row>
    <row r="2262" spans="1:26" x14ac:dyDescent="0.25">
      <c r="A2262" s="5" t="s">
        <v>20</v>
      </c>
      <c r="B2262" s="6" t="s">
        <v>440</v>
      </c>
      <c r="C2262" s="11">
        <v>192</v>
      </c>
      <c r="D2262" s="11">
        <v>124</v>
      </c>
      <c r="E2262" s="11">
        <v>0</v>
      </c>
      <c r="F2262" s="11">
        <v>430</v>
      </c>
      <c r="G2262" s="6" t="s">
        <v>159</v>
      </c>
      <c r="H2262" s="11">
        <v>6000</v>
      </c>
      <c r="I2262" s="11">
        <v>16248701</v>
      </c>
      <c r="J2262" s="6" t="s">
        <v>1074</v>
      </c>
      <c r="K2262" s="6"/>
      <c r="L2262" s="6"/>
      <c r="M2262" s="11"/>
      <c r="N2262" s="11"/>
      <c r="O2262" s="6"/>
      <c r="P2262" s="11"/>
      <c r="Q2262" s="11">
        <v>559</v>
      </c>
      <c r="R2262" s="6" t="s">
        <v>25</v>
      </c>
      <c r="S2262" s="6" t="s">
        <v>26</v>
      </c>
      <c r="T2262" s="6" t="s">
        <v>249</v>
      </c>
      <c r="U2262" s="11">
        <v>20000000</v>
      </c>
      <c r="V2262" s="11">
        <v>2003</v>
      </c>
      <c r="W2262" s="11">
        <v>979</v>
      </c>
      <c r="X2262" s="11">
        <v>7.7</v>
      </c>
      <c r="Y2262" s="11">
        <v>1.85</v>
      </c>
      <c r="Z2262" s="12">
        <v>0</v>
      </c>
    </row>
    <row r="2263" spans="1:26" x14ac:dyDescent="0.25">
      <c r="A2263" s="8" t="s">
        <v>20</v>
      </c>
      <c r="B2263" s="9" t="s">
        <v>2731</v>
      </c>
      <c r="C2263" s="13">
        <v>77</v>
      </c>
      <c r="D2263" s="13">
        <v>84</v>
      </c>
      <c r="E2263" s="13">
        <v>2</v>
      </c>
      <c r="F2263" s="13">
        <v>472</v>
      </c>
      <c r="G2263" s="9" t="s">
        <v>2732</v>
      </c>
      <c r="H2263" s="13">
        <v>787</v>
      </c>
      <c r="I2263" s="13">
        <v>15712072</v>
      </c>
      <c r="J2263" s="9" t="s">
        <v>497</v>
      </c>
      <c r="K2263" s="9" t="s">
        <v>5507</v>
      </c>
      <c r="L2263" s="9" t="s">
        <v>1074</v>
      </c>
      <c r="M2263" s="13" t="s">
        <v>2604</v>
      </c>
      <c r="N2263" s="13"/>
      <c r="O2263" s="9"/>
      <c r="P2263" s="13"/>
      <c r="Q2263" s="13">
        <v>138</v>
      </c>
      <c r="R2263" s="9" t="s">
        <v>25</v>
      </c>
      <c r="S2263" s="9" t="s">
        <v>26</v>
      </c>
      <c r="T2263" s="9" t="s">
        <v>27</v>
      </c>
      <c r="U2263" s="13">
        <v>20000000</v>
      </c>
      <c r="V2263" s="13">
        <v>2004</v>
      </c>
      <c r="W2263" s="13">
        <v>555</v>
      </c>
      <c r="X2263" s="13">
        <v>5.8</v>
      </c>
      <c r="Y2263" s="13">
        <v>2.35</v>
      </c>
      <c r="Z2263" s="14">
        <v>269</v>
      </c>
    </row>
    <row r="2264" spans="1:26" x14ac:dyDescent="0.25">
      <c r="A2264" s="5" t="s">
        <v>20</v>
      </c>
      <c r="B2264" s="6" t="s">
        <v>1733</v>
      </c>
      <c r="C2264" s="11">
        <v>350</v>
      </c>
      <c r="D2264" s="11">
        <v>122</v>
      </c>
      <c r="E2264" s="11">
        <v>308</v>
      </c>
      <c r="F2264" s="11">
        <v>10000</v>
      </c>
      <c r="G2264" s="6" t="s">
        <v>431</v>
      </c>
      <c r="H2264" s="11">
        <v>17000</v>
      </c>
      <c r="I2264" s="11">
        <v>191449475</v>
      </c>
      <c r="J2264" s="6" t="s">
        <v>1074</v>
      </c>
      <c r="K2264" s="6" t="s">
        <v>478</v>
      </c>
      <c r="L2264" s="6" t="s">
        <v>4459</v>
      </c>
      <c r="M2264" s="11"/>
      <c r="N2264" s="11"/>
      <c r="O2264" s="6"/>
      <c r="P2264" s="11"/>
      <c r="Q2264" s="11">
        <v>1535</v>
      </c>
      <c r="R2264" s="6" t="s">
        <v>25</v>
      </c>
      <c r="S2264" s="6" t="s">
        <v>26</v>
      </c>
      <c r="T2264" s="6" t="s">
        <v>27</v>
      </c>
      <c r="U2264" s="11">
        <v>37000000</v>
      </c>
      <c r="V2264" s="11">
        <v>2008</v>
      </c>
      <c r="W2264" s="11">
        <v>12000</v>
      </c>
      <c r="X2264" s="11">
        <v>5.2</v>
      </c>
      <c r="Y2264" s="11">
        <v>2.35</v>
      </c>
      <c r="Z2264" s="12">
        <v>19000</v>
      </c>
    </row>
    <row r="2265" spans="1:26" x14ac:dyDescent="0.25">
      <c r="A2265" s="8" t="s">
        <v>20</v>
      </c>
      <c r="B2265" s="9" t="s">
        <v>2733</v>
      </c>
      <c r="C2265" s="13">
        <v>81</v>
      </c>
      <c r="D2265" s="13">
        <v>101</v>
      </c>
      <c r="E2265" s="13">
        <v>13</v>
      </c>
      <c r="F2265" s="13">
        <v>499</v>
      </c>
      <c r="G2265" s="9" t="s">
        <v>1588</v>
      </c>
      <c r="H2265" s="13">
        <v>651</v>
      </c>
      <c r="I2265" s="13">
        <v>15408822</v>
      </c>
      <c r="J2265" s="9" t="s">
        <v>599</v>
      </c>
      <c r="K2265" s="9" t="s">
        <v>4459</v>
      </c>
      <c r="L2265" s="9"/>
      <c r="M2265" s="13"/>
      <c r="N2265" s="13"/>
      <c r="O2265" s="9"/>
      <c r="P2265" s="13"/>
      <c r="Q2265" s="13">
        <v>92</v>
      </c>
      <c r="R2265" s="9" t="s">
        <v>25</v>
      </c>
      <c r="S2265" s="9" t="s">
        <v>26</v>
      </c>
      <c r="T2265" s="9" t="s">
        <v>27</v>
      </c>
      <c r="U2265" s="13">
        <v>20000000</v>
      </c>
      <c r="V2265" s="13">
        <v>2003</v>
      </c>
      <c r="W2265" s="13">
        <v>555</v>
      </c>
      <c r="X2265" s="13">
        <v>5.6</v>
      </c>
      <c r="Y2265" s="13">
        <v>1.85</v>
      </c>
      <c r="Z2265" s="14">
        <v>401</v>
      </c>
    </row>
    <row r="2266" spans="1:26" x14ac:dyDescent="0.25">
      <c r="A2266" s="5" t="s">
        <v>20</v>
      </c>
      <c r="B2266" s="6" t="s">
        <v>2734</v>
      </c>
      <c r="C2266" s="11">
        <v>81</v>
      </c>
      <c r="D2266" s="11">
        <v>98</v>
      </c>
      <c r="E2266" s="11">
        <v>143</v>
      </c>
      <c r="F2266" s="11">
        <v>153</v>
      </c>
      <c r="G2266" s="6" t="s">
        <v>2735</v>
      </c>
      <c r="H2266" s="11">
        <v>302</v>
      </c>
      <c r="I2266" s="11">
        <v>15464026</v>
      </c>
      <c r="J2266" s="6" t="s">
        <v>599</v>
      </c>
      <c r="K2266" s="6" t="s">
        <v>4459</v>
      </c>
      <c r="L2266" s="6"/>
      <c r="M2266" s="11"/>
      <c r="N2266" s="11"/>
      <c r="O2266" s="6"/>
      <c r="P2266" s="11"/>
      <c r="Q2266" s="11">
        <v>158</v>
      </c>
      <c r="R2266" s="6" t="s">
        <v>25</v>
      </c>
      <c r="S2266" s="6" t="s">
        <v>26</v>
      </c>
      <c r="T2266" s="6" t="s">
        <v>27</v>
      </c>
      <c r="U2266" s="11">
        <v>20000000</v>
      </c>
      <c r="V2266" s="11">
        <v>2000</v>
      </c>
      <c r="W2266" s="11">
        <v>216</v>
      </c>
      <c r="X2266" s="11">
        <v>5.3</v>
      </c>
      <c r="Y2266" s="11">
        <v>1.85</v>
      </c>
      <c r="Z2266" s="12">
        <v>1000</v>
      </c>
    </row>
    <row r="2267" spans="1:26" x14ac:dyDescent="0.25">
      <c r="A2267" s="8" t="s">
        <v>20</v>
      </c>
      <c r="B2267" s="9" t="s">
        <v>1183</v>
      </c>
      <c r="C2267" s="13">
        <v>222</v>
      </c>
      <c r="D2267" s="13">
        <v>105</v>
      </c>
      <c r="E2267" s="13">
        <v>909</v>
      </c>
      <c r="F2267" s="13">
        <v>173</v>
      </c>
      <c r="G2267" s="9" t="s">
        <v>1183</v>
      </c>
      <c r="H2267" s="13">
        <v>1000</v>
      </c>
      <c r="I2267" s="13">
        <v>14359793</v>
      </c>
      <c r="J2267" s="9" t="s">
        <v>5507</v>
      </c>
      <c r="K2267" s="9" t="s">
        <v>41</v>
      </c>
      <c r="L2267" s="9" t="s">
        <v>5511</v>
      </c>
      <c r="M2267" s="13"/>
      <c r="N2267" s="13"/>
      <c r="O2267" s="9"/>
      <c r="P2267" s="13"/>
      <c r="Q2267" s="13">
        <v>188</v>
      </c>
      <c r="R2267" s="9" t="s">
        <v>25</v>
      </c>
      <c r="S2267" s="9" t="s">
        <v>26</v>
      </c>
      <c r="T2267" s="9" t="s">
        <v>249</v>
      </c>
      <c r="U2267" s="13"/>
      <c r="V2267" s="13">
        <v>2009</v>
      </c>
      <c r="W2267" s="13">
        <v>909</v>
      </c>
      <c r="X2267" s="13">
        <v>7.4</v>
      </c>
      <c r="Y2267" s="13">
        <v>1.85</v>
      </c>
      <c r="Z2267" s="14">
        <v>10000</v>
      </c>
    </row>
    <row r="2268" spans="1:26" x14ac:dyDescent="0.25">
      <c r="A2268" s="5" t="s">
        <v>20</v>
      </c>
      <c r="B2268" s="6" t="s">
        <v>2736</v>
      </c>
      <c r="C2268" s="11">
        <v>27</v>
      </c>
      <c r="D2268" s="11">
        <v>225</v>
      </c>
      <c r="E2268" s="11">
        <v>126</v>
      </c>
      <c r="F2268" s="11">
        <v>202</v>
      </c>
      <c r="G2268" s="6" t="s">
        <v>2737</v>
      </c>
      <c r="H2268" s="11">
        <v>940</v>
      </c>
      <c r="I2268" s="11">
        <v>8000000</v>
      </c>
      <c r="J2268" s="6" t="s">
        <v>3170</v>
      </c>
      <c r="K2268" s="6" t="s">
        <v>1074</v>
      </c>
      <c r="L2268" s="6" t="s">
        <v>5155</v>
      </c>
      <c r="M2268" s="11"/>
      <c r="N2268" s="11"/>
      <c r="O2268" s="6"/>
      <c r="P2268" s="11"/>
      <c r="Q2268" s="11">
        <v>100</v>
      </c>
      <c r="R2268" s="6" t="s">
        <v>25</v>
      </c>
      <c r="S2268" s="6" t="s">
        <v>26</v>
      </c>
      <c r="T2268" s="6" t="s">
        <v>126</v>
      </c>
      <c r="U2268" s="11">
        <v>20000000</v>
      </c>
      <c r="V2268" s="11">
        <v>1965</v>
      </c>
      <c r="W2268" s="11">
        <v>208</v>
      </c>
      <c r="X2268" s="11">
        <v>6.6</v>
      </c>
      <c r="Y2268" s="11">
        <v>2.76</v>
      </c>
      <c r="Z2268" s="12">
        <v>1000</v>
      </c>
    </row>
    <row r="2269" spans="1:26" x14ac:dyDescent="0.25">
      <c r="A2269" s="8" t="s">
        <v>20</v>
      </c>
      <c r="B2269" s="9" t="s">
        <v>2738</v>
      </c>
      <c r="C2269" s="13">
        <v>155</v>
      </c>
      <c r="D2269" s="13">
        <v>111</v>
      </c>
      <c r="E2269" s="13">
        <v>53</v>
      </c>
      <c r="F2269" s="13">
        <v>233</v>
      </c>
      <c r="G2269" s="9" t="s">
        <v>982</v>
      </c>
      <c r="H2269" s="13">
        <v>8000</v>
      </c>
      <c r="I2269" s="13"/>
      <c r="J2269" s="9" t="s">
        <v>5507</v>
      </c>
      <c r="K2269" s="9" t="s">
        <v>1074</v>
      </c>
      <c r="L2269" s="9" t="s">
        <v>5505</v>
      </c>
      <c r="M2269" s="13" t="s">
        <v>2604</v>
      </c>
      <c r="N2269" s="13"/>
      <c r="O2269" s="9"/>
      <c r="P2269" s="13"/>
      <c r="Q2269" s="13">
        <v>81</v>
      </c>
      <c r="R2269" s="9" t="s">
        <v>25</v>
      </c>
      <c r="S2269" s="9" t="s">
        <v>26</v>
      </c>
      <c r="T2269" s="9" t="s">
        <v>27</v>
      </c>
      <c r="U2269" s="13">
        <v>19500000</v>
      </c>
      <c r="V2269" s="13">
        <v>2015</v>
      </c>
      <c r="W2269" s="13">
        <v>963</v>
      </c>
      <c r="X2269" s="13">
        <v>6.2</v>
      </c>
      <c r="Y2269" s="13">
        <v>2.35</v>
      </c>
      <c r="Z2269" s="14">
        <v>0</v>
      </c>
    </row>
    <row r="2270" spans="1:26" x14ac:dyDescent="0.25">
      <c r="A2270" s="5" t="s">
        <v>20</v>
      </c>
      <c r="B2270" s="6" t="s">
        <v>2202</v>
      </c>
      <c r="C2270" s="11">
        <v>111</v>
      </c>
      <c r="D2270" s="11">
        <v>88</v>
      </c>
      <c r="E2270" s="11">
        <v>82</v>
      </c>
      <c r="F2270" s="11">
        <v>329</v>
      </c>
      <c r="G2270" s="6" t="s">
        <v>1457</v>
      </c>
      <c r="H2270" s="11">
        <v>869</v>
      </c>
      <c r="I2270" s="11">
        <v>14174654</v>
      </c>
      <c r="J2270" s="6" t="s">
        <v>599</v>
      </c>
      <c r="K2270" s="6"/>
      <c r="L2270" s="6"/>
      <c r="M2270" s="11"/>
      <c r="N2270" s="11"/>
      <c r="O2270" s="6"/>
      <c r="P2270" s="11"/>
      <c r="Q2270" s="11">
        <v>359</v>
      </c>
      <c r="R2270" s="6" t="s">
        <v>25</v>
      </c>
      <c r="S2270" s="6" t="s">
        <v>26</v>
      </c>
      <c r="T2270" s="6" t="s">
        <v>27</v>
      </c>
      <c r="U2270" s="11">
        <v>25000000</v>
      </c>
      <c r="V2270" s="11">
        <v>2008</v>
      </c>
      <c r="W2270" s="11">
        <v>624</v>
      </c>
      <c r="X2270" s="11">
        <v>1.9</v>
      </c>
      <c r="Y2270" s="11">
        <v>1.85</v>
      </c>
      <c r="Z2270" s="12">
        <v>0</v>
      </c>
    </row>
    <row r="2271" spans="1:26" x14ac:dyDescent="0.25">
      <c r="A2271" s="8" t="s">
        <v>20</v>
      </c>
      <c r="B2271" s="9" t="s">
        <v>1801</v>
      </c>
      <c r="C2271" s="13">
        <v>107</v>
      </c>
      <c r="D2271" s="13">
        <v>88</v>
      </c>
      <c r="E2271" s="13">
        <v>190</v>
      </c>
      <c r="F2271" s="13">
        <v>163</v>
      </c>
      <c r="G2271" s="9" t="s">
        <v>1227</v>
      </c>
      <c r="H2271" s="13">
        <v>137000</v>
      </c>
      <c r="I2271" s="13">
        <v>15988876</v>
      </c>
      <c r="J2271" s="9" t="s">
        <v>497</v>
      </c>
      <c r="K2271" s="9" t="s">
        <v>5507</v>
      </c>
      <c r="L2271" s="9" t="s">
        <v>2604</v>
      </c>
      <c r="M2271" s="13"/>
      <c r="N2271" s="13"/>
      <c r="O2271" s="9"/>
      <c r="P2271" s="13"/>
      <c r="Q2271" s="13">
        <v>110</v>
      </c>
      <c r="R2271" s="9" t="s">
        <v>25</v>
      </c>
      <c r="S2271" s="9" t="s">
        <v>26</v>
      </c>
      <c r="T2271" s="9" t="s">
        <v>27</v>
      </c>
      <c r="U2271" s="13">
        <v>27000000</v>
      </c>
      <c r="V2271" s="13">
        <v>2009</v>
      </c>
      <c r="W2271" s="13">
        <v>459</v>
      </c>
      <c r="X2271" s="13">
        <v>5.7</v>
      </c>
      <c r="Y2271" s="13">
        <v>2.35</v>
      </c>
      <c r="Z2271" s="14">
        <v>0</v>
      </c>
    </row>
    <row r="2272" spans="1:26" x14ac:dyDescent="0.25">
      <c r="A2272" s="5" t="s">
        <v>20</v>
      </c>
      <c r="B2272" s="6" t="s">
        <v>842</v>
      </c>
      <c r="C2272" s="11">
        <v>34</v>
      </c>
      <c r="D2272" s="11">
        <v>94</v>
      </c>
      <c r="E2272" s="11">
        <v>36</v>
      </c>
      <c r="F2272" s="11">
        <v>507</v>
      </c>
      <c r="G2272" s="6" t="s">
        <v>1424</v>
      </c>
      <c r="H2272" s="11">
        <v>13000</v>
      </c>
      <c r="I2272" s="11">
        <v>13801755</v>
      </c>
      <c r="J2272" s="6" t="s">
        <v>497</v>
      </c>
      <c r="K2272" s="6" t="s">
        <v>599</v>
      </c>
      <c r="L2272" s="6" t="s">
        <v>5507</v>
      </c>
      <c r="M2272" s="11" t="s">
        <v>2604</v>
      </c>
      <c r="N2272" s="11"/>
      <c r="O2272" s="6"/>
      <c r="P2272" s="11"/>
      <c r="Q2272" s="11">
        <v>100</v>
      </c>
      <c r="R2272" s="6" t="s">
        <v>25</v>
      </c>
      <c r="S2272" s="6" t="s">
        <v>26</v>
      </c>
      <c r="T2272" s="6" t="s">
        <v>54</v>
      </c>
      <c r="U2272" s="11">
        <v>20000000</v>
      </c>
      <c r="V2272" s="11">
        <v>1997</v>
      </c>
      <c r="W2272" s="11">
        <v>828</v>
      </c>
      <c r="X2272" s="11">
        <v>6.6</v>
      </c>
      <c r="Y2272" s="11">
        <v>1.85</v>
      </c>
      <c r="Z2272" s="12">
        <v>0</v>
      </c>
    </row>
    <row r="2273" spans="1:26" x14ac:dyDescent="0.25">
      <c r="A2273" s="8" t="s">
        <v>20</v>
      </c>
      <c r="B2273" s="9" t="s">
        <v>2740</v>
      </c>
      <c r="C2273" s="13">
        <v>151</v>
      </c>
      <c r="D2273" s="13">
        <v>117</v>
      </c>
      <c r="E2273" s="13">
        <v>20</v>
      </c>
      <c r="F2273" s="13">
        <v>783</v>
      </c>
      <c r="G2273" s="9" t="s">
        <v>2473</v>
      </c>
      <c r="H2273" s="13">
        <v>11000</v>
      </c>
      <c r="I2273" s="13">
        <v>13987482</v>
      </c>
      <c r="J2273" s="9" t="s">
        <v>599</v>
      </c>
      <c r="K2273" s="9" t="s">
        <v>4459</v>
      </c>
      <c r="L2273" s="9"/>
      <c r="M2273" s="13"/>
      <c r="N2273" s="13"/>
      <c r="O2273" s="9"/>
      <c r="P2273" s="13"/>
      <c r="Q2273" s="13">
        <v>91</v>
      </c>
      <c r="R2273" s="9" t="s">
        <v>25</v>
      </c>
      <c r="S2273" s="9" t="s">
        <v>26</v>
      </c>
      <c r="T2273" s="9" t="s">
        <v>249</v>
      </c>
      <c r="U2273" s="13">
        <v>20000000</v>
      </c>
      <c r="V2273" s="13">
        <v>2011</v>
      </c>
      <c r="W2273" s="13">
        <v>904</v>
      </c>
      <c r="X2273" s="13">
        <v>6</v>
      </c>
      <c r="Y2273" s="13">
        <v>1.85</v>
      </c>
      <c r="Z2273" s="14">
        <v>0</v>
      </c>
    </row>
    <row r="2274" spans="1:26" x14ac:dyDescent="0.25">
      <c r="A2274" s="5" t="s">
        <v>20</v>
      </c>
      <c r="B2274" s="6" t="s">
        <v>2741</v>
      </c>
      <c r="C2274" s="11">
        <v>289</v>
      </c>
      <c r="D2274" s="11">
        <v>95</v>
      </c>
      <c r="E2274" s="11">
        <v>4</v>
      </c>
      <c r="F2274" s="11">
        <v>80</v>
      </c>
      <c r="G2274" s="6" t="s">
        <v>1212</v>
      </c>
      <c r="H2274" s="11">
        <v>788</v>
      </c>
      <c r="I2274" s="11">
        <v>14291570</v>
      </c>
      <c r="J2274" s="6" t="s">
        <v>497</v>
      </c>
      <c r="K2274" s="6" t="s">
        <v>378</v>
      </c>
      <c r="L2274" s="6" t="s">
        <v>2970</v>
      </c>
      <c r="M2274" s="11" t="s">
        <v>2604</v>
      </c>
      <c r="N2274" s="11"/>
      <c r="O2274" s="6"/>
      <c r="P2274" s="11"/>
      <c r="Q2274" s="11">
        <v>236</v>
      </c>
      <c r="R2274" s="6" t="s">
        <v>25</v>
      </c>
      <c r="S2274" s="6" t="s">
        <v>538</v>
      </c>
      <c r="T2274" s="6" t="s">
        <v>27</v>
      </c>
      <c r="U2274" s="11">
        <v>20000000</v>
      </c>
      <c r="V2274" s="11">
        <v>2012</v>
      </c>
      <c r="W2274" s="11">
        <v>447</v>
      </c>
      <c r="X2274" s="11">
        <v>6.1</v>
      </c>
      <c r="Y2274" s="11">
        <v>2.35</v>
      </c>
      <c r="Z2274" s="12">
        <v>10000</v>
      </c>
    </row>
    <row r="2275" spans="1:26" x14ac:dyDescent="0.25">
      <c r="A2275" s="8" t="s">
        <v>20</v>
      </c>
      <c r="B2275" s="9" t="s">
        <v>999</v>
      </c>
      <c r="C2275" s="13">
        <v>76</v>
      </c>
      <c r="D2275" s="13">
        <v>99</v>
      </c>
      <c r="E2275" s="13">
        <v>272</v>
      </c>
      <c r="F2275" s="13">
        <v>62</v>
      </c>
      <c r="G2275" s="9" t="s">
        <v>1317</v>
      </c>
      <c r="H2275" s="13">
        <v>1000</v>
      </c>
      <c r="I2275" s="13">
        <v>12181484</v>
      </c>
      <c r="J2275" s="9" t="s">
        <v>599</v>
      </c>
      <c r="K2275" s="9"/>
      <c r="L2275" s="9"/>
      <c r="M2275" s="13"/>
      <c r="N2275" s="13"/>
      <c r="O2275" s="9"/>
      <c r="P2275" s="13"/>
      <c r="Q2275" s="13">
        <v>176</v>
      </c>
      <c r="R2275" s="9" t="s">
        <v>25</v>
      </c>
      <c r="S2275" s="9" t="s">
        <v>26</v>
      </c>
      <c r="T2275" s="9" t="s">
        <v>27</v>
      </c>
      <c r="U2275" s="13">
        <v>40000000</v>
      </c>
      <c r="V2275" s="13">
        <v>2004</v>
      </c>
      <c r="W2275" s="13">
        <v>87</v>
      </c>
      <c r="X2275" s="13">
        <v>4.8</v>
      </c>
      <c r="Y2275" s="13">
        <v>1.85</v>
      </c>
      <c r="Z2275" s="14">
        <v>713</v>
      </c>
    </row>
    <row r="2276" spans="1:26" x14ac:dyDescent="0.25">
      <c r="A2276" s="5" t="s">
        <v>20</v>
      </c>
      <c r="B2276" s="6" t="s">
        <v>1353</v>
      </c>
      <c r="C2276" s="11">
        <v>150</v>
      </c>
      <c r="D2276" s="11">
        <v>96</v>
      </c>
      <c r="E2276" s="11">
        <v>83</v>
      </c>
      <c r="F2276" s="11">
        <v>926</v>
      </c>
      <c r="G2276" s="6" t="s">
        <v>169</v>
      </c>
      <c r="H2276" s="11">
        <v>26000</v>
      </c>
      <c r="I2276" s="11">
        <v>13630226</v>
      </c>
      <c r="J2276" s="6" t="s">
        <v>497</v>
      </c>
      <c r="K2276" s="6" t="s">
        <v>5507</v>
      </c>
      <c r="L2276" s="6" t="s">
        <v>2970</v>
      </c>
      <c r="M2276" s="11" t="s">
        <v>2604</v>
      </c>
      <c r="N2276" s="11"/>
      <c r="O2276" s="6"/>
      <c r="P2276" s="11"/>
      <c r="Q2276" s="11">
        <v>223</v>
      </c>
      <c r="R2276" s="6" t="s">
        <v>25</v>
      </c>
      <c r="S2276" s="6" t="s">
        <v>26</v>
      </c>
      <c r="T2276" s="6" t="s">
        <v>249</v>
      </c>
      <c r="U2276" s="11">
        <v>20000000</v>
      </c>
      <c r="V2276" s="11">
        <v>2009</v>
      </c>
      <c r="W2276" s="11">
        <v>968</v>
      </c>
      <c r="X2276" s="11">
        <v>6.2</v>
      </c>
      <c r="Y2276" s="11">
        <v>1.85</v>
      </c>
      <c r="Z2276" s="12">
        <v>0</v>
      </c>
    </row>
    <row r="2277" spans="1:26" x14ac:dyDescent="0.25">
      <c r="A2277" s="8" t="s">
        <v>20</v>
      </c>
      <c r="B2277" s="9" t="s">
        <v>1230</v>
      </c>
      <c r="C2277" s="13">
        <v>67</v>
      </c>
      <c r="D2277" s="13">
        <v>98</v>
      </c>
      <c r="E2277" s="13">
        <v>11000</v>
      </c>
      <c r="F2277" s="13">
        <v>967</v>
      </c>
      <c r="G2277" s="9" t="s">
        <v>592</v>
      </c>
      <c r="H2277" s="13">
        <v>1000</v>
      </c>
      <c r="I2277" s="13">
        <v>13383737</v>
      </c>
      <c r="J2277" s="9" t="s">
        <v>599</v>
      </c>
      <c r="K2277" s="9" t="s">
        <v>5507</v>
      </c>
      <c r="L2277" s="9"/>
      <c r="M2277" s="13"/>
      <c r="N2277" s="13"/>
      <c r="O2277" s="9"/>
      <c r="P2277" s="13"/>
      <c r="Q2277" s="13">
        <v>86</v>
      </c>
      <c r="R2277" s="9" t="s">
        <v>25</v>
      </c>
      <c r="S2277" s="9" t="s">
        <v>26</v>
      </c>
      <c r="T2277" s="9" t="s">
        <v>249</v>
      </c>
      <c r="U2277" s="13">
        <v>20000000</v>
      </c>
      <c r="V2277" s="13">
        <v>1994</v>
      </c>
      <c r="W2277" s="13">
        <v>979</v>
      </c>
      <c r="X2277" s="13">
        <v>7.5</v>
      </c>
      <c r="Y2277" s="13">
        <v>1.85</v>
      </c>
      <c r="Z2277" s="14">
        <v>979</v>
      </c>
    </row>
    <row r="2278" spans="1:26" x14ac:dyDescent="0.25">
      <c r="A2278" s="5" t="s">
        <v>20</v>
      </c>
      <c r="B2278" s="6" t="s">
        <v>2742</v>
      </c>
      <c r="C2278" s="11">
        <v>36</v>
      </c>
      <c r="D2278" s="11">
        <v>123</v>
      </c>
      <c r="E2278" s="11">
        <v>6</v>
      </c>
      <c r="F2278" s="11">
        <v>85</v>
      </c>
      <c r="G2278" s="6" t="s">
        <v>2743</v>
      </c>
      <c r="H2278" s="11">
        <v>541</v>
      </c>
      <c r="I2278" s="11">
        <v>13391174</v>
      </c>
      <c r="J2278" s="6" t="s">
        <v>3170</v>
      </c>
      <c r="K2278" s="6" t="s">
        <v>1074</v>
      </c>
      <c r="L2278" s="6" t="s">
        <v>5155</v>
      </c>
      <c r="M2278" s="11"/>
      <c r="N2278" s="11"/>
      <c r="O2278" s="6"/>
      <c r="P2278" s="11"/>
      <c r="Q2278" s="11">
        <v>177</v>
      </c>
      <c r="R2278" s="6" t="s">
        <v>25</v>
      </c>
      <c r="S2278" s="6" t="s">
        <v>26</v>
      </c>
      <c r="T2278" s="6" t="s">
        <v>54</v>
      </c>
      <c r="U2278" s="11">
        <v>20000000</v>
      </c>
      <c r="V2278" s="11">
        <v>2006</v>
      </c>
      <c r="W2278" s="11">
        <v>249</v>
      </c>
      <c r="X2278" s="11">
        <v>6.3</v>
      </c>
      <c r="Y2278" s="11">
        <v>2.35</v>
      </c>
      <c r="Z2278" s="12">
        <v>0</v>
      </c>
    </row>
    <row r="2279" spans="1:26" x14ac:dyDescent="0.25">
      <c r="A2279" s="8" t="s">
        <v>20</v>
      </c>
      <c r="B2279" s="9" t="s">
        <v>459</v>
      </c>
      <c r="C2279" s="13">
        <v>149</v>
      </c>
      <c r="D2279" s="13">
        <v>101</v>
      </c>
      <c r="E2279" s="13">
        <v>176</v>
      </c>
      <c r="F2279" s="13">
        <v>83</v>
      </c>
      <c r="G2279" s="9" t="s">
        <v>187</v>
      </c>
      <c r="H2279" s="13">
        <v>3000</v>
      </c>
      <c r="I2279" s="13">
        <v>12987647</v>
      </c>
      <c r="J2279" s="9" t="s">
        <v>1074</v>
      </c>
      <c r="K2279" s="9" t="s">
        <v>5505</v>
      </c>
      <c r="L2279" s="9" t="s">
        <v>4459</v>
      </c>
      <c r="M2279" s="13" t="s">
        <v>2604</v>
      </c>
      <c r="N2279" s="13" t="s">
        <v>5508</v>
      </c>
      <c r="O2279" s="9"/>
      <c r="P2279" s="13"/>
      <c r="Q2279" s="13">
        <v>199</v>
      </c>
      <c r="R2279" s="9" t="s">
        <v>25</v>
      </c>
      <c r="S2279" s="9" t="s">
        <v>34</v>
      </c>
      <c r="T2279" s="9" t="s">
        <v>249</v>
      </c>
      <c r="U2279" s="13">
        <v>30000000</v>
      </c>
      <c r="V2279" s="13">
        <v>2002</v>
      </c>
      <c r="W2279" s="13">
        <v>268</v>
      </c>
      <c r="X2279" s="13">
        <v>7.1</v>
      </c>
      <c r="Y2279" s="13">
        <v>2.35</v>
      </c>
      <c r="Z2279" s="14">
        <v>983</v>
      </c>
    </row>
    <row r="2280" spans="1:26" x14ac:dyDescent="0.25">
      <c r="A2280" s="5" t="s">
        <v>20</v>
      </c>
      <c r="B2280" s="6" t="s">
        <v>28</v>
      </c>
      <c r="C2280" s="11">
        <v>156</v>
      </c>
      <c r="D2280" s="11">
        <v>102</v>
      </c>
      <c r="E2280" s="11">
        <v>563</v>
      </c>
      <c r="F2280" s="11">
        <v>385</v>
      </c>
      <c r="G2280" s="6" t="s">
        <v>2142</v>
      </c>
      <c r="H2280" s="11">
        <v>12000</v>
      </c>
      <c r="I2280" s="11">
        <v>12469811</v>
      </c>
      <c r="J2280" s="6" t="s">
        <v>599</v>
      </c>
      <c r="K2280" s="6" t="s">
        <v>1074</v>
      </c>
      <c r="L2280" s="6"/>
      <c r="M2280" s="11"/>
      <c r="N2280" s="11"/>
      <c r="O2280" s="6"/>
      <c r="P2280" s="11"/>
      <c r="Q2280" s="11">
        <v>316</v>
      </c>
      <c r="R2280" s="6" t="s">
        <v>25</v>
      </c>
      <c r="S2280" s="6" t="s">
        <v>26</v>
      </c>
      <c r="T2280" s="6" t="s">
        <v>249</v>
      </c>
      <c r="U2280" s="11">
        <v>22000000</v>
      </c>
      <c r="V2280" s="11">
        <v>2005</v>
      </c>
      <c r="W2280" s="11">
        <v>442</v>
      </c>
      <c r="X2280" s="11">
        <v>6.6</v>
      </c>
      <c r="Y2280" s="11">
        <v>1.85</v>
      </c>
      <c r="Z2280" s="12">
        <v>0</v>
      </c>
    </row>
    <row r="2281" spans="1:26" x14ac:dyDescent="0.25">
      <c r="A2281" s="8" t="s">
        <v>309</v>
      </c>
      <c r="B2281" s="9" t="s">
        <v>1307</v>
      </c>
      <c r="C2281" s="13">
        <v>64</v>
      </c>
      <c r="D2281" s="13">
        <v>94</v>
      </c>
      <c r="E2281" s="13">
        <v>394</v>
      </c>
      <c r="F2281" s="13">
        <v>565</v>
      </c>
      <c r="G2281" s="9" t="s">
        <v>24</v>
      </c>
      <c r="H2281" s="13">
        <v>922</v>
      </c>
      <c r="I2281" s="13">
        <v>12398628</v>
      </c>
      <c r="J2281" s="9" t="s">
        <v>497</v>
      </c>
      <c r="K2281" s="9" t="s">
        <v>5507</v>
      </c>
      <c r="L2281" s="9" t="s">
        <v>1074</v>
      </c>
      <c r="M2281" s="13" t="s">
        <v>5506</v>
      </c>
      <c r="N2281" s="13"/>
      <c r="O2281" s="9"/>
      <c r="P2281" s="13"/>
      <c r="Q2281" s="13">
        <v>88</v>
      </c>
      <c r="R2281" s="9" t="s">
        <v>25</v>
      </c>
      <c r="S2281" s="9" t="s">
        <v>26</v>
      </c>
      <c r="T2281" s="9" t="s">
        <v>249</v>
      </c>
      <c r="U2281" s="13">
        <v>20000000</v>
      </c>
      <c r="V2281" s="13">
        <v>2002</v>
      </c>
      <c r="W2281" s="13">
        <v>855</v>
      </c>
      <c r="X2281" s="13">
        <v>6.1</v>
      </c>
      <c r="Y2281" s="13">
        <v>2.35</v>
      </c>
      <c r="Z2281" s="14">
        <v>977</v>
      </c>
    </row>
    <row r="2282" spans="1:26" x14ac:dyDescent="0.25">
      <c r="A2282" s="5" t="s">
        <v>20</v>
      </c>
      <c r="B2282" s="6" t="s">
        <v>1320</v>
      </c>
      <c r="C2282" s="11">
        <v>210</v>
      </c>
      <c r="D2282" s="11">
        <v>102</v>
      </c>
      <c r="E2282" s="11">
        <v>192</v>
      </c>
      <c r="F2282" s="11">
        <v>31</v>
      </c>
      <c r="G2282" s="6" t="s">
        <v>2745</v>
      </c>
      <c r="H2282" s="11">
        <v>346</v>
      </c>
      <c r="I2282" s="11">
        <v>13214030</v>
      </c>
      <c r="J2282" s="6" t="s">
        <v>599</v>
      </c>
      <c r="K2282" s="6" t="s">
        <v>1074</v>
      </c>
      <c r="L2282" s="6" t="s">
        <v>478</v>
      </c>
      <c r="M2282" s="11" t="s">
        <v>4459</v>
      </c>
      <c r="N2282" s="11"/>
      <c r="O2282" s="6"/>
      <c r="P2282" s="11"/>
      <c r="Q2282" s="11">
        <v>147</v>
      </c>
      <c r="R2282" s="6" t="s">
        <v>25</v>
      </c>
      <c r="S2282" s="6" t="s">
        <v>26</v>
      </c>
      <c r="T2282" s="6" t="s">
        <v>27</v>
      </c>
      <c r="U2282" s="11">
        <v>20000000</v>
      </c>
      <c r="V2282" s="11">
        <v>2008</v>
      </c>
      <c r="W2282" s="11">
        <v>41</v>
      </c>
      <c r="X2282" s="11">
        <v>6.7</v>
      </c>
      <c r="Y2282" s="11">
        <v>1.85</v>
      </c>
      <c r="Z2282" s="12">
        <v>0</v>
      </c>
    </row>
    <row r="2283" spans="1:26" x14ac:dyDescent="0.25">
      <c r="A2283" s="8" t="s">
        <v>20</v>
      </c>
      <c r="B2283" s="9" t="s">
        <v>726</v>
      </c>
      <c r="C2283" s="13">
        <v>113</v>
      </c>
      <c r="D2283" s="13">
        <v>108</v>
      </c>
      <c r="E2283" s="13">
        <v>212</v>
      </c>
      <c r="F2283" s="13">
        <v>347</v>
      </c>
      <c r="G2283" s="9" t="s">
        <v>1360</v>
      </c>
      <c r="H2283" s="13">
        <v>969</v>
      </c>
      <c r="I2283" s="13">
        <v>12232937</v>
      </c>
      <c r="J2283" s="9" t="s">
        <v>497</v>
      </c>
      <c r="K2283" s="9" t="s">
        <v>5507</v>
      </c>
      <c r="L2283" s="9" t="s">
        <v>2604</v>
      </c>
      <c r="M2283" s="13"/>
      <c r="N2283" s="13"/>
      <c r="O2283" s="9"/>
      <c r="P2283" s="13"/>
      <c r="Q2283" s="13">
        <v>113</v>
      </c>
      <c r="R2283" s="9" t="s">
        <v>25</v>
      </c>
      <c r="S2283" s="9" t="s">
        <v>26</v>
      </c>
      <c r="T2283" s="9" t="s">
        <v>27</v>
      </c>
      <c r="U2283" s="13">
        <v>22000000</v>
      </c>
      <c r="V2283" s="13">
        <v>2009</v>
      </c>
      <c r="W2283" s="13">
        <v>794</v>
      </c>
      <c r="X2283" s="13">
        <v>5.6</v>
      </c>
      <c r="Y2283" s="13">
        <v>2.35</v>
      </c>
      <c r="Z2283" s="14">
        <v>0</v>
      </c>
    </row>
    <row r="2284" spans="1:26" x14ac:dyDescent="0.25">
      <c r="A2284" s="5" t="s">
        <v>20</v>
      </c>
      <c r="B2284" s="6" t="s">
        <v>243</v>
      </c>
      <c r="C2284" s="11">
        <v>390</v>
      </c>
      <c r="D2284" s="11">
        <v>116</v>
      </c>
      <c r="E2284" s="11">
        <v>198</v>
      </c>
      <c r="F2284" s="11">
        <v>884</v>
      </c>
      <c r="G2284" s="6" t="s">
        <v>1335</v>
      </c>
      <c r="H2284" s="11">
        <v>17000</v>
      </c>
      <c r="I2284" s="11">
        <v>12134420</v>
      </c>
      <c r="J2284" s="6" t="s">
        <v>1074</v>
      </c>
      <c r="K2284" s="6" t="s">
        <v>478</v>
      </c>
      <c r="L2284" s="6" t="s">
        <v>1786</v>
      </c>
      <c r="M2284" s="11" t="s">
        <v>5505</v>
      </c>
      <c r="N2284" s="11"/>
      <c r="O2284" s="6"/>
      <c r="P2284" s="11"/>
      <c r="Q2284" s="11">
        <v>366</v>
      </c>
      <c r="R2284" s="6" t="s">
        <v>25</v>
      </c>
      <c r="S2284" s="6" t="s">
        <v>34</v>
      </c>
      <c r="T2284" s="6" t="s">
        <v>249</v>
      </c>
      <c r="U2284" s="11">
        <v>20000000</v>
      </c>
      <c r="V2284" s="11">
        <v>2010</v>
      </c>
      <c r="W2284" s="11">
        <v>1000</v>
      </c>
      <c r="X2284" s="11">
        <v>7.2</v>
      </c>
      <c r="Y2284" s="11">
        <v>2.35</v>
      </c>
      <c r="Z2284" s="12">
        <v>25000</v>
      </c>
    </row>
    <row r="2285" spans="1:26" x14ac:dyDescent="0.25">
      <c r="A2285" s="8" t="s">
        <v>20</v>
      </c>
      <c r="B2285" s="9" t="s">
        <v>2747</v>
      </c>
      <c r="C2285" s="13">
        <v>5</v>
      </c>
      <c r="D2285" s="13">
        <v>93</v>
      </c>
      <c r="E2285" s="13">
        <v>18</v>
      </c>
      <c r="F2285" s="13">
        <v>181</v>
      </c>
      <c r="G2285" s="9" t="s">
        <v>2748</v>
      </c>
      <c r="H2285" s="13">
        <v>400</v>
      </c>
      <c r="I2285" s="13">
        <v>11784000</v>
      </c>
      <c r="J2285" s="9" t="s">
        <v>497</v>
      </c>
      <c r="K2285" s="9" t="s">
        <v>599</v>
      </c>
      <c r="L2285" s="9" t="s">
        <v>4118</v>
      </c>
      <c r="M2285" s="13"/>
      <c r="N2285" s="13"/>
      <c r="O2285" s="9"/>
      <c r="P2285" s="13"/>
      <c r="Q2285" s="13">
        <v>26</v>
      </c>
      <c r="R2285" s="9" t="s">
        <v>25</v>
      </c>
      <c r="S2285" s="9" t="s">
        <v>26</v>
      </c>
      <c r="T2285" s="9" t="s">
        <v>54</v>
      </c>
      <c r="U2285" s="13">
        <v>20000000</v>
      </c>
      <c r="V2285" s="13">
        <v>1994</v>
      </c>
      <c r="W2285" s="13">
        <v>220</v>
      </c>
      <c r="X2285" s="13">
        <v>4.3</v>
      </c>
      <c r="Y2285" s="13">
        <v>1.85</v>
      </c>
      <c r="Z2285" s="14">
        <v>444</v>
      </c>
    </row>
    <row r="2286" spans="1:26" x14ac:dyDescent="0.25">
      <c r="A2286" s="5" t="s">
        <v>20</v>
      </c>
      <c r="B2286" s="6" t="s">
        <v>566</v>
      </c>
      <c r="C2286" s="11">
        <v>248</v>
      </c>
      <c r="D2286" s="11">
        <v>102</v>
      </c>
      <c r="E2286" s="11">
        <v>1000</v>
      </c>
      <c r="F2286" s="11">
        <v>270</v>
      </c>
      <c r="G2286" s="6" t="s">
        <v>948</v>
      </c>
      <c r="H2286" s="11">
        <v>734</v>
      </c>
      <c r="I2286" s="11">
        <v>11169531</v>
      </c>
      <c r="J2286" s="6" t="s">
        <v>599</v>
      </c>
      <c r="K2286" s="6"/>
      <c r="L2286" s="6"/>
      <c r="M2286" s="11"/>
      <c r="N2286" s="11"/>
      <c r="O2286" s="6"/>
      <c r="P2286" s="11"/>
      <c r="Q2286" s="11">
        <v>235</v>
      </c>
      <c r="R2286" s="6" t="s">
        <v>25</v>
      </c>
      <c r="S2286" s="6" t="s">
        <v>34</v>
      </c>
      <c r="T2286" s="6" t="s">
        <v>27</v>
      </c>
      <c r="U2286" s="11">
        <v>20000000</v>
      </c>
      <c r="V2286" s="11">
        <v>2008</v>
      </c>
      <c r="W2286" s="11">
        <v>563</v>
      </c>
      <c r="X2286" s="11">
        <v>6.4</v>
      </c>
      <c r="Y2286" s="11">
        <v>2.35</v>
      </c>
      <c r="Z2286" s="12">
        <v>0</v>
      </c>
    </row>
    <row r="2287" spans="1:26" x14ac:dyDescent="0.25">
      <c r="A2287" s="8" t="s">
        <v>20</v>
      </c>
      <c r="B2287" s="9" t="s">
        <v>1612</v>
      </c>
      <c r="C2287" s="13">
        <v>137</v>
      </c>
      <c r="D2287" s="13">
        <v>103</v>
      </c>
      <c r="E2287" s="13">
        <v>350</v>
      </c>
      <c r="F2287" s="13">
        <v>99</v>
      </c>
      <c r="G2287" s="9" t="s">
        <v>2750</v>
      </c>
      <c r="H2287" s="13">
        <v>5000</v>
      </c>
      <c r="I2287" s="13">
        <v>11034436</v>
      </c>
      <c r="J2287" s="9" t="s">
        <v>599</v>
      </c>
      <c r="K2287" s="9" t="s">
        <v>1074</v>
      </c>
      <c r="L2287" s="9" t="s">
        <v>2909</v>
      </c>
      <c r="M2287" s="13" t="s">
        <v>5508</v>
      </c>
      <c r="N2287" s="13"/>
      <c r="O2287" s="9"/>
      <c r="P2287" s="13"/>
      <c r="Q2287" s="13">
        <v>180</v>
      </c>
      <c r="R2287" s="9" t="s">
        <v>25</v>
      </c>
      <c r="S2287" s="9" t="s">
        <v>34</v>
      </c>
      <c r="T2287" s="9" t="s">
        <v>249</v>
      </c>
      <c r="U2287" s="13">
        <v>20000000</v>
      </c>
      <c r="V2287" s="13">
        <v>2005</v>
      </c>
      <c r="W2287" s="13">
        <v>378</v>
      </c>
      <c r="X2287" s="13">
        <v>7.1</v>
      </c>
      <c r="Y2287" s="13">
        <v>1.85</v>
      </c>
      <c r="Z2287" s="14">
        <v>0</v>
      </c>
    </row>
    <row r="2288" spans="1:26" x14ac:dyDescent="0.25">
      <c r="A2288" s="5" t="s">
        <v>20</v>
      </c>
      <c r="B2288" s="6" t="s">
        <v>2529</v>
      </c>
      <c r="C2288" s="11">
        <v>214</v>
      </c>
      <c r="D2288" s="11">
        <v>115</v>
      </c>
      <c r="E2288" s="11">
        <v>214</v>
      </c>
      <c r="F2288" s="11">
        <v>968</v>
      </c>
      <c r="G2288" s="6" t="s">
        <v>1433</v>
      </c>
      <c r="H2288" s="11">
        <v>14000</v>
      </c>
      <c r="I2288" s="11">
        <v>12626905</v>
      </c>
      <c r="J2288" s="6" t="s">
        <v>497</v>
      </c>
      <c r="K2288" s="6" t="s">
        <v>5507</v>
      </c>
      <c r="L2288" s="6" t="s">
        <v>1074</v>
      </c>
      <c r="M2288" s="11" t="s">
        <v>2604</v>
      </c>
      <c r="N2288" s="11"/>
      <c r="O2288" s="6"/>
      <c r="P2288" s="11"/>
      <c r="Q2288" s="11">
        <v>106</v>
      </c>
      <c r="R2288" s="6" t="s">
        <v>25</v>
      </c>
      <c r="S2288" s="6" t="s">
        <v>26</v>
      </c>
      <c r="T2288" s="6" t="s">
        <v>249</v>
      </c>
      <c r="U2288" s="11">
        <v>20000000</v>
      </c>
      <c r="V2288" s="11">
        <v>2016</v>
      </c>
      <c r="W2288" s="11">
        <v>12000</v>
      </c>
      <c r="X2288" s="11">
        <v>6.3</v>
      </c>
      <c r="Y2288" s="11">
        <v>2.35</v>
      </c>
      <c r="Z2288" s="12">
        <v>0</v>
      </c>
    </row>
    <row r="2289" spans="1:26" x14ac:dyDescent="0.25">
      <c r="A2289" s="8" t="s">
        <v>20</v>
      </c>
      <c r="B2289" s="9" t="s">
        <v>1230</v>
      </c>
      <c r="C2289" s="13">
        <v>104</v>
      </c>
      <c r="D2289" s="13">
        <v>96</v>
      </c>
      <c r="E2289" s="13">
        <v>11000</v>
      </c>
      <c r="F2289" s="13">
        <v>223</v>
      </c>
      <c r="G2289" s="9" t="s">
        <v>2751</v>
      </c>
      <c r="H2289" s="13">
        <v>11000</v>
      </c>
      <c r="I2289" s="13">
        <v>10569071</v>
      </c>
      <c r="J2289" s="9" t="s">
        <v>599</v>
      </c>
      <c r="K2289" s="9"/>
      <c r="L2289" s="9"/>
      <c r="M2289" s="13"/>
      <c r="N2289" s="13"/>
      <c r="O2289" s="9"/>
      <c r="P2289" s="13"/>
      <c r="Q2289" s="13">
        <v>131</v>
      </c>
      <c r="R2289" s="9" t="s">
        <v>25</v>
      </c>
      <c r="S2289" s="9" t="s">
        <v>26</v>
      </c>
      <c r="T2289" s="9" t="s">
        <v>249</v>
      </c>
      <c r="U2289" s="13">
        <v>20000000</v>
      </c>
      <c r="V2289" s="13">
        <v>1997</v>
      </c>
      <c r="W2289" s="13">
        <v>474</v>
      </c>
      <c r="X2289" s="13">
        <v>7.4</v>
      </c>
      <c r="Y2289" s="13">
        <v>1.85</v>
      </c>
      <c r="Z2289" s="14">
        <v>0</v>
      </c>
    </row>
    <row r="2290" spans="1:26" x14ac:dyDescent="0.25">
      <c r="A2290" s="5" t="s">
        <v>20</v>
      </c>
      <c r="B2290" s="6" t="s">
        <v>2752</v>
      </c>
      <c r="C2290" s="11">
        <v>81</v>
      </c>
      <c r="D2290" s="11">
        <v>98</v>
      </c>
      <c r="E2290" s="11">
        <v>4</v>
      </c>
      <c r="F2290" s="11">
        <v>677</v>
      </c>
      <c r="G2290" s="6" t="s">
        <v>191</v>
      </c>
      <c r="H2290" s="11">
        <v>2000</v>
      </c>
      <c r="I2290" s="11">
        <v>10544143</v>
      </c>
      <c r="J2290" s="6" t="s">
        <v>599</v>
      </c>
      <c r="K2290" s="6" t="s">
        <v>4459</v>
      </c>
      <c r="L2290" s="6"/>
      <c r="M2290" s="11"/>
      <c r="N2290" s="11"/>
      <c r="O2290" s="6"/>
      <c r="P2290" s="11"/>
      <c r="Q2290" s="11">
        <v>121</v>
      </c>
      <c r="R2290" s="6" t="s">
        <v>25</v>
      </c>
      <c r="S2290" s="6" t="s">
        <v>163</v>
      </c>
      <c r="T2290" s="6" t="s">
        <v>27</v>
      </c>
      <c r="U2290" s="11">
        <v>20000000</v>
      </c>
      <c r="V2290" s="11">
        <v>1999</v>
      </c>
      <c r="W2290" s="11">
        <v>1000</v>
      </c>
      <c r="X2290" s="11">
        <v>6.1</v>
      </c>
      <c r="Y2290" s="11">
        <v>1.37</v>
      </c>
      <c r="Z2290" s="12">
        <v>311</v>
      </c>
    </row>
    <row r="2291" spans="1:26" x14ac:dyDescent="0.25">
      <c r="A2291" s="8" t="s">
        <v>20</v>
      </c>
      <c r="B2291" s="9" t="s">
        <v>2478</v>
      </c>
      <c r="C2291" s="13">
        <v>175</v>
      </c>
      <c r="D2291" s="13">
        <v>101</v>
      </c>
      <c r="E2291" s="13">
        <v>53</v>
      </c>
      <c r="F2291" s="13">
        <v>580</v>
      </c>
      <c r="G2291" s="9" t="s">
        <v>110</v>
      </c>
      <c r="H2291" s="13">
        <v>14000</v>
      </c>
      <c r="I2291" s="13">
        <v>13650738</v>
      </c>
      <c r="J2291" s="9" t="s">
        <v>599</v>
      </c>
      <c r="K2291" s="9" t="s">
        <v>1074</v>
      </c>
      <c r="L2291" s="9"/>
      <c r="M2291" s="13"/>
      <c r="N2291" s="13"/>
      <c r="O2291" s="9"/>
      <c r="P2291" s="13"/>
      <c r="Q2291" s="13">
        <v>129</v>
      </c>
      <c r="R2291" s="9" t="s">
        <v>25</v>
      </c>
      <c r="S2291" s="9" t="s">
        <v>26</v>
      </c>
      <c r="T2291" s="9" t="s">
        <v>249</v>
      </c>
      <c r="U2291" s="13">
        <v>20000000</v>
      </c>
      <c r="V2291" s="13">
        <v>2015</v>
      </c>
      <c r="W2291" s="13">
        <v>1000</v>
      </c>
      <c r="X2291" s="13">
        <v>6.6</v>
      </c>
      <c r="Y2291" s="13">
        <v>2.35</v>
      </c>
      <c r="Z2291" s="14">
        <v>25000</v>
      </c>
    </row>
    <row r="2292" spans="1:26" x14ac:dyDescent="0.25">
      <c r="A2292" s="5" t="s">
        <v>20</v>
      </c>
      <c r="B2292" s="6" t="s">
        <v>1471</v>
      </c>
      <c r="C2292" s="11">
        <v>20</v>
      </c>
      <c r="D2292" s="11">
        <v>106</v>
      </c>
      <c r="E2292" s="11">
        <v>277</v>
      </c>
      <c r="F2292" s="11">
        <v>383</v>
      </c>
      <c r="G2292" s="6" t="s">
        <v>514</v>
      </c>
      <c r="H2292" s="11">
        <v>22000</v>
      </c>
      <c r="I2292" s="11">
        <v>10555348</v>
      </c>
      <c r="J2292" s="6" t="s">
        <v>599</v>
      </c>
      <c r="K2292" s="6" t="s">
        <v>5507</v>
      </c>
      <c r="L2292" s="6"/>
      <c r="M2292" s="11"/>
      <c r="N2292" s="11"/>
      <c r="O2292" s="6"/>
      <c r="P2292" s="11"/>
      <c r="Q2292" s="11">
        <v>42</v>
      </c>
      <c r="R2292" s="6" t="s">
        <v>25</v>
      </c>
      <c r="S2292" s="6" t="s">
        <v>26</v>
      </c>
      <c r="T2292" s="6" t="s">
        <v>27</v>
      </c>
      <c r="U2292" s="11">
        <v>20000000</v>
      </c>
      <c r="V2292" s="11">
        <v>1989</v>
      </c>
      <c r="W2292" s="11">
        <v>2000</v>
      </c>
      <c r="X2292" s="11">
        <v>6</v>
      </c>
      <c r="Y2292" s="11">
        <v>2.35</v>
      </c>
      <c r="Z2292" s="12">
        <v>855</v>
      </c>
    </row>
    <row r="2293" spans="1:26" x14ac:dyDescent="0.25">
      <c r="A2293" s="8" t="s">
        <v>20</v>
      </c>
      <c r="B2293" s="9" t="s">
        <v>1230</v>
      </c>
      <c r="C2293" s="13">
        <v>69</v>
      </c>
      <c r="D2293" s="13">
        <v>101</v>
      </c>
      <c r="E2293" s="13">
        <v>11000</v>
      </c>
      <c r="F2293" s="13">
        <v>2</v>
      </c>
      <c r="G2293" s="9" t="s">
        <v>782</v>
      </c>
      <c r="H2293" s="13">
        <v>1000</v>
      </c>
      <c r="I2293" s="13">
        <v>9714482</v>
      </c>
      <c r="J2293" s="9" t="s">
        <v>599</v>
      </c>
      <c r="K2293" s="9" t="s">
        <v>3976</v>
      </c>
      <c r="L2293" s="9" t="s">
        <v>4459</v>
      </c>
      <c r="M2293" s="13"/>
      <c r="N2293" s="13"/>
      <c r="O2293" s="9"/>
      <c r="P2293" s="13"/>
      <c r="Q2293" s="13">
        <v>140</v>
      </c>
      <c r="R2293" s="9" t="s">
        <v>25</v>
      </c>
      <c r="S2293" s="9" t="s">
        <v>26</v>
      </c>
      <c r="T2293" s="9" t="s">
        <v>249</v>
      </c>
      <c r="U2293" s="13">
        <v>20000000</v>
      </c>
      <c r="V2293" s="13">
        <v>1996</v>
      </c>
      <c r="W2293" s="13">
        <v>612</v>
      </c>
      <c r="X2293" s="13">
        <v>6.8</v>
      </c>
      <c r="Y2293" s="13">
        <v>1.85</v>
      </c>
      <c r="Z2293" s="14">
        <v>0</v>
      </c>
    </row>
    <row r="2294" spans="1:26" x14ac:dyDescent="0.25">
      <c r="A2294" s="5" t="s">
        <v>20</v>
      </c>
      <c r="B2294" s="6" t="s">
        <v>691</v>
      </c>
      <c r="C2294" s="11">
        <v>168</v>
      </c>
      <c r="D2294" s="11">
        <v>87</v>
      </c>
      <c r="E2294" s="11">
        <v>0</v>
      </c>
      <c r="F2294" s="11">
        <v>548</v>
      </c>
      <c r="G2294" s="6" t="s">
        <v>158</v>
      </c>
      <c r="H2294" s="11">
        <v>22000</v>
      </c>
      <c r="I2294" s="11">
        <v>8579684</v>
      </c>
      <c r="J2294" s="6" t="s">
        <v>599</v>
      </c>
      <c r="K2294" s="6"/>
      <c r="L2294" s="6"/>
      <c r="M2294" s="11"/>
      <c r="N2294" s="11"/>
      <c r="O2294" s="6"/>
      <c r="P2294" s="11"/>
      <c r="Q2294" s="11">
        <v>199</v>
      </c>
      <c r="R2294" s="6" t="s">
        <v>25</v>
      </c>
      <c r="S2294" s="6" t="s">
        <v>26</v>
      </c>
      <c r="T2294" s="6" t="s">
        <v>249</v>
      </c>
      <c r="U2294" s="11">
        <v>9000000</v>
      </c>
      <c r="V2294" s="11">
        <v>2007</v>
      </c>
      <c r="W2294" s="11">
        <v>557</v>
      </c>
      <c r="X2294" s="11">
        <v>7.4</v>
      </c>
      <c r="Y2294" s="11">
        <v>1.85</v>
      </c>
      <c r="Z2294" s="12">
        <v>0</v>
      </c>
    </row>
    <row r="2295" spans="1:26" x14ac:dyDescent="0.25">
      <c r="A2295" s="8" t="s">
        <v>20</v>
      </c>
      <c r="B2295" s="9" t="s">
        <v>149</v>
      </c>
      <c r="C2295" s="13">
        <v>166</v>
      </c>
      <c r="D2295" s="13">
        <v>111</v>
      </c>
      <c r="E2295" s="13">
        <v>0</v>
      </c>
      <c r="F2295" s="13">
        <v>725</v>
      </c>
      <c r="G2295" s="9" t="s">
        <v>590</v>
      </c>
      <c r="H2295" s="13">
        <v>856</v>
      </c>
      <c r="I2295" s="13">
        <v>9525276</v>
      </c>
      <c r="J2295" s="9" t="s">
        <v>497</v>
      </c>
      <c r="K2295" s="9" t="s">
        <v>5507</v>
      </c>
      <c r="L2295" s="9" t="s">
        <v>2604</v>
      </c>
      <c r="M2295" s="13"/>
      <c r="N2295" s="13"/>
      <c r="O2295" s="9"/>
      <c r="P2295" s="13"/>
      <c r="Q2295" s="13">
        <v>299</v>
      </c>
      <c r="R2295" s="9" t="s">
        <v>25</v>
      </c>
      <c r="S2295" s="9" t="s">
        <v>26</v>
      </c>
      <c r="T2295" s="9" t="s">
        <v>249</v>
      </c>
      <c r="U2295" s="13">
        <v>20000000</v>
      </c>
      <c r="V2295" s="13">
        <v>2007</v>
      </c>
      <c r="W2295" s="13">
        <v>742</v>
      </c>
      <c r="X2295" s="13">
        <v>6.8</v>
      </c>
      <c r="Y2295" s="13">
        <v>2.35</v>
      </c>
      <c r="Z2295" s="14">
        <v>0</v>
      </c>
    </row>
    <row r="2296" spans="1:26" x14ac:dyDescent="0.25">
      <c r="A2296" s="5" t="s">
        <v>20</v>
      </c>
      <c r="B2296" s="6" t="s">
        <v>1948</v>
      </c>
      <c r="C2296" s="11">
        <v>160</v>
      </c>
      <c r="D2296" s="11">
        <v>99</v>
      </c>
      <c r="E2296" s="11">
        <v>52</v>
      </c>
      <c r="F2296" s="11">
        <v>148</v>
      </c>
      <c r="G2296" s="6" t="s">
        <v>136</v>
      </c>
      <c r="H2296" s="11">
        <v>22000</v>
      </c>
      <c r="I2296" s="11">
        <v>8855646</v>
      </c>
      <c r="J2296" s="6" t="s">
        <v>378</v>
      </c>
      <c r="K2296" s="6" t="s">
        <v>1074</v>
      </c>
      <c r="L2296" s="6"/>
      <c r="M2296" s="11"/>
      <c r="N2296" s="11"/>
      <c r="O2296" s="6"/>
      <c r="P2296" s="11"/>
      <c r="Q2296" s="11">
        <v>117</v>
      </c>
      <c r="R2296" s="6" t="s">
        <v>25</v>
      </c>
      <c r="S2296" s="6" t="s">
        <v>26</v>
      </c>
      <c r="T2296" s="6" t="s">
        <v>27</v>
      </c>
      <c r="U2296" s="11">
        <v>21000000</v>
      </c>
      <c r="V2296" s="11">
        <v>2009</v>
      </c>
      <c r="W2296" s="11">
        <v>1000</v>
      </c>
      <c r="X2296" s="11">
        <v>7.2</v>
      </c>
      <c r="Y2296" s="11">
        <v>2.35</v>
      </c>
      <c r="Z2296" s="12">
        <v>10000</v>
      </c>
    </row>
    <row r="2297" spans="1:26" x14ac:dyDescent="0.25">
      <c r="A2297" s="8" t="s">
        <v>20</v>
      </c>
      <c r="B2297" s="9" t="s">
        <v>2755</v>
      </c>
      <c r="C2297" s="13">
        <v>32</v>
      </c>
      <c r="D2297" s="13">
        <v>88</v>
      </c>
      <c r="E2297" s="13">
        <v>84</v>
      </c>
      <c r="F2297" s="13">
        <v>177</v>
      </c>
      <c r="G2297" s="9" t="s">
        <v>2756</v>
      </c>
      <c r="H2297" s="13">
        <v>650</v>
      </c>
      <c r="I2297" s="13">
        <v>9109322</v>
      </c>
      <c r="J2297" s="9" t="s">
        <v>599</v>
      </c>
      <c r="K2297" s="9" t="s">
        <v>4118</v>
      </c>
      <c r="L2297" s="9" t="s">
        <v>2970</v>
      </c>
      <c r="M2297" s="13"/>
      <c r="N2297" s="13"/>
      <c r="O2297" s="9"/>
      <c r="P2297" s="13"/>
      <c r="Q2297" s="13">
        <v>129</v>
      </c>
      <c r="R2297" s="9" t="s">
        <v>25</v>
      </c>
      <c r="S2297" s="9" t="s">
        <v>318</v>
      </c>
      <c r="T2297" s="9" t="s">
        <v>54</v>
      </c>
      <c r="U2297" s="13">
        <v>20000000</v>
      </c>
      <c r="V2297" s="13">
        <v>2004</v>
      </c>
      <c r="W2297" s="13">
        <v>384</v>
      </c>
      <c r="X2297" s="13">
        <v>1.9</v>
      </c>
      <c r="Y2297" s="13">
        <v>2.35</v>
      </c>
      <c r="Z2297" s="14">
        <v>0</v>
      </c>
    </row>
    <row r="2298" spans="1:26" x14ac:dyDescent="0.25">
      <c r="A2298" s="5" t="s">
        <v>20</v>
      </c>
      <c r="B2298" s="6" t="s">
        <v>889</v>
      </c>
      <c r="C2298" s="11">
        <v>72</v>
      </c>
      <c r="D2298" s="11">
        <v>83</v>
      </c>
      <c r="E2298" s="11">
        <v>10</v>
      </c>
      <c r="F2298" s="11">
        <v>69</v>
      </c>
      <c r="G2298" s="6" t="s">
        <v>2757</v>
      </c>
      <c r="H2298" s="11">
        <v>688</v>
      </c>
      <c r="I2298" s="11">
        <v>8326035</v>
      </c>
      <c r="J2298" s="6" t="s">
        <v>497</v>
      </c>
      <c r="K2298" s="6" t="s">
        <v>599</v>
      </c>
      <c r="L2298" s="6" t="s">
        <v>5507</v>
      </c>
      <c r="M2298" s="11"/>
      <c r="N2298" s="11"/>
      <c r="O2298" s="6"/>
      <c r="P2298" s="11"/>
      <c r="Q2298" s="11">
        <v>76</v>
      </c>
      <c r="R2298" s="6" t="s">
        <v>25</v>
      </c>
      <c r="S2298" s="6" t="s">
        <v>318</v>
      </c>
      <c r="T2298" s="6" t="s">
        <v>27</v>
      </c>
      <c r="U2298" s="11">
        <v>33000000</v>
      </c>
      <c r="V2298" s="11">
        <v>2005</v>
      </c>
      <c r="W2298" s="11">
        <v>99</v>
      </c>
      <c r="X2298" s="11">
        <v>5.5</v>
      </c>
      <c r="Y2298" s="11">
        <v>1.85</v>
      </c>
      <c r="Z2298" s="12">
        <v>676</v>
      </c>
    </row>
    <row r="2299" spans="1:26" x14ac:dyDescent="0.25">
      <c r="A2299" s="8" t="s">
        <v>20</v>
      </c>
      <c r="B2299" s="9" t="s">
        <v>889</v>
      </c>
      <c r="C2299" s="13">
        <v>53</v>
      </c>
      <c r="D2299" s="13">
        <v>91</v>
      </c>
      <c r="E2299" s="13">
        <v>10</v>
      </c>
      <c r="F2299" s="13">
        <v>436</v>
      </c>
      <c r="G2299" s="9" t="s">
        <v>387</v>
      </c>
      <c r="H2299" s="13">
        <v>716</v>
      </c>
      <c r="I2299" s="13">
        <v>8104069</v>
      </c>
      <c r="J2299" s="9" t="s">
        <v>497</v>
      </c>
      <c r="K2299" s="9" t="s">
        <v>599</v>
      </c>
      <c r="L2299" s="9" t="s">
        <v>5507</v>
      </c>
      <c r="M2299" s="13"/>
      <c r="N2299" s="13"/>
      <c r="O2299" s="9"/>
      <c r="P2299" s="13"/>
      <c r="Q2299" s="13">
        <v>26</v>
      </c>
      <c r="R2299" s="9" t="s">
        <v>25</v>
      </c>
      <c r="S2299" s="9" t="s">
        <v>26</v>
      </c>
      <c r="T2299" s="9" t="s">
        <v>27</v>
      </c>
      <c r="U2299" s="13">
        <v>20000000</v>
      </c>
      <c r="V2299" s="13">
        <v>2007</v>
      </c>
      <c r="W2299" s="13">
        <v>537</v>
      </c>
      <c r="X2299" s="13">
        <v>4.5</v>
      </c>
      <c r="Y2299" s="13">
        <v>1.85</v>
      </c>
      <c r="Z2299" s="14">
        <v>233</v>
      </c>
    </row>
    <row r="2300" spans="1:26" x14ac:dyDescent="0.25">
      <c r="A2300" s="5" t="s">
        <v>20</v>
      </c>
      <c r="B2300" s="6" t="s">
        <v>1141</v>
      </c>
      <c r="C2300" s="11">
        <v>76</v>
      </c>
      <c r="D2300" s="11">
        <v>108</v>
      </c>
      <c r="E2300" s="11">
        <v>54</v>
      </c>
      <c r="F2300" s="11">
        <v>463</v>
      </c>
      <c r="G2300" s="6" t="s">
        <v>2758</v>
      </c>
      <c r="H2300" s="11">
        <v>786</v>
      </c>
      <c r="I2300" s="11">
        <v>8054280</v>
      </c>
      <c r="J2300" s="6" t="s">
        <v>599</v>
      </c>
      <c r="K2300" s="6" t="s">
        <v>5507</v>
      </c>
      <c r="L2300" s="6" t="s">
        <v>2909</v>
      </c>
      <c r="M2300" s="11"/>
      <c r="N2300" s="11"/>
      <c r="O2300" s="6"/>
      <c r="P2300" s="11"/>
      <c r="Q2300" s="11">
        <v>117</v>
      </c>
      <c r="R2300" s="6" t="s">
        <v>25</v>
      </c>
      <c r="S2300" s="6" t="s">
        <v>26</v>
      </c>
      <c r="T2300" s="6" t="s">
        <v>27</v>
      </c>
      <c r="U2300" s="11">
        <v>20000000</v>
      </c>
      <c r="V2300" s="11">
        <v>2004</v>
      </c>
      <c r="W2300" s="11">
        <v>567</v>
      </c>
      <c r="X2300" s="11">
        <v>6.3</v>
      </c>
      <c r="Y2300" s="11">
        <v>1.85</v>
      </c>
      <c r="Z2300" s="12">
        <v>924</v>
      </c>
    </row>
    <row r="2301" spans="1:26" x14ac:dyDescent="0.25">
      <c r="A2301" s="8" t="s">
        <v>20</v>
      </c>
      <c r="B2301" s="9" t="s">
        <v>836</v>
      </c>
      <c r="C2301" s="13">
        <v>15</v>
      </c>
      <c r="D2301" s="13">
        <v>154</v>
      </c>
      <c r="E2301" s="13">
        <v>189</v>
      </c>
      <c r="F2301" s="13">
        <v>388</v>
      </c>
      <c r="G2301" s="9" t="s">
        <v>2759</v>
      </c>
      <c r="H2301" s="13">
        <v>683</v>
      </c>
      <c r="I2301" s="13"/>
      <c r="J2301" s="9" t="s">
        <v>599</v>
      </c>
      <c r="K2301" s="9" t="s">
        <v>1074</v>
      </c>
      <c r="L2301" s="9" t="s">
        <v>2909</v>
      </c>
      <c r="M2301" s="13" t="s">
        <v>3976</v>
      </c>
      <c r="N2301" s="13" t="s">
        <v>4459</v>
      </c>
      <c r="O2301" s="9"/>
      <c r="P2301" s="13"/>
      <c r="Q2301" s="13">
        <v>64</v>
      </c>
      <c r="R2301" s="9" t="s">
        <v>25</v>
      </c>
      <c r="S2301" s="9" t="s">
        <v>26</v>
      </c>
      <c r="T2301" s="9" t="s">
        <v>126</v>
      </c>
      <c r="U2301" s="13">
        <v>20000000</v>
      </c>
      <c r="V2301" s="13">
        <v>1969</v>
      </c>
      <c r="W2301" s="13">
        <v>641</v>
      </c>
      <c r="X2301" s="13">
        <v>7</v>
      </c>
      <c r="Y2301" s="13">
        <v>2.35</v>
      </c>
      <c r="Z2301" s="14">
        <v>548</v>
      </c>
    </row>
    <row r="2302" spans="1:26" x14ac:dyDescent="0.25">
      <c r="A2302" s="5" t="s">
        <v>20</v>
      </c>
      <c r="B2302" s="6" t="s">
        <v>1939</v>
      </c>
      <c r="C2302" s="11">
        <v>401</v>
      </c>
      <c r="D2302" s="11">
        <v>148</v>
      </c>
      <c r="E2302" s="11">
        <v>0</v>
      </c>
      <c r="F2302" s="11">
        <v>175</v>
      </c>
      <c r="G2302" s="6" t="s">
        <v>2760</v>
      </c>
      <c r="H2302" s="11">
        <v>204</v>
      </c>
      <c r="I2302" s="11">
        <v>8093318</v>
      </c>
      <c r="J2302" s="6" t="s">
        <v>599</v>
      </c>
      <c r="K2302" s="6" t="s">
        <v>5507</v>
      </c>
      <c r="L2302" s="6" t="s">
        <v>1074</v>
      </c>
      <c r="M2302" s="11" t="s">
        <v>5505</v>
      </c>
      <c r="N2302" s="11" t="s">
        <v>4459</v>
      </c>
      <c r="O2302" s="6"/>
      <c r="P2302" s="11"/>
      <c r="Q2302" s="11">
        <v>242</v>
      </c>
      <c r="R2302" s="6" t="s">
        <v>25</v>
      </c>
      <c r="S2302" s="6" t="s">
        <v>26</v>
      </c>
      <c r="T2302" s="6" t="s">
        <v>249</v>
      </c>
      <c r="U2302" s="11">
        <v>20000000</v>
      </c>
      <c r="V2302" s="11">
        <v>2014</v>
      </c>
      <c r="W2302" s="11">
        <v>178</v>
      </c>
      <c r="X2302" s="11">
        <v>6.7</v>
      </c>
      <c r="Y2302" s="11">
        <v>1.85</v>
      </c>
      <c r="Z2302" s="12">
        <v>18000</v>
      </c>
    </row>
    <row r="2303" spans="1:26" x14ac:dyDescent="0.25">
      <c r="A2303" s="8" t="s">
        <v>20</v>
      </c>
      <c r="B2303" s="9" t="s">
        <v>2761</v>
      </c>
      <c r="C2303" s="13">
        <v>31</v>
      </c>
      <c r="D2303" s="13">
        <v>77</v>
      </c>
      <c r="E2303" s="13">
        <v>3</v>
      </c>
      <c r="F2303" s="13">
        <v>593</v>
      </c>
      <c r="G2303" s="9" t="s">
        <v>1440</v>
      </c>
      <c r="H2303" s="13">
        <v>787</v>
      </c>
      <c r="I2303" s="13">
        <v>7382993</v>
      </c>
      <c r="J2303" s="9" t="s">
        <v>378</v>
      </c>
      <c r="K2303" s="9" t="s">
        <v>2809</v>
      </c>
      <c r="L2303" s="9" t="s">
        <v>599</v>
      </c>
      <c r="M2303" s="13" t="s">
        <v>4118</v>
      </c>
      <c r="N2303" s="13" t="s">
        <v>478</v>
      </c>
      <c r="O2303" s="9"/>
      <c r="P2303" s="13"/>
      <c r="Q2303" s="13">
        <v>114</v>
      </c>
      <c r="R2303" s="9" t="s">
        <v>25</v>
      </c>
      <c r="S2303" s="9" t="s">
        <v>26</v>
      </c>
      <c r="T2303" s="9" t="s">
        <v>126</v>
      </c>
      <c r="U2303" s="13">
        <v>20000000</v>
      </c>
      <c r="V2303" s="13">
        <v>2006</v>
      </c>
      <c r="W2303" s="13">
        <v>690</v>
      </c>
      <c r="X2303" s="13">
        <v>2.8</v>
      </c>
      <c r="Y2303" s="13">
        <v>1.85</v>
      </c>
      <c r="Z2303" s="14">
        <v>346</v>
      </c>
    </row>
    <row r="2304" spans="1:26" x14ac:dyDescent="0.25">
      <c r="A2304" s="5" t="s">
        <v>20</v>
      </c>
      <c r="B2304" s="6" t="s">
        <v>2762</v>
      </c>
      <c r="C2304" s="11">
        <v>65</v>
      </c>
      <c r="D2304" s="11">
        <v>110</v>
      </c>
      <c r="E2304" s="11">
        <v>9</v>
      </c>
      <c r="F2304" s="11">
        <v>826</v>
      </c>
      <c r="G2304" s="6" t="s">
        <v>2763</v>
      </c>
      <c r="H2304" s="11">
        <v>997</v>
      </c>
      <c r="I2304" s="11">
        <v>8888355</v>
      </c>
      <c r="J2304" s="6" t="s">
        <v>1074</v>
      </c>
      <c r="K2304" s="6" t="s">
        <v>2909</v>
      </c>
      <c r="L2304" s="6"/>
      <c r="M2304" s="11"/>
      <c r="N2304" s="11"/>
      <c r="O2304" s="6"/>
      <c r="P2304" s="11"/>
      <c r="Q2304" s="11">
        <v>25</v>
      </c>
      <c r="R2304" s="6" t="s">
        <v>25</v>
      </c>
      <c r="S2304" s="6" t="s">
        <v>26</v>
      </c>
      <c r="T2304" s="6" t="s">
        <v>27</v>
      </c>
      <c r="U2304" s="11">
        <v>20000000</v>
      </c>
      <c r="V2304" s="11">
        <v>2013</v>
      </c>
      <c r="W2304" s="11">
        <v>941</v>
      </c>
      <c r="X2304" s="11">
        <v>5</v>
      </c>
      <c r="Y2304" s="11">
        <v>1.85</v>
      </c>
      <c r="Z2304" s="12">
        <v>0</v>
      </c>
    </row>
    <row r="2305" spans="1:26" x14ac:dyDescent="0.25">
      <c r="A2305" s="8" t="s">
        <v>20</v>
      </c>
      <c r="B2305" s="9" t="s">
        <v>42</v>
      </c>
      <c r="C2305" s="13">
        <v>26</v>
      </c>
      <c r="D2305" s="13">
        <v>42</v>
      </c>
      <c r="E2305" s="13"/>
      <c r="F2305" s="13">
        <v>376</v>
      </c>
      <c r="G2305" s="9" t="s">
        <v>1333</v>
      </c>
      <c r="H2305" s="13">
        <v>1000</v>
      </c>
      <c r="I2305" s="13"/>
      <c r="J2305" s="9" t="s">
        <v>5507</v>
      </c>
      <c r="K2305" s="9" t="s">
        <v>1074</v>
      </c>
      <c r="L2305" s="9" t="s">
        <v>5505</v>
      </c>
      <c r="M2305" s="13" t="s">
        <v>2604</v>
      </c>
      <c r="N2305" s="13"/>
      <c r="O2305" s="9"/>
      <c r="P2305" s="13"/>
      <c r="Q2305" s="13">
        <v>29</v>
      </c>
      <c r="R2305" s="9" t="s">
        <v>25</v>
      </c>
      <c r="S2305" s="9" t="s">
        <v>26</v>
      </c>
      <c r="T2305" s="9" t="s">
        <v>436</v>
      </c>
      <c r="U2305" s="13"/>
      <c r="V2305" s="13"/>
      <c r="W2305" s="13">
        <v>440</v>
      </c>
      <c r="X2305" s="13">
        <v>7.5</v>
      </c>
      <c r="Y2305" s="13">
        <v>16</v>
      </c>
      <c r="Z2305" s="14">
        <v>0</v>
      </c>
    </row>
    <row r="2306" spans="1:26" x14ac:dyDescent="0.25">
      <c r="A2306" s="5" t="s">
        <v>20</v>
      </c>
      <c r="B2306" s="6" t="s">
        <v>1626</v>
      </c>
      <c r="C2306" s="11">
        <v>45</v>
      </c>
      <c r="D2306" s="11">
        <v>83</v>
      </c>
      <c r="E2306" s="11">
        <v>119</v>
      </c>
      <c r="F2306" s="11">
        <v>633</v>
      </c>
      <c r="G2306" s="6" t="s">
        <v>2765</v>
      </c>
      <c r="H2306" s="11">
        <v>885</v>
      </c>
      <c r="I2306" s="11">
        <v>7001720</v>
      </c>
      <c r="J2306" s="6" t="s">
        <v>599</v>
      </c>
      <c r="K2306" s="6" t="s">
        <v>478</v>
      </c>
      <c r="L2306" s="6"/>
      <c r="M2306" s="11"/>
      <c r="N2306" s="11"/>
      <c r="O2306" s="6"/>
      <c r="P2306" s="11"/>
      <c r="Q2306" s="11">
        <v>205</v>
      </c>
      <c r="R2306" s="6" t="s">
        <v>25</v>
      </c>
      <c r="S2306" s="6" t="s">
        <v>26</v>
      </c>
      <c r="T2306" s="6" t="s">
        <v>27</v>
      </c>
      <c r="U2306" s="11">
        <v>12000000</v>
      </c>
      <c r="V2306" s="11">
        <v>2008</v>
      </c>
      <c r="W2306" s="11">
        <v>816</v>
      </c>
      <c r="X2306" s="11">
        <v>4.3</v>
      </c>
      <c r="Y2306" s="11">
        <v>2.35</v>
      </c>
      <c r="Z2306" s="12">
        <v>797</v>
      </c>
    </row>
    <row r="2307" spans="1:26" x14ac:dyDescent="0.25">
      <c r="A2307" s="8" t="s">
        <v>20</v>
      </c>
      <c r="B2307" s="9" t="s">
        <v>1442</v>
      </c>
      <c r="C2307" s="13">
        <v>260</v>
      </c>
      <c r="D2307" s="13">
        <v>107</v>
      </c>
      <c r="E2307" s="13">
        <v>0</v>
      </c>
      <c r="F2307" s="13">
        <v>99</v>
      </c>
      <c r="G2307" s="9" t="s">
        <v>1660</v>
      </c>
      <c r="H2307" s="13">
        <v>2000</v>
      </c>
      <c r="I2307" s="13">
        <v>7268659</v>
      </c>
      <c r="J2307" s="9" t="s">
        <v>497</v>
      </c>
      <c r="K2307" s="9" t="s">
        <v>599</v>
      </c>
      <c r="L2307" s="9" t="s">
        <v>5507</v>
      </c>
      <c r="M2307" s="13" t="s">
        <v>2604</v>
      </c>
      <c r="N2307" s="13"/>
      <c r="O2307" s="9"/>
      <c r="P2307" s="13"/>
      <c r="Q2307" s="13">
        <v>164</v>
      </c>
      <c r="R2307" s="9" t="s">
        <v>25</v>
      </c>
      <c r="S2307" s="9" t="s">
        <v>1963</v>
      </c>
      <c r="T2307" s="9" t="s">
        <v>249</v>
      </c>
      <c r="U2307" s="13">
        <v>20000000</v>
      </c>
      <c r="V2307" s="13">
        <v>2013</v>
      </c>
      <c r="W2307" s="13">
        <v>749</v>
      </c>
      <c r="X2307" s="13">
        <v>5.6</v>
      </c>
      <c r="Y2307" s="13">
        <v>1.85</v>
      </c>
      <c r="Z2307" s="14">
        <v>48000</v>
      </c>
    </row>
    <row r="2308" spans="1:26" x14ac:dyDescent="0.25">
      <c r="A2308" s="5" t="s">
        <v>20</v>
      </c>
      <c r="B2308" s="6" t="s">
        <v>2767</v>
      </c>
      <c r="C2308" s="11">
        <v>129</v>
      </c>
      <c r="D2308" s="11">
        <v>100</v>
      </c>
      <c r="E2308" s="11">
        <v>17</v>
      </c>
      <c r="F2308" s="11">
        <v>86</v>
      </c>
      <c r="G2308" s="6" t="s">
        <v>2360</v>
      </c>
      <c r="H2308" s="11">
        <v>669</v>
      </c>
      <c r="I2308" s="11">
        <v>6852144</v>
      </c>
      <c r="J2308" s="6" t="s">
        <v>1074</v>
      </c>
      <c r="K2308" s="6" t="s">
        <v>1786</v>
      </c>
      <c r="L2308" s="6" t="s">
        <v>2970</v>
      </c>
      <c r="M2308" s="11" t="s">
        <v>2604</v>
      </c>
      <c r="N2308" s="11"/>
      <c r="O2308" s="6"/>
      <c r="P2308" s="11"/>
      <c r="Q2308" s="11">
        <v>213</v>
      </c>
      <c r="R2308" s="6" t="s">
        <v>25</v>
      </c>
      <c r="S2308" s="6" t="s">
        <v>121</v>
      </c>
      <c r="T2308" s="6" t="s">
        <v>27</v>
      </c>
      <c r="U2308" s="11">
        <v>22000000</v>
      </c>
      <c r="V2308" s="11">
        <v>2003</v>
      </c>
      <c r="W2308" s="11">
        <v>429</v>
      </c>
      <c r="X2308" s="11">
        <v>6.2</v>
      </c>
      <c r="Y2308" s="11">
        <v>2.35</v>
      </c>
      <c r="Z2308" s="12">
        <v>0</v>
      </c>
    </row>
    <row r="2309" spans="1:26" x14ac:dyDescent="0.25">
      <c r="A2309" s="8" t="s">
        <v>20</v>
      </c>
      <c r="B2309" s="9" t="s">
        <v>2447</v>
      </c>
      <c r="C2309" s="13">
        <v>58</v>
      </c>
      <c r="D2309" s="13">
        <v>87</v>
      </c>
      <c r="E2309" s="13">
        <v>29</v>
      </c>
      <c r="F2309" s="13">
        <v>522</v>
      </c>
      <c r="G2309" s="9" t="s">
        <v>1360</v>
      </c>
      <c r="H2309" s="13">
        <v>1000</v>
      </c>
      <c r="I2309" s="13">
        <v>6563357</v>
      </c>
      <c r="J2309" s="9" t="s">
        <v>378</v>
      </c>
      <c r="K2309" s="9" t="s">
        <v>599</v>
      </c>
      <c r="L2309" s="9"/>
      <c r="M2309" s="13"/>
      <c r="N2309" s="13"/>
      <c r="O2309" s="9"/>
      <c r="P2309" s="13"/>
      <c r="Q2309" s="13">
        <v>120</v>
      </c>
      <c r="R2309" s="9" t="s">
        <v>25</v>
      </c>
      <c r="S2309" s="9" t="s">
        <v>26</v>
      </c>
      <c r="T2309" s="9" t="s">
        <v>249</v>
      </c>
      <c r="U2309" s="13">
        <v>20000000</v>
      </c>
      <c r="V2309" s="13">
        <v>2008</v>
      </c>
      <c r="W2309" s="13">
        <v>794</v>
      </c>
      <c r="X2309" s="13">
        <v>5.3</v>
      </c>
      <c r="Y2309" s="13">
        <v>2.35</v>
      </c>
      <c r="Z2309" s="14">
        <v>847</v>
      </c>
    </row>
    <row r="2310" spans="1:26" x14ac:dyDescent="0.25">
      <c r="A2310" s="5" t="s">
        <v>20</v>
      </c>
      <c r="B2310" s="6" t="s">
        <v>2769</v>
      </c>
      <c r="C2310" s="11">
        <v>103</v>
      </c>
      <c r="D2310" s="11">
        <v>154</v>
      </c>
      <c r="E2310" s="11">
        <v>608</v>
      </c>
      <c r="F2310" s="11">
        <v>149</v>
      </c>
      <c r="G2310" s="6" t="s">
        <v>1081</v>
      </c>
      <c r="H2310" s="11">
        <v>1000</v>
      </c>
      <c r="I2310" s="11">
        <v>6201757</v>
      </c>
      <c r="J2310" s="6" t="s">
        <v>3170</v>
      </c>
      <c r="K2310" s="6" t="s">
        <v>599</v>
      </c>
      <c r="L2310" s="6" t="s">
        <v>1074</v>
      </c>
      <c r="M2310" s="11" t="s">
        <v>5155</v>
      </c>
      <c r="N2310" s="11" t="s">
        <v>2909</v>
      </c>
      <c r="O2310" s="6" t="s">
        <v>3976</v>
      </c>
      <c r="P2310" s="11"/>
      <c r="Q2310" s="11">
        <v>202</v>
      </c>
      <c r="R2310" s="6" t="s">
        <v>25</v>
      </c>
      <c r="S2310" s="6" t="s">
        <v>34</v>
      </c>
      <c r="T2310" s="6" t="s">
        <v>249</v>
      </c>
      <c r="U2310" s="11">
        <v>10000000</v>
      </c>
      <c r="V2310" s="11">
        <v>1999</v>
      </c>
      <c r="W2310" s="11">
        <v>452</v>
      </c>
      <c r="X2310" s="11">
        <v>7.4</v>
      </c>
      <c r="Y2310" s="11">
        <v>1.66</v>
      </c>
      <c r="Z2310" s="12">
        <v>608</v>
      </c>
    </row>
    <row r="2311" spans="1:26" x14ac:dyDescent="0.25">
      <c r="A2311" s="8" t="s">
        <v>20</v>
      </c>
      <c r="B2311" s="9" t="s">
        <v>2770</v>
      </c>
      <c r="C2311" s="13">
        <v>45</v>
      </c>
      <c r="D2311" s="13">
        <v>106</v>
      </c>
      <c r="E2311" s="13">
        <v>38</v>
      </c>
      <c r="F2311" s="13">
        <v>975</v>
      </c>
      <c r="G2311" s="9" t="s">
        <v>251</v>
      </c>
      <c r="H2311" s="13">
        <v>1000</v>
      </c>
      <c r="I2311" s="13">
        <v>6420319</v>
      </c>
      <c r="J2311" s="9" t="s">
        <v>1074</v>
      </c>
      <c r="K2311" s="9" t="s">
        <v>5508</v>
      </c>
      <c r="L2311" s="9"/>
      <c r="M2311" s="13"/>
      <c r="N2311" s="13"/>
      <c r="O2311" s="9"/>
      <c r="P2311" s="13"/>
      <c r="Q2311" s="13">
        <v>122</v>
      </c>
      <c r="R2311" s="9" t="s">
        <v>25</v>
      </c>
      <c r="S2311" s="9" t="s">
        <v>953</v>
      </c>
      <c r="T2311" s="9" t="s">
        <v>27</v>
      </c>
      <c r="U2311" s="13">
        <v>20000000</v>
      </c>
      <c r="V2311" s="13">
        <v>2015</v>
      </c>
      <c r="W2311" s="13">
        <v>1000</v>
      </c>
      <c r="X2311" s="13">
        <v>7.4</v>
      </c>
      <c r="Y2311" s="13">
        <v>2.35</v>
      </c>
      <c r="Z2311" s="14">
        <v>15000</v>
      </c>
    </row>
    <row r="2312" spans="1:26" x14ac:dyDescent="0.25">
      <c r="A2312" s="5" t="s">
        <v>20</v>
      </c>
      <c r="B2312" s="6" t="s">
        <v>1558</v>
      </c>
      <c r="C2312" s="11">
        <v>345</v>
      </c>
      <c r="D2312" s="11">
        <v>99</v>
      </c>
      <c r="E2312" s="11">
        <v>0</v>
      </c>
      <c r="F2312" s="11">
        <v>691</v>
      </c>
      <c r="G2312" s="6" t="s">
        <v>931</v>
      </c>
      <c r="H2312" s="11">
        <v>13000</v>
      </c>
      <c r="I2312" s="11">
        <v>5702083</v>
      </c>
      <c r="J2312" s="6" t="s">
        <v>3170</v>
      </c>
      <c r="K2312" s="6" t="s">
        <v>1074</v>
      </c>
      <c r="L2312" s="6" t="s">
        <v>2604</v>
      </c>
      <c r="M2312" s="11"/>
      <c r="N2312" s="11"/>
      <c r="O2312" s="6"/>
      <c r="P2312" s="11"/>
      <c r="Q2312" s="11">
        <v>190</v>
      </c>
      <c r="R2312" s="6" t="s">
        <v>25</v>
      </c>
      <c r="S2312" s="6" t="s">
        <v>34</v>
      </c>
      <c r="T2312" s="6" t="s">
        <v>249</v>
      </c>
      <c r="U2312" s="11">
        <v>15000000</v>
      </c>
      <c r="V2312" s="11">
        <v>2011</v>
      </c>
      <c r="W2312" s="11">
        <v>10000</v>
      </c>
      <c r="X2312" s="11">
        <v>6.5</v>
      </c>
      <c r="Y2312" s="11">
        <v>1.85</v>
      </c>
      <c r="Z2312" s="12">
        <v>36000</v>
      </c>
    </row>
    <row r="2313" spans="1:26" x14ac:dyDescent="0.25">
      <c r="A2313" s="8" t="s">
        <v>20</v>
      </c>
      <c r="B2313" s="9" t="s">
        <v>2369</v>
      </c>
      <c r="C2313" s="13">
        <v>232</v>
      </c>
      <c r="D2313" s="13">
        <v>100</v>
      </c>
      <c r="E2313" s="13">
        <v>0</v>
      </c>
      <c r="F2313" s="13">
        <v>407</v>
      </c>
      <c r="G2313" s="9" t="s">
        <v>252</v>
      </c>
      <c r="H2313" s="13">
        <v>21000</v>
      </c>
      <c r="I2313" s="13">
        <v>5480996</v>
      </c>
      <c r="J2313" s="9" t="s">
        <v>2809</v>
      </c>
      <c r="K2313" s="9" t="s">
        <v>1074</v>
      </c>
      <c r="L2313" s="9" t="s">
        <v>5505</v>
      </c>
      <c r="M2313" s="13" t="s">
        <v>2970</v>
      </c>
      <c r="N2313" s="13" t="s">
        <v>2604</v>
      </c>
      <c r="O2313" s="9"/>
      <c r="P2313" s="13"/>
      <c r="Q2313" s="13">
        <v>293</v>
      </c>
      <c r="R2313" s="9" t="s">
        <v>25</v>
      </c>
      <c r="S2313" s="9" t="s">
        <v>26</v>
      </c>
      <c r="T2313" s="9" t="s">
        <v>249</v>
      </c>
      <c r="U2313" s="13">
        <v>8700000</v>
      </c>
      <c r="V2313" s="13">
        <v>2006</v>
      </c>
      <c r="W2313" s="13">
        <v>18000</v>
      </c>
      <c r="X2313" s="13">
        <v>7.1</v>
      </c>
      <c r="Y2313" s="13">
        <v>1.85</v>
      </c>
      <c r="Z2313" s="14">
        <v>0</v>
      </c>
    </row>
    <row r="2314" spans="1:26" x14ac:dyDescent="0.25">
      <c r="A2314" s="5" t="s">
        <v>20</v>
      </c>
      <c r="B2314" s="6" t="s">
        <v>307</v>
      </c>
      <c r="C2314" s="11">
        <v>116</v>
      </c>
      <c r="D2314" s="11">
        <v>116</v>
      </c>
      <c r="E2314" s="11">
        <v>150</v>
      </c>
      <c r="F2314" s="11">
        <v>956</v>
      </c>
      <c r="G2314" s="6" t="s">
        <v>1168</v>
      </c>
      <c r="H2314" s="11">
        <v>18000</v>
      </c>
      <c r="I2314" s="11">
        <v>6002756</v>
      </c>
      <c r="J2314" s="6" t="s">
        <v>3170</v>
      </c>
      <c r="K2314" s="6" t="s">
        <v>1074</v>
      </c>
      <c r="L2314" s="6" t="s">
        <v>5506</v>
      </c>
      <c r="M2314" s="11"/>
      <c r="N2314" s="11"/>
      <c r="O2314" s="6"/>
      <c r="P2314" s="11"/>
      <c r="Q2314" s="11">
        <v>75</v>
      </c>
      <c r="R2314" s="6" t="s">
        <v>25</v>
      </c>
      <c r="S2314" s="6" t="s">
        <v>26</v>
      </c>
      <c r="T2314" s="6" t="s">
        <v>54</v>
      </c>
      <c r="U2314" s="11">
        <v>20000000</v>
      </c>
      <c r="V2314" s="11">
        <v>2012</v>
      </c>
      <c r="W2314" s="11">
        <v>1000</v>
      </c>
      <c r="X2314" s="11">
        <v>7.2</v>
      </c>
      <c r="Y2314" s="11">
        <v>1.85</v>
      </c>
      <c r="Z2314" s="12">
        <v>13000</v>
      </c>
    </row>
    <row r="2315" spans="1:26" x14ac:dyDescent="0.25">
      <c r="A2315" s="8" t="s">
        <v>20</v>
      </c>
      <c r="B2315" s="9" t="s">
        <v>1322</v>
      </c>
      <c r="C2315" s="13">
        <v>148</v>
      </c>
      <c r="D2315" s="13">
        <v>94</v>
      </c>
      <c r="E2315" s="13">
        <v>892</v>
      </c>
      <c r="F2315" s="13">
        <v>81</v>
      </c>
      <c r="G2315" s="9" t="s">
        <v>2771</v>
      </c>
      <c r="H2315" s="13">
        <v>310</v>
      </c>
      <c r="I2315" s="13">
        <v>5132655</v>
      </c>
      <c r="J2315" s="9" t="s">
        <v>1786</v>
      </c>
      <c r="K2315" s="9" t="s">
        <v>2970</v>
      </c>
      <c r="L2315" s="9"/>
      <c r="M2315" s="13"/>
      <c r="N2315" s="13"/>
      <c r="O2315" s="9"/>
      <c r="P2315" s="13"/>
      <c r="Q2315" s="13">
        <v>521</v>
      </c>
      <c r="R2315" s="9" t="s">
        <v>25</v>
      </c>
      <c r="S2315" s="9" t="s">
        <v>121</v>
      </c>
      <c r="T2315" s="9" t="s">
        <v>249</v>
      </c>
      <c r="U2315" s="13">
        <v>20000000</v>
      </c>
      <c r="V2315" s="13">
        <v>2005</v>
      </c>
      <c r="W2315" s="13">
        <v>294</v>
      </c>
      <c r="X2315" s="13">
        <v>2.2999999999999998</v>
      </c>
      <c r="Y2315" s="13">
        <v>2.35</v>
      </c>
      <c r="Z2315" s="14">
        <v>1000</v>
      </c>
    </row>
    <row r="2316" spans="1:26" x14ac:dyDescent="0.25">
      <c r="A2316" s="5" t="s">
        <v>20</v>
      </c>
      <c r="B2316" s="6" t="s">
        <v>1073</v>
      </c>
      <c r="C2316" s="11">
        <v>79</v>
      </c>
      <c r="D2316" s="11">
        <v>111</v>
      </c>
      <c r="E2316" s="11">
        <v>650</v>
      </c>
      <c r="F2316" s="11">
        <v>181</v>
      </c>
      <c r="G2316" s="6" t="s">
        <v>2772</v>
      </c>
      <c r="H2316" s="11">
        <v>690</v>
      </c>
      <c r="I2316" s="11">
        <v>5205343</v>
      </c>
      <c r="J2316" s="6" t="s">
        <v>599</v>
      </c>
      <c r="K2316" s="6" t="s">
        <v>1074</v>
      </c>
      <c r="L2316" s="6" t="s">
        <v>4118</v>
      </c>
      <c r="M2316" s="11" t="s">
        <v>2909</v>
      </c>
      <c r="N2316" s="11" t="s">
        <v>4459</v>
      </c>
      <c r="O2316" s="6"/>
      <c r="P2316" s="11"/>
      <c r="Q2316" s="11">
        <v>39</v>
      </c>
      <c r="R2316" s="6" t="s">
        <v>25</v>
      </c>
      <c r="S2316" s="6" t="s">
        <v>26</v>
      </c>
      <c r="T2316" s="6" t="s">
        <v>54</v>
      </c>
      <c r="U2316" s="11">
        <v>20000000</v>
      </c>
      <c r="V2316" s="11">
        <v>2009</v>
      </c>
      <c r="W2316" s="11">
        <v>224</v>
      </c>
      <c r="X2316" s="11">
        <v>6.4</v>
      </c>
      <c r="Y2316" s="11">
        <v>2.35</v>
      </c>
      <c r="Z2316" s="12">
        <v>1000</v>
      </c>
    </row>
    <row r="2317" spans="1:26" x14ac:dyDescent="0.25">
      <c r="A2317" s="8" t="s">
        <v>20</v>
      </c>
      <c r="B2317" s="9" t="s">
        <v>2774</v>
      </c>
      <c r="C2317" s="13">
        <v>167</v>
      </c>
      <c r="D2317" s="13">
        <v>100</v>
      </c>
      <c r="E2317" s="13">
        <v>143</v>
      </c>
      <c r="F2317" s="13">
        <v>430</v>
      </c>
      <c r="G2317" s="9" t="s">
        <v>781</v>
      </c>
      <c r="H2317" s="13">
        <v>829</v>
      </c>
      <c r="I2317" s="13">
        <v>5005883</v>
      </c>
      <c r="J2317" s="9" t="s">
        <v>1074</v>
      </c>
      <c r="K2317" s="9" t="s">
        <v>5505</v>
      </c>
      <c r="L2317" s="9" t="s">
        <v>4459</v>
      </c>
      <c r="M2317" s="13" t="s">
        <v>2604</v>
      </c>
      <c r="N2317" s="13"/>
      <c r="O2317" s="9"/>
      <c r="P2317" s="13"/>
      <c r="Q2317" s="13">
        <v>361</v>
      </c>
      <c r="R2317" s="9" t="s">
        <v>25</v>
      </c>
      <c r="S2317" s="9" t="s">
        <v>26</v>
      </c>
      <c r="T2317" s="9" t="s">
        <v>249</v>
      </c>
      <c r="U2317" s="13">
        <v>20000000</v>
      </c>
      <c r="V2317" s="13">
        <v>2004</v>
      </c>
      <c r="W2317" s="13">
        <v>681</v>
      </c>
      <c r="X2317" s="13">
        <v>6.1</v>
      </c>
      <c r="Y2317" s="13">
        <v>1.85</v>
      </c>
      <c r="Z2317" s="14">
        <v>0</v>
      </c>
    </row>
    <row r="2318" spans="1:26" x14ac:dyDescent="0.25">
      <c r="A2318" s="5" t="s">
        <v>20</v>
      </c>
      <c r="B2318" s="6" t="s">
        <v>2775</v>
      </c>
      <c r="C2318" s="11">
        <v>350</v>
      </c>
      <c r="D2318" s="11">
        <v>125</v>
      </c>
      <c r="E2318" s="11">
        <v>78</v>
      </c>
      <c r="F2318" s="11">
        <v>745</v>
      </c>
      <c r="G2318" s="6" t="s">
        <v>2011</v>
      </c>
      <c r="H2318" s="11">
        <v>1000</v>
      </c>
      <c r="I2318" s="11">
        <v>5749134</v>
      </c>
      <c r="J2318" s="6" t="s">
        <v>497</v>
      </c>
      <c r="K2318" s="6" t="s">
        <v>5507</v>
      </c>
      <c r="L2318" s="6" t="s">
        <v>1074</v>
      </c>
      <c r="M2318" s="11" t="s">
        <v>2604</v>
      </c>
      <c r="N2318" s="11"/>
      <c r="O2318" s="6"/>
      <c r="P2318" s="11"/>
      <c r="Q2318" s="11">
        <v>180</v>
      </c>
      <c r="R2318" s="6" t="s">
        <v>25</v>
      </c>
      <c r="S2318" s="6" t="s">
        <v>26</v>
      </c>
      <c r="T2318" s="6" t="s">
        <v>249</v>
      </c>
      <c r="U2318" s="11">
        <v>20000000</v>
      </c>
      <c r="V2318" s="11">
        <v>2014</v>
      </c>
      <c r="W2318" s="11">
        <v>969</v>
      </c>
      <c r="X2318" s="11">
        <v>7</v>
      </c>
      <c r="Y2318" s="11">
        <v>2.35</v>
      </c>
      <c r="Z2318" s="12">
        <v>0</v>
      </c>
    </row>
    <row r="2319" spans="1:26" x14ac:dyDescent="0.25">
      <c r="A2319" s="8" t="s">
        <v>20</v>
      </c>
      <c r="B2319" s="9" t="s">
        <v>2262</v>
      </c>
      <c r="C2319" s="13">
        <v>25</v>
      </c>
      <c r="D2319" s="13">
        <v>114</v>
      </c>
      <c r="E2319" s="13">
        <v>329</v>
      </c>
      <c r="F2319" s="13">
        <v>544</v>
      </c>
      <c r="G2319" s="9" t="s">
        <v>2250</v>
      </c>
      <c r="H2319" s="13">
        <v>1000</v>
      </c>
      <c r="I2319" s="13"/>
      <c r="J2319" s="9" t="s">
        <v>1074</v>
      </c>
      <c r="K2319" s="9" t="s">
        <v>5155</v>
      </c>
      <c r="L2319" s="9" t="s">
        <v>4459</v>
      </c>
      <c r="M2319" s="13" t="s">
        <v>5508</v>
      </c>
      <c r="N2319" s="13"/>
      <c r="O2319" s="9"/>
      <c r="P2319" s="13"/>
      <c r="Q2319" s="13">
        <v>102</v>
      </c>
      <c r="R2319" s="9" t="s">
        <v>25</v>
      </c>
      <c r="S2319" s="9" t="s">
        <v>121</v>
      </c>
      <c r="T2319" s="9" t="s">
        <v>249</v>
      </c>
      <c r="U2319" s="13">
        <v>20000000</v>
      </c>
      <c r="V2319" s="13">
        <v>2008</v>
      </c>
      <c r="W2319" s="13">
        <v>912</v>
      </c>
      <c r="X2319" s="13">
        <v>6.5</v>
      </c>
      <c r="Y2319" s="13">
        <v>2.35</v>
      </c>
      <c r="Z2319" s="14">
        <v>971</v>
      </c>
    </row>
    <row r="2320" spans="1:26" x14ac:dyDescent="0.25">
      <c r="A2320" s="5" t="s">
        <v>20</v>
      </c>
      <c r="B2320" s="6" t="s">
        <v>2776</v>
      </c>
      <c r="C2320" s="11">
        <v>99</v>
      </c>
      <c r="D2320" s="11">
        <v>119</v>
      </c>
      <c r="E2320" s="11">
        <v>18</v>
      </c>
      <c r="F2320" s="11">
        <v>9</v>
      </c>
      <c r="G2320" s="6" t="s">
        <v>2777</v>
      </c>
      <c r="H2320" s="11">
        <v>20</v>
      </c>
      <c r="I2320" s="11">
        <v>4234040</v>
      </c>
      <c r="J2320" s="6" t="s">
        <v>3170</v>
      </c>
      <c r="K2320" s="6" t="s">
        <v>1074</v>
      </c>
      <c r="L2320" s="6"/>
      <c r="M2320" s="11"/>
      <c r="N2320" s="11"/>
      <c r="O2320" s="6"/>
      <c r="P2320" s="11"/>
      <c r="Q2320" s="11">
        <v>45</v>
      </c>
      <c r="R2320" s="6" t="s">
        <v>25</v>
      </c>
      <c r="S2320" s="6" t="s">
        <v>26</v>
      </c>
      <c r="T2320" s="6" t="s">
        <v>27</v>
      </c>
      <c r="U2320" s="11">
        <v>20000000</v>
      </c>
      <c r="V2320" s="11">
        <v>2008</v>
      </c>
      <c r="W2320" s="11">
        <v>18</v>
      </c>
      <c r="X2320" s="11">
        <v>7</v>
      </c>
      <c r="Y2320" s="11">
        <v>2.35</v>
      </c>
      <c r="Z2320" s="12">
        <v>0</v>
      </c>
    </row>
    <row r="2321" spans="1:26" x14ac:dyDescent="0.25">
      <c r="A2321" s="8" t="s">
        <v>309</v>
      </c>
      <c r="B2321" s="9" t="s">
        <v>2778</v>
      </c>
      <c r="C2321" s="13">
        <v>231</v>
      </c>
      <c r="D2321" s="13">
        <v>135</v>
      </c>
      <c r="E2321" s="13">
        <v>162</v>
      </c>
      <c r="F2321" s="13">
        <v>228</v>
      </c>
      <c r="G2321" s="9" t="s">
        <v>204</v>
      </c>
      <c r="H2321" s="13">
        <v>23000</v>
      </c>
      <c r="I2321" s="13">
        <v>4001121</v>
      </c>
      <c r="J2321" s="9" t="s">
        <v>3170</v>
      </c>
      <c r="K2321" s="9" t="s">
        <v>1074</v>
      </c>
      <c r="L2321" s="9" t="s">
        <v>2909</v>
      </c>
      <c r="M2321" s="13"/>
      <c r="N2321" s="13"/>
      <c r="O2321" s="9"/>
      <c r="P2321" s="13"/>
      <c r="Q2321" s="13">
        <v>230</v>
      </c>
      <c r="R2321" s="9" t="s">
        <v>25</v>
      </c>
      <c r="S2321" s="9" t="s">
        <v>26</v>
      </c>
      <c r="T2321" s="9" t="s">
        <v>249</v>
      </c>
      <c r="U2321" s="13">
        <v>20000000</v>
      </c>
      <c r="V2321" s="13">
        <v>2007</v>
      </c>
      <c r="W2321" s="13">
        <v>13000</v>
      </c>
      <c r="X2321" s="13">
        <v>7</v>
      </c>
      <c r="Y2321" s="13">
        <v>2.35</v>
      </c>
      <c r="Z2321" s="14">
        <v>0</v>
      </c>
    </row>
    <row r="2322" spans="1:26" x14ac:dyDescent="0.25">
      <c r="A2322" s="5" t="s">
        <v>20</v>
      </c>
      <c r="B2322" s="6" t="s">
        <v>2779</v>
      </c>
      <c r="C2322" s="11">
        <v>119</v>
      </c>
      <c r="D2322" s="11">
        <v>93</v>
      </c>
      <c r="E2322" s="11">
        <v>19</v>
      </c>
      <c r="F2322" s="11">
        <v>619</v>
      </c>
      <c r="G2322" s="6" t="s">
        <v>386</v>
      </c>
      <c r="H2322" s="11">
        <v>15000</v>
      </c>
      <c r="I2322" s="11">
        <v>3749061</v>
      </c>
      <c r="J2322" s="6" t="s">
        <v>497</v>
      </c>
      <c r="K2322" s="6" t="s">
        <v>2604</v>
      </c>
      <c r="L2322" s="6"/>
      <c r="M2322" s="11"/>
      <c r="N2322" s="11"/>
      <c r="O2322" s="6"/>
      <c r="P2322" s="11"/>
      <c r="Q2322" s="11">
        <v>113</v>
      </c>
      <c r="R2322" s="6" t="s">
        <v>25</v>
      </c>
      <c r="S2322" s="6" t="s">
        <v>26</v>
      </c>
      <c r="T2322" s="6" t="s">
        <v>27</v>
      </c>
      <c r="U2322" s="11">
        <v>20000000</v>
      </c>
      <c r="V2322" s="11">
        <v>2012</v>
      </c>
      <c r="W2322" s="11">
        <v>13000</v>
      </c>
      <c r="X2322" s="11">
        <v>4.9000000000000004</v>
      </c>
      <c r="Y2322" s="11">
        <v>2.35</v>
      </c>
      <c r="Z2322" s="12">
        <v>0</v>
      </c>
    </row>
    <row r="2323" spans="1:26" x14ac:dyDescent="0.25">
      <c r="A2323" s="8" t="s">
        <v>20</v>
      </c>
      <c r="B2323" s="9" t="s">
        <v>2165</v>
      </c>
      <c r="C2323" s="13">
        <v>182</v>
      </c>
      <c r="D2323" s="13">
        <v>114</v>
      </c>
      <c r="E2323" s="13">
        <v>0</v>
      </c>
      <c r="F2323" s="13">
        <v>446</v>
      </c>
      <c r="G2323" s="9" t="s">
        <v>2680</v>
      </c>
      <c r="H2323" s="13">
        <v>975</v>
      </c>
      <c r="I2323" s="13">
        <v>3519627</v>
      </c>
      <c r="J2323" s="9" t="s">
        <v>378</v>
      </c>
      <c r="K2323" s="9" t="s">
        <v>599</v>
      </c>
      <c r="L2323" s="9" t="s">
        <v>1074</v>
      </c>
      <c r="M2323" s="13" t="s">
        <v>4459</v>
      </c>
      <c r="N2323" s="13"/>
      <c r="O2323" s="9"/>
      <c r="P2323" s="13"/>
      <c r="Q2323" s="13">
        <v>105</v>
      </c>
      <c r="R2323" s="9" t="s">
        <v>25</v>
      </c>
      <c r="S2323" s="9" t="s">
        <v>26</v>
      </c>
      <c r="T2323" s="9" t="s">
        <v>27</v>
      </c>
      <c r="U2323" s="13">
        <v>20000000</v>
      </c>
      <c r="V2323" s="13">
        <v>2008</v>
      </c>
      <c r="W2323" s="13">
        <v>877</v>
      </c>
      <c r="X2323" s="13">
        <v>6.9</v>
      </c>
      <c r="Y2323" s="13">
        <v>2.35</v>
      </c>
      <c r="Z2323" s="14">
        <v>0</v>
      </c>
    </row>
    <row r="2324" spans="1:26" x14ac:dyDescent="0.25">
      <c r="A2324" s="5" t="s">
        <v>20</v>
      </c>
      <c r="B2324" s="6" t="s">
        <v>2780</v>
      </c>
      <c r="C2324" s="11">
        <v>245</v>
      </c>
      <c r="D2324" s="11">
        <v>124</v>
      </c>
      <c r="E2324" s="11">
        <v>0</v>
      </c>
      <c r="F2324" s="11">
        <v>631</v>
      </c>
      <c r="G2324" s="6" t="s">
        <v>876</v>
      </c>
      <c r="H2324" s="11">
        <v>22000</v>
      </c>
      <c r="I2324" s="11">
        <v>3081925</v>
      </c>
      <c r="J2324" s="6" t="s">
        <v>599</v>
      </c>
      <c r="K2324" s="6" t="s">
        <v>1074</v>
      </c>
      <c r="L2324" s="6" t="s">
        <v>4459</v>
      </c>
      <c r="M2324" s="11"/>
      <c r="N2324" s="11"/>
      <c r="O2324" s="6"/>
      <c r="P2324" s="11"/>
      <c r="Q2324" s="11">
        <v>274</v>
      </c>
      <c r="R2324" s="6" t="s">
        <v>25</v>
      </c>
      <c r="S2324" s="6" t="s">
        <v>26</v>
      </c>
      <c r="T2324" s="6" t="s">
        <v>249</v>
      </c>
      <c r="U2324" s="11">
        <v>21000000</v>
      </c>
      <c r="V2324" s="11">
        <v>2008</v>
      </c>
      <c r="W2324" s="11">
        <v>1000</v>
      </c>
      <c r="X2324" s="11">
        <v>7.5</v>
      </c>
      <c r="Y2324" s="11">
        <v>2.35</v>
      </c>
      <c r="Z2324" s="12">
        <v>13000</v>
      </c>
    </row>
    <row r="2325" spans="1:26" x14ac:dyDescent="0.25">
      <c r="A2325" s="8" t="s">
        <v>20</v>
      </c>
      <c r="B2325" s="9" t="s">
        <v>2086</v>
      </c>
      <c r="C2325" s="13">
        <v>174</v>
      </c>
      <c r="D2325" s="13">
        <v>134</v>
      </c>
      <c r="E2325" s="13">
        <v>6000</v>
      </c>
      <c r="F2325" s="13">
        <v>745</v>
      </c>
      <c r="G2325" s="9" t="s">
        <v>326</v>
      </c>
      <c r="H2325" s="13">
        <v>893</v>
      </c>
      <c r="I2325" s="13">
        <v>2298191</v>
      </c>
      <c r="J2325" s="9" t="s">
        <v>378</v>
      </c>
      <c r="K2325" s="9" t="s">
        <v>2809</v>
      </c>
      <c r="L2325" s="9" t="s">
        <v>478</v>
      </c>
      <c r="M2325" s="13"/>
      <c r="N2325" s="13"/>
      <c r="O2325" s="9"/>
      <c r="P2325" s="13"/>
      <c r="Q2325" s="13">
        <v>570</v>
      </c>
      <c r="R2325" s="9" t="s">
        <v>281</v>
      </c>
      <c r="S2325" s="9" t="s">
        <v>282</v>
      </c>
      <c r="T2325" s="9" t="s">
        <v>27</v>
      </c>
      <c r="U2325" s="13">
        <v>2400000000</v>
      </c>
      <c r="V2325" s="13">
        <v>1997</v>
      </c>
      <c r="W2325" s="13">
        <v>851</v>
      </c>
      <c r="X2325" s="13">
        <v>8.4</v>
      </c>
      <c r="Y2325" s="13">
        <v>1.85</v>
      </c>
      <c r="Z2325" s="14">
        <v>11000</v>
      </c>
    </row>
    <row r="2326" spans="1:26" x14ac:dyDescent="0.25">
      <c r="A2326" s="5" t="s">
        <v>309</v>
      </c>
      <c r="B2326" s="6" t="s">
        <v>2074</v>
      </c>
      <c r="C2326" s="11">
        <v>69</v>
      </c>
      <c r="D2326" s="11">
        <v>114</v>
      </c>
      <c r="E2326" s="11">
        <v>22</v>
      </c>
      <c r="F2326" s="11">
        <v>413</v>
      </c>
      <c r="G2326" s="6" t="s">
        <v>1022</v>
      </c>
      <c r="H2326" s="11">
        <v>572</v>
      </c>
      <c r="I2326" s="11">
        <v>2353728</v>
      </c>
      <c r="J2326" s="6" t="s">
        <v>599</v>
      </c>
      <c r="K2326" s="6" t="s">
        <v>1074</v>
      </c>
      <c r="L2326" s="6" t="s">
        <v>5505</v>
      </c>
      <c r="M2326" s="11" t="s">
        <v>4459</v>
      </c>
      <c r="N2326" s="11" t="s">
        <v>2604</v>
      </c>
      <c r="O2326" s="6" t="s">
        <v>5508</v>
      </c>
      <c r="P2326" s="11"/>
      <c r="Q2326" s="11">
        <v>53</v>
      </c>
      <c r="R2326" s="6" t="s">
        <v>537</v>
      </c>
      <c r="S2326" s="6" t="s">
        <v>538</v>
      </c>
      <c r="T2326" s="6" t="s">
        <v>27</v>
      </c>
      <c r="U2326" s="11">
        <v>20000000</v>
      </c>
      <c r="V2326" s="11">
        <v>2003</v>
      </c>
      <c r="W2326" s="11">
        <v>548</v>
      </c>
      <c r="X2326" s="11">
        <v>6.9</v>
      </c>
      <c r="Y2326" s="11">
        <v>2.35</v>
      </c>
      <c r="Z2326" s="12">
        <v>235</v>
      </c>
    </row>
    <row r="2327" spans="1:26" x14ac:dyDescent="0.25">
      <c r="A2327" s="8" t="s">
        <v>20</v>
      </c>
      <c r="B2327" s="9" t="s">
        <v>2781</v>
      </c>
      <c r="C2327" s="13">
        <v>26</v>
      </c>
      <c r="D2327" s="13">
        <v>124</v>
      </c>
      <c r="E2327" s="13">
        <v>42</v>
      </c>
      <c r="F2327" s="13">
        <v>161</v>
      </c>
      <c r="G2327" s="9" t="s">
        <v>2782</v>
      </c>
      <c r="H2327" s="13">
        <v>801</v>
      </c>
      <c r="I2327" s="13">
        <v>2000000</v>
      </c>
      <c r="J2327" s="9" t="s">
        <v>3170</v>
      </c>
      <c r="K2327" s="9" t="s">
        <v>599</v>
      </c>
      <c r="L2327" s="9" t="s">
        <v>3976</v>
      </c>
      <c r="M2327" s="13"/>
      <c r="N2327" s="13"/>
      <c r="O2327" s="9"/>
      <c r="P2327" s="13"/>
      <c r="Q2327" s="13">
        <v>74</v>
      </c>
      <c r="R2327" s="9" t="s">
        <v>25</v>
      </c>
      <c r="S2327" s="9" t="s">
        <v>26</v>
      </c>
      <c r="T2327" s="9" t="s">
        <v>54</v>
      </c>
      <c r="U2327" s="13">
        <v>20000000</v>
      </c>
      <c r="V2327" s="13">
        <v>1980</v>
      </c>
      <c r="W2327" s="13">
        <v>174</v>
      </c>
      <c r="X2327" s="13">
        <v>4.5</v>
      </c>
      <c r="Y2327" s="13">
        <v>2.35</v>
      </c>
      <c r="Z2327" s="14">
        <v>1000</v>
      </c>
    </row>
    <row r="2328" spans="1:26" x14ac:dyDescent="0.25">
      <c r="A2328" s="5" t="s">
        <v>20</v>
      </c>
      <c r="B2328" s="6" t="s">
        <v>2529</v>
      </c>
      <c r="C2328" s="11">
        <v>168</v>
      </c>
      <c r="D2328" s="11">
        <v>104</v>
      </c>
      <c r="E2328" s="11">
        <v>214</v>
      </c>
      <c r="F2328" s="11">
        <v>430</v>
      </c>
      <c r="G2328" s="6" t="s">
        <v>228</v>
      </c>
      <c r="H2328" s="11">
        <v>1000</v>
      </c>
      <c r="I2328" s="11">
        <v>1900725</v>
      </c>
      <c r="J2328" s="6" t="s">
        <v>5507</v>
      </c>
      <c r="K2328" s="6" t="s">
        <v>1074</v>
      </c>
      <c r="L2328" s="6" t="s">
        <v>3495</v>
      </c>
      <c r="M2328" s="11"/>
      <c r="N2328" s="11"/>
      <c r="O2328" s="6"/>
      <c r="P2328" s="11"/>
      <c r="Q2328" s="11">
        <v>232</v>
      </c>
      <c r="R2328" s="6" t="s">
        <v>25</v>
      </c>
      <c r="S2328" s="6" t="s">
        <v>163</v>
      </c>
      <c r="T2328" s="6" t="s">
        <v>249</v>
      </c>
      <c r="U2328" s="11">
        <v>2000000</v>
      </c>
      <c r="V2328" s="11">
        <v>2005</v>
      </c>
      <c r="W2328" s="11">
        <v>509</v>
      </c>
      <c r="X2328" s="11">
        <v>7.4</v>
      </c>
      <c r="Y2328" s="11">
        <v>2.35</v>
      </c>
      <c r="Z2328" s="12">
        <v>0</v>
      </c>
    </row>
    <row r="2329" spans="1:26" x14ac:dyDescent="0.25">
      <c r="A2329" s="8" t="s">
        <v>20</v>
      </c>
      <c r="B2329" s="9" t="s">
        <v>2783</v>
      </c>
      <c r="C2329" s="13">
        <v>27</v>
      </c>
      <c r="D2329" s="13">
        <v>118</v>
      </c>
      <c r="E2329" s="13">
        <v>14</v>
      </c>
      <c r="F2329" s="13">
        <v>400</v>
      </c>
      <c r="G2329" s="9" t="s">
        <v>1151</v>
      </c>
      <c r="H2329" s="13">
        <v>2000</v>
      </c>
      <c r="I2329" s="13">
        <v>2246000</v>
      </c>
      <c r="J2329" s="9" t="s">
        <v>3170</v>
      </c>
      <c r="K2329" s="9" t="s">
        <v>1074</v>
      </c>
      <c r="L2329" s="9" t="s">
        <v>5506</v>
      </c>
      <c r="M2329" s="13"/>
      <c r="N2329" s="13"/>
      <c r="O2329" s="9"/>
      <c r="P2329" s="13"/>
      <c r="Q2329" s="13">
        <v>20</v>
      </c>
      <c r="R2329" s="9" t="s">
        <v>25</v>
      </c>
      <c r="S2329" s="9" t="s">
        <v>26</v>
      </c>
      <c r="T2329" s="9" t="s">
        <v>54</v>
      </c>
      <c r="U2329" s="13">
        <v>20000000</v>
      </c>
      <c r="V2329" s="13">
        <v>2015</v>
      </c>
      <c r="W2329" s="13">
        <v>769</v>
      </c>
      <c r="X2329" s="13">
        <v>7</v>
      </c>
      <c r="Y2329" s="13">
        <v>2.35</v>
      </c>
      <c r="Z2329" s="14">
        <v>0</v>
      </c>
    </row>
    <row r="2330" spans="1:26" x14ac:dyDescent="0.25">
      <c r="A2330" s="5" t="s">
        <v>20</v>
      </c>
      <c r="B2330" s="6" t="s">
        <v>2525</v>
      </c>
      <c r="C2330" s="11">
        <v>28</v>
      </c>
      <c r="D2330" s="11">
        <v>80</v>
      </c>
      <c r="E2330" s="11">
        <v>121</v>
      </c>
      <c r="F2330" s="11">
        <v>587</v>
      </c>
      <c r="G2330" s="6" t="s">
        <v>821</v>
      </c>
      <c r="H2330" s="11">
        <v>836</v>
      </c>
      <c r="I2330" s="11">
        <v>1646664</v>
      </c>
      <c r="J2330" s="6" t="s">
        <v>599</v>
      </c>
      <c r="K2330" s="6" t="s">
        <v>2909</v>
      </c>
      <c r="L2330" s="6"/>
      <c r="M2330" s="11"/>
      <c r="N2330" s="11"/>
      <c r="O2330" s="6"/>
      <c r="P2330" s="11"/>
      <c r="Q2330" s="11">
        <v>66</v>
      </c>
      <c r="R2330" s="6" t="s">
        <v>25</v>
      </c>
      <c r="S2330" s="6" t="s">
        <v>26</v>
      </c>
      <c r="T2330" s="6" t="s">
        <v>249</v>
      </c>
      <c r="U2330" s="11">
        <v>20000000</v>
      </c>
      <c r="V2330" s="11">
        <v>2003</v>
      </c>
      <c r="W2330" s="11">
        <v>624</v>
      </c>
      <c r="X2330" s="11">
        <v>2.8</v>
      </c>
      <c r="Y2330" s="11">
        <v>1.85</v>
      </c>
      <c r="Z2330" s="12">
        <v>241</v>
      </c>
    </row>
    <row r="2331" spans="1:26" x14ac:dyDescent="0.25">
      <c r="A2331" s="8" t="s">
        <v>20</v>
      </c>
      <c r="B2331" s="9" t="s">
        <v>2231</v>
      </c>
      <c r="C2331" s="13">
        <v>146</v>
      </c>
      <c r="D2331" s="13">
        <v>107</v>
      </c>
      <c r="E2331" s="13">
        <v>110</v>
      </c>
      <c r="F2331" s="13">
        <v>722</v>
      </c>
      <c r="G2331" s="9" t="s">
        <v>956</v>
      </c>
      <c r="H2331" s="13">
        <v>23000</v>
      </c>
      <c r="I2331" s="13">
        <v>1190018</v>
      </c>
      <c r="J2331" s="9" t="s">
        <v>497</v>
      </c>
      <c r="K2331" s="9" t="s">
        <v>1074</v>
      </c>
      <c r="L2331" s="9" t="s">
        <v>2970</v>
      </c>
      <c r="M2331" s="13" t="s">
        <v>2604</v>
      </c>
      <c r="N2331" s="13"/>
      <c r="O2331" s="9"/>
      <c r="P2331" s="13"/>
      <c r="Q2331" s="13">
        <v>1137</v>
      </c>
      <c r="R2331" s="9" t="s">
        <v>25</v>
      </c>
      <c r="S2331" s="9" t="s">
        <v>26</v>
      </c>
      <c r="T2331" s="9" t="s">
        <v>249</v>
      </c>
      <c r="U2331" s="13">
        <v>20000000</v>
      </c>
      <c r="V2331" s="13">
        <v>2002</v>
      </c>
      <c r="W2331" s="13">
        <v>876</v>
      </c>
      <c r="X2331" s="13">
        <v>7.5</v>
      </c>
      <c r="Y2331" s="13">
        <v>2.35</v>
      </c>
      <c r="Z2331" s="14">
        <v>20000</v>
      </c>
    </row>
    <row r="2332" spans="1:26" x14ac:dyDescent="0.25">
      <c r="A2332" s="5" t="s">
        <v>20</v>
      </c>
      <c r="B2332" s="6" t="s">
        <v>554</v>
      </c>
      <c r="C2332" s="11">
        <v>67</v>
      </c>
      <c r="D2332" s="11">
        <v>125</v>
      </c>
      <c r="E2332" s="11">
        <v>55</v>
      </c>
      <c r="F2332" s="11">
        <v>2</v>
      </c>
      <c r="G2332" s="6" t="s">
        <v>2784</v>
      </c>
      <c r="H2332" s="11">
        <v>991</v>
      </c>
      <c r="I2332" s="11">
        <v>1027749</v>
      </c>
      <c r="J2332" s="6" t="s">
        <v>1074</v>
      </c>
      <c r="K2332" s="6" t="s">
        <v>5508</v>
      </c>
      <c r="L2332" s="6"/>
      <c r="M2332" s="11"/>
      <c r="N2332" s="11"/>
      <c r="O2332" s="6"/>
      <c r="P2332" s="11"/>
      <c r="Q2332" s="11">
        <v>33</v>
      </c>
      <c r="R2332" s="6" t="s">
        <v>25</v>
      </c>
      <c r="S2332" s="6" t="s">
        <v>163</v>
      </c>
      <c r="T2332" s="6" t="s">
        <v>249</v>
      </c>
      <c r="U2332" s="11">
        <v>40000000</v>
      </c>
      <c r="V2332" s="11">
        <v>2008</v>
      </c>
      <c r="W2332" s="11">
        <v>10</v>
      </c>
      <c r="X2332" s="11">
        <v>7.1</v>
      </c>
      <c r="Y2332" s="11">
        <v>2.35</v>
      </c>
      <c r="Z2332" s="12">
        <v>1000</v>
      </c>
    </row>
    <row r="2333" spans="1:26" x14ac:dyDescent="0.25">
      <c r="A2333" s="8" t="s">
        <v>20</v>
      </c>
      <c r="B2333" s="9" t="s">
        <v>2325</v>
      </c>
      <c r="C2333" s="13">
        <v>93</v>
      </c>
      <c r="D2333" s="13">
        <v>115</v>
      </c>
      <c r="E2333" s="13">
        <v>115</v>
      </c>
      <c r="F2333" s="13">
        <v>977</v>
      </c>
      <c r="G2333" s="9" t="s">
        <v>2083</v>
      </c>
      <c r="H2333" s="13">
        <v>9000</v>
      </c>
      <c r="I2333" s="13">
        <v>882710</v>
      </c>
      <c r="J2333" s="9" t="s">
        <v>5507</v>
      </c>
      <c r="K2333" s="9" t="s">
        <v>1074</v>
      </c>
      <c r="L2333" s="9" t="s">
        <v>4459</v>
      </c>
      <c r="M2333" s="13" t="s">
        <v>2604</v>
      </c>
      <c r="N2333" s="13"/>
      <c r="O2333" s="9"/>
      <c r="P2333" s="13"/>
      <c r="Q2333" s="13">
        <v>138</v>
      </c>
      <c r="R2333" s="9" t="s">
        <v>25</v>
      </c>
      <c r="S2333" s="9" t="s">
        <v>26</v>
      </c>
      <c r="T2333" s="9" t="s">
        <v>249</v>
      </c>
      <c r="U2333" s="13">
        <v>24000000</v>
      </c>
      <c r="V2333" s="13">
        <v>2000</v>
      </c>
      <c r="W2333" s="13">
        <v>1000</v>
      </c>
      <c r="X2333" s="13">
        <v>6.4</v>
      </c>
      <c r="Y2333" s="13">
        <v>2.35</v>
      </c>
      <c r="Z2333" s="14">
        <v>401</v>
      </c>
    </row>
    <row r="2334" spans="1:26" x14ac:dyDescent="0.25">
      <c r="A2334" s="5" t="s">
        <v>20</v>
      </c>
      <c r="B2334" s="6" t="s">
        <v>2785</v>
      </c>
      <c r="C2334" s="11">
        <v>28</v>
      </c>
      <c r="D2334" s="11">
        <v>88</v>
      </c>
      <c r="E2334" s="11">
        <v>12</v>
      </c>
      <c r="F2334" s="11">
        <v>231</v>
      </c>
      <c r="G2334" s="6" t="s">
        <v>2786</v>
      </c>
      <c r="H2334" s="11">
        <v>979</v>
      </c>
      <c r="I2334" s="11">
        <v>1064277</v>
      </c>
      <c r="J2334" s="6" t="s">
        <v>378</v>
      </c>
      <c r="K2334" s="6" t="s">
        <v>4118</v>
      </c>
      <c r="L2334" s="6" t="s">
        <v>478</v>
      </c>
      <c r="M2334" s="11" t="s">
        <v>3976</v>
      </c>
      <c r="N2334" s="11"/>
      <c r="O2334" s="6"/>
      <c r="P2334" s="11"/>
      <c r="Q2334" s="11">
        <v>83</v>
      </c>
      <c r="R2334" s="6" t="s">
        <v>25</v>
      </c>
      <c r="S2334" s="6" t="s">
        <v>26</v>
      </c>
      <c r="T2334" s="6" t="s">
        <v>126</v>
      </c>
      <c r="U2334" s="11">
        <v>20000000</v>
      </c>
      <c r="V2334" s="11">
        <v>2012</v>
      </c>
      <c r="W2334" s="11">
        <v>532</v>
      </c>
      <c r="X2334" s="11">
        <v>6.7</v>
      </c>
      <c r="Y2334" s="11"/>
      <c r="Z2334" s="12">
        <v>831</v>
      </c>
    </row>
    <row r="2335" spans="1:26" x14ac:dyDescent="0.25">
      <c r="A2335" s="8" t="s">
        <v>20</v>
      </c>
      <c r="B2335" s="9" t="s">
        <v>242</v>
      </c>
      <c r="C2335" s="13">
        <v>131</v>
      </c>
      <c r="D2335" s="13">
        <v>122</v>
      </c>
      <c r="E2335" s="13">
        <v>11000</v>
      </c>
      <c r="F2335" s="13">
        <v>188</v>
      </c>
      <c r="G2335" s="9" t="s">
        <v>242</v>
      </c>
      <c r="H2335" s="13">
        <v>11000</v>
      </c>
      <c r="I2335" s="13">
        <v>531009</v>
      </c>
      <c r="J2335" s="9" t="s">
        <v>1074</v>
      </c>
      <c r="K2335" s="9" t="s">
        <v>4459</v>
      </c>
      <c r="L2335" s="9"/>
      <c r="M2335" s="13"/>
      <c r="N2335" s="13"/>
      <c r="O2335" s="9"/>
      <c r="P2335" s="13"/>
      <c r="Q2335" s="13">
        <v>61</v>
      </c>
      <c r="R2335" s="9" t="s">
        <v>25</v>
      </c>
      <c r="S2335" s="9" t="s">
        <v>26</v>
      </c>
      <c r="T2335" s="9" t="s">
        <v>249</v>
      </c>
      <c r="U2335" s="13">
        <v>10000000</v>
      </c>
      <c r="V2335" s="13">
        <v>2015</v>
      </c>
      <c r="W2335" s="13">
        <v>11000</v>
      </c>
      <c r="X2335" s="13">
        <v>5.3</v>
      </c>
      <c r="Y2335" s="13">
        <v>2.35</v>
      </c>
      <c r="Z2335" s="14">
        <v>0</v>
      </c>
    </row>
    <row r="2336" spans="1:26" x14ac:dyDescent="0.25">
      <c r="A2336" s="5" t="s">
        <v>20</v>
      </c>
      <c r="B2336" s="6" t="s">
        <v>2787</v>
      </c>
      <c r="C2336" s="11">
        <v>105</v>
      </c>
      <c r="D2336" s="11">
        <v>103</v>
      </c>
      <c r="E2336" s="11">
        <v>78</v>
      </c>
      <c r="F2336" s="11">
        <v>101</v>
      </c>
      <c r="G2336" s="6" t="s">
        <v>221</v>
      </c>
      <c r="H2336" s="11">
        <v>488</v>
      </c>
      <c r="I2336" s="11">
        <v>410388</v>
      </c>
      <c r="J2336" s="6" t="s">
        <v>497</v>
      </c>
      <c r="K2336" s="6" t="s">
        <v>378</v>
      </c>
      <c r="L2336" s="6" t="s">
        <v>2809</v>
      </c>
      <c r="M2336" s="11" t="s">
        <v>4118</v>
      </c>
      <c r="N2336" s="11" t="s">
        <v>2970</v>
      </c>
      <c r="O2336" s="6" t="s">
        <v>2604</v>
      </c>
      <c r="P2336" s="11"/>
      <c r="Q2336" s="11">
        <v>79</v>
      </c>
      <c r="R2336" s="6" t="s">
        <v>281</v>
      </c>
      <c r="S2336" s="6" t="s">
        <v>282</v>
      </c>
      <c r="T2336" s="6" t="s">
        <v>27</v>
      </c>
      <c r="U2336" s="11">
        <v>2127519898</v>
      </c>
      <c r="V2336" s="11">
        <v>2004</v>
      </c>
      <c r="W2336" s="11">
        <v>336</v>
      </c>
      <c r="X2336" s="11">
        <v>6.9</v>
      </c>
      <c r="Y2336" s="11">
        <v>1.85</v>
      </c>
      <c r="Z2336" s="12">
        <v>973</v>
      </c>
    </row>
    <row r="2337" spans="1:26" x14ac:dyDescent="0.25">
      <c r="A2337" s="8" t="s">
        <v>20</v>
      </c>
      <c r="B2337" s="9" t="s">
        <v>2788</v>
      </c>
      <c r="C2337" s="13">
        <v>21</v>
      </c>
      <c r="D2337" s="13">
        <v>101</v>
      </c>
      <c r="E2337" s="13">
        <v>25</v>
      </c>
      <c r="F2337" s="13">
        <v>407</v>
      </c>
      <c r="G2337" s="9" t="s">
        <v>1679</v>
      </c>
      <c r="H2337" s="13">
        <v>18000</v>
      </c>
      <c r="I2337" s="13">
        <v>375474</v>
      </c>
      <c r="J2337" s="9" t="s">
        <v>1074</v>
      </c>
      <c r="K2337" s="9" t="s">
        <v>5155</v>
      </c>
      <c r="L2337" s="9" t="s">
        <v>5506</v>
      </c>
      <c r="M2337" s="13"/>
      <c r="N2337" s="13"/>
      <c r="O2337" s="9"/>
      <c r="P2337" s="13"/>
      <c r="Q2337" s="13">
        <v>46</v>
      </c>
      <c r="R2337" s="9" t="s">
        <v>25</v>
      </c>
      <c r="S2337" s="9" t="s">
        <v>26</v>
      </c>
      <c r="T2337" s="9" t="s">
        <v>54</v>
      </c>
      <c r="U2337" s="13">
        <v>20000000</v>
      </c>
      <c r="V2337" s="13">
        <v>2005</v>
      </c>
      <c r="W2337" s="13">
        <v>723</v>
      </c>
      <c r="X2337" s="13">
        <v>6.2</v>
      </c>
      <c r="Y2337" s="13">
        <v>2.35</v>
      </c>
      <c r="Z2337" s="14">
        <v>445</v>
      </c>
    </row>
    <row r="2338" spans="1:26" x14ac:dyDescent="0.25">
      <c r="A2338" s="5" t="s">
        <v>20</v>
      </c>
      <c r="B2338" s="6" t="s">
        <v>2790</v>
      </c>
      <c r="C2338" s="11">
        <v>140</v>
      </c>
      <c r="D2338" s="11">
        <v>101</v>
      </c>
      <c r="E2338" s="11">
        <v>46</v>
      </c>
      <c r="F2338" s="11">
        <v>902</v>
      </c>
      <c r="G2338" s="6" t="s">
        <v>49</v>
      </c>
      <c r="H2338" s="11">
        <v>33000</v>
      </c>
      <c r="I2338" s="11">
        <v>578382</v>
      </c>
      <c r="J2338" s="6" t="s">
        <v>5507</v>
      </c>
      <c r="K2338" s="6" t="s">
        <v>1074</v>
      </c>
      <c r="L2338" s="6" t="s">
        <v>5505</v>
      </c>
      <c r="M2338" s="11" t="s">
        <v>4459</v>
      </c>
      <c r="N2338" s="11" t="s">
        <v>2604</v>
      </c>
      <c r="O2338" s="6"/>
      <c r="P2338" s="11"/>
      <c r="Q2338" s="11">
        <v>67</v>
      </c>
      <c r="R2338" s="6" t="s">
        <v>25</v>
      </c>
      <c r="S2338" s="6" t="s">
        <v>26</v>
      </c>
      <c r="T2338" s="6" t="s">
        <v>249</v>
      </c>
      <c r="U2338" s="11"/>
      <c r="V2338" s="11">
        <v>2010</v>
      </c>
      <c r="W2338" s="11">
        <v>4000</v>
      </c>
      <c r="X2338" s="11">
        <v>6.3</v>
      </c>
      <c r="Y2338" s="11">
        <v>1.85</v>
      </c>
      <c r="Z2338" s="12">
        <v>0</v>
      </c>
    </row>
    <row r="2339" spans="1:26" x14ac:dyDescent="0.25">
      <c r="A2339" s="8" t="s">
        <v>20</v>
      </c>
      <c r="B2339" s="9" t="s">
        <v>229</v>
      </c>
      <c r="C2339" s="13">
        <v>9</v>
      </c>
      <c r="D2339" s="13">
        <v>107</v>
      </c>
      <c r="E2339" s="13">
        <v>58</v>
      </c>
      <c r="F2339" s="13">
        <v>324</v>
      </c>
      <c r="G2339" s="9" t="s">
        <v>865</v>
      </c>
      <c r="H2339" s="13">
        <v>699</v>
      </c>
      <c r="I2339" s="13">
        <v>305070</v>
      </c>
      <c r="J2339" s="9" t="s">
        <v>497</v>
      </c>
      <c r="K2339" s="9" t="s">
        <v>378</v>
      </c>
      <c r="L2339" s="9" t="s">
        <v>1074</v>
      </c>
      <c r="M2339" s="13" t="s">
        <v>5155</v>
      </c>
      <c r="N2339" s="13" t="s">
        <v>4459</v>
      </c>
      <c r="O2339" s="9"/>
      <c r="P2339" s="13"/>
      <c r="Q2339" s="13">
        <v>25</v>
      </c>
      <c r="R2339" s="9" t="s">
        <v>25</v>
      </c>
      <c r="S2339" s="9" t="s">
        <v>26</v>
      </c>
      <c r="T2339" s="9" t="s">
        <v>249</v>
      </c>
      <c r="U2339" s="13">
        <v>20000000</v>
      </c>
      <c r="V2339" s="13">
        <v>1994</v>
      </c>
      <c r="W2339" s="13">
        <v>533</v>
      </c>
      <c r="X2339" s="13">
        <v>6.4</v>
      </c>
      <c r="Y2339" s="13">
        <v>2.35</v>
      </c>
      <c r="Z2339" s="14">
        <v>399</v>
      </c>
    </row>
    <row r="2340" spans="1:26" x14ac:dyDescent="0.25">
      <c r="A2340" s="5" t="s">
        <v>20</v>
      </c>
      <c r="B2340" s="6" t="s">
        <v>2725</v>
      </c>
      <c r="C2340" s="11">
        <v>83</v>
      </c>
      <c r="D2340" s="11">
        <v>86</v>
      </c>
      <c r="E2340" s="11">
        <v>0</v>
      </c>
      <c r="F2340" s="11">
        <v>3</v>
      </c>
      <c r="G2340" s="6" t="s">
        <v>2792</v>
      </c>
      <c r="H2340" s="11">
        <v>46</v>
      </c>
      <c r="I2340" s="11">
        <v>206678</v>
      </c>
      <c r="J2340" s="6" t="s">
        <v>599</v>
      </c>
      <c r="K2340" s="6" t="s">
        <v>4118</v>
      </c>
      <c r="L2340" s="6" t="s">
        <v>2970</v>
      </c>
      <c r="M2340" s="11"/>
      <c r="N2340" s="11"/>
      <c r="O2340" s="6"/>
      <c r="P2340" s="11"/>
      <c r="Q2340" s="11">
        <v>66</v>
      </c>
      <c r="R2340" s="6" t="s">
        <v>1977</v>
      </c>
      <c r="S2340" s="6" t="s">
        <v>1196</v>
      </c>
      <c r="T2340" s="6" t="s">
        <v>54</v>
      </c>
      <c r="U2340" s="11"/>
      <c r="V2340" s="11">
        <v>2008</v>
      </c>
      <c r="W2340" s="11">
        <v>33</v>
      </c>
      <c r="X2340" s="11">
        <v>6.5</v>
      </c>
      <c r="Y2340" s="11">
        <v>2.35</v>
      </c>
      <c r="Z2340" s="12">
        <v>1000</v>
      </c>
    </row>
    <row r="2341" spans="1:26" x14ac:dyDescent="0.25">
      <c r="A2341" s="8" t="s">
        <v>20</v>
      </c>
      <c r="B2341" s="9" t="s">
        <v>1881</v>
      </c>
      <c r="C2341" s="13">
        <v>8</v>
      </c>
      <c r="D2341" s="13">
        <v>118</v>
      </c>
      <c r="E2341" s="13">
        <v>8</v>
      </c>
      <c r="F2341" s="13">
        <v>11</v>
      </c>
      <c r="G2341" s="9" t="s">
        <v>2793</v>
      </c>
      <c r="H2341" s="13">
        <v>106</v>
      </c>
      <c r="I2341" s="13">
        <v>146072</v>
      </c>
      <c r="J2341" s="9" t="s">
        <v>599</v>
      </c>
      <c r="K2341" s="9" t="s">
        <v>4118</v>
      </c>
      <c r="L2341" s="9" t="s">
        <v>478</v>
      </c>
      <c r="M2341" s="13" t="s">
        <v>2970</v>
      </c>
      <c r="N2341" s="13"/>
      <c r="O2341" s="9"/>
      <c r="P2341" s="13"/>
      <c r="Q2341" s="13">
        <v>16</v>
      </c>
      <c r="R2341" s="9" t="s">
        <v>537</v>
      </c>
      <c r="S2341" s="9" t="s">
        <v>538</v>
      </c>
      <c r="T2341" s="9" t="s">
        <v>42</v>
      </c>
      <c r="U2341" s="13">
        <v>140000000</v>
      </c>
      <c r="V2341" s="13">
        <v>1998</v>
      </c>
      <c r="W2341" s="13">
        <v>56</v>
      </c>
      <c r="X2341" s="13">
        <v>6</v>
      </c>
      <c r="Y2341" s="13">
        <v>2.35</v>
      </c>
      <c r="Z2341" s="14">
        <v>136</v>
      </c>
    </row>
    <row r="2342" spans="1:26" x14ac:dyDescent="0.25">
      <c r="A2342" s="5" t="s">
        <v>20</v>
      </c>
      <c r="B2342" s="6" t="s">
        <v>1995</v>
      </c>
      <c r="C2342" s="11">
        <v>138</v>
      </c>
      <c r="D2342" s="11">
        <v>107</v>
      </c>
      <c r="E2342" s="11">
        <v>14</v>
      </c>
      <c r="F2342" s="11">
        <v>311</v>
      </c>
      <c r="G2342" s="6" t="s">
        <v>2794</v>
      </c>
      <c r="H2342" s="11">
        <v>403</v>
      </c>
      <c r="I2342" s="11">
        <v>1183354</v>
      </c>
      <c r="J2342" s="6" t="s">
        <v>497</v>
      </c>
      <c r="K2342" s="6" t="s">
        <v>599</v>
      </c>
      <c r="L2342" s="6" t="s">
        <v>5507</v>
      </c>
      <c r="M2342" s="11" t="s">
        <v>478</v>
      </c>
      <c r="N2342" s="11" t="s">
        <v>1786</v>
      </c>
      <c r="O2342" s="6" t="s">
        <v>5505</v>
      </c>
      <c r="P2342" s="11" t="s">
        <v>2970</v>
      </c>
      <c r="Q2342" s="11">
        <v>75</v>
      </c>
      <c r="R2342" s="6" t="s">
        <v>25</v>
      </c>
      <c r="S2342" s="6" t="s">
        <v>26</v>
      </c>
      <c r="T2342" s="6" t="s">
        <v>27</v>
      </c>
      <c r="U2342" s="11">
        <v>20000000</v>
      </c>
      <c r="V2342" s="11">
        <v>2010</v>
      </c>
      <c r="W2342" s="11">
        <v>368</v>
      </c>
      <c r="X2342" s="11">
        <v>5.0999999999999996</v>
      </c>
      <c r="Y2342" s="11">
        <v>2.35</v>
      </c>
      <c r="Z2342" s="12">
        <v>0</v>
      </c>
    </row>
    <row r="2343" spans="1:26" x14ac:dyDescent="0.25">
      <c r="A2343" s="8" t="s">
        <v>20</v>
      </c>
      <c r="B2343" s="9" t="s">
        <v>2795</v>
      </c>
      <c r="C2343" s="13">
        <v>42</v>
      </c>
      <c r="D2343" s="13">
        <v>100</v>
      </c>
      <c r="E2343" s="13">
        <v>3</v>
      </c>
      <c r="F2343" s="13">
        <v>442</v>
      </c>
      <c r="G2343" s="9" t="s">
        <v>970</v>
      </c>
      <c r="H2343" s="13">
        <v>14000</v>
      </c>
      <c r="I2343" s="13">
        <v>121972</v>
      </c>
      <c r="J2343" s="9" t="s">
        <v>5507</v>
      </c>
      <c r="K2343" s="9" t="s">
        <v>1074</v>
      </c>
      <c r="L2343" s="9" t="s">
        <v>5505</v>
      </c>
      <c r="M2343" s="13"/>
      <c r="N2343" s="13"/>
      <c r="O2343" s="9"/>
      <c r="P2343" s="13"/>
      <c r="Q2343" s="13">
        <v>81</v>
      </c>
      <c r="R2343" s="9" t="s">
        <v>25</v>
      </c>
      <c r="S2343" s="9" t="s">
        <v>26</v>
      </c>
      <c r="T2343" s="9" t="s">
        <v>249</v>
      </c>
      <c r="U2343" s="13">
        <v>22000000</v>
      </c>
      <c r="V2343" s="13">
        <v>2002</v>
      </c>
      <c r="W2343" s="13">
        <v>506</v>
      </c>
      <c r="X2343" s="13">
        <v>5.5</v>
      </c>
      <c r="Y2343" s="13">
        <v>1.85</v>
      </c>
      <c r="Z2343" s="14">
        <v>217</v>
      </c>
    </row>
    <row r="2344" spans="1:26" x14ac:dyDescent="0.25">
      <c r="A2344" s="5" t="s">
        <v>20</v>
      </c>
      <c r="B2344" s="6" t="s">
        <v>42</v>
      </c>
      <c r="C2344" s="11"/>
      <c r="D2344" s="11">
        <v>30</v>
      </c>
      <c r="E2344" s="11"/>
      <c r="F2344" s="11">
        <v>9</v>
      </c>
      <c r="G2344" s="6" t="s">
        <v>2797</v>
      </c>
      <c r="H2344" s="11">
        <v>310</v>
      </c>
      <c r="I2344" s="11"/>
      <c r="J2344" s="6" t="s">
        <v>1074</v>
      </c>
      <c r="K2344" s="6" t="s">
        <v>4118</v>
      </c>
      <c r="L2344" s="6"/>
      <c r="M2344" s="11"/>
      <c r="N2344" s="11"/>
      <c r="O2344" s="6"/>
      <c r="P2344" s="11"/>
      <c r="Q2344" s="11"/>
      <c r="R2344" s="6" t="s">
        <v>25</v>
      </c>
      <c r="S2344" s="6" t="s">
        <v>34</v>
      </c>
      <c r="T2344" s="6" t="s">
        <v>42</v>
      </c>
      <c r="U2344" s="11"/>
      <c r="V2344" s="11"/>
      <c r="W2344" s="11">
        <v>11</v>
      </c>
      <c r="X2344" s="11">
        <v>7.2</v>
      </c>
      <c r="Y2344" s="11"/>
      <c r="Z2344" s="12">
        <v>0</v>
      </c>
    </row>
    <row r="2345" spans="1:26" x14ac:dyDescent="0.25">
      <c r="A2345" s="8" t="s">
        <v>20</v>
      </c>
      <c r="B2345" s="9" t="s">
        <v>1669</v>
      </c>
      <c r="C2345" s="13">
        <v>92</v>
      </c>
      <c r="D2345" s="13">
        <v>110</v>
      </c>
      <c r="E2345" s="13">
        <v>278</v>
      </c>
      <c r="F2345" s="13">
        <v>181</v>
      </c>
      <c r="G2345" s="9" t="s">
        <v>1970</v>
      </c>
      <c r="H2345" s="13">
        <v>3000</v>
      </c>
      <c r="I2345" s="13">
        <v>263365</v>
      </c>
      <c r="J2345" s="9" t="s">
        <v>599</v>
      </c>
      <c r="K2345" s="9" t="s">
        <v>1074</v>
      </c>
      <c r="L2345" s="9" t="s">
        <v>478</v>
      </c>
      <c r="M2345" s="13" t="s">
        <v>4459</v>
      </c>
      <c r="N2345" s="13"/>
      <c r="O2345" s="9"/>
      <c r="P2345" s="13"/>
      <c r="Q2345" s="13">
        <v>36</v>
      </c>
      <c r="R2345" s="9" t="s">
        <v>25</v>
      </c>
      <c r="S2345" s="9" t="s">
        <v>26</v>
      </c>
      <c r="T2345" s="9" t="s">
        <v>27</v>
      </c>
      <c r="U2345" s="13">
        <v>20000000</v>
      </c>
      <c r="V2345" s="13">
        <v>2010</v>
      </c>
      <c r="W2345" s="13">
        <v>602</v>
      </c>
      <c r="X2345" s="13">
        <v>5.4</v>
      </c>
      <c r="Y2345" s="13">
        <v>2.35</v>
      </c>
      <c r="Z2345" s="14">
        <v>0</v>
      </c>
    </row>
    <row r="2346" spans="1:26" x14ac:dyDescent="0.25">
      <c r="A2346" s="5" t="s">
        <v>20</v>
      </c>
      <c r="B2346" s="6" t="s">
        <v>1118</v>
      </c>
      <c r="C2346" s="11">
        <v>140</v>
      </c>
      <c r="D2346" s="11">
        <v>106</v>
      </c>
      <c r="E2346" s="11">
        <v>448</v>
      </c>
      <c r="F2346" s="11">
        <v>648</v>
      </c>
      <c r="G2346" s="6" t="s">
        <v>2799</v>
      </c>
      <c r="H2346" s="11">
        <v>9000</v>
      </c>
      <c r="I2346" s="11">
        <v>54734</v>
      </c>
      <c r="J2346" s="6" t="s">
        <v>5507</v>
      </c>
      <c r="K2346" s="6" t="s">
        <v>1074</v>
      </c>
      <c r="L2346" s="6" t="s">
        <v>5505</v>
      </c>
      <c r="M2346" s="11" t="s">
        <v>2604</v>
      </c>
      <c r="N2346" s="11"/>
      <c r="O2346" s="6"/>
      <c r="P2346" s="11"/>
      <c r="Q2346" s="11">
        <v>62</v>
      </c>
      <c r="R2346" s="6" t="s">
        <v>25</v>
      </c>
      <c r="S2346" s="6" t="s">
        <v>1121</v>
      </c>
      <c r="T2346" s="6" t="s">
        <v>249</v>
      </c>
      <c r="U2346" s="11"/>
      <c r="V2346" s="11">
        <v>2015</v>
      </c>
      <c r="W2346" s="11">
        <v>750</v>
      </c>
      <c r="X2346" s="11">
        <v>5.7</v>
      </c>
      <c r="Y2346" s="11">
        <v>2.35</v>
      </c>
      <c r="Z2346" s="12">
        <v>0</v>
      </c>
    </row>
    <row r="2347" spans="1:26" x14ac:dyDescent="0.25">
      <c r="A2347" s="8" t="s">
        <v>20</v>
      </c>
      <c r="B2347" s="9" t="s">
        <v>2800</v>
      </c>
      <c r="C2347" s="13"/>
      <c r="D2347" s="13">
        <v>7</v>
      </c>
      <c r="E2347" s="13">
        <v>23</v>
      </c>
      <c r="F2347" s="13">
        <v>51</v>
      </c>
      <c r="G2347" s="9" t="s">
        <v>2801</v>
      </c>
      <c r="H2347" s="13">
        <v>344</v>
      </c>
      <c r="I2347" s="13"/>
      <c r="J2347" s="9" t="s">
        <v>4459</v>
      </c>
      <c r="K2347" s="9" t="s">
        <v>5512</v>
      </c>
      <c r="L2347" s="9"/>
      <c r="M2347" s="13"/>
      <c r="N2347" s="13"/>
      <c r="O2347" s="9"/>
      <c r="P2347" s="13"/>
      <c r="Q2347" s="13"/>
      <c r="R2347" s="9" t="s">
        <v>25</v>
      </c>
      <c r="S2347" s="9" t="s">
        <v>26</v>
      </c>
      <c r="T2347" s="9" t="s">
        <v>42</v>
      </c>
      <c r="U2347" s="13">
        <v>13000</v>
      </c>
      <c r="V2347" s="13">
        <v>2007</v>
      </c>
      <c r="W2347" s="13">
        <v>281</v>
      </c>
      <c r="X2347" s="13">
        <v>5.2</v>
      </c>
      <c r="Y2347" s="13">
        <v>1.85</v>
      </c>
      <c r="Z2347" s="14">
        <v>30</v>
      </c>
    </row>
    <row r="2348" spans="1:26" x14ac:dyDescent="0.25">
      <c r="A2348" s="5" t="s">
        <v>20</v>
      </c>
      <c r="B2348" s="6" t="s">
        <v>1199</v>
      </c>
      <c r="C2348" s="11">
        <v>29</v>
      </c>
      <c r="D2348" s="11">
        <v>102</v>
      </c>
      <c r="E2348" s="11">
        <v>10</v>
      </c>
      <c r="F2348" s="11">
        <v>60</v>
      </c>
      <c r="G2348" s="6" t="s">
        <v>2802</v>
      </c>
      <c r="H2348" s="11">
        <v>483</v>
      </c>
      <c r="I2348" s="11"/>
      <c r="J2348" s="6" t="s">
        <v>497</v>
      </c>
      <c r="K2348" s="6" t="s">
        <v>1074</v>
      </c>
      <c r="L2348" s="6" t="s">
        <v>5155</v>
      </c>
      <c r="M2348" s="11" t="s">
        <v>5508</v>
      </c>
      <c r="N2348" s="11"/>
      <c r="O2348" s="6"/>
      <c r="P2348" s="11"/>
      <c r="Q2348" s="11">
        <v>29</v>
      </c>
      <c r="R2348" s="6" t="s">
        <v>687</v>
      </c>
      <c r="S2348" s="6" t="s">
        <v>356</v>
      </c>
      <c r="T2348" s="6" t="s">
        <v>249</v>
      </c>
      <c r="U2348" s="11">
        <v>25000000</v>
      </c>
      <c r="V2348" s="11">
        <v>2008</v>
      </c>
      <c r="W2348" s="11">
        <v>472</v>
      </c>
      <c r="X2348" s="11">
        <v>6.2</v>
      </c>
      <c r="Y2348" s="11">
        <v>2.35</v>
      </c>
      <c r="Z2348" s="12">
        <v>314</v>
      </c>
    </row>
    <row r="2349" spans="1:26" x14ac:dyDescent="0.25">
      <c r="A2349" s="8" t="s">
        <v>20</v>
      </c>
      <c r="B2349" s="9" t="s">
        <v>2803</v>
      </c>
      <c r="C2349" s="13">
        <v>29</v>
      </c>
      <c r="D2349" s="13">
        <v>98</v>
      </c>
      <c r="E2349" s="13">
        <v>5</v>
      </c>
      <c r="F2349" s="13">
        <v>716</v>
      </c>
      <c r="G2349" s="9" t="s">
        <v>985</v>
      </c>
      <c r="H2349" s="13">
        <v>18000</v>
      </c>
      <c r="I2349" s="13"/>
      <c r="J2349" s="9" t="s">
        <v>5507</v>
      </c>
      <c r="K2349" s="9" t="s">
        <v>1074</v>
      </c>
      <c r="L2349" s="9" t="s">
        <v>2604</v>
      </c>
      <c r="M2349" s="13"/>
      <c r="N2349" s="13"/>
      <c r="O2349" s="9"/>
      <c r="P2349" s="13"/>
      <c r="Q2349" s="13">
        <v>118</v>
      </c>
      <c r="R2349" s="9" t="s">
        <v>25</v>
      </c>
      <c r="S2349" s="9" t="s">
        <v>34</v>
      </c>
      <c r="T2349" s="9" t="s">
        <v>249</v>
      </c>
      <c r="U2349" s="13">
        <v>20000000</v>
      </c>
      <c r="V2349" s="13">
        <v>2007</v>
      </c>
      <c r="W2349" s="13">
        <v>867</v>
      </c>
      <c r="X2349" s="13">
        <v>6.7</v>
      </c>
      <c r="Y2349" s="13">
        <v>2.35</v>
      </c>
      <c r="Z2349" s="14">
        <v>0</v>
      </c>
    </row>
    <row r="2350" spans="1:26" x14ac:dyDescent="0.25">
      <c r="A2350" s="5" t="s">
        <v>20</v>
      </c>
      <c r="B2350" s="6" t="s">
        <v>2804</v>
      </c>
      <c r="C2350" s="11">
        <v>39</v>
      </c>
      <c r="D2350" s="11">
        <v>83</v>
      </c>
      <c r="E2350" s="11">
        <v>0</v>
      </c>
      <c r="F2350" s="11">
        <v>700</v>
      </c>
      <c r="G2350" s="6" t="s">
        <v>2259</v>
      </c>
      <c r="H2350" s="11">
        <v>12000</v>
      </c>
      <c r="I2350" s="11"/>
      <c r="J2350" s="6" t="s">
        <v>378</v>
      </c>
      <c r="K2350" s="6" t="s">
        <v>2809</v>
      </c>
      <c r="L2350" s="6" t="s">
        <v>599</v>
      </c>
      <c r="M2350" s="11" t="s">
        <v>4118</v>
      </c>
      <c r="N2350" s="11"/>
      <c r="O2350" s="6"/>
      <c r="P2350" s="11"/>
      <c r="Q2350" s="11">
        <v>11</v>
      </c>
      <c r="R2350" s="6" t="s">
        <v>25</v>
      </c>
      <c r="S2350" s="6" t="s">
        <v>2152</v>
      </c>
      <c r="T2350" s="6" t="s">
        <v>126</v>
      </c>
      <c r="U2350" s="11">
        <v>20000000</v>
      </c>
      <c r="V2350" s="11">
        <v>2012</v>
      </c>
      <c r="W2350" s="11">
        <v>857</v>
      </c>
      <c r="X2350" s="11">
        <v>5.8</v>
      </c>
      <c r="Y2350" s="11">
        <v>1.78</v>
      </c>
      <c r="Z2350" s="12">
        <v>1000</v>
      </c>
    </row>
    <row r="2351" spans="1:26" x14ac:dyDescent="0.25">
      <c r="A2351" s="8" t="s">
        <v>20</v>
      </c>
      <c r="B2351" s="9" t="s">
        <v>2805</v>
      </c>
      <c r="C2351" s="13">
        <v>2</v>
      </c>
      <c r="D2351" s="13">
        <v>153</v>
      </c>
      <c r="E2351" s="13">
        <v>0</v>
      </c>
      <c r="F2351" s="13">
        <v>7</v>
      </c>
      <c r="G2351" s="9" t="s">
        <v>2806</v>
      </c>
      <c r="H2351" s="13">
        <v>109</v>
      </c>
      <c r="I2351" s="13"/>
      <c r="J2351" s="9" t="s">
        <v>3170</v>
      </c>
      <c r="K2351" s="9" t="s">
        <v>1074</v>
      </c>
      <c r="L2351" s="9" t="s">
        <v>5155</v>
      </c>
      <c r="M2351" s="13"/>
      <c r="N2351" s="13"/>
      <c r="O2351" s="9"/>
      <c r="P2351" s="13"/>
      <c r="Q2351" s="13">
        <v>1</v>
      </c>
      <c r="R2351" s="9" t="s">
        <v>25</v>
      </c>
      <c r="S2351" s="9" t="s">
        <v>1601</v>
      </c>
      <c r="T2351" s="9" t="s">
        <v>42</v>
      </c>
      <c r="U2351" s="13"/>
      <c r="V2351" s="13">
        <v>2014</v>
      </c>
      <c r="W2351" s="13">
        <v>36</v>
      </c>
      <c r="X2351" s="13">
        <v>7</v>
      </c>
      <c r="Y2351" s="13">
        <v>2.35</v>
      </c>
      <c r="Z2351" s="14">
        <v>58</v>
      </c>
    </row>
    <row r="2352" spans="1:26" x14ac:dyDescent="0.25">
      <c r="A2352" s="5" t="s">
        <v>20</v>
      </c>
      <c r="B2352" s="6" t="s">
        <v>2807</v>
      </c>
      <c r="C2352" s="11">
        <v>2</v>
      </c>
      <c r="D2352" s="11">
        <v>98</v>
      </c>
      <c r="E2352" s="11">
        <v>2</v>
      </c>
      <c r="F2352" s="11">
        <v>53</v>
      </c>
      <c r="G2352" s="6" t="s">
        <v>2808</v>
      </c>
      <c r="H2352" s="11">
        <v>729</v>
      </c>
      <c r="I2352" s="11"/>
      <c r="J2352" s="6" t="s">
        <v>2809</v>
      </c>
      <c r="K2352" s="6"/>
      <c r="L2352" s="6"/>
      <c r="M2352" s="11"/>
      <c r="N2352" s="11"/>
      <c r="O2352" s="6"/>
      <c r="P2352" s="11"/>
      <c r="Q2352" s="11">
        <v>3</v>
      </c>
      <c r="R2352" s="6" t="s">
        <v>25</v>
      </c>
      <c r="S2352" s="6" t="s">
        <v>26</v>
      </c>
      <c r="T2352" s="6" t="s">
        <v>54</v>
      </c>
      <c r="U2352" s="11">
        <v>20000000</v>
      </c>
      <c r="V2352" s="11">
        <v>2014</v>
      </c>
      <c r="W2352" s="11">
        <v>282</v>
      </c>
      <c r="X2352" s="11">
        <v>4.8</v>
      </c>
      <c r="Y2352" s="11"/>
      <c r="Z2352" s="12">
        <v>70</v>
      </c>
    </row>
    <row r="2353" spans="1:26" x14ac:dyDescent="0.25">
      <c r="A2353" s="8" t="s">
        <v>20</v>
      </c>
      <c r="B2353" s="9" t="s">
        <v>2810</v>
      </c>
      <c r="C2353" s="13"/>
      <c r="D2353" s="13">
        <v>105</v>
      </c>
      <c r="E2353" s="13">
        <v>23</v>
      </c>
      <c r="F2353" s="13">
        <v>897</v>
      </c>
      <c r="G2353" s="9" t="s">
        <v>2212</v>
      </c>
      <c r="H2353" s="13">
        <v>22000</v>
      </c>
      <c r="I2353" s="13"/>
      <c r="J2353" s="9" t="s">
        <v>497</v>
      </c>
      <c r="K2353" s="9" t="s">
        <v>3170</v>
      </c>
      <c r="L2353" s="9" t="s">
        <v>1074</v>
      </c>
      <c r="M2353" s="13" t="s">
        <v>5506</v>
      </c>
      <c r="N2353" s="13"/>
      <c r="O2353" s="9"/>
      <c r="P2353" s="13"/>
      <c r="Q2353" s="13">
        <v>1</v>
      </c>
      <c r="R2353" s="9" t="s">
        <v>25</v>
      </c>
      <c r="S2353" s="9" t="s">
        <v>2811</v>
      </c>
      <c r="T2353" s="9" t="s">
        <v>249</v>
      </c>
      <c r="U2353" s="13">
        <v>20000000</v>
      </c>
      <c r="V2353" s="13">
        <v>2016</v>
      </c>
      <c r="W2353" s="13">
        <v>2000</v>
      </c>
      <c r="X2353" s="13">
        <v>7.2</v>
      </c>
      <c r="Y2353" s="13"/>
      <c r="Z2353" s="14">
        <v>0</v>
      </c>
    </row>
    <row r="2354" spans="1:26" x14ac:dyDescent="0.25">
      <c r="A2354" s="5" t="s">
        <v>20</v>
      </c>
      <c r="B2354" s="6" t="s">
        <v>1493</v>
      </c>
      <c r="C2354" s="11">
        <v>64</v>
      </c>
      <c r="D2354" s="11">
        <v>96</v>
      </c>
      <c r="E2354" s="11">
        <v>160</v>
      </c>
      <c r="F2354" s="11">
        <v>889</v>
      </c>
      <c r="G2354" s="6" t="s">
        <v>896</v>
      </c>
      <c r="H2354" s="11">
        <v>14000</v>
      </c>
      <c r="I2354" s="11"/>
      <c r="J2354" s="6" t="s">
        <v>497</v>
      </c>
      <c r="K2354" s="6" t="s">
        <v>5507</v>
      </c>
      <c r="L2354" s="6" t="s">
        <v>2604</v>
      </c>
      <c r="M2354" s="11"/>
      <c r="N2354" s="11"/>
      <c r="O2354" s="6"/>
      <c r="P2354" s="11"/>
      <c r="Q2354" s="11">
        <v>101</v>
      </c>
      <c r="R2354" s="6" t="s">
        <v>25</v>
      </c>
      <c r="S2354" s="6" t="s">
        <v>26</v>
      </c>
      <c r="T2354" s="6" t="s">
        <v>27</v>
      </c>
      <c r="U2354" s="11">
        <v>20000000</v>
      </c>
      <c r="V2354" s="11">
        <v>2015</v>
      </c>
      <c r="W2354" s="11">
        <v>1000</v>
      </c>
      <c r="X2354" s="11">
        <v>5.6</v>
      </c>
      <c r="Y2354" s="11">
        <v>2.35</v>
      </c>
      <c r="Z2354" s="12">
        <v>0</v>
      </c>
    </row>
    <row r="2355" spans="1:26" x14ac:dyDescent="0.25">
      <c r="A2355" s="8" t="s">
        <v>20</v>
      </c>
      <c r="B2355" s="9" t="s">
        <v>2812</v>
      </c>
      <c r="C2355" s="13">
        <v>120</v>
      </c>
      <c r="D2355" s="13">
        <v>105</v>
      </c>
      <c r="E2355" s="13">
        <v>17</v>
      </c>
      <c r="F2355" s="13">
        <v>897</v>
      </c>
      <c r="G2355" s="9" t="s">
        <v>1065</v>
      </c>
      <c r="H2355" s="13">
        <v>12000</v>
      </c>
      <c r="I2355" s="13"/>
      <c r="J2355" s="9" t="s">
        <v>5507</v>
      </c>
      <c r="K2355" s="9" t="s">
        <v>1074</v>
      </c>
      <c r="L2355" s="9" t="s">
        <v>5505</v>
      </c>
      <c r="M2355" s="13" t="s">
        <v>2604</v>
      </c>
      <c r="N2355" s="13"/>
      <c r="O2355" s="9"/>
      <c r="P2355" s="13"/>
      <c r="Q2355" s="13">
        <v>133</v>
      </c>
      <c r="R2355" s="9" t="s">
        <v>25</v>
      </c>
      <c r="S2355" s="9" t="s">
        <v>26</v>
      </c>
      <c r="T2355" s="9" t="s">
        <v>249</v>
      </c>
      <c r="U2355" s="13">
        <v>27220000</v>
      </c>
      <c r="V2355" s="13">
        <v>2013</v>
      </c>
      <c r="W2355" s="13">
        <v>991</v>
      </c>
      <c r="X2355" s="13">
        <v>6.4</v>
      </c>
      <c r="Y2355" s="13">
        <v>2.35</v>
      </c>
      <c r="Z2355" s="14">
        <v>11000</v>
      </c>
    </row>
    <row r="2356" spans="1:26" x14ac:dyDescent="0.25">
      <c r="A2356" s="5" t="s">
        <v>20</v>
      </c>
      <c r="B2356" s="6" t="s">
        <v>2627</v>
      </c>
      <c r="C2356" s="11">
        <v>143</v>
      </c>
      <c r="D2356" s="11">
        <v>125</v>
      </c>
      <c r="E2356" s="11">
        <v>43</v>
      </c>
      <c r="F2356" s="11">
        <v>7</v>
      </c>
      <c r="G2356" s="6" t="s">
        <v>1402</v>
      </c>
      <c r="H2356" s="11">
        <v>2000</v>
      </c>
      <c r="I2356" s="11">
        <v>8047690</v>
      </c>
      <c r="J2356" s="6" t="s">
        <v>1074</v>
      </c>
      <c r="K2356" s="6" t="s">
        <v>4459</v>
      </c>
      <c r="L2356" s="6"/>
      <c r="M2356" s="11"/>
      <c r="N2356" s="11"/>
      <c r="O2356" s="6"/>
      <c r="P2356" s="11"/>
      <c r="Q2356" s="11">
        <v>220</v>
      </c>
      <c r="R2356" s="6" t="s">
        <v>687</v>
      </c>
      <c r="S2356" s="6" t="s">
        <v>356</v>
      </c>
      <c r="T2356" s="6" t="s">
        <v>27</v>
      </c>
      <c r="U2356" s="11">
        <v>19400000</v>
      </c>
      <c r="V2356" s="11">
        <v>2006</v>
      </c>
      <c r="W2356" s="11">
        <v>594</v>
      </c>
      <c r="X2356" s="11">
        <v>7.5</v>
      </c>
      <c r="Y2356" s="11">
        <v>2.35</v>
      </c>
      <c r="Z2356" s="12">
        <v>0</v>
      </c>
    </row>
    <row r="2357" spans="1:26" x14ac:dyDescent="0.25">
      <c r="A2357" s="8" t="s">
        <v>20</v>
      </c>
      <c r="B2357" s="9" t="s">
        <v>2612</v>
      </c>
      <c r="C2357" s="13">
        <v>160</v>
      </c>
      <c r="D2357" s="13">
        <v>184</v>
      </c>
      <c r="E2357" s="13">
        <v>34</v>
      </c>
      <c r="F2357" s="13">
        <v>155</v>
      </c>
      <c r="G2357" s="9" t="s">
        <v>1952</v>
      </c>
      <c r="H2357" s="13">
        <v>486</v>
      </c>
      <c r="I2357" s="13">
        <v>476270</v>
      </c>
      <c r="J2357" s="9" t="s">
        <v>497</v>
      </c>
      <c r="K2357" s="9" t="s">
        <v>3170</v>
      </c>
      <c r="L2357" s="9" t="s">
        <v>5507</v>
      </c>
      <c r="M2357" s="13" t="s">
        <v>1074</v>
      </c>
      <c r="N2357" s="13"/>
      <c r="O2357" s="9"/>
      <c r="P2357" s="13"/>
      <c r="Q2357" s="13">
        <v>110</v>
      </c>
      <c r="R2357" s="9" t="s">
        <v>2284</v>
      </c>
      <c r="S2357" s="9" t="s">
        <v>318</v>
      </c>
      <c r="T2357" s="9" t="s">
        <v>249</v>
      </c>
      <c r="U2357" s="13">
        <v>20000000</v>
      </c>
      <c r="V2357" s="13">
        <v>2008</v>
      </c>
      <c r="W2357" s="13">
        <v>471</v>
      </c>
      <c r="X2357" s="13">
        <v>7.4</v>
      </c>
      <c r="Y2357" s="13">
        <v>1.85</v>
      </c>
      <c r="Z2357" s="14">
        <v>0</v>
      </c>
    </row>
    <row r="2358" spans="1:26" x14ac:dyDescent="0.25">
      <c r="A2358" s="5" t="s">
        <v>20</v>
      </c>
      <c r="B2358" s="6" t="s">
        <v>940</v>
      </c>
      <c r="C2358" s="11">
        <v>92</v>
      </c>
      <c r="D2358" s="11">
        <v>236</v>
      </c>
      <c r="E2358" s="11">
        <v>0</v>
      </c>
      <c r="F2358" s="11">
        <v>232</v>
      </c>
      <c r="G2358" s="6" t="s">
        <v>2813</v>
      </c>
      <c r="H2358" s="11">
        <v>933</v>
      </c>
      <c r="I2358" s="11">
        <v>184208848</v>
      </c>
      <c r="J2358" s="6" t="s">
        <v>378</v>
      </c>
      <c r="K2358" s="6" t="s">
        <v>1074</v>
      </c>
      <c r="L2358" s="6" t="s">
        <v>3495</v>
      </c>
      <c r="M2358" s="11"/>
      <c r="N2358" s="11"/>
      <c r="O2358" s="6"/>
      <c r="P2358" s="11"/>
      <c r="Q2358" s="11">
        <v>382</v>
      </c>
      <c r="R2358" s="6" t="s">
        <v>25</v>
      </c>
      <c r="S2358" s="6" t="s">
        <v>26</v>
      </c>
      <c r="T2358" s="6" t="s">
        <v>27</v>
      </c>
      <c r="U2358" s="11">
        <v>22000000</v>
      </c>
      <c r="V2358" s="11">
        <v>1990</v>
      </c>
      <c r="W2358" s="11">
        <v>839</v>
      </c>
      <c r="X2358" s="11">
        <v>8</v>
      </c>
      <c r="Y2358" s="11">
        <v>2.35</v>
      </c>
      <c r="Z2358" s="12">
        <v>0</v>
      </c>
    </row>
    <row r="2359" spans="1:26" x14ac:dyDescent="0.25">
      <c r="A2359" s="8" t="s">
        <v>20</v>
      </c>
      <c r="B2359" s="9" t="s">
        <v>1820</v>
      </c>
      <c r="C2359" s="13">
        <v>286</v>
      </c>
      <c r="D2359" s="13">
        <v>97</v>
      </c>
      <c r="E2359" s="13">
        <v>52</v>
      </c>
      <c r="F2359" s="13">
        <v>384</v>
      </c>
      <c r="G2359" s="9" t="s">
        <v>397</v>
      </c>
      <c r="H2359" s="13">
        <v>3000</v>
      </c>
      <c r="I2359" s="13">
        <v>100292856</v>
      </c>
      <c r="J2359" s="9" t="s">
        <v>599</v>
      </c>
      <c r="K2359" s="9"/>
      <c r="L2359" s="9"/>
      <c r="M2359" s="13"/>
      <c r="N2359" s="13"/>
      <c r="O2359" s="9"/>
      <c r="P2359" s="13"/>
      <c r="Q2359" s="13">
        <v>296</v>
      </c>
      <c r="R2359" s="9" t="s">
        <v>25</v>
      </c>
      <c r="S2359" s="9" t="s">
        <v>26</v>
      </c>
      <c r="T2359" s="9" t="s">
        <v>249</v>
      </c>
      <c r="U2359" s="13">
        <v>20000000</v>
      </c>
      <c r="V2359" s="13">
        <v>2011</v>
      </c>
      <c r="W2359" s="13">
        <v>957</v>
      </c>
      <c r="X2359" s="13">
        <v>5.7</v>
      </c>
      <c r="Y2359" s="13">
        <v>1.85</v>
      </c>
      <c r="Z2359" s="14">
        <v>16000</v>
      </c>
    </row>
    <row r="2360" spans="1:26" x14ac:dyDescent="0.25">
      <c r="A2360" s="5" t="s">
        <v>20</v>
      </c>
      <c r="B2360" s="6" t="s">
        <v>1295</v>
      </c>
      <c r="C2360" s="11">
        <v>43</v>
      </c>
      <c r="D2360" s="11">
        <v>113</v>
      </c>
      <c r="E2360" s="11">
        <v>17</v>
      </c>
      <c r="F2360" s="11">
        <v>551</v>
      </c>
      <c r="G2360" s="6" t="s">
        <v>313</v>
      </c>
      <c r="H2360" s="11">
        <v>14000</v>
      </c>
      <c r="I2360" s="11">
        <v>58571513</v>
      </c>
      <c r="J2360" s="6" t="s">
        <v>5507</v>
      </c>
      <c r="K2360" s="6" t="s">
        <v>1074</v>
      </c>
      <c r="L2360" s="6" t="s">
        <v>5505</v>
      </c>
      <c r="M2360" s="11" t="s">
        <v>2604</v>
      </c>
      <c r="N2360" s="11"/>
      <c r="O2360" s="6"/>
      <c r="P2360" s="11"/>
      <c r="Q2360" s="11">
        <v>112</v>
      </c>
      <c r="R2360" s="6" t="s">
        <v>25</v>
      </c>
      <c r="S2360" s="6" t="s">
        <v>26</v>
      </c>
      <c r="T2360" s="6" t="s">
        <v>249</v>
      </c>
      <c r="U2360" s="11">
        <v>19000000</v>
      </c>
      <c r="V2360" s="11">
        <v>1989</v>
      </c>
      <c r="W2360" s="11">
        <v>599</v>
      </c>
      <c r="X2360" s="11">
        <v>6.8</v>
      </c>
      <c r="Y2360" s="11">
        <v>1.85</v>
      </c>
      <c r="Z2360" s="12">
        <v>0</v>
      </c>
    </row>
    <row r="2361" spans="1:26" x14ac:dyDescent="0.25">
      <c r="A2361" s="8" t="s">
        <v>20</v>
      </c>
      <c r="B2361" s="9" t="s">
        <v>2814</v>
      </c>
      <c r="C2361" s="13">
        <v>69</v>
      </c>
      <c r="D2361" s="13">
        <v>95</v>
      </c>
      <c r="E2361" s="13">
        <v>15</v>
      </c>
      <c r="F2361" s="13">
        <v>528</v>
      </c>
      <c r="G2361" s="9" t="s">
        <v>1991</v>
      </c>
      <c r="H2361" s="13">
        <v>1000</v>
      </c>
      <c r="I2361" s="13">
        <v>51431160</v>
      </c>
      <c r="J2361" s="9" t="s">
        <v>599</v>
      </c>
      <c r="K2361" s="9" t="s">
        <v>4118</v>
      </c>
      <c r="L2361" s="9" t="s">
        <v>4459</v>
      </c>
      <c r="M2361" s="13"/>
      <c r="N2361" s="13"/>
      <c r="O2361" s="9"/>
      <c r="P2361" s="13"/>
      <c r="Q2361" s="13">
        <v>232</v>
      </c>
      <c r="R2361" s="9" t="s">
        <v>25</v>
      </c>
      <c r="S2361" s="9" t="s">
        <v>26</v>
      </c>
      <c r="T2361" s="9" t="s">
        <v>54</v>
      </c>
      <c r="U2361" s="13">
        <v>20000000</v>
      </c>
      <c r="V2361" s="13">
        <v>2004</v>
      </c>
      <c r="W2361" s="13">
        <v>852</v>
      </c>
      <c r="X2361" s="13">
        <v>5.9</v>
      </c>
      <c r="Y2361" s="13">
        <v>1.85</v>
      </c>
      <c r="Z2361" s="14">
        <v>0</v>
      </c>
    </row>
    <row r="2362" spans="1:26" x14ac:dyDescent="0.25">
      <c r="A2362" s="5" t="s">
        <v>20</v>
      </c>
      <c r="B2362" s="6" t="s">
        <v>1769</v>
      </c>
      <c r="C2362" s="11">
        <v>242</v>
      </c>
      <c r="D2362" s="11">
        <v>103</v>
      </c>
      <c r="E2362" s="11">
        <v>0</v>
      </c>
      <c r="F2362" s="11">
        <v>157</v>
      </c>
      <c r="G2362" s="6" t="s">
        <v>2816</v>
      </c>
      <c r="H2362" s="11">
        <v>611</v>
      </c>
      <c r="I2362" s="11">
        <v>103001286</v>
      </c>
      <c r="J2362" s="6" t="s">
        <v>1786</v>
      </c>
      <c r="K2362" s="6" t="s">
        <v>5505</v>
      </c>
      <c r="L2362" s="6"/>
      <c r="M2362" s="11"/>
      <c r="N2362" s="11"/>
      <c r="O2362" s="6"/>
      <c r="P2362" s="11"/>
      <c r="Q2362" s="11">
        <v>869</v>
      </c>
      <c r="R2362" s="6" t="s">
        <v>25</v>
      </c>
      <c r="S2362" s="6" t="s">
        <v>26</v>
      </c>
      <c r="T2362" s="6" t="s">
        <v>249</v>
      </c>
      <c r="U2362" s="11">
        <v>15000000</v>
      </c>
      <c r="V2362" s="11">
        <v>1996</v>
      </c>
      <c r="W2362" s="11">
        <v>422</v>
      </c>
      <c r="X2362" s="11">
        <v>7.2</v>
      </c>
      <c r="Y2362" s="11">
        <v>2.35</v>
      </c>
      <c r="Z2362" s="12">
        <v>11000</v>
      </c>
    </row>
    <row r="2363" spans="1:26" x14ac:dyDescent="0.25">
      <c r="A2363" s="8" t="s">
        <v>20</v>
      </c>
      <c r="B2363" s="9" t="s">
        <v>2691</v>
      </c>
      <c r="C2363" s="13">
        <v>149</v>
      </c>
      <c r="D2363" s="13">
        <v>91</v>
      </c>
      <c r="E2363" s="13">
        <v>17</v>
      </c>
      <c r="F2363" s="13">
        <v>670</v>
      </c>
      <c r="G2363" s="9" t="s">
        <v>2413</v>
      </c>
      <c r="H2363" s="13">
        <v>1000</v>
      </c>
      <c r="I2363" s="13">
        <v>41867960</v>
      </c>
      <c r="J2363" s="9" t="s">
        <v>1786</v>
      </c>
      <c r="K2363" s="9"/>
      <c r="L2363" s="9"/>
      <c r="M2363" s="13"/>
      <c r="N2363" s="13"/>
      <c r="O2363" s="9"/>
      <c r="P2363" s="13"/>
      <c r="Q2363" s="13">
        <v>478</v>
      </c>
      <c r="R2363" s="9" t="s">
        <v>25</v>
      </c>
      <c r="S2363" s="9" t="s">
        <v>26</v>
      </c>
      <c r="T2363" s="9" t="s">
        <v>249</v>
      </c>
      <c r="U2363" s="13">
        <v>20000000</v>
      </c>
      <c r="V2363" s="13">
        <v>2001</v>
      </c>
      <c r="W2363" s="13">
        <v>795</v>
      </c>
      <c r="X2363" s="13">
        <v>5.5</v>
      </c>
      <c r="Y2363" s="13">
        <v>1.33</v>
      </c>
      <c r="Z2363" s="14">
        <v>0</v>
      </c>
    </row>
    <row r="2364" spans="1:26" x14ac:dyDescent="0.25">
      <c r="A2364" s="5" t="s">
        <v>20</v>
      </c>
      <c r="B2364" s="6" t="s">
        <v>1162</v>
      </c>
      <c r="C2364" s="11">
        <v>253</v>
      </c>
      <c r="D2364" s="11">
        <v>146</v>
      </c>
      <c r="E2364" s="11">
        <v>0</v>
      </c>
      <c r="F2364" s="11">
        <v>413</v>
      </c>
      <c r="G2364" s="6" t="s">
        <v>2817</v>
      </c>
      <c r="H2364" s="11">
        <v>888</v>
      </c>
      <c r="I2364" s="11"/>
      <c r="J2364" s="6" t="s">
        <v>1074</v>
      </c>
      <c r="K2364" s="6" t="s">
        <v>1786</v>
      </c>
      <c r="L2364" s="6"/>
      <c r="M2364" s="11"/>
      <c r="N2364" s="11"/>
      <c r="O2364" s="6"/>
      <c r="P2364" s="11"/>
      <c r="Q2364" s="11">
        <v>1320</v>
      </c>
      <c r="R2364" s="6" t="s">
        <v>25</v>
      </c>
      <c r="S2364" s="6" t="s">
        <v>26</v>
      </c>
      <c r="T2364" s="6" t="s">
        <v>249</v>
      </c>
      <c r="U2364" s="11">
        <v>19000000</v>
      </c>
      <c r="V2364" s="11">
        <v>1980</v>
      </c>
      <c r="W2364" s="11">
        <v>629</v>
      </c>
      <c r="X2364" s="11">
        <v>8.4</v>
      </c>
      <c r="Y2364" s="11">
        <v>1.37</v>
      </c>
      <c r="Z2364" s="12">
        <v>37000</v>
      </c>
    </row>
    <row r="2365" spans="1:26" x14ac:dyDescent="0.25">
      <c r="A2365" s="8" t="s">
        <v>20</v>
      </c>
      <c r="B2365" s="9" t="s">
        <v>193</v>
      </c>
      <c r="C2365" s="13">
        <v>198</v>
      </c>
      <c r="D2365" s="13">
        <v>116</v>
      </c>
      <c r="E2365" s="13">
        <v>0</v>
      </c>
      <c r="F2365" s="13">
        <v>459</v>
      </c>
      <c r="G2365" s="9" t="s">
        <v>1762</v>
      </c>
      <c r="H2365" s="13">
        <v>1000</v>
      </c>
      <c r="I2365" s="13">
        <v>210609762</v>
      </c>
      <c r="J2365" s="9" t="s">
        <v>378</v>
      </c>
      <c r="K2365" s="9" t="s">
        <v>599</v>
      </c>
      <c r="L2365" s="9" t="s">
        <v>2970</v>
      </c>
      <c r="M2365" s="13"/>
      <c r="N2365" s="13"/>
      <c r="O2365" s="9"/>
      <c r="P2365" s="13"/>
      <c r="Q2365" s="13">
        <v>809</v>
      </c>
      <c r="R2365" s="9" t="s">
        <v>25</v>
      </c>
      <c r="S2365" s="9" t="s">
        <v>26</v>
      </c>
      <c r="T2365" s="9" t="s">
        <v>54</v>
      </c>
      <c r="U2365" s="13">
        <v>19000000</v>
      </c>
      <c r="V2365" s="13">
        <v>1985</v>
      </c>
      <c r="W2365" s="13">
        <v>690</v>
      </c>
      <c r="X2365" s="13">
        <v>8.5</v>
      </c>
      <c r="Y2365" s="13">
        <v>1.18</v>
      </c>
      <c r="Z2365" s="14">
        <v>39000</v>
      </c>
    </row>
    <row r="2366" spans="1:26" x14ac:dyDescent="0.25">
      <c r="A2366" s="5" t="s">
        <v>20</v>
      </c>
      <c r="B2366" s="6" t="s">
        <v>1871</v>
      </c>
      <c r="C2366" s="11">
        <v>147</v>
      </c>
      <c r="D2366" s="11">
        <v>93</v>
      </c>
      <c r="E2366" s="11">
        <v>37</v>
      </c>
      <c r="F2366" s="11">
        <v>545</v>
      </c>
      <c r="G2366" s="6" t="s">
        <v>1424</v>
      </c>
      <c r="H2366" s="11">
        <v>885</v>
      </c>
      <c r="I2366" s="11">
        <v>40846082</v>
      </c>
      <c r="J2366" s="6" t="s">
        <v>1786</v>
      </c>
      <c r="K2366" s="6" t="s">
        <v>5505</v>
      </c>
      <c r="L2366" s="6" t="s">
        <v>2604</v>
      </c>
      <c r="M2366" s="11"/>
      <c r="N2366" s="11"/>
      <c r="O2366" s="6"/>
      <c r="P2366" s="11"/>
      <c r="Q2366" s="11">
        <v>536</v>
      </c>
      <c r="R2366" s="6" t="s">
        <v>25</v>
      </c>
      <c r="S2366" s="6" t="s">
        <v>26</v>
      </c>
      <c r="T2366" s="6" t="s">
        <v>249</v>
      </c>
      <c r="U2366" s="11">
        <v>19000000</v>
      </c>
      <c r="V2366" s="11">
        <v>1999</v>
      </c>
      <c r="W2366" s="11">
        <v>828</v>
      </c>
      <c r="X2366" s="11">
        <v>5.6</v>
      </c>
      <c r="Y2366" s="11">
        <v>1.37</v>
      </c>
      <c r="Z2366" s="12">
        <v>0</v>
      </c>
    </row>
    <row r="2367" spans="1:26" x14ac:dyDescent="0.25">
      <c r="A2367" s="8" t="s">
        <v>20</v>
      </c>
      <c r="B2367" s="9" t="s">
        <v>2435</v>
      </c>
      <c r="C2367" s="13">
        <v>36</v>
      </c>
      <c r="D2367" s="13">
        <v>113</v>
      </c>
      <c r="E2367" s="13">
        <v>0</v>
      </c>
      <c r="F2367" s="13">
        <v>256</v>
      </c>
      <c r="G2367" s="9" t="s">
        <v>2818</v>
      </c>
      <c r="H2367" s="13">
        <v>607</v>
      </c>
      <c r="I2367" s="13">
        <v>51697449</v>
      </c>
      <c r="J2367" s="9" t="s">
        <v>599</v>
      </c>
      <c r="K2367" s="9" t="s">
        <v>1074</v>
      </c>
      <c r="L2367" s="9"/>
      <c r="M2367" s="13"/>
      <c r="N2367" s="13"/>
      <c r="O2367" s="9"/>
      <c r="P2367" s="13"/>
      <c r="Q2367" s="13">
        <v>59</v>
      </c>
      <c r="R2367" s="9" t="s">
        <v>25</v>
      </c>
      <c r="S2367" s="9" t="s">
        <v>26</v>
      </c>
      <c r="T2367" s="9" t="s">
        <v>27</v>
      </c>
      <c r="U2367" s="13">
        <v>13000000</v>
      </c>
      <c r="V2367" s="13">
        <v>2009</v>
      </c>
      <c r="W2367" s="13">
        <v>269</v>
      </c>
      <c r="X2367" s="13">
        <v>4.0999999999999996</v>
      </c>
      <c r="Y2367" s="13">
        <v>1.85</v>
      </c>
      <c r="Z2367" s="14">
        <v>1000</v>
      </c>
    </row>
    <row r="2368" spans="1:26" x14ac:dyDescent="0.25">
      <c r="A2368" s="5" t="s">
        <v>20</v>
      </c>
      <c r="B2368" s="6" t="s">
        <v>2819</v>
      </c>
      <c r="C2368" s="11">
        <v>6</v>
      </c>
      <c r="D2368" s="11">
        <v>90</v>
      </c>
      <c r="E2368" s="11">
        <v>97</v>
      </c>
      <c r="F2368" s="11">
        <v>319</v>
      </c>
      <c r="G2368" s="6" t="s">
        <v>2820</v>
      </c>
      <c r="H2368" s="11">
        <v>731</v>
      </c>
      <c r="I2368" s="11"/>
      <c r="J2368" s="6" t="s">
        <v>497</v>
      </c>
      <c r="K2368" s="6" t="s">
        <v>1074</v>
      </c>
      <c r="L2368" s="6"/>
      <c r="M2368" s="11"/>
      <c r="N2368" s="11"/>
      <c r="O2368" s="6"/>
      <c r="P2368" s="11"/>
      <c r="Q2368" s="11">
        <v>6</v>
      </c>
      <c r="R2368" s="6" t="s">
        <v>25</v>
      </c>
      <c r="S2368" s="6" t="s">
        <v>26</v>
      </c>
      <c r="T2368" s="6" t="s">
        <v>42</v>
      </c>
      <c r="U2368" s="11">
        <v>27000000</v>
      </c>
      <c r="V2368" s="11">
        <v>2016</v>
      </c>
      <c r="W2368" s="11">
        <v>634</v>
      </c>
      <c r="X2368" s="11">
        <v>5</v>
      </c>
      <c r="Y2368" s="11"/>
      <c r="Z2368" s="12">
        <v>1000</v>
      </c>
    </row>
    <row r="2369" spans="1:26" x14ac:dyDescent="0.25">
      <c r="A2369" s="8" t="s">
        <v>20</v>
      </c>
      <c r="B2369" s="9" t="s">
        <v>1209</v>
      </c>
      <c r="C2369" s="13">
        <v>181</v>
      </c>
      <c r="D2369" s="13">
        <v>101</v>
      </c>
      <c r="E2369" s="13">
        <v>8</v>
      </c>
      <c r="F2369" s="13">
        <v>110</v>
      </c>
      <c r="G2369" s="9" t="s">
        <v>1764</v>
      </c>
      <c r="H2369" s="13">
        <v>544</v>
      </c>
      <c r="I2369" s="13">
        <v>27758465</v>
      </c>
      <c r="J2369" s="9" t="s">
        <v>599</v>
      </c>
      <c r="K2369" s="9" t="s">
        <v>1074</v>
      </c>
      <c r="L2369" s="9" t="s">
        <v>4459</v>
      </c>
      <c r="M2369" s="13"/>
      <c r="N2369" s="13"/>
      <c r="O2369" s="9"/>
      <c r="P2369" s="13"/>
      <c r="Q2369" s="13">
        <v>120</v>
      </c>
      <c r="R2369" s="9" t="s">
        <v>25</v>
      </c>
      <c r="S2369" s="9" t="s">
        <v>26</v>
      </c>
      <c r="T2369" s="9" t="s">
        <v>27</v>
      </c>
      <c r="U2369" s="13">
        <v>19000000</v>
      </c>
      <c r="V2369" s="13">
        <v>2010</v>
      </c>
      <c r="W2369" s="13">
        <v>449</v>
      </c>
      <c r="X2369" s="13">
        <v>6.1</v>
      </c>
      <c r="Y2369" s="13">
        <v>2.35</v>
      </c>
      <c r="Z2369" s="14">
        <v>0</v>
      </c>
    </row>
    <row r="2370" spans="1:26" x14ac:dyDescent="0.25">
      <c r="A2370" s="5" t="s">
        <v>20</v>
      </c>
      <c r="B2370" s="6" t="s">
        <v>329</v>
      </c>
      <c r="C2370" s="11">
        <v>97</v>
      </c>
      <c r="D2370" s="11">
        <v>95</v>
      </c>
      <c r="E2370" s="11">
        <v>189</v>
      </c>
      <c r="F2370" s="11">
        <v>306</v>
      </c>
      <c r="G2370" s="6" t="s">
        <v>2821</v>
      </c>
      <c r="H2370" s="11">
        <v>500</v>
      </c>
      <c r="I2370" s="11">
        <v>56127162</v>
      </c>
      <c r="J2370" s="6" t="s">
        <v>599</v>
      </c>
      <c r="K2370" s="6" t="s">
        <v>4459</v>
      </c>
      <c r="L2370" s="6"/>
      <c r="M2370" s="11"/>
      <c r="N2370" s="11"/>
      <c r="O2370" s="6"/>
      <c r="P2370" s="11"/>
      <c r="Q2370" s="11">
        <v>205</v>
      </c>
      <c r="R2370" s="6" t="s">
        <v>25</v>
      </c>
      <c r="S2370" s="6" t="s">
        <v>26</v>
      </c>
      <c r="T2370" s="6" t="s">
        <v>27</v>
      </c>
      <c r="U2370" s="11">
        <v>18000000</v>
      </c>
      <c r="V2370" s="11">
        <v>2003</v>
      </c>
      <c r="W2370" s="11">
        <v>308</v>
      </c>
      <c r="X2370" s="11">
        <v>5.4</v>
      </c>
      <c r="Y2370" s="11">
        <v>1.85</v>
      </c>
      <c r="Z2370" s="12">
        <v>0</v>
      </c>
    </row>
    <row r="2371" spans="1:26" x14ac:dyDescent="0.25">
      <c r="A2371" s="8" t="s">
        <v>20</v>
      </c>
      <c r="B2371" s="9" t="s">
        <v>381</v>
      </c>
      <c r="C2371" s="13">
        <v>167</v>
      </c>
      <c r="D2371" s="13">
        <v>109</v>
      </c>
      <c r="E2371" s="13">
        <v>93</v>
      </c>
      <c r="F2371" s="13">
        <v>521</v>
      </c>
      <c r="G2371" s="9" t="s">
        <v>303</v>
      </c>
      <c r="H2371" s="13">
        <v>31000</v>
      </c>
      <c r="I2371" s="13">
        <v>1357042</v>
      </c>
      <c r="J2371" s="9" t="s">
        <v>3170</v>
      </c>
      <c r="K2371" s="9" t="s">
        <v>1074</v>
      </c>
      <c r="L2371" s="9" t="s">
        <v>2604</v>
      </c>
      <c r="M2371" s="13"/>
      <c r="N2371" s="13"/>
      <c r="O2371" s="9"/>
      <c r="P2371" s="13"/>
      <c r="Q2371" s="13">
        <v>125</v>
      </c>
      <c r="R2371" s="9" t="s">
        <v>25</v>
      </c>
      <c r="S2371" s="9" t="s">
        <v>248</v>
      </c>
      <c r="T2371" s="9" t="s">
        <v>249</v>
      </c>
      <c r="U2371" s="13">
        <v>15000000</v>
      </c>
      <c r="V2371" s="13">
        <v>2011</v>
      </c>
      <c r="W2371" s="13">
        <v>3000</v>
      </c>
      <c r="X2371" s="13">
        <v>7.1</v>
      </c>
      <c r="Y2371" s="13">
        <v>2.35</v>
      </c>
      <c r="Z2371" s="14">
        <v>14000</v>
      </c>
    </row>
    <row r="2372" spans="1:26" x14ac:dyDescent="0.25">
      <c r="A2372" s="5" t="s">
        <v>20</v>
      </c>
      <c r="B2372" s="6" t="s">
        <v>42</v>
      </c>
      <c r="C2372" s="11"/>
      <c r="D2372" s="11">
        <v>43</v>
      </c>
      <c r="E2372" s="11"/>
      <c r="F2372" s="11">
        <v>211</v>
      </c>
      <c r="G2372" s="6" t="s">
        <v>2822</v>
      </c>
      <c r="H2372" s="11">
        <v>341</v>
      </c>
      <c r="I2372" s="11"/>
      <c r="J2372" s="6" t="s">
        <v>599</v>
      </c>
      <c r="K2372" s="6" t="s">
        <v>1074</v>
      </c>
      <c r="L2372" s="6" t="s">
        <v>5510</v>
      </c>
      <c r="M2372" s="11" t="s">
        <v>4459</v>
      </c>
      <c r="N2372" s="11"/>
      <c r="O2372" s="6"/>
      <c r="P2372" s="11"/>
      <c r="Q2372" s="11"/>
      <c r="R2372" s="6" t="s">
        <v>25</v>
      </c>
      <c r="S2372" s="6" t="s">
        <v>42</v>
      </c>
      <c r="T2372" s="6" t="s">
        <v>436</v>
      </c>
      <c r="U2372" s="11"/>
      <c r="V2372" s="11"/>
      <c r="W2372" s="11">
        <v>230</v>
      </c>
      <c r="X2372" s="11">
        <v>6.6</v>
      </c>
      <c r="Y2372" s="11">
        <v>1.33</v>
      </c>
      <c r="Z2372" s="12">
        <v>0</v>
      </c>
    </row>
    <row r="2373" spans="1:26" x14ac:dyDescent="0.25">
      <c r="A2373" s="8" t="s">
        <v>20</v>
      </c>
      <c r="B2373" s="9" t="s">
        <v>2823</v>
      </c>
      <c r="C2373" s="13">
        <v>47</v>
      </c>
      <c r="D2373" s="13">
        <v>85</v>
      </c>
      <c r="E2373" s="13">
        <v>2</v>
      </c>
      <c r="F2373" s="13">
        <v>402</v>
      </c>
      <c r="G2373" s="9" t="s">
        <v>1263</v>
      </c>
      <c r="H2373" s="13">
        <v>1000</v>
      </c>
      <c r="I2373" s="13">
        <v>15911333</v>
      </c>
      <c r="J2373" s="9" t="s">
        <v>378</v>
      </c>
      <c r="K2373" s="9" t="s">
        <v>599</v>
      </c>
      <c r="L2373" s="9" t="s">
        <v>1074</v>
      </c>
      <c r="M2373" s="13" t="s">
        <v>4118</v>
      </c>
      <c r="N2373" s="13" t="s">
        <v>478</v>
      </c>
      <c r="O2373" s="9"/>
      <c r="P2373" s="13"/>
      <c r="Q2373" s="13">
        <v>119</v>
      </c>
      <c r="R2373" s="9" t="s">
        <v>25</v>
      </c>
      <c r="S2373" s="9" t="s">
        <v>34</v>
      </c>
      <c r="T2373" s="9" t="s">
        <v>126</v>
      </c>
      <c r="U2373" s="13">
        <v>19000000</v>
      </c>
      <c r="V2373" s="13">
        <v>2000</v>
      </c>
      <c r="W2373" s="13">
        <v>539</v>
      </c>
      <c r="X2373" s="13">
        <v>3.6</v>
      </c>
      <c r="Y2373" s="13">
        <v>1.85</v>
      </c>
      <c r="Z2373" s="14">
        <v>663</v>
      </c>
    </row>
    <row r="2374" spans="1:26" x14ac:dyDescent="0.25">
      <c r="A2374" s="5" t="s">
        <v>20</v>
      </c>
      <c r="B2374" s="6" t="s">
        <v>421</v>
      </c>
      <c r="C2374" s="11">
        <v>308</v>
      </c>
      <c r="D2374" s="11">
        <v>101</v>
      </c>
      <c r="E2374" s="11">
        <v>42</v>
      </c>
      <c r="F2374" s="11">
        <v>219</v>
      </c>
      <c r="G2374" s="6" t="s">
        <v>129</v>
      </c>
      <c r="H2374" s="11">
        <v>991</v>
      </c>
      <c r="I2374" s="11">
        <v>39103378</v>
      </c>
      <c r="J2374" s="6" t="s">
        <v>1786</v>
      </c>
      <c r="K2374" s="6" t="s">
        <v>2604</v>
      </c>
      <c r="L2374" s="6"/>
      <c r="M2374" s="11"/>
      <c r="N2374" s="11"/>
      <c r="O2374" s="6"/>
      <c r="P2374" s="11"/>
      <c r="Q2374" s="11">
        <v>251</v>
      </c>
      <c r="R2374" s="6" t="s">
        <v>25</v>
      </c>
      <c r="S2374" s="6" t="s">
        <v>26</v>
      </c>
      <c r="T2374" s="6" t="s">
        <v>249</v>
      </c>
      <c r="U2374" s="11">
        <v>20000000</v>
      </c>
      <c r="V2374" s="11">
        <v>2010</v>
      </c>
      <c r="W2374" s="11">
        <v>894</v>
      </c>
      <c r="X2374" s="11">
        <v>6.5</v>
      </c>
      <c r="Y2374" s="11">
        <v>2.35</v>
      </c>
      <c r="Z2374" s="12">
        <v>0</v>
      </c>
    </row>
    <row r="2375" spans="1:26" x14ac:dyDescent="0.25">
      <c r="A2375" s="8" t="s">
        <v>20</v>
      </c>
      <c r="B2375" s="9" t="s">
        <v>2086</v>
      </c>
      <c r="C2375" s="13">
        <v>246</v>
      </c>
      <c r="D2375" s="13">
        <v>125</v>
      </c>
      <c r="E2375" s="13">
        <v>6000</v>
      </c>
      <c r="F2375" s="13">
        <v>7</v>
      </c>
      <c r="G2375" s="9" t="s">
        <v>2824</v>
      </c>
      <c r="H2375" s="13">
        <v>17</v>
      </c>
      <c r="I2375" s="13">
        <v>10049886</v>
      </c>
      <c r="J2375" s="9" t="s">
        <v>378</v>
      </c>
      <c r="K2375" s="9" t="s">
        <v>2809</v>
      </c>
      <c r="L2375" s="9" t="s">
        <v>4118</v>
      </c>
      <c r="M2375" s="13" t="s">
        <v>478</v>
      </c>
      <c r="N2375" s="13"/>
      <c r="O2375" s="9"/>
      <c r="P2375" s="13"/>
      <c r="Q2375" s="13">
        <v>902</v>
      </c>
      <c r="R2375" s="9" t="s">
        <v>281</v>
      </c>
      <c r="S2375" s="9" t="s">
        <v>282</v>
      </c>
      <c r="T2375" s="9" t="s">
        <v>54</v>
      </c>
      <c r="U2375" s="13">
        <v>19000000</v>
      </c>
      <c r="V2375" s="13">
        <v>2001</v>
      </c>
      <c r="W2375" s="13">
        <v>10</v>
      </c>
      <c r="X2375" s="13">
        <v>8.6</v>
      </c>
      <c r="Y2375" s="13">
        <v>1.85</v>
      </c>
      <c r="Z2375" s="14">
        <v>28000</v>
      </c>
    </row>
    <row r="2376" spans="1:26" x14ac:dyDescent="0.25">
      <c r="A2376" s="5" t="s">
        <v>20</v>
      </c>
      <c r="B2376" s="6" t="s">
        <v>2825</v>
      </c>
      <c r="C2376" s="11">
        <v>23</v>
      </c>
      <c r="D2376" s="11">
        <v>118</v>
      </c>
      <c r="E2376" s="11">
        <v>0</v>
      </c>
      <c r="F2376" s="11">
        <v>30</v>
      </c>
      <c r="G2376" s="6" t="s">
        <v>2826</v>
      </c>
      <c r="H2376" s="11">
        <v>483</v>
      </c>
      <c r="I2376" s="11"/>
      <c r="J2376" s="6" t="s">
        <v>497</v>
      </c>
      <c r="K2376" s="6" t="s">
        <v>5507</v>
      </c>
      <c r="L2376" s="6" t="s">
        <v>2604</v>
      </c>
      <c r="M2376" s="11"/>
      <c r="N2376" s="11"/>
      <c r="O2376" s="6"/>
      <c r="P2376" s="11"/>
      <c r="Q2376" s="11">
        <v>12</v>
      </c>
      <c r="R2376" s="6" t="s">
        <v>687</v>
      </c>
      <c r="S2376" s="6" t="s">
        <v>356</v>
      </c>
      <c r="T2376" s="6" t="s">
        <v>42</v>
      </c>
      <c r="U2376" s="11"/>
      <c r="V2376" s="11">
        <v>2013</v>
      </c>
      <c r="W2376" s="11">
        <v>91</v>
      </c>
      <c r="X2376" s="11">
        <v>6.2</v>
      </c>
      <c r="Y2376" s="11">
        <v>2.35</v>
      </c>
      <c r="Z2376" s="12">
        <v>332</v>
      </c>
    </row>
    <row r="2377" spans="1:26" x14ac:dyDescent="0.25">
      <c r="A2377" s="8" t="s">
        <v>20</v>
      </c>
      <c r="B2377" s="9" t="s">
        <v>545</v>
      </c>
      <c r="C2377" s="13">
        <v>29</v>
      </c>
      <c r="D2377" s="13">
        <v>132</v>
      </c>
      <c r="E2377" s="13">
        <v>79</v>
      </c>
      <c r="F2377" s="13">
        <v>1000</v>
      </c>
      <c r="G2377" s="9" t="s">
        <v>316</v>
      </c>
      <c r="H2377" s="13">
        <v>14000</v>
      </c>
      <c r="I2377" s="13">
        <v>8600000</v>
      </c>
      <c r="J2377" s="9" t="s">
        <v>497</v>
      </c>
      <c r="K2377" s="9" t="s">
        <v>378</v>
      </c>
      <c r="L2377" s="9" t="s">
        <v>1074</v>
      </c>
      <c r="M2377" s="13" t="s">
        <v>5155</v>
      </c>
      <c r="N2377" s="13" t="s">
        <v>4459</v>
      </c>
      <c r="O2377" s="9"/>
      <c r="P2377" s="13"/>
      <c r="Q2377" s="13">
        <v>95</v>
      </c>
      <c r="R2377" s="9" t="s">
        <v>25</v>
      </c>
      <c r="S2377" s="9" t="s">
        <v>34</v>
      </c>
      <c r="T2377" s="9" t="s">
        <v>54</v>
      </c>
      <c r="U2377" s="13">
        <v>25000000</v>
      </c>
      <c r="V2377" s="13">
        <v>1984</v>
      </c>
      <c r="W2377" s="13">
        <v>12000</v>
      </c>
      <c r="X2377" s="13">
        <v>7</v>
      </c>
      <c r="Y2377" s="13">
        <v>2.35</v>
      </c>
      <c r="Z2377" s="14">
        <v>1000</v>
      </c>
    </row>
    <row r="2378" spans="1:26" x14ac:dyDescent="0.25">
      <c r="A2378" s="5" t="s">
        <v>20</v>
      </c>
      <c r="B2378" s="6" t="s">
        <v>2827</v>
      </c>
      <c r="C2378" s="11">
        <v>252</v>
      </c>
      <c r="D2378" s="11">
        <v>131</v>
      </c>
      <c r="E2378" s="11">
        <v>33</v>
      </c>
      <c r="F2378" s="11">
        <v>326</v>
      </c>
      <c r="G2378" s="6" t="s">
        <v>2828</v>
      </c>
      <c r="H2378" s="11">
        <v>876</v>
      </c>
      <c r="I2378" s="11">
        <v>21483154</v>
      </c>
      <c r="J2378" s="6" t="s">
        <v>1074</v>
      </c>
      <c r="K2378" s="6" t="s">
        <v>5508</v>
      </c>
      <c r="L2378" s="6"/>
      <c r="M2378" s="11"/>
      <c r="N2378" s="11"/>
      <c r="O2378" s="6"/>
      <c r="P2378" s="11"/>
      <c r="Q2378" s="11">
        <v>236</v>
      </c>
      <c r="R2378" s="6" t="s">
        <v>25</v>
      </c>
      <c r="S2378" s="6" t="s">
        <v>26</v>
      </c>
      <c r="T2378" s="6" t="s">
        <v>27</v>
      </c>
      <c r="U2378" s="11">
        <v>19000000</v>
      </c>
      <c r="V2378" s="11">
        <v>2013</v>
      </c>
      <c r="W2378" s="11">
        <v>526</v>
      </c>
      <c r="X2378" s="11">
        <v>7.6</v>
      </c>
      <c r="Y2378" s="11">
        <v>2.35</v>
      </c>
      <c r="Z2378" s="12">
        <v>53000</v>
      </c>
    </row>
    <row r="2379" spans="1:26" x14ac:dyDescent="0.25">
      <c r="A2379" s="8" t="s">
        <v>20</v>
      </c>
      <c r="B2379" s="9" t="s">
        <v>1349</v>
      </c>
      <c r="C2379" s="13">
        <v>102</v>
      </c>
      <c r="D2379" s="13">
        <v>129</v>
      </c>
      <c r="E2379" s="13">
        <v>51</v>
      </c>
      <c r="F2379" s="13">
        <v>630</v>
      </c>
      <c r="G2379" s="9" t="s">
        <v>1520</v>
      </c>
      <c r="H2379" s="13">
        <v>948</v>
      </c>
      <c r="I2379" s="13">
        <v>8396942</v>
      </c>
      <c r="J2379" s="9" t="s">
        <v>378</v>
      </c>
      <c r="K2379" s="9" t="s">
        <v>599</v>
      </c>
      <c r="L2379" s="9" t="s">
        <v>4459</v>
      </c>
      <c r="M2379" s="13"/>
      <c r="N2379" s="13"/>
      <c r="O2379" s="9"/>
      <c r="P2379" s="13"/>
      <c r="Q2379" s="13">
        <v>103</v>
      </c>
      <c r="R2379" s="9" t="s">
        <v>25</v>
      </c>
      <c r="S2379" s="9" t="s">
        <v>26</v>
      </c>
      <c r="T2379" s="9" t="s">
        <v>249</v>
      </c>
      <c r="U2379" s="13">
        <v>19000000</v>
      </c>
      <c r="V2379" s="13">
        <v>2008</v>
      </c>
      <c r="W2379" s="13">
        <v>822</v>
      </c>
      <c r="X2379" s="13">
        <v>6.5</v>
      </c>
      <c r="Y2379" s="13">
        <v>1.85</v>
      </c>
      <c r="Z2379" s="14">
        <v>0</v>
      </c>
    </row>
    <row r="2380" spans="1:26" x14ac:dyDescent="0.25">
      <c r="A2380" s="5" t="s">
        <v>20</v>
      </c>
      <c r="B2380" s="6" t="s">
        <v>2831</v>
      </c>
      <c r="C2380" s="11">
        <v>134</v>
      </c>
      <c r="D2380" s="11">
        <v>100</v>
      </c>
      <c r="E2380" s="11">
        <v>14</v>
      </c>
      <c r="F2380" s="11">
        <v>356</v>
      </c>
      <c r="G2380" s="6" t="s">
        <v>2383</v>
      </c>
      <c r="H2380" s="11">
        <v>3000</v>
      </c>
      <c r="I2380" s="11">
        <v>12561</v>
      </c>
      <c r="J2380" s="6" t="s">
        <v>599</v>
      </c>
      <c r="K2380" s="6" t="s">
        <v>4459</v>
      </c>
      <c r="L2380" s="6"/>
      <c r="M2380" s="11"/>
      <c r="N2380" s="11"/>
      <c r="O2380" s="6"/>
      <c r="P2380" s="11"/>
      <c r="Q2380" s="11">
        <v>181</v>
      </c>
      <c r="R2380" s="6" t="s">
        <v>25</v>
      </c>
      <c r="S2380" s="6" t="s">
        <v>26</v>
      </c>
      <c r="T2380" s="6" t="s">
        <v>54</v>
      </c>
      <c r="U2380" s="11">
        <v>19000000</v>
      </c>
      <c r="V2380" s="11">
        <v>2010</v>
      </c>
      <c r="W2380" s="11">
        <v>547</v>
      </c>
      <c r="X2380" s="11">
        <v>6.4</v>
      </c>
      <c r="Y2380" s="11">
        <v>2.35</v>
      </c>
      <c r="Z2380" s="12">
        <v>13000</v>
      </c>
    </row>
    <row r="2381" spans="1:26" x14ac:dyDescent="0.25">
      <c r="A2381" s="8" t="s">
        <v>20</v>
      </c>
      <c r="B2381" s="9" t="s">
        <v>2833</v>
      </c>
      <c r="C2381" s="13">
        <v>30</v>
      </c>
      <c r="D2381" s="13">
        <v>172</v>
      </c>
      <c r="E2381" s="13">
        <v>75</v>
      </c>
      <c r="F2381" s="13">
        <v>102</v>
      </c>
      <c r="G2381" s="9" t="s">
        <v>2834</v>
      </c>
      <c r="H2381" s="13">
        <v>617</v>
      </c>
      <c r="I2381" s="13"/>
      <c r="J2381" s="9" t="s">
        <v>1074</v>
      </c>
      <c r="K2381" s="9" t="s">
        <v>5155</v>
      </c>
      <c r="L2381" s="9" t="s">
        <v>5508</v>
      </c>
      <c r="M2381" s="13"/>
      <c r="N2381" s="13"/>
      <c r="O2381" s="9"/>
      <c r="P2381" s="13"/>
      <c r="Q2381" s="13">
        <v>91</v>
      </c>
      <c r="R2381" s="9" t="s">
        <v>25</v>
      </c>
      <c r="S2381" s="9" t="s">
        <v>26</v>
      </c>
      <c r="T2381" s="9" t="s">
        <v>1704</v>
      </c>
      <c r="U2381" s="13">
        <v>19000000</v>
      </c>
      <c r="V2381" s="13">
        <v>1964</v>
      </c>
      <c r="W2381" s="13">
        <v>134</v>
      </c>
      <c r="X2381" s="13">
        <v>6.7</v>
      </c>
      <c r="Y2381" s="13">
        <v>2.2000000000000002</v>
      </c>
      <c r="Z2381" s="14">
        <v>560</v>
      </c>
    </row>
    <row r="2382" spans="1:26" x14ac:dyDescent="0.25">
      <c r="A2382" s="5" t="s">
        <v>20</v>
      </c>
      <c r="B2382" s="6" t="s">
        <v>2835</v>
      </c>
      <c r="C2382" s="11">
        <v>136</v>
      </c>
      <c r="D2382" s="11">
        <v>97</v>
      </c>
      <c r="E2382" s="11">
        <v>31</v>
      </c>
      <c r="F2382" s="11">
        <v>562</v>
      </c>
      <c r="G2382" s="6" t="s">
        <v>974</v>
      </c>
      <c r="H2382" s="11">
        <v>2000</v>
      </c>
      <c r="I2382" s="11">
        <v>6923891</v>
      </c>
      <c r="J2382" s="6" t="s">
        <v>599</v>
      </c>
      <c r="K2382" s="6" t="s">
        <v>1074</v>
      </c>
      <c r="L2382" s="6" t="s">
        <v>4459</v>
      </c>
      <c r="M2382" s="11"/>
      <c r="N2382" s="11"/>
      <c r="O2382" s="6"/>
      <c r="P2382" s="11"/>
      <c r="Q2382" s="11">
        <v>83</v>
      </c>
      <c r="R2382" s="6" t="s">
        <v>25</v>
      </c>
      <c r="S2382" s="6" t="s">
        <v>26</v>
      </c>
      <c r="T2382" s="6" t="s">
        <v>249</v>
      </c>
      <c r="U2382" s="11">
        <v>23000000</v>
      </c>
      <c r="V2382" s="11">
        <v>2011</v>
      </c>
      <c r="W2382" s="11">
        <v>2000</v>
      </c>
      <c r="X2382" s="11">
        <v>6.3</v>
      </c>
      <c r="Y2382" s="11">
        <v>2.35</v>
      </c>
      <c r="Z2382" s="12">
        <v>0</v>
      </c>
    </row>
    <row r="2383" spans="1:26" x14ac:dyDescent="0.25">
      <c r="A2383" s="8" t="s">
        <v>20</v>
      </c>
      <c r="B2383" s="9" t="s">
        <v>2836</v>
      </c>
      <c r="C2383" s="13">
        <v>102</v>
      </c>
      <c r="D2383" s="13">
        <v>121</v>
      </c>
      <c r="E2383" s="13">
        <v>33</v>
      </c>
      <c r="F2383" s="13">
        <v>505</v>
      </c>
      <c r="G2383" s="9" t="s">
        <v>703</v>
      </c>
      <c r="H2383" s="13">
        <v>1000</v>
      </c>
      <c r="I2383" s="13">
        <v>5308553</v>
      </c>
      <c r="J2383" s="9" t="s">
        <v>1074</v>
      </c>
      <c r="K2383" s="9"/>
      <c r="L2383" s="9"/>
      <c r="M2383" s="13"/>
      <c r="N2383" s="13"/>
      <c r="O2383" s="9"/>
      <c r="P2383" s="13"/>
      <c r="Q2383" s="13">
        <v>37</v>
      </c>
      <c r="R2383" s="9" t="s">
        <v>25</v>
      </c>
      <c r="S2383" s="9" t="s">
        <v>26</v>
      </c>
      <c r="T2383" s="9" t="s">
        <v>54</v>
      </c>
      <c r="U2383" s="13"/>
      <c r="V2383" s="13">
        <v>2012</v>
      </c>
      <c r="W2383" s="13">
        <v>919</v>
      </c>
      <c r="X2383" s="13">
        <v>6.4</v>
      </c>
      <c r="Y2383" s="13">
        <v>2.35</v>
      </c>
      <c r="Z2383" s="14">
        <v>0</v>
      </c>
    </row>
    <row r="2384" spans="1:26" x14ac:dyDescent="0.25">
      <c r="A2384" s="5" t="s">
        <v>20</v>
      </c>
      <c r="B2384" s="6" t="s">
        <v>2837</v>
      </c>
      <c r="C2384" s="11">
        <v>10</v>
      </c>
      <c r="D2384" s="11">
        <v>92</v>
      </c>
      <c r="E2384" s="11">
        <v>22</v>
      </c>
      <c r="F2384" s="11">
        <v>0</v>
      </c>
      <c r="G2384" s="6" t="s">
        <v>2838</v>
      </c>
      <c r="H2384" s="11">
        <v>2</v>
      </c>
      <c r="I2384" s="11">
        <v>2119994</v>
      </c>
      <c r="J2384" s="6" t="s">
        <v>4118</v>
      </c>
      <c r="K2384" s="6" t="s">
        <v>478</v>
      </c>
      <c r="L2384" s="6" t="s">
        <v>2909</v>
      </c>
      <c r="M2384" s="11"/>
      <c r="N2384" s="11"/>
      <c r="O2384" s="6"/>
      <c r="P2384" s="11"/>
      <c r="Q2384" s="11">
        <v>15</v>
      </c>
      <c r="R2384" s="6" t="s">
        <v>25</v>
      </c>
      <c r="S2384" s="6" t="s">
        <v>26</v>
      </c>
      <c r="T2384" s="6" t="s">
        <v>126</v>
      </c>
      <c r="U2384" s="11">
        <v>19000000</v>
      </c>
      <c r="V2384" s="11">
        <v>1993</v>
      </c>
      <c r="W2384" s="11">
        <v>0</v>
      </c>
      <c r="X2384" s="11">
        <v>5.7</v>
      </c>
      <c r="Y2384" s="11">
        <v>1.85</v>
      </c>
      <c r="Z2384" s="12">
        <v>238</v>
      </c>
    </row>
    <row r="2385" spans="1:26" x14ac:dyDescent="0.25">
      <c r="A2385" s="8" t="s">
        <v>20</v>
      </c>
      <c r="B2385" s="9" t="s">
        <v>2839</v>
      </c>
      <c r="C2385" s="13">
        <v>31</v>
      </c>
      <c r="D2385" s="13">
        <v>116</v>
      </c>
      <c r="E2385" s="13">
        <v>500</v>
      </c>
      <c r="F2385" s="13">
        <v>530</v>
      </c>
      <c r="G2385" s="9" t="s">
        <v>876</v>
      </c>
      <c r="H2385" s="13">
        <v>12000</v>
      </c>
      <c r="I2385" s="13">
        <v>1292527</v>
      </c>
      <c r="J2385" s="9" t="s">
        <v>5507</v>
      </c>
      <c r="K2385" s="9" t="s">
        <v>1074</v>
      </c>
      <c r="L2385" s="9" t="s">
        <v>2909</v>
      </c>
      <c r="M2385" s="13" t="s">
        <v>2604</v>
      </c>
      <c r="N2385" s="13"/>
      <c r="O2385" s="9"/>
      <c r="P2385" s="13"/>
      <c r="Q2385" s="13">
        <v>44</v>
      </c>
      <c r="R2385" s="9" t="s">
        <v>25</v>
      </c>
      <c r="S2385" s="9" t="s">
        <v>538</v>
      </c>
      <c r="T2385" s="9" t="s">
        <v>249</v>
      </c>
      <c r="U2385" s="13">
        <v>19000000</v>
      </c>
      <c r="V2385" s="13">
        <v>1996</v>
      </c>
      <c r="W2385" s="13">
        <v>1000</v>
      </c>
      <c r="X2385" s="13">
        <v>6.3</v>
      </c>
      <c r="Y2385" s="13">
        <v>1.85</v>
      </c>
      <c r="Z2385" s="14">
        <v>228</v>
      </c>
    </row>
    <row r="2386" spans="1:26" x14ac:dyDescent="0.25">
      <c r="A2386" s="5" t="s">
        <v>20</v>
      </c>
      <c r="B2386" s="6" t="s">
        <v>2840</v>
      </c>
      <c r="C2386" s="11">
        <v>63</v>
      </c>
      <c r="D2386" s="11">
        <v>110</v>
      </c>
      <c r="E2386" s="11">
        <v>44</v>
      </c>
      <c r="F2386" s="11">
        <v>85</v>
      </c>
      <c r="G2386" s="6" t="s">
        <v>1076</v>
      </c>
      <c r="H2386" s="11">
        <v>8000</v>
      </c>
      <c r="I2386" s="11">
        <v>560512</v>
      </c>
      <c r="J2386" s="6" t="s">
        <v>1074</v>
      </c>
      <c r="K2386" s="6"/>
      <c r="L2386" s="6"/>
      <c r="M2386" s="11"/>
      <c r="N2386" s="11"/>
      <c r="O2386" s="6"/>
      <c r="P2386" s="11"/>
      <c r="Q2386" s="11">
        <v>3</v>
      </c>
      <c r="R2386" s="6" t="s">
        <v>2841</v>
      </c>
      <c r="S2386" s="6" t="s">
        <v>26</v>
      </c>
      <c r="T2386" s="6" t="s">
        <v>249</v>
      </c>
      <c r="U2386" s="11"/>
      <c r="V2386" s="11">
        <v>2016</v>
      </c>
      <c r="W2386" s="11">
        <v>691</v>
      </c>
      <c r="X2386" s="11">
        <v>7.8</v>
      </c>
      <c r="Y2386" s="11">
        <v>2</v>
      </c>
      <c r="Z2386" s="12">
        <v>599</v>
      </c>
    </row>
    <row r="2387" spans="1:26" x14ac:dyDescent="0.25">
      <c r="A2387" s="8" t="s">
        <v>20</v>
      </c>
      <c r="B2387" s="9" t="s">
        <v>2842</v>
      </c>
      <c r="C2387" s="13">
        <v>220</v>
      </c>
      <c r="D2387" s="13">
        <v>90</v>
      </c>
      <c r="E2387" s="13">
        <v>15</v>
      </c>
      <c r="F2387" s="13">
        <v>16000</v>
      </c>
      <c r="G2387" s="9" t="s">
        <v>213</v>
      </c>
      <c r="H2387" s="13">
        <v>87000</v>
      </c>
      <c r="I2387" s="13">
        <v>64255243</v>
      </c>
      <c r="J2387" s="9" t="s">
        <v>1074</v>
      </c>
      <c r="K2387" s="9" t="s">
        <v>1786</v>
      </c>
      <c r="L2387" s="9" t="s">
        <v>5505</v>
      </c>
      <c r="M2387" s="13" t="s">
        <v>2604</v>
      </c>
      <c r="N2387" s="13"/>
      <c r="O2387" s="9"/>
      <c r="P2387" s="13"/>
      <c r="Q2387" s="13">
        <v>518</v>
      </c>
      <c r="R2387" s="9" t="s">
        <v>25</v>
      </c>
      <c r="S2387" s="9" t="s">
        <v>26</v>
      </c>
      <c r="T2387" s="9" t="s">
        <v>249</v>
      </c>
      <c r="U2387" s="13">
        <v>19000000</v>
      </c>
      <c r="V2387" s="13">
        <v>2005</v>
      </c>
      <c r="W2387" s="13">
        <v>17000</v>
      </c>
      <c r="X2387" s="13">
        <v>6</v>
      </c>
      <c r="Y2387" s="13">
        <v>2.35</v>
      </c>
      <c r="Z2387" s="14">
        <v>0</v>
      </c>
    </row>
    <row r="2388" spans="1:26" x14ac:dyDescent="0.25">
      <c r="A2388" s="5" t="s">
        <v>20</v>
      </c>
      <c r="B2388" s="6" t="s">
        <v>642</v>
      </c>
      <c r="C2388" s="11">
        <v>241</v>
      </c>
      <c r="D2388" s="11">
        <v>81</v>
      </c>
      <c r="E2388" s="11">
        <v>0</v>
      </c>
      <c r="F2388" s="11">
        <v>836</v>
      </c>
      <c r="G2388" s="6" t="s">
        <v>816</v>
      </c>
      <c r="H2388" s="11">
        <v>12000</v>
      </c>
      <c r="I2388" s="11">
        <v>22245861</v>
      </c>
      <c r="J2388" s="6" t="s">
        <v>599</v>
      </c>
      <c r="K2388" s="6" t="s">
        <v>1074</v>
      </c>
      <c r="L2388" s="6"/>
      <c r="M2388" s="11"/>
      <c r="N2388" s="11"/>
      <c r="O2388" s="6"/>
      <c r="P2388" s="11"/>
      <c r="Q2388" s="11">
        <v>710</v>
      </c>
      <c r="R2388" s="6" t="s">
        <v>25</v>
      </c>
      <c r="S2388" s="6" t="s">
        <v>26</v>
      </c>
      <c r="T2388" s="6" t="s">
        <v>249</v>
      </c>
      <c r="U2388" s="11">
        <v>19000000</v>
      </c>
      <c r="V2388" s="11">
        <v>2002</v>
      </c>
      <c r="W2388" s="11">
        <v>11000</v>
      </c>
      <c r="X2388" s="11">
        <v>7.7</v>
      </c>
      <c r="Y2388" s="11">
        <v>1.85</v>
      </c>
      <c r="Z2388" s="12">
        <v>0</v>
      </c>
    </row>
    <row r="2389" spans="1:26" x14ac:dyDescent="0.25">
      <c r="A2389" s="8" t="s">
        <v>309</v>
      </c>
      <c r="B2389" s="9" t="s">
        <v>854</v>
      </c>
      <c r="C2389" s="13">
        <v>252</v>
      </c>
      <c r="D2389" s="13">
        <v>97</v>
      </c>
      <c r="E2389" s="13">
        <v>0</v>
      </c>
      <c r="F2389" s="13">
        <v>233</v>
      </c>
      <c r="G2389" s="9" t="s">
        <v>1345</v>
      </c>
      <c r="H2389" s="13">
        <v>654</v>
      </c>
      <c r="I2389" s="13">
        <v>20433940</v>
      </c>
      <c r="J2389" s="9" t="s">
        <v>1786</v>
      </c>
      <c r="K2389" s="9"/>
      <c r="L2389" s="9"/>
      <c r="M2389" s="13"/>
      <c r="N2389" s="13"/>
      <c r="O2389" s="9"/>
      <c r="P2389" s="13"/>
      <c r="Q2389" s="13">
        <v>662</v>
      </c>
      <c r="R2389" s="9" t="s">
        <v>25</v>
      </c>
      <c r="S2389" s="9" t="s">
        <v>121</v>
      </c>
      <c r="T2389" s="9" t="s">
        <v>249</v>
      </c>
      <c r="U2389" s="13">
        <v>15000000</v>
      </c>
      <c r="V2389" s="13">
        <v>2005</v>
      </c>
      <c r="W2389" s="13">
        <v>529</v>
      </c>
      <c r="X2389" s="13">
        <v>6.2</v>
      </c>
      <c r="Y2389" s="13">
        <v>2.35</v>
      </c>
      <c r="Z2389" s="14">
        <v>0</v>
      </c>
    </row>
    <row r="2390" spans="1:26" x14ac:dyDescent="0.25">
      <c r="A2390" s="5" t="s">
        <v>20</v>
      </c>
      <c r="B2390" s="6" t="s">
        <v>1687</v>
      </c>
      <c r="C2390" s="11">
        <v>23</v>
      </c>
      <c r="D2390" s="11">
        <v>107</v>
      </c>
      <c r="E2390" s="11">
        <v>15</v>
      </c>
      <c r="F2390" s="11">
        <v>27</v>
      </c>
      <c r="G2390" s="6" t="s">
        <v>2843</v>
      </c>
      <c r="H2390" s="11">
        <v>82</v>
      </c>
      <c r="I2390" s="11"/>
      <c r="J2390" s="6" t="s">
        <v>497</v>
      </c>
      <c r="K2390" s="6"/>
      <c r="L2390" s="6"/>
      <c r="M2390" s="11"/>
      <c r="N2390" s="11"/>
      <c r="O2390" s="6"/>
      <c r="P2390" s="11"/>
      <c r="Q2390" s="11">
        <v>4</v>
      </c>
      <c r="R2390" s="6" t="s">
        <v>2846</v>
      </c>
      <c r="S2390" s="6" t="s">
        <v>356</v>
      </c>
      <c r="T2390" s="6" t="s">
        <v>27</v>
      </c>
      <c r="U2390" s="11"/>
      <c r="V2390" s="11">
        <v>2013</v>
      </c>
      <c r="W2390" s="11">
        <v>39</v>
      </c>
      <c r="X2390" s="11">
        <v>5.7</v>
      </c>
      <c r="Y2390" s="11">
        <v>1.85</v>
      </c>
      <c r="Z2390" s="12">
        <v>124</v>
      </c>
    </row>
    <row r="2391" spans="1:26" x14ac:dyDescent="0.25">
      <c r="A2391" s="8" t="s">
        <v>20</v>
      </c>
      <c r="B2391" s="9" t="s">
        <v>924</v>
      </c>
      <c r="C2391" s="13">
        <v>156</v>
      </c>
      <c r="D2391" s="13">
        <v>118</v>
      </c>
      <c r="E2391" s="13">
        <v>0</v>
      </c>
      <c r="F2391" s="13">
        <v>551</v>
      </c>
      <c r="G2391" s="9" t="s">
        <v>713</v>
      </c>
      <c r="H2391" s="13">
        <v>40000</v>
      </c>
      <c r="I2391" s="13">
        <v>10562387</v>
      </c>
      <c r="J2391" s="9" t="s">
        <v>378</v>
      </c>
      <c r="K2391" s="9" t="s">
        <v>599</v>
      </c>
      <c r="L2391" s="9" t="s">
        <v>1074</v>
      </c>
      <c r="M2391" s="13"/>
      <c r="N2391" s="13"/>
      <c r="O2391" s="9"/>
      <c r="P2391" s="13"/>
      <c r="Q2391" s="13">
        <v>648</v>
      </c>
      <c r="R2391" s="9" t="s">
        <v>25</v>
      </c>
      <c r="S2391" s="9" t="s">
        <v>26</v>
      </c>
      <c r="T2391" s="9" t="s">
        <v>249</v>
      </c>
      <c r="U2391" s="13">
        <v>18500000</v>
      </c>
      <c r="V2391" s="13">
        <v>1998</v>
      </c>
      <c r="W2391" s="13">
        <v>693</v>
      </c>
      <c r="X2391" s="13">
        <v>7.7</v>
      </c>
      <c r="Y2391" s="13">
        <v>2.35</v>
      </c>
      <c r="Z2391" s="14">
        <v>15000</v>
      </c>
    </row>
    <row r="2392" spans="1:26" x14ac:dyDescent="0.25">
      <c r="A2392" s="5" t="s">
        <v>20</v>
      </c>
      <c r="B2392" s="6" t="s">
        <v>2847</v>
      </c>
      <c r="C2392" s="11">
        <v>192</v>
      </c>
      <c r="D2392" s="11">
        <v>100</v>
      </c>
      <c r="E2392" s="11">
        <v>0</v>
      </c>
      <c r="F2392" s="11">
        <v>985</v>
      </c>
      <c r="G2392" s="6" t="s">
        <v>1421</v>
      </c>
      <c r="H2392" s="11">
        <v>3000</v>
      </c>
      <c r="I2392" s="11">
        <v>18439082</v>
      </c>
      <c r="J2392" s="6" t="s">
        <v>599</v>
      </c>
      <c r="K2392" s="6" t="s">
        <v>478</v>
      </c>
      <c r="L2392" s="6" t="s">
        <v>4459</v>
      </c>
      <c r="M2392" s="11"/>
      <c r="N2392" s="11"/>
      <c r="O2392" s="6"/>
      <c r="P2392" s="11"/>
      <c r="Q2392" s="11">
        <v>287</v>
      </c>
      <c r="R2392" s="6" t="s">
        <v>25</v>
      </c>
      <c r="S2392" s="6" t="s">
        <v>26</v>
      </c>
      <c r="T2392" s="6" t="s">
        <v>27</v>
      </c>
      <c r="U2392" s="11">
        <v>18500000</v>
      </c>
      <c r="V2392" s="11">
        <v>2009</v>
      </c>
      <c r="W2392" s="11">
        <v>2000</v>
      </c>
      <c r="X2392" s="11">
        <v>6.4</v>
      </c>
      <c r="Y2392" s="11">
        <v>1.85</v>
      </c>
      <c r="Z2392" s="12">
        <v>13000</v>
      </c>
    </row>
    <row r="2393" spans="1:26" x14ac:dyDescent="0.25">
      <c r="A2393" s="8" t="s">
        <v>20</v>
      </c>
      <c r="B2393" s="9" t="s">
        <v>1789</v>
      </c>
      <c r="C2393" s="13">
        <v>351</v>
      </c>
      <c r="D2393" s="13">
        <v>97</v>
      </c>
      <c r="E2393" s="13">
        <v>89</v>
      </c>
      <c r="F2393" s="13">
        <v>329</v>
      </c>
      <c r="G2393" s="9" t="s">
        <v>2848</v>
      </c>
      <c r="H2393" s="13">
        <v>920</v>
      </c>
      <c r="I2393" s="13">
        <v>150056505</v>
      </c>
      <c r="J2393" s="9" t="s">
        <v>599</v>
      </c>
      <c r="K2393" s="9"/>
      <c r="L2393" s="9"/>
      <c r="M2393" s="13"/>
      <c r="N2393" s="13"/>
      <c r="O2393" s="9"/>
      <c r="P2393" s="13"/>
      <c r="Q2393" s="13">
        <v>397</v>
      </c>
      <c r="R2393" s="9" t="s">
        <v>25</v>
      </c>
      <c r="S2393" s="9" t="s">
        <v>26</v>
      </c>
      <c r="T2393" s="9" t="s">
        <v>249</v>
      </c>
      <c r="U2393" s="13">
        <v>18000000</v>
      </c>
      <c r="V2393" s="13">
        <v>2014</v>
      </c>
      <c r="W2393" s="13">
        <v>798</v>
      </c>
      <c r="X2393" s="13">
        <v>6.4</v>
      </c>
      <c r="Y2393" s="13">
        <v>2.35</v>
      </c>
      <c r="Z2393" s="14">
        <v>21000</v>
      </c>
    </row>
    <row r="2394" spans="1:26" x14ac:dyDescent="0.25">
      <c r="A2394" s="5" t="s">
        <v>20</v>
      </c>
      <c r="B2394" s="6" t="s">
        <v>625</v>
      </c>
      <c r="C2394" s="11">
        <v>57</v>
      </c>
      <c r="D2394" s="11">
        <v>114</v>
      </c>
      <c r="E2394" s="11">
        <v>55</v>
      </c>
      <c r="F2394" s="11">
        <v>360</v>
      </c>
      <c r="G2394" s="6" t="s">
        <v>2849</v>
      </c>
      <c r="H2394" s="11">
        <v>789</v>
      </c>
      <c r="I2394" s="11">
        <v>119938730</v>
      </c>
      <c r="J2394" s="6" t="s">
        <v>497</v>
      </c>
      <c r="K2394" s="6" t="s">
        <v>599</v>
      </c>
      <c r="L2394" s="6" t="s">
        <v>5507</v>
      </c>
      <c r="M2394" s="11" t="s">
        <v>478</v>
      </c>
      <c r="N2394" s="11"/>
      <c r="O2394" s="6"/>
      <c r="P2394" s="11"/>
      <c r="Q2394" s="11">
        <v>213</v>
      </c>
      <c r="R2394" s="6" t="s">
        <v>25</v>
      </c>
      <c r="S2394" s="6" t="s">
        <v>26</v>
      </c>
      <c r="T2394" s="6" t="s">
        <v>27</v>
      </c>
      <c r="U2394" s="11">
        <v>18000000</v>
      </c>
      <c r="V2394" s="11">
        <v>1994</v>
      </c>
      <c r="W2394" s="11">
        <v>424</v>
      </c>
      <c r="X2394" s="11">
        <v>6.9</v>
      </c>
      <c r="Y2394" s="11">
        <v>1.85</v>
      </c>
      <c r="Z2394" s="12">
        <v>0</v>
      </c>
    </row>
    <row r="2395" spans="1:26" x14ac:dyDescent="0.25">
      <c r="A2395" s="8" t="s">
        <v>20</v>
      </c>
      <c r="B2395" s="9" t="s">
        <v>1604</v>
      </c>
      <c r="C2395" s="13">
        <v>99</v>
      </c>
      <c r="D2395" s="13">
        <v>130</v>
      </c>
      <c r="E2395" s="13">
        <v>545</v>
      </c>
      <c r="F2395" s="13">
        <v>697</v>
      </c>
      <c r="G2395" s="9" t="s">
        <v>692</v>
      </c>
      <c r="H2395" s="13">
        <v>15000</v>
      </c>
      <c r="I2395" s="13">
        <v>114968774</v>
      </c>
      <c r="J2395" s="9" t="s">
        <v>599</v>
      </c>
      <c r="K2395" s="9" t="s">
        <v>1074</v>
      </c>
      <c r="L2395" s="9" t="s">
        <v>4118</v>
      </c>
      <c r="M2395" s="13" t="s">
        <v>478</v>
      </c>
      <c r="N2395" s="13" t="s">
        <v>4459</v>
      </c>
      <c r="O2395" s="9"/>
      <c r="P2395" s="13"/>
      <c r="Q2395" s="13">
        <v>204</v>
      </c>
      <c r="R2395" s="9" t="s">
        <v>25</v>
      </c>
      <c r="S2395" s="9" t="s">
        <v>26</v>
      </c>
      <c r="T2395" s="9" t="s">
        <v>54</v>
      </c>
      <c r="U2395" s="13">
        <v>18000000</v>
      </c>
      <c r="V2395" s="13">
        <v>1988</v>
      </c>
      <c r="W2395" s="13">
        <v>11000</v>
      </c>
      <c r="X2395" s="13">
        <v>7.3</v>
      </c>
      <c r="Y2395" s="13">
        <v>1.85</v>
      </c>
      <c r="Z2395" s="14">
        <v>0</v>
      </c>
    </row>
    <row r="2396" spans="1:26" x14ac:dyDescent="0.25">
      <c r="A2396" s="5" t="s">
        <v>20</v>
      </c>
      <c r="B2396" s="6" t="s">
        <v>1161</v>
      </c>
      <c r="C2396" s="11">
        <v>343</v>
      </c>
      <c r="D2396" s="11">
        <v>82</v>
      </c>
      <c r="E2396" s="11">
        <v>119</v>
      </c>
      <c r="F2396" s="11">
        <v>6</v>
      </c>
      <c r="G2396" s="6" t="s">
        <v>2850</v>
      </c>
      <c r="H2396" s="11">
        <v>332</v>
      </c>
      <c r="I2396" s="11">
        <v>128505958</v>
      </c>
      <c r="J2396" s="6" t="s">
        <v>599</v>
      </c>
      <c r="K2396" s="6"/>
      <c r="L2396" s="6"/>
      <c r="M2396" s="11"/>
      <c r="N2396" s="11"/>
      <c r="O2396" s="6"/>
      <c r="P2396" s="11"/>
      <c r="Q2396" s="11">
        <v>1198</v>
      </c>
      <c r="R2396" s="6" t="s">
        <v>25</v>
      </c>
      <c r="S2396" s="6" t="s">
        <v>26</v>
      </c>
      <c r="T2396" s="6" t="s">
        <v>249</v>
      </c>
      <c r="U2396" s="11">
        <v>18000000</v>
      </c>
      <c r="V2396" s="11">
        <v>2006</v>
      </c>
      <c r="W2396" s="11">
        <v>165</v>
      </c>
      <c r="X2396" s="11">
        <v>7.3</v>
      </c>
      <c r="Y2396" s="11">
        <v>1.85</v>
      </c>
      <c r="Z2396" s="12">
        <v>0</v>
      </c>
    </row>
    <row r="2397" spans="1:26" x14ac:dyDescent="0.25">
      <c r="A2397" s="8" t="s">
        <v>20</v>
      </c>
      <c r="B2397" s="9" t="s">
        <v>995</v>
      </c>
      <c r="C2397" s="13">
        <v>163</v>
      </c>
      <c r="D2397" s="13">
        <v>96</v>
      </c>
      <c r="E2397" s="13">
        <v>126</v>
      </c>
      <c r="F2397" s="13">
        <v>584</v>
      </c>
      <c r="G2397" s="9" t="s">
        <v>2851</v>
      </c>
      <c r="H2397" s="13">
        <v>2000</v>
      </c>
      <c r="I2397" s="13">
        <v>95001351</v>
      </c>
      <c r="J2397" s="9" t="s">
        <v>599</v>
      </c>
      <c r="K2397" s="9" t="s">
        <v>4459</v>
      </c>
      <c r="L2397" s="9"/>
      <c r="M2397" s="13"/>
      <c r="N2397" s="13"/>
      <c r="O2397" s="9"/>
      <c r="P2397" s="13"/>
      <c r="Q2397" s="13">
        <v>548</v>
      </c>
      <c r="R2397" s="9" t="s">
        <v>25</v>
      </c>
      <c r="S2397" s="9" t="s">
        <v>26</v>
      </c>
      <c r="T2397" s="9" t="s">
        <v>27</v>
      </c>
      <c r="U2397" s="13">
        <v>18000000</v>
      </c>
      <c r="V2397" s="13">
        <v>2001</v>
      </c>
      <c r="W2397" s="13">
        <v>788</v>
      </c>
      <c r="X2397" s="13">
        <v>6.2</v>
      </c>
      <c r="Y2397" s="13">
        <v>2.35</v>
      </c>
      <c r="Z2397" s="14">
        <v>0</v>
      </c>
    </row>
    <row r="2398" spans="1:26" x14ac:dyDescent="0.25">
      <c r="A2398" s="5" t="s">
        <v>20</v>
      </c>
      <c r="B2398" s="6" t="s">
        <v>403</v>
      </c>
      <c r="C2398" s="11">
        <v>110</v>
      </c>
      <c r="D2398" s="11">
        <v>105</v>
      </c>
      <c r="E2398" s="11">
        <v>12000</v>
      </c>
      <c r="F2398" s="11">
        <v>643</v>
      </c>
      <c r="G2398" s="6" t="s">
        <v>1983</v>
      </c>
      <c r="H2398" s="11">
        <v>12000</v>
      </c>
      <c r="I2398" s="11">
        <v>76400000</v>
      </c>
      <c r="J2398" s="6" t="s">
        <v>497</v>
      </c>
      <c r="K2398" s="6" t="s">
        <v>378</v>
      </c>
      <c r="L2398" s="6" t="s">
        <v>2970</v>
      </c>
      <c r="M2398" s="11"/>
      <c r="N2398" s="11"/>
      <c r="O2398" s="6"/>
      <c r="P2398" s="11"/>
      <c r="Q2398" s="11">
        <v>192</v>
      </c>
      <c r="R2398" s="6" t="s">
        <v>25</v>
      </c>
      <c r="S2398" s="6" t="s">
        <v>26</v>
      </c>
      <c r="T2398" s="6" t="s">
        <v>54</v>
      </c>
      <c r="U2398" s="11">
        <v>17000000</v>
      </c>
      <c r="V2398" s="11">
        <v>1984</v>
      </c>
      <c r="W2398" s="11">
        <v>664</v>
      </c>
      <c r="X2398" s="11">
        <v>6.6</v>
      </c>
      <c r="Y2398" s="11">
        <v>2.35</v>
      </c>
      <c r="Z2398" s="12">
        <v>0</v>
      </c>
    </row>
    <row r="2399" spans="1:26" x14ac:dyDescent="0.25">
      <c r="A2399" s="8" t="s">
        <v>20</v>
      </c>
      <c r="B2399" s="9" t="s">
        <v>897</v>
      </c>
      <c r="C2399" s="13">
        <v>233</v>
      </c>
      <c r="D2399" s="13">
        <v>122</v>
      </c>
      <c r="E2399" s="13">
        <v>301</v>
      </c>
      <c r="F2399" s="13">
        <v>457</v>
      </c>
      <c r="G2399" s="9" t="s">
        <v>1263</v>
      </c>
      <c r="H2399" s="13">
        <v>1000</v>
      </c>
      <c r="I2399" s="13">
        <v>75072454</v>
      </c>
      <c r="J2399" s="9" t="s">
        <v>1074</v>
      </c>
      <c r="K2399" s="9" t="s">
        <v>1786</v>
      </c>
      <c r="L2399" s="9" t="s">
        <v>2604</v>
      </c>
      <c r="M2399" s="13"/>
      <c r="N2399" s="13"/>
      <c r="O2399" s="9"/>
      <c r="P2399" s="13"/>
      <c r="Q2399" s="13">
        <v>522</v>
      </c>
      <c r="R2399" s="9" t="s">
        <v>25</v>
      </c>
      <c r="S2399" s="9" t="s">
        <v>26</v>
      </c>
      <c r="T2399" s="9" t="s">
        <v>27</v>
      </c>
      <c r="U2399" s="13">
        <v>20000000</v>
      </c>
      <c r="V2399" s="13">
        <v>2005</v>
      </c>
      <c r="W2399" s="13">
        <v>539</v>
      </c>
      <c r="X2399" s="13">
        <v>6.7</v>
      </c>
      <c r="Y2399" s="13">
        <v>2.35</v>
      </c>
      <c r="Z2399" s="14">
        <v>0</v>
      </c>
    </row>
    <row r="2400" spans="1:26" x14ac:dyDescent="0.25">
      <c r="A2400" s="5" t="s">
        <v>20</v>
      </c>
      <c r="B2400" s="6" t="s">
        <v>254</v>
      </c>
      <c r="C2400" s="11">
        <v>91</v>
      </c>
      <c r="D2400" s="11">
        <v>88</v>
      </c>
      <c r="E2400" s="11">
        <v>31</v>
      </c>
      <c r="F2400" s="11">
        <v>489</v>
      </c>
      <c r="G2400" s="6" t="s">
        <v>2445</v>
      </c>
      <c r="H2400" s="11">
        <v>1000</v>
      </c>
      <c r="I2400" s="11">
        <v>65535067</v>
      </c>
      <c r="J2400" s="6" t="s">
        <v>599</v>
      </c>
      <c r="K2400" s="6" t="s">
        <v>4459</v>
      </c>
      <c r="L2400" s="6"/>
      <c r="M2400" s="11"/>
      <c r="N2400" s="11"/>
      <c r="O2400" s="6"/>
      <c r="P2400" s="11"/>
      <c r="Q2400" s="11">
        <v>202</v>
      </c>
      <c r="R2400" s="6" t="s">
        <v>25</v>
      </c>
      <c r="S2400" s="6" t="s">
        <v>26</v>
      </c>
      <c r="T2400" s="6" t="s">
        <v>249</v>
      </c>
      <c r="U2400" s="11">
        <v>17000000</v>
      </c>
      <c r="V2400" s="11">
        <v>1999</v>
      </c>
      <c r="W2400" s="11">
        <v>489</v>
      </c>
      <c r="X2400" s="11">
        <v>5.7</v>
      </c>
      <c r="Y2400" s="11">
        <v>1.85</v>
      </c>
      <c r="Z2400" s="12">
        <v>0</v>
      </c>
    </row>
    <row r="2401" spans="1:26" x14ac:dyDescent="0.25">
      <c r="A2401" s="8" t="s">
        <v>20</v>
      </c>
      <c r="B2401" s="9" t="s">
        <v>2853</v>
      </c>
      <c r="C2401" s="13">
        <v>169</v>
      </c>
      <c r="D2401" s="13">
        <v>110</v>
      </c>
      <c r="E2401" s="13">
        <v>179</v>
      </c>
      <c r="F2401" s="13">
        <v>734</v>
      </c>
      <c r="G2401" s="9" t="s">
        <v>1172</v>
      </c>
      <c r="H2401" s="13">
        <v>12000</v>
      </c>
      <c r="I2401" s="13">
        <v>13998282</v>
      </c>
      <c r="J2401" s="9" t="s">
        <v>497</v>
      </c>
      <c r="K2401" s="9" t="s">
        <v>1074</v>
      </c>
      <c r="L2401" s="9" t="s">
        <v>478</v>
      </c>
      <c r="M2401" s="13" t="s">
        <v>5505</v>
      </c>
      <c r="N2401" s="13" t="s">
        <v>2604</v>
      </c>
      <c r="O2401" s="9"/>
      <c r="P2401" s="13"/>
      <c r="Q2401" s="13">
        <v>374</v>
      </c>
      <c r="R2401" s="9" t="s">
        <v>25</v>
      </c>
      <c r="S2401" s="9" t="s">
        <v>26</v>
      </c>
      <c r="T2401" s="9" t="s">
        <v>27</v>
      </c>
      <c r="U2401" s="13">
        <v>16000000</v>
      </c>
      <c r="V2401" s="13">
        <v>2014</v>
      </c>
      <c r="W2401" s="13">
        <v>1000</v>
      </c>
      <c r="X2401" s="13">
        <v>3.1</v>
      </c>
      <c r="Y2401" s="13">
        <v>2.35</v>
      </c>
      <c r="Z2401" s="14">
        <v>31000</v>
      </c>
    </row>
    <row r="2402" spans="1:26" x14ac:dyDescent="0.25">
      <c r="A2402" s="5" t="s">
        <v>20</v>
      </c>
      <c r="B2402" s="6" t="s">
        <v>2707</v>
      </c>
      <c r="C2402" s="11">
        <v>142</v>
      </c>
      <c r="D2402" s="11">
        <v>103</v>
      </c>
      <c r="E2402" s="11">
        <v>15</v>
      </c>
      <c r="F2402" s="11">
        <v>172</v>
      </c>
      <c r="G2402" s="6" t="s">
        <v>2854</v>
      </c>
      <c r="H2402" s="11">
        <v>723</v>
      </c>
      <c r="I2402" s="11">
        <v>6061759</v>
      </c>
      <c r="J2402" s="6" t="s">
        <v>599</v>
      </c>
      <c r="K2402" s="6" t="s">
        <v>1074</v>
      </c>
      <c r="L2402" s="6" t="s">
        <v>4459</v>
      </c>
      <c r="M2402" s="11"/>
      <c r="N2402" s="11"/>
      <c r="O2402" s="6"/>
      <c r="P2402" s="11"/>
      <c r="Q2402" s="11">
        <v>475</v>
      </c>
      <c r="R2402" s="6" t="s">
        <v>25</v>
      </c>
      <c r="S2402" s="6" t="s">
        <v>26</v>
      </c>
      <c r="T2402" s="6" t="s">
        <v>27</v>
      </c>
      <c r="U2402" s="11">
        <v>17000000</v>
      </c>
      <c r="V2402" s="11">
        <v>2005</v>
      </c>
      <c r="W2402" s="11">
        <v>552</v>
      </c>
      <c r="X2402" s="11">
        <v>6.3</v>
      </c>
      <c r="Y2402" s="11">
        <v>1.85</v>
      </c>
      <c r="Z2402" s="12">
        <v>0</v>
      </c>
    </row>
    <row r="2403" spans="1:26" x14ac:dyDescent="0.25">
      <c r="A2403" s="8" t="s">
        <v>309</v>
      </c>
      <c r="B2403" s="9" t="s">
        <v>1985</v>
      </c>
      <c r="C2403" s="13">
        <v>50</v>
      </c>
      <c r="D2403" s="13">
        <v>106</v>
      </c>
      <c r="E2403" s="13">
        <v>8</v>
      </c>
      <c r="F2403" s="13">
        <v>521</v>
      </c>
      <c r="G2403" s="9" t="s">
        <v>2855</v>
      </c>
      <c r="H2403" s="13">
        <v>748</v>
      </c>
      <c r="I2403" s="13">
        <v>64955956</v>
      </c>
      <c r="J2403" s="9" t="s">
        <v>599</v>
      </c>
      <c r="K2403" s="9" t="s">
        <v>1074</v>
      </c>
      <c r="L2403" s="9"/>
      <c r="M2403" s="13"/>
      <c r="N2403" s="13"/>
      <c r="O2403" s="9"/>
      <c r="P2403" s="13"/>
      <c r="Q2403" s="13">
        <v>69</v>
      </c>
      <c r="R2403" s="9" t="s">
        <v>25</v>
      </c>
      <c r="S2403" s="9" t="s">
        <v>26</v>
      </c>
      <c r="T2403" s="9" t="s">
        <v>27</v>
      </c>
      <c r="U2403" s="13">
        <v>18000000</v>
      </c>
      <c r="V2403" s="13">
        <v>2004</v>
      </c>
      <c r="W2403" s="13">
        <v>656</v>
      </c>
      <c r="X2403" s="13">
        <v>5.7</v>
      </c>
      <c r="Y2403" s="13">
        <v>1.85</v>
      </c>
      <c r="Z2403" s="14">
        <v>265</v>
      </c>
    </row>
    <row r="2404" spans="1:26" x14ac:dyDescent="0.25">
      <c r="A2404" s="5" t="s">
        <v>20</v>
      </c>
      <c r="B2404" s="6" t="s">
        <v>2856</v>
      </c>
      <c r="C2404" s="11">
        <v>195</v>
      </c>
      <c r="D2404" s="11">
        <v>98</v>
      </c>
      <c r="E2404" s="11">
        <v>72</v>
      </c>
      <c r="F2404" s="11">
        <v>566</v>
      </c>
      <c r="G2404" s="6" t="s">
        <v>1457</v>
      </c>
      <c r="H2404" s="11">
        <v>1000</v>
      </c>
      <c r="I2404" s="11">
        <v>60057639</v>
      </c>
      <c r="J2404" s="6" t="s">
        <v>599</v>
      </c>
      <c r="K2404" s="6" t="s">
        <v>5507</v>
      </c>
      <c r="L2404" s="6" t="s">
        <v>1074</v>
      </c>
      <c r="M2404" s="11"/>
      <c r="N2404" s="11"/>
      <c r="O2404" s="6"/>
      <c r="P2404" s="11"/>
      <c r="Q2404" s="11">
        <v>485</v>
      </c>
      <c r="R2404" s="6" t="s">
        <v>25</v>
      </c>
      <c r="S2404" s="6" t="s">
        <v>26</v>
      </c>
      <c r="T2404" s="6" t="s">
        <v>249</v>
      </c>
      <c r="U2404" s="11">
        <v>18000000</v>
      </c>
      <c r="V2404" s="11">
        <v>2003</v>
      </c>
      <c r="W2404" s="11">
        <v>624</v>
      </c>
      <c r="X2404" s="11">
        <v>7.1</v>
      </c>
      <c r="Y2404" s="11">
        <v>1.85</v>
      </c>
      <c r="Z2404" s="12">
        <v>10000</v>
      </c>
    </row>
    <row r="2405" spans="1:26" x14ac:dyDescent="0.25">
      <c r="A2405" s="8" t="s">
        <v>20</v>
      </c>
      <c r="B2405" s="9" t="s">
        <v>693</v>
      </c>
      <c r="C2405" s="13">
        <v>129</v>
      </c>
      <c r="D2405" s="13">
        <v>68</v>
      </c>
      <c r="E2405" s="13">
        <v>116</v>
      </c>
      <c r="F2405" s="13">
        <v>481</v>
      </c>
      <c r="G2405" s="9" t="s">
        <v>904</v>
      </c>
      <c r="H2405" s="13">
        <v>8000</v>
      </c>
      <c r="I2405" s="13">
        <v>53868030</v>
      </c>
      <c r="J2405" s="9" t="s">
        <v>599</v>
      </c>
      <c r="K2405" s="9" t="s">
        <v>5507</v>
      </c>
      <c r="L2405" s="9"/>
      <c r="M2405" s="13"/>
      <c r="N2405" s="13"/>
      <c r="O2405" s="9"/>
      <c r="P2405" s="13"/>
      <c r="Q2405" s="13">
        <v>425</v>
      </c>
      <c r="R2405" s="9" t="s">
        <v>25</v>
      </c>
      <c r="S2405" s="9" t="s">
        <v>26</v>
      </c>
      <c r="T2405" s="9" t="s">
        <v>27</v>
      </c>
      <c r="U2405" s="13">
        <v>17000000</v>
      </c>
      <c r="V2405" s="13">
        <v>1997</v>
      </c>
      <c r="W2405" s="13">
        <v>503</v>
      </c>
      <c r="X2405" s="13">
        <v>7</v>
      </c>
      <c r="Y2405" s="13">
        <v>2.35</v>
      </c>
      <c r="Z2405" s="14">
        <v>0</v>
      </c>
    </row>
    <row r="2406" spans="1:26" x14ac:dyDescent="0.25">
      <c r="A2406" s="5" t="s">
        <v>20</v>
      </c>
      <c r="B2406" s="6" t="s">
        <v>1948</v>
      </c>
      <c r="C2406" s="11">
        <v>156</v>
      </c>
      <c r="D2406" s="11">
        <v>94</v>
      </c>
      <c r="E2406" s="11">
        <v>52</v>
      </c>
      <c r="F2406" s="11">
        <v>261</v>
      </c>
      <c r="G2406" s="6" t="s">
        <v>2857</v>
      </c>
      <c r="H2406" s="11">
        <v>567</v>
      </c>
      <c r="I2406" s="11">
        <v>59573085</v>
      </c>
      <c r="J2406" s="6" t="s">
        <v>599</v>
      </c>
      <c r="K2406" s="6" t="s">
        <v>4118</v>
      </c>
      <c r="L2406" s="6" t="s">
        <v>4459</v>
      </c>
      <c r="M2406" s="11"/>
      <c r="N2406" s="11"/>
      <c r="O2406" s="6"/>
      <c r="P2406" s="11"/>
      <c r="Q2406" s="11">
        <v>103</v>
      </c>
      <c r="R2406" s="6" t="s">
        <v>25</v>
      </c>
      <c r="S2406" s="6" t="s">
        <v>26</v>
      </c>
      <c r="T2406" s="6" t="s">
        <v>27</v>
      </c>
      <c r="U2406" s="11">
        <v>18000000</v>
      </c>
      <c r="V2406" s="11">
        <v>2016</v>
      </c>
      <c r="W2406" s="11">
        <v>312</v>
      </c>
      <c r="X2406" s="11">
        <v>6.1</v>
      </c>
      <c r="Y2406" s="11">
        <v>2.35</v>
      </c>
      <c r="Z2406" s="12">
        <v>19000</v>
      </c>
    </row>
    <row r="2407" spans="1:26" x14ac:dyDescent="0.25">
      <c r="A2407" s="8" t="s">
        <v>20</v>
      </c>
      <c r="B2407" s="9" t="s">
        <v>370</v>
      </c>
      <c r="C2407" s="13">
        <v>103</v>
      </c>
      <c r="D2407" s="13">
        <v>99</v>
      </c>
      <c r="E2407" s="13">
        <v>42</v>
      </c>
      <c r="F2407" s="13">
        <v>557</v>
      </c>
      <c r="G2407" s="9" t="s">
        <v>760</v>
      </c>
      <c r="H2407" s="13">
        <v>975</v>
      </c>
      <c r="I2407" s="13">
        <v>52691009</v>
      </c>
      <c r="J2407" s="9" t="s">
        <v>599</v>
      </c>
      <c r="K2407" s="9" t="s">
        <v>4118</v>
      </c>
      <c r="L2407" s="9"/>
      <c r="M2407" s="13"/>
      <c r="N2407" s="13"/>
      <c r="O2407" s="9"/>
      <c r="P2407" s="13"/>
      <c r="Q2407" s="13">
        <v>45</v>
      </c>
      <c r="R2407" s="9" t="s">
        <v>25</v>
      </c>
      <c r="S2407" s="9" t="s">
        <v>26</v>
      </c>
      <c r="T2407" s="9" t="s">
        <v>54</v>
      </c>
      <c r="U2407" s="13">
        <v>21000000</v>
      </c>
      <c r="V2407" s="13">
        <v>2011</v>
      </c>
      <c r="W2407" s="13">
        <v>569</v>
      </c>
      <c r="X2407" s="13">
        <v>6.6</v>
      </c>
      <c r="Y2407" s="13">
        <v>2.35</v>
      </c>
      <c r="Z2407" s="14">
        <v>0</v>
      </c>
    </row>
    <row r="2408" spans="1:26" x14ac:dyDescent="0.25">
      <c r="A2408" s="5" t="s">
        <v>20</v>
      </c>
      <c r="B2408" s="6" t="s">
        <v>491</v>
      </c>
      <c r="C2408" s="11">
        <v>217</v>
      </c>
      <c r="D2408" s="11">
        <v>107</v>
      </c>
      <c r="E2408" s="11">
        <v>323</v>
      </c>
      <c r="F2408" s="11">
        <v>794</v>
      </c>
      <c r="G2408" s="6" t="s">
        <v>1479</v>
      </c>
      <c r="H2408" s="11">
        <v>1000</v>
      </c>
      <c r="I2408" s="11">
        <v>59735548</v>
      </c>
      <c r="J2408" s="6" t="s">
        <v>497</v>
      </c>
      <c r="K2408" s="6" t="s">
        <v>1786</v>
      </c>
      <c r="L2408" s="6" t="s">
        <v>2970</v>
      </c>
      <c r="M2408" s="11"/>
      <c r="N2408" s="11"/>
      <c r="O2408" s="6"/>
      <c r="P2408" s="11"/>
      <c r="Q2408" s="11">
        <v>629</v>
      </c>
      <c r="R2408" s="6" t="s">
        <v>25</v>
      </c>
      <c r="S2408" s="6" t="s">
        <v>26</v>
      </c>
      <c r="T2408" s="6" t="s">
        <v>249</v>
      </c>
      <c r="U2408" s="11">
        <v>15000000</v>
      </c>
      <c r="V2408" s="11">
        <v>1987</v>
      </c>
      <c r="W2408" s="11">
        <v>1000</v>
      </c>
      <c r="X2408" s="11">
        <v>7.8</v>
      </c>
      <c r="Y2408" s="11">
        <v>1.85</v>
      </c>
      <c r="Z2408" s="12">
        <v>13000</v>
      </c>
    </row>
    <row r="2409" spans="1:26" x14ac:dyDescent="0.25">
      <c r="A2409" s="8" t="s">
        <v>20</v>
      </c>
      <c r="B2409" s="9" t="s">
        <v>1452</v>
      </c>
      <c r="C2409" s="13">
        <v>134</v>
      </c>
      <c r="D2409" s="13">
        <v>180</v>
      </c>
      <c r="E2409" s="13">
        <v>869</v>
      </c>
      <c r="F2409" s="13">
        <v>521</v>
      </c>
      <c r="G2409" s="9" t="s">
        <v>828</v>
      </c>
      <c r="H2409" s="13">
        <v>692</v>
      </c>
      <c r="I2409" s="13">
        <v>51600000</v>
      </c>
      <c r="J2409" s="9" t="s">
        <v>3170</v>
      </c>
      <c r="K2409" s="9" t="s">
        <v>1074</v>
      </c>
      <c r="L2409" s="9" t="s">
        <v>5155</v>
      </c>
      <c r="M2409" s="13" t="s">
        <v>2909</v>
      </c>
      <c r="N2409" s="13"/>
      <c r="O2409" s="9"/>
      <c r="P2409" s="13"/>
      <c r="Q2409" s="13">
        <v>549</v>
      </c>
      <c r="R2409" s="9" t="s">
        <v>25</v>
      </c>
      <c r="S2409" s="9" t="s">
        <v>26</v>
      </c>
      <c r="T2409" s="9" t="s">
        <v>249</v>
      </c>
      <c r="U2409" s="13">
        <v>18000000</v>
      </c>
      <c r="V2409" s="13">
        <v>1984</v>
      </c>
      <c r="W2409" s="13">
        <v>670</v>
      </c>
      <c r="X2409" s="13">
        <v>8.3000000000000007</v>
      </c>
      <c r="Y2409" s="13">
        <v>2.35</v>
      </c>
      <c r="Z2409" s="14">
        <v>16000</v>
      </c>
    </row>
    <row r="2410" spans="1:26" x14ac:dyDescent="0.25">
      <c r="A2410" s="5" t="s">
        <v>20</v>
      </c>
      <c r="B2410" s="6" t="s">
        <v>2695</v>
      </c>
      <c r="C2410" s="11">
        <v>146</v>
      </c>
      <c r="D2410" s="11">
        <v>89</v>
      </c>
      <c r="E2410" s="11">
        <v>29</v>
      </c>
      <c r="F2410" s="11">
        <v>458</v>
      </c>
      <c r="G2410" s="6" t="s">
        <v>524</v>
      </c>
      <c r="H2410" s="11">
        <v>2000</v>
      </c>
      <c r="I2410" s="11">
        <v>43818159</v>
      </c>
      <c r="J2410" s="6" t="s">
        <v>1786</v>
      </c>
      <c r="K2410" s="6" t="s">
        <v>5505</v>
      </c>
      <c r="L2410" s="6"/>
      <c r="M2410" s="11"/>
      <c r="N2410" s="11"/>
      <c r="O2410" s="6"/>
      <c r="P2410" s="11"/>
      <c r="Q2410" s="11">
        <v>260</v>
      </c>
      <c r="R2410" s="6" t="s">
        <v>25</v>
      </c>
      <c r="S2410" s="6" t="s">
        <v>26</v>
      </c>
      <c r="T2410" s="6" t="s">
        <v>27</v>
      </c>
      <c r="U2410" s="11">
        <v>20000000</v>
      </c>
      <c r="V2410" s="11">
        <v>2008</v>
      </c>
      <c r="W2410" s="11">
        <v>690</v>
      </c>
      <c r="X2410" s="11">
        <v>3.9</v>
      </c>
      <c r="Y2410" s="11">
        <v>2.35</v>
      </c>
      <c r="Z2410" s="12">
        <v>1000</v>
      </c>
    </row>
    <row r="2411" spans="1:26" x14ac:dyDescent="0.25">
      <c r="A2411" s="8" t="s">
        <v>20</v>
      </c>
      <c r="B2411" s="9" t="s">
        <v>717</v>
      </c>
      <c r="C2411" s="13">
        <v>159</v>
      </c>
      <c r="D2411" s="13">
        <v>97</v>
      </c>
      <c r="E2411" s="13">
        <v>70</v>
      </c>
      <c r="F2411" s="13">
        <v>625</v>
      </c>
      <c r="G2411" s="9" t="s">
        <v>211</v>
      </c>
      <c r="H2411" s="13">
        <v>2000</v>
      </c>
      <c r="I2411" s="13">
        <v>86049418</v>
      </c>
      <c r="J2411" s="9" t="s">
        <v>599</v>
      </c>
      <c r="K2411" s="9"/>
      <c r="L2411" s="9"/>
      <c r="M2411" s="13"/>
      <c r="N2411" s="13"/>
      <c r="O2411" s="9"/>
      <c r="P2411" s="13"/>
      <c r="Q2411" s="13">
        <v>554</v>
      </c>
      <c r="R2411" s="9" t="s">
        <v>25</v>
      </c>
      <c r="S2411" s="9" t="s">
        <v>26</v>
      </c>
      <c r="T2411" s="9" t="s">
        <v>27</v>
      </c>
      <c r="U2411" s="13">
        <v>17000000</v>
      </c>
      <c r="V2411" s="13">
        <v>2004</v>
      </c>
      <c r="W2411" s="13">
        <v>1000</v>
      </c>
      <c r="X2411" s="13">
        <v>7</v>
      </c>
      <c r="Y2411" s="13">
        <v>1.85</v>
      </c>
      <c r="Z2411" s="14">
        <v>0</v>
      </c>
    </row>
    <row r="2412" spans="1:26" x14ac:dyDescent="0.25">
      <c r="A2412" s="5" t="s">
        <v>20</v>
      </c>
      <c r="B2412" s="6" t="s">
        <v>2859</v>
      </c>
      <c r="C2412" s="11">
        <v>111</v>
      </c>
      <c r="D2412" s="11">
        <v>113</v>
      </c>
      <c r="E2412" s="11">
        <v>22</v>
      </c>
      <c r="F2412" s="11">
        <v>148</v>
      </c>
      <c r="G2412" s="6" t="s">
        <v>2860</v>
      </c>
      <c r="H2412" s="11">
        <v>727</v>
      </c>
      <c r="I2412" s="11">
        <v>43601508</v>
      </c>
      <c r="J2412" s="6" t="s">
        <v>599</v>
      </c>
      <c r="K2412" s="6" t="s">
        <v>1074</v>
      </c>
      <c r="L2412" s="6" t="s">
        <v>4459</v>
      </c>
      <c r="M2412" s="11"/>
      <c r="N2412" s="11"/>
      <c r="O2412" s="6"/>
      <c r="P2412" s="11"/>
      <c r="Q2412" s="11">
        <v>317</v>
      </c>
      <c r="R2412" s="6" t="s">
        <v>25</v>
      </c>
      <c r="S2412" s="6" t="s">
        <v>26</v>
      </c>
      <c r="T2412" s="6" t="s">
        <v>27</v>
      </c>
      <c r="U2412" s="11">
        <v>18000000</v>
      </c>
      <c r="V2412" s="11">
        <v>2003</v>
      </c>
      <c r="W2412" s="11">
        <v>171</v>
      </c>
      <c r="X2412" s="11">
        <v>6.7</v>
      </c>
      <c r="Y2412" s="11">
        <v>1.85</v>
      </c>
      <c r="Z2412" s="12">
        <v>0</v>
      </c>
    </row>
    <row r="2413" spans="1:26" x14ac:dyDescent="0.25">
      <c r="A2413" s="8" t="s">
        <v>20</v>
      </c>
      <c r="B2413" s="9" t="s">
        <v>2839</v>
      </c>
      <c r="C2413" s="13">
        <v>187</v>
      </c>
      <c r="D2413" s="13">
        <v>131</v>
      </c>
      <c r="E2413" s="13">
        <v>500</v>
      </c>
      <c r="F2413" s="13">
        <v>555</v>
      </c>
      <c r="G2413" s="9" t="s">
        <v>1061</v>
      </c>
      <c r="H2413" s="13">
        <v>1000</v>
      </c>
      <c r="I2413" s="13">
        <v>41300105</v>
      </c>
      <c r="J2413" s="9" t="s">
        <v>1074</v>
      </c>
      <c r="K2413" s="9" t="s">
        <v>5505</v>
      </c>
      <c r="L2413" s="9"/>
      <c r="M2413" s="13"/>
      <c r="N2413" s="13"/>
      <c r="O2413" s="9"/>
      <c r="P2413" s="13"/>
      <c r="Q2413" s="13">
        <v>651</v>
      </c>
      <c r="R2413" s="9" t="s">
        <v>25</v>
      </c>
      <c r="S2413" s="9" t="s">
        <v>34</v>
      </c>
      <c r="T2413" s="9" t="s">
        <v>249</v>
      </c>
      <c r="U2413" s="13">
        <v>19800000</v>
      </c>
      <c r="V2413" s="13">
        <v>2001</v>
      </c>
      <c r="W2413" s="13">
        <v>559</v>
      </c>
      <c r="X2413" s="13">
        <v>7.3</v>
      </c>
      <c r="Y2413" s="13">
        <v>2.35</v>
      </c>
      <c r="Z2413" s="14">
        <v>0</v>
      </c>
    </row>
    <row r="2414" spans="1:26" x14ac:dyDescent="0.25">
      <c r="A2414" s="5" t="s">
        <v>20</v>
      </c>
      <c r="B2414" s="6" t="s">
        <v>42</v>
      </c>
      <c r="C2414" s="11">
        <v>20</v>
      </c>
      <c r="D2414" s="11">
        <v>44</v>
      </c>
      <c r="E2414" s="11"/>
      <c r="F2414" s="11">
        <v>650</v>
      </c>
      <c r="G2414" s="6" t="s">
        <v>2861</v>
      </c>
      <c r="H2414" s="11">
        <v>828</v>
      </c>
      <c r="I2414" s="11"/>
      <c r="J2414" s="6" t="s">
        <v>599</v>
      </c>
      <c r="K2414" s="6" t="s">
        <v>1074</v>
      </c>
      <c r="L2414" s="6" t="s">
        <v>4459</v>
      </c>
      <c r="M2414" s="11"/>
      <c r="N2414" s="11"/>
      <c r="O2414" s="6"/>
      <c r="P2414" s="11"/>
      <c r="Q2414" s="11">
        <v>281</v>
      </c>
      <c r="R2414" s="6" t="s">
        <v>25</v>
      </c>
      <c r="S2414" s="6" t="s">
        <v>26</v>
      </c>
      <c r="T2414" s="6" t="s">
        <v>568</v>
      </c>
      <c r="U2414" s="11"/>
      <c r="V2414" s="11"/>
      <c r="W2414" s="11">
        <v>787</v>
      </c>
      <c r="X2414" s="11">
        <v>7.5</v>
      </c>
      <c r="Y2414" s="11">
        <v>1.78</v>
      </c>
      <c r="Z2414" s="12">
        <v>0</v>
      </c>
    </row>
    <row r="2415" spans="1:26" x14ac:dyDescent="0.25">
      <c r="A2415" s="8" t="s">
        <v>20</v>
      </c>
      <c r="B2415" s="9" t="s">
        <v>1435</v>
      </c>
      <c r="C2415" s="13">
        <v>44</v>
      </c>
      <c r="D2415" s="13">
        <v>103</v>
      </c>
      <c r="E2415" s="13">
        <v>0</v>
      </c>
      <c r="F2415" s="13">
        <v>805</v>
      </c>
      <c r="G2415" s="9" t="s">
        <v>1214</v>
      </c>
      <c r="H2415" s="13">
        <v>12000</v>
      </c>
      <c r="I2415" s="13">
        <v>41382841</v>
      </c>
      <c r="J2415" s="9" t="s">
        <v>599</v>
      </c>
      <c r="K2415" s="9" t="s">
        <v>1074</v>
      </c>
      <c r="L2415" s="9" t="s">
        <v>478</v>
      </c>
      <c r="M2415" s="13" t="s">
        <v>4459</v>
      </c>
      <c r="N2415" s="13"/>
      <c r="O2415" s="9"/>
      <c r="P2415" s="13"/>
      <c r="Q2415" s="13">
        <v>96</v>
      </c>
      <c r="R2415" s="9" t="s">
        <v>25</v>
      </c>
      <c r="S2415" s="9" t="s">
        <v>26</v>
      </c>
      <c r="T2415" s="9" t="s">
        <v>27</v>
      </c>
      <c r="U2415" s="13">
        <v>18000000</v>
      </c>
      <c r="V2415" s="13">
        <v>1986</v>
      </c>
      <c r="W2415" s="13">
        <v>899</v>
      </c>
      <c r="X2415" s="13">
        <v>6.3</v>
      </c>
      <c r="Y2415" s="13">
        <v>1.85</v>
      </c>
      <c r="Z2415" s="14">
        <v>0</v>
      </c>
    </row>
    <row r="2416" spans="1:26" x14ac:dyDescent="0.25">
      <c r="A2416" s="5" t="s">
        <v>20</v>
      </c>
      <c r="B2416" s="6" t="s">
        <v>440</v>
      </c>
      <c r="C2416" s="11">
        <v>588</v>
      </c>
      <c r="D2416" s="11">
        <v>119</v>
      </c>
      <c r="E2416" s="11">
        <v>0</v>
      </c>
      <c r="F2416" s="11">
        <v>529</v>
      </c>
      <c r="G2416" s="6" t="s">
        <v>99</v>
      </c>
      <c r="H2416" s="11">
        <v>15000</v>
      </c>
      <c r="I2416" s="11">
        <v>42335698</v>
      </c>
      <c r="J2416" s="6" t="s">
        <v>599</v>
      </c>
      <c r="K2416" s="6" t="s">
        <v>1074</v>
      </c>
      <c r="L2416" s="6" t="s">
        <v>4459</v>
      </c>
      <c r="M2416" s="11"/>
      <c r="N2416" s="11"/>
      <c r="O2416" s="6"/>
      <c r="P2416" s="11"/>
      <c r="Q2416" s="11">
        <v>1101</v>
      </c>
      <c r="R2416" s="6" t="s">
        <v>25</v>
      </c>
      <c r="S2416" s="6" t="s">
        <v>26</v>
      </c>
      <c r="T2416" s="6" t="s">
        <v>249</v>
      </c>
      <c r="U2416" s="11">
        <v>18000000</v>
      </c>
      <c r="V2416" s="11">
        <v>2014</v>
      </c>
      <c r="W2416" s="11">
        <v>6000</v>
      </c>
      <c r="X2416" s="11">
        <v>7.8</v>
      </c>
      <c r="Y2416" s="11">
        <v>1.85</v>
      </c>
      <c r="Z2416" s="12">
        <v>114000</v>
      </c>
    </row>
    <row r="2417" spans="1:26" x14ac:dyDescent="0.25">
      <c r="A2417" s="8" t="s">
        <v>20</v>
      </c>
      <c r="B2417" s="9" t="s">
        <v>1230</v>
      </c>
      <c r="C2417" s="13">
        <v>415</v>
      </c>
      <c r="D2417" s="13">
        <v>98</v>
      </c>
      <c r="E2417" s="13">
        <v>11000</v>
      </c>
      <c r="F2417" s="13">
        <v>218</v>
      </c>
      <c r="G2417" s="9" t="s">
        <v>1715</v>
      </c>
      <c r="H2417" s="13">
        <v>594</v>
      </c>
      <c r="I2417" s="13">
        <v>33404871</v>
      </c>
      <c r="J2417" s="9" t="s">
        <v>1074</v>
      </c>
      <c r="K2417" s="9"/>
      <c r="L2417" s="9"/>
      <c r="M2417" s="13"/>
      <c r="N2417" s="13"/>
      <c r="O2417" s="9"/>
      <c r="P2417" s="13"/>
      <c r="Q2417" s="13">
        <v>384</v>
      </c>
      <c r="R2417" s="9" t="s">
        <v>25</v>
      </c>
      <c r="S2417" s="9" t="s">
        <v>26</v>
      </c>
      <c r="T2417" s="9" t="s">
        <v>27</v>
      </c>
      <c r="U2417" s="13">
        <v>18000000</v>
      </c>
      <c r="V2417" s="13">
        <v>2013</v>
      </c>
      <c r="W2417" s="13">
        <v>268</v>
      </c>
      <c r="X2417" s="13">
        <v>7.3</v>
      </c>
      <c r="Y2417" s="13">
        <v>2.35</v>
      </c>
      <c r="Z2417" s="14">
        <v>36000</v>
      </c>
    </row>
    <row r="2418" spans="1:26" x14ac:dyDescent="0.25">
      <c r="A2418" s="5" t="s">
        <v>20</v>
      </c>
      <c r="B2418" s="6" t="s">
        <v>447</v>
      </c>
      <c r="C2418" s="11">
        <v>279</v>
      </c>
      <c r="D2418" s="11">
        <v>111</v>
      </c>
      <c r="E2418" s="11">
        <v>521</v>
      </c>
      <c r="F2418" s="11">
        <v>64</v>
      </c>
      <c r="G2418" s="6" t="s">
        <v>2862</v>
      </c>
      <c r="H2418" s="11">
        <v>97</v>
      </c>
      <c r="I2418" s="11">
        <v>31471430</v>
      </c>
      <c r="J2418" s="6" t="s">
        <v>1074</v>
      </c>
      <c r="K2418" s="6" t="s">
        <v>5155</v>
      </c>
      <c r="L2418" s="6" t="s">
        <v>2604</v>
      </c>
      <c r="M2418" s="11"/>
      <c r="N2418" s="11"/>
      <c r="O2418" s="6"/>
      <c r="P2418" s="11"/>
      <c r="Q2418" s="11">
        <v>828</v>
      </c>
      <c r="R2418" s="6" t="s">
        <v>25</v>
      </c>
      <c r="S2418" s="6" t="s">
        <v>26</v>
      </c>
      <c r="T2418" s="6" t="s">
        <v>249</v>
      </c>
      <c r="U2418" s="11">
        <v>15000000</v>
      </c>
      <c r="V2418" s="11">
        <v>2006</v>
      </c>
      <c r="W2418" s="11">
        <v>68</v>
      </c>
      <c r="X2418" s="11">
        <v>7.6</v>
      </c>
      <c r="Y2418" s="11">
        <v>2.35</v>
      </c>
      <c r="Z2418" s="12">
        <v>0</v>
      </c>
    </row>
    <row r="2419" spans="1:26" x14ac:dyDescent="0.25">
      <c r="A2419" s="8" t="s">
        <v>20</v>
      </c>
      <c r="B2419" s="9" t="s">
        <v>2449</v>
      </c>
      <c r="C2419" s="13">
        <v>97</v>
      </c>
      <c r="D2419" s="13">
        <v>94</v>
      </c>
      <c r="E2419" s="13">
        <v>23</v>
      </c>
      <c r="F2419" s="13">
        <v>582</v>
      </c>
      <c r="G2419" s="9" t="s">
        <v>561</v>
      </c>
      <c r="H2419" s="13">
        <v>2000</v>
      </c>
      <c r="I2419" s="13">
        <v>30222640</v>
      </c>
      <c r="J2419" s="9" t="s">
        <v>1074</v>
      </c>
      <c r="K2419" s="9" t="s">
        <v>2909</v>
      </c>
      <c r="L2419" s="9" t="s">
        <v>4459</v>
      </c>
      <c r="M2419" s="13"/>
      <c r="N2419" s="13"/>
      <c r="O2419" s="9"/>
      <c r="P2419" s="13"/>
      <c r="Q2419" s="13">
        <v>144</v>
      </c>
      <c r="R2419" s="9" t="s">
        <v>25</v>
      </c>
      <c r="S2419" s="9" t="s">
        <v>26</v>
      </c>
      <c r="T2419" s="9" t="s">
        <v>27</v>
      </c>
      <c r="U2419" s="13">
        <v>25000000</v>
      </c>
      <c r="V2419" s="13">
        <v>2003</v>
      </c>
      <c r="W2419" s="13">
        <v>1000</v>
      </c>
      <c r="X2419" s="13">
        <v>5.3</v>
      </c>
      <c r="Y2419" s="13">
        <v>1.85</v>
      </c>
      <c r="Z2419" s="14">
        <v>0</v>
      </c>
    </row>
    <row r="2420" spans="1:26" x14ac:dyDescent="0.25">
      <c r="A2420" s="5" t="s">
        <v>20</v>
      </c>
      <c r="B2420" s="6" t="s">
        <v>398</v>
      </c>
      <c r="C2420" s="11">
        <v>60</v>
      </c>
      <c r="D2420" s="11">
        <v>122</v>
      </c>
      <c r="E2420" s="11">
        <v>380</v>
      </c>
      <c r="F2420" s="11">
        <v>2000</v>
      </c>
      <c r="G2420" s="6" t="s">
        <v>205</v>
      </c>
      <c r="H2420" s="11">
        <v>18000</v>
      </c>
      <c r="I2420" s="11">
        <v>26830000</v>
      </c>
      <c r="J2420" s="6" t="s">
        <v>1074</v>
      </c>
      <c r="K2420" s="6" t="s">
        <v>5155</v>
      </c>
      <c r="L2420" s="6" t="s">
        <v>5508</v>
      </c>
      <c r="M2420" s="11"/>
      <c r="N2420" s="11"/>
      <c r="O2420" s="6"/>
      <c r="P2420" s="11"/>
      <c r="Q2420" s="11">
        <v>365</v>
      </c>
      <c r="R2420" s="6" t="s">
        <v>25</v>
      </c>
      <c r="S2420" s="6" t="s">
        <v>26</v>
      </c>
      <c r="T2420" s="6" t="s">
        <v>249</v>
      </c>
      <c r="U2420" s="11">
        <v>18000000</v>
      </c>
      <c r="V2420" s="11">
        <v>1989</v>
      </c>
      <c r="W2420" s="11">
        <v>11000</v>
      </c>
      <c r="X2420" s="11">
        <v>7.9</v>
      </c>
      <c r="Y2420" s="11">
        <v>1.85</v>
      </c>
      <c r="Z2420" s="12">
        <v>0</v>
      </c>
    </row>
    <row r="2421" spans="1:26" x14ac:dyDescent="0.25">
      <c r="A2421" s="8" t="s">
        <v>20</v>
      </c>
      <c r="B2421" s="9" t="s">
        <v>2864</v>
      </c>
      <c r="C2421" s="13">
        <v>27</v>
      </c>
      <c r="D2421" s="13">
        <v>81</v>
      </c>
      <c r="E2421" s="13">
        <v>8</v>
      </c>
      <c r="F2421" s="13">
        <v>341</v>
      </c>
      <c r="G2421" s="9" t="s">
        <v>2865</v>
      </c>
      <c r="H2421" s="13">
        <v>844</v>
      </c>
      <c r="I2421" s="13">
        <v>26906039</v>
      </c>
      <c r="J2421" s="9" t="s">
        <v>497</v>
      </c>
      <c r="K2421" s="9" t="s">
        <v>599</v>
      </c>
      <c r="L2421" s="9"/>
      <c r="M2421" s="13"/>
      <c r="N2421" s="13"/>
      <c r="O2421" s="9"/>
      <c r="P2421" s="13"/>
      <c r="Q2421" s="13">
        <v>76</v>
      </c>
      <c r="R2421" s="9" t="s">
        <v>25</v>
      </c>
      <c r="S2421" s="9" t="s">
        <v>26</v>
      </c>
      <c r="T2421" s="9" t="s">
        <v>27</v>
      </c>
      <c r="U2421" s="13">
        <v>18000000</v>
      </c>
      <c r="V2421" s="13">
        <v>1996</v>
      </c>
      <c r="W2421" s="13">
        <v>456</v>
      </c>
      <c r="X2421" s="13">
        <v>5.3</v>
      </c>
      <c r="Y2421" s="13">
        <v>1.85</v>
      </c>
      <c r="Z2421" s="14">
        <v>588</v>
      </c>
    </row>
    <row r="2422" spans="1:26" x14ac:dyDescent="0.25">
      <c r="A2422" s="5" t="s">
        <v>20</v>
      </c>
      <c r="B2422" s="6" t="s">
        <v>1551</v>
      </c>
      <c r="C2422" s="11">
        <v>212</v>
      </c>
      <c r="D2422" s="11">
        <v>89</v>
      </c>
      <c r="E2422" s="11">
        <v>0</v>
      </c>
      <c r="F2422" s="11">
        <v>606</v>
      </c>
      <c r="G2422" s="6" t="s">
        <v>855</v>
      </c>
      <c r="H2422" s="11">
        <v>2000</v>
      </c>
      <c r="I2422" s="11">
        <v>21378000</v>
      </c>
      <c r="J2422" s="6" t="s">
        <v>478</v>
      </c>
      <c r="K2422" s="6" t="s">
        <v>1786</v>
      </c>
      <c r="L2422" s="6"/>
      <c r="M2422" s="11"/>
      <c r="N2422" s="11"/>
      <c r="O2422" s="6"/>
      <c r="P2422" s="11"/>
      <c r="Q2422" s="11">
        <v>335</v>
      </c>
      <c r="R2422" s="6" t="s">
        <v>25</v>
      </c>
      <c r="S2422" s="6" t="s">
        <v>26</v>
      </c>
      <c r="T2422" s="6" t="s">
        <v>249</v>
      </c>
      <c r="U2422" s="11">
        <v>1000000</v>
      </c>
      <c r="V2422" s="11">
        <v>1980</v>
      </c>
      <c r="W2422" s="11">
        <v>826</v>
      </c>
      <c r="X2422" s="11">
        <v>6.8</v>
      </c>
      <c r="Y2422" s="11">
        <v>2.35</v>
      </c>
      <c r="Z2422" s="12">
        <v>7000</v>
      </c>
    </row>
    <row r="2423" spans="1:26" x14ac:dyDescent="0.25">
      <c r="A2423" s="8" t="s">
        <v>20</v>
      </c>
      <c r="B2423" s="9" t="s">
        <v>2866</v>
      </c>
      <c r="C2423" s="13">
        <v>110</v>
      </c>
      <c r="D2423" s="13">
        <v>106</v>
      </c>
      <c r="E2423" s="13">
        <v>80</v>
      </c>
      <c r="F2423" s="13">
        <v>723</v>
      </c>
      <c r="G2423" s="9" t="s">
        <v>2867</v>
      </c>
      <c r="H2423" s="13">
        <v>2000</v>
      </c>
      <c r="I2423" s="13">
        <v>43853424</v>
      </c>
      <c r="J2423" s="9" t="s">
        <v>3170</v>
      </c>
      <c r="K2423" s="9" t="s">
        <v>1074</v>
      </c>
      <c r="L2423" s="9" t="s">
        <v>4118</v>
      </c>
      <c r="M2423" s="13" t="s">
        <v>5506</v>
      </c>
      <c r="N2423" s="13"/>
      <c r="O2423" s="9"/>
      <c r="P2423" s="13"/>
      <c r="Q2423" s="13">
        <v>114</v>
      </c>
      <c r="R2423" s="9" t="s">
        <v>25</v>
      </c>
      <c r="S2423" s="9" t="s">
        <v>26</v>
      </c>
      <c r="T2423" s="9" t="s">
        <v>54</v>
      </c>
      <c r="U2423" s="13">
        <v>18000000</v>
      </c>
      <c r="V2423" s="13">
        <v>2011</v>
      </c>
      <c r="W2423" s="13">
        <v>795</v>
      </c>
      <c r="X2423" s="13">
        <v>7.1</v>
      </c>
      <c r="Y2423" s="13">
        <v>2.35</v>
      </c>
      <c r="Z2423" s="14">
        <v>15000</v>
      </c>
    </row>
    <row r="2424" spans="1:26" x14ac:dyDescent="0.25">
      <c r="A2424" s="5" t="s">
        <v>20</v>
      </c>
      <c r="B2424" s="6" t="s">
        <v>986</v>
      </c>
      <c r="C2424" s="11">
        <v>45</v>
      </c>
      <c r="D2424" s="11">
        <v>122</v>
      </c>
      <c r="E2424" s="11">
        <v>0</v>
      </c>
      <c r="F2424" s="11">
        <v>191</v>
      </c>
      <c r="G2424" s="6" t="s">
        <v>1061</v>
      </c>
      <c r="H2424" s="11">
        <v>643</v>
      </c>
      <c r="I2424" s="11"/>
      <c r="J2424" s="6" t="s">
        <v>599</v>
      </c>
      <c r="K2424" s="6" t="s">
        <v>1074</v>
      </c>
      <c r="L2424" s="6" t="s">
        <v>5508</v>
      </c>
      <c r="M2424" s="11"/>
      <c r="N2424" s="11"/>
      <c r="O2424" s="6"/>
      <c r="P2424" s="11"/>
      <c r="Q2424" s="11">
        <v>124</v>
      </c>
      <c r="R2424" s="6" t="s">
        <v>25</v>
      </c>
      <c r="S2424" s="6" t="s">
        <v>26</v>
      </c>
      <c r="T2424" s="6" t="s">
        <v>249</v>
      </c>
      <c r="U2424" s="11">
        <v>18000000</v>
      </c>
      <c r="V2424" s="11">
        <v>1970</v>
      </c>
      <c r="W2424" s="11">
        <v>559</v>
      </c>
      <c r="X2424" s="11">
        <v>7.2</v>
      </c>
      <c r="Y2424" s="11">
        <v>2.35</v>
      </c>
      <c r="Z2424" s="12">
        <v>0</v>
      </c>
    </row>
    <row r="2425" spans="1:26" x14ac:dyDescent="0.25">
      <c r="A2425" s="8" t="s">
        <v>20</v>
      </c>
      <c r="B2425" s="9" t="s">
        <v>2868</v>
      </c>
      <c r="C2425" s="13">
        <v>190</v>
      </c>
      <c r="D2425" s="13">
        <v>86</v>
      </c>
      <c r="E2425" s="13">
        <v>62</v>
      </c>
      <c r="F2425" s="13">
        <v>59</v>
      </c>
      <c r="G2425" s="9" t="s">
        <v>418</v>
      </c>
      <c r="H2425" s="13">
        <v>390</v>
      </c>
      <c r="I2425" s="13">
        <v>23993605</v>
      </c>
      <c r="J2425" s="9" t="s">
        <v>599</v>
      </c>
      <c r="K2425" s="9" t="s">
        <v>5507</v>
      </c>
      <c r="L2425" s="9" t="s">
        <v>1074</v>
      </c>
      <c r="M2425" s="13"/>
      <c r="N2425" s="13"/>
      <c r="O2425" s="9"/>
      <c r="P2425" s="13"/>
      <c r="Q2425" s="13">
        <v>248</v>
      </c>
      <c r="R2425" s="9" t="s">
        <v>25</v>
      </c>
      <c r="S2425" s="9" t="s">
        <v>26</v>
      </c>
      <c r="T2425" s="9" t="s">
        <v>249</v>
      </c>
      <c r="U2425" s="13">
        <v>18000000</v>
      </c>
      <c r="V2425" s="13">
        <v>2009</v>
      </c>
      <c r="W2425" s="13">
        <v>258</v>
      </c>
      <c r="X2425" s="13">
        <v>5.8</v>
      </c>
      <c r="Y2425" s="13">
        <v>2.35</v>
      </c>
      <c r="Z2425" s="14">
        <v>0</v>
      </c>
    </row>
    <row r="2426" spans="1:26" x14ac:dyDescent="0.25">
      <c r="A2426" s="5" t="s">
        <v>20</v>
      </c>
      <c r="B2426" s="6" t="s">
        <v>2467</v>
      </c>
      <c r="C2426" s="11">
        <v>77</v>
      </c>
      <c r="D2426" s="11">
        <v>103</v>
      </c>
      <c r="E2426" s="11">
        <v>130</v>
      </c>
      <c r="F2426" s="11">
        <v>406</v>
      </c>
      <c r="G2426" s="6" t="s">
        <v>2869</v>
      </c>
      <c r="H2426" s="11">
        <v>691</v>
      </c>
      <c r="I2426" s="11">
        <v>26400000</v>
      </c>
      <c r="J2426" s="6" t="s">
        <v>497</v>
      </c>
      <c r="K2426" s="6" t="s">
        <v>378</v>
      </c>
      <c r="L2426" s="6" t="s">
        <v>478</v>
      </c>
      <c r="M2426" s="11"/>
      <c r="N2426" s="11"/>
      <c r="O2426" s="6"/>
      <c r="P2426" s="11"/>
      <c r="Q2426" s="11">
        <v>109</v>
      </c>
      <c r="R2426" s="6" t="s">
        <v>25</v>
      </c>
      <c r="S2426" s="6" t="s">
        <v>26</v>
      </c>
      <c r="T2426" s="6" t="s">
        <v>54</v>
      </c>
      <c r="U2426" s="11">
        <v>18000000</v>
      </c>
      <c r="V2426" s="11">
        <v>1984</v>
      </c>
      <c r="W2426" s="11">
        <v>476</v>
      </c>
      <c r="X2426" s="11">
        <v>5.8</v>
      </c>
      <c r="Y2426" s="11">
        <v>2.35</v>
      </c>
      <c r="Z2426" s="12">
        <v>2000</v>
      </c>
    </row>
    <row r="2427" spans="1:26" x14ac:dyDescent="0.25">
      <c r="A2427" s="8" t="s">
        <v>309</v>
      </c>
      <c r="B2427" s="9" t="s">
        <v>212</v>
      </c>
      <c r="C2427" s="13">
        <v>151</v>
      </c>
      <c r="D2427" s="13">
        <v>121</v>
      </c>
      <c r="E2427" s="13">
        <v>17000</v>
      </c>
      <c r="F2427" s="13">
        <v>356</v>
      </c>
      <c r="G2427" s="9" t="s">
        <v>1294</v>
      </c>
      <c r="H2427" s="13">
        <v>22000</v>
      </c>
      <c r="I2427" s="13">
        <v>45250</v>
      </c>
      <c r="J2427" s="9" t="s">
        <v>3170</v>
      </c>
      <c r="K2427" s="9" t="s">
        <v>1074</v>
      </c>
      <c r="L2427" s="9" t="s">
        <v>5506</v>
      </c>
      <c r="M2427" s="13"/>
      <c r="N2427" s="13"/>
      <c r="O2427" s="9"/>
      <c r="P2427" s="13"/>
      <c r="Q2427" s="13">
        <v>494</v>
      </c>
      <c r="R2427" s="9" t="s">
        <v>25</v>
      </c>
      <c r="S2427" s="9" t="s">
        <v>26</v>
      </c>
      <c r="T2427" s="9" t="s">
        <v>249</v>
      </c>
      <c r="U2427" s="13">
        <v>18000000</v>
      </c>
      <c r="V2427" s="13">
        <v>1980</v>
      </c>
      <c r="W2427" s="13">
        <v>394</v>
      </c>
      <c r="X2427" s="13">
        <v>8.3000000000000007</v>
      </c>
      <c r="Y2427" s="13">
        <v>1.85</v>
      </c>
      <c r="Z2427" s="14">
        <v>0</v>
      </c>
    </row>
    <row r="2428" spans="1:26" x14ac:dyDescent="0.25">
      <c r="A2428" s="5" t="s">
        <v>20</v>
      </c>
      <c r="B2428" s="6" t="s">
        <v>2871</v>
      </c>
      <c r="C2428" s="11">
        <v>111</v>
      </c>
      <c r="D2428" s="11">
        <v>109</v>
      </c>
      <c r="E2428" s="11">
        <v>7</v>
      </c>
      <c r="F2428" s="11">
        <v>827</v>
      </c>
      <c r="G2428" s="6" t="s">
        <v>2872</v>
      </c>
      <c r="H2428" s="11">
        <v>2000</v>
      </c>
      <c r="I2428" s="11">
        <v>22927390</v>
      </c>
      <c r="J2428" s="6" t="s">
        <v>1074</v>
      </c>
      <c r="K2428" s="6" t="s">
        <v>4459</v>
      </c>
      <c r="L2428" s="6"/>
      <c r="M2428" s="11"/>
      <c r="N2428" s="11"/>
      <c r="O2428" s="6"/>
      <c r="P2428" s="11"/>
      <c r="Q2428" s="11">
        <v>77</v>
      </c>
      <c r="R2428" s="6" t="s">
        <v>25</v>
      </c>
      <c r="S2428" s="6" t="s">
        <v>26</v>
      </c>
      <c r="T2428" s="6" t="s">
        <v>27</v>
      </c>
      <c r="U2428" s="11">
        <v>18000000</v>
      </c>
      <c r="V2428" s="11">
        <v>2009</v>
      </c>
      <c r="W2428" s="11">
        <v>980</v>
      </c>
      <c r="X2428" s="11">
        <v>5.6</v>
      </c>
      <c r="Y2428" s="11">
        <v>1.85</v>
      </c>
      <c r="Z2428" s="12">
        <v>0</v>
      </c>
    </row>
    <row r="2429" spans="1:26" x14ac:dyDescent="0.25">
      <c r="A2429" s="8" t="s">
        <v>20</v>
      </c>
      <c r="B2429" s="9" t="s">
        <v>999</v>
      </c>
      <c r="C2429" s="13">
        <v>64</v>
      </c>
      <c r="D2429" s="13">
        <v>109</v>
      </c>
      <c r="E2429" s="13">
        <v>272</v>
      </c>
      <c r="F2429" s="13">
        <v>124</v>
      </c>
      <c r="G2429" s="9" t="s">
        <v>2873</v>
      </c>
      <c r="H2429" s="13">
        <v>155</v>
      </c>
      <c r="I2429" s="13">
        <v>4250320</v>
      </c>
      <c r="J2429" s="9" t="s">
        <v>378</v>
      </c>
      <c r="K2429" s="9" t="s">
        <v>478</v>
      </c>
      <c r="L2429" s="9" t="s">
        <v>5505</v>
      </c>
      <c r="M2429" s="13" t="s">
        <v>2604</v>
      </c>
      <c r="N2429" s="13"/>
      <c r="O2429" s="9"/>
      <c r="P2429" s="13"/>
      <c r="Q2429" s="13">
        <v>86</v>
      </c>
      <c r="R2429" s="9" t="s">
        <v>25</v>
      </c>
      <c r="S2429" s="9" t="s">
        <v>26</v>
      </c>
      <c r="T2429" s="9" t="s">
        <v>27</v>
      </c>
      <c r="U2429" s="13">
        <v>18000000</v>
      </c>
      <c r="V2429" s="13">
        <v>1985</v>
      </c>
      <c r="W2429" s="13">
        <v>144</v>
      </c>
      <c r="X2429" s="13">
        <v>6.8</v>
      </c>
      <c r="Y2429" s="13">
        <v>1.85</v>
      </c>
      <c r="Z2429" s="14">
        <v>0</v>
      </c>
    </row>
    <row r="2430" spans="1:26" x14ac:dyDescent="0.25">
      <c r="A2430" s="5" t="s">
        <v>20</v>
      </c>
      <c r="B2430" s="6" t="s">
        <v>2874</v>
      </c>
      <c r="C2430" s="11">
        <v>134</v>
      </c>
      <c r="D2430" s="11">
        <v>123</v>
      </c>
      <c r="E2430" s="11">
        <v>64</v>
      </c>
      <c r="F2430" s="11">
        <v>637</v>
      </c>
      <c r="G2430" s="6" t="s">
        <v>2702</v>
      </c>
      <c r="H2430" s="11">
        <v>808</v>
      </c>
      <c r="I2430" s="11">
        <v>22452209</v>
      </c>
      <c r="J2430" s="6" t="s">
        <v>599</v>
      </c>
      <c r="K2430" s="6" t="s">
        <v>1074</v>
      </c>
      <c r="L2430" s="6" t="s">
        <v>3976</v>
      </c>
      <c r="M2430" s="11" t="s">
        <v>4459</v>
      </c>
      <c r="N2430" s="11"/>
      <c r="O2430" s="6"/>
      <c r="P2430" s="11"/>
      <c r="Q2430" s="11">
        <v>82</v>
      </c>
      <c r="R2430" s="6" t="s">
        <v>25</v>
      </c>
      <c r="S2430" s="6" t="s">
        <v>26</v>
      </c>
      <c r="T2430" s="6" t="s">
        <v>54</v>
      </c>
      <c r="U2430" s="11">
        <v>18000000</v>
      </c>
      <c r="V2430" s="11">
        <v>2009</v>
      </c>
      <c r="W2430" s="11">
        <v>720</v>
      </c>
      <c r="X2430" s="11">
        <v>5</v>
      </c>
      <c r="Y2430" s="11">
        <v>2.35</v>
      </c>
      <c r="Z2430" s="12">
        <v>0</v>
      </c>
    </row>
    <row r="2431" spans="1:26" x14ac:dyDescent="0.25">
      <c r="A2431" s="8" t="s">
        <v>20</v>
      </c>
      <c r="B2431" s="9" t="s">
        <v>1535</v>
      </c>
      <c r="C2431" s="13">
        <v>450</v>
      </c>
      <c r="D2431" s="13">
        <v>94</v>
      </c>
      <c r="E2431" s="13">
        <v>0</v>
      </c>
      <c r="F2431" s="13">
        <v>223</v>
      </c>
      <c r="G2431" s="9" t="s">
        <v>1275</v>
      </c>
      <c r="H2431" s="13">
        <v>11000</v>
      </c>
      <c r="I2431" s="13">
        <v>18329466</v>
      </c>
      <c r="J2431" s="9" t="s">
        <v>378</v>
      </c>
      <c r="K2431" s="9" t="s">
        <v>3170</v>
      </c>
      <c r="L2431" s="9" t="s">
        <v>1074</v>
      </c>
      <c r="M2431" s="13" t="s">
        <v>2604</v>
      </c>
      <c r="N2431" s="13"/>
      <c r="O2431" s="9"/>
      <c r="P2431" s="13"/>
      <c r="Q2431" s="13">
        <v>440</v>
      </c>
      <c r="R2431" s="9" t="s">
        <v>25</v>
      </c>
      <c r="S2431" s="9" t="s">
        <v>26</v>
      </c>
      <c r="T2431" s="9" t="s">
        <v>249</v>
      </c>
      <c r="U2431" s="13">
        <v>18000000</v>
      </c>
      <c r="V2431" s="13">
        <v>2010</v>
      </c>
      <c r="W2431" s="13">
        <v>642</v>
      </c>
      <c r="X2431" s="13">
        <v>7.6</v>
      </c>
      <c r="Y2431" s="13">
        <v>1.85</v>
      </c>
      <c r="Z2431" s="14">
        <v>63000</v>
      </c>
    </row>
    <row r="2432" spans="1:26" x14ac:dyDescent="0.25">
      <c r="A2432" s="5" t="s">
        <v>20</v>
      </c>
      <c r="B2432" s="6" t="s">
        <v>1230</v>
      </c>
      <c r="C2432" s="11">
        <v>128</v>
      </c>
      <c r="D2432" s="11">
        <v>94</v>
      </c>
      <c r="E2432" s="11">
        <v>11000</v>
      </c>
      <c r="F2432" s="11">
        <v>975</v>
      </c>
      <c r="G2432" s="6" t="s">
        <v>692</v>
      </c>
      <c r="H2432" s="11">
        <v>11000</v>
      </c>
      <c r="I2432" s="11">
        <v>17071230</v>
      </c>
      <c r="J2432" s="6" t="s">
        <v>599</v>
      </c>
      <c r="K2432" s="6" t="s">
        <v>5507</v>
      </c>
      <c r="L2432" s="6"/>
      <c r="M2432" s="11"/>
      <c r="N2432" s="11"/>
      <c r="O2432" s="6"/>
      <c r="P2432" s="11"/>
      <c r="Q2432" s="11">
        <v>192</v>
      </c>
      <c r="R2432" s="6" t="s">
        <v>25</v>
      </c>
      <c r="S2432" s="6" t="s">
        <v>26</v>
      </c>
      <c r="T2432" s="6" t="s">
        <v>54</v>
      </c>
      <c r="U2432" s="11">
        <v>18000000</v>
      </c>
      <c r="V2432" s="11">
        <v>2000</v>
      </c>
      <c r="W2432" s="11">
        <v>11000</v>
      </c>
      <c r="X2432" s="11">
        <v>6.7</v>
      </c>
      <c r="Y2432" s="11">
        <v>1.85</v>
      </c>
      <c r="Z2432" s="12">
        <v>812</v>
      </c>
    </row>
    <row r="2433" spans="1:26" x14ac:dyDescent="0.25">
      <c r="A2433" s="8" t="s">
        <v>20</v>
      </c>
      <c r="B2433" s="9" t="s">
        <v>2875</v>
      </c>
      <c r="C2433" s="13">
        <v>68</v>
      </c>
      <c r="D2433" s="13">
        <v>115</v>
      </c>
      <c r="E2433" s="13">
        <v>13</v>
      </c>
      <c r="F2433" s="13">
        <v>111</v>
      </c>
      <c r="G2433" s="9" t="s">
        <v>2876</v>
      </c>
      <c r="H2433" s="13">
        <v>757</v>
      </c>
      <c r="I2433" s="13">
        <v>17174870</v>
      </c>
      <c r="J2433" s="9" t="s">
        <v>1074</v>
      </c>
      <c r="K2433" s="9" t="s">
        <v>2909</v>
      </c>
      <c r="L2433" s="9" t="s">
        <v>4459</v>
      </c>
      <c r="M2433" s="13"/>
      <c r="N2433" s="13"/>
      <c r="O2433" s="9"/>
      <c r="P2433" s="13"/>
      <c r="Q2433" s="13">
        <v>210</v>
      </c>
      <c r="R2433" s="9" t="s">
        <v>25</v>
      </c>
      <c r="S2433" s="9" t="s">
        <v>26</v>
      </c>
      <c r="T2433" s="9" t="s">
        <v>27</v>
      </c>
      <c r="U2433" s="13">
        <v>18000000</v>
      </c>
      <c r="V2433" s="13">
        <v>2000</v>
      </c>
      <c r="W2433" s="13">
        <v>220</v>
      </c>
      <c r="X2433" s="13">
        <v>6.7</v>
      </c>
      <c r="Y2433" s="13">
        <v>2.35</v>
      </c>
      <c r="Z2433" s="14">
        <v>0</v>
      </c>
    </row>
    <row r="2434" spans="1:26" x14ac:dyDescent="0.25">
      <c r="A2434" s="5" t="s">
        <v>20</v>
      </c>
      <c r="B2434" s="6" t="s">
        <v>2598</v>
      </c>
      <c r="C2434" s="11">
        <v>97</v>
      </c>
      <c r="D2434" s="11">
        <v>107</v>
      </c>
      <c r="E2434" s="11">
        <v>24</v>
      </c>
      <c r="F2434" s="11">
        <v>85</v>
      </c>
      <c r="G2434" s="6" t="s">
        <v>662</v>
      </c>
      <c r="H2434" s="11">
        <v>10000</v>
      </c>
      <c r="I2434" s="11">
        <v>26284475</v>
      </c>
      <c r="J2434" s="6" t="s">
        <v>599</v>
      </c>
      <c r="K2434" s="6"/>
      <c r="L2434" s="6"/>
      <c r="M2434" s="11"/>
      <c r="N2434" s="11"/>
      <c r="O2434" s="6"/>
      <c r="P2434" s="11"/>
      <c r="Q2434" s="11">
        <v>68</v>
      </c>
      <c r="R2434" s="6" t="s">
        <v>25</v>
      </c>
      <c r="S2434" s="6" t="s">
        <v>26</v>
      </c>
      <c r="T2434" s="6" t="s">
        <v>27</v>
      </c>
      <c r="U2434" s="11">
        <v>17000000</v>
      </c>
      <c r="V2434" s="11">
        <v>2015</v>
      </c>
      <c r="W2434" s="11">
        <v>566</v>
      </c>
      <c r="X2434" s="11">
        <v>5.7</v>
      </c>
      <c r="Y2434" s="11">
        <v>2.35</v>
      </c>
      <c r="Z2434" s="12">
        <v>0</v>
      </c>
    </row>
    <row r="2435" spans="1:26" x14ac:dyDescent="0.25">
      <c r="A2435" s="8" t="s">
        <v>20</v>
      </c>
      <c r="B2435" s="9" t="s">
        <v>2877</v>
      </c>
      <c r="C2435" s="13">
        <v>54</v>
      </c>
      <c r="D2435" s="13">
        <v>91</v>
      </c>
      <c r="E2435" s="13">
        <v>38</v>
      </c>
      <c r="F2435" s="13">
        <v>362</v>
      </c>
      <c r="G2435" s="9" t="s">
        <v>2878</v>
      </c>
      <c r="H2435" s="13">
        <v>17000</v>
      </c>
      <c r="I2435" s="13">
        <v>16702864</v>
      </c>
      <c r="J2435" s="9" t="s">
        <v>599</v>
      </c>
      <c r="K2435" s="9" t="s">
        <v>5507</v>
      </c>
      <c r="L2435" s="9"/>
      <c r="M2435" s="13"/>
      <c r="N2435" s="13"/>
      <c r="O2435" s="9"/>
      <c r="P2435" s="13"/>
      <c r="Q2435" s="13">
        <v>49</v>
      </c>
      <c r="R2435" s="9" t="s">
        <v>25</v>
      </c>
      <c r="S2435" s="9" t="s">
        <v>26</v>
      </c>
      <c r="T2435" s="9" t="s">
        <v>54</v>
      </c>
      <c r="U2435" s="13">
        <v>18000000</v>
      </c>
      <c r="V2435" s="13">
        <v>2004</v>
      </c>
      <c r="W2435" s="13">
        <v>632</v>
      </c>
      <c r="X2435" s="13">
        <v>5.2</v>
      </c>
      <c r="Y2435" s="13">
        <v>1.85</v>
      </c>
      <c r="Z2435" s="14">
        <v>591</v>
      </c>
    </row>
    <row r="2436" spans="1:26" x14ac:dyDescent="0.25">
      <c r="A2436" s="5" t="s">
        <v>20</v>
      </c>
      <c r="B2436" s="6" t="s">
        <v>1850</v>
      </c>
      <c r="C2436" s="11">
        <v>99</v>
      </c>
      <c r="D2436" s="11">
        <v>125</v>
      </c>
      <c r="E2436" s="11">
        <v>34</v>
      </c>
      <c r="F2436" s="11">
        <v>1000</v>
      </c>
      <c r="G2436" s="6" t="s">
        <v>530</v>
      </c>
      <c r="H2436" s="11">
        <v>16000</v>
      </c>
      <c r="I2436" s="11">
        <v>15561627</v>
      </c>
      <c r="J2436" s="6" t="s">
        <v>1074</v>
      </c>
      <c r="K2436" s="6"/>
      <c r="L2436" s="6"/>
      <c r="M2436" s="11"/>
      <c r="N2436" s="11"/>
      <c r="O2436" s="6"/>
      <c r="P2436" s="11"/>
      <c r="Q2436" s="11">
        <v>359</v>
      </c>
      <c r="R2436" s="6" t="s">
        <v>25</v>
      </c>
      <c r="S2436" s="6" t="s">
        <v>26</v>
      </c>
      <c r="T2436" s="6" t="s">
        <v>249</v>
      </c>
      <c r="U2436" s="11">
        <v>18000000</v>
      </c>
      <c r="V2436" s="11">
        <v>2001</v>
      </c>
      <c r="W2436" s="11">
        <v>4000</v>
      </c>
      <c r="X2436" s="11">
        <v>7.5</v>
      </c>
      <c r="Y2436" s="11">
        <v>2.35</v>
      </c>
      <c r="Z2436" s="12">
        <v>0</v>
      </c>
    </row>
    <row r="2437" spans="1:26" x14ac:dyDescent="0.25">
      <c r="A2437" s="8" t="s">
        <v>20</v>
      </c>
      <c r="B2437" s="9" t="s">
        <v>1535</v>
      </c>
      <c r="C2437" s="13">
        <v>412</v>
      </c>
      <c r="D2437" s="13">
        <v>122</v>
      </c>
      <c r="E2437" s="13">
        <v>0</v>
      </c>
      <c r="F2437" s="13">
        <v>816</v>
      </c>
      <c r="G2437" s="9" t="s">
        <v>202</v>
      </c>
      <c r="H2437" s="13">
        <v>14000</v>
      </c>
      <c r="I2437" s="13">
        <v>17750583</v>
      </c>
      <c r="J2437" s="9" t="s">
        <v>3170</v>
      </c>
      <c r="K2437" s="9" t="s">
        <v>1074</v>
      </c>
      <c r="L2437" s="9"/>
      <c r="M2437" s="13"/>
      <c r="N2437" s="13"/>
      <c r="O2437" s="9"/>
      <c r="P2437" s="13"/>
      <c r="Q2437" s="13">
        <v>307</v>
      </c>
      <c r="R2437" s="9" t="s">
        <v>25</v>
      </c>
      <c r="S2437" s="9" t="s">
        <v>34</v>
      </c>
      <c r="T2437" s="9" t="s">
        <v>249</v>
      </c>
      <c r="U2437" s="13">
        <v>30000000</v>
      </c>
      <c r="V2437" s="13">
        <v>2015</v>
      </c>
      <c r="W2437" s="13">
        <v>13000</v>
      </c>
      <c r="X2437" s="13">
        <v>7.2</v>
      </c>
      <c r="Y2437" s="13">
        <v>2.35</v>
      </c>
      <c r="Z2437" s="14">
        <v>23000</v>
      </c>
    </row>
    <row r="2438" spans="1:26" x14ac:dyDescent="0.25">
      <c r="A2438" s="5" t="s">
        <v>20</v>
      </c>
      <c r="B2438" s="6" t="s">
        <v>474</v>
      </c>
      <c r="C2438" s="11">
        <v>107</v>
      </c>
      <c r="D2438" s="11">
        <v>102</v>
      </c>
      <c r="E2438" s="11">
        <v>0</v>
      </c>
      <c r="F2438" s="11">
        <v>529</v>
      </c>
      <c r="G2438" s="6" t="s">
        <v>2879</v>
      </c>
      <c r="H2438" s="11">
        <v>946</v>
      </c>
      <c r="I2438" s="11">
        <v>14793904</v>
      </c>
      <c r="J2438" s="6" t="s">
        <v>599</v>
      </c>
      <c r="K2438" s="6" t="s">
        <v>4459</v>
      </c>
      <c r="L2438" s="6"/>
      <c r="M2438" s="11"/>
      <c r="N2438" s="11"/>
      <c r="O2438" s="6"/>
      <c r="P2438" s="11"/>
      <c r="Q2438" s="11">
        <v>80</v>
      </c>
      <c r="R2438" s="6" t="s">
        <v>25</v>
      </c>
      <c r="S2438" s="6" t="s">
        <v>121</v>
      </c>
      <c r="T2438" s="6" t="s">
        <v>27</v>
      </c>
      <c r="U2438" s="11">
        <v>18000000</v>
      </c>
      <c r="V2438" s="11">
        <v>2009</v>
      </c>
      <c r="W2438" s="11">
        <v>800</v>
      </c>
      <c r="X2438" s="11">
        <v>5.3</v>
      </c>
      <c r="Y2438" s="11">
        <v>1.85</v>
      </c>
      <c r="Z2438" s="12">
        <v>0</v>
      </c>
    </row>
    <row r="2439" spans="1:26" x14ac:dyDescent="0.25">
      <c r="A2439" s="8" t="s">
        <v>20</v>
      </c>
      <c r="B2439" s="9" t="s">
        <v>2322</v>
      </c>
      <c r="C2439" s="13">
        <v>192</v>
      </c>
      <c r="D2439" s="13">
        <v>90</v>
      </c>
      <c r="E2439" s="13">
        <v>44</v>
      </c>
      <c r="F2439" s="13">
        <v>729</v>
      </c>
      <c r="G2439" s="9" t="s">
        <v>2473</v>
      </c>
      <c r="H2439" s="13">
        <v>12000</v>
      </c>
      <c r="I2439" s="13">
        <v>15281286</v>
      </c>
      <c r="J2439" s="9" t="s">
        <v>599</v>
      </c>
      <c r="K2439" s="9" t="s">
        <v>1074</v>
      </c>
      <c r="L2439" s="9" t="s">
        <v>4459</v>
      </c>
      <c r="M2439" s="13"/>
      <c r="N2439" s="13"/>
      <c r="O2439" s="9"/>
      <c r="P2439" s="13"/>
      <c r="Q2439" s="13">
        <v>105</v>
      </c>
      <c r="R2439" s="9" t="s">
        <v>25</v>
      </c>
      <c r="S2439" s="9" t="s">
        <v>26</v>
      </c>
      <c r="T2439" s="9" t="s">
        <v>249</v>
      </c>
      <c r="U2439" s="13">
        <v>18000000</v>
      </c>
      <c r="V2439" s="13">
        <v>2009</v>
      </c>
      <c r="W2439" s="13">
        <v>904</v>
      </c>
      <c r="X2439" s="13">
        <v>6.5</v>
      </c>
      <c r="Y2439" s="13">
        <v>1.85</v>
      </c>
      <c r="Z2439" s="14">
        <v>0</v>
      </c>
    </row>
    <row r="2440" spans="1:26" x14ac:dyDescent="0.25">
      <c r="A2440" s="5" t="s">
        <v>20</v>
      </c>
      <c r="B2440" s="6" t="s">
        <v>2880</v>
      </c>
      <c r="C2440" s="11">
        <v>25</v>
      </c>
      <c r="D2440" s="11">
        <v>98</v>
      </c>
      <c r="E2440" s="11">
        <v>28</v>
      </c>
      <c r="F2440" s="11">
        <v>102</v>
      </c>
      <c r="G2440" s="6" t="s">
        <v>2881</v>
      </c>
      <c r="H2440" s="11">
        <v>372</v>
      </c>
      <c r="I2440" s="11">
        <v>8000000</v>
      </c>
      <c r="J2440" s="6" t="s">
        <v>497</v>
      </c>
      <c r="K2440" s="6" t="s">
        <v>378</v>
      </c>
      <c r="L2440" s="6" t="s">
        <v>3495</v>
      </c>
      <c r="M2440" s="11"/>
      <c r="N2440" s="11"/>
      <c r="O2440" s="6"/>
      <c r="P2440" s="11"/>
      <c r="Q2440" s="11">
        <v>41</v>
      </c>
      <c r="R2440" s="6" t="s">
        <v>25</v>
      </c>
      <c r="S2440" s="6" t="s">
        <v>26</v>
      </c>
      <c r="T2440" s="6" t="s">
        <v>54</v>
      </c>
      <c r="U2440" s="11">
        <v>18000000</v>
      </c>
      <c r="V2440" s="11">
        <v>1981</v>
      </c>
      <c r="W2440" s="11">
        <v>262</v>
      </c>
      <c r="X2440" s="11">
        <v>5</v>
      </c>
      <c r="Y2440" s="11">
        <v>2.35</v>
      </c>
      <c r="Z2440" s="12">
        <v>346</v>
      </c>
    </row>
    <row r="2441" spans="1:26" x14ac:dyDescent="0.25">
      <c r="A2441" s="8" t="s">
        <v>20</v>
      </c>
      <c r="B2441" s="9" t="s">
        <v>2882</v>
      </c>
      <c r="C2441" s="13">
        <v>104</v>
      </c>
      <c r="D2441" s="13">
        <v>109</v>
      </c>
      <c r="E2441" s="13">
        <v>128</v>
      </c>
      <c r="F2441" s="13">
        <v>1000</v>
      </c>
      <c r="G2441" s="9" t="s">
        <v>617</v>
      </c>
      <c r="H2441" s="13">
        <v>11000</v>
      </c>
      <c r="I2441" s="13">
        <v>13491653</v>
      </c>
      <c r="J2441" s="9" t="s">
        <v>1074</v>
      </c>
      <c r="K2441" s="9" t="s">
        <v>2604</v>
      </c>
      <c r="L2441" s="9"/>
      <c r="M2441" s="13"/>
      <c r="N2441" s="13"/>
      <c r="O2441" s="9"/>
      <c r="P2441" s="13"/>
      <c r="Q2441" s="13">
        <v>213</v>
      </c>
      <c r="R2441" s="9" t="s">
        <v>25</v>
      </c>
      <c r="S2441" s="9" t="s">
        <v>26</v>
      </c>
      <c r="T2441" s="9" t="s">
        <v>249</v>
      </c>
      <c r="U2441" s="13">
        <v>18000000</v>
      </c>
      <c r="V2441" s="13">
        <v>2001</v>
      </c>
      <c r="W2441" s="13">
        <v>2000</v>
      </c>
      <c r="X2441" s="13">
        <v>6.1</v>
      </c>
      <c r="Y2441" s="13">
        <v>2.35</v>
      </c>
      <c r="Z2441" s="14">
        <v>813</v>
      </c>
    </row>
    <row r="2442" spans="1:26" x14ac:dyDescent="0.25">
      <c r="A2442" s="5" t="s">
        <v>20</v>
      </c>
      <c r="B2442" s="6" t="s">
        <v>778</v>
      </c>
      <c r="C2442" s="11">
        <v>120</v>
      </c>
      <c r="D2442" s="11">
        <v>107</v>
      </c>
      <c r="E2442" s="11">
        <v>0</v>
      </c>
      <c r="F2442" s="11">
        <v>101</v>
      </c>
      <c r="G2442" s="6" t="s">
        <v>2883</v>
      </c>
      <c r="H2442" s="11">
        <v>517</v>
      </c>
      <c r="I2442" s="11"/>
      <c r="J2442" s="6" t="s">
        <v>5505</v>
      </c>
      <c r="K2442" s="6" t="s">
        <v>2604</v>
      </c>
      <c r="L2442" s="6"/>
      <c r="M2442" s="11"/>
      <c r="N2442" s="11"/>
      <c r="O2442" s="6"/>
      <c r="P2442" s="11"/>
      <c r="Q2442" s="11">
        <v>149</v>
      </c>
      <c r="R2442" s="6" t="s">
        <v>25</v>
      </c>
      <c r="S2442" s="6" t="s">
        <v>26</v>
      </c>
      <c r="T2442" s="6" t="s">
        <v>249</v>
      </c>
      <c r="U2442" s="11">
        <v>18000000</v>
      </c>
      <c r="V2442" s="11">
        <v>1981</v>
      </c>
      <c r="W2442" s="11">
        <v>376</v>
      </c>
      <c r="X2442" s="11">
        <v>7.4</v>
      </c>
      <c r="Y2442" s="11">
        <v>2.35</v>
      </c>
      <c r="Z2442" s="12">
        <v>2000</v>
      </c>
    </row>
    <row r="2443" spans="1:26" x14ac:dyDescent="0.25">
      <c r="A2443" s="8" t="s">
        <v>20</v>
      </c>
      <c r="B2443" s="9" t="s">
        <v>2884</v>
      </c>
      <c r="C2443" s="13">
        <v>146</v>
      </c>
      <c r="D2443" s="13">
        <v>90</v>
      </c>
      <c r="E2443" s="13">
        <v>31</v>
      </c>
      <c r="F2443" s="13">
        <v>179</v>
      </c>
      <c r="G2443" s="9" t="s">
        <v>2885</v>
      </c>
      <c r="H2443" s="13">
        <v>210</v>
      </c>
      <c r="I2443" s="13">
        <v>10494494</v>
      </c>
      <c r="J2443" s="9" t="s">
        <v>497</v>
      </c>
      <c r="K2443" s="9" t="s">
        <v>5507</v>
      </c>
      <c r="L2443" s="9" t="s">
        <v>2604</v>
      </c>
      <c r="M2443" s="13"/>
      <c r="N2443" s="13"/>
      <c r="O2443" s="9"/>
      <c r="P2443" s="13"/>
      <c r="Q2443" s="13">
        <v>109</v>
      </c>
      <c r="R2443" s="9" t="s">
        <v>25</v>
      </c>
      <c r="S2443" s="9" t="s">
        <v>26</v>
      </c>
      <c r="T2443" s="9" t="s">
        <v>27</v>
      </c>
      <c r="U2443" s="13">
        <v>18000000</v>
      </c>
      <c r="V2443" s="13">
        <v>2013</v>
      </c>
      <c r="W2443" s="13">
        <v>193</v>
      </c>
      <c r="X2443" s="13">
        <v>4.4000000000000004</v>
      </c>
      <c r="Y2443" s="13">
        <v>2.35</v>
      </c>
      <c r="Z2443" s="14">
        <v>4000</v>
      </c>
    </row>
    <row r="2444" spans="1:26" x14ac:dyDescent="0.25">
      <c r="A2444" s="5" t="s">
        <v>20</v>
      </c>
      <c r="B2444" s="6" t="s">
        <v>415</v>
      </c>
      <c r="C2444" s="11">
        <v>124</v>
      </c>
      <c r="D2444" s="11">
        <v>112</v>
      </c>
      <c r="E2444" s="11">
        <v>0</v>
      </c>
      <c r="F2444" s="11">
        <v>177</v>
      </c>
      <c r="G2444" s="6" t="s">
        <v>2517</v>
      </c>
      <c r="H2444" s="11">
        <v>805</v>
      </c>
      <c r="I2444" s="11">
        <v>7837632</v>
      </c>
      <c r="J2444" s="6" t="s">
        <v>1074</v>
      </c>
      <c r="K2444" s="6"/>
      <c r="L2444" s="6"/>
      <c r="M2444" s="11"/>
      <c r="N2444" s="11"/>
      <c r="O2444" s="6"/>
      <c r="P2444" s="11"/>
      <c r="Q2444" s="11">
        <v>287</v>
      </c>
      <c r="R2444" s="6" t="s">
        <v>25</v>
      </c>
      <c r="S2444" s="6" t="s">
        <v>26</v>
      </c>
      <c r="T2444" s="6" t="s">
        <v>249</v>
      </c>
      <c r="U2444" s="11">
        <v>18000000</v>
      </c>
      <c r="V2444" s="11">
        <v>1997</v>
      </c>
      <c r="W2444" s="11">
        <v>223</v>
      </c>
      <c r="X2444" s="11">
        <v>7.5</v>
      </c>
      <c r="Y2444" s="11">
        <v>1.85</v>
      </c>
      <c r="Z2444" s="12">
        <v>0</v>
      </c>
    </row>
    <row r="2445" spans="1:26" x14ac:dyDescent="0.25">
      <c r="A2445" s="8" t="s">
        <v>20</v>
      </c>
      <c r="B2445" s="9" t="s">
        <v>1205</v>
      </c>
      <c r="C2445" s="13">
        <v>107</v>
      </c>
      <c r="D2445" s="13">
        <v>94</v>
      </c>
      <c r="E2445" s="13">
        <v>0</v>
      </c>
      <c r="F2445" s="13">
        <v>197</v>
      </c>
      <c r="G2445" s="9" t="s">
        <v>638</v>
      </c>
      <c r="H2445" s="13">
        <v>712</v>
      </c>
      <c r="I2445" s="13">
        <v>15155772</v>
      </c>
      <c r="J2445" s="9" t="s">
        <v>599</v>
      </c>
      <c r="K2445" s="9" t="s">
        <v>1074</v>
      </c>
      <c r="L2445" s="9" t="s">
        <v>4459</v>
      </c>
      <c r="M2445" s="13"/>
      <c r="N2445" s="13"/>
      <c r="O2445" s="9"/>
      <c r="P2445" s="13"/>
      <c r="Q2445" s="13">
        <v>48</v>
      </c>
      <c r="R2445" s="9" t="s">
        <v>25</v>
      </c>
      <c r="S2445" s="9" t="s">
        <v>26</v>
      </c>
      <c r="T2445" s="9" t="s">
        <v>27</v>
      </c>
      <c r="U2445" s="13">
        <v>18000000</v>
      </c>
      <c r="V2445" s="13">
        <v>2014</v>
      </c>
      <c r="W2445" s="13">
        <v>341</v>
      </c>
      <c r="X2445" s="13">
        <v>5.7</v>
      </c>
      <c r="Y2445" s="13">
        <v>2.35</v>
      </c>
      <c r="Z2445" s="14">
        <v>3000</v>
      </c>
    </row>
    <row r="2446" spans="1:26" x14ac:dyDescent="0.25">
      <c r="A2446" s="5" t="s">
        <v>20</v>
      </c>
      <c r="B2446" s="6" t="s">
        <v>2886</v>
      </c>
      <c r="C2446" s="11">
        <v>11</v>
      </c>
      <c r="D2446" s="11">
        <v>105</v>
      </c>
      <c r="E2446" s="11">
        <v>6</v>
      </c>
      <c r="F2446" s="11">
        <v>371</v>
      </c>
      <c r="G2446" s="6" t="s">
        <v>2887</v>
      </c>
      <c r="H2446" s="11">
        <v>723</v>
      </c>
      <c r="I2446" s="11">
        <v>8508843</v>
      </c>
      <c r="J2446" s="6" t="s">
        <v>378</v>
      </c>
      <c r="K2446" s="6" t="s">
        <v>599</v>
      </c>
      <c r="L2446" s="6"/>
      <c r="M2446" s="11"/>
      <c r="N2446" s="11"/>
      <c r="O2446" s="6"/>
      <c r="P2446" s="11"/>
      <c r="Q2446" s="11">
        <v>35</v>
      </c>
      <c r="R2446" s="6" t="s">
        <v>25</v>
      </c>
      <c r="S2446" s="6" t="s">
        <v>26</v>
      </c>
      <c r="T2446" s="6" t="s">
        <v>54</v>
      </c>
      <c r="U2446" s="11">
        <v>18000000</v>
      </c>
      <c r="V2446" s="11">
        <v>1989</v>
      </c>
      <c r="W2446" s="11">
        <v>422</v>
      </c>
      <c r="X2446" s="11">
        <v>5.5</v>
      </c>
      <c r="Y2446" s="11">
        <v>1.37</v>
      </c>
      <c r="Z2446" s="12">
        <v>0</v>
      </c>
    </row>
    <row r="2447" spans="1:26" x14ac:dyDescent="0.25">
      <c r="A2447" s="8" t="s">
        <v>20</v>
      </c>
      <c r="B2447" s="9" t="s">
        <v>2888</v>
      </c>
      <c r="C2447" s="13">
        <v>93</v>
      </c>
      <c r="D2447" s="13">
        <v>104</v>
      </c>
      <c r="E2447" s="13">
        <v>109</v>
      </c>
      <c r="F2447" s="13">
        <v>202</v>
      </c>
      <c r="G2447" s="9" t="s">
        <v>2889</v>
      </c>
      <c r="H2447" s="13">
        <v>405</v>
      </c>
      <c r="I2447" s="13">
        <v>7739049</v>
      </c>
      <c r="J2447" s="9" t="s">
        <v>599</v>
      </c>
      <c r="K2447" s="9" t="s">
        <v>1074</v>
      </c>
      <c r="L2447" s="9" t="s">
        <v>4459</v>
      </c>
      <c r="M2447" s="13"/>
      <c r="N2447" s="13"/>
      <c r="O2447" s="9"/>
      <c r="P2447" s="13"/>
      <c r="Q2447" s="13">
        <v>112</v>
      </c>
      <c r="R2447" s="9" t="s">
        <v>25</v>
      </c>
      <c r="S2447" s="9" t="s">
        <v>121</v>
      </c>
      <c r="T2447" s="9" t="s">
        <v>249</v>
      </c>
      <c r="U2447" s="13">
        <v>18000000</v>
      </c>
      <c r="V2447" s="13">
        <v>2004</v>
      </c>
      <c r="W2447" s="13">
        <v>204</v>
      </c>
      <c r="X2447" s="13">
        <v>7.1</v>
      </c>
      <c r="Y2447" s="13">
        <v>1.85</v>
      </c>
      <c r="Z2447" s="14">
        <v>562</v>
      </c>
    </row>
    <row r="2448" spans="1:26" x14ac:dyDescent="0.25">
      <c r="A2448" s="5" t="s">
        <v>20</v>
      </c>
      <c r="B2448" s="6" t="s">
        <v>1504</v>
      </c>
      <c r="C2448" s="11">
        <v>38</v>
      </c>
      <c r="D2448" s="11">
        <v>112</v>
      </c>
      <c r="E2448" s="11">
        <v>213</v>
      </c>
      <c r="F2448" s="11">
        <v>45</v>
      </c>
      <c r="G2448" s="6" t="s">
        <v>2890</v>
      </c>
      <c r="H2448" s="11">
        <v>567</v>
      </c>
      <c r="I2448" s="11">
        <v>6734844</v>
      </c>
      <c r="J2448" s="6" t="s">
        <v>1074</v>
      </c>
      <c r="K2448" s="6" t="s">
        <v>4459</v>
      </c>
      <c r="L2448" s="6"/>
      <c r="M2448" s="11"/>
      <c r="N2448" s="11"/>
      <c r="O2448" s="6"/>
      <c r="P2448" s="11"/>
      <c r="Q2448" s="11">
        <v>118</v>
      </c>
      <c r="R2448" s="6" t="s">
        <v>25</v>
      </c>
      <c r="S2448" s="6" t="s">
        <v>26</v>
      </c>
      <c r="T2448" s="6" t="s">
        <v>249</v>
      </c>
      <c r="U2448" s="11">
        <v>17000000</v>
      </c>
      <c r="V2448" s="11">
        <v>1986</v>
      </c>
      <c r="W2448" s="11">
        <v>67</v>
      </c>
      <c r="X2448" s="11">
        <v>5.9</v>
      </c>
      <c r="Y2448" s="11">
        <v>1.85</v>
      </c>
      <c r="Z2448" s="12">
        <v>0</v>
      </c>
    </row>
    <row r="2449" spans="1:26" x14ac:dyDescent="0.25">
      <c r="A2449" s="8" t="s">
        <v>20</v>
      </c>
      <c r="B2449" s="9" t="s">
        <v>2892</v>
      </c>
      <c r="C2449" s="13">
        <v>60</v>
      </c>
      <c r="D2449" s="13">
        <v>108</v>
      </c>
      <c r="E2449" s="13">
        <v>25</v>
      </c>
      <c r="F2449" s="13">
        <v>94</v>
      </c>
      <c r="G2449" s="9" t="s">
        <v>2893</v>
      </c>
      <c r="H2449" s="13">
        <v>1000</v>
      </c>
      <c r="I2449" s="13">
        <v>6000000</v>
      </c>
      <c r="J2449" s="9" t="s">
        <v>497</v>
      </c>
      <c r="K2449" s="9" t="s">
        <v>378</v>
      </c>
      <c r="L2449" s="9" t="s">
        <v>478</v>
      </c>
      <c r="M2449" s="13"/>
      <c r="N2449" s="13"/>
      <c r="O2449" s="9"/>
      <c r="P2449" s="13"/>
      <c r="Q2449" s="13">
        <v>102</v>
      </c>
      <c r="R2449" s="9" t="s">
        <v>25</v>
      </c>
      <c r="S2449" s="9" t="s">
        <v>26</v>
      </c>
      <c r="T2449" s="9" t="s">
        <v>54</v>
      </c>
      <c r="U2449" s="13">
        <v>18000000</v>
      </c>
      <c r="V2449" s="13">
        <v>1981</v>
      </c>
      <c r="W2449" s="13">
        <v>115</v>
      </c>
      <c r="X2449" s="13">
        <v>6.7</v>
      </c>
      <c r="Y2449" s="13">
        <v>2.35</v>
      </c>
      <c r="Z2449" s="14">
        <v>0</v>
      </c>
    </row>
    <row r="2450" spans="1:26" x14ac:dyDescent="0.25">
      <c r="A2450" s="5" t="s">
        <v>20</v>
      </c>
      <c r="B2450" s="6" t="s">
        <v>2411</v>
      </c>
      <c r="C2450" s="11">
        <v>184</v>
      </c>
      <c r="D2450" s="11">
        <v>112</v>
      </c>
      <c r="E2450" s="11">
        <v>97</v>
      </c>
      <c r="F2450" s="11">
        <v>231</v>
      </c>
      <c r="G2450" s="6" t="s">
        <v>2894</v>
      </c>
      <c r="H2450" s="11">
        <v>577</v>
      </c>
      <c r="I2450" s="11">
        <v>6615578</v>
      </c>
      <c r="J2450" s="6" t="s">
        <v>3170</v>
      </c>
      <c r="K2450" s="6" t="s">
        <v>1074</v>
      </c>
      <c r="L2450" s="6" t="s">
        <v>4459</v>
      </c>
      <c r="M2450" s="11"/>
      <c r="N2450" s="11"/>
      <c r="O2450" s="6"/>
      <c r="P2450" s="11"/>
      <c r="Q2450" s="11">
        <v>82</v>
      </c>
      <c r="R2450" s="6" t="s">
        <v>25</v>
      </c>
      <c r="S2450" s="6" t="s">
        <v>318</v>
      </c>
      <c r="T2450" s="6" t="s">
        <v>249</v>
      </c>
      <c r="U2450" s="11">
        <v>13000000</v>
      </c>
      <c r="V2450" s="11">
        <v>2009</v>
      </c>
      <c r="W2450" s="11">
        <v>416</v>
      </c>
      <c r="X2450" s="11">
        <v>7</v>
      </c>
      <c r="Y2450" s="11">
        <v>2.35</v>
      </c>
      <c r="Z2450" s="12">
        <v>0</v>
      </c>
    </row>
    <row r="2451" spans="1:26" x14ac:dyDescent="0.25">
      <c r="A2451" s="8" t="s">
        <v>309</v>
      </c>
      <c r="B2451" s="9" t="s">
        <v>116</v>
      </c>
      <c r="C2451" s="13">
        <v>148</v>
      </c>
      <c r="D2451" s="13">
        <v>127</v>
      </c>
      <c r="E2451" s="13">
        <v>13000</v>
      </c>
      <c r="F2451" s="13">
        <v>940</v>
      </c>
      <c r="G2451" s="9" t="s">
        <v>236</v>
      </c>
      <c r="H2451" s="13">
        <v>40000</v>
      </c>
      <c r="I2451" s="13">
        <v>5887457</v>
      </c>
      <c r="J2451" s="9" t="s">
        <v>3170</v>
      </c>
      <c r="K2451" s="9" t="s">
        <v>599</v>
      </c>
      <c r="L2451" s="9" t="s">
        <v>1074</v>
      </c>
      <c r="M2451" s="13"/>
      <c r="N2451" s="13"/>
      <c r="O2451" s="9"/>
      <c r="P2451" s="13"/>
      <c r="Q2451" s="13">
        <v>420</v>
      </c>
      <c r="R2451" s="9" t="s">
        <v>25</v>
      </c>
      <c r="S2451" s="9" t="s">
        <v>26</v>
      </c>
      <c r="T2451" s="9" t="s">
        <v>249</v>
      </c>
      <c r="U2451" s="13">
        <v>18000000</v>
      </c>
      <c r="V2451" s="13">
        <v>1994</v>
      </c>
      <c r="W2451" s="13">
        <v>13000</v>
      </c>
      <c r="X2451" s="13">
        <v>7.9</v>
      </c>
      <c r="Y2451" s="13">
        <v>1.85</v>
      </c>
      <c r="Z2451" s="14">
        <v>0</v>
      </c>
    </row>
    <row r="2452" spans="1:26" x14ac:dyDescent="0.25">
      <c r="A2452" s="5" t="s">
        <v>20</v>
      </c>
      <c r="B2452" s="6" t="s">
        <v>2160</v>
      </c>
      <c r="C2452" s="11">
        <v>217</v>
      </c>
      <c r="D2452" s="11">
        <v>111</v>
      </c>
      <c r="E2452" s="11">
        <v>655</v>
      </c>
      <c r="F2452" s="11">
        <v>405</v>
      </c>
      <c r="G2452" s="6" t="s">
        <v>100</v>
      </c>
      <c r="H2452" s="11">
        <v>24000</v>
      </c>
      <c r="I2452" s="11">
        <v>13362308</v>
      </c>
      <c r="J2452" s="6" t="s">
        <v>1074</v>
      </c>
      <c r="K2452" s="6"/>
      <c r="L2452" s="6"/>
      <c r="M2452" s="11"/>
      <c r="N2452" s="11"/>
      <c r="O2452" s="6"/>
      <c r="P2452" s="11"/>
      <c r="Q2452" s="11">
        <v>111</v>
      </c>
      <c r="R2452" s="6" t="s">
        <v>25</v>
      </c>
      <c r="S2452" s="6" t="s">
        <v>26</v>
      </c>
      <c r="T2452" s="6" t="s">
        <v>27</v>
      </c>
      <c r="U2452" s="11">
        <v>18000000</v>
      </c>
      <c r="V2452" s="11">
        <v>2013</v>
      </c>
      <c r="W2452" s="11">
        <v>14000</v>
      </c>
      <c r="X2452" s="11">
        <v>6.9</v>
      </c>
      <c r="Y2452" s="11">
        <v>2.35</v>
      </c>
      <c r="Z2452" s="12">
        <v>0</v>
      </c>
    </row>
    <row r="2453" spans="1:26" x14ac:dyDescent="0.25">
      <c r="A2453" s="8" t="s">
        <v>20</v>
      </c>
      <c r="B2453" s="9" t="s">
        <v>709</v>
      </c>
      <c r="C2453" s="13">
        <v>160</v>
      </c>
      <c r="D2453" s="13">
        <v>126</v>
      </c>
      <c r="E2453" s="13">
        <v>44</v>
      </c>
      <c r="F2453" s="13">
        <v>9</v>
      </c>
      <c r="G2453" s="9" t="s">
        <v>2895</v>
      </c>
      <c r="H2453" s="13">
        <v>627</v>
      </c>
      <c r="I2453" s="13">
        <v>5701643</v>
      </c>
      <c r="J2453" s="9" t="s">
        <v>378</v>
      </c>
      <c r="K2453" s="9" t="s">
        <v>3170</v>
      </c>
      <c r="L2453" s="9" t="s">
        <v>1074</v>
      </c>
      <c r="M2453" s="13" t="s">
        <v>5155</v>
      </c>
      <c r="N2453" s="13" t="s">
        <v>5508</v>
      </c>
      <c r="O2453" s="9"/>
      <c r="P2453" s="13"/>
      <c r="Q2453" s="13">
        <v>165</v>
      </c>
      <c r="R2453" s="9" t="s">
        <v>2896</v>
      </c>
      <c r="S2453" s="9" t="s">
        <v>1963</v>
      </c>
      <c r="T2453" s="9" t="s">
        <v>249</v>
      </c>
      <c r="U2453" s="13">
        <v>20000000</v>
      </c>
      <c r="V2453" s="13">
        <v>2007</v>
      </c>
      <c r="W2453" s="13">
        <v>12</v>
      </c>
      <c r="X2453" s="13">
        <v>7.3</v>
      </c>
      <c r="Y2453" s="13">
        <v>2.35</v>
      </c>
      <c r="Z2453" s="14">
        <v>0</v>
      </c>
    </row>
    <row r="2454" spans="1:26" x14ac:dyDescent="0.25">
      <c r="A2454" s="5" t="s">
        <v>20</v>
      </c>
      <c r="B2454" s="6" t="s">
        <v>485</v>
      </c>
      <c r="C2454" s="11">
        <v>209</v>
      </c>
      <c r="D2454" s="11">
        <v>114</v>
      </c>
      <c r="E2454" s="11">
        <v>0</v>
      </c>
      <c r="F2454" s="11">
        <v>1000</v>
      </c>
      <c r="G2454" s="6" t="s">
        <v>272</v>
      </c>
      <c r="H2454" s="11">
        <v>27000</v>
      </c>
      <c r="I2454" s="11">
        <v>5694401</v>
      </c>
      <c r="J2454" s="6" t="s">
        <v>497</v>
      </c>
      <c r="K2454" s="6" t="s">
        <v>5507</v>
      </c>
      <c r="L2454" s="6" t="s">
        <v>2604</v>
      </c>
      <c r="M2454" s="11"/>
      <c r="N2454" s="11"/>
      <c r="O2454" s="6"/>
      <c r="P2454" s="11"/>
      <c r="Q2454" s="11">
        <v>192</v>
      </c>
      <c r="R2454" s="6" t="s">
        <v>25</v>
      </c>
      <c r="S2454" s="6" t="s">
        <v>34</v>
      </c>
      <c r="T2454" s="6" t="s">
        <v>249</v>
      </c>
      <c r="U2454" s="11">
        <v>18000000</v>
      </c>
      <c r="V2454" s="11">
        <v>2008</v>
      </c>
      <c r="W2454" s="11">
        <v>18000</v>
      </c>
      <c r="X2454" s="11">
        <v>7.3</v>
      </c>
      <c r="Y2454" s="11">
        <v>2.35</v>
      </c>
      <c r="Z2454" s="12">
        <v>12000</v>
      </c>
    </row>
    <row r="2455" spans="1:26" x14ac:dyDescent="0.25">
      <c r="A2455" s="8" t="s">
        <v>20</v>
      </c>
      <c r="B2455" s="9" t="s">
        <v>2897</v>
      </c>
      <c r="C2455" s="13">
        <v>40</v>
      </c>
      <c r="D2455" s="13">
        <v>99</v>
      </c>
      <c r="E2455" s="13">
        <v>379</v>
      </c>
      <c r="F2455" s="13">
        <v>251</v>
      </c>
      <c r="G2455" s="9" t="s">
        <v>2898</v>
      </c>
      <c r="H2455" s="13">
        <v>456</v>
      </c>
      <c r="I2455" s="13">
        <v>5333658</v>
      </c>
      <c r="J2455" s="9" t="s">
        <v>497</v>
      </c>
      <c r="K2455" s="9" t="s">
        <v>2970</v>
      </c>
      <c r="L2455" s="9"/>
      <c r="M2455" s="13"/>
      <c r="N2455" s="13"/>
      <c r="O2455" s="9"/>
      <c r="P2455" s="13"/>
      <c r="Q2455" s="13">
        <v>54</v>
      </c>
      <c r="R2455" s="9" t="s">
        <v>25</v>
      </c>
      <c r="S2455" s="9" t="s">
        <v>26</v>
      </c>
      <c r="T2455" s="9" t="s">
        <v>54</v>
      </c>
      <c r="U2455" s="13">
        <v>20000000</v>
      </c>
      <c r="V2455" s="13">
        <v>1982</v>
      </c>
      <c r="W2455" s="13">
        <v>278</v>
      </c>
      <c r="X2455" s="13">
        <v>3.5</v>
      </c>
      <c r="Y2455" s="13">
        <v>1.85</v>
      </c>
      <c r="Z2455" s="14">
        <v>0</v>
      </c>
    </row>
    <row r="2456" spans="1:26" x14ac:dyDescent="0.25">
      <c r="A2456" s="5" t="s">
        <v>20</v>
      </c>
      <c r="B2456" s="6" t="s">
        <v>345</v>
      </c>
      <c r="C2456" s="11">
        <v>85</v>
      </c>
      <c r="D2456" s="11">
        <v>150</v>
      </c>
      <c r="E2456" s="11">
        <v>0</v>
      </c>
      <c r="F2456" s="11">
        <v>401</v>
      </c>
      <c r="G2456" s="6" t="s">
        <v>317</v>
      </c>
      <c r="H2456" s="11">
        <v>597</v>
      </c>
      <c r="I2456" s="11">
        <v>4414535</v>
      </c>
      <c r="J2456" s="6" t="s">
        <v>1074</v>
      </c>
      <c r="K2456" s="6"/>
      <c r="L2456" s="6"/>
      <c r="M2456" s="11"/>
      <c r="N2456" s="11"/>
      <c r="O2456" s="6"/>
      <c r="P2456" s="11"/>
      <c r="Q2456" s="11">
        <v>224</v>
      </c>
      <c r="R2456" s="6" t="s">
        <v>25</v>
      </c>
      <c r="S2456" s="6" t="s">
        <v>34</v>
      </c>
      <c r="T2456" s="6" t="s">
        <v>27</v>
      </c>
      <c r="U2456" s="11">
        <v>18000000</v>
      </c>
      <c r="V2456" s="11">
        <v>1996</v>
      </c>
      <c r="W2456" s="11">
        <v>591</v>
      </c>
      <c r="X2456" s="11">
        <v>7.8</v>
      </c>
      <c r="Y2456" s="11">
        <v>2.2000000000000002</v>
      </c>
      <c r="Z2456" s="12">
        <v>0</v>
      </c>
    </row>
    <row r="2457" spans="1:26" x14ac:dyDescent="0.25">
      <c r="A2457" s="8" t="s">
        <v>20</v>
      </c>
      <c r="B2457" s="9" t="s">
        <v>1758</v>
      </c>
      <c r="C2457" s="13">
        <v>83</v>
      </c>
      <c r="D2457" s="13">
        <v>117</v>
      </c>
      <c r="E2457" s="13">
        <v>78</v>
      </c>
      <c r="F2457" s="13">
        <v>238</v>
      </c>
      <c r="G2457" s="9" t="s">
        <v>2899</v>
      </c>
      <c r="H2457" s="13">
        <v>989</v>
      </c>
      <c r="I2457" s="13">
        <v>4806750</v>
      </c>
      <c r="J2457" s="9" t="s">
        <v>3170</v>
      </c>
      <c r="K2457" s="9" t="s">
        <v>1074</v>
      </c>
      <c r="L2457" s="9" t="s">
        <v>2909</v>
      </c>
      <c r="M2457" s="13" t="s">
        <v>4459</v>
      </c>
      <c r="N2457" s="13"/>
      <c r="O2457" s="9"/>
      <c r="P2457" s="13"/>
      <c r="Q2457" s="13">
        <v>53</v>
      </c>
      <c r="R2457" s="9" t="s">
        <v>25</v>
      </c>
      <c r="S2457" s="9" t="s">
        <v>163</v>
      </c>
      <c r="T2457" s="9" t="s">
        <v>54</v>
      </c>
      <c r="U2457" s="13"/>
      <c r="V2457" s="13">
        <v>2009</v>
      </c>
      <c r="W2457" s="13">
        <v>258</v>
      </c>
      <c r="X2457" s="13">
        <v>7.4</v>
      </c>
      <c r="Y2457" s="13">
        <v>1.85</v>
      </c>
      <c r="Z2457" s="14">
        <v>0</v>
      </c>
    </row>
    <row r="2458" spans="1:26" x14ac:dyDescent="0.25">
      <c r="A2458" s="5" t="s">
        <v>20</v>
      </c>
      <c r="B2458" s="6" t="s">
        <v>2901</v>
      </c>
      <c r="C2458" s="11">
        <v>263</v>
      </c>
      <c r="D2458" s="11">
        <v>112</v>
      </c>
      <c r="E2458" s="11">
        <v>337</v>
      </c>
      <c r="F2458" s="11">
        <v>201</v>
      </c>
      <c r="G2458" s="6" t="s">
        <v>408</v>
      </c>
      <c r="H2458" s="11">
        <v>4000</v>
      </c>
      <c r="I2458" s="11">
        <v>3707794</v>
      </c>
      <c r="J2458" s="6" t="s">
        <v>378</v>
      </c>
      <c r="K2458" s="6" t="s">
        <v>1074</v>
      </c>
      <c r="L2458" s="6" t="s">
        <v>2970</v>
      </c>
      <c r="M2458" s="11" t="s">
        <v>2604</v>
      </c>
      <c r="N2458" s="11"/>
      <c r="O2458" s="6"/>
      <c r="P2458" s="11"/>
      <c r="Q2458" s="11">
        <v>156</v>
      </c>
      <c r="R2458" s="6" t="s">
        <v>25</v>
      </c>
      <c r="S2458" s="6" t="s">
        <v>2902</v>
      </c>
      <c r="T2458" s="6" t="s">
        <v>27</v>
      </c>
      <c r="U2458" s="11">
        <v>18000000</v>
      </c>
      <c r="V2458" s="11">
        <v>2016</v>
      </c>
      <c r="W2458" s="11">
        <v>820</v>
      </c>
      <c r="X2458" s="11">
        <v>6.7</v>
      </c>
      <c r="Y2458" s="11">
        <v>2.35</v>
      </c>
      <c r="Z2458" s="12">
        <v>0</v>
      </c>
    </row>
    <row r="2459" spans="1:26" x14ac:dyDescent="0.25">
      <c r="A2459" s="8" t="s">
        <v>20</v>
      </c>
      <c r="B2459" s="9" t="s">
        <v>1230</v>
      </c>
      <c r="C2459" s="13">
        <v>128</v>
      </c>
      <c r="D2459" s="13">
        <v>108</v>
      </c>
      <c r="E2459" s="13">
        <v>11000</v>
      </c>
      <c r="F2459" s="13">
        <v>922</v>
      </c>
      <c r="G2459" s="9" t="s">
        <v>1256</v>
      </c>
      <c r="H2459" s="13">
        <v>11000</v>
      </c>
      <c r="I2459" s="13">
        <v>3203044</v>
      </c>
      <c r="J2459" s="9" t="s">
        <v>599</v>
      </c>
      <c r="K2459" s="9" t="s">
        <v>4459</v>
      </c>
      <c r="L2459" s="9"/>
      <c r="M2459" s="13"/>
      <c r="N2459" s="13"/>
      <c r="O2459" s="9"/>
      <c r="P2459" s="13"/>
      <c r="Q2459" s="13">
        <v>155</v>
      </c>
      <c r="R2459" s="9" t="s">
        <v>25</v>
      </c>
      <c r="S2459" s="9" t="s">
        <v>26</v>
      </c>
      <c r="T2459" s="9" t="s">
        <v>249</v>
      </c>
      <c r="U2459" s="13">
        <v>18000000</v>
      </c>
      <c r="V2459" s="13">
        <v>2003</v>
      </c>
      <c r="W2459" s="13">
        <v>944</v>
      </c>
      <c r="X2459" s="13">
        <v>6.4</v>
      </c>
      <c r="Y2459" s="13">
        <v>2.35</v>
      </c>
      <c r="Z2459" s="14">
        <v>827</v>
      </c>
    </row>
    <row r="2460" spans="1:26" x14ac:dyDescent="0.25">
      <c r="A2460" s="5" t="s">
        <v>20</v>
      </c>
      <c r="B2460" s="6" t="s">
        <v>2903</v>
      </c>
      <c r="C2460" s="11">
        <v>186</v>
      </c>
      <c r="D2460" s="11">
        <v>116</v>
      </c>
      <c r="E2460" s="11">
        <v>6</v>
      </c>
      <c r="F2460" s="11">
        <v>212</v>
      </c>
      <c r="G2460" s="6" t="s">
        <v>194</v>
      </c>
      <c r="H2460" s="11">
        <v>25000</v>
      </c>
      <c r="I2460" s="11">
        <v>4435083</v>
      </c>
      <c r="J2460" s="6" t="s">
        <v>3170</v>
      </c>
      <c r="K2460" s="6" t="s">
        <v>1074</v>
      </c>
      <c r="L2460" s="6" t="s">
        <v>4459</v>
      </c>
      <c r="M2460" s="11" t="s">
        <v>5508</v>
      </c>
      <c r="N2460" s="11"/>
      <c r="O2460" s="6"/>
      <c r="P2460" s="11"/>
      <c r="Q2460" s="11">
        <v>119</v>
      </c>
      <c r="R2460" s="6" t="s">
        <v>25</v>
      </c>
      <c r="S2460" s="6" t="s">
        <v>163</v>
      </c>
      <c r="T2460" s="6" t="s">
        <v>249</v>
      </c>
      <c r="U2460" s="11">
        <v>18000000</v>
      </c>
      <c r="V2460" s="11">
        <v>2013</v>
      </c>
      <c r="W2460" s="11">
        <v>14000</v>
      </c>
      <c r="X2460" s="11">
        <v>7.1</v>
      </c>
      <c r="Y2460" s="11">
        <v>2.35</v>
      </c>
      <c r="Z2460" s="12">
        <v>18000</v>
      </c>
    </row>
    <row r="2461" spans="1:26" x14ac:dyDescent="0.25">
      <c r="A2461" s="8" t="s">
        <v>42</v>
      </c>
      <c r="B2461" s="9" t="s">
        <v>42</v>
      </c>
      <c r="C2461" s="13">
        <v>14</v>
      </c>
      <c r="D2461" s="13">
        <v>60</v>
      </c>
      <c r="E2461" s="13"/>
      <c r="F2461" s="13">
        <v>405</v>
      </c>
      <c r="G2461" s="9" t="s">
        <v>1481</v>
      </c>
      <c r="H2461" s="13">
        <v>654</v>
      </c>
      <c r="I2461" s="13"/>
      <c r="J2461" s="9" t="s">
        <v>1074</v>
      </c>
      <c r="K2461" s="9" t="s">
        <v>5505</v>
      </c>
      <c r="L2461" s="9"/>
      <c r="M2461" s="13"/>
      <c r="N2461" s="13"/>
      <c r="O2461" s="9"/>
      <c r="P2461" s="13"/>
      <c r="Q2461" s="13">
        <v>44</v>
      </c>
      <c r="R2461" s="9" t="s">
        <v>42</v>
      </c>
      <c r="S2461" s="9" t="s">
        <v>26</v>
      </c>
      <c r="T2461" s="9" t="s">
        <v>42</v>
      </c>
      <c r="U2461" s="13"/>
      <c r="V2461" s="13"/>
      <c r="W2461" s="13">
        <v>426</v>
      </c>
      <c r="X2461" s="13">
        <v>6.7</v>
      </c>
      <c r="Y2461" s="13"/>
      <c r="Z2461" s="14">
        <v>0</v>
      </c>
    </row>
    <row r="2462" spans="1:26" x14ac:dyDescent="0.25">
      <c r="A2462" s="5" t="s">
        <v>309</v>
      </c>
      <c r="B2462" s="6" t="s">
        <v>2904</v>
      </c>
      <c r="C2462" s="11">
        <v>292</v>
      </c>
      <c r="D2462" s="11">
        <v>144</v>
      </c>
      <c r="E2462" s="11">
        <v>0</v>
      </c>
      <c r="F2462" s="11">
        <v>16</v>
      </c>
      <c r="G2462" s="6" t="s">
        <v>2905</v>
      </c>
      <c r="H2462" s="11">
        <v>63</v>
      </c>
      <c r="I2462" s="11">
        <v>2222647</v>
      </c>
      <c r="J2462" s="6" t="s">
        <v>1074</v>
      </c>
      <c r="K2462" s="6" t="s">
        <v>5505</v>
      </c>
      <c r="L2462" s="6"/>
      <c r="M2462" s="11"/>
      <c r="N2462" s="11"/>
      <c r="O2462" s="6"/>
      <c r="P2462" s="11"/>
      <c r="Q2462" s="11">
        <v>193</v>
      </c>
      <c r="R2462" s="6" t="s">
        <v>2284</v>
      </c>
      <c r="S2462" s="6" t="s">
        <v>318</v>
      </c>
      <c r="T2462" s="6" t="s">
        <v>249</v>
      </c>
      <c r="U2462" s="11">
        <v>12000000</v>
      </c>
      <c r="V2462" s="11">
        <v>2009</v>
      </c>
      <c r="W2462" s="11">
        <v>43</v>
      </c>
      <c r="X2462" s="11">
        <v>7.8</v>
      </c>
      <c r="Y2462" s="11">
        <v>1.85</v>
      </c>
      <c r="Z2462" s="12">
        <v>0</v>
      </c>
    </row>
    <row r="2463" spans="1:26" x14ac:dyDescent="0.25">
      <c r="A2463" s="8" t="s">
        <v>20</v>
      </c>
      <c r="B2463" s="9" t="s">
        <v>314</v>
      </c>
      <c r="C2463" s="13">
        <v>15</v>
      </c>
      <c r="D2463" s="13">
        <v>92</v>
      </c>
      <c r="E2463" s="13">
        <v>662</v>
      </c>
      <c r="F2463" s="13">
        <v>161</v>
      </c>
      <c r="G2463" s="9" t="s">
        <v>2906</v>
      </c>
      <c r="H2463" s="13">
        <v>662</v>
      </c>
      <c r="I2463" s="13"/>
      <c r="J2463" s="9" t="s">
        <v>1786</v>
      </c>
      <c r="K2463" s="9"/>
      <c r="L2463" s="9"/>
      <c r="M2463" s="13"/>
      <c r="N2463" s="13"/>
      <c r="O2463" s="9"/>
      <c r="P2463" s="13"/>
      <c r="Q2463" s="13">
        <v>6</v>
      </c>
      <c r="R2463" s="9" t="s">
        <v>25</v>
      </c>
      <c r="S2463" s="9" t="s">
        <v>26</v>
      </c>
      <c r="T2463" s="9" t="s">
        <v>42</v>
      </c>
      <c r="U2463" s="13"/>
      <c r="V2463" s="13">
        <v>2016</v>
      </c>
      <c r="W2463" s="13">
        <v>290</v>
      </c>
      <c r="X2463" s="13">
        <v>4</v>
      </c>
      <c r="Y2463" s="13"/>
      <c r="Z2463" s="14">
        <v>378</v>
      </c>
    </row>
    <row r="2464" spans="1:26" x14ac:dyDescent="0.25">
      <c r="A2464" s="5" t="s">
        <v>20</v>
      </c>
      <c r="B2464" s="6" t="s">
        <v>2907</v>
      </c>
      <c r="C2464" s="11">
        <v>70</v>
      </c>
      <c r="D2464" s="11">
        <v>93</v>
      </c>
      <c r="E2464" s="11">
        <v>28</v>
      </c>
      <c r="F2464" s="11">
        <v>415</v>
      </c>
      <c r="G2464" s="6" t="s">
        <v>675</v>
      </c>
      <c r="H2464" s="11">
        <v>1000</v>
      </c>
      <c r="I2464" s="11">
        <v>3500000</v>
      </c>
      <c r="J2464" s="6" t="s">
        <v>497</v>
      </c>
      <c r="K2464" s="6" t="s">
        <v>1786</v>
      </c>
      <c r="L2464" s="6" t="s">
        <v>4459</v>
      </c>
      <c r="M2464" s="11" t="s">
        <v>2970</v>
      </c>
      <c r="N2464" s="11" t="s">
        <v>2604</v>
      </c>
      <c r="O2464" s="6"/>
      <c r="P2464" s="11"/>
      <c r="Q2464" s="11">
        <v>100</v>
      </c>
      <c r="R2464" s="6" t="s">
        <v>25</v>
      </c>
      <c r="S2464" s="6" t="s">
        <v>26</v>
      </c>
      <c r="T2464" s="6" t="s">
        <v>249</v>
      </c>
      <c r="U2464" s="11">
        <v>2700000</v>
      </c>
      <c r="V2464" s="11">
        <v>1986</v>
      </c>
      <c r="W2464" s="11">
        <v>695</v>
      </c>
      <c r="X2464" s="11">
        <v>5.9</v>
      </c>
      <c r="Y2464" s="11">
        <v>1.85</v>
      </c>
      <c r="Z2464" s="12">
        <v>0</v>
      </c>
    </row>
    <row r="2465" spans="1:26" x14ac:dyDescent="0.25">
      <c r="A2465" s="8" t="s">
        <v>20</v>
      </c>
      <c r="B2465" s="9" t="s">
        <v>884</v>
      </c>
      <c r="C2465" s="13">
        <v>79</v>
      </c>
      <c r="D2465" s="13">
        <v>103</v>
      </c>
      <c r="E2465" s="13">
        <v>154</v>
      </c>
      <c r="F2465" s="13">
        <v>576</v>
      </c>
      <c r="G2465" s="9" t="s">
        <v>1179</v>
      </c>
      <c r="H2465" s="13">
        <v>1000</v>
      </c>
      <c r="I2465" s="13">
        <v>676698</v>
      </c>
      <c r="J2465" s="9" t="s">
        <v>5507</v>
      </c>
      <c r="K2465" s="9" t="s">
        <v>1074</v>
      </c>
      <c r="L2465" s="9" t="s">
        <v>5505</v>
      </c>
      <c r="M2465" s="13" t="s">
        <v>2604</v>
      </c>
      <c r="N2465" s="13"/>
      <c r="O2465" s="9"/>
      <c r="P2465" s="13"/>
      <c r="Q2465" s="13">
        <v>180</v>
      </c>
      <c r="R2465" s="9" t="s">
        <v>25</v>
      </c>
      <c r="S2465" s="9" t="s">
        <v>26</v>
      </c>
      <c r="T2465" s="9" t="s">
        <v>249</v>
      </c>
      <c r="U2465" s="13">
        <v>18000000</v>
      </c>
      <c r="V2465" s="13">
        <v>2002</v>
      </c>
      <c r="W2465" s="13">
        <v>783</v>
      </c>
      <c r="X2465" s="13">
        <v>7.2</v>
      </c>
      <c r="Y2465" s="13">
        <v>1.85</v>
      </c>
      <c r="Z2465" s="14">
        <v>2000</v>
      </c>
    </row>
    <row r="2466" spans="1:26" x14ac:dyDescent="0.25">
      <c r="A2466" s="5" t="s">
        <v>20</v>
      </c>
      <c r="B2466" s="6" t="s">
        <v>1801</v>
      </c>
      <c r="C2466" s="11">
        <v>103</v>
      </c>
      <c r="D2466" s="11">
        <v>93</v>
      </c>
      <c r="E2466" s="11">
        <v>190</v>
      </c>
      <c r="F2466" s="11">
        <v>151</v>
      </c>
      <c r="G2466" s="6" t="s">
        <v>2908</v>
      </c>
      <c r="H2466" s="11">
        <v>364</v>
      </c>
      <c r="I2466" s="11">
        <v>3419967</v>
      </c>
      <c r="J2466" s="6" t="s">
        <v>2909</v>
      </c>
      <c r="K2466" s="6"/>
      <c r="L2466" s="6"/>
      <c r="M2466" s="11"/>
      <c r="N2466" s="11"/>
      <c r="O2466" s="6"/>
      <c r="P2466" s="11"/>
      <c r="Q2466" s="11">
        <v>56</v>
      </c>
      <c r="R2466" s="6" t="s">
        <v>25</v>
      </c>
      <c r="S2466" s="6" t="s">
        <v>26</v>
      </c>
      <c r="T2466" s="6" t="s">
        <v>249</v>
      </c>
      <c r="U2466" s="11"/>
      <c r="V2466" s="11">
        <v>2013</v>
      </c>
      <c r="W2466" s="11">
        <v>253</v>
      </c>
      <c r="X2466" s="11">
        <v>7.2</v>
      </c>
      <c r="Y2466" s="11">
        <v>2.35</v>
      </c>
      <c r="Z2466" s="12">
        <v>19000</v>
      </c>
    </row>
    <row r="2467" spans="1:26" x14ac:dyDescent="0.25">
      <c r="A2467" s="8" t="s">
        <v>20</v>
      </c>
      <c r="B2467" s="9" t="s">
        <v>2910</v>
      </c>
      <c r="C2467" s="13">
        <v>97</v>
      </c>
      <c r="D2467" s="13">
        <v>98</v>
      </c>
      <c r="E2467" s="13">
        <v>34</v>
      </c>
      <c r="F2467" s="13">
        <v>394</v>
      </c>
      <c r="G2467" s="9" t="s">
        <v>1632</v>
      </c>
      <c r="H2467" s="13">
        <v>663</v>
      </c>
      <c r="I2467" s="13"/>
      <c r="J2467" s="9" t="s">
        <v>5507</v>
      </c>
      <c r="K2467" s="9" t="s">
        <v>1074</v>
      </c>
      <c r="L2467" s="9" t="s">
        <v>2604</v>
      </c>
      <c r="M2467" s="13"/>
      <c r="N2467" s="13"/>
      <c r="O2467" s="9"/>
      <c r="P2467" s="13"/>
      <c r="Q2467" s="13">
        <v>93</v>
      </c>
      <c r="R2467" s="9" t="s">
        <v>25</v>
      </c>
      <c r="S2467" s="9" t="s">
        <v>318</v>
      </c>
      <c r="T2467" s="9" t="s">
        <v>249</v>
      </c>
      <c r="U2467" s="13">
        <v>18000000</v>
      </c>
      <c r="V2467" s="13">
        <v>2008</v>
      </c>
      <c r="W2467" s="13">
        <v>551</v>
      </c>
      <c r="X2467" s="13">
        <v>5.0999999999999996</v>
      </c>
      <c r="Y2467" s="13">
        <v>2.35</v>
      </c>
      <c r="Z2467" s="14">
        <v>1000</v>
      </c>
    </row>
    <row r="2468" spans="1:26" x14ac:dyDescent="0.25">
      <c r="A2468" s="5" t="s">
        <v>20</v>
      </c>
      <c r="B2468" s="6" t="s">
        <v>42</v>
      </c>
      <c r="C2468" s="11">
        <v>108</v>
      </c>
      <c r="D2468" s="11">
        <v>334</v>
      </c>
      <c r="E2468" s="11"/>
      <c r="F2468" s="11">
        <v>30</v>
      </c>
      <c r="G2468" s="6" t="s">
        <v>2911</v>
      </c>
      <c r="H2468" s="11">
        <v>897</v>
      </c>
      <c r="I2468" s="11">
        <v>145118</v>
      </c>
      <c r="J2468" s="6" t="s">
        <v>3170</v>
      </c>
      <c r="K2468" s="6" t="s">
        <v>5507</v>
      </c>
      <c r="L2468" s="6" t="s">
        <v>1074</v>
      </c>
      <c r="M2468" s="11" t="s">
        <v>2604</v>
      </c>
      <c r="N2468" s="11"/>
      <c r="O2468" s="6"/>
      <c r="P2468" s="11"/>
      <c r="Q2468" s="11">
        <v>36</v>
      </c>
      <c r="R2468" s="6" t="s">
        <v>25</v>
      </c>
      <c r="S2468" s="6" t="s">
        <v>538</v>
      </c>
      <c r="T2468" s="6" t="s">
        <v>1430</v>
      </c>
      <c r="U2468" s="11"/>
      <c r="V2468" s="11"/>
      <c r="W2468" s="11">
        <v>30</v>
      </c>
      <c r="X2468" s="11">
        <v>7.7</v>
      </c>
      <c r="Y2468" s="11">
        <v>2.35</v>
      </c>
      <c r="Z2468" s="12">
        <v>0</v>
      </c>
    </row>
    <row r="2469" spans="1:26" x14ac:dyDescent="0.25">
      <c r="A2469" s="8" t="s">
        <v>20</v>
      </c>
      <c r="B2469" s="9" t="s">
        <v>2912</v>
      </c>
      <c r="C2469" s="13">
        <v>59</v>
      </c>
      <c r="D2469" s="13">
        <v>114</v>
      </c>
      <c r="E2469" s="13">
        <v>157</v>
      </c>
      <c r="F2469" s="13">
        <v>32</v>
      </c>
      <c r="G2469" s="9" t="s">
        <v>2913</v>
      </c>
      <c r="H2469" s="13">
        <v>84</v>
      </c>
      <c r="I2469" s="13"/>
      <c r="J2469" s="9" t="s">
        <v>2604</v>
      </c>
      <c r="K2469" s="9"/>
      <c r="L2469" s="9"/>
      <c r="M2469" s="13"/>
      <c r="N2469" s="13"/>
      <c r="O2469" s="9"/>
      <c r="P2469" s="13"/>
      <c r="Q2469" s="13">
        <v>20</v>
      </c>
      <c r="R2469" s="9" t="s">
        <v>25</v>
      </c>
      <c r="S2469" s="9" t="s">
        <v>538</v>
      </c>
      <c r="T2469" s="9" t="s">
        <v>1430</v>
      </c>
      <c r="U2469" s="13">
        <v>18000000</v>
      </c>
      <c r="V2469" s="13">
        <v>2009</v>
      </c>
      <c r="W2469" s="13">
        <v>35</v>
      </c>
      <c r="X2469" s="13">
        <v>5.5</v>
      </c>
      <c r="Y2469" s="13">
        <v>2.35</v>
      </c>
      <c r="Z2469" s="14">
        <v>342</v>
      </c>
    </row>
    <row r="2470" spans="1:26" x14ac:dyDescent="0.25">
      <c r="A2470" s="5" t="s">
        <v>20</v>
      </c>
      <c r="B2470" s="6" t="s">
        <v>2915</v>
      </c>
      <c r="C2470" s="11">
        <v>10</v>
      </c>
      <c r="D2470" s="11">
        <v>121</v>
      </c>
      <c r="E2470" s="11">
        <v>0</v>
      </c>
      <c r="F2470" s="11">
        <v>353</v>
      </c>
      <c r="G2470" s="6" t="s">
        <v>1788</v>
      </c>
      <c r="H2470" s="11">
        <v>854</v>
      </c>
      <c r="I2470" s="11">
        <v>229311</v>
      </c>
      <c r="J2470" s="6" t="s">
        <v>497</v>
      </c>
      <c r="K2470" s="6" t="s">
        <v>1074</v>
      </c>
      <c r="L2470" s="6" t="s">
        <v>5155</v>
      </c>
      <c r="M2470" s="11" t="s">
        <v>4459</v>
      </c>
      <c r="N2470" s="11" t="s">
        <v>5508</v>
      </c>
      <c r="O2470" s="6" t="s">
        <v>3495</v>
      </c>
      <c r="P2470" s="11"/>
      <c r="Q2470" s="11">
        <v>42</v>
      </c>
      <c r="R2470" s="6" t="s">
        <v>25</v>
      </c>
      <c r="S2470" s="6" t="s">
        <v>1121</v>
      </c>
      <c r="T2470" s="6" t="s">
        <v>249</v>
      </c>
      <c r="U2470" s="11">
        <v>11350000</v>
      </c>
      <c r="V2470" s="11">
        <v>1999</v>
      </c>
      <c r="W2470" s="11">
        <v>578</v>
      </c>
      <c r="X2470" s="11">
        <v>6.2</v>
      </c>
      <c r="Y2470" s="11">
        <v>2.35</v>
      </c>
      <c r="Z2470" s="12">
        <v>271</v>
      </c>
    </row>
    <row r="2471" spans="1:26" x14ac:dyDescent="0.25">
      <c r="A2471" s="8" t="s">
        <v>20</v>
      </c>
      <c r="B2471" s="9" t="s">
        <v>854</v>
      </c>
      <c r="C2471" s="13">
        <v>184</v>
      </c>
      <c r="D2471" s="13">
        <v>87</v>
      </c>
      <c r="E2471" s="13">
        <v>0</v>
      </c>
      <c r="F2471" s="13">
        <v>83</v>
      </c>
      <c r="G2471" s="9" t="s">
        <v>2917</v>
      </c>
      <c r="H2471" s="13">
        <v>1000</v>
      </c>
      <c r="I2471" s="13"/>
      <c r="J2471" s="9" t="s">
        <v>1786</v>
      </c>
      <c r="K2471" s="9"/>
      <c r="L2471" s="9"/>
      <c r="M2471" s="13"/>
      <c r="N2471" s="13"/>
      <c r="O2471" s="9"/>
      <c r="P2471" s="13"/>
      <c r="Q2471" s="13">
        <v>419</v>
      </c>
      <c r="R2471" s="9" t="s">
        <v>25</v>
      </c>
      <c r="S2471" s="9" t="s">
        <v>26</v>
      </c>
      <c r="T2471" s="9" t="s">
        <v>1602</v>
      </c>
      <c r="U2471" s="13">
        <v>3500000</v>
      </c>
      <c r="V2471" s="13">
        <v>1985</v>
      </c>
      <c r="W2471" s="13">
        <v>177</v>
      </c>
      <c r="X2471" s="13">
        <v>7.2</v>
      </c>
      <c r="Y2471" s="13">
        <v>1.85</v>
      </c>
      <c r="Z2471" s="14">
        <v>3000</v>
      </c>
    </row>
    <row r="2472" spans="1:26" x14ac:dyDescent="0.25">
      <c r="A2472" s="5" t="s">
        <v>20</v>
      </c>
      <c r="B2472" s="6" t="s">
        <v>625</v>
      </c>
      <c r="C2472" s="11">
        <v>23</v>
      </c>
      <c r="D2472" s="11">
        <v>92</v>
      </c>
      <c r="E2472" s="11">
        <v>55</v>
      </c>
      <c r="F2472" s="11">
        <v>757</v>
      </c>
      <c r="G2472" s="6" t="s">
        <v>2312</v>
      </c>
      <c r="H2472" s="11">
        <v>1000</v>
      </c>
      <c r="I2472" s="11"/>
      <c r="J2472" s="6" t="s">
        <v>497</v>
      </c>
      <c r="K2472" s="6" t="s">
        <v>5507</v>
      </c>
      <c r="L2472" s="6" t="s">
        <v>1074</v>
      </c>
      <c r="M2472" s="11" t="s">
        <v>2604</v>
      </c>
      <c r="N2472" s="11"/>
      <c r="O2472" s="6"/>
      <c r="P2472" s="11"/>
      <c r="Q2472" s="11">
        <v>50</v>
      </c>
      <c r="R2472" s="6" t="s">
        <v>25</v>
      </c>
      <c r="S2472" s="6" t="s">
        <v>26</v>
      </c>
      <c r="T2472" s="6" t="s">
        <v>249</v>
      </c>
      <c r="U2472" s="11">
        <v>18000000</v>
      </c>
      <c r="V2472" s="11">
        <v>2016</v>
      </c>
      <c r="W2472" s="11">
        <v>872</v>
      </c>
      <c r="X2472" s="11">
        <v>5.2</v>
      </c>
      <c r="Y2472" s="11"/>
      <c r="Z2472" s="12">
        <v>0</v>
      </c>
    </row>
    <row r="2473" spans="1:26" x14ac:dyDescent="0.25">
      <c r="A2473" s="8" t="s">
        <v>20</v>
      </c>
      <c r="B2473" s="9" t="s">
        <v>2919</v>
      </c>
      <c r="C2473" s="13">
        <v>112</v>
      </c>
      <c r="D2473" s="13">
        <v>105</v>
      </c>
      <c r="E2473" s="13">
        <v>2</v>
      </c>
      <c r="F2473" s="13">
        <v>69</v>
      </c>
      <c r="G2473" s="9" t="s">
        <v>777</v>
      </c>
      <c r="H2473" s="13">
        <v>805</v>
      </c>
      <c r="I2473" s="13">
        <v>63260</v>
      </c>
      <c r="J2473" s="9" t="s">
        <v>497</v>
      </c>
      <c r="K2473" s="9" t="s">
        <v>2809</v>
      </c>
      <c r="L2473" s="9" t="s">
        <v>2970</v>
      </c>
      <c r="M2473" s="13" t="s">
        <v>2604</v>
      </c>
      <c r="N2473" s="13"/>
      <c r="O2473" s="9"/>
      <c r="P2473" s="13"/>
      <c r="Q2473" s="13">
        <v>90</v>
      </c>
      <c r="R2473" s="9" t="s">
        <v>25</v>
      </c>
      <c r="S2473" s="9" t="s">
        <v>538</v>
      </c>
      <c r="T2473" s="9" t="s">
        <v>249</v>
      </c>
      <c r="U2473" s="13">
        <v>14000000</v>
      </c>
      <c r="V2473" s="13">
        <v>2006</v>
      </c>
      <c r="W2473" s="13">
        <v>306</v>
      </c>
      <c r="X2473" s="13">
        <v>6.7</v>
      </c>
      <c r="Y2473" s="13">
        <v>2.35</v>
      </c>
      <c r="Z2473" s="14">
        <v>0</v>
      </c>
    </row>
    <row r="2474" spans="1:26" x14ac:dyDescent="0.25">
      <c r="A2474" s="5" t="s">
        <v>20</v>
      </c>
      <c r="B2474" s="6" t="s">
        <v>2584</v>
      </c>
      <c r="C2474" s="11">
        <v>45</v>
      </c>
      <c r="D2474" s="11">
        <v>90</v>
      </c>
      <c r="E2474" s="11">
        <v>78</v>
      </c>
      <c r="F2474" s="11">
        <v>720</v>
      </c>
      <c r="G2474" s="6" t="s">
        <v>2585</v>
      </c>
      <c r="H2474" s="11">
        <v>2000</v>
      </c>
      <c r="I2474" s="11"/>
      <c r="J2474" s="6" t="s">
        <v>1074</v>
      </c>
      <c r="K2474" s="6" t="s">
        <v>3495</v>
      </c>
      <c r="L2474" s="6"/>
      <c r="M2474" s="11"/>
      <c r="N2474" s="11"/>
      <c r="O2474" s="6"/>
      <c r="P2474" s="11"/>
      <c r="Q2474" s="11">
        <v>49</v>
      </c>
      <c r="R2474" s="6" t="s">
        <v>25</v>
      </c>
      <c r="S2474" s="6" t="s">
        <v>121</v>
      </c>
      <c r="T2474" s="6" t="s">
        <v>249</v>
      </c>
      <c r="U2474" s="11">
        <v>11000000</v>
      </c>
      <c r="V2474" s="11">
        <v>2015</v>
      </c>
      <c r="W2474" s="11">
        <v>1000</v>
      </c>
      <c r="X2474" s="11">
        <v>6.3</v>
      </c>
      <c r="Y2474" s="11">
        <v>2.35</v>
      </c>
      <c r="Z2474" s="12">
        <v>0</v>
      </c>
    </row>
    <row r="2475" spans="1:26" x14ac:dyDescent="0.25">
      <c r="A2475" s="8" t="s">
        <v>20</v>
      </c>
      <c r="B2475" s="9" t="s">
        <v>2467</v>
      </c>
      <c r="C2475" s="13">
        <v>59</v>
      </c>
      <c r="D2475" s="13">
        <v>89</v>
      </c>
      <c r="E2475" s="13">
        <v>130</v>
      </c>
      <c r="F2475" s="13">
        <v>183</v>
      </c>
      <c r="G2475" s="9" t="s">
        <v>2920</v>
      </c>
      <c r="H2475" s="13">
        <v>444</v>
      </c>
      <c r="I2475" s="13"/>
      <c r="J2475" s="9" t="s">
        <v>497</v>
      </c>
      <c r="K2475" s="9" t="s">
        <v>378</v>
      </c>
      <c r="L2475" s="9" t="s">
        <v>478</v>
      </c>
      <c r="M2475" s="13"/>
      <c r="N2475" s="13"/>
      <c r="O2475" s="9"/>
      <c r="P2475" s="13"/>
      <c r="Q2475" s="13">
        <v>95</v>
      </c>
      <c r="R2475" s="9" t="s">
        <v>25</v>
      </c>
      <c r="S2475" s="9" t="s">
        <v>2620</v>
      </c>
      <c r="T2475" s="9" t="s">
        <v>27</v>
      </c>
      <c r="U2475" s="13">
        <v>17900000</v>
      </c>
      <c r="V2475" s="13">
        <v>1985</v>
      </c>
      <c r="W2475" s="13">
        <v>312</v>
      </c>
      <c r="X2475" s="13">
        <v>5</v>
      </c>
      <c r="Y2475" s="13">
        <v>2.35</v>
      </c>
      <c r="Z2475" s="14">
        <v>0</v>
      </c>
    </row>
    <row r="2476" spans="1:26" x14ac:dyDescent="0.25">
      <c r="A2476" s="5" t="s">
        <v>20</v>
      </c>
      <c r="B2476" s="6" t="s">
        <v>2921</v>
      </c>
      <c r="C2476" s="11">
        <v>195</v>
      </c>
      <c r="D2476" s="11">
        <v>114</v>
      </c>
      <c r="E2476" s="11">
        <v>89</v>
      </c>
      <c r="F2476" s="11">
        <v>920</v>
      </c>
      <c r="G2476" s="6" t="s">
        <v>464</v>
      </c>
      <c r="H2476" s="11">
        <v>22000</v>
      </c>
      <c r="I2476" s="11"/>
      <c r="J2476" s="6" t="s">
        <v>1074</v>
      </c>
      <c r="K2476" s="6" t="s">
        <v>1786</v>
      </c>
      <c r="L2476" s="6" t="s">
        <v>5505</v>
      </c>
      <c r="M2476" s="11" t="s">
        <v>2604</v>
      </c>
      <c r="N2476" s="11"/>
      <c r="O2476" s="6"/>
      <c r="P2476" s="11"/>
      <c r="Q2476" s="11">
        <v>140</v>
      </c>
      <c r="R2476" s="6" t="s">
        <v>25</v>
      </c>
      <c r="S2476" s="6" t="s">
        <v>1121</v>
      </c>
      <c r="T2476" s="6" t="s">
        <v>249</v>
      </c>
      <c r="U2476" s="11">
        <v>14000000</v>
      </c>
      <c r="V2476" s="11">
        <v>2012</v>
      </c>
      <c r="W2476" s="11">
        <v>2000</v>
      </c>
      <c r="X2476" s="11">
        <v>6.2</v>
      </c>
      <c r="Y2476" s="11">
        <v>2.35</v>
      </c>
      <c r="Z2476" s="12">
        <v>10000</v>
      </c>
    </row>
    <row r="2477" spans="1:26" x14ac:dyDescent="0.25">
      <c r="A2477" s="8" t="s">
        <v>20</v>
      </c>
      <c r="B2477" s="9" t="s">
        <v>1816</v>
      </c>
      <c r="C2477" s="13">
        <v>256</v>
      </c>
      <c r="D2477" s="13">
        <v>119</v>
      </c>
      <c r="E2477" s="13">
        <v>99</v>
      </c>
      <c r="F2477" s="13">
        <v>778</v>
      </c>
      <c r="G2477" s="9" t="s">
        <v>266</v>
      </c>
      <c r="H2477" s="13">
        <v>15000</v>
      </c>
      <c r="I2477" s="13">
        <v>121463226</v>
      </c>
      <c r="J2477" s="9" t="s">
        <v>599</v>
      </c>
      <c r="K2477" s="9"/>
      <c r="L2477" s="9"/>
      <c r="M2477" s="13"/>
      <c r="N2477" s="13"/>
      <c r="O2477" s="9"/>
      <c r="P2477" s="13"/>
      <c r="Q2477" s="13">
        <v>555</v>
      </c>
      <c r="R2477" s="9" t="s">
        <v>25</v>
      </c>
      <c r="S2477" s="9" t="s">
        <v>26</v>
      </c>
      <c r="T2477" s="9" t="s">
        <v>249</v>
      </c>
      <c r="U2477" s="13">
        <v>20000000</v>
      </c>
      <c r="V2477" s="13">
        <v>2007</v>
      </c>
      <c r="W2477" s="13">
        <v>833</v>
      </c>
      <c r="X2477" s="13">
        <v>7.6</v>
      </c>
      <c r="Y2477" s="13">
        <v>1.85</v>
      </c>
      <c r="Z2477" s="14">
        <v>0</v>
      </c>
    </row>
    <row r="2478" spans="1:26" x14ac:dyDescent="0.25">
      <c r="A2478" s="5" t="s">
        <v>20</v>
      </c>
      <c r="B2478" s="6" t="s">
        <v>2435</v>
      </c>
      <c r="C2478" s="11">
        <v>44</v>
      </c>
      <c r="D2478" s="11">
        <v>103</v>
      </c>
      <c r="E2478" s="11">
        <v>0</v>
      </c>
      <c r="F2478" s="11">
        <v>543</v>
      </c>
      <c r="G2478" s="6" t="s">
        <v>2450</v>
      </c>
      <c r="H2478" s="11">
        <v>923</v>
      </c>
      <c r="I2478" s="11">
        <v>90485233</v>
      </c>
      <c r="J2478" s="6" t="s">
        <v>599</v>
      </c>
      <c r="K2478" s="6" t="s">
        <v>5507</v>
      </c>
      <c r="L2478" s="6" t="s">
        <v>1074</v>
      </c>
      <c r="M2478" s="11"/>
      <c r="N2478" s="11"/>
      <c r="O2478" s="6"/>
      <c r="P2478" s="11"/>
      <c r="Q2478" s="11">
        <v>45</v>
      </c>
      <c r="R2478" s="6" t="s">
        <v>25</v>
      </c>
      <c r="S2478" s="6" t="s">
        <v>26</v>
      </c>
      <c r="T2478" s="6" t="s">
        <v>27</v>
      </c>
      <c r="U2478" s="11"/>
      <c r="V2478" s="11">
        <v>2009</v>
      </c>
      <c r="W2478" s="11">
        <v>619</v>
      </c>
      <c r="X2478" s="11">
        <v>4.0999999999999996</v>
      </c>
      <c r="Y2478" s="11">
        <v>1.85</v>
      </c>
      <c r="Z2478" s="12">
        <v>804</v>
      </c>
    </row>
    <row r="2479" spans="1:26" x14ac:dyDescent="0.25">
      <c r="A2479" s="8" t="s">
        <v>20</v>
      </c>
      <c r="B2479" s="9" t="s">
        <v>2922</v>
      </c>
      <c r="C2479" s="13">
        <v>59</v>
      </c>
      <c r="D2479" s="13">
        <v>91</v>
      </c>
      <c r="E2479" s="13">
        <v>512</v>
      </c>
      <c r="F2479" s="13">
        <v>413</v>
      </c>
      <c r="G2479" s="9" t="s">
        <v>2513</v>
      </c>
      <c r="H2479" s="13">
        <v>11000</v>
      </c>
      <c r="I2479" s="13"/>
      <c r="J2479" s="9" t="s">
        <v>497</v>
      </c>
      <c r="K2479" s="9" t="s">
        <v>1786</v>
      </c>
      <c r="L2479" s="9"/>
      <c r="M2479" s="13"/>
      <c r="N2479" s="13"/>
      <c r="O2479" s="9"/>
      <c r="P2479" s="13"/>
      <c r="Q2479" s="13">
        <v>34</v>
      </c>
      <c r="R2479" s="9" t="s">
        <v>25</v>
      </c>
      <c r="S2479" s="9" t="s">
        <v>538</v>
      </c>
      <c r="T2479" s="9" t="s">
        <v>249</v>
      </c>
      <c r="U2479" s="13">
        <v>18000000</v>
      </c>
      <c r="V2479" s="13">
        <v>2014</v>
      </c>
      <c r="W2479" s="13">
        <v>918</v>
      </c>
      <c r="X2479" s="13">
        <v>5.3</v>
      </c>
      <c r="Y2479" s="13">
        <v>2.35</v>
      </c>
      <c r="Z2479" s="14">
        <v>0</v>
      </c>
    </row>
    <row r="2480" spans="1:26" x14ac:dyDescent="0.25">
      <c r="A2480" s="5" t="s">
        <v>20</v>
      </c>
      <c r="B2480" s="6" t="s">
        <v>419</v>
      </c>
      <c r="C2480" s="11">
        <v>97</v>
      </c>
      <c r="D2480" s="11">
        <v>98</v>
      </c>
      <c r="E2480" s="11">
        <v>209</v>
      </c>
      <c r="F2480" s="11">
        <v>129</v>
      </c>
      <c r="G2480" s="6" t="s">
        <v>2923</v>
      </c>
      <c r="H2480" s="11">
        <v>158</v>
      </c>
      <c r="I2480" s="11">
        <v>58006147</v>
      </c>
      <c r="J2480" s="6" t="s">
        <v>1074</v>
      </c>
      <c r="K2480" s="6" t="s">
        <v>2909</v>
      </c>
      <c r="L2480" s="6" t="s">
        <v>3976</v>
      </c>
      <c r="M2480" s="11" t="s">
        <v>4459</v>
      </c>
      <c r="N2480" s="11"/>
      <c r="O2480" s="6"/>
      <c r="P2480" s="11"/>
      <c r="Q2480" s="11">
        <v>108</v>
      </c>
      <c r="R2480" s="6" t="s">
        <v>25</v>
      </c>
      <c r="S2480" s="6" t="s">
        <v>26</v>
      </c>
      <c r="T2480" s="6" t="s">
        <v>27</v>
      </c>
      <c r="U2480" s="11">
        <v>23000000</v>
      </c>
      <c r="V2480" s="11">
        <v>2008</v>
      </c>
      <c r="W2480" s="11">
        <v>152</v>
      </c>
      <c r="X2480" s="11">
        <v>6.2</v>
      </c>
      <c r="Y2480" s="11">
        <v>1.85</v>
      </c>
      <c r="Z2480" s="12">
        <v>0</v>
      </c>
    </row>
    <row r="2481" spans="1:26" x14ac:dyDescent="0.25">
      <c r="A2481" s="8" t="s">
        <v>20</v>
      </c>
      <c r="B2481" s="9" t="s">
        <v>2924</v>
      </c>
      <c r="C2481" s="13">
        <v>142</v>
      </c>
      <c r="D2481" s="13">
        <v>80</v>
      </c>
      <c r="E2481" s="13">
        <v>19</v>
      </c>
      <c r="F2481" s="13">
        <v>854</v>
      </c>
      <c r="G2481" s="9" t="s">
        <v>592</v>
      </c>
      <c r="H2481" s="13">
        <v>11000</v>
      </c>
      <c r="I2481" s="13">
        <v>51053787</v>
      </c>
      <c r="J2481" s="9" t="s">
        <v>497</v>
      </c>
      <c r="K2481" s="9" t="s">
        <v>2809</v>
      </c>
      <c r="L2481" s="9" t="s">
        <v>599</v>
      </c>
      <c r="M2481" s="13" t="s">
        <v>5507</v>
      </c>
      <c r="N2481" s="13" t="s">
        <v>4118</v>
      </c>
      <c r="O2481" s="9"/>
      <c r="P2481" s="13"/>
      <c r="Q2481" s="13">
        <v>247</v>
      </c>
      <c r="R2481" s="9" t="s">
        <v>25</v>
      </c>
      <c r="S2481" s="9" t="s">
        <v>26</v>
      </c>
      <c r="T2481" s="9" t="s">
        <v>54</v>
      </c>
      <c r="U2481" s="13">
        <v>17500000</v>
      </c>
      <c r="V2481" s="13">
        <v>2005</v>
      </c>
      <c r="W2481" s="13">
        <v>979</v>
      </c>
      <c r="X2481" s="13">
        <v>6.5</v>
      </c>
      <c r="Y2481" s="13">
        <v>1.85</v>
      </c>
      <c r="Z2481" s="14">
        <v>0</v>
      </c>
    </row>
    <row r="2482" spans="1:26" x14ac:dyDescent="0.25">
      <c r="A2482" s="5" t="s">
        <v>20</v>
      </c>
      <c r="B2482" s="6" t="s">
        <v>2925</v>
      </c>
      <c r="C2482" s="11">
        <v>187</v>
      </c>
      <c r="D2482" s="11">
        <v>121</v>
      </c>
      <c r="E2482" s="11">
        <v>83</v>
      </c>
      <c r="F2482" s="11">
        <v>242</v>
      </c>
      <c r="G2482" s="6" t="s">
        <v>1254</v>
      </c>
      <c r="H2482" s="11">
        <v>3000</v>
      </c>
      <c r="I2482" s="11">
        <v>23472900</v>
      </c>
      <c r="J2482" s="6" t="s">
        <v>1074</v>
      </c>
      <c r="K2482" s="6" t="s">
        <v>5155</v>
      </c>
      <c r="L2482" s="6" t="s">
        <v>5508</v>
      </c>
      <c r="M2482" s="11"/>
      <c r="N2482" s="11"/>
      <c r="O2482" s="6"/>
      <c r="P2482" s="11"/>
      <c r="Q2482" s="11">
        <v>609</v>
      </c>
      <c r="R2482" s="6" t="s">
        <v>25</v>
      </c>
      <c r="S2482" s="6" t="s">
        <v>34</v>
      </c>
      <c r="T2482" s="6" t="s">
        <v>27</v>
      </c>
      <c r="U2482" s="11">
        <v>17500000</v>
      </c>
      <c r="V2482" s="11">
        <v>2004</v>
      </c>
      <c r="W2482" s="11">
        <v>460</v>
      </c>
      <c r="X2482" s="11">
        <v>8.1</v>
      </c>
      <c r="Y2482" s="11">
        <v>2.35</v>
      </c>
      <c r="Z2482" s="12">
        <v>12000</v>
      </c>
    </row>
    <row r="2483" spans="1:26" x14ac:dyDescent="0.25">
      <c r="A2483" s="8" t="s">
        <v>20</v>
      </c>
      <c r="B2483" s="9" t="s">
        <v>2926</v>
      </c>
      <c r="C2483" s="13">
        <v>193</v>
      </c>
      <c r="D2483" s="13">
        <v>94</v>
      </c>
      <c r="E2483" s="13">
        <v>87</v>
      </c>
      <c r="F2483" s="13">
        <v>280</v>
      </c>
      <c r="G2483" s="9" t="s">
        <v>503</v>
      </c>
      <c r="H2483" s="13">
        <v>866</v>
      </c>
      <c r="I2483" s="13">
        <v>39687528</v>
      </c>
      <c r="J2483" s="9" t="s">
        <v>497</v>
      </c>
      <c r="K2483" s="9" t="s">
        <v>5507</v>
      </c>
      <c r="L2483" s="9" t="s">
        <v>1074</v>
      </c>
      <c r="M2483" s="13" t="s">
        <v>2604</v>
      </c>
      <c r="N2483" s="13"/>
      <c r="O2483" s="9"/>
      <c r="P2483" s="13"/>
      <c r="Q2483" s="13">
        <v>376</v>
      </c>
      <c r="R2483" s="9" t="s">
        <v>25</v>
      </c>
      <c r="S2483" s="9" t="s">
        <v>538</v>
      </c>
      <c r="T2483" s="9" t="s">
        <v>249</v>
      </c>
      <c r="U2483" s="13">
        <v>24000000</v>
      </c>
      <c r="V2483" s="13">
        <v>2007</v>
      </c>
      <c r="W2483" s="13">
        <v>794</v>
      </c>
      <c r="X2483" s="13">
        <v>6.3</v>
      </c>
      <c r="Y2483" s="13">
        <v>2.35</v>
      </c>
      <c r="Z2483" s="14">
        <v>0</v>
      </c>
    </row>
    <row r="2484" spans="1:26" x14ac:dyDescent="0.25">
      <c r="A2484" s="5" t="s">
        <v>20</v>
      </c>
      <c r="B2484" s="6" t="s">
        <v>2927</v>
      </c>
      <c r="C2484" s="11">
        <v>40</v>
      </c>
      <c r="D2484" s="11">
        <v>93</v>
      </c>
      <c r="E2484" s="11">
        <v>148</v>
      </c>
      <c r="F2484" s="11">
        <v>170</v>
      </c>
      <c r="G2484" s="6" t="s">
        <v>2818</v>
      </c>
      <c r="H2484" s="11">
        <v>549</v>
      </c>
      <c r="I2484" s="11">
        <v>7017178</v>
      </c>
      <c r="J2484" s="6" t="s">
        <v>1074</v>
      </c>
      <c r="K2484" s="6" t="s">
        <v>4118</v>
      </c>
      <c r="L2484" s="6" t="s">
        <v>2909</v>
      </c>
      <c r="M2484" s="11" t="s">
        <v>3976</v>
      </c>
      <c r="N2484" s="11"/>
      <c r="O2484" s="6"/>
      <c r="P2484" s="11"/>
      <c r="Q2484" s="11">
        <v>17</v>
      </c>
      <c r="R2484" s="6" t="s">
        <v>25</v>
      </c>
      <c r="S2484" s="6" t="s">
        <v>26</v>
      </c>
      <c r="T2484" s="6" t="s">
        <v>54</v>
      </c>
      <c r="U2484" s="11">
        <v>17500000</v>
      </c>
      <c r="V2484" s="11">
        <v>2013</v>
      </c>
      <c r="W2484" s="11">
        <v>269</v>
      </c>
      <c r="X2484" s="11">
        <v>4.4000000000000004</v>
      </c>
      <c r="Y2484" s="11">
        <v>2.35</v>
      </c>
      <c r="Z2484" s="12">
        <v>0</v>
      </c>
    </row>
    <row r="2485" spans="1:26" x14ac:dyDescent="0.25">
      <c r="A2485" s="8" t="s">
        <v>20</v>
      </c>
      <c r="B2485" s="9" t="s">
        <v>2929</v>
      </c>
      <c r="C2485" s="13">
        <v>46</v>
      </c>
      <c r="D2485" s="13">
        <v>93</v>
      </c>
      <c r="E2485" s="13">
        <v>32</v>
      </c>
      <c r="F2485" s="13">
        <v>1000</v>
      </c>
      <c r="G2485" s="9" t="s">
        <v>1108</v>
      </c>
      <c r="H2485" s="13">
        <v>13000</v>
      </c>
      <c r="I2485" s="13"/>
      <c r="J2485" s="9" t="s">
        <v>497</v>
      </c>
      <c r="K2485" s="9" t="s">
        <v>2604</v>
      </c>
      <c r="L2485" s="9"/>
      <c r="M2485" s="13"/>
      <c r="N2485" s="13"/>
      <c r="O2485" s="9"/>
      <c r="P2485" s="13"/>
      <c r="Q2485" s="13">
        <v>101</v>
      </c>
      <c r="R2485" s="9" t="s">
        <v>25</v>
      </c>
      <c r="S2485" s="9" t="s">
        <v>26</v>
      </c>
      <c r="T2485" s="9" t="s">
        <v>249</v>
      </c>
      <c r="U2485" s="13">
        <v>18000000</v>
      </c>
      <c r="V2485" s="13">
        <v>2014</v>
      </c>
      <c r="W2485" s="13">
        <v>1000</v>
      </c>
      <c r="X2485" s="13">
        <v>4.5999999999999996</v>
      </c>
      <c r="Y2485" s="13">
        <v>2.35</v>
      </c>
      <c r="Z2485" s="14">
        <v>0</v>
      </c>
    </row>
    <row r="2486" spans="1:26" x14ac:dyDescent="0.25">
      <c r="A2486" s="5" t="s">
        <v>20</v>
      </c>
      <c r="B2486" s="6" t="s">
        <v>2930</v>
      </c>
      <c r="C2486" s="11">
        <v>38</v>
      </c>
      <c r="D2486" s="11">
        <v>116</v>
      </c>
      <c r="E2486" s="11">
        <v>0</v>
      </c>
      <c r="F2486" s="11">
        <v>50</v>
      </c>
      <c r="G2486" s="6" t="s">
        <v>2931</v>
      </c>
      <c r="H2486" s="11">
        <v>109</v>
      </c>
      <c r="I2486" s="11">
        <v>325491</v>
      </c>
      <c r="J2486" s="6" t="s">
        <v>5507</v>
      </c>
      <c r="K2486" s="6" t="s">
        <v>1074</v>
      </c>
      <c r="L2486" s="6" t="s">
        <v>2604</v>
      </c>
      <c r="M2486" s="11"/>
      <c r="N2486" s="11"/>
      <c r="O2486" s="6"/>
      <c r="P2486" s="11"/>
      <c r="Q2486" s="11">
        <v>67</v>
      </c>
      <c r="R2486" s="6" t="s">
        <v>25</v>
      </c>
      <c r="S2486" s="6" t="s">
        <v>26</v>
      </c>
      <c r="T2486" s="6" t="s">
        <v>249</v>
      </c>
      <c r="U2486" s="11">
        <v>17500000</v>
      </c>
      <c r="V2486" s="11">
        <v>2002</v>
      </c>
      <c r="W2486" s="11">
        <v>67</v>
      </c>
      <c r="X2486" s="11">
        <v>6</v>
      </c>
      <c r="Y2486" s="11">
        <v>1.85</v>
      </c>
      <c r="Z2486" s="12">
        <v>204</v>
      </c>
    </row>
    <row r="2487" spans="1:26" x14ac:dyDescent="0.25">
      <c r="A2487" s="8" t="s">
        <v>20</v>
      </c>
      <c r="B2487" s="9" t="s">
        <v>1118</v>
      </c>
      <c r="C2487" s="13">
        <v>239</v>
      </c>
      <c r="D2487" s="13">
        <v>101</v>
      </c>
      <c r="E2487" s="13">
        <v>448</v>
      </c>
      <c r="F2487" s="13">
        <v>83</v>
      </c>
      <c r="G2487" s="9" t="s">
        <v>2932</v>
      </c>
      <c r="H2487" s="13">
        <v>482</v>
      </c>
      <c r="I2487" s="13">
        <v>96471845</v>
      </c>
      <c r="J2487" s="9" t="s">
        <v>478</v>
      </c>
      <c r="K2487" s="9" t="s">
        <v>1786</v>
      </c>
      <c r="L2487" s="9" t="s">
        <v>2604</v>
      </c>
      <c r="M2487" s="13"/>
      <c r="N2487" s="13"/>
      <c r="O2487" s="9"/>
      <c r="P2487" s="13"/>
      <c r="Q2487" s="13">
        <v>1109</v>
      </c>
      <c r="R2487" s="9" t="s">
        <v>25</v>
      </c>
      <c r="S2487" s="9" t="s">
        <v>26</v>
      </c>
      <c r="T2487" s="9" t="s">
        <v>27</v>
      </c>
      <c r="U2487" s="13">
        <v>17000000</v>
      </c>
      <c r="V2487" s="13">
        <v>2001</v>
      </c>
      <c r="W2487" s="13">
        <v>203</v>
      </c>
      <c r="X2487" s="13">
        <v>7.6</v>
      </c>
      <c r="Y2487" s="13">
        <v>1.85</v>
      </c>
      <c r="Z2487" s="14">
        <v>20000</v>
      </c>
    </row>
    <row r="2488" spans="1:26" x14ac:dyDescent="0.25">
      <c r="A2488" s="5" t="s">
        <v>20</v>
      </c>
      <c r="B2488" s="6" t="s">
        <v>21</v>
      </c>
      <c r="C2488" s="11">
        <v>250</v>
      </c>
      <c r="D2488" s="11">
        <v>154</v>
      </c>
      <c r="E2488" s="11">
        <v>0</v>
      </c>
      <c r="F2488" s="11">
        <v>604</v>
      </c>
      <c r="G2488" s="6" t="s">
        <v>2933</v>
      </c>
      <c r="H2488" s="11">
        <v>2000</v>
      </c>
      <c r="I2488" s="11">
        <v>85200000</v>
      </c>
      <c r="J2488" s="6" t="s">
        <v>497</v>
      </c>
      <c r="K2488" s="6" t="s">
        <v>378</v>
      </c>
      <c r="L2488" s="6" t="s">
        <v>2970</v>
      </c>
      <c r="M2488" s="11"/>
      <c r="N2488" s="11"/>
      <c r="O2488" s="6"/>
      <c r="P2488" s="11"/>
      <c r="Q2488" s="11">
        <v>1076</v>
      </c>
      <c r="R2488" s="6" t="s">
        <v>25</v>
      </c>
      <c r="S2488" s="6" t="s">
        <v>26</v>
      </c>
      <c r="T2488" s="6" t="s">
        <v>249</v>
      </c>
      <c r="U2488" s="11">
        <v>18500000</v>
      </c>
      <c r="V2488" s="11">
        <v>1986</v>
      </c>
      <c r="W2488" s="11">
        <v>626</v>
      </c>
      <c r="X2488" s="11">
        <v>8.4</v>
      </c>
      <c r="Y2488" s="11">
        <v>1.85</v>
      </c>
      <c r="Z2488" s="12">
        <v>18000</v>
      </c>
    </row>
    <row r="2489" spans="1:26" x14ac:dyDescent="0.25">
      <c r="A2489" s="8" t="s">
        <v>20</v>
      </c>
      <c r="B2489" s="9" t="s">
        <v>2934</v>
      </c>
      <c r="C2489" s="13">
        <v>82</v>
      </c>
      <c r="D2489" s="13">
        <v>170</v>
      </c>
      <c r="E2489" s="13">
        <v>165</v>
      </c>
      <c r="F2489" s="13">
        <v>244</v>
      </c>
      <c r="G2489" s="9" t="s">
        <v>2935</v>
      </c>
      <c r="H2489" s="13">
        <v>453</v>
      </c>
      <c r="I2489" s="13">
        <v>72000000</v>
      </c>
      <c r="J2489" s="9" t="s">
        <v>1074</v>
      </c>
      <c r="K2489" s="9" t="s">
        <v>4118</v>
      </c>
      <c r="L2489" s="9" t="s">
        <v>3976</v>
      </c>
      <c r="M2489" s="13" t="s">
        <v>4459</v>
      </c>
      <c r="N2489" s="13"/>
      <c r="O2489" s="9"/>
      <c r="P2489" s="13"/>
      <c r="Q2489" s="13">
        <v>258</v>
      </c>
      <c r="R2489" s="9" t="s">
        <v>25</v>
      </c>
      <c r="S2489" s="9" t="s">
        <v>26</v>
      </c>
      <c r="T2489" s="9" t="s">
        <v>1704</v>
      </c>
      <c r="U2489" s="13">
        <v>17000000</v>
      </c>
      <c r="V2489" s="13">
        <v>1964</v>
      </c>
      <c r="W2489" s="13">
        <v>272</v>
      </c>
      <c r="X2489" s="13">
        <v>7.9</v>
      </c>
      <c r="Y2489" s="13">
        <v>2.2000000000000002</v>
      </c>
      <c r="Z2489" s="14">
        <v>0</v>
      </c>
    </row>
    <row r="2490" spans="1:26" x14ac:dyDescent="0.25">
      <c r="A2490" s="5" t="s">
        <v>20</v>
      </c>
      <c r="B2490" s="6" t="s">
        <v>1431</v>
      </c>
      <c r="C2490" s="11">
        <v>140</v>
      </c>
      <c r="D2490" s="11">
        <v>99</v>
      </c>
      <c r="E2490" s="11">
        <v>13</v>
      </c>
      <c r="F2490" s="11">
        <v>681</v>
      </c>
      <c r="G2490" s="6" t="s">
        <v>849</v>
      </c>
      <c r="H2490" s="11">
        <v>45000</v>
      </c>
      <c r="I2490" s="11">
        <v>72219395</v>
      </c>
      <c r="J2490" s="6" t="s">
        <v>1786</v>
      </c>
      <c r="K2490" s="6" t="s">
        <v>5505</v>
      </c>
      <c r="L2490" s="6" t="s">
        <v>2604</v>
      </c>
      <c r="M2490" s="11"/>
      <c r="N2490" s="11"/>
      <c r="O2490" s="6"/>
      <c r="P2490" s="11"/>
      <c r="Q2490" s="11">
        <v>419</v>
      </c>
      <c r="R2490" s="6" t="s">
        <v>25</v>
      </c>
      <c r="S2490" s="6" t="s">
        <v>26</v>
      </c>
      <c r="T2490" s="6" t="s">
        <v>249</v>
      </c>
      <c r="U2490" s="11">
        <v>17000000</v>
      </c>
      <c r="V2490" s="11">
        <v>1997</v>
      </c>
      <c r="W2490" s="11">
        <v>4000</v>
      </c>
      <c r="X2490" s="11">
        <v>5.6</v>
      </c>
      <c r="Y2490" s="11">
        <v>2.35</v>
      </c>
      <c r="Z2490" s="12">
        <v>0</v>
      </c>
    </row>
    <row r="2491" spans="1:26" x14ac:dyDescent="0.25">
      <c r="A2491" s="8" t="s">
        <v>20</v>
      </c>
      <c r="B2491" s="9" t="s">
        <v>2009</v>
      </c>
      <c r="C2491" s="13">
        <v>129</v>
      </c>
      <c r="D2491" s="13">
        <v>104</v>
      </c>
      <c r="E2491" s="13">
        <v>42</v>
      </c>
      <c r="F2491" s="13">
        <v>613</v>
      </c>
      <c r="G2491" s="9" t="s">
        <v>261</v>
      </c>
      <c r="H2491" s="13">
        <v>839</v>
      </c>
      <c r="I2491" s="13">
        <v>82389560</v>
      </c>
      <c r="J2491" s="9" t="s">
        <v>599</v>
      </c>
      <c r="K2491" s="9"/>
      <c r="L2491" s="9"/>
      <c r="M2491" s="13"/>
      <c r="N2491" s="13"/>
      <c r="O2491" s="9"/>
      <c r="P2491" s="13"/>
      <c r="Q2491" s="13">
        <v>147</v>
      </c>
      <c r="R2491" s="9" t="s">
        <v>25</v>
      </c>
      <c r="S2491" s="9" t="s">
        <v>26</v>
      </c>
      <c r="T2491" s="9" t="s">
        <v>249</v>
      </c>
      <c r="U2491" s="13">
        <v>17000000</v>
      </c>
      <c r="V2491" s="13">
        <v>2014</v>
      </c>
      <c r="W2491" s="13">
        <v>756</v>
      </c>
      <c r="X2491" s="13">
        <v>6.5</v>
      </c>
      <c r="Y2491" s="13">
        <v>1.85</v>
      </c>
      <c r="Z2491" s="14">
        <v>14000</v>
      </c>
    </row>
    <row r="2492" spans="1:26" x14ac:dyDescent="0.25">
      <c r="A2492" s="5" t="s">
        <v>20</v>
      </c>
      <c r="B2492" s="6" t="s">
        <v>2161</v>
      </c>
      <c r="C2492" s="11">
        <v>285</v>
      </c>
      <c r="D2492" s="11">
        <v>126</v>
      </c>
      <c r="E2492" s="11">
        <v>729</v>
      </c>
      <c r="F2492" s="11">
        <v>284</v>
      </c>
      <c r="G2492" s="6" t="s">
        <v>2936</v>
      </c>
      <c r="H2492" s="11">
        <v>912</v>
      </c>
      <c r="I2492" s="11">
        <v>71502303</v>
      </c>
      <c r="J2492" s="6" t="s">
        <v>378</v>
      </c>
      <c r="K2492" s="6" t="s">
        <v>599</v>
      </c>
      <c r="L2492" s="6" t="s">
        <v>1074</v>
      </c>
      <c r="M2492" s="11" t="s">
        <v>4459</v>
      </c>
      <c r="N2492" s="11"/>
      <c r="O2492" s="6"/>
      <c r="P2492" s="11"/>
      <c r="Q2492" s="11">
        <v>835</v>
      </c>
      <c r="R2492" s="6" t="s">
        <v>25</v>
      </c>
      <c r="S2492" s="6" t="s">
        <v>26</v>
      </c>
      <c r="T2492" s="6" t="s">
        <v>249</v>
      </c>
      <c r="U2492" s="11">
        <v>12000000</v>
      </c>
      <c r="V2492" s="11">
        <v>2004</v>
      </c>
      <c r="W2492" s="11">
        <v>306</v>
      </c>
      <c r="X2492" s="11">
        <v>7.5</v>
      </c>
      <c r="Y2492" s="11">
        <v>1.85</v>
      </c>
      <c r="Z2492" s="12">
        <v>0</v>
      </c>
    </row>
    <row r="2493" spans="1:26" x14ac:dyDescent="0.25">
      <c r="A2493" s="8" t="s">
        <v>20</v>
      </c>
      <c r="B2493" s="9" t="s">
        <v>1447</v>
      </c>
      <c r="C2493" s="13">
        <v>91</v>
      </c>
      <c r="D2493" s="13">
        <v>110</v>
      </c>
      <c r="E2493" s="13">
        <v>422</v>
      </c>
      <c r="F2493" s="13">
        <v>422</v>
      </c>
      <c r="G2493" s="9" t="s">
        <v>2937</v>
      </c>
      <c r="H2493" s="13">
        <v>33000</v>
      </c>
      <c r="I2493" s="13">
        <v>19179969</v>
      </c>
      <c r="J2493" s="9" t="s">
        <v>599</v>
      </c>
      <c r="K2493" s="9"/>
      <c r="L2493" s="9"/>
      <c r="M2493" s="13"/>
      <c r="N2493" s="13"/>
      <c r="O2493" s="9"/>
      <c r="P2493" s="13"/>
      <c r="Q2493" s="13">
        <v>177</v>
      </c>
      <c r="R2493" s="9" t="s">
        <v>25</v>
      </c>
      <c r="S2493" s="9" t="s">
        <v>26</v>
      </c>
      <c r="T2493" s="9" t="s">
        <v>249</v>
      </c>
      <c r="U2493" s="13">
        <v>17500000</v>
      </c>
      <c r="V2493" s="13">
        <v>2006</v>
      </c>
      <c r="W2493" s="13">
        <v>459</v>
      </c>
      <c r="X2493" s="13">
        <v>6.3</v>
      </c>
      <c r="Y2493" s="13">
        <v>2.35</v>
      </c>
      <c r="Z2493" s="14">
        <v>0</v>
      </c>
    </row>
    <row r="2494" spans="1:26" x14ac:dyDescent="0.25">
      <c r="A2494" s="5" t="s">
        <v>20</v>
      </c>
      <c r="B2494" s="6" t="s">
        <v>1551</v>
      </c>
      <c r="C2494" s="11">
        <v>318</v>
      </c>
      <c r="D2494" s="11">
        <v>101</v>
      </c>
      <c r="E2494" s="11">
        <v>0</v>
      </c>
      <c r="F2494" s="11">
        <v>598</v>
      </c>
      <c r="G2494" s="6" t="s">
        <v>2566</v>
      </c>
      <c r="H2494" s="11">
        <v>2000</v>
      </c>
      <c r="I2494" s="11">
        <v>47000000</v>
      </c>
      <c r="J2494" s="6" t="s">
        <v>1786</v>
      </c>
      <c r="K2494" s="6" t="s">
        <v>2604</v>
      </c>
      <c r="L2494" s="6"/>
      <c r="M2494" s="11"/>
      <c r="N2494" s="11"/>
      <c r="O2494" s="6"/>
      <c r="P2494" s="11"/>
      <c r="Q2494" s="11">
        <v>1191</v>
      </c>
      <c r="R2494" s="6" t="s">
        <v>25</v>
      </c>
      <c r="S2494" s="6" t="s">
        <v>26</v>
      </c>
      <c r="T2494" s="6" t="s">
        <v>249</v>
      </c>
      <c r="U2494" s="11">
        <v>300000</v>
      </c>
      <c r="V2494" s="11">
        <v>1978</v>
      </c>
      <c r="W2494" s="11">
        <v>742</v>
      </c>
      <c r="X2494" s="11">
        <v>7.9</v>
      </c>
      <c r="Y2494" s="11">
        <v>2.35</v>
      </c>
      <c r="Z2494" s="12">
        <v>12000</v>
      </c>
    </row>
    <row r="2495" spans="1:26" x14ac:dyDescent="0.25">
      <c r="A2495" s="8" t="s">
        <v>309</v>
      </c>
      <c r="B2495" s="9" t="s">
        <v>685</v>
      </c>
      <c r="C2495" s="13">
        <v>283</v>
      </c>
      <c r="D2495" s="13">
        <v>80</v>
      </c>
      <c r="E2495" s="13">
        <v>611</v>
      </c>
      <c r="F2495" s="13">
        <v>576</v>
      </c>
      <c r="G2495" s="9" t="s">
        <v>1738</v>
      </c>
      <c r="H2495" s="13">
        <v>5000</v>
      </c>
      <c r="I2495" s="13">
        <v>84961</v>
      </c>
      <c r="J2495" s="9" t="s">
        <v>497</v>
      </c>
      <c r="K2495" s="9" t="s">
        <v>378</v>
      </c>
      <c r="L2495" s="9" t="s">
        <v>5155</v>
      </c>
      <c r="M2495" s="13"/>
      <c r="N2495" s="13"/>
      <c r="O2495" s="9"/>
      <c r="P2495" s="13"/>
      <c r="Q2495" s="13">
        <v>841</v>
      </c>
      <c r="R2495" s="9" t="s">
        <v>687</v>
      </c>
      <c r="S2495" s="9" t="s">
        <v>356</v>
      </c>
      <c r="T2495" s="9" t="s">
        <v>27</v>
      </c>
      <c r="U2495" s="13">
        <v>31000000</v>
      </c>
      <c r="V2495" s="13">
        <v>2002</v>
      </c>
      <c r="W2495" s="13">
        <v>643</v>
      </c>
      <c r="X2495" s="13">
        <v>7.9</v>
      </c>
      <c r="Y2495" s="13">
        <v>2.35</v>
      </c>
      <c r="Z2495" s="14">
        <v>0</v>
      </c>
    </row>
    <row r="2496" spans="1:26" x14ac:dyDescent="0.25">
      <c r="A2496" s="5" t="s">
        <v>20</v>
      </c>
      <c r="B2496" s="6" t="s">
        <v>2938</v>
      </c>
      <c r="C2496" s="11">
        <v>52</v>
      </c>
      <c r="D2496" s="11">
        <v>87</v>
      </c>
      <c r="E2496" s="11">
        <v>9</v>
      </c>
      <c r="F2496" s="11">
        <v>503</v>
      </c>
      <c r="G2496" s="6" t="s">
        <v>501</v>
      </c>
      <c r="H2496" s="11">
        <v>818</v>
      </c>
      <c r="I2496" s="11">
        <v>37566230</v>
      </c>
      <c r="J2496" s="6" t="s">
        <v>599</v>
      </c>
      <c r="K2496" s="6" t="s">
        <v>1074</v>
      </c>
      <c r="L2496" s="6" t="s">
        <v>4118</v>
      </c>
      <c r="M2496" s="11" t="s">
        <v>478</v>
      </c>
      <c r="N2496" s="11" t="s">
        <v>2970</v>
      </c>
      <c r="O2496" s="6"/>
      <c r="P2496" s="11"/>
      <c r="Q2496" s="11">
        <v>48</v>
      </c>
      <c r="R2496" s="6" t="s">
        <v>25</v>
      </c>
      <c r="S2496" s="6" t="s">
        <v>26</v>
      </c>
      <c r="T2496" s="6" t="s">
        <v>54</v>
      </c>
      <c r="U2496" s="11">
        <v>17000000</v>
      </c>
      <c r="V2496" s="11">
        <v>2003</v>
      </c>
      <c r="W2496" s="11">
        <v>636</v>
      </c>
      <c r="X2496" s="11">
        <v>5.0999999999999996</v>
      </c>
      <c r="Y2496" s="11">
        <v>1.85</v>
      </c>
      <c r="Z2496" s="12">
        <v>309</v>
      </c>
    </row>
    <row r="2497" spans="1:26" x14ac:dyDescent="0.25">
      <c r="A2497" s="8" t="s">
        <v>20</v>
      </c>
      <c r="B2497" s="9" t="s">
        <v>1873</v>
      </c>
      <c r="C2497" s="13">
        <v>56</v>
      </c>
      <c r="D2497" s="13">
        <v>123</v>
      </c>
      <c r="E2497" s="13">
        <v>92</v>
      </c>
      <c r="F2497" s="13">
        <v>849</v>
      </c>
      <c r="G2497" s="9" t="s">
        <v>773</v>
      </c>
      <c r="H2497" s="13">
        <v>1000</v>
      </c>
      <c r="I2497" s="13">
        <v>70492685</v>
      </c>
      <c r="J2497" s="9" t="s">
        <v>599</v>
      </c>
      <c r="K2497" s="9" t="s">
        <v>1074</v>
      </c>
      <c r="L2497" s="9"/>
      <c r="M2497" s="13"/>
      <c r="N2497" s="13"/>
      <c r="O2497" s="9"/>
      <c r="P2497" s="13"/>
      <c r="Q2497" s="13">
        <v>64</v>
      </c>
      <c r="R2497" s="9" t="s">
        <v>25</v>
      </c>
      <c r="S2497" s="9" t="s">
        <v>26</v>
      </c>
      <c r="T2497" s="9" t="s">
        <v>249</v>
      </c>
      <c r="U2497" s="13">
        <v>17000000</v>
      </c>
      <c r="V2497" s="13">
        <v>2013</v>
      </c>
      <c r="W2497" s="13">
        <v>886</v>
      </c>
      <c r="X2497" s="13">
        <v>6.7</v>
      </c>
      <c r="Y2497" s="13">
        <v>2.35</v>
      </c>
      <c r="Z2497" s="14">
        <v>7000</v>
      </c>
    </row>
    <row r="2498" spans="1:26" x14ac:dyDescent="0.25">
      <c r="A2498" s="5" t="s">
        <v>20</v>
      </c>
      <c r="B2498" s="6" t="s">
        <v>2437</v>
      </c>
      <c r="C2498" s="11">
        <v>186</v>
      </c>
      <c r="D2498" s="11">
        <v>109</v>
      </c>
      <c r="E2498" s="11">
        <v>248</v>
      </c>
      <c r="F2498" s="11">
        <v>968</v>
      </c>
      <c r="G2498" s="6" t="s">
        <v>148</v>
      </c>
      <c r="H2498" s="11">
        <v>16000</v>
      </c>
      <c r="I2498" s="11">
        <v>35635046</v>
      </c>
      <c r="J2498" s="6" t="s">
        <v>497</v>
      </c>
      <c r="K2498" s="6" t="s">
        <v>5507</v>
      </c>
      <c r="L2498" s="6" t="s">
        <v>1074</v>
      </c>
      <c r="M2498" s="11" t="s">
        <v>2604</v>
      </c>
      <c r="N2498" s="11"/>
      <c r="O2498" s="6"/>
      <c r="P2498" s="11"/>
      <c r="Q2498" s="11">
        <v>482</v>
      </c>
      <c r="R2498" s="6" t="s">
        <v>25</v>
      </c>
      <c r="S2498" s="6" t="s">
        <v>34</v>
      </c>
      <c r="T2498" s="6" t="s">
        <v>249</v>
      </c>
      <c r="U2498" s="11">
        <v>17000000</v>
      </c>
      <c r="V2498" s="11">
        <v>2006</v>
      </c>
      <c r="W2498" s="11">
        <v>988</v>
      </c>
      <c r="X2498" s="11">
        <v>6.7</v>
      </c>
      <c r="Y2498" s="11">
        <v>2.35</v>
      </c>
      <c r="Z2498" s="12">
        <v>3000</v>
      </c>
    </row>
    <row r="2499" spans="1:26" x14ac:dyDescent="0.25">
      <c r="A2499" s="8" t="s">
        <v>20</v>
      </c>
      <c r="B2499" s="9" t="s">
        <v>2939</v>
      </c>
      <c r="C2499" s="13">
        <v>178</v>
      </c>
      <c r="D2499" s="13">
        <v>90</v>
      </c>
      <c r="E2499" s="13">
        <v>52</v>
      </c>
      <c r="F2499" s="13">
        <v>298</v>
      </c>
      <c r="G2499" s="9" t="s">
        <v>2432</v>
      </c>
      <c r="H2499" s="13">
        <v>723</v>
      </c>
      <c r="I2499" s="13">
        <v>45670855</v>
      </c>
      <c r="J2499" s="9" t="s">
        <v>1786</v>
      </c>
      <c r="K2499" s="9" t="s">
        <v>5505</v>
      </c>
      <c r="L2499" s="9"/>
      <c r="M2499" s="13"/>
      <c r="N2499" s="13"/>
      <c r="O2499" s="9"/>
      <c r="P2499" s="13"/>
      <c r="Q2499" s="13">
        <v>279</v>
      </c>
      <c r="R2499" s="9" t="s">
        <v>25</v>
      </c>
      <c r="S2499" s="9" t="s">
        <v>121</v>
      </c>
      <c r="T2499" s="9" t="s">
        <v>249</v>
      </c>
      <c r="U2499" s="13">
        <v>20000000</v>
      </c>
      <c r="V2499" s="13">
        <v>2010</v>
      </c>
      <c r="W2499" s="13">
        <v>346</v>
      </c>
      <c r="X2499" s="13">
        <v>5.6</v>
      </c>
      <c r="Y2499" s="13">
        <v>1.85</v>
      </c>
      <c r="Z2499" s="14">
        <v>12000</v>
      </c>
    </row>
    <row r="2500" spans="1:26" x14ac:dyDescent="0.25">
      <c r="A2500" s="5" t="s">
        <v>20</v>
      </c>
      <c r="B2500" s="6" t="s">
        <v>1182</v>
      </c>
      <c r="C2500" s="11">
        <v>140</v>
      </c>
      <c r="D2500" s="11">
        <v>96</v>
      </c>
      <c r="E2500" s="11">
        <v>36</v>
      </c>
      <c r="F2500" s="11">
        <v>486</v>
      </c>
      <c r="G2500" s="6" t="s">
        <v>1163</v>
      </c>
      <c r="H2500" s="11">
        <v>1000</v>
      </c>
      <c r="I2500" s="11">
        <v>37939782</v>
      </c>
      <c r="J2500" s="6" t="s">
        <v>599</v>
      </c>
      <c r="K2500" s="6" t="s">
        <v>4459</v>
      </c>
      <c r="L2500" s="6"/>
      <c r="M2500" s="11"/>
      <c r="N2500" s="11"/>
      <c r="O2500" s="6"/>
      <c r="P2500" s="11"/>
      <c r="Q2500" s="11">
        <v>207</v>
      </c>
      <c r="R2500" s="6" t="s">
        <v>25</v>
      </c>
      <c r="S2500" s="6" t="s">
        <v>26</v>
      </c>
      <c r="T2500" s="6" t="s">
        <v>249</v>
      </c>
      <c r="U2500" s="11">
        <v>17000000</v>
      </c>
      <c r="V2500" s="11">
        <v>2002</v>
      </c>
      <c r="W2500" s="11">
        <v>580</v>
      </c>
      <c r="X2500" s="11">
        <v>5.6</v>
      </c>
      <c r="Y2500" s="11">
        <v>1.85</v>
      </c>
      <c r="Z2500" s="12">
        <v>2000</v>
      </c>
    </row>
    <row r="2501" spans="1:26" x14ac:dyDescent="0.25">
      <c r="A2501" s="8" t="s">
        <v>20</v>
      </c>
      <c r="B2501" s="9" t="s">
        <v>133</v>
      </c>
      <c r="C2501" s="13">
        <v>469</v>
      </c>
      <c r="D2501" s="13">
        <v>125</v>
      </c>
      <c r="E2501" s="13">
        <v>364</v>
      </c>
      <c r="F2501" s="13">
        <v>1000</v>
      </c>
      <c r="G2501" s="9" t="s">
        <v>134</v>
      </c>
      <c r="H2501" s="13">
        <v>12000</v>
      </c>
      <c r="I2501" s="13">
        <v>172051787</v>
      </c>
      <c r="J2501" s="9" t="s">
        <v>497</v>
      </c>
      <c r="K2501" s="9" t="s">
        <v>378</v>
      </c>
      <c r="L2501" s="9" t="s">
        <v>2970</v>
      </c>
      <c r="M2501" s="13"/>
      <c r="N2501" s="13"/>
      <c r="O2501" s="9"/>
      <c r="P2501" s="13"/>
      <c r="Q2501" s="13">
        <v>665</v>
      </c>
      <c r="R2501" s="9" t="s">
        <v>25</v>
      </c>
      <c r="S2501" s="9" t="s">
        <v>26</v>
      </c>
      <c r="T2501" s="9" t="s">
        <v>54</v>
      </c>
      <c r="U2501" s="13">
        <v>170000000</v>
      </c>
      <c r="V2501" s="13">
        <v>2010</v>
      </c>
      <c r="W2501" s="13">
        <v>10000</v>
      </c>
      <c r="X2501" s="13">
        <v>6.8</v>
      </c>
      <c r="Y2501" s="13">
        <v>2.35</v>
      </c>
      <c r="Z2501" s="14">
        <v>30000</v>
      </c>
    </row>
    <row r="2502" spans="1:26" x14ac:dyDescent="0.25">
      <c r="A2502" s="5" t="s">
        <v>20</v>
      </c>
      <c r="B2502" s="6" t="s">
        <v>2941</v>
      </c>
      <c r="C2502" s="11">
        <v>63</v>
      </c>
      <c r="D2502" s="11">
        <v>82</v>
      </c>
      <c r="E2502" s="11">
        <v>12</v>
      </c>
      <c r="F2502" s="11">
        <v>281</v>
      </c>
      <c r="G2502" s="6" t="s">
        <v>2942</v>
      </c>
      <c r="H2502" s="11">
        <v>8000</v>
      </c>
      <c r="I2502" s="11">
        <v>30324946</v>
      </c>
      <c r="J2502" s="6" t="s">
        <v>599</v>
      </c>
      <c r="K2502" s="6" t="s">
        <v>2909</v>
      </c>
      <c r="L2502" s="6" t="s">
        <v>4459</v>
      </c>
      <c r="M2502" s="11"/>
      <c r="N2502" s="11"/>
      <c r="O2502" s="6"/>
      <c r="P2502" s="11"/>
      <c r="Q2502" s="11">
        <v>239</v>
      </c>
      <c r="R2502" s="6" t="s">
        <v>25</v>
      </c>
      <c r="S2502" s="6" t="s">
        <v>26</v>
      </c>
      <c r="T2502" s="6" t="s">
        <v>27</v>
      </c>
      <c r="U2502" s="11">
        <v>17000000</v>
      </c>
      <c r="V2502" s="11">
        <v>1998</v>
      </c>
      <c r="W2502" s="11">
        <v>357</v>
      </c>
      <c r="X2502" s="11">
        <v>6.2</v>
      </c>
      <c r="Y2502" s="11">
        <v>1.85</v>
      </c>
      <c r="Z2502" s="12">
        <v>0</v>
      </c>
    </row>
    <row r="2503" spans="1:26" x14ac:dyDescent="0.25">
      <c r="A2503" s="8" t="s">
        <v>20</v>
      </c>
      <c r="B2503" s="9" t="s">
        <v>2836</v>
      </c>
      <c r="C2503" s="13">
        <v>148</v>
      </c>
      <c r="D2503" s="13">
        <v>86</v>
      </c>
      <c r="E2503" s="13">
        <v>33</v>
      </c>
      <c r="F2503" s="13">
        <v>583</v>
      </c>
      <c r="G2503" s="9" t="s">
        <v>1866</v>
      </c>
      <c r="H2503" s="13">
        <v>15000</v>
      </c>
      <c r="I2503" s="13">
        <v>27854896</v>
      </c>
      <c r="J2503" s="9" t="s">
        <v>1074</v>
      </c>
      <c r="K2503" s="9" t="s">
        <v>478</v>
      </c>
      <c r="L2503" s="9" t="s">
        <v>4459</v>
      </c>
      <c r="M2503" s="13"/>
      <c r="N2503" s="13"/>
      <c r="O2503" s="9"/>
      <c r="P2503" s="13"/>
      <c r="Q2503" s="13">
        <v>129</v>
      </c>
      <c r="R2503" s="9" t="s">
        <v>25</v>
      </c>
      <c r="S2503" s="9" t="s">
        <v>26</v>
      </c>
      <c r="T2503" s="9" t="s">
        <v>27</v>
      </c>
      <c r="U2503" s="13">
        <v>17000000</v>
      </c>
      <c r="V2503" s="13">
        <v>2011</v>
      </c>
      <c r="W2503" s="13">
        <v>976</v>
      </c>
      <c r="X2503" s="13">
        <v>5.6</v>
      </c>
      <c r="Y2503" s="13">
        <v>2.35</v>
      </c>
      <c r="Z2503" s="14">
        <v>16000</v>
      </c>
    </row>
    <row r="2504" spans="1:26" x14ac:dyDescent="0.25">
      <c r="A2504" s="5" t="s">
        <v>20</v>
      </c>
      <c r="B2504" s="6" t="s">
        <v>2024</v>
      </c>
      <c r="C2504" s="11">
        <v>265</v>
      </c>
      <c r="D2504" s="11">
        <v>108</v>
      </c>
      <c r="E2504" s="11">
        <v>192</v>
      </c>
      <c r="F2504" s="11">
        <v>580</v>
      </c>
      <c r="G2504" s="6" t="s">
        <v>2918</v>
      </c>
      <c r="H2504" s="11">
        <v>1000</v>
      </c>
      <c r="I2504" s="11">
        <v>41777564</v>
      </c>
      <c r="J2504" s="6" t="s">
        <v>1786</v>
      </c>
      <c r="K2504" s="6"/>
      <c r="L2504" s="6"/>
      <c r="M2504" s="11"/>
      <c r="N2504" s="11"/>
      <c r="O2504" s="6"/>
      <c r="P2504" s="11"/>
      <c r="Q2504" s="11">
        <v>855</v>
      </c>
      <c r="R2504" s="6" t="s">
        <v>25</v>
      </c>
      <c r="S2504" s="6" t="s">
        <v>26</v>
      </c>
      <c r="T2504" s="6" t="s">
        <v>249</v>
      </c>
      <c r="U2504" s="11">
        <v>15000000</v>
      </c>
      <c r="V2504" s="11">
        <v>2006</v>
      </c>
      <c r="W2504" s="11">
        <v>1000</v>
      </c>
      <c r="X2504" s="11">
        <v>6.4</v>
      </c>
      <c r="Y2504" s="11">
        <v>2.35</v>
      </c>
      <c r="Z2504" s="12">
        <v>0</v>
      </c>
    </row>
    <row r="2505" spans="1:26" x14ac:dyDescent="0.25">
      <c r="A2505" s="8" t="s">
        <v>20</v>
      </c>
      <c r="B2505" s="9" t="s">
        <v>1366</v>
      </c>
      <c r="C2505" s="13">
        <v>75</v>
      </c>
      <c r="D2505" s="13">
        <v>98</v>
      </c>
      <c r="E2505" s="13">
        <v>39</v>
      </c>
      <c r="F2505" s="13">
        <v>428</v>
      </c>
      <c r="G2505" s="9" t="s">
        <v>1406</v>
      </c>
      <c r="H2505" s="13">
        <v>593</v>
      </c>
      <c r="I2505" s="13">
        <v>22734486</v>
      </c>
      <c r="J2505" s="9" t="s">
        <v>599</v>
      </c>
      <c r="K2505" s="9"/>
      <c r="L2505" s="9"/>
      <c r="M2505" s="13"/>
      <c r="N2505" s="13"/>
      <c r="O2505" s="9"/>
      <c r="P2505" s="13"/>
      <c r="Q2505" s="13">
        <v>117</v>
      </c>
      <c r="R2505" s="9" t="s">
        <v>25</v>
      </c>
      <c r="S2505" s="9" t="s">
        <v>26</v>
      </c>
      <c r="T2505" s="9" t="s">
        <v>27</v>
      </c>
      <c r="U2505" s="13">
        <v>17000000</v>
      </c>
      <c r="V2505" s="13">
        <v>2003</v>
      </c>
      <c r="W2505" s="13">
        <v>517</v>
      </c>
      <c r="X2505" s="13">
        <v>5.6</v>
      </c>
      <c r="Y2505" s="13">
        <v>2.35</v>
      </c>
      <c r="Z2505" s="14">
        <v>320</v>
      </c>
    </row>
    <row r="2506" spans="1:26" x14ac:dyDescent="0.25">
      <c r="A2506" s="5" t="s">
        <v>20</v>
      </c>
      <c r="B2506" s="6" t="s">
        <v>2239</v>
      </c>
      <c r="C2506" s="11">
        <v>113</v>
      </c>
      <c r="D2506" s="11">
        <v>129</v>
      </c>
      <c r="E2506" s="11">
        <v>51</v>
      </c>
      <c r="F2506" s="11">
        <v>89</v>
      </c>
      <c r="G2506" s="6" t="s">
        <v>2943</v>
      </c>
      <c r="H2506" s="11">
        <v>427</v>
      </c>
      <c r="I2506" s="11">
        <v>44469602</v>
      </c>
      <c r="J2506" s="6" t="s">
        <v>3170</v>
      </c>
      <c r="K2506" s="6" t="s">
        <v>1074</v>
      </c>
      <c r="L2506" s="6" t="s">
        <v>5506</v>
      </c>
      <c r="M2506" s="11"/>
      <c r="N2506" s="11"/>
      <c r="O2506" s="6"/>
      <c r="P2506" s="11"/>
      <c r="Q2506" s="11">
        <v>83</v>
      </c>
      <c r="R2506" s="6" t="s">
        <v>25</v>
      </c>
      <c r="S2506" s="6" t="s">
        <v>26</v>
      </c>
      <c r="T2506" s="6" t="s">
        <v>54</v>
      </c>
      <c r="U2506" s="11">
        <v>17000000</v>
      </c>
      <c r="V2506" s="11">
        <v>2015</v>
      </c>
      <c r="W2506" s="11">
        <v>234</v>
      </c>
      <c r="X2506" s="11">
        <v>7.4</v>
      </c>
      <c r="Y2506" s="11">
        <v>2.35</v>
      </c>
      <c r="Z2506" s="12">
        <v>21000</v>
      </c>
    </row>
    <row r="2507" spans="1:26" x14ac:dyDescent="0.25">
      <c r="A2507" s="8" t="s">
        <v>20</v>
      </c>
      <c r="B2507" s="9" t="s">
        <v>2944</v>
      </c>
      <c r="C2507" s="13">
        <v>62</v>
      </c>
      <c r="D2507" s="13">
        <v>99</v>
      </c>
      <c r="E2507" s="13">
        <v>17</v>
      </c>
      <c r="F2507" s="13">
        <v>826</v>
      </c>
      <c r="G2507" s="9" t="s">
        <v>988</v>
      </c>
      <c r="H2507" s="13">
        <v>918</v>
      </c>
      <c r="I2507" s="13">
        <v>24708699</v>
      </c>
      <c r="J2507" s="9" t="s">
        <v>599</v>
      </c>
      <c r="K2507" s="9"/>
      <c r="L2507" s="9"/>
      <c r="M2507" s="13"/>
      <c r="N2507" s="13"/>
      <c r="O2507" s="9"/>
      <c r="P2507" s="13"/>
      <c r="Q2507" s="13">
        <v>30</v>
      </c>
      <c r="R2507" s="9" t="s">
        <v>25</v>
      </c>
      <c r="S2507" s="9" t="s">
        <v>26</v>
      </c>
      <c r="T2507" s="9" t="s">
        <v>27</v>
      </c>
      <c r="U2507" s="13"/>
      <c r="V2507" s="13">
        <v>2010</v>
      </c>
      <c r="W2507" s="13">
        <v>912</v>
      </c>
      <c r="X2507" s="13">
        <v>4.9000000000000004</v>
      </c>
      <c r="Y2507" s="13">
        <v>2.35</v>
      </c>
      <c r="Z2507" s="14">
        <v>0</v>
      </c>
    </row>
    <row r="2508" spans="1:26" x14ac:dyDescent="0.25">
      <c r="A2508" s="5" t="s">
        <v>20</v>
      </c>
      <c r="B2508" s="6" t="s">
        <v>2945</v>
      </c>
      <c r="C2508" s="11">
        <v>54</v>
      </c>
      <c r="D2508" s="11">
        <v>105</v>
      </c>
      <c r="E2508" s="11">
        <v>49</v>
      </c>
      <c r="F2508" s="11">
        <v>104</v>
      </c>
      <c r="G2508" s="6" t="s">
        <v>2946</v>
      </c>
      <c r="H2508" s="11">
        <v>680</v>
      </c>
      <c r="I2508" s="11">
        <v>21160089</v>
      </c>
      <c r="J2508" s="6" t="s">
        <v>599</v>
      </c>
      <c r="K2508" s="6" t="s">
        <v>5507</v>
      </c>
      <c r="L2508" s="6" t="s">
        <v>1074</v>
      </c>
      <c r="M2508" s="11" t="s">
        <v>2909</v>
      </c>
      <c r="N2508" s="11" t="s">
        <v>4459</v>
      </c>
      <c r="O2508" s="6"/>
      <c r="P2508" s="11"/>
      <c r="Q2508" s="11">
        <v>92</v>
      </c>
      <c r="R2508" s="6" t="s">
        <v>25</v>
      </c>
      <c r="S2508" s="6" t="s">
        <v>26</v>
      </c>
      <c r="T2508" s="6" t="s">
        <v>27</v>
      </c>
      <c r="U2508" s="11"/>
      <c r="V2508" s="11">
        <v>2006</v>
      </c>
      <c r="W2508" s="11">
        <v>503</v>
      </c>
      <c r="X2508" s="11">
        <v>6</v>
      </c>
      <c r="Y2508" s="11">
        <v>2.35</v>
      </c>
      <c r="Z2508" s="12">
        <v>874</v>
      </c>
    </row>
    <row r="2509" spans="1:26" x14ac:dyDescent="0.25">
      <c r="A2509" s="8" t="s">
        <v>20</v>
      </c>
      <c r="B2509" s="9" t="s">
        <v>2947</v>
      </c>
      <c r="C2509" s="13">
        <v>223</v>
      </c>
      <c r="D2509" s="13">
        <v>112</v>
      </c>
      <c r="E2509" s="13">
        <v>36</v>
      </c>
      <c r="F2509" s="13">
        <v>746</v>
      </c>
      <c r="G2509" s="9" t="s">
        <v>2294</v>
      </c>
      <c r="H2509" s="13">
        <v>10000</v>
      </c>
      <c r="I2509" s="13">
        <v>64998368</v>
      </c>
      <c r="J2509" s="9" t="s">
        <v>599</v>
      </c>
      <c r="K2509" s="9" t="s">
        <v>2909</v>
      </c>
      <c r="L2509" s="9" t="s">
        <v>4459</v>
      </c>
      <c r="M2509" s="13"/>
      <c r="N2509" s="13"/>
      <c r="O2509" s="9"/>
      <c r="P2509" s="13"/>
      <c r="Q2509" s="13">
        <v>250</v>
      </c>
      <c r="R2509" s="9" t="s">
        <v>25</v>
      </c>
      <c r="S2509" s="9" t="s">
        <v>26</v>
      </c>
      <c r="T2509" s="9" t="s">
        <v>27</v>
      </c>
      <c r="U2509" s="13">
        <v>17000000</v>
      </c>
      <c r="V2509" s="13">
        <v>2012</v>
      </c>
      <c r="W2509" s="13">
        <v>751</v>
      </c>
      <c r="X2509" s="13">
        <v>7.2</v>
      </c>
      <c r="Y2509" s="13">
        <v>1.85</v>
      </c>
      <c r="Z2509" s="14">
        <v>36000</v>
      </c>
    </row>
    <row r="2510" spans="1:26" x14ac:dyDescent="0.25">
      <c r="A2510" s="5" t="s">
        <v>20</v>
      </c>
      <c r="B2510" s="6" t="s">
        <v>1996</v>
      </c>
      <c r="C2510" s="11">
        <v>50</v>
      </c>
      <c r="D2510" s="11">
        <v>108</v>
      </c>
      <c r="E2510" s="11">
        <v>19</v>
      </c>
      <c r="F2510" s="11">
        <v>505</v>
      </c>
      <c r="G2510" s="6" t="s">
        <v>324</v>
      </c>
      <c r="H2510" s="11">
        <v>973</v>
      </c>
      <c r="I2510" s="11">
        <v>19693891</v>
      </c>
      <c r="J2510" s="6" t="s">
        <v>599</v>
      </c>
      <c r="K2510" s="6" t="s">
        <v>1074</v>
      </c>
      <c r="L2510" s="6" t="s">
        <v>4459</v>
      </c>
      <c r="M2510" s="11" t="s">
        <v>5506</v>
      </c>
      <c r="N2510" s="11"/>
      <c r="O2510" s="6"/>
      <c r="P2510" s="11"/>
      <c r="Q2510" s="11">
        <v>107</v>
      </c>
      <c r="R2510" s="6" t="s">
        <v>25</v>
      </c>
      <c r="S2510" s="6" t="s">
        <v>26</v>
      </c>
      <c r="T2510" s="6" t="s">
        <v>27</v>
      </c>
      <c r="U2510" s="11">
        <v>34000000</v>
      </c>
      <c r="V2510" s="11">
        <v>2001</v>
      </c>
      <c r="W2510" s="11">
        <v>954</v>
      </c>
      <c r="X2510" s="11">
        <v>4.9000000000000004</v>
      </c>
      <c r="Y2510" s="11">
        <v>1.85</v>
      </c>
      <c r="Z2510" s="12">
        <v>476</v>
      </c>
    </row>
    <row r="2511" spans="1:26" x14ac:dyDescent="0.25">
      <c r="A2511" s="8" t="s">
        <v>20</v>
      </c>
      <c r="B2511" s="9" t="s">
        <v>47</v>
      </c>
      <c r="C2511" s="13">
        <v>125</v>
      </c>
      <c r="D2511" s="13">
        <v>121</v>
      </c>
      <c r="E2511" s="13">
        <v>0</v>
      </c>
      <c r="F2511" s="13">
        <v>244</v>
      </c>
      <c r="G2511" s="9" t="s">
        <v>1016</v>
      </c>
      <c r="H2511" s="13">
        <v>989</v>
      </c>
      <c r="I2511" s="13">
        <v>16311763</v>
      </c>
      <c r="J2511" s="9" t="s">
        <v>5507</v>
      </c>
      <c r="K2511" s="9" t="s">
        <v>1074</v>
      </c>
      <c r="L2511" s="9" t="s">
        <v>2604</v>
      </c>
      <c r="M2511" s="13"/>
      <c r="N2511" s="13"/>
      <c r="O2511" s="9"/>
      <c r="P2511" s="13"/>
      <c r="Q2511" s="13">
        <v>416</v>
      </c>
      <c r="R2511" s="9" t="s">
        <v>25</v>
      </c>
      <c r="S2511" s="9" t="s">
        <v>34</v>
      </c>
      <c r="T2511" s="9" t="s">
        <v>249</v>
      </c>
      <c r="U2511" s="13">
        <v>17000000</v>
      </c>
      <c r="V2511" s="13">
        <v>1998</v>
      </c>
      <c r="W2511" s="13">
        <v>888</v>
      </c>
      <c r="X2511" s="13">
        <v>7.5</v>
      </c>
      <c r="Y2511" s="13">
        <v>1.85</v>
      </c>
      <c r="Z2511" s="14">
        <v>0</v>
      </c>
    </row>
    <row r="2512" spans="1:26" x14ac:dyDescent="0.25">
      <c r="A2512" s="5" t="s">
        <v>20</v>
      </c>
      <c r="B2512" s="6" t="s">
        <v>2948</v>
      </c>
      <c r="C2512" s="11">
        <v>81</v>
      </c>
      <c r="D2512" s="11">
        <v>89</v>
      </c>
      <c r="E2512" s="11">
        <v>11</v>
      </c>
      <c r="F2512" s="11">
        <v>973</v>
      </c>
      <c r="G2512" s="6" t="s">
        <v>885</v>
      </c>
      <c r="H2512" s="11">
        <v>1000</v>
      </c>
      <c r="I2512" s="11">
        <v>12693621</v>
      </c>
      <c r="J2512" s="6" t="s">
        <v>1786</v>
      </c>
      <c r="K2512" s="6" t="s">
        <v>5505</v>
      </c>
      <c r="L2512" s="6" t="s">
        <v>2604</v>
      </c>
      <c r="M2512" s="11"/>
      <c r="N2512" s="11"/>
      <c r="O2512" s="6"/>
      <c r="P2512" s="11"/>
      <c r="Q2512" s="11">
        <v>271</v>
      </c>
      <c r="R2512" s="6" t="s">
        <v>25</v>
      </c>
      <c r="S2512" s="6" t="s">
        <v>26</v>
      </c>
      <c r="T2512" s="6" t="s">
        <v>27</v>
      </c>
      <c r="U2512" s="11">
        <v>17000000</v>
      </c>
      <c r="V2512" s="11">
        <v>2002</v>
      </c>
      <c r="W2512" s="11">
        <v>982</v>
      </c>
      <c r="X2512" s="11">
        <v>4.8</v>
      </c>
      <c r="Y2512" s="11">
        <v>2.35</v>
      </c>
      <c r="Z2512" s="12">
        <v>814</v>
      </c>
    </row>
    <row r="2513" spans="1:26" x14ac:dyDescent="0.25">
      <c r="A2513" s="8" t="s">
        <v>20</v>
      </c>
      <c r="B2513" s="9" t="s">
        <v>2949</v>
      </c>
      <c r="C2513" s="13">
        <v>37</v>
      </c>
      <c r="D2513" s="13">
        <v>89</v>
      </c>
      <c r="E2513" s="13">
        <v>0</v>
      </c>
      <c r="F2513" s="13">
        <v>323</v>
      </c>
      <c r="G2513" s="9" t="s">
        <v>2436</v>
      </c>
      <c r="H2513" s="13">
        <v>690</v>
      </c>
      <c r="I2513" s="13">
        <v>15655665</v>
      </c>
      <c r="J2513" s="9" t="s">
        <v>599</v>
      </c>
      <c r="K2513" s="9" t="s">
        <v>4459</v>
      </c>
      <c r="L2513" s="9"/>
      <c r="M2513" s="13"/>
      <c r="N2513" s="13"/>
      <c r="O2513" s="9"/>
      <c r="P2513" s="13"/>
      <c r="Q2513" s="13">
        <v>112</v>
      </c>
      <c r="R2513" s="9" t="s">
        <v>25</v>
      </c>
      <c r="S2513" s="9" t="s">
        <v>26</v>
      </c>
      <c r="T2513" s="9" t="s">
        <v>27</v>
      </c>
      <c r="U2513" s="13">
        <v>4000000</v>
      </c>
      <c r="V2513" s="13">
        <v>2006</v>
      </c>
      <c r="W2513" s="13">
        <v>400</v>
      </c>
      <c r="X2513" s="13">
        <v>3.1</v>
      </c>
      <c r="Y2513" s="13">
        <v>1.33</v>
      </c>
      <c r="Z2513" s="14">
        <v>110</v>
      </c>
    </row>
    <row r="2514" spans="1:26" x14ac:dyDescent="0.25">
      <c r="A2514" s="5" t="s">
        <v>20</v>
      </c>
      <c r="B2514" s="6" t="s">
        <v>2950</v>
      </c>
      <c r="C2514" s="11">
        <v>44</v>
      </c>
      <c r="D2514" s="11">
        <v>73</v>
      </c>
      <c r="E2514" s="11">
        <v>11</v>
      </c>
      <c r="F2514" s="11">
        <v>142</v>
      </c>
      <c r="G2514" s="6" t="s">
        <v>2951</v>
      </c>
      <c r="H2514" s="11">
        <v>1000</v>
      </c>
      <c r="I2514" s="11">
        <v>11634458</v>
      </c>
      <c r="J2514" s="6" t="s">
        <v>378</v>
      </c>
      <c r="K2514" s="6" t="s">
        <v>599</v>
      </c>
      <c r="L2514" s="6" t="s">
        <v>4118</v>
      </c>
      <c r="M2514" s="11" t="s">
        <v>478</v>
      </c>
      <c r="N2514" s="11" t="s">
        <v>3976</v>
      </c>
      <c r="O2514" s="6"/>
      <c r="P2514" s="11"/>
      <c r="Q2514" s="11">
        <v>37</v>
      </c>
      <c r="R2514" s="6" t="s">
        <v>25</v>
      </c>
      <c r="S2514" s="6" t="s">
        <v>26</v>
      </c>
      <c r="T2514" s="6" t="s">
        <v>126</v>
      </c>
      <c r="U2514" s="11">
        <v>17000000</v>
      </c>
      <c r="V2514" s="11">
        <v>1999</v>
      </c>
      <c r="W2514" s="11">
        <v>436</v>
      </c>
      <c r="X2514" s="11">
        <v>5.8</v>
      </c>
      <c r="Y2514" s="11">
        <v>1.85</v>
      </c>
      <c r="Z2514" s="12">
        <v>339</v>
      </c>
    </row>
    <row r="2515" spans="1:26" x14ac:dyDescent="0.25">
      <c r="A2515" s="8" t="s">
        <v>20</v>
      </c>
      <c r="B2515" s="9" t="s">
        <v>994</v>
      </c>
      <c r="C2515" s="13">
        <v>197</v>
      </c>
      <c r="D2515" s="13">
        <v>132</v>
      </c>
      <c r="E2515" s="13">
        <v>847</v>
      </c>
      <c r="F2515" s="13">
        <v>625</v>
      </c>
      <c r="G2515" s="9" t="s">
        <v>891</v>
      </c>
      <c r="H2515" s="13">
        <v>3000</v>
      </c>
      <c r="I2515" s="13">
        <v>27154426</v>
      </c>
      <c r="J2515" s="9" t="s">
        <v>5507</v>
      </c>
      <c r="K2515" s="9" t="s">
        <v>1074</v>
      </c>
      <c r="L2515" s="9" t="s">
        <v>2604</v>
      </c>
      <c r="M2515" s="13"/>
      <c r="N2515" s="13"/>
      <c r="O2515" s="9"/>
      <c r="P2515" s="13"/>
      <c r="Q2515" s="13">
        <v>138</v>
      </c>
      <c r="R2515" s="9" t="s">
        <v>25</v>
      </c>
      <c r="S2515" s="9" t="s">
        <v>26</v>
      </c>
      <c r="T2515" s="9" t="s">
        <v>249</v>
      </c>
      <c r="U2515" s="13">
        <v>17000000</v>
      </c>
      <c r="V2515" s="13">
        <v>2009</v>
      </c>
      <c r="W2515" s="13">
        <v>960</v>
      </c>
      <c r="X2515" s="13">
        <v>6.7</v>
      </c>
      <c r="Y2515" s="13">
        <v>2.35</v>
      </c>
      <c r="Z2515" s="14">
        <v>4000</v>
      </c>
    </row>
    <row r="2516" spans="1:26" x14ac:dyDescent="0.25">
      <c r="A2516" s="5" t="s">
        <v>20</v>
      </c>
      <c r="B2516" s="6" t="s">
        <v>2952</v>
      </c>
      <c r="C2516" s="11">
        <v>15</v>
      </c>
      <c r="D2516" s="11">
        <v>154</v>
      </c>
      <c r="E2516" s="11">
        <v>117</v>
      </c>
      <c r="F2516" s="11">
        <v>86</v>
      </c>
      <c r="G2516" s="6" t="s">
        <v>2953</v>
      </c>
      <c r="H2516" s="11">
        <v>715</v>
      </c>
      <c r="I2516" s="11"/>
      <c r="J2516" s="6" t="s">
        <v>497</v>
      </c>
      <c r="K2516" s="6" t="s">
        <v>378</v>
      </c>
      <c r="L2516" s="6" t="s">
        <v>1074</v>
      </c>
      <c r="M2516" s="11" t="s">
        <v>5155</v>
      </c>
      <c r="N2516" s="11" t="s">
        <v>5508</v>
      </c>
      <c r="O2516" s="6"/>
      <c r="P2516" s="11"/>
      <c r="Q2516" s="11">
        <v>50</v>
      </c>
      <c r="R2516" s="6" t="s">
        <v>25</v>
      </c>
      <c r="S2516" s="6" t="s">
        <v>26</v>
      </c>
      <c r="T2516" s="6" t="s">
        <v>1602</v>
      </c>
      <c r="U2516" s="11">
        <v>9000000</v>
      </c>
      <c r="V2516" s="11">
        <v>1963</v>
      </c>
      <c r="W2516" s="11">
        <v>490</v>
      </c>
      <c r="X2516" s="11">
        <v>6.8</v>
      </c>
      <c r="Y2516" s="11">
        <v>2.2000000000000002</v>
      </c>
      <c r="Z2516" s="12">
        <v>419</v>
      </c>
    </row>
    <row r="2517" spans="1:26" x14ac:dyDescent="0.25">
      <c r="A2517" s="8" t="s">
        <v>20</v>
      </c>
      <c r="B2517" s="9" t="s">
        <v>2956</v>
      </c>
      <c r="C2517" s="13">
        <v>543</v>
      </c>
      <c r="D2517" s="13">
        <v>96</v>
      </c>
      <c r="E2517" s="13">
        <v>201</v>
      </c>
      <c r="F2517" s="13">
        <v>58</v>
      </c>
      <c r="G2517" s="9" t="s">
        <v>2957</v>
      </c>
      <c r="H2517" s="13">
        <v>394</v>
      </c>
      <c r="I2517" s="13">
        <v>54239856</v>
      </c>
      <c r="J2517" s="9" t="s">
        <v>1786</v>
      </c>
      <c r="K2517" s="9"/>
      <c r="L2517" s="9"/>
      <c r="M2517" s="13"/>
      <c r="N2517" s="13"/>
      <c r="O2517" s="9"/>
      <c r="P2517" s="13"/>
      <c r="Q2517" s="13">
        <v>789</v>
      </c>
      <c r="R2517" s="9" t="s">
        <v>25</v>
      </c>
      <c r="S2517" s="9" t="s">
        <v>26</v>
      </c>
      <c r="T2517" s="9" t="s">
        <v>249</v>
      </c>
      <c r="U2517" s="13">
        <v>17000000</v>
      </c>
      <c r="V2517" s="13">
        <v>2013</v>
      </c>
      <c r="W2517" s="13">
        <v>150</v>
      </c>
      <c r="X2517" s="13">
        <v>6.5</v>
      </c>
      <c r="Y2517" s="13">
        <v>2.35</v>
      </c>
      <c r="Z2517" s="14">
        <v>70000</v>
      </c>
    </row>
    <row r="2518" spans="1:26" x14ac:dyDescent="0.25">
      <c r="A2518" s="5" t="s">
        <v>20</v>
      </c>
      <c r="B2518" s="6" t="s">
        <v>1282</v>
      </c>
      <c r="C2518" s="11">
        <v>112</v>
      </c>
      <c r="D2518" s="11">
        <v>98</v>
      </c>
      <c r="E2518" s="11">
        <v>80</v>
      </c>
      <c r="F2518" s="11">
        <v>399</v>
      </c>
      <c r="G2518" s="6" t="s">
        <v>2958</v>
      </c>
      <c r="H2518" s="11">
        <v>567</v>
      </c>
      <c r="I2518" s="11">
        <v>8662318</v>
      </c>
      <c r="J2518" s="6" t="s">
        <v>599</v>
      </c>
      <c r="K2518" s="6" t="s">
        <v>4459</v>
      </c>
      <c r="L2518" s="6"/>
      <c r="M2518" s="11"/>
      <c r="N2518" s="11"/>
      <c r="O2518" s="6"/>
      <c r="P2518" s="11"/>
      <c r="Q2518" s="11">
        <v>75</v>
      </c>
      <c r="R2518" s="6" t="s">
        <v>25</v>
      </c>
      <c r="S2518" s="6" t="s">
        <v>26</v>
      </c>
      <c r="T2518" s="6" t="s">
        <v>27</v>
      </c>
      <c r="U2518" s="11">
        <v>17000000</v>
      </c>
      <c r="V2518" s="11">
        <v>2009</v>
      </c>
      <c r="W2518" s="11">
        <v>503</v>
      </c>
      <c r="X2518" s="11">
        <v>5.9</v>
      </c>
      <c r="Y2518" s="11">
        <v>1.85</v>
      </c>
      <c r="Z2518" s="12">
        <v>0</v>
      </c>
    </row>
    <row r="2519" spans="1:26" x14ac:dyDescent="0.25">
      <c r="A2519" s="8" t="s">
        <v>20</v>
      </c>
      <c r="B2519" s="9" t="s">
        <v>620</v>
      </c>
      <c r="C2519" s="13">
        <v>153</v>
      </c>
      <c r="D2519" s="13">
        <v>107</v>
      </c>
      <c r="E2519" s="13">
        <v>80</v>
      </c>
      <c r="F2519" s="13">
        <v>841</v>
      </c>
      <c r="G2519" s="9" t="s">
        <v>233</v>
      </c>
      <c r="H2519" s="13">
        <v>2000</v>
      </c>
      <c r="I2519" s="13">
        <v>7156725</v>
      </c>
      <c r="J2519" s="9" t="s">
        <v>599</v>
      </c>
      <c r="K2519" s="9" t="s">
        <v>2909</v>
      </c>
      <c r="L2519" s="9"/>
      <c r="M2519" s="13"/>
      <c r="N2519" s="13"/>
      <c r="O2519" s="9"/>
      <c r="P2519" s="13"/>
      <c r="Q2519" s="13">
        <v>217</v>
      </c>
      <c r="R2519" s="9" t="s">
        <v>25</v>
      </c>
      <c r="S2519" s="9" t="s">
        <v>26</v>
      </c>
      <c r="T2519" s="9" t="s">
        <v>27</v>
      </c>
      <c r="U2519" s="13">
        <v>19000000</v>
      </c>
      <c r="V2519" s="13">
        <v>2006</v>
      </c>
      <c r="W2519" s="13">
        <v>2000</v>
      </c>
      <c r="X2519" s="13">
        <v>5.5</v>
      </c>
      <c r="Y2519" s="13">
        <v>1.85</v>
      </c>
      <c r="Z2519" s="14">
        <v>300</v>
      </c>
    </row>
    <row r="2520" spans="1:26" x14ac:dyDescent="0.25">
      <c r="A2520" s="5" t="s">
        <v>20</v>
      </c>
      <c r="B2520" s="6" t="s">
        <v>2959</v>
      </c>
      <c r="C2520" s="11">
        <v>94</v>
      </c>
      <c r="D2520" s="11">
        <v>134</v>
      </c>
      <c r="E2520" s="11">
        <v>22</v>
      </c>
      <c r="F2520" s="11">
        <v>488</v>
      </c>
      <c r="G2520" s="6" t="s">
        <v>1365</v>
      </c>
      <c r="H2520" s="11">
        <v>1000</v>
      </c>
      <c r="I2520" s="11">
        <v>15681020</v>
      </c>
      <c r="J2520" s="6" t="s">
        <v>497</v>
      </c>
      <c r="K2520" s="6" t="s">
        <v>378</v>
      </c>
      <c r="L2520" s="6" t="s">
        <v>4118</v>
      </c>
      <c r="M2520" s="11" t="s">
        <v>2970</v>
      </c>
      <c r="N2520" s="11"/>
      <c r="O2520" s="6"/>
      <c r="P2520" s="11"/>
      <c r="Q2520" s="11">
        <v>259</v>
      </c>
      <c r="R2520" s="6" t="s">
        <v>25</v>
      </c>
      <c r="S2520" s="6" t="s">
        <v>34</v>
      </c>
      <c r="T2520" s="6" t="s">
        <v>54</v>
      </c>
      <c r="U2520" s="11">
        <v>17000000</v>
      </c>
      <c r="V2520" s="11">
        <v>1987</v>
      </c>
      <c r="W2520" s="11">
        <v>593</v>
      </c>
      <c r="X2520" s="11">
        <v>3.6</v>
      </c>
      <c r="Y2520" s="11">
        <v>2.35</v>
      </c>
      <c r="Z2520" s="12">
        <v>1000</v>
      </c>
    </row>
    <row r="2521" spans="1:26" x14ac:dyDescent="0.25">
      <c r="A2521" s="8" t="s">
        <v>20</v>
      </c>
      <c r="B2521" s="9" t="s">
        <v>2960</v>
      </c>
      <c r="C2521" s="13">
        <v>62</v>
      </c>
      <c r="D2521" s="13">
        <v>94</v>
      </c>
      <c r="E2521" s="13">
        <v>8</v>
      </c>
      <c r="F2521" s="13">
        <v>66</v>
      </c>
      <c r="G2521" s="9" t="s">
        <v>2961</v>
      </c>
      <c r="H2521" s="13">
        <v>328</v>
      </c>
      <c r="I2521" s="13">
        <v>7070459</v>
      </c>
      <c r="J2521" s="9" t="s">
        <v>1074</v>
      </c>
      <c r="K2521" s="9"/>
      <c r="L2521" s="9"/>
      <c r="M2521" s="13"/>
      <c r="N2521" s="13"/>
      <c r="O2521" s="9"/>
      <c r="P2521" s="13"/>
      <c r="Q2521" s="13">
        <v>18</v>
      </c>
      <c r="R2521" s="9" t="s">
        <v>25</v>
      </c>
      <c r="S2521" s="9" t="s">
        <v>121</v>
      </c>
      <c r="T2521" s="9" t="s">
        <v>27</v>
      </c>
      <c r="U2521" s="13"/>
      <c r="V2521" s="13">
        <v>2007</v>
      </c>
      <c r="W2521" s="13">
        <v>122</v>
      </c>
      <c r="X2521" s="13">
        <v>3.3</v>
      </c>
      <c r="Y2521" s="13">
        <v>1.85</v>
      </c>
      <c r="Z2521" s="14">
        <v>238</v>
      </c>
    </row>
    <row r="2522" spans="1:26" x14ac:dyDescent="0.25">
      <c r="A2522" s="5" t="s">
        <v>20</v>
      </c>
      <c r="B2522" s="6" t="s">
        <v>2962</v>
      </c>
      <c r="C2522" s="11">
        <v>157</v>
      </c>
      <c r="D2522" s="11">
        <v>122</v>
      </c>
      <c r="E2522" s="11">
        <v>47</v>
      </c>
      <c r="F2522" s="11">
        <v>834</v>
      </c>
      <c r="G2522" s="6" t="s">
        <v>592</v>
      </c>
      <c r="H2522" s="11">
        <v>23000</v>
      </c>
      <c r="I2522" s="11">
        <v>6855137</v>
      </c>
      <c r="J2522" s="6" t="s">
        <v>497</v>
      </c>
      <c r="K2522" s="6" t="s">
        <v>5507</v>
      </c>
      <c r="L2522" s="6" t="s">
        <v>1074</v>
      </c>
      <c r="M2522" s="11" t="s">
        <v>2604</v>
      </c>
      <c r="N2522" s="11"/>
      <c r="O2522" s="6"/>
      <c r="P2522" s="11"/>
      <c r="Q2522" s="11">
        <v>419</v>
      </c>
      <c r="R2522" s="6" t="s">
        <v>25</v>
      </c>
      <c r="S2522" s="6" t="s">
        <v>318</v>
      </c>
      <c r="T2522" s="6" t="s">
        <v>249</v>
      </c>
      <c r="U2522" s="11">
        <v>17000000</v>
      </c>
      <c r="V2522" s="11">
        <v>2006</v>
      </c>
      <c r="W2522" s="11">
        <v>979</v>
      </c>
      <c r="X2522" s="11">
        <v>7.4</v>
      </c>
      <c r="Y2522" s="11">
        <v>2.35</v>
      </c>
      <c r="Z2522" s="12">
        <v>0</v>
      </c>
    </row>
    <row r="2523" spans="1:26" x14ac:dyDescent="0.25">
      <c r="A2523" s="8" t="s">
        <v>20</v>
      </c>
      <c r="B2523" s="9" t="s">
        <v>2963</v>
      </c>
      <c r="C2523" s="13">
        <v>35</v>
      </c>
      <c r="D2523" s="13">
        <v>128</v>
      </c>
      <c r="E2523" s="13">
        <v>9</v>
      </c>
      <c r="F2523" s="13">
        <v>193</v>
      </c>
      <c r="G2523" s="9" t="s">
        <v>960</v>
      </c>
      <c r="H2523" s="13">
        <v>767</v>
      </c>
      <c r="I2523" s="13">
        <v>2694071</v>
      </c>
      <c r="J2523" s="9" t="s">
        <v>3170</v>
      </c>
      <c r="K2523" s="9" t="s">
        <v>1074</v>
      </c>
      <c r="L2523" s="9" t="s">
        <v>4459</v>
      </c>
      <c r="M2523" s="13" t="s">
        <v>5506</v>
      </c>
      <c r="N2523" s="13"/>
      <c r="O2523" s="9"/>
      <c r="P2523" s="13"/>
      <c r="Q2523" s="13">
        <v>64</v>
      </c>
      <c r="R2523" s="9" t="s">
        <v>25</v>
      </c>
      <c r="S2523" s="9" t="s">
        <v>26</v>
      </c>
      <c r="T2523" s="9" t="s">
        <v>54</v>
      </c>
      <c r="U2523" s="13"/>
      <c r="V2523" s="13">
        <v>2004</v>
      </c>
      <c r="W2523" s="13">
        <v>327</v>
      </c>
      <c r="X2523" s="13">
        <v>6.7</v>
      </c>
      <c r="Y2523" s="13">
        <v>2.35</v>
      </c>
      <c r="Z2523" s="14">
        <v>352</v>
      </c>
    </row>
    <row r="2524" spans="1:26" x14ac:dyDescent="0.25">
      <c r="A2524" s="5" t="s">
        <v>20</v>
      </c>
      <c r="B2524" s="6" t="s">
        <v>2964</v>
      </c>
      <c r="C2524" s="11">
        <v>21</v>
      </c>
      <c r="D2524" s="11">
        <v>97</v>
      </c>
      <c r="E2524" s="11">
        <v>3</v>
      </c>
      <c r="F2524" s="11">
        <v>161</v>
      </c>
      <c r="G2524" s="6" t="s">
        <v>2885</v>
      </c>
      <c r="H2524" s="11">
        <v>400</v>
      </c>
      <c r="I2524" s="11">
        <v>2315683</v>
      </c>
      <c r="J2524" s="6" t="s">
        <v>378</v>
      </c>
      <c r="K2524" s="6" t="s">
        <v>5507</v>
      </c>
      <c r="L2524" s="6" t="s">
        <v>1074</v>
      </c>
      <c r="M2524" s="11" t="s">
        <v>4459</v>
      </c>
      <c r="N2524" s="11"/>
      <c r="O2524" s="6"/>
      <c r="P2524" s="11"/>
      <c r="Q2524" s="11">
        <v>28</v>
      </c>
      <c r="R2524" s="6" t="s">
        <v>25</v>
      </c>
      <c r="S2524" s="6" t="s">
        <v>34</v>
      </c>
      <c r="T2524" s="6" t="s">
        <v>27</v>
      </c>
      <c r="U2524" s="11">
        <v>17000000</v>
      </c>
      <c r="V2524" s="11">
        <v>1986</v>
      </c>
      <c r="W2524" s="11">
        <v>193</v>
      </c>
      <c r="X2524" s="11">
        <v>3</v>
      </c>
      <c r="Y2524" s="11">
        <v>1.85</v>
      </c>
      <c r="Z2524" s="12">
        <v>154</v>
      </c>
    </row>
    <row r="2525" spans="1:26" x14ac:dyDescent="0.25">
      <c r="A2525" s="8" t="s">
        <v>20</v>
      </c>
      <c r="B2525" s="9" t="s">
        <v>822</v>
      </c>
      <c r="C2525" s="13">
        <v>236</v>
      </c>
      <c r="D2525" s="13">
        <v>110</v>
      </c>
      <c r="E2525" s="13">
        <v>168</v>
      </c>
      <c r="F2525" s="13">
        <v>96</v>
      </c>
      <c r="G2525" s="9" t="s">
        <v>159</v>
      </c>
      <c r="H2525" s="13">
        <v>3000</v>
      </c>
      <c r="I2525" s="13">
        <v>39825798</v>
      </c>
      <c r="J2525" s="9" t="s">
        <v>1074</v>
      </c>
      <c r="K2525" s="9" t="s">
        <v>5505</v>
      </c>
      <c r="L2525" s="9" t="s">
        <v>4459</v>
      </c>
      <c r="M2525" s="13" t="s">
        <v>2604</v>
      </c>
      <c r="N2525" s="13"/>
      <c r="O2525" s="9"/>
      <c r="P2525" s="13"/>
      <c r="Q2525" s="13">
        <v>645</v>
      </c>
      <c r="R2525" s="9" t="s">
        <v>25</v>
      </c>
      <c r="S2525" s="9" t="s">
        <v>26</v>
      </c>
      <c r="T2525" s="9" t="s">
        <v>27</v>
      </c>
      <c r="U2525" s="13">
        <v>16000000</v>
      </c>
      <c r="V2525" s="13">
        <v>2006</v>
      </c>
      <c r="W2525" s="13">
        <v>979</v>
      </c>
      <c r="X2525" s="13">
        <v>7.6</v>
      </c>
      <c r="Y2525" s="13">
        <v>1.85</v>
      </c>
      <c r="Z2525" s="14">
        <v>15000</v>
      </c>
    </row>
    <row r="2526" spans="1:26" x14ac:dyDescent="0.25">
      <c r="A2526" s="5" t="s">
        <v>20</v>
      </c>
      <c r="B2526" s="6" t="s">
        <v>2965</v>
      </c>
      <c r="C2526" s="11">
        <v>50</v>
      </c>
      <c r="D2526" s="11">
        <v>102</v>
      </c>
      <c r="E2526" s="11">
        <v>4</v>
      </c>
      <c r="F2526" s="11">
        <v>60</v>
      </c>
      <c r="G2526" s="6" t="s">
        <v>517</v>
      </c>
      <c r="H2526" s="11">
        <v>634</v>
      </c>
      <c r="I2526" s="11">
        <v>2000000</v>
      </c>
      <c r="J2526" s="6" t="s">
        <v>378</v>
      </c>
      <c r="K2526" s="6" t="s">
        <v>1786</v>
      </c>
      <c r="L2526" s="6" t="s">
        <v>2604</v>
      </c>
      <c r="M2526" s="11"/>
      <c r="N2526" s="11"/>
      <c r="O2526" s="6"/>
      <c r="P2526" s="11"/>
      <c r="Q2526" s="11">
        <v>27</v>
      </c>
      <c r="R2526" s="6" t="s">
        <v>25</v>
      </c>
      <c r="S2526" s="6" t="s">
        <v>26</v>
      </c>
      <c r="T2526" s="6" t="s">
        <v>54</v>
      </c>
      <c r="U2526" s="11">
        <v>17000000</v>
      </c>
      <c r="V2526" s="11">
        <v>1981</v>
      </c>
      <c r="W2526" s="11">
        <v>537</v>
      </c>
      <c r="X2526" s="11">
        <v>6.4</v>
      </c>
      <c r="Y2526" s="11">
        <v>2.35</v>
      </c>
      <c r="Z2526" s="12">
        <v>0</v>
      </c>
    </row>
    <row r="2527" spans="1:26" x14ac:dyDescent="0.25">
      <c r="A2527" s="8" t="s">
        <v>20</v>
      </c>
      <c r="B2527" s="9" t="s">
        <v>496</v>
      </c>
      <c r="C2527" s="13">
        <v>106</v>
      </c>
      <c r="D2527" s="13">
        <v>98</v>
      </c>
      <c r="E2527" s="13">
        <v>541</v>
      </c>
      <c r="F2527" s="13">
        <v>71</v>
      </c>
      <c r="G2527" s="9" t="s">
        <v>2966</v>
      </c>
      <c r="H2527" s="13">
        <v>214</v>
      </c>
      <c r="I2527" s="13">
        <v>1569918</v>
      </c>
      <c r="J2527" s="9" t="s">
        <v>3170</v>
      </c>
      <c r="K2527" s="9" t="s">
        <v>5507</v>
      </c>
      <c r="L2527" s="9" t="s">
        <v>1074</v>
      </c>
      <c r="M2527" s="13" t="s">
        <v>2604</v>
      </c>
      <c r="N2527" s="13"/>
      <c r="O2527" s="9"/>
      <c r="P2527" s="13"/>
      <c r="Q2527" s="13">
        <v>113</v>
      </c>
      <c r="R2527" s="9" t="s">
        <v>25</v>
      </c>
      <c r="S2527" s="9" t="s">
        <v>2130</v>
      </c>
      <c r="T2527" s="9" t="s">
        <v>249</v>
      </c>
      <c r="U2527" s="13">
        <v>17000000</v>
      </c>
      <c r="V2527" s="13">
        <v>2003</v>
      </c>
      <c r="W2527" s="13">
        <v>96</v>
      </c>
      <c r="X2527" s="13">
        <v>6.9</v>
      </c>
      <c r="Y2527" s="13">
        <v>2.35</v>
      </c>
      <c r="Z2527" s="14">
        <v>0</v>
      </c>
    </row>
    <row r="2528" spans="1:26" x14ac:dyDescent="0.25">
      <c r="A2528" s="5" t="s">
        <v>20</v>
      </c>
      <c r="B2528" s="6" t="s">
        <v>939</v>
      </c>
      <c r="C2528" s="11">
        <v>106</v>
      </c>
      <c r="D2528" s="11">
        <v>120</v>
      </c>
      <c r="E2528" s="11">
        <v>30</v>
      </c>
      <c r="F2528" s="11">
        <v>55</v>
      </c>
      <c r="G2528" s="6" t="s">
        <v>1422</v>
      </c>
      <c r="H2528" s="11">
        <v>14000</v>
      </c>
      <c r="I2528" s="11">
        <v>106869</v>
      </c>
      <c r="J2528" s="6" t="s">
        <v>5507</v>
      </c>
      <c r="K2528" s="6" t="s">
        <v>1074</v>
      </c>
      <c r="L2528" s="6" t="s">
        <v>4459</v>
      </c>
      <c r="M2528" s="11" t="s">
        <v>2604</v>
      </c>
      <c r="N2528" s="11"/>
      <c r="O2528" s="6"/>
      <c r="P2528" s="11"/>
      <c r="Q2528" s="11">
        <v>39</v>
      </c>
      <c r="R2528" s="6" t="s">
        <v>25</v>
      </c>
      <c r="S2528" s="6" t="s">
        <v>538</v>
      </c>
      <c r="T2528" s="6" t="s">
        <v>249</v>
      </c>
      <c r="U2528" s="11">
        <v>17000000</v>
      </c>
      <c r="V2528" s="11">
        <v>2014</v>
      </c>
      <c r="W2528" s="11">
        <v>287</v>
      </c>
      <c r="X2528" s="11">
        <v>6.6</v>
      </c>
      <c r="Y2528" s="11"/>
      <c r="Z2528" s="12">
        <v>0</v>
      </c>
    </row>
    <row r="2529" spans="1:26" x14ac:dyDescent="0.25">
      <c r="A2529" s="8" t="s">
        <v>20</v>
      </c>
      <c r="B2529" s="9" t="s">
        <v>2498</v>
      </c>
      <c r="C2529" s="13">
        <v>173</v>
      </c>
      <c r="D2529" s="13">
        <v>160</v>
      </c>
      <c r="E2529" s="13">
        <v>219</v>
      </c>
      <c r="F2529" s="13">
        <v>215</v>
      </c>
      <c r="G2529" s="9" t="s">
        <v>1776</v>
      </c>
      <c r="H2529" s="13">
        <v>1000</v>
      </c>
      <c r="I2529" s="13">
        <v>273420</v>
      </c>
      <c r="J2529" s="9" t="s">
        <v>599</v>
      </c>
      <c r="K2529" s="9" t="s">
        <v>5505</v>
      </c>
      <c r="L2529" s="9" t="s">
        <v>2970</v>
      </c>
      <c r="M2529" s="13" t="s">
        <v>2604</v>
      </c>
      <c r="N2529" s="13"/>
      <c r="O2529" s="9"/>
      <c r="P2529" s="13"/>
      <c r="Q2529" s="13">
        <v>238</v>
      </c>
      <c r="R2529" s="9" t="s">
        <v>25</v>
      </c>
      <c r="S2529" s="9" t="s">
        <v>538</v>
      </c>
      <c r="T2529" s="9" t="s">
        <v>249</v>
      </c>
      <c r="U2529" s="13">
        <v>17000000</v>
      </c>
      <c r="V2529" s="13">
        <v>2006</v>
      </c>
      <c r="W2529" s="13">
        <v>876</v>
      </c>
      <c r="X2529" s="13">
        <v>5.5</v>
      </c>
      <c r="Y2529" s="13">
        <v>2.35</v>
      </c>
      <c r="Z2529" s="14">
        <v>0</v>
      </c>
    </row>
    <row r="2530" spans="1:26" x14ac:dyDescent="0.25">
      <c r="A2530" s="5" t="s">
        <v>20</v>
      </c>
      <c r="B2530" s="6" t="s">
        <v>2967</v>
      </c>
      <c r="C2530" s="11">
        <v>41</v>
      </c>
      <c r="D2530" s="11">
        <v>80</v>
      </c>
      <c r="E2530" s="11">
        <v>0</v>
      </c>
      <c r="F2530" s="11">
        <v>168</v>
      </c>
      <c r="G2530" s="6" t="s">
        <v>208</v>
      </c>
      <c r="H2530" s="11">
        <v>677</v>
      </c>
      <c r="I2530" s="11"/>
      <c r="J2530" s="6" t="s">
        <v>378</v>
      </c>
      <c r="K2530" s="6" t="s">
        <v>2809</v>
      </c>
      <c r="L2530" s="6" t="s">
        <v>4118</v>
      </c>
      <c r="M2530" s="11" t="s">
        <v>478</v>
      </c>
      <c r="N2530" s="11"/>
      <c r="O2530" s="6"/>
      <c r="P2530" s="11"/>
      <c r="Q2530" s="11">
        <v>39</v>
      </c>
      <c r="R2530" s="6" t="s">
        <v>537</v>
      </c>
      <c r="S2530" s="6" t="s">
        <v>538</v>
      </c>
      <c r="T2530" s="6" t="s">
        <v>54</v>
      </c>
      <c r="U2530" s="11">
        <v>11000000</v>
      </c>
      <c r="V2530" s="11">
        <v>2008</v>
      </c>
      <c r="W2530" s="11">
        <v>262</v>
      </c>
      <c r="X2530" s="11">
        <v>6.6</v>
      </c>
      <c r="Y2530" s="11"/>
      <c r="Z2530" s="12">
        <v>0</v>
      </c>
    </row>
    <row r="2531" spans="1:26" x14ac:dyDescent="0.25">
      <c r="A2531" s="8" t="s">
        <v>20</v>
      </c>
      <c r="B2531" s="9" t="s">
        <v>2968</v>
      </c>
      <c r="C2531" s="13">
        <v>41</v>
      </c>
      <c r="D2531" s="13">
        <v>91</v>
      </c>
      <c r="E2531" s="13">
        <v>22</v>
      </c>
      <c r="F2531" s="13">
        <v>255</v>
      </c>
      <c r="G2531" s="9" t="s">
        <v>2969</v>
      </c>
      <c r="H2531" s="13">
        <v>669</v>
      </c>
      <c r="I2531" s="13"/>
      <c r="J2531" s="9" t="s">
        <v>2970</v>
      </c>
      <c r="K2531" s="9"/>
      <c r="L2531" s="9"/>
      <c r="M2531" s="13"/>
      <c r="N2531" s="13"/>
      <c r="O2531" s="9"/>
      <c r="P2531" s="13"/>
      <c r="Q2531" s="13">
        <v>71</v>
      </c>
      <c r="R2531" s="9" t="s">
        <v>25</v>
      </c>
      <c r="S2531" s="9" t="s">
        <v>26</v>
      </c>
      <c r="T2531" s="9" t="s">
        <v>54</v>
      </c>
      <c r="U2531" s="13">
        <v>17000000</v>
      </c>
      <c r="V2531" s="13">
        <v>1977</v>
      </c>
      <c r="W2531" s="13">
        <v>642</v>
      </c>
      <c r="X2531" s="13">
        <v>5.2</v>
      </c>
      <c r="Y2531" s="13">
        <v>2.35</v>
      </c>
      <c r="Z2531" s="14">
        <v>903</v>
      </c>
    </row>
    <row r="2532" spans="1:26" x14ac:dyDescent="0.25">
      <c r="A2532" s="5" t="s">
        <v>20</v>
      </c>
      <c r="B2532" s="6" t="s">
        <v>2971</v>
      </c>
      <c r="C2532" s="11">
        <v>145</v>
      </c>
      <c r="D2532" s="11">
        <v>83</v>
      </c>
      <c r="E2532" s="11">
        <v>57</v>
      </c>
      <c r="F2532" s="11">
        <v>62</v>
      </c>
      <c r="G2532" s="6" t="s">
        <v>2972</v>
      </c>
      <c r="H2532" s="11">
        <v>465</v>
      </c>
      <c r="I2532" s="11">
        <v>4930798</v>
      </c>
      <c r="J2532" s="6" t="s">
        <v>1786</v>
      </c>
      <c r="K2532" s="6" t="s">
        <v>2604</v>
      </c>
      <c r="L2532" s="6"/>
      <c r="M2532" s="11"/>
      <c r="N2532" s="11"/>
      <c r="O2532" s="6"/>
      <c r="P2532" s="11"/>
      <c r="Q2532" s="11">
        <v>108</v>
      </c>
      <c r="R2532" s="6" t="s">
        <v>25</v>
      </c>
      <c r="S2532" s="6" t="s">
        <v>26</v>
      </c>
      <c r="T2532" s="6" t="s">
        <v>27</v>
      </c>
      <c r="U2532" s="11">
        <v>17000000</v>
      </c>
      <c r="V2532" s="11">
        <v>2012</v>
      </c>
      <c r="W2532" s="11">
        <v>152</v>
      </c>
      <c r="X2532" s="11">
        <v>4.0999999999999996</v>
      </c>
      <c r="Y2532" s="11">
        <v>2.35</v>
      </c>
      <c r="Z2532" s="12">
        <v>0</v>
      </c>
    </row>
    <row r="2533" spans="1:26" x14ac:dyDescent="0.25">
      <c r="A2533" s="8" t="s">
        <v>20</v>
      </c>
      <c r="B2533" s="9" t="s">
        <v>2973</v>
      </c>
      <c r="C2533" s="13">
        <v>31</v>
      </c>
      <c r="D2533" s="13">
        <v>102</v>
      </c>
      <c r="E2533" s="13">
        <v>6</v>
      </c>
      <c r="F2533" s="13">
        <v>165</v>
      </c>
      <c r="G2533" s="9" t="s">
        <v>617</v>
      </c>
      <c r="H2533" s="13">
        <v>3000</v>
      </c>
      <c r="I2533" s="13">
        <v>59847242</v>
      </c>
      <c r="J2533" s="9" t="s">
        <v>599</v>
      </c>
      <c r="K2533" s="9" t="s">
        <v>1074</v>
      </c>
      <c r="L2533" s="9" t="s">
        <v>4118</v>
      </c>
      <c r="M2533" s="13" t="s">
        <v>4459</v>
      </c>
      <c r="N2533" s="13"/>
      <c r="O2533" s="9"/>
      <c r="P2533" s="13"/>
      <c r="Q2533" s="13">
        <v>115</v>
      </c>
      <c r="R2533" s="9" t="s">
        <v>25</v>
      </c>
      <c r="S2533" s="9" t="s">
        <v>26</v>
      </c>
      <c r="T2533" s="9" t="s">
        <v>27</v>
      </c>
      <c r="U2533" s="13">
        <v>16500000</v>
      </c>
      <c r="V2533" s="13">
        <v>1991</v>
      </c>
      <c r="W2533" s="13">
        <v>2000</v>
      </c>
      <c r="X2533" s="13">
        <v>6.8</v>
      </c>
      <c r="Y2533" s="13">
        <v>1.85</v>
      </c>
      <c r="Z2533" s="14">
        <v>0</v>
      </c>
    </row>
    <row r="2534" spans="1:26" x14ac:dyDescent="0.25">
      <c r="A2534" s="5" t="s">
        <v>20</v>
      </c>
      <c r="B2534" s="6" t="s">
        <v>2974</v>
      </c>
      <c r="C2534" s="11">
        <v>105</v>
      </c>
      <c r="D2534" s="11">
        <v>122</v>
      </c>
      <c r="E2534" s="11">
        <v>30</v>
      </c>
      <c r="F2534" s="11">
        <v>260</v>
      </c>
      <c r="G2534" s="6" t="s">
        <v>377</v>
      </c>
      <c r="H2534" s="11">
        <v>21000</v>
      </c>
      <c r="I2534" s="11">
        <v>220914</v>
      </c>
      <c r="J2534" s="6" t="s">
        <v>3170</v>
      </c>
      <c r="K2534" s="6" t="s">
        <v>1074</v>
      </c>
      <c r="L2534" s="6" t="s">
        <v>4459</v>
      </c>
      <c r="M2534" s="11"/>
      <c r="N2534" s="11"/>
      <c r="O2534" s="6"/>
      <c r="P2534" s="11"/>
      <c r="Q2534" s="11">
        <v>97</v>
      </c>
      <c r="R2534" s="6" t="s">
        <v>25</v>
      </c>
      <c r="S2534" s="6" t="s">
        <v>26</v>
      </c>
      <c r="T2534" s="6" t="s">
        <v>249</v>
      </c>
      <c r="U2534" s="11">
        <v>16800000</v>
      </c>
      <c r="V2534" s="11">
        <v>2006</v>
      </c>
      <c r="W2534" s="11">
        <v>3000</v>
      </c>
      <c r="X2534" s="11">
        <v>6.5</v>
      </c>
      <c r="Y2534" s="11">
        <v>1.85</v>
      </c>
      <c r="Z2534" s="12">
        <v>0</v>
      </c>
    </row>
    <row r="2535" spans="1:26" x14ac:dyDescent="0.25">
      <c r="A2535" s="8" t="s">
        <v>20</v>
      </c>
      <c r="B2535" s="9" t="s">
        <v>822</v>
      </c>
      <c r="C2535" s="13">
        <v>236</v>
      </c>
      <c r="D2535" s="13">
        <v>110</v>
      </c>
      <c r="E2535" s="13">
        <v>168</v>
      </c>
      <c r="F2535" s="13">
        <v>96</v>
      </c>
      <c r="G2535" s="9" t="s">
        <v>159</v>
      </c>
      <c r="H2535" s="13">
        <v>3000</v>
      </c>
      <c r="I2535" s="13">
        <v>39825798</v>
      </c>
      <c r="J2535" s="9" t="s">
        <v>1074</v>
      </c>
      <c r="K2535" s="9" t="s">
        <v>5505</v>
      </c>
      <c r="L2535" s="9" t="s">
        <v>4459</v>
      </c>
      <c r="M2535" s="13" t="s">
        <v>2604</v>
      </c>
      <c r="N2535" s="13"/>
      <c r="O2535" s="9"/>
      <c r="P2535" s="13"/>
      <c r="Q2535" s="13">
        <v>645</v>
      </c>
      <c r="R2535" s="9" t="s">
        <v>25</v>
      </c>
      <c r="S2535" s="9" t="s">
        <v>26</v>
      </c>
      <c r="T2535" s="9" t="s">
        <v>27</v>
      </c>
      <c r="U2535" s="13">
        <v>16000000</v>
      </c>
      <c r="V2535" s="13">
        <v>2006</v>
      </c>
      <c r="W2535" s="13">
        <v>979</v>
      </c>
      <c r="X2535" s="13">
        <v>7.6</v>
      </c>
      <c r="Y2535" s="13">
        <v>1.85</v>
      </c>
      <c r="Z2535" s="14">
        <v>15000</v>
      </c>
    </row>
    <row r="2536" spans="1:26" x14ac:dyDescent="0.25">
      <c r="A2536" s="5" t="s">
        <v>20</v>
      </c>
      <c r="B2536" s="6" t="s">
        <v>315</v>
      </c>
      <c r="C2536" s="11">
        <v>114</v>
      </c>
      <c r="D2536" s="11">
        <v>126</v>
      </c>
      <c r="E2536" s="11">
        <v>0</v>
      </c>
      <c r="F2536" s="11">
        <v>168</v>
      </c>
      <c r="G2536" s="6" t="s">
        <v>2976</v>
      </c>
      <c r="H2536" s="11">
        <v>826</v>
      </c>
      <c r="I2536" s="11">
        <v>43848100</v>
      </c>
      <c r="J2536" s="6" t="s">
        <v>5507</v>
      </c>
      <c r="K2536" s="6" t="s">
        <v>1074</v>
      </c>
      <c r="L2536" s="6"/>
      <c r="M2536" s="11"/>
      <c r="N2536" s="11"/>
      <c r="O2536" s="6"/>
      <c r="P2536" s="11"/>
      <c r="Q2536" s="11">
        <v>219</v>
      </c>
      <c r="R2536" s="6" t="s">
        <v>25</v>
      </c>
      <c r="S2536" s="6" t="s">
        <v>26</v>
      </c>
      <c r="T2536" s="6" t="s">
        <v>249</v>
      </c>
      <c r="U2536" s="11">
        <v>15000000</v>
      </c>
      <c r="V2536" s="11">
        <v>1987</v>
      </c>
      <c r="W2536" s="11">
        <v>508</v>
      </c>
      <c r="X2536" s="11">
        <v>7.4</v>
      </c>
      <c r="Y2536" s="11">
        <v>1.85</v>
      </c>
      <c r="Z2536" s="12">
        <v>0</v>
      </c>
    </row>
    <row r="2537" spans="1:26" x14ac:dyDescent="0.25">
      <c r="A2537" s="8" t="s">
        <v>20</v>
      </c>
      <c r="B2537" s="9" t="s">
        <v>415</v>
      </c>
      <c r="C2537" s="13">
        <v>69</v>
      </c>
      <c r="D2537" s="13">
        <v>136</v>
      </c>
      <c r="E2537" s="13">
        <v>0</v>
      </c>
      <c r="F2537" s="13">
        <v>1000</v>
      </c>
      <c r="G2537" s="9" t="s">
        <v>100</v>
      </c>
      <c r="H2537" s="13">
        <v>25000</v>
      </c>
      <c r="I2537" s="13">
        <v>42700000</v>
      </c>
      <c r="J2537" s="9" t="s">
        <v>1074</v>
      </c>
      <c r="K2537" s="9" t="s">
        <v>4459</v>
      </c>
      <c r="L2537" s="9"/>
      <c r="M2537" s="13"/>
      <c r="N2537" s="13"/>
      <c r="O2537" s="9"/>
      <c r="P2537" s="13"/>
      <c r="Q2537" s="13">
        <v>196</v>
      </c>
      <c r="R2537" s="9" t="s">
        <v>25</v>
      </c>
      <c r="S2537" s="9" t="s">
        <v>26</v>
      </c>
      <c r="T2537" s="9" t="s">
        <v>54</v>
      </c>
      <c r="U2537" s="13">
        <v>16500000</v>
      </c>
      <c r="V2537" s="13">
        <v>1995</v>
      </c>
      <c r="W2537" s="13">
        <v>14000</v>
      </c>
      <c r="X2537" s="13">
        <v>7.7</v>
      </c>
      <c r="Y2537" s="13">
        <v>1.85</v>
      </c>
      <c r="Z2537" s="14">
        <v>0</v>
      </c>
    </row>
    <row r="2538" spans="1:26" x14ac:dyDescent="0.25">
      <c r="A2538" s="5" t="s">
        <v>20</v>
      </c>
      <c r="B2538" s="6" t="s">
        <v>2977</v>
      </c>
      <c r="C2538" s="11">
        <v>150</v>
      </c>
      <c r="D2538" s="11">
        <v>120</v>
      </c>
      <c r="E2538" s="11">
        <v>11</v>
      </c>
      <c r="F2538" s="11">
        <v>281</v>
      </c>
      <c r="G2538" s="6" t="s">
        <v>181</v>
      </c>
      <c r="H2538" s="11">
        <v>11000</v>
      </c>
      <c r="I2538" s="11">
        <v>18663911</v>
      </c>
      <c r="J2538" s="6" t="s">
        <v>3170</v>
      </c>
      <c r="K2538" s="6" t="s">
        <v>1074</v>
      </c>
      <c r="L2538" s="6" t="s">
        <v>4459</v>
      </c>
      <c r="M2538" s="11"/>
      <c r="N2538" s="11"/>
      <c r="O2538" s="6"/>
      <c r="P2538" s="11"/>
      <c r="Q2538" s="11">
        <v>151</v>
      </c>
      <c r="R2538" s="6" t="s">
        <v>25</v>
      </c>
      <c r="S2538" s="6" t="s">
        <v>34</v>
      </c>
      <c r="T2538" s="6" t="s">
        <v>54</v>
      </c>
      <c r="U2538" s="11">
        <v>16500000</v>
      </c>
      <c r="V2538" s="11">
        <v>2007</v>
      </c>
      <c r="W2538" s="11">
        <v>838</v>
      </c>
      <c r="X2538" s="11">
        <v>7.1</v>
      </c>
      <c r="Y2538" s="11">
        <v>2.35</v>
      </c>
      <c r="Z2538" s="12">
        <v>0</v>
      </c>
    </row>
    <row r="2539" spans="1:26" x14ac:dyDescent="0.25">
      <c r="A2539" s="8" t="s">
        <v>20</v>
      </c>
      <c r="B2539" s="9" t="s">
        <v>2978</v>
      </c>
      <c r="C2539" s="13">
        <v>72</v>
      </c>
      <c r="D2539" s="13">
        <v>108</v>
      </c>
      <c r="E2539" s="13">
        <v>18</v>
      </c>
      <c r="F2539" s="13">
        <v>433</v>
      </c>
      <c r="G2539" s="9" t="s">
        <v>511</v>
      </c>
      <c r="H2539" s="13">
        <v>714</v>
      </c>
      <c r="I2539" s="13">
        <v>11702090</v>
      </c>
      <c r="J2539" s="9" t="s">
        <v>599</v>
      </c>
      <c r="K2539" s="9" t="s">
        <v>4459</v>
      </c>
      <c r="L2539" s="9"/>
      <c r="M2539" s="13"/>
      <c r="N2539" s="13"/>
      <c r="O2539" s="9"/>
      <c r="P2539" s="13"/>
      <c r="Q2539" s="13">
        <v>50</v>
      </c>
      <c r="R2539" s="9" t="s">
        <v>25</v>
      </c>
      <c r="S2539" s="9" t="s">
        <v>26</v>
      </c>
      <c r="T2539" s="9" t="s">
        <v>27</v>
      </c>
      <c r="U2539" s="13">
        <v>16500000</v>
      </c>
      <c r="V2539" s="13">
        <v>2007</v>
      </c>
      <c r="W2539" s="13">
        <v>701</v>
      </c>
      <c r="X2539" s="13">
        <v>6.3</v>
      </c>
      <c r="Y2539" s="13">
        <v>2.35</v>
      </c>
      <c r="Z2539" s="14">
        <v>0</v>
      </c>
    </row>
    <row r="2540" spans="1:26" x14ac:dyDescent="0.25">
      <c r="A2540" s="5" t="s">
        <v>20</v>
      </c>
      <c r="B2540" s="6" t="s">
        <v>2979</v>
      </c>
      <c r="C2540" s="11">
        <v>158</v>
      </c>
      <c r="D2540" s="11">
        <v>126</v>
      </c>
      <c r="E2540" s="11">
        <v>26</v>
      </c>
      <c r="F2540" s="11">
        <v>385</v>
      </c>
      <c r="G2540" s="6" t="s">
        <v>765</v>
      </c>
      <c r="H2540" s="11">
        <v>638</v>
      </c>
      <c r="I2540" s="11">
        <v>13005485</v>
      </c>
      <c r="J2540" s="6" t="s">
        <v>1074</v>
      </c>
      <c r="K2540" s="6"/>
      <c r="L2540" s="6"/>
      <c r="M2540" s="11"/>
      <c r="N2540" s="11"/>
      <c r="O2540" s="6"/>
      <c r="P2540" s="11"/>
      <c r="Q2540" s="11">
        <v>469</v>
      </c>
      <c r="R2540" s="6" t="s">
        <v>25</v>
      </c>
      <c r="S2540" s="6" t="s">
        <v>26</v>
      </c>
      <c r="T2540" s="6" t="s">
        <v>249</v>
      </c>
      <c r="U2540" s="11">
        <v>15000000</v>
      </c>
      <c r="V2540" s="11">
        <v>2003</v>
      </c>
      <c r="W2540" s="11">
        <v>624</v>
      </c>
      <c r="X2540" s="11">
        <v>7.6</v>
      </c>
      <c r="Y2540" s="11">
        <v>1.85</v>
      </c>
      <c r="Z2540" s="12">
        <v>0</v>
      </c>
    </row>
    <row r="2541" spans="1:26" x14ac:dyDescent="0.25">
      <c r="A2541" s="8" t="s">
        <v>20</v>
      </c>
      <c r="B2541" s="9" t="s">
        <v>427</v>
      </c>
      <c r="C2541" s="13">
        <v>96</v>
      </c>
      <c r="D2541" s="13">
        <v>128</v>
      </c>
      <c r="E2541" s="13">
        <v>608</v>
      </c>
      <c r="F2541" s="13">
        <v>1000</v>
      </c>
      <c r="G2541" s="9" t="s">
        <v>1056</v>
      </c>
      <c r="H2541" s="13">
        <v>49000</v>
      </c>
      <c r="I2541" s="13">
        <v>95860116</v>
      </c>
      <c r="J2541" s="9" t="s">
        <v>599</v>
      </c>
      <c r="K2541" s="9" t="s">
        <v>1074</v>
      </c>
      <c r="L2541" s="9"/>
      <c r="M2541" s="13"/>
      <c r="N2541" s="13"/>
      <c r="O2541" s="9"/>
      <c r="P2541" s="13"/>
      <c r="Q2541" s="13">
        <v>491</v>
      </c>
      <c r="R2541" s="9" t="s">
        <v>25</v>
      </c>
      <c r="S2541" s="9" t="s">
        <v>26</v>
      </c>
      <c r="T2541" s="9" t="s">
        <v>54</v>
      </c>
      <c r="U2541" s="13">
        <v>16400000</v>
      </c>
      <c r="V2541" s="13">
        <v>1989</v>
      </c>
      <c r="W2541" s="13">
        <v>1000</v>
      </c>
      <c r="X2541" s="13">
        <v>8</v>
      </c>
      <c r="Y2541" s="13">
        <v>1.85</v>
      </c>
      <c r="Z2541" s="14">
        <v>23000</v>
      </c>
    </row>
    <row r="2542" spans="1:26" x14ac:dyDescent="0.25">
      <c r="A2542" s="5" t="s">
        <v>20</v>
      </c>
      <c r="B2542" s="6" t="s">
        <v>2980</v>
      </c>
      <c r="C2542" s="11">
        <v>84</v>
      </c>
      <c r="D2542" s="11">
        <v>113</v>
      </c>
      <c r="E2542" s="11">
        <v>137</v>
      </c>
      <c r="F2542" s="11">
        <v>481</v>
      </c>
      <c r="G2542" s="6" t="s">
        <v>1019</v>
      </c>
      <c r="H2542" s="11">
        <v>879</v>
      </c>
      <c r="I2542" s="11">
        <v>127175354</v>
      </c>
      <c r="J2542" s="6" t="s">
        <v>599</v>
      </c>
      <c r="K2542" s="6"/>
      <c r="L2542" s="6"/>
      <c r="M2542" s="11"/>
      <c r="N2542" s="11"/>
      <c r="O2542" s="6"/>
      <c r="P2542" s="11"/>
      <c r="Q2542" s="11">
        <v>438</v>
      </c>
      <c r="R2542" s="6" t="s">
        <v>25</v>
      </c>
      <c r="S2542" s="6" t="s">
        <v>26</v>
      </c>
      <c r="T2542" s="6" t="s">
        <v>27</v>
      </c>
      <c r="U2542" s="11">
        <v>16000000</v>
      </c>
      <c r="V2542" s="11">
        <v>1994</v>
      </c>
      <c r="W2542" s="11">
        <v>854</v>
      </c>
      <c r="X2542" s="11">
        <v>7.3</v>
      </c>
      <c r="Y2542" s="11">
        <v>1.85</v>
      </c>
      <c r="Z2542" s="12">
        <v>0</v>
      </c>
    </row>
    <row r="2543" spans="1:26" x14ac:dyDescent="0.25">
      <c r="A2543" s="8" t="s">
        <v>20</v>
      </c>
      <c r="B2543" s="9" t="s">
        <v>1205</v>
      </c>
      <c r="C2543" s="13">
        <v>114</v>
      </c>
      <c r="D2543" s="13">
        <v>89</v>
      </c>
      <c r="E2543" s="13">
        <v>0</v>
      </c>
      <c r="F2543" s="13">
        <v>62</v>
      </c>
      <c r="G2543" s="9" t="s">
        <v>2981</v>
      </c>
      <c r="H2543" s="13">
        <v>227</v>
      </c>
      <c r="I2543" s="13">
        <v>92823600</v>
      </c>
      <c r="J2543" s="9" t="s">
        <v>599</v>
      </c>
      <c r="K2543" s="9" t="s">
        <v>1074</v>
      </c>
      <c r="L2543" s="9" t="s">
        <v>4459</v>
      </c>
      <c r="M2543" s="13"/>
      <c r="N2543" s="13"/>
      <c r="O2543" s="9"/>
      <c r="P2543" s="13"/>
      <c r="Q2543" s="13">
        <v>273</v>
      </c>
      <c r="R2543" s="9" t="s">
        <v>25</v>
      </c>
      <c r="S2543" s="9" t="s">
        <v>26</v>
      </c>
      <c r="T2543" s="9" t="s">
        <v>249</v>
      </c>
      <c r="U2543" s="13">
        <v>16000000</v>
      </c>
      <c r="V2543" s="13">
        <v>1989</v>
      </c>
      <c r="W2543" s="13">
        <v>73</v>
      </c>
      <c r="X2543" s="13">
        <v>7.6</v>
      </c>
      <c r="Y2543" s="13">
        <v>1.85</v>
      </c>
      <c r="Z2543" s="14">
        <v>0</v>
      </c>
    </row>
    <row r="2544" spans="1:26" x14ac:dyDescent="0.25">
      <c r="A2544" s="5" t="s">
        <v>20</v>
      </c>
      <c r="B2544" s="6" t="s">
        <v>2559</v>
      </c>
      <c r="C2544" s="11">
        <v>79</v>
      </c>
      <c r="D2544" s="11">
        <v>129</v>
      </c>
      <c r="E2544" s="11">
        <v>0</v>
      </c>
      <c r="F2544" s="11">
        <v>359</v>
      </c>
      <c r="G2544" s="6" t="s">
        <v>1428</v>
      </c>
      <c r="H2544" s="11">
        <v>844</v>
      </c>
      <c r="I2544" s="11">
        <v>54000000</v>
      </c>
      <c r="J2544" s="6" t="s">
        <v>1074</v>
      </c>
      <c r="K2544" s="6"/>
      <c r="L2544" s="6"/>
      <c r="M2544" s="11"/>
      <c r="N2544" s="11"/>
      <c r="O2544" s="6"/>
      <c r="P2544" s="11"/>
      <c r="Q2544" s="11">
        <v>154</v>
      </c>
      <c r="R2544" s="6" t="s">
        <v>25</v>
      </c>
      <c r="S2544" s="6" t="s">
        <v>26</v>
      </c>
      <c r="T2544" s="6" t="s">
        <v>249</v>
      </c>
      <c r="U2544" s="11">
        <v>16000000</v>
      </c>
      <c r="V2544" s="11">
        <v>1982</v>
      </c>
      <c r="W2544" s="11">
        <v>617</v>
      </c>
      <c r="X2544" s="11">
        <v>7.8</v>
      </c>
      <c r="Y2544" s="11">
        <v>1.85</v>
      </c>
      <c r="Z2544" s="12">
        <v>0</v>
      </c>
    </row>
    <row r="2545" spans="1:26" x14ac:dyDescent="0.25">
      <c r="A2545" s="8" t="s">
        <v>20</v>
      </c>
      <c r="B2545" s="9" t="s">
        <v>863</v>
      </c>
      <c r="C2545" s="13">
        <v>103</v>
      </c>
      <c r="D2545" s="13">
        <v>94</v>
      </c>
      <c r="E2545" s="13">
        <v>480</v>
      </c>
      <c r="F2545" s="13">
        <v>486</v>
      </c>
      <c r="G2545" s="9" t="s">
        <v>2101</v>
      </c>
      <c r="H2545" s="13">
        <v>1000</v>
      </c>
      <c r="I2545" s="13">
        <v>68525609</v>
      </c>
      <c r="J2545" s="9" t="s">
        <v>599</v>
      </c>
      <c r="K2545" s="9"/>
      <c r="L2545" s="9"/>
      <c r="M2545" s="13"/>
      <c r="N2545" s="13"/>
      <c r="O2545" s="9"/>
      <c r="P2545" s="13"/>
      <c r="Q2545" s="13">
        <v>302</v>
      </c>
      <c r="R2545" s="9" t="s">
        <v>25</v>
      </c>
      <c r="S2545" s="9" t="s">
        <v>26</v>
      </c>
      <c r="T2545" s="9" t="s">
        <v>249</v>
      </c>
      <c r="U2545" s="13">
        <v>15600000</v>
      </c>
      <c r="V2545" s="13">
        <v>2000</v>
      </c>
      <c r="W2545" s="13">
        <v>490</v>
      </c>
      <c r="X2545" s="13">
        <v>6.5</v>
      </c>
      <c r="Y2545" s="13">
        <v>1.85</v>
      </c>
      <c r="Z2545" s="14">
        <v>0</v>
      </c>
    </row>
    <row r="2546" spans="1:26" x14ac:dyDescent="0.25">
      <c r="A2546" s="5" t="s">
        <v>20</v>
      </c>
      <c r="B2546" s="6" t="s">
        <v>1248</v>
      </c>
      <c r="C2546" s="11">
        <v>67</v>
      </c>
      <c r="D2546" s="11">
        <v>106</v>
      </c>
      <c r="E2546" s="11">
        <v>48</v>
      </c>
      <c r="F2546" s="11">
        <v>35</v>
      </c>
      <c r="G2546" s="6" t="s">
        <v>2983</v>
      </c>
      <c r="H2546" s="11">
        <v>23000</v>
      </c>
      <c r="I2546" s="11">
        <v>52885587</v>
      </c>
      <c r="J2546" s="6" t="s">
        <v>599</v>
      </c>
      <c r="K2546" s="6" t="s">
        <v>1074</v>
      </c>
      <c r="L2546" s="6" t="s">
        <v>4459</v>
      </c>
      <c r="M2546" s="11" t="s">
        <v>5506</v>
      </c>
      <c r="N2546" s="11"/>
      <c r="O2546" s="6"/>
      <c r="P2546" s="11"/>
      <c r="Q2546" s="11">
        <v>267</v>
      </c>
      <c r="R2546" s="6" t="s">
        <v>25</v>
      </c>
      <c r="S2546" s="6" t="s">
        <v>26</v>
      </c>
      <c r="T2546" s="6" t="s">
        <v>249</v>
      </c>
      <c r="U2546" s="11">
        <v>16000000</v>
      </c>
      <c r="V2546" s="11">
        <v>1999</v>
      </c>
      <c r="W2546" s="11">
        <v>255</v>
      </c>
      <c r="X2546" s="11">
        <v>6.4</v>
      </c>
      <c r="Y2546" s="11">
        <v>1.85</v>
      </c>
      <c r="Z2546" s="12">
        <v>0</v>
      </c>
    </row>
    <row r="2547" spans="1:26" x14ac:dyDescent="0.25">
      <c r="A2547" s="8" t="s">
        <v>309</v>
      </c>
      <c r="B2547" s="9" t="s">
        <v>2984</v>
      </c>
      <c r="C2547" s="13">
        <v>576</v>
      </c>
      <c r="D2547" s="13">
        <v>100</v>
      </c>
      <c r="E2547" s="13">
        <v>405</v>
      </c>
      <c r="F2547" s="13">
        <v>628</v>
      </c>
      <c r="G2547" s="9" t="s">
        <v>1292</v>
      </c>
      <c r="H2547" s="13">
        <v>996</v>
      </c>
      <c r="I2547" s="13">
        <v>44667095</v>
      </c>
      <c r="J2547" s="9" t="s">
        <v>599</v>
      </c>
      <c r="K2547" s="9" t="s">
        <v>1074</v>
      </c>
      <c r="L2547" s="9" t="s">
        <v>4459</v>
      </c>
      <c r="M2547" s="13"/>
      <c r="N2547" s="13"/>
      <c r="O2547" s="9"/>
      <c r="P2547" s="13"/>
      <c r="Q2547" s="13">
        <v>583</v>
      </c>
      <c r="R2547" s="9" t="s">
        <v>25</v>
      </c>
      <c r="S2547" s="9" t="s">
        <v>538</v>
      </c>
      <c r="T2547" s="9" t="s">
        <v>27</v>
      </c>
      <c r="U2547" s="13">
        <v>15000000</v>
      </c>
      <c r="V2547" s="13">
        <v>2011</v>
      </c>
      <c r="W2547" s="13">
        <v>897</v>
      </c>
      <c r="X2547" s="13">
        <v>8</v>
      </c>
      <c r="Y2547" s="13">
        <v>1.33</v>
      </c>
      <c r="Z2547" s="14">
        <v>30000</v>
      </c>
    </row>
    <row r="2548" spans="1:26" x14ac:dyDescent="0.25">
      <c r="A2548" s="5" t="s">
        <v>20</v>
      </c>
      <c r="B2548" s="6" t="s">
        <v>1169</v>
      </c>
      <c r="C2548" s="11">
        <v>178</v>
      </c>
      <c r="D2548" s="11">
        <v>89</v>
      </c>
      <c r="E2548" s="11">
        <v>687</v>
      </c>
      <c r="F2548" s="11">
        <v>389</v>
      </c>
      <c r="G2548" s="6" t="s">
        <v>1908</v>
      </c>
      <c r="H2548" s="11">
        <v>10000</v>
      </c>
      <c r="I2548" s="11">
        <v>42638165</v>
      </c>
      <c r="J2548" s="6" t="s">
        <v>1074</v>
      </c>
      <c r="K2548" s="6" t="s">
        <v>478</v>
      </c>
      <c r="L2548" s="6" t="s">
        <v>1786</v>
      </c>
      <c r="M2548" s="11" t="s">
        <v>5505</v>
      </c>
      <c r="N2548" s="11" t="s">
        <v>2604</v>
      </c>
      <c r="O2548" s="6"/>
      <c r="P2548" s="11"/>
      <c r="Q2548" s="11">
        <v>230</v>
      </c>
      <c r="R2548" s="6" t="s">
        <v>25</v>
      </c>
      <c r="S2548" s="6" t="s">
        <v>26</v>
      </c>
      <c r="T2548" s="6" t="s">
        <v>27</v>
      </c>
      <c r="U2548" s="11">
        <v>16000000</v>
      </c>
      <c r="V2548" s="11">
        <v>2009</v>
      </c>
      <c r="W2548" s="11">
        <v>787</v>
      </c>
      <c r="X2548" s="11">
        <v>4.8</v>
      </c>
      <c r="Y2548" s="11">
        <v>2.35</v>
      </c>
      <c r="Z2548" s="12">
        <v>0</v>
      </c>
    </row>
    <row r="2549" spans="1:26" x14ac:dyDescent="0.25">
      <c r="A2549" s="8" t="s">
        <v>20</v>
      </c>
      <c r="B2549" s="9" t="s">
        <v>1555</v>
      </c>
      <c r="C2549" s="13">
        <v>487</v>
      </c>
      <c r="D2549" s="13">
        <v>94</v>
      </c>
      <c r="E2549" s="13">
        <v>0</v>
      </c>
      <c r="F2549" s="13">
        <v>559</v>
      </c>
      <c r="G2549" s="9" t="s">
        <v>236</v>
      </c>
      <c r="H2549" s="13">
        <v>13000</v>
      </c>
      <c r="I2549" s="13">
        <v>45507053</v>
      </c>
      <c r="J2549" s="9" t="s">
        <v>378</v>
      </c>
      <c r="K2549" s="9" t="s">
        <v>599</v>
      </c>
      <c r="L2549" s="9" t="s">
        <v>1074</v>
      </c>
      <c r="M2549" s="13" t="s">
        <v>4459</v>
      </c>
      <c r="N2549" s="13"/>
      <c r="O2549" s="9"/>
      <c r="P2549" s="13"/>
      <c r="Q2549" s="13">
        <v>377</v>
      </c>
      <c r="R2549" s="9" t="s">
        <v>25</v>
      </c>
      <c r="S2549" s="9" t="s">
        <v>26</v>
      </c>
      <c r="T2549" s="9" t="s">
        <v>27</v>
      </c>
      <c r="U2549" s="13">
        <v>16000000</v>
      </c>
      <c r="V2549" s="13">
        <v>2012</v>
      </c>
      <c r="W2549" s="13">
        <v>13000</v>
      </c>
      <c r="X2549" s="13">
        <v>7.8</v>
      </c>
      <c r="Y2549" s="13">
        <v>1.85</v>
      </c>
      <c r="Z2549" s="14">
        <v>71000</v>
      </c>
    </row>
    <row r="2550" spans="1:26" x14ac:dyDescent="0.25">
      <c r="A2550" s="5" t="s">
        <v>20</v>
      </c>
      <c r="B2550" s="6" t="s">
        <v>351</v>
      </c>
      <c r="C2550" s="11">
        <v>196</v>
      </c>
      <c r="D2550" s="11">
        <v>83</v>
      </c>
      <c r="E2550" s="11">
        <v>473</v>
      </c>
      <c r="F2550" s="11">
        <v>597</v>
      </c>
      <c r="G2550" s="6" t="s">
        <v>283</v>
      </c>
      <c r="H2550" s="11">
        <v>20000</v>
      </c>
      <c r="I2550" s="11">
        <v>39511038</v>
      </c>
      <c r="J2550" s="6" t="s">
        <v>1786</v>
      </c>
      <c r="K2550" s="6"/>
      <c r="L2550" s="6"/>
      <c r="M2550" s="11"/>
      <c r="N2550" s="11"/>
      <c r="O2550" s="6"/>
      <c r="P2550" s="11"/>
      <c r="Q2550" s="11">
        <v>366</v>
      </c>
      <c r="R2550" s="6" t="s">
        <v>25</v>
      </c>
      <c r="S2550" s="6" t="s">
        <v>26</v>
      </c>
      <c r="T2550" s="6" t="s">
        <v>249</v>
      </c>
      <c r="U2550" s="11">
        <v>16000000</v>
      </c>
      <c r="V2550" s="11">
        <v>2006</v>
      </c>
      <c r="W2550" s="11">
        <v>4000</v>
      </c>
      <c r="X2550" s="11">
        <v>5.9</v>
      </c>
      <c r="Y2550" s="11">
        <v>1.85</v>
      </c>
      <c r="Z2550" s="12">
        <v>0</v>
      </c>
    </row>
    <row r="2551" spans="1:26" x14ac:dyDescent="0.25">
      <c r="A2551" s="8" t="s">
        <v>20</v>
      </c>
      <c r="B2551" s="9" t="s">
        <v>2985</v>
      </c>
      <c r="C2551" s="13">
        <v>24</v>
      </c>
      <c r="D2551" s="13">
        <v>111</v>
      </c>
      <c r="E2551" s="13">
        <v>19</v>
      </c>
      <c r="F2551" s="13">
        <v>107</v>
      </c>
      <c r="G2551" s="9" t="s">
        <v>2986</v>
      </c>
      <c r="H2551" s="13">
        <v>241</v>
      </c>
      <c r="I2551" s="13">
        <v>6462576</v>
      </c>
      <c r="J2551" s="9" t="s">
        <v>1074</v>
      </c>
      <c r="K2551" s="9"/>
      <c r="L2551" s="9"/>
      <c r="M2551" s="13"/>
      <c r="N2551" s="13"/>
      <c r="O2551" s="9"/>
      <c r="P2551" s="13"/>
      <c r="Q2551" s="13">
        <v>30</v>
      </c>
      <c r="R2551" s="9" t="s">
        <v>25</v>
      </c>
      <c r="S2551" s="9" t="s">
        <v>26</v>
      </c>
      <c r="T2551" s="9" t="s">
        <v>27</v>
      </c>
      <c r="U2551" s="13">
        <v>18500000</v>
      </c>
      <c r="V2551" s="13">
        <v>2016</v>
      </c>
      <c r="W2551" s="13">
        <v>118</v>
      </c>
      <c r="X2551" s="13">
        <v>5.4</v>
      </c>
      <c r="Y2551" s="13">
        <v>2.35</v>
      </c>
      <c r="Z2551" s="14">
        <v>0</v>
      </c>
    </row>
    <row r="2552" spans="1:26" x14ac:dyDescent="0.25">
      <c r="A2552" s="5" t="s">
        <v>20</v>
      </c>
      <c r="B2552" s="6" t="s">
        <v>2987</v>
      </c>
      <c r="C2552" s="11">
        <v>56</v>
      </c>
      <c r="D2552" s="11">
        <v>80</v>
      </c>
      <c r="E2552" s="11">
        <v>11</v>
      </c>
      <c r="F2552" s="11">
        <v>499</v>
      </c>
      <c r="G2552" s="6" t="s">
        <v>1973</v>
      </c>
      <c r="H2552" s="11">
        <v>911</v>
      </c>
      <c r="I2552" s="11">
        <v>40363530</v>
      </c>
      <c r="J2552" s="6" t="s">
        <v>599</v>
      </c>
      <c r="K2552" s="6" t="s">
        <v>4118</v>
      </c>
      <c r="L2552" s="6"/>
      <c r="M2552" s="11"/>
      <c r="N2552" s="11"/>
      <c r="O2552" s="6"/>
      <c r="P2552" s="11"/>
      <c r="Q2552" s="11">
        <v>307</v>
      </c>
      <c r="R2552" s="6" t="s">
        <v>25</v>
      </c>
      <c r="S2552" s="6" t="s">
        <v>26</v>
      </c>
      <c r="T2552" s="6" t="s">
        <v>54</v>
      </c>
      <c r="U2552" s="11">
        <v>16000000</v>
      </c>
      <c r="V2552" s="11">
        <v>2002</v>
      </c>
      <c r="W2552" s="11">
        <v>521</v>
      </c>
      <c r="X2552" s="11">
        <v>3.3</v>
      </c>
      <c r="Y2552" s="11">
        <v>1.85</v>
      </c>
      <c r="Z2552" s="12">
        <v>1000</v>
      </c>
    </row>
    <row r="2553" spans="1:26" x14ac:dyDescent="0.25">
      <c r="A2553" s="8" t="s">
        <v>20</v>
      </c>
      <c r="B2553" s="9" t="s">
        <v>168</v>
      </c>
      <c r="C2553" s="13">
        <v>406</v>
      </c>
      <c r="D2553" s="13">
        <v>112</v>
      </c>
      <c r="E2553" s="13">
        <v>0</v>
      </c>
      <c r="F2553" s="13">
        <v>250</v>
      </c>
      <c r="G2553" s="9" t="s">
        <v>2988</v>
      </c>
      <c r="H2553" s="13">
        <v>634</v>
      </c>
      <c r="I2553" s="13">
        <v>37623143</v>
      </c>
      <c r="J2553" s="9" t="s">
        <v>1074</v>
      </c>
      <c r="K2553" s="9" t="s">
        <v>478</v>
      </c>
      <c r="L2553" s="9" t="s">
        <v>5508</v>
      </c>
      <c r="M2553" s="13"/>
      <c r="N2553" s="13"/>
      <c r="O2553" s="9"/>
      <c r="P2553" s="13"/>
      <c r="Q2553" s="13">
        <v>1083</v>
      </c>
      <c r="R2553" s="9" t="s">
        <v>919</v>
      </c>
      <c r="S2553" s="9" t="s">
        <v>1121</v>
      </c>
      <c r="T2553" s="9" t="s">
        <v>249</v>
      </c>
      <c r="U2553" s="13">
        <v>13500000</v>
      </c>
      <c r="V2553" s="13">
        <v>2006</v>
      </c>
      <c r="W2553" s="13">
        <v>269</v>
      </c>
      <c r="X2553" s="13">
        <v>8.1999999999999993</v>
      </c>
      <c r="Y2553" s="13">
        <v>1.85</v>
      </c>
      <c r="Z2553" s="14">
        <v>27000</v>
      </c>
    </row>
    <row r="2554" spans="1:26" x14ac:dyDescent="0.25">
      <c r="A2554" s="5" t="s">
        <v>20</v>
      </c>
      <c r="B2554" s="6" t="s">
        <v>42</v>
      </c>
      <c r="C2554" s="11">
        <v>3</v>
      </c>
      <c r="D2554" s="11">
        <v>60</v>
      </c>
      <c r="E2554" s="11"/>
      <c r="F2554" s="11">
        <v>762</v>
      </c>
      <c r="G2554" s="6" t="s">
        <v>2989</v>
      </c>
      <c r="H2554" s="11">
        <v>1000</v>
      </c>
      <c r="I2554" s="11"/>
      <c r="J2554" s="6" t="s">
        <v>1074</v>
      </c>
      <c r="K2554" s="6" t="s">
        <v>478</v>
      </c>
      <c r="L2554" s="6" t="s">
        <v>5505</v>
      </c>
      <c r="M2554" s="11" t="s">
        <v>2604</v>
      </c>
      <c r="N2554" s="11"/>
      <c r="O2554" s="6"/>
      <c r="P2554" s="11"/>
      <c r="Q2554" s="11">
        <v>57</v>
      </c>
      <c r="R2554" s="6" t="s">
        <v>25</v>
      </c>
      <c r="S2554" s="6" t="s">
        <v>26</v>
      </c>
      <c r="T2554" s="6" t="s">
        <v>42</v>
      </c>
      <c r="U2554" s="11"/>
      <c r="V2554" s="11"/>
      <c r="W2554" s="11">
        <v>921</v>
      </c>
      <c r="X2554" s="11">
        <v>6.6</v>
      </c>
      <c r="Y2554" s="11">
        <v>16</v>
      </c>
      <c r="Z2554" s="12">
        <v>0</v>
      </c>
    </row>
    <row r="2555" spans="1:26" x14ac:dyDescent="0.25">
      <c r="A2555" s="8" t="s">
        <v>20</v>
      </c>
      <c r="B2555" s="9" t="s">
        <v>1460</v>
      </c>
      <c r="C2555" s="13">
        <v>51</v>
      </c>
      <c r="D2555" s="13">
        <v>94</v>
      </c>
      <c r="E2555" s="13">
        <v>14</v>
      </c>
      <c r="F2555" s="13">
        <v>635</v>
      </c>
      <c r="G2555" s="9" t="s">
        <v>2595</v>
      </c>
      <c r="H2555" s="13">
        <v>1000</v>
      </c>
      <c r="I2555" s="13">
        <v>33357476</v>
      </c>
      <c r="J2555" s="9" t="s">
        <v>497</v>
      </c>
      <c r="K2555" s="9" t="s">
        <v>599</v>
      </c>
      <c r="L2555" s="9" t="s">
        <v>5507</v>
      </c>
      <c r="M2555" s="13" t="s">
        <v>4118</v>
      </c>
      <c r="N2555" s="13"/>
      <c r="O2555" s="9"/>
      <c r="P2555" s="13"/>
      <c r="Q2555" s="13">
        <v>53</v>
      </c>
      <c r="R2555" s="9" t="s">
        <v>25</v>
      </c>
      <c r="S2555" s="9" t="s">
        <v>26</v>
      </c>
      <c r="T2555" s="9" t="s">
        <v>54</v>
      </c>
      <c r="U2555" s="13">
        <v>35000000</v>
      </c>
      <c r="V2555" s="13">
        <v>2001</v>
      </c>
      <c r="W2555" s="13">
        <v>1000</v>
      </c>
      <c r="X2555" s="13">
        <v>5.4</v>
      </c>
      <c r="Y2555" s="13">
        <v>1.85</v>
      </c>
      <c r="Z2555" s="14">
        <v>393</v>
      </c>
    </row>
    <row r="2556" spans="1:26" x14ac:dyDescent="0.25">
      <c r="A2556" s="5" t="s">
        <v>309</v>
      </c>
      <c r="B2556" s="6" t="s">
        <v>957</v>
      </c>
      <c r="C2556" s="11">
        <v>41</v>
      </c>
      <c r="D2556" s="11">
        <v>130</v>
      </c>
      <c r="E2556" s="11">
        <v>309</v>
      </c>
      <c r="F2556" s="11">
        <v>522</v>
      </c>
      <c r="G2556" s="6" t="s">
        <v>443</v>
      </c>
      <c r="H2556" s="11">
        <v>939</v>
      </c>
      <c r="I2556" s="11">
        <v>28734552</v>
      </c>
      <c r="J2556" s="6" t="s">
        <v>5507</v>
      </c>
      <c r="K2556" s="6" t="s">
        <v>1074</v>
      </c>
      <c r="L2556" s="6" t="s">
        <v>4459</v>
      </c>
      <c r="M2556" s="11" t="s">
        <v>2604</v>
      </c>
      <c r="N2556" s="11"/>
      <c r="O2556" s="6"/>
      <c r="P2556" s="11"/>
      <c r="Q2556" s="11">
        <v>81</v>
      </c>
      <c r="R2556" s="6" t="s">
        <v>25</v>
      </c>
      <c r="S2556" s="6" t="s">
        <v>26</v>
      </c>
      <c r="T2556" s="6" t="s">
        <v>249</v>
      </c>
      <c r="U2556" s="11">
        <v>16000000</v>
      </c>
      <c r="V2556" s="11">
        <v>2001</v>
      </c>
      <c r="W2556" s="11">
        <v>881</v>
      </c>
      <c r="X2556" s="11">
        <v>6.4</v>
      </c>
      <c r="Y2556" s="11">
        <v>1.85</v>
      </c>
      <c r="Z2556" s="12">
        <v>1000</v>
      </c>
    </row>
    <row r="2557" spans="1:26" x14ac:dyDescent="0.25">
      <c r="A2557" s="8" t="s">
        <v>20</v>
      </c>
      <c r="B2557" s="9" t="s">
        <v>2990</v>
      </c>
      <c r="C2557" s="13">
        <v>138</v>
      </c>
      <c r="D2557" s="13">
        <v>91</v>
      </c>
      <c r="E2557" s="13">
        <v>26</v>
      </c>
      <c r="F2557" s="13">
        <v>638</v>
      </c>
      <c r="G2557" s="9" t="s">
        <v>2008</v>
      </c>
      <c r="H2557" s="13">
        <v>3000</v>
      </c>
      <c r="I2557" s="13">
        <v>37300107</v>
      </c>
      <c r="J2557" s="9" t="s">
        <v>1074</v>
      </c>
      <c r="K2557" s="9" t="s">
        <v>1786</v>
      </c>
      <c r="L2557" s="9" t="s">
        <v>2604</v>
      </c>
      <c r="M2557" s="13"/>
      <c r="N2557" s="13"/>
      <c r="O2557" s="9"/>
      <c r="P2557" s="13"/>
      <c r="Q2557" s="13">
        <v>115</v>
      </c>
      <c r="R2557" s="9" t="s">
        <v>25</v>
      </c>
      <c r="S2557" s="9" t="s">
        <v>26</v>
      </c>
      <c r="T2557" s="9" t="s">
        <v>27</v>
      </c>
      <c r="U2557" s="13">
        <v>16000000</v>
      </c>
      <c r="V2557" s="13">
        <v>2011</v>
      </c>
      <c r="W2557" s="13">
        <v>1000</v>
      </c>
      <c r="X2557" s="13">
        <v>4.8</v>
      </c>
      <c r="Y2557" s="13">
        <v>2.35</v>
      </c>
      <c r="Z2557" s="14">
        <v>0</v>
      </c>
    </row>
    <row r="2558" spans="1:26" x14ac:dyDescent="0.25">
      <c r="A2558" s="5" t="s">
        <v>20</v>
      </c>
      <c r="B2558" s="6" t="s">
        <v>1864</v>
      </c>
      <c r="C2558" s="11">
        <v>78</v>
      </c>
      <c r="D2558" s="11">
        <v>91</v>
      </c>
      <c r="E2558" s="11">
        <v>29</v>
      </c>
      <c r="F2558" s="11">
        <v>459</v>
      </c>
      <c r="G2558" s="6" t="s">
        <v>1505</v>
      </c>
      <c r="H2558" s="11">
        <v>861</v>
      </c>
      <c r="I2558" s="11">
        <v>27087695</v>
      </c>
      <c r="J2558" s="6" t="s">
        <v>378</v>
      </c>
      <c r="K2558" s="6" t="s">
        <v>599</v>
      </c>
      <c r="L2558" s="6" t="s">
        <v>1074</v>
      </c>
      <c r="M2558" s="11"/>
      <c r="N2558" s="11"/>
      <c r="O2558" s="6"/>
      <c r="P2558" s="11"/>
      <c r="Q2558" s="11">
        <v>205</v>
      </c>
      <c r="R2558" s="6" t="s">
        <v>25</v>
      </c>
      <c r="S2558" s="6" t="s">
        <v>26</v>
      </c>
      <c r="T2558" s="6" t="s">
        <v>27</v>
      </c>
      <c r="U2558" s="11">
        <v>17700000</v>
      </c>
      <c r="V2558" s="11">
        <v>2001</v>
      </c>
      <c r="W2558" s="11">
        <v>593</v>
      </c>
      <c r="X2558" s="11">
        <v>5.9</v>
      </c>
      <c r="Y2558" s="11">
        <v>1.85</v>
      </c>
      <c r="Z2558" s="12">
        <v>0</v>
      </c>
    </row>
    <row r="2559" spans="1:26" x14ac:dyDescent="0.25">
      <c r="A2559" s="8" t="s">
        <v>20</v>
      </c>
      <c r="B2559" s="9" t="s">
        <v>2991</v>
      </c>
      <c r="C2559" s="13">
        <v>40</v>
      </c>
      <c r="D2559" s="13">
        <v>110</v>
      </c>
      <c r="E2559" s="13">
        <v>23</v>
      </c>
      <c r="F2559" s="13">
        <v>51</v>
      </c>
      <c r="G2559" s="9" t="s">
        <v>2992</v>
      </c>
      <c r="H2559" s="13">
        <v>633</v>
      </c>
      <c r="I2559" s="13">
        <v>30102717</v>
      </c>
      <c r="J2559" s="9" t="s">
        <v>497</v>
      </c>
      <c r="K2559" s="9" t="s">
        <v>5507</v>
      </c>
      <c r="L2559" s="9"/>
      <c r="M2559" s="13"/>
      <c r="N2559" s="13"/>
      <c r="O2559" s="9"/>
      <c r="P2559" s="13"/>
      <c r="Q2559" s="13">
        <v>72</v>
      </c>
      <c r="R2559" s="9" t="s">
        <v>25</v>
      </c>
      <c r="S2559" s="9" t="s">
        <v>26</v>
      </c>
      <c r="T2559" s="9" t="s">
        <v>249</v>
      </c>
      <c r="U2559" s="13">
        <v>15000000</v>
      </c>
      <c r="V2559" s="13">
        <v>1991</v>
      </c>
      <c r="W2559" s="13">
        <v>67</v>
      </c>
      <c r="X2559" s="13">
        <v>5.5</v>
      </c>
      <c r="Y2559" s="13">
        <v>1.85</v>
      </c>
      <c r="Z2559" s="14">
        <v>0</v>
      </c>
    </row>
    <row r="2560" spans="1:26" x14ac:dyDescent="0.25">
      <c r="A2560" s="5" t="s">
        <v>20</v>
      </c>
      <c r="B2560" s="6" t="s">
        <v>839</v>
      </c>
      <c r="C2560" s="11">
        <v>285</v>
      </c>
      <c r="D2560" s="11">
        <v>121</v>
      </c>
      <c r="E2560" s="11">
        <v>1000</v>
      </c>
      <c r="F2560" s="11">
        <v>108</v>
      </c>
      <c r="G2560" s="6" t="s">
        <v>2993</v>
      </c>
      <c r="H2560" s="11">
        <v>175</v>
      </c>
      <c r="I2560" s="11">
        <v>23618786</v>
      </c>
      <c r="J2560" s="6" t="s">
        <v>497</v>
      </c>
      <c r="K2560" s="6" t="s">
        <v>599</v>
      </c>
      <c r="L2560" s="6" t="s">
        <v>5505</v>
      </c>
      <c r="M2560" s="11"/>
      <c r="N2560" s="11"/>
      <c r="O2560" s="6"/>
      <c r="P2560" s="11"/>
      <c r="Q2560" s="11">
        <v>687</v>
      </c>
      <c r="R2560" s="6" t="s">
        <v>25</v>
      </c>
      <c r="S2560" s="6" t="s">
        <v>34</v>
      </c>
      <c r="T2560" s="6" t="s">
        <v>249</v>
      </c>
      <c r="U2560" s="11">
        <v>8000000</v>
      </c>
      <c r="V2560" s="11">
        <v>2007</v>
      </c>
      <c r="W2560" s="11">
        <v>115</v>
      </c>
      <c r="X2560" s="11">
        <v>7.9</v>
      </c>
      <c r="Y2560" s="11">
        <v>2.35</v>
      </c>
      <c r="Z2560" s="12">
        <v>17000</v>
      </c>
    </row>
    <row r="2561" spans="1:26" x14ac:dyDescent="0.25">
      <c r="A2561" s="8" t="s">
        <v>20</v>
      </c>
      <c r="B2561" s="9" t="s">
        <v>2994</v>
      </c>
      <c r="C2561" s="13">
        <v>124</v>
      </c>
      <c r="D2561" s="13">
        <v>114</v>
      </c>
      <c r="E2561" s="13">
        <v>15</v>
      </c>
      <c r="F2561" s="13">
        <v>650</v>
      </c>
      <c r="G2561" s="9" t="s">
        <v>654</v>
      </c>
      <c r="H2561" s="13">
        <v>851</v>
      </c>
      <c r="I2561" s="13">
        <v>26896744</v>
      </c>
      <c r="J2561" s="9" t="s">
        <v>599</v>
      </c>
      <c r="K2561" s="9" t="s">
        <v>1074</v>
      </c>
      <c r="L2561" s="9"/>
      <c r="M2561" s="13"/>
      <c r="N2561" s="13"/>
      <c r="O2561" s="9"/>
      <c r="P2561" s="13"/>
      <c r="Q2561" s="13">
        <v>125</v>
      </c>
      <c r="R2561" s="9" t="s">
        <v>25</v>
      </c>
      <c r="S2561" s="9" t="s">
        <v>26</v>
      </c>
      <c r="T2561" s="9" t="s">
        <v>27</v>
      </c>
      <c r="U2561" s="13">
        <v>16500000</v>
      </c>
      <c r="V2561" s="13">
        <v>2008</v>
      </c>
      <c r="W2561" s="13">
        <v>680</v>
      </c>
      <c r="X2561" s="13">
        <v>4.9000000000000004</v>
      </c>
      <c r="Y2561" s="13">
        <v>1.85</v>
      </c>
      <c r="Z2561" s="14">
        <v>0</v>
      </c>
    </row>
    <row r="2562" spans="1:26" x14ac:dyDescent="0.25">
      <c r="A2562" s="5" t="s">
        <v>20</v>
      </c>
      <c r="B2562" s="6" t="s">
        <v>1230</v>
      </c>
      <c r="C2562" s="11">
        <v>275</v>
      </c>
      <c r="D2562" s="11">
        <v>96</v>
      </c>
      <c r="E2562" s="11">
        <v>11000</v>
      </c>
      <c r="F2562" s="11">
        <v>252</v>
      </c>
      <c r="G2562" s="6" t="s">
        <v>128</v>
      </c>
      <c r="H2562" s="11">
        <v>19000</v>
      </c>
      <c r="I2562" s="11">
        <v>23213577</v>
      </c>
      <c r="J2562" s="6" t="s">
        <v>1074</v>
      </c>
      <c r="K2562" s="6" t="s">
        <v>4459</v>
      </c>
      <c r="L2562" s="6"/>
      <c r="M2562" s="11"/>
      <c r="N2562" s="11"/>
      <c r="O2562" s="6"/>
      <c r="P2562" s="11"/>
      <c r="Q2562" s="11">
        <v>365</v>
      </c>
      <c r="R2562" s="6" t="s">
        <v>25</v>
      </c>
      <c r="S2562" s="6" t="s">
        <v>1121</v>
      </c>
      <c r="T2562" s="6" t="s">
        <v>27</v>
      </c>
      <c r="U2562" s="11">
        <v>15500000</v>
      </c>
      <c r="V2562" s="11">
        <v>2008</v>
      </c>
      <c r="W2562" s="11">
        <v>581</v>
      </c>
      <c r="X2562" s="11">
        <v>7.2</v>
      </c>
      <c r="Y2562" s="11">
        <v>1.85</v>
      </c>
      <c r="Z2562" s="12">
        <v>14000</v>
      </c>
    </row>
    <row r="2563" spans="1:26" x14ac:dyDescent="0.25">
      <c r="A2563" s="8" t="s">
        <v>20</v>
      </c>
      <c r="B2563" s="9" t="s">
        <v>2995</v>
      </c>
      <c r="C2563" s="13">
        <v>34</v>
      </c>
      <c r="D2563" s="13">
        <v>270</v>
      </c>
      <c r="E2563" s="13">
        <v>5</v>
      </c>
      <c r="F2563" s="13">
        <v>292</v>
      </c>
      <c r="G2563" s="9" t="s">
        <v>391</v>
      </c>
      <c r="H2563" s="13">
        <v>908</v>
      </c>
      <c r="I2563" s="13"/>
      <c r="J2563" s="9" t="s">
        <v>497</v>
      </c>
      <c r="K2563" s="9" t="s">
        <v>378</v>
      </c>
      <c r="L2563" s="9" t="s">
        <v>1074</v>
      </c>
      <c r="M2563" s="13" t="s">
        <v>4459</v>
      </c>
      <c r="N2563" s="13" t="s">
        <v>5508</v>
      </c>
      <c r="O2563" s="9"/>
      <c r="P2563" s="13"/>
      <c r="Q2563" s="13">
        <v>54</v>
      </c>
      <c r="R2563" s="9" t="s">
        <v>2996</v>
      </c>
      <c r="S2563" s="9" t="s">
        <v>2997</v>
      </c>
      <c r="T2563" s="9" t="s">
        <v>42</v>
      </c>
      <c r="U2563" s="13">
        <v>25000000</v>
      </c>
      <c r="V2563" s="13">
        <v>2007</v>
      </c>
      <c r="W2563" s="13">
        <v>690</v>
      </c>
      <c r="X2563" s="13">
        <v>6.6</v>
      </c>
      <c r="Y2563" s="13">
        <v>2.35</v>
      </c>
      <c r="Z2563" s="14">
        <v>0</v>
      </c>
    </row>
    <row r="2564" spans="1:26" x14ac:dyDescent="0.25">
      <c r="A2564" s="5" t="s">
        <v>20</v>
      </c>
      <c r="B2564" s="6" t="s">
        <v>2662</v>
      </c>
      <c r="C2564" s="11">
        <v>81</v>
      </c>
      <c r="D2564" s="11">
        <v>100</v>
      </c>
      <c r="E2564" s="11">
        <v>24</v>
      </c>
      <c r="F2564" s="11">
        <v>851</v>
      </c>
      <c r="G2564" s="6" t="s">
        <v>1159</v>
      </c>
      <c r="H2564" s="11">
        <v>15000</v>
      </c>
      <c r="I2564" s="11">
        <v>55461307</v>
      </c>
      <c r="J2564" s="6" t="s">
        <v>599</v>
      </c>
      <c r="K2564" s="6"/>
      <c r="L2564" s="6"/>
      <c r="M2564" s="11"/>
      <c r="N2564" s="11"/>
      <c r="O2564" s="6"/>
      <c r="P2564" s="11"/>
      <c r="Q2564" s="11">
        <v>46</v>
      </c>
      <c r="R2564" s="6" t="s">
        <v>25</v>
      </c>
      <c r="S2564" s="6" t="s">
        <v>26</v>
      </c>
      <c r="T2564" s="6" t="s">
        <v>249</v>
      </c>
      <c r="U2564" s="11">
        <v>20000000</v>
      </c>
      <c r="V2564" s="11">
        <v>2016</v>
      </c>
      <c r="W2564" s="11">
        <v>1000</v>
      </c>
      <c r="X2564" s="11">
        <v>6.7</v>
      </c>
      <c r="Y2564" s="11"/>
      <c r="Z2564" s="12">
        <v>18000</v>
      </c>
    </row>
    <row r="2565" spans="1:26" x14ac:dyDescent="0.25">
      <c r="A2565" s="8" t="s">
        <v>20</v>
      </c>
      <c r="B2565" s="9" t="s">
        <v>2998</v>
      </c>
      <c r="C2565" s="13">
        <v>67</v>
      </c>
      <c r="D2565" s="13">
        <v>94</v>
      </c>
      <c r="E2565" s="13">
        <v>7</v>
      </c>
      <c r="F2565" s="13">
        <v>95</v>
      </c>
      <c r="G2565" s="9" t="s">
        <v>1437</v>
      </c>
      <c r="H2565" s="13">
        <v>3000</v>
      </c>
      <c r="I2565" s="13">
        <v>20627372</v>
      </c>
      <c r="J2565" s="9" t="s">
        <v>599</v>
      </c>
      <c r="K2565" s="9" t="s">
        <v>1074</v>
      </c>
      <c r="L2565" s="9" t="s">
        <v>4459</v>
      </c>
      <c r="M2565" s="13"/>
      <c r="N2565" s="13"/>
      <c r="O2565" s="9"/>
      <c r="P2565" s="13"/>
      <c r="Q2565" s="13">
        <v>134</v>
      </c>
      <c r="R2565" s="9" t="s">
        <v>25</v>
      </c>
      <c r="S2565" s="9" t="s">
        <v>26</v>
      </c>
      <c r="T2565" s="9" t="s">
        <v>27</v>
      </c>
      <c r="U2565" s="13">
        <v>16000000</v>
      </c>
      <c r="V2565" s="13">
        <v>2000</v>
      </c>
      <c r="W2565" s="13">
        <v>240</v>
      </c>
      <c r="X2565" s="13">
        <v>5.3</v>
      </c>
      <c r="Y2565" s="13">
        <v>1.85</v>
      </c>
      <c r="Z2565" s="14">
        <v>487</v>
      </c>
    </row>
    <row r="2566" spans="1:26" x14ac:dyDescent="0.25">
      <c r="A2566" s="5" t="s">
        <v>20</v>
      </c>
      <c r="B2566" s="6" t="s">
        <v>2999</v>
      </c>
      <c r="C2566" s="11">
        <v>103</v>
      </c>
      <c r="D2566" s="11">
        <v>109</v>
      </c>
      <c r="E2566" s="11">
        <v>7</v>
      </c>
      <c r="F2566" s="11">
        <v>450</v>
      </c>
      <c r="G2566" s="6" t="s">
        <v>721</v>
      </c>
      <c r="H2566" s="11">
        <v>835</v>
      </c>
      <c r="I2566" s="11">
        <v>16346122</v>
      </c>
      <c r="J2566" s="6" t="s">
        <v>1074</v>
      </c>
      <c r="K2566" s="6"/>
      <c r="L2566" s="6"/>
      <c r="M2566" s="11"/>
      <c r="N2566" s="11"/>
      <c r="O2566" s="6"/>
      <c r="P2566" s="11"/>
      <c r="Q2566" s="11">
        <v>171</v>
      </c>
      <c r="R2566" s="6" t="s">
        <v>25</v>
      </c>
      <c r="S2566" s="6" t="s">
        <v>26</v>
      </c>
      <c r="T2566" s="6" t="s">
        <v>27</v>
      </c>
      <c r="U2566" s="11">
        <v>16000000</v>
      </c>
      <c r="V2566" s="11">
        <v>2002</v>
      </c>
      <c r="W2566" s="11">
        <v>787</v>
      </c>
      <c r="X2566" s="11">
        <v>7.2</v>
      </c>
      <c r="Y2566" s="11">
        <v>1.85</v>
      </c>
      <c r="Z2566" s="12">
        <v>0</v>
      </c>
    </row>
    <row r="2567" spans="1:26" x14ac:dyDescent="0.25">
      <c r="A2567" s="8" t="s">
        <v>20</v>
      </c>
      <c r="B2567" s="9" t="s">
        <v>1415</v>
      </c>
      <c r="C2567" s="13">
        <v>300</v>
      </c>
      <c r="D2567" s="13">
        <v>107</v>
      </c>
      <c r="E2567" s="13">
        <v>45</v>
      </c>
      <c r="F2567" s="13">
        <v>271</v>
      </c>
      <c r="G2567" s="9" t="s">
        <v>458</v>
      </c>
      <c r="H2567" s="13">
        <v>24000</v>
      </c>
      <c r="I2567" s="13">
        <v>16204793</v>
      </c>
      <c r="J2567" s="9" t="s">
        <v>599</v>
      </c>
      <c r="K2567" s="9" t="s">
        <v>478</v>
      </c>
      <c r="L2567" s="9" t="s">
        <v>1786</v>
      </c>
      <c r="M2567" s="13"/>
      <c r="N2567" s="13"/>
      <c r="O2567" s="9"/>
      <c r="P2567" s="13"/>
      <c r="Q2567" s="13">
        <v>294</v>
      </c>
      <c r="R2567" s="9" t="s">
        <v>25</v>
      </c>
      <c r="S2567" s="9" t="s">
        <v>26</v>
      </c>
      <c r="T2567" s="9" t="s">
        <v>249</v>
      </c>
      <c r="U2567" s="13">
        <v>16000000</v>
      </c>
      <c r="V2567" s="13">
        <v>2009</v>
      </c>
      <c r="W2567" s="13">
        <v>396</v>
      </c>
      <c r="X2567" s="13">
        <v>5.0999999999999996</v>
      </c>
      <c r="Y2567" s="13">
        <v>1.85</v>
      </c>
      <c r="Z2567" s="14">
        <v>6000</v>
      </c>
    </row>
    <row r="2568" spans="1:26" x14ac:dyDescent="0.25">
      <c r="A2568" s="5" t="s">
        <v>20</v>
      </c>
      <c r="B2568" s="6" t="s">
        <v>2746</v>
      </c>
      <c r="C2568" s="11">
        <v>84</v>
      </c>
      <c r="D2568" s="11">
        <v>96</v>
      </c>
      <c r="E2568" s="11">
        <v>22</v>
      </c>
      <c r="F2568" s="11">
        <v>324</v>
      </c>
      <c r="G2568" s="6" t="s">
        <v>617</v>
      </c>
      <c r="H2568" s="11">
        <v>8000</v>
      </c>
      <c r="I2568" s="11">
        <v>15427192</v>
      </c>
      <c r="J2568" s="6" t="s">
        <v>599</v>
      </c>
      <c r="K2568" s="6" t="s">
        <v>5507</v>
      </c>
      <c r="L2568" s="6" t="s">
        <v>5505</v>
      </c>
      <c r="M2568" s="11"/>
      <c r="N2568" s="11"/>
      <c r="O2568" s="6"/>
      <c r="P2568" s="11"/>
      <c r="Q2568" s="11">
        <v>148</v>
      </c>
      <c r="R2568" s="6" t="s">
        <v>25</v>
      </c>
      <c r="S2568" s="6" t="s">
        <v>26</v>
      </c>
      <c r="T2568" s="6" t="s">
        <v>27</v>
      </c>
      <c r="U2568" s="11">
        <v>16000000</v>
      </c>
      <c r="V2568" s="11">
        <v>2000</v>
      </c>
      <c r="W2568" s="11">
        <v>2000</v>
      </c>
      <c r="X2568" s="11">
        <v>5.6</v>
      </c>
      <c r="Y2568" s="11">
        <v>1.85</v>
      </c>
      <c r="Z2568" s="12">
        <v>492</v>
      </c>
    </row>
    <row r="2569" spans="1:26" x14ac:dyDescent="0.25">
      <c r="A2569" s="8" t="s">
        <v>20</v>
      </c>
      <c r="B2569" s="9" t="s">
        <v>1230</v>
      </c>
      <c r="C2569" s="13">
        <v>64</v>
      </c>
      <c r="D2569" s="13">
        <v>88</v>
      </c>
      <c r="E2569" s="13">
        <v>11000</v>
      </c>
      <c r="F2569" s="13">
        <v>233</v>
      </c>
      <c r="G2569" s="9" t="s">
        <v>3002</v>
      </c>
      <c r="H2569" s="13">
        <v>854</v>
      </c>
      <c r="I2569" s="13">
        <v>14792779</v>
      </c>
      <c r="J2569" s="9" t="s">
        <v>599</v>
      </c>
      <c r="K2569" s="9"/>
      <c r="L2569" s="9"/>
      <c r="M2569" s="13"/>
      <c r="N2569" s="13"/>
      <c r="O2569" s="9"/>
      <c r="P2569" s="13"/>
      <c r="Q2569" s="13">
        <v>91</v>
      </c>
      <c r="R2569" s="9" t="s">
        <v>25</v>
      </c>
      <c r="S2569" s="9" t="s">
        <v>26</v>
      </c>
      <c r="T2569" s="9" t="s">
        <v>54</v>
      </c>
      <c r="U2569" s="13">
        <v>16000000</v>
      </c>
      <c r="V2569" s="13">
        <v>1987</v>
      </c>
      <c r="W2569" s="13">
        <v>410</v>
      </c>
      <c r="X2569" s="13">
        <v>7.6</v>
      </c>
      <c r="Y2569" s="13">
        <v>1.85</v>
      </c>
      <c r="Z2569" s="14">
        <v>0</v>
      </c>
    </row>
    <row r="2570" spans="1:26" x14ac:dyDescent="0.25">
      <c r="A2570" s="5" t="s">
        <v>20</v>
      </c>
      <c r="B2570" s="6" t="s">
        <v>2853</v>
      </c>
      <c r="C2570" s="11">
        <v>169</v>
      </c>
      <c r="D2570" s="11">
        <v>110</v>
      </c>
      <c r="E2570" s="11">
        <v>179</v>
      </c>
      <c r="F2570" s="11">
        <v>734</v>
      </c>
      <c r="G2570" s="6" t="s">
        <v>1172</v>
      </c>
      <c r="H2570" s="11">
        <v>12000</v>
      </c>
      <c r="I2570" s="11">
        <v>13998282</v>
      </c>
      <c r="J2570" s="6" t="s">
        <v>497</v>
      </c>
      <c r="K2570" s="6" t="s">
        <v>1074</v>
      </c>
      <c r="L2570" s="6" t="s">
        <v>478</v>
      </c>
      <c r="M2570" s="11" t="s">
        <v>5505</v>
      </c>
      <c r="N2570" s="11" t="s">
        <v>2604</v>
      </c>
      <c r="O2570" s="6"/>
      <c r="P2570" s="11"/>
      <c r="Q2570" s="11">
        <v>374</v>
      </c>
      <c r="R2570" s="6" t="s">
        <v>25</v>
      </c>
      <c r="S2570" s="6" t="s">
        <v>26</v>
      </c>
      <c r="T2570" s="6" t="s">
        <v>27</v>
      </c>
      <c r="U2570" s="11">
        <v>16000000</v>
      </c>
      <c r="V2570" s="11">
        <v>2014</v>
      </c>
      <c r="W2570" s="11">
        <v>1000</v>
      </c>
      <c r="X2570" s="11">
        <v>3.1</v>
      </c>
      <c r="Y2570" s="11">
        <v>2.35</v>
      </c>
      <c r="Z2570" s="12">
        <v>31000</v>
      </c>
    </row>
    <row r="2571" spans="1:26" x14ac:dyDescent="0.25">
      <c r="A2571" s="8" t="s">
        <v>20</v>
      </c>
      <c r="B2571" s="9" t="s">
        <v>3003</v>
      </c>
      <c r="C2571" s="13">
        <v>158</v>
      </c>
      <c r="D2571" s="13">
        <v>113</v>
      </c>
      <c r="E2571" s="13">
        <v>47</v>
      </c>
      <c r="F2571" s="13">
        <v>238</v>
      </c>
      <c r="G2571" s="9" t="s">
        <v>1010</v>
      </c>
      <c r="H2571" s="13">
        <v>21000</v>
      </c>
      <c r="I2571" s="13">
        <v>19057024</v>
      </c>
      <c r="J2571" s="9" t="s">
        <v>1074</v>
      </c>
      <c r="K2571" s="9" t="s">
        <v>4459</v>
      </c>
      <c r="L2571" s="9"/>
      <c r="M2571" s="13"/>
      <c r="N2571" s="13"/>
      <c r="O2571" s="9"/>
      <c r="P2571" s="13"/>
      <c r="Q2571" s="13">
        <v>361</v>
      </c>
      <c r="R2571" s="9" t="s">
        <v>25</v>
      </c>
      <c r="S2571" s="9" t="s">
        <v>26</v>
      </c>
      <c r="T2571" s="9" t="s">
        <v>27</v>
      </c>
      <c r="U2571" s="13">
        <v>16000000</v>
      </c>
      <c r="V2571" s="13">
        <v>2010</v>
      </c>
      <c r="W2571" s="13">
        <v>541</v>
      </c>
      <c r="X2571" s="13">
        <v>7.2</v>
      </c>
      <c r="Y2571" s="13">
        <v>1.85</v>
      </c>
      <c r="Z2571" s="14">
        <v>24000</v>
      </c>
    </row>
    <row r="2572" spans="1:26" x14ac:dyDescent="0.25">
      <c r="A2572" s="5" t="s">
        <v>20</v>
      </c>
      <c r="B2572" s="6" t="s">
        <v>3004</v>
      </c>
      <c r="C2572" s="11">
        <v>46</v>
      </c>
      <c r="D2572" s="11">
        <v>101</v>
      </c>
      <c r="E2572" s="11">
        <v>6</v>
      </c>
      <c r="F2572" s="11">
        <v>258</v>
      </c>
      <c r="G2572" s="6" t="s">
        <v>3005</v>
      </c>
      <c r="H2572" s="11">
        <v>812</v>
      </c>
      <c r="I2572" s="11">
        <v>14108518</v>
      </c>
      <c r="J2572" s="6" t="s">
        <v>599</v>
      </c>
      <c r="K2572" s="6" t="s">
        <v>1074</v>
      </c>
      <c r="L2572" s="6" t="s">
        <v>4459</v>
      </c>
      <c r="M2572" s="11"/>
      <c r="N2572" s="11"/>
      <c r="O2572" s="6"/>
      <c r="P2572" s="11"/>
      <c r="Q2572" s="11">
        <v>95</v>
      </c>
      <c r="R2572" s="6" t="s">
        <v>25</v>
      </c>
      <c r="S2572" s="6" t="s">
        <v>26</v>
      </c>
      <c r="T2572" s="6" t="s">
        <v>27</v>
      </c>
      <c r="U2572" s="11">
        <v>16000000</v>
      </c>
      <c r="V2572" s="11">
        <v>2003</v>
      </c>
      <c r="W2572" s="11">
        <v>326</v>
      </c>
      <c r="X2572" s="11">
        <v>5.7</v>
      </c>
      <c r="Y2572" s="11">
        <v>1.85</v>
      </c>
      <c r="Z2572" s="12">
        <v>371</v>
      </c>
    </row>
    <row r="2573" spans="1:26" x14ac:dyDescent="0.25">
      <c r="A2573" s="8" t="s">
        <v>20</v>
      </c>
      <c r="B2573" s="9" t="s">
        <v>2525</v>
      </c>
      <c r="C2573" s="13">
        <v>15</v>
      </c>
      <c r="D2573" s="13">
        <v>105</v>
      </c>
      <c r="E2573" s="13">
        <v>121</v>
      </c>
      <c r="F2573" s="13">
        <v>384</v>
      </c>
      <c r="G2573" s="9" t="s">
        <v>1369</v>
      </c>
      <c r="H2573" s="13">
        <v>11000</v>
      </c>
      <c r="I2573" s="13">
        <v>13854000</v>
      </c>
      <c r="J2573" s="9" t="s">
        <v>599</v>
      </c>
      <c r="K2573" s="9" t="s">
        <v>4459</v>
      </c>
      <c r="L2573" s="9" t="s">
        <v>2970</v>
      </c>
      <c r="M2573" s="13"/>
      <c r="N2573" s="13"/>
      <c r="O2573" s="9"/>
      <c r="P2573" s="13"/>
      <c r="Q2573" s="13">
        <v>55</v>
      </c>
      <c r="R2573" s="9" t="s">
        <v>25</v>
      </c>
      <c r="S2573" s="9" t="s">
        <v>26</v>
      </c>
      <c r="T2573" s="9" t="s">
        <v>27</v>
      </c>
      <c r="U2573" s="13">
        <v>20000000</v>
      </c>
      <c r="V2573" s="13">
        <v>1988</v>
      </c>
      <c r="W2573" s="13">
        <v>3000</v>
      </c>
      <c r="X2573" s="13">
        <v>5.2</v>
      </c>
      <c r="Y2573" s="13">
        <v>1.85</v>
      </c>
      <c r="Z2573" s="14">
        <v>818</v>
      </c>
    </row>
    <row r="2574" spans="1:26" x14ac:dyDescent="0.25">
      <c r="A2574" s="5" t="s">
        <v>20</v>
      </c>
      <c r="B2574" s="6" t="s">
        <v>909</v>
      </c>
      <c r="C2574" s="11">
        <v>68</v>
      </c>
      <c r="D2574" s="11">
        <v>125</v>
      </c>
      <c r="E2574" s="11">
        <v>438</v>
      </c>
      <c r="F2574" s="11">
        <v>372</v>
      </c>
      <c r="G2574" s="6" t="s">
        <v>145</v>
      </c>
      <c r="H2574" s="11">
        <v>18000</v>
      </c>
      <c r="I2574" s="11">
        <v>77324422</v>
      </c>
      <c r="J2574" s="6" t="s">
        <v>1074</v>
      </c>
      <c r="K2574" s="6"/>
      <c r="L2574" s="6"/>
      <c r="M2574" s="11"/>
      <c r="N2574" s="11"/>
      <c r="O2574" s="6"/>
      <c r="P2574" s="11"/>
      <c r="Q2574" s="11">
        <v>261</v>
      </c>
      <c r="R2574" s="6" t="s">
        <v>25</v>
      </c>
      <c r="S2574" s="6" t="s">
        <v>26</v>
      </c>
      <c r="T2574" s="6" t="s">
        <v>27</v>
      </c>
      <c r="U2574" s="11">
        <v>26000000</v>
      </c>
      <c r="V2574" s="11">
        <v>1993</v>
      </c>
      <c r="W2574" s="11">
        <v>15000</v>
      </c>
      <c r="X2574" s="11">
        <v>7.7</v>
      </c>
      <c r="Y2574" s="11">
        <v>1.85</v>
      </c>
      <c r="Z2574" s="12">
        <v>0</v>
      </c>
    </row>
    <row r="2575" spans="1:26" x14ac:dyDescent="0.25">
      <c r="A2575" s="8" t="s">
        <v>20</v>
      </c>
      <c r="B2575" s="9" t="s">
        <v>3006</v>
      </c>
      <c r="C2575" s="13">
        <v>111</v>
      </c>
      <c r="D2575" s="13">
        <v>100</v>
      </c>
      <c r="E2575" s="13">
        <v>9</v>
      </c>
      <c r="F2575" s="13">
        <v>363</v>
      </c>
      <c r="G2575" s="9" t="s">
        <v>1176</v>
      </c>
      <c r="H2575" s="13">
        <v>599</v>
      </c>
      <c r="I2575" s="13">
        <v>15500000</v>
      </c>
      <c r="J2575" s="9" t="s">
        <v>5505</v>
      </c>
      <c r="K2575" s="9" t="s">
        <v>2970</v>
      </c>
      <c r="L2575" s="9" t="s">
        <v>2604</v>
      </c>
      <c r="M2575" s="13"/>
      <c r="N2575" s="13"/>
      <c r="O2575" s="9"/>
      <c r="P2575" s="13"/>
      <c r="Q2575" s="13">
        <v>302</v>
      </c>
      <c r="R2575" s="9" t="s">
        <v>25</v>
      </c>
      <c r="S2575" s="9" t="s">
        <v>318</v>
      </c>
      <c r="T2575" s="9" t="s">
        <v>249</v>
      </c>
      <c r="U2575" s="13">
        <v>16000000</v>
      </c>
      <c r="V2575" s="13">
        <v>1999</v>
      </c>
      <c r="W2575" s="13">
        <v>380</v>
      </c>
      <c r="X2575" s="13">
        <v>7</v>
      </c>
      <c r="Y2575" s="13">
        <v>2.35</v>
      </c>
      <c r="Z2575" s="14">
        <v>0</v>
      </c>
    </row>
    <row r="2576" spans="1:26" x14ac:dyDescent="0.25">
      <c r="A2576" s="5" t="s">
        <v>20</v>
      </c>
      <c r="B2576" s="6" t="s">
        <v>3008</v>
      </c>
      <c r="C2576" s="11">
        <v>21</v>
      </c>
      <c r="D2576" s="11">
        <v>97</v>
      </c>
      <c r="E2576" s="11">
        <v>3</v>
      </c>
      <c r="F2576" s="11">
        <v>578</v>
      </c>
      <c r="G2576" s="6" t="s">
        <v>1117</v>
      </c>
      <c r="H2576" s="11">
        <v>1000</v>
      </c>
      <c r="I2576" s="11">
        <v>11540112</v>
      </c>
      <c r="J2576" s="6" t="s">
        <v>599</v>
      </c>
      <c r="K2576" s="6"/>
      <c r="L2576" s="6"/>
      <c r="M2576" s="11"/>
      <c r="N2576" s="11"/>
      <c r="O2576" s="6"/>
      <c r="P2576" s="11"/>
      <c r="Q2576" s="11">
        <v>20</v>
      </c>
      <c r="R2576" s="6" t="s">
        <v>25</v>
      </c>
      <c r="S2576" s="6" t="s">
        <v>26</v>
      </c>
      <c r="T2576" s="6" t="s">
        <v>27</v>
      </c>
      <c r="U2576" s="11"/>
      <c r="V2576" s="11">
        <v>2004</v>
      </c>
      <c r="W2576" s="11">
        <v>584</v>
      </c>
      <c r="X2576" s="11">
        <v>3.6</v>
      </c>
      <c r="Y2576" s="11">
        <v>1.85</v>
      </c>
      <c r="Z2576" s="12">
        <v>177</v>
      </c>
    </row>
    <row r="2577" spans="1:26" x14ac:dyDescent="0.25">
      <c r="A2577" s="8" t="s">
        <v>20</v>
      </c>
      <c r="B2577" s="9" t="s">
        <v>3009</v>
      </c>
      <c r="C2577" s="13">
        <v>42</v>
      </c>
      <c r="D2577" s="13">
        <v>108</v>
      </c>
      <c r="E2577" s="13">
        <v>38</v>
      </c>
      <c r="F2577" s="13">
        <v>316</v>
      </c>
      <c r="G2577" s="9" t="s">
        <v>3010</v>
      </c>
      <c r="H2577" s="13">
        <v>940</v>
      </c>
      <c r="I2577" s="13"/>
      <c r="J2577" s="9" t="s">
        <v>497</v>
      </c>
      <c r="K2577" s="9" t="s">
        <v>1074</v>
      </c>
      <c r="L2577" s="9" t="s">
        <v>2970</v>
      </c>
      <c r="M2577" s="13" t="s">
        <v>2604</v>
      </c>
      <c r="N2577" s="13"/>
      <c r="O2577" s="9"/>
      <c r="P2577" s="13"/>
      <c r="Q2577" s="13">
        <v>90</v>
      </c>
      <c r="R2577" s="9" t="s">
        <v>25</v>
      </c>
      <c r="S2577" s="9" t="s">
        <v>26</v>
      </c>
      <c r="T2577" s="9" t="s">
        <v>54</v>
      </c>
      <c r="U2577" s="13">
        <v>16000000</v>
      </c>
      <c r="V2577" s="13">
        <v>1979</v>
      </c>
      <c r="W2577" s="13">
        <v>416</v>
      </c>
      <c r="X2577" s="13">
        <v>4.9000000000000004</v>
      </c>
      <c r="Y2577" s="13">
        <v>2.35</v>
      </c>
      <c r="Z2577" s="14">
        <v>392</v>
      </c>
    </row>
    <row r="2578" spans="1:26" x14ac:dyDescent="0.25">
      <c r="A2578" s="5" t="s">
        <v>20</v>
      </c>
      <c r="B2578" s="6" t="s">
        <v>3011</v>
      </c>
      <c r="C2578" s="11">
        <v>65</v>
      </c>
      <c r="D2578" s="11">
        <v>112</v>
      </c>
      <c r="E2578" s="11">
        <v>28</v>
      </c>
      <c r="F2578" s="11">
        <v>215</v>
      </c>
      <c r="G2578" s="6" t="s">
        <v>1160</v>
      </c>
      <c r="H2578" s="11">
        <v>555</v>
      </c>
      <c r="I2578" s="11">
        <v>4734235</v>
      </c>
      <c r="J2578" s="6" t="s">
        <v>599</v>
      </c>
      <c r="K2578" s="6" t="s">
        <v>1074</v>
      </c>
      <c r="L2578" s="6" t="s">
        <v>2909</v>
      </c>
      <c r="M2578" s="11"/>
      <c r="N2578" s="11"/>
      <c r="O2578" s="6"/>
      <c r="P2578" s="11"/>
      <c r="Q2578" s="11">
        <v>123</v>
      </c>
      <c r="R2578" s="6" t="s">
        <v>25</v>
      </c>
      <c r="S2578" s="6" t="s">
        <v>26</v>
      </c>
      <c r="T2578" s="6" t="s">
        <v>249</v>
      </c>
      <c r="U2578" s="11">
        <v>15000000</v>
      </c>
      <c r="V2578" s="11">
        <v>2000</v>
      </c>
      <c r="W2578" s="11">
        <v>403</v>
      </c>
      <c r="X2578" s="11">
        <v>6</v>
      </c>
      <c r="Y2578" s="11">
        <v>1.85</v>
      </c>
      <c r="Z2578" s="12">
        <v>573</v>
      </c>
    </row>
    <row r="2579" spans="1:26" x14ac:dyDescent="0.25">
      <c r="A2579" s="8" t="s">
        <v>20</v>
      </c>
      <c r="B2579" s="9" t="s">
        <v>1230</v>
      </c>
      <c r="C2579" s="13">
        <v>109</v>
      </c>
      <c r="D2579" s="13">
        <v>112</v>
      </c>
      <c r="E2579" s="13">
        <v>11000</v>
      </c>
      <c r="F2579" s="13">
        <v>642</v>
      </c>
      <c r="G2579" s="9" t="s">
        <v>820</v>
      </c>
      <c r="H2579" s="13">
        <v>11000</v>
      </c>
      <c r="I2579" s="13">
        <v>4839383</v>
      </c>
      <c r="J2579" s="9" t="s">
        <v>599</v>
      </c>
      <c r="K2579" s="9" t="s">
        <v>4459</v>
      </c>
      <c r="L2579" s="9"/>
      <c r="M2579" s="13"/>
      <c r="N2579" s="13"/>
      <c r="O2579" s="9"/>
      <c r="P2579" s="13"/>
      <c r="Q2579" s="13">
        <v>148</v>
      </c>
      <c r="R2579" s="9" t="s">
        <v>25</v>
      </c>
      <c r="S2579" s="9" t="s">
        <v>26</v>
      </c>
      <c r="T2579" s="9" t="s">
        <v>27</v>
      </c>
      <c r="U2579" s="13">
        <v>16000000</v>
      </c>
      <c r="V2579" s="13">
        <v>2002</v>
      </c>
      <c r="W2579" s="13">
        <v>650</v>
      </c>
      <c r="X2579" s="13">
        <v>6.6</v>
      </c>
      <c r="Y2579" s="13">
        <v>1.85</v>
      </c>
      <c r="Z2579" s="14">
        <v>762</v>
      </c>
    </row>
    <row r="2580" spans="1:26" x14ac:dyDescent="0.25">
      <c r="A2580" s="5" t="s">
        <v>20</v>
      </c>
      <c r="B2580" s="6" t="s">
        <v>3012</v>
      </c>
      <c r="C2580" s="11">
        <v>42</v>
      </c>
      <c r="D2580" s="11">
        <v>95</v>
      </c>
      <c r="E2580" s="11">
        <v>89</v>
      </c>
      <c r="F2580" s="11">
        <v>322</v>
      </c>
      <c r="G2580" s="6" t="s">
        <v>1991</v>
      </c>
      <c r="H2580" s="11">
        <v>1000</v>
      </c>
      <c r="I2580" s="11">
        <v>4193025</v>
      </c>
      <c r="J2580" s="6" t="s">
        <v>599</v>
      </c>
      <c r="K2580" s="6" t="s">
        <v>2909</v>
      </c>
      <c r="L2580" s="6"/>
      <c r="M2580" s="11"/>
      <c r="N2580" s="11"/>
      <c r="O2580" s="6"/>
      <c r="P2580" s="11"/>
      <c r="Q2580" s="11">
        <v>194</v>
      </c>
      <c r="R2580" s="6" t="s">
        <v>25</v>
      </c>
      <c r="S2580" s="6" t="s">
        <v>26</v>
      </c>
      <c r="T2580" s="6" t="s">
        <v>249</v>
      </c>
      <c r="U2580" s="11">
        <v>15000000</v>
      </c>
      <c r="V2580" s="11">
        <v>1999</v>
      </c>
      <c r="W2580" s="11">
        <v>852</v>
      </c>
      <c r="X2580" s="11">
        <v>6.8</v>
      </c>
      <c r="Y2580" s="11">
        <v>2.35</v>
      </c>
      <c r="Z2580" s="12">
        <v>0</v>
      </c>
    </row>
    <row r="2581" spans="1:26" x14ac:dyDescent="0.25">
      <c r="A2581" s="8" t="s">
        <v>20</v>
      </c>
      <c r="B2581" s="9" t="s">
        <v>1656</v>
      </c>
      <c r="C2581" s="13">
        <v>112</v>
      </c>
      <c r="D2581" s="13">
        <v>110</v>
      </c>
      <c r="E2581" s="13">
        <v>85</v>
      </c>
      <c r="F2581" s="13">
        <v>186</v>
      </c>
      <c r="G2581" s="9" t="s">
        <v>3013</v>
      </c>
      <c r="H2581" s="13">
        <v>1000</v>
      </c>
      <c r="I2581" s="13">
        <v>5900000</v>
      </c>
      <c r="J2581" s="9" t="s">
        <v>497</v>
      </c>
      <c r="K2581" s="9" t="s">
        <v>378</v>
      </c>
      <c r="L2581" s="9" t="s">
        <v>478</v>
      </c>
      <c r="M2581" s="13"/>
      <c r="N2581" s="13"/>
      <c r="O2581" s="9"/>
      <c r="P2581" s="13"/>
      <c r="Q2581" s="13">
        <v>316</v>
      </c>
      <c r="R2581" s="9" t="s">
        <v>25</v>
      </c>
      <c r="S2581" s="9" t="s">
        <v>34</v>
      </c>
      <c r="T2581" s="9" t="s">
        <v>249</v>
      </c>
      <c r="U2581" s="13">
        <v>16000000</v>
      </c>
      <c r="V2581" s="13">
        <v>1986</v>
      </c>
      <c r="W2581" s="13">
        <v>309</v>
      </c>
      <c r="X2581" s="13">
        <v>7.2</v>
      </c>
      <c r="Y2581" s="13">
        <v>1.85</v>
      </c>
      <c r="Z2581" s="14">
        <v>0</v>
      </c>
    </row>
    <row r="2582" spans="1:26" x14ac:dyDescent="0.25">
      <c r="A2582" s="5" t="s">
        <v>20</v>
      </c>
      <c r="B2582" s="6" t="s">
        <v>3014</v>
      </c>
      <c r="C2582" s="11">
        <v>146</v>
      </c>
      <c r="D2582" s="11">
        <v>118</v>
      </c>
      <c r="E2582" s="11">
        <v>369</v>
      </c>
      <c r="F2582" s="11">
        <v>295</v>
      </c>
      <c r="G2582" s="6" t="s">
        <v>292</v>
      </c>
      <c r="H2582" s="11">
        <v>1000</v>
      </c>
      <c r="I2582" s="11">
        <v>2849142</v>
      </c>
      <c r="J2582" s="6" t="s">
        <v>1074</v>
      </c>
      <c r="K2582" s="6"/>
      <c r="L2582" s="6"/>
      <c r="M2582" s="11"/>
      <c r="N2582" s="11"/>
      <c r="O2582" s="6"/>
      <c r="P2582" s="11"/>
      <c r="Q2582" s="11">
        <v>88</v>
      </c>
      <c r="R2582" s="6" t="s">
        <v>25</v>
      </c>
      <c r="S2582" s="6" t="s">
        <v>26</v>
      </c>
      <c r="T2582" s="6" t="s">
        <v>249</v>
      </c>
      <c r="U2582" s="11">
        <v>16000000</v>
      </c>
      <c r="V2582" s="11">
        <v>2007</v>
      </c>
      <c r="W2582" s="11">
        <v>418</v>
      </c>
      <c r="X2582" s="11">
        <v>7.2</v>
      </c>
      <c r="Y2582" s="11">
        <v>2.35</v>
      </c>
      <c r="Z2582" s="12">
        <v>0</v>
      </c>
    </row>
    <row r="2583" spans="1:26" x14ac:dyDescent="0.25">
      <c r="A2583" s="8" t="s">
        <v>20</v>
      </c>
      <c r="B2583" s="9" t="s">
        <v>3015</v>
      </c>
      <c r="C2583" s="13">
        <v>36</v>
      </c>
      <c r="D2583" s="13">
        <v>97</v>
      </c>
      <c r="E2583" s="13">
        <v>34</v>
      </c>
      <c r="F2583" s="13">
        <v>465</v>
      </c>
      <c r="G2583" s="9" t="s">
        <v>1759</v>
      </c>
      <c r="H2583" s="13">
        <v>503</v>
      </c>
      <c r="I2583" s="13">
        <v>1686429</v>
      </c>
      <c r="J2583" s="9" t="s">
        <v>497</v>
      </c>
      <c r="K2583" s="9" t="s">
        <v>5507</v>
      </c>
      <c r="L2583" s="9" t="s">
        <v>2970</v>
      </c>
      <c r="M2583" s="13"/>
      <c r="N2583" s="13"/>
      <c r="O2583" s="9"/>
      <c r="P2583" s="13"/>
      <c r="Q2583" s="13">
        <v>62</v>
      </c>
      <c r="R2583" s="9" t="s">
        <v>25</v>
      </c>
      <c r="S2583" s="9" t="s">
        <v>26</v>
      </c>
      <c r="T2583" s="9" t="s">
        <v>27</v>
      </c>
      <c r="U2583" s="13">
        <v>16000000</v>
      </c>
      <c r="V2583" s="13">
        <v>1997</v>
      </c>
      <c r="W2583" s="13">
        <v>489</v>
      </c>
      <c r="X2583" s="13">
        <v>2.8</v>
      </c>
      <c r="Y2583" s="13">
        <v>1.85</v>
      </c>
      <c r="Z2583" s="14">
        <v>0</v>
      </c>
    </row>
    <row r="2584" spans="1:26" x14ac:dyDescent="0.25">
      <c r="A2584" s="5" t="s">
        <v>20</v>
      </c>
      <c r="B2584" s="6" t="s">
        <v>2325</v>
      </c>
      <c r="C2584" s="11">
        <v>230</v>
      </c>
      <c r="D2584" s="11">
        <v>120</v>
      </c>
      <c r="E2584" s="11">
        <v>115</v>
      </c>
      <c r="F2584" s="11">
        <v>310</v>
      </c>
      <c r="G2584" s="6" t="s">
        <v>1927</v>
      </c>
      <c r="H2584" s="11">
        <v>10000</v>
      </c>
      <c r="I2584" s="11">
        <v>1984743</v>
      </c>
      <c r="J2584" s="6" t="s">
        <v>1074</v>
      </c>
      <c r="K2584" s="6" t="s">
        <v>4459</v>
      </c>
      <c r="L2584" s="6"/>
      <c r="M2584" s="11"/>
      <c r="N2584" s="11"/>
      <c r="O2584" s="6"/>
      <c r="P2584" s="11"/>
      <c r="Q2584" s="11">
        <v>70</v>
      </c>
      <c r="R2584" s="6" t="s">
        <v>25</v>
      </c>
      <c r="S2584" s="6" t="s">
        <v>26</v>
      </c>
      <c r="T2584" s="6" t="s">
        <v>249</v>
      </c>
      <c r="U2584" s="11">
        <v>16000000</v>
      </c>
      <c r="V2584" s="11">
        <v>2013</v>
      </c>
      <c r="W2584" s="11">
        <v>316</v>
      </c>
      <c r="X2584" s="11">
        <v>6.6</v>
      </c>
      <c r="Y2584" s="11">
        <v>2.35</v>
      </c>
      <c r="Z2584" s="12">
        <v>0</v>
      </c>
    </row>
    <row r="2585" spans="1:26" x14ac:dyDescent="0.25">
      <c r="A2585" s="8" t="s">
        <v>20</v>
      </c>
      <c r="B2585" s="9" t="s">
        <v>3016</v>
      </c>
      <c r="C2585" s="13">
        <v>64</v>
      </c>
      <c r="D2585" s="13">
        <v>135</v>
      </c>
      <c r="E2585" s="13">
        <v>133</v>
      </c>
      <c r="F2585" s="13">
        <v>258</v>
      </c>
      <c r="G2585" s="9" t="s">
        <v>1373</v>
      </c>
      <c r="H2585" s="13">
        <v>898</v>
      </c>
      <c r="I2585" s="13">
        <v>1666262</v>
      </c>
      <c r="J2585" s="9" t="s">
        <v>1074</v>
      </c>
      <c r="K2585" s="9" t="s">
        <v>5155</v>
      </c>
      <c r="L2585" s="9" t="s">
        <v>4459</v>
      </c>
      <c r="M2585" s="13" t="s">
        <v>5508</v>
      </c>
      <c r="N2585" s="13"/>
      <c r="O2585" s="9"/>
      <c r="P2585" s="13"/>
      <c r="Q2585" s="13">
        <v>78</v>
      </c>
      <c r="R2585" s="9" t="s">
        <v>25</v>
      </c>
      <c r="S2585" s="9" t="s">
        <v>34</v>
      </c>
      <c r="T2585" s="9" t="s">
        <v>27</v>
      </c>
      <c r="U2585" s="13">
        <v>16000000</v>
      </c>
      <c r="V2585" s="13">
        <v>2005</v>
      </c>
      <c r="W2585" s="13">
        <v>708</v>
      </c>
      <c r="X2585" s="13">
        <v>6.7</v>
      </c>
      <c r="Y2585" s="13">
        <v>1.66</v>
      </c>
      <c r="Z2585" s="14">
        <v>356</v>
      </c>
    </row>
    <row r="2586" spans="1:26" x14ac:dyDescent="0.25">
      <c r="A2586" s="5" t="s">
        <v>20</v>
      </c>
      <c r="B2586" s="6" t="s">
        <v>1535</v>
      </c>
      <c r="C2586" s="11">
        <v>393</v>
      </c>
      <c r="D2586" s="11">
        <v>101</v>
      </c>
      <c r="E2586" s="11">
        <v>0</v>
      </c>
      <c r="F2586" s="11">
        <v>888</v>
      </c>
      <c r="G2586" s="6" t="s">
        <v>1354</v>
      </c>
      <c r="H2586" s="11">
        <v>3000</v>
      </c>
      <c r="I2586" s="11">
        <v>2319187</v>
      </c>
      <c r="J2586" s="6" t="s">
        <v>5507</v>
      </c>
      <c r="K2586" s="6" t="s">
        <v>1074</v>
      </c>
      <c r="L2586" s="6" t="s">
        <v>5505</v>
      </c>
      <c r="M2586" s="11" t="s">
        <v>2604</v>
      </c>
      <c r="N2586" s="11"/>
      <c r="O2586" s="6"/>
      <c r="P2586" s="11"/>
      <c r="Q2586" s="11">
        <v>212</v>
      </c>
      <c r="R2586" s="6" t="s">
        <v>25</v>
      </c>
      <c r="S2586" s="6" t="s">
        <v>34</v>
      </c>
      <c r="T2586" s="6" t="s">
        <v>249</v>
      </c>
      <c r="U2586" s="11">
        <v>20000000</v>
      </c>
      <c r="V2586" s="11">
        <v>2013</v>
      </c>
      <c r="W2586" s="11">
        <v>1000</v>
      </c>
      <c r="X2586" s="11">
        <v>7</v>
      </c>
      <c r="Y2586" s="11">
        <v>2.35</v>
      </c>
      <c r="Z2586" s="12">
        <v>23000</v>
      </c>
    </row>
    <row r="2587" spans="1:26" x14ac:dyDescent="0.25">
      <c r="A2587" s="8" t="s">
        <v>20</v>
      </c>
      <c r="B2587" s="9" t="s">
        <v>3019</v>
      </c>
      <c r="C2587" s="13">
        <v>75</v>
      </c>
      <c r="D2587" s="13">
        <v>92</v>
      </c>
      <c r="E2587" s="13">
        <v>29</v>
      </c>
      <c r="F2587" s="13">
        <v>618</v>
      </c>
      <c r="G2587" s="9" t="s">
        <v>443</v>
      </c>
      <c r="H2587" s="13">
        <v>939</v>
      </c>
      <c r="I2587" s="13">
        <v>13922211</v>
      </c>
      <c r="J2587" s="9" t="s">
        <v>599</v>
      </c>
      <c r="K2587" s="9"/>
      <c r="L2587" s="9"/>
      <c r="M2587" s="13"/>
      <c r="N2587" s="13"/>
      <c r="O2587" s="9"/>
      <c r="P2587" s="13"/>
      <c r="Q2587" s="13">
        <v>150</v>
      </c>
      <c r="R2587" s="9" t="s">
        <v>25</v>
      </c>
      <c r="S2587" s="9" t="s">
        <v>26</v>
      </c>
      <c r="T2587" s="9" t="s">
        <v>249</v>
      </c>
      <c r="U2587" s="13">
        <v>16000000</v>
      </c>
      <c r="V2587" s="13">
        <v>2004</v>
      </c>
      <c r="W2587" s="13">
        <v>881</v>
      </c>
      <c r="X2587" s="13">
        <v>4.4000000000000004</v>
      </c>
      <c r="Y2587" s="13">
        <v>1.85</v>
      </c>
      <c r="Z2587" s="14">
        <v>0</v>
      </c>
    </row>
    <row r="2588" spans="1:26" x14ac:dyDescent="0.25">
      <c r="A2588" s="5" t="s">
        <v>20</v>
      </c>
      <c r="B2588" s="6" t="s">
        <v>1747</v>
      </c>
      <c r="C2588" s="11">
        <v>78</v>
      </c>
      <c r="D2588" s="11">
        <v>106</v>
      </c>
      <c r="E2588" s="11">
        <v>172</v>
      </c>
      <c r="F2588" s="11">
        <v>27</v>
      </c>
      <c r="G2588" s="6" t="s">
        <v>2282</v>
      </c>
      <c r="H2588" s="11">
        <v>172</v>
      </c>
      <c r="I2588" s="11"/>
      <c r="J2588" s="6" t="s">
        <v>599</v>
      </c>
      <c r="K2588" s="6" t="s">
        <v>4459</v>
      </c>
      <c r="L2588" s="6"/>
      <c r="M2588" s="11"/>
      <c r="N2588" s="11"/>
      <c r="O2588" s="6"/>
      <c r="P2588" s="11"/>
      <c r="Q2588" s="11">
        <v>49</v>
      </c>
      <c r="R2588" s="6" t="s">
        <v>537</v>
      </c>
      <c r="S2588" s="6" t="s">
        <v>538</v>
      </c>
      <c r="T2588" s="6" t="s">
        <v>42</v>
      </c>
      <c r="U2588" s="11">
        <v>11000000</v>
      </c>
      <c r="V2588" s="11">
        <v>2008</v>
      </c>
      <c r="W2588" s="11">
        <v>55</v>
      </c>
      <c r="X2588" s="11">
        <v>7.1</v>
      </c>
      <c r="Y2588" s="11">
        <v>2.35</v>
      </c>
      <c r="Z2588" s="12">
        <v>3000</v>
      </c>
    </row>
    <row r="2589" spans="1:26" x14ac:dyDescent="0.25">
      <c r="A2589" s="8" t="s">
        <v>20</v>
      </c>
      <c r="B2589" s="9" t="s">
        <v>3020</v>
      </c>
      <c r="C2589" s="13">
        <v>67</v>
      </c>
      <c r="D2589" s="13">
        <v>92</v>
      </c>
      <c r="E2589" s="13">
        <v>6</v>
      </c>
      <c r="F2589" s="13">
        <v>227</v>
      </c>
      <c r="G2589" s="9" t="s">
        <v>3021</v>
      </c>
      <c r="H2589" s="13">
        <v>10000</v>
      </c>
      <c r="I2589" s="13">
        <v>23091</v>
      </c>
      <c r="J2589" s="9" t="s">
        <v>1074</v>
      </c>
      <c r="K2589" s="9" t="s">
        <v>4459</v>
      </c>
      <c r="L2589" s="9" t="s">
        <v>5508</v>
      </c>
      <c r="M2589" s="13"/>
      <c r="N2589" s="13"/>
      <c r="O2589" s="9"/>
      <c r="P2589" s="13"/>
      <c r="Q2589" s="13">
        <v>42</v>
      </c>
      <c r="R2589" s="9" t="s">
        <v>25</v>
      </c>
      <c r="S2589" s="9" t="s">
        <v>34</v>
      </c>
      <c r="T2589" s="9" t="s">
        <v>249</v>
      </c>
      <c r="U2589" s="13">
        <v>15000000</v>
      </c>
      <c r="V2589" s="13">
        <v>2008</v>
      </c>
      <c r="W2589" s="13">
        <v>304</v>
      </c>
      <c r="X2589" s="13">
        <v>6.2</v>
      </c>
      <c r="Y2589" s="13">
        <v>2.35</v>
      </c>
      <c r="Z2589" s="14">
        <v>921</v>
      </c>
    </row>
    <row r="2590" spans="1:26" x14ac:dyDescent="0.25">
      <c r="A2590" s="5" t="s">
        <v>20</v>
      </c>
      <c r="B2590" s="6" t="s">
        <v>3022</v>
      </c>
      <c r="C2590" s="11">
        <v>216</v>
      </c>
      <c r="D2590" s="11">
        <v>161</v>
      </c>
      <c r="E2590" s="11">
        <v>929</v>
      </c>
      <c r="F2590" s="11">
        <v>116</v>
      </c>
      <c r="G2590" s="6" t="s">
        <v>3023</v>
      </c>
      <c r="H2590" s="11">
        <v>488</v>
      </c>
      <c r="I2590" s="11">
        <v>336467</v>
      </c>
      <c r="J2590" s="6" t="s">
        <v>1074</v>
      </c>
      <c r="K2590" s="6" t="s">
        <v>478</v>
      </c>
      <c r="L2590" s="6"/>
      <c r="M2590" s="11"/>
      <c r="N2590" s="11"/>
      <c r="O2590" s="6"/>
      <c r="P2590" s="11"/>
      <c r="Q2590" s="11">
        <v>192</v>
      </c>
      <c r="R2590" s="6" t="s">
        <v>25</v>
      </c>
      <c r="S2590" s="6" t="s">
        <v>538</v>
      </c>
      <c r="T2590" s="6" t="s">
        <v>1430</v>
      </c>
      <c r="U2590" s="11">
        <v>13000000</v>
      </c>
      <c r="V2590" s="11">
        <v>2009</v>
      </c>
      <c r="W2590" s="11">
        <v>289</v>
      </c>
      <c r="X2590" s="11">
        <v>7.3</v>
      </c>
      <c r="Y2590" s="11">
        <v>2.35</v>
      </c>
      <c r="Z2590" s="12">
        <v>23000</v>
      </c>
    </row>
    <row r="2591" spans="1:26" x14ac:dyDescent="0.25">
      <c r="A2591" s="8" t="s">
        <v>20</v>
      </c>
      <c r="B2591" s="9" t="s">
        <v>2734</v>
      </c>
      <c r="C2591" s="13">
        <v>54</v>
      </c>
      <c r="D2591" s="13">
        <v>92</v>
      </c>
      <c r="E2591" s="13">
        <v>143</v>
      </c>
      <c r="F2591" s="13">
        <v>613</v>
      </c>
      <c r="G2591" s="9" t="s">
        <v>3024</v>
      </c>
      <c r="H2591" s="13">
        <v>1000</v>
      </c>
      <c r="I2591" s="13">
        <v>2964</v>
      </c>
      <c r="J2591" s="9" t="s">
        <v>599</v>
      </c>
      <c r="K2591" s="9" t="s">
        <v>1786</v>
      </c>
      <c r="L2591" s="9" t="s">
        <v>4459</v>
      </c>
      <c r="M2591" s="13"/>
      <c r="N2591" s="13"/>
      <c r="O2591" s="9"/>
      <c r="P2591" s="13"/>
      <c r="Q2591" s="13">
        <v>42</v>
      </c>
      <c r="R2591" s="9" t="s">
        <v>25</v>
      </c>
      <c r="S2591" s="9" t="s">
        <v>26</v>
      </c>
      <c r="T2591" s="9" t="s">
        <v>27</v>
      </c>
      <c r="U2591" s="13">
        <v>16000000</v>
      </c>
      <c r="V2591" s="13">
        <v>2012</v>
      </c>
      <c r="W2591" s="13">
        <v>945</v>
      </c>
      <c r="X2591" s="13">
        <v>5.0999999999999996</v>
      </c>
      <c r="Y2591" s="13">
        <v>1.78</v>
      </c>
      <c r="Z2591" s="14">
        <v>0</v>
      </c>
    </row>
    <row r="2592" spans="1:26" x14ac:dyDescent="0.25">
      <c r="A2592" s="5" t="s">
        <v>20</v>
      </c>
      <c r="B2592" s="6" t="s">
        <v>2057</v>
      </c>
      <c r="C2592" s="11">
        <v>84</v>
      </c>
      <c r="D2592" s="11">
        <v>93</v>
      </c>
      <c r="E2592" s="11">
        <v>529</v>
      </c>
      <c r="F2592" s="11">
        <v>805</v>
      </c>
      <c r="G2592" s="6" t="s">
        <v>1889</v>
      </c>
      <c r="H2592" s="11">
        <v>1000</v>
      </c>
      <c r="I2592" s="11"/>
      <c r="J2592" s="6" t="s">
        <v>1074</v>
      </c>
      <c r="K2592" s="6" t="s">
        <v>4118</v>
      </c>
      <c r="L2592" s="6"/>
      <c r="M2592" s="11"/>
      <c r="N2592" s="11"/>
      <c r="O2592" s="6"/>
      <c r="P2592" s="11"/>
      <c r="Q2592" s="11">
        <v>304</v>
      </c>
      <c r="R2592" s="6" t="s">
        <v>25</v>
      </c>
      <c r="S2592" s="6" t="s">
        <v>26</v>
      </c>
      <c r="T2592" s="6" t="s">
        <v>126</v>
      </c>
      <c r="U2592" s="11">
        <v>16000000</v>
      </c>
      <c r="V2592" s="11">
        <v>2009</v>
      </c>
      <c r="W2592" s="11">
        <v>884</v>
      </c>
      <c r="X2592" s="11">
        <v>8.1</v>
      </c>
      <c r="Y2592" s="11">
        <v>1.85</v>
      </c>
      <c r="Z2592" s="12">
        <v>115000</v>
      </c>
    </row>
    <row r="2593" spans="1:26" x14ac:dyDescent="0.25">
      <c r="A2593" s="8" t="s">
        <v>20</v>
      </c>
      <c r="B2593" s="9" t="s">
        <v>3025</v>
      </c>
      <c r="C2593" s="13">
        <v>69</v>
      </c>
      <c r="D2593" s="13">
        <v>110</v>
      </c>
      <c r="E2593" s="13">
        <v>22</v>
      </c>
      <c r="F2593" s="13">
        <v>44</v>
      </c>
      <c r="G2593" s="9" t="s">
        <v>3026</v>
      </c>
      <c r="H2593" s="13">
        <v>5000</v>
      </c>
      <c r="I2593" s="13"/>
      <c r="J2593" s="9" t="s">
        <v>5507</v>
      </c>
      <c r="K2593" s="9" t="s">
        <v>1074</v>
      </c>
      <c r="L2593" s="9" t="s">
        <v>2604</v>
      </c>
      <c r="M2593" s="13"/>
      <c r="N2593" s="13"/>
      <c r="O2593" s="9"/>
      <c r="P2593" s="13"/>
      <c r="Q2593" s="13">
        <v>43</v>
      </c>
      <c r="R2593" s="9" t="s">
        <v>25</v>
      </c>
      <c r="S2593" s="9" t="s">
        <v>538</v>
      </c>
      <c r="T2593" s="9" t="s">
        <v>249</v>
      </c>
      <c r="U2593" s="13">
        <v>16000000</v>
      </c>
      <c r="V2593" s="13">
        <v>2013</v>
      </c>
      <c r="W2593" s="13">
        <v>170</v>
      </c>
      <c r="X2593" s="13">
        <v>6.7</v>
      </c>
      <c r="Y2593" s="13">
        <v>2.35</v>
      </c>
      <c r="Z2593" s="14">
        <v>0</v>
      </c>
    </row>
    <row r="2594" spans="1:26" x14ac:dyDescent="0.25">
      <c r="A2594" s="5" t="s">
        <v>20</v>
      </c>
      <c r="B2594" s="6" t="s">
        <v>3027</v>
      </c>
      <c r="C2594" s="11">
        <v>208</v>
      </c>
      <c r="D2594" s="11">
        <v>122</v>
      </c>
      <c r="E2594" s="11">
        <v>0</v>
      </c>
      <c r="F2594" s="11">
        <v>567</v>
      </c>
      <c r="G2594" s="6" t="s">
        <v>550</v>
      </c>
      <c r="H2594" s="11">
        <v>883</v>
      </c>
      <c r="I2594" s="11">
        <v>2428883</v>
      </c>
      <c r="J2594" s="6" t="s">
        <v>1074</v>
      </c>
      <c r="K2594" s="6" t="s">
        <v>3495</v>
      </c>
      <c r="L2594" s="6"/>
      <c r="M2594" s="11"/>
      <c r="N2594" s="11"/>
      <c r="O2594" s="6"/>
      <c r="P2594" s="11"/>
      <c r="Q2594" s="11">
        <v>132</v>
      </c>
      <c r="R2594" s="6" t="s">
        <v>25</v>
      </c>
      <c r="S2594" s="6" t="s">
        <v>26</v>
      </c>
      <c r="T2594" s="6" t="s">
        <v>249</v>
      </c>
      <c r="U2594" s="11">
        <v>16000000</v>
      </c>
      <c r="V2594" s="11">
        <v>2014</v>
      </c>
      <c r="W2594" s="11">
        <v>596</v>
      </c>
      <c r="X2594" s="11">
        <v>6.6</v>
      </c>
      <c r="Y2594" s="11">
        <v>2.35</v>
      </c>
      <c r="Z2594" s="12">
        <v>0</v>
      </c>
    </row>
    <row r="2595" spans="1:26" x14ac:dyDescent="0.25">
      <c r="A2595" s="8" t="s">
        <v>20</v>
      </c>
      <c r="B2595" s="9" t="s">
        <v>3028</v>
      </c>
      <c r="C2595" s="13">
        <v>32</v>
      </c>
      <c r="D2595" s="13">
        <v>91</v>
      </c>
      <c r="E2595" s="13">
        <v>10</v>
      </c>
      <c r="F2595" s="13">
        <v>574</v>
      </c>
      <c r="G2595" s="9" t="s">
        <v>595</v>
      </c>
      <c r="H2595" s="13">
        <v>890</v>
      </c>
      <c r="I2595" s="13">
        <v>13571817</v>
      </c>
      <c r="J2595" s="9" t="s">
        <v>599</v>
      </c>
      <c r="K2595" s="9" t="s">
        <v>1074</v>
      </c>
      <c r="L2595" s="9" t="s">
        <v>4459</v>
      </c>
      <c r="M2595" s="13" t="s">
        <v>5506</v>
      </c>
      <c r="N2595" s="13"/>
      <c r="O2595" s="9"/>
      <c r="P2595" s="13"/>
      <c r="Q2595" s="13">
        <v>40</v>
      </c>
      <c r="R2595" s="9" t="s">
        <v>25</v>
      </c>
      <c r="S2595" s="9" t="s">
        <v>26</v>
      </c>
      <c r="T2595" s="9" t="s">
        <v>27</v>
      </c>
      <c r="U2595" s="13">
        <v>15600000</v>
      </c>
      <c r="V2595" s="13">
        <v>2002</v>
      </c>
      <c r="W2595" s="13">
        <v>578</v>
      </c>
      <c r="X2595" s="13">
        <v>4.5</v>
      </c>
      <c r="Y2595" s="13">
        <v>1.85</v>
      </c>
      <c r="Z2595" s="14">
        <v>939</v>
      </c>
    </row>
    <row r="2596" spans="1:26" x14ac:dyDescent="0.25">
      <c r="A2596" s="5" t="s">
        <v>20</v>
      </c>
      <c r="B2596" s="6" t="s">
        <v>42</v>
      </c>
      <c r="C2596" s="11">
        <v>20</v>
      </c>
      <c r="D2596" s="11">
        <v>45</v>
      </c>
      <c r="E2596" s="11"/>
      <c r="F2596" s="11">
        <v>15</v>
      </c>
      <c r="G2596" s="6" t="s">
        <v>3029</v>
      </c>
      <c r="H2596" s="11">
        <v>422</v>
      </c>
      <c r="I2596" s="11"/>
      <c r="J2596" s="6" t="s">
        <v>599</v>
      </c>
      <c r="K2596" s="6" t="s">
        <v>5507</v>
      </c>
      <c r="L2596" s="6" t="s">
        <v>1074</v>
      </c>
      <c r="M2596" s="11"/>
      <c r="N2596" s="11"/>
      <c r="O2596" s="6"/>
      <c r="P2596" s="11"/>
      <c r="Q2596" s="11">
        <v>79</v>
      </c>
      <c r="R2596" s="6" t="s">
        <v>25</v>
      </c>
      <c r="S2596" s="6" t="s">
        <v>3030</v>
      </c>
      <c r="T2596" s="6" t="s">
        <v>881</v>
      </c>
      <c r="U2596" s="11">
        <v>34000000</v>
      </c>
      <c r="V2596" s="11"/>
      <c r="W2596" s="11">
        <v>57</v>
      </c>
      <c r="X2596" s="11">
        <v>8.1</v>
      </c>
      <c r="Y2596" s="11">
        <v>16</v>
      </c>
      <c r="Z2596" s="12">
        <v>16000</v>
      </c>
    </row>
    <row r="2597" spans="1:26" x14ac:dyDescent="0.25">
      <c r="A2597" s="8" t="s">
        <v>20</v>
      </c>
      <c r="B2597" s="9" t="s">
        <v>2261</v>
      </c>
      <c r="C2597" s="13">
        <v>78</v>
      </c>
      <c r="D2597" s="13">
        <v>115</v>
      </c>
      <c r="E2597" s="13">
        <v>460</v>
      </c>
      <c r="F2597" s="13">
        <v>125</v>
      </c>
      <c r="G2597" s="9" t="s">
        <v>3031</v>
      </c>
      <c r="H2597" s="13">
        <v>232</v>
      </c>
      <c r="I2597" s="13">
        <v>1554566</v>
      </c>
      <c r="J2597" s="9" t="s">
        <v>1074</v>
      </c>
      <c r="K2597" s="9" t="s">
        <v>5508</v>
      </c>
      <c r="L2597" s="9"/>
      <c r="M2597" s="13"/>
      <c r="N2597" s="13"/>
      <c r="O2597" s="9"/>
      <c r="P2597" s="13"/>
      <c r="Q2597" s="13">
        <v>180</v>
      </c>
      <c r="R2597" s="9" t="s">
        <v>25</v>
      </c>
      <c r="S2597" s="9" t="s">
        <v>121</v>
      </c>
      <c r="T2597" s="9" t="s">
        <v>249</v>
      </c>
      <c r="U2597" s="13"/>
      <c r="V2597" s="13">
        <v>2002</v>
      </c>
      <c r="W2597" s="13">
        <v>150</v>
      </c>
      <c r="X2597" s="13">
        <v>6.6</v>
      </c>
      <c r="Y2597" s="13">
        <v>1.66</v>
      </c>
      <c r="Z2597" s="14">
        <v>824</v>
      </c>
    </row>
    <row r="2598" spans="1:26" x14ac:dyDescent="0.25">
      <c r="A2598" s="5" t="s">
        <v>20</v>
      </c>
      <c r="B2598" s="6" t="s">
        <v>3032</v>
      </c>
      <c r="C2598" s="11">
        <v>21</v>
      </c>
      <c r="D2598" s="11">
        <v>94</v>
      </c>
      <c r="E2598" s="11">
        <v>4</v>
      </c>
      <c r="F2598" s="11">
        <v>518</v>
      </c>
      <c r="G2598" s="6" t="s">
        <v>1251</v>
      </c>
      <c r="H2598" s="11">
        <v>844</v>
      </c>
      <c r="I2598" s="11">
        <v>508867</v>
      </c>
      <c r="J2598" s="6" t="s">
        <v>1074</v>
      </c>
      <c r="K2598" s="6" t="s">
        <v>5506</v>
      </c>
      <c r="L2598" s="6"/>
      <c r="M2598" s="11"/>
      <c r="N2598" s="11"/>
      <c r="O2598" s="6"/>
      <c r="P2598" s="11"/>
      <c r="Q2598" s="11">
        <v>26</v>
      </c>
      <c r="R2598" s="6" t="s">
        <v>25</v>
      </c>
      <c r="S2598" s="6" t="s">
        <v>26</v>
      </c>
      <c r="T2598" s="6" t="s">
        <v>54</v>
      </c>
      <c r="U2598" s="11"/>
      <c r="V2598" s="11">
        <v>2001</v>
      </c>
      <c r="W2598" s="11">
        <v>626</v>
      </c>
      <c r="X2598" s="11">
        <v>6.5</v>
      </c>
      <c r="Y2598" s="11">
        <v>2.35</v>
      </c>
      <c r="Z2598" s="12">
        <v>282</v>
      </c>
    </row>
    <row r="2599" spans="1:26" x14ac:dyDescent="0.25">
      <c r="A2599" s="8" t="s">
        <v>20</v>
      </c>
      <c r="B2599" s="9" t="s">
        <v>3033</v>
      </c>
      <c r="C2599" s="13">
        <v>40</v>
      </c>
      <c r="D2599" s="13">
        <v>93</v>
      </c>
      <c r="E2599" s="13">
        <v>7</v>
      </c>
      <c r="F2599" s="13">
        <v>922</v>
      </c>
      <c r="G2599" s="9" t="s">
        <v>739</v>
      </c>
      <c r="H2599" s="13">
        <v>1000</v>
      </c>
      <c r="I2599" s="13">
        <v>1181197</v>
      </c>
      <c r="J2599" s="9" t="s">
        <v>1074</v>
      </c>
      <c r="K2599" s="9" t="s">
        <v>5505</v>
      </c>
      <c r="L2599" s="9" t="s">
        <v>2604</v>
      </c>
      <c r="M2599" s="13"/>
      <c r="N2599" s="13"/>
      <c r="O2599" s="9"/>
      <c r="P2599" s="13"/>
      <c r="Q2599" s="13">
        <v>24</v>
      </c>
      <c r="R2599" s="9" t="s">
        <v>25</v>
      </c>
      <c r="S2599" s="9" t="s">
        <v>26</v>
      </c>
      <c r="T2599" s="9" t="s">
        <v>249</v>
      </c>
      <c r="U2599" s="13">
        <v>15500000</v>
      </c>
      <c r="V2599" s="13">
        <v>2005</v>
      </c>
      <c r="W2599" s="13">
        <v>1000</v>
      </c>
      <c r="X2599" s="13">
        <v>5.9</v>
      </c>
      <c r="Y2599" s="13">
        <v>1.85</v>
      </c>
      <c r="Z2599" s="14">
        <v>191</v>
      </c>
    </row>
    <row r="2600" spans="1:26" x14ac:dyDescent="0.25">
      <c r="A2600" s="5" t="s">
        <v>20</v>
      </c>
      <c r="B2600" s="6" t="s">
        <v>3034</v>
      </c>
      <c r="C2600" s="11">
        <v>40</v>
      </c>
      <c r="D2600" s="11">
        <v>94</v>
      </c>
      <c r="E2600" s="11">
        <v>7</v>
      </c>
      <c r="F2600" s="11">
        <v>17</v>
      </c>
      <c r="G2600" s="6" t="s">
        <v>3035</v>
      </c>
      <c r="H2600" s="11">
        <v>235</v>
      </c>
      <c r="I2600" s="11">
        <v>81525</v>
      </c>
      <c r="J2600" s="6" t="s">
        <v>497</v>
      </c>
      <c r="K2600" s="6" t="s">
        <v>599</v>
      </c>
      <c r="L2600" s="6" t="s">
        <v>5507</v>
      </c>
      <c r="M2600" s="11" t="s">
        <v>1074</v>
      </c>
      <c r="N2600" s="11" t="s">
        <v>2604</v>
      </c>
      <c r="O2600" s="6"/>
      <c r="P2600" s="11"/>
      <c r="Q2600" s="11">
        <v>91</v>
      </c>
      <c r="R2600" s="6" t="s">
        <v>537</v>
      </c>
      <c r="S2600" s="6" t="s">
        <v>538</v>
      </c>
      <c r="T2600" s="6" t="s">
        <v>249</v>
      </c>
      <c r="U2600" s="11">
        <v>15300000</v>
      </c>
      <c r="V2600" s="11">
        <v>2001</v>
      </c>
      <c r="W2600" s="11">
        <v>46</v>
      </c>
      <c r="X2600" s="11">
        <v>6.6</v>
      </c>
      <c r="Y2600" s="11">
        <v>2.35</v>
      </c>
      <c r="Z2600" s="12">
        <v>0</v>
      </c>
    </row>
    <row r="2601" spans="1:26" x14ac:dyDescent="0.25">
      <c r="A2601" s="8" t="s">
        <v>20</v>
      </c>
      <c r="B2601" s="9" t="s">
        <v>275</v>
      </c>
      <c r="C2601" s="13">
        <v>251</v>
      </c>
      <c r="D2601" s="13">
        <v>95</v>
      </c>
      <c r="E2601" s="13">
        <v>571</v>
      </c>
      <c r="F2601" s="13">
        <v>102</v>
      </c>
      <c r="G2601" s="9" t="s">
        <v>1093</v>
      </c>
      <c r="H2601" s="13">
        <v>499</v>
      </c>
      <c r="I2601" s="13">
        <v>7774730</v>
      </c>
      <c r="J2601" s="9" t="s">
        <v>599</v>
      </c>
      <c r="K2601" s="9" t="s">
        <v>1786</v>
      </c>
      <c r="L2601" s="9" t="s">
        <v>2970</v>
      </c>
      <c r="M2601" s="13"/>
      <c r="N2601" s="13"/>
      <c r="O2601" s="9"/>
      <c r="P2601" s="13"/>
      <c r="Q2601" s="13">
        <v>352</v>
      </c>
      <c r="R2601" s="9" t="s">
        <v>25</v>
      </c>
      <c r="S2601" s="9" t="s">
        <v>121</v>
      </c>
      <c r="T2601" s="9" t="s">
        <v>249</v>
      </c>
      <c r="U2601" s="13">
        <v>15500000</v>
      </c>
      <c r="V2601" s="13">
        <v>2006</v>
      </c>
      <c r="W2601" s="13">
        <v>298</v>
      </c>
      <c r="X2601" s="13">
        <v>6.5</v>
      </c>
      <c r="Y2601" s="13">
        <v>1.85</v>
      </c>
      <c r="Z2601" s="14">
        <v>0</v>
      </c>
    </row>
    <row r="2602" spans="1:26" x14ac:dyDescent="0.25">
      <c r="A2602" s="5" t="s">
        <v>20</v>
      </c>
      <c r="B2602" s="6" t="s">
        <v>833</v>
      </c>
      <c r="C2602" s="11">
        <v>94</v>
      </c>
      <c r="D2602" s="11">
        <v>105</v>
      </c>
      <c r="E2602" s="11">
        <v>102</v>
      </c>
      <c r="F2602" s="11">
        <v>383</v>
      </c>
      <c r="G2602" s="6" t="s">
        <v>490</v>
      </c>
      <c r="H2602" s="11">
        <v>901</v>
      </c>
      <c r="I2602" s="11">
        <v>234760500</v>
      </c>
      <c r="J2602" s="6" t="s">
        <v>497</v>
      </c>
      <c r="K2602" s="6" t="s">
        <v>599</v>
      </c>
      <c r="L2602" s="6" t="s">
        <v>5507</v>
      </c>
      <c r="M2602" s="11"/>
      <c r="N2602" s="11"/>
      <c r="O2602" s="6"/>
      <c r="P2602" s="11"/>
      <c r="Q2602" s="11">
        <v>175</v>
      </c>
      <c r="R2602" s="6" t="s">
        <v>25</v>
      </c>
      <c r="S2602" s="6" t="s">
        <v>26</v>
      </c>
      <c r="T2602" s="6" t="s">
        <v>249</v>
      </c>
      <c r="U2602" s="11">
        <v>14000000</v>
      </c>
      <c r="V2602" s="11">
        <v>1984</v>
      </c>
      <c r="W2602" s="11">
        <v>605</v>
      </c>
      <c r="X2602" s="11">
        <v>7.3</v>
      </c>
      <c r="Y2602" s="11">
        <v>1.85</v>
      </c>
      <c r="Z2602" s="12">
        <v>0</v>
      </c>
    </row>
    <row r="2603" spans="1:26" x14ac:dyDescent="0.25">
      <c r="A2603" s="8" t="s">
        <v>20</v>
      </c>
      <c r="B2603" s="9" t="s">
        <v>474</v>
      </c>
      <c r="C2603" s="13">
        <v>102</v>
      </c>
      <c r="D2603" s="13">
        <v>103</v>
      </c>
      <c r="E2603" s="13">
        <v>0</v>
      </c>
      <c r="F2603" s="13">
        <v>925</v>
      </c>
      <c r="G2603" s="9" t="s">
        <v>928</v>
      </c>
      <c r="H2603" s="13">
        <v>3000</v>
      </c>
      <c r="I2603" s="13">
        <v>285761243</v>
      </c>
      <c r="J2603" s="9" t="s">
        <v>599</v>
      </c>
      <c r="K2603" s="9" t="s">
        <v>4118</v>
      </c>
      <c r="L2603" s="9"/>
      <c r="M2603" s="13"/>
      <c r="N2603" s="13"/>
      <c r="O2603" s="9"/>
      <c r="P2603" s="13"/>
      <c r="Q2603" s="13">
        <v>305</v>
      </c>
      <c r="R2603" s="9" t="s">
        <v>25</v>
      </c>
      <c r="S2603" s="9" t="s">
        <v>26</v>
      </c>
      <c r="T2603" s="9" t="s">
        <v>54</v>
      </c>
      <c r="U2603" s="13">
        <v>18000000</v>
      </c>
      <c r="V2603" s="13">
        <v>1990</v>
      </c>
      <c r="W2603" s="13">
        <v>1000</v>
      </c>
      <c r="X2603" s="13">
        <v>7.5</v>
      </c>
      <c r="Y2603" s="13">
        <v>1.85</v>
      </c>
      <c r="Z2603" s="14">
        <v>20000</v>
      </c>
    </row>
    <row r="2604" spans="1:26" x14ac:dyDescent="0.25">
      <c r="A2604" s="5" t="s">
        <v>20</v>
      </c>
      <c r="B2604" s="6" t="s">
        <v>403</v>
      </c>
      <c r="C2604" s="11">
        <v>21</v>
      </c>
      <c r="D2604" s="11">
        <v>102</v>
      </c>
      <c r="E2604" s="11">
        <v>12000</v>
      </c>
      <c r="F2604" s="11">
        <v>801</v>
      </c>
      <c r="G2604" s="6" t="s">
        <v>856</v>
      </c>
      <c r="H2604" s="11">
        <v>19000</v>
      </c>
      <c r="I2604" s="11">
        <v>167780960</v>
      </c>
      <c r="J2604" s="6" t="s">
        <v>599</v>
      </c>
      <c r="K2604" s="6" t="s">
        <v>1074</v>
      </c>
      <c r="L2604" s="6" t="s">
        <v>4118</v>
      </c>
      <c r="M2604" s="11"/>
      <c r="N2604" s="11"/>
      <c r="O2604" s="6"/>
      <c r="P2604" s="11"/>
      <c r="Q2604" s="11">
        <v>42</v>
      </c>
      <c r="R2604" s="6" t="s">
        <v>25</v>
      </c>
      <c r="S2604" s="6" t="s">
        <v>26</v>
      </c>
      <c r="T2604" s="6" t="s">
        <v>54</v>
      </c>
      <c r="U2604" s="11">
        <v>11000000</v>
      </c>
      <c r="V2604" s="11">
        <v>1987</v>
      </c>
      <c r="W2604" s="11">
        <v>875</v>
      </c>
      <c r="X2604" s="11">
        <v>5.9</v>
      </c>
      <c r="Y2604" s="11">
        <v>1.85</v>
      </c>
      <c r="Z2604" s="12">
        <v>3000</v>
      </c>
    </row>
    <row r="2605" spans="1:26" x14ac:dyDescent="0.25">
      <c r="A2605" s="8" t="s">
        <v>20</v>
      </c>
      <c r="B2605" s="9" t="s">
        <v>767</v>
      </c>
      <c r="C2605" s="13">
        <v>94</v>
      </c>
      <c r="D2605" s="13">
        <v>116</v>
      </c>
      <c r="E2605" s="13">
        <v>521</v>
      </c>
      <c r="F2605" s="13">
        <v>481</v>
      </c>
      <c r="G2605" s="9" t="s">
        <v>767</v>
      </c>
      <c r="H2605" s="13">
        <v>13000</v>
      </c>
      <c r="I2605" s="13">
        <v>177200000</v>
      </c>
      <c r="J2605" s="9" t="s">
        <v>599</v>
      </c>
      <c r="K2605" s="9" t="s">
        <v>1074</v>
      </c>
      <c r="L2605" s="9" t="s">
        <v>4459</v>
      </c>
      <c r="M2605" s="13"/>
      <c r="N2605" s="13"/>
      <c r="O2605" s="9"/>
      <c r="P2605" s="13"/>
      <c r="Q2605" s="13">
        <v>194</v>
      </c>
      <c r="R2605" s="9" t="s">
        <v>25</v>
      </c>
      <c r="S2605" s="9" t="s">
        <v>26</v>
      </c>
      <c r="T2605" s="9" t="s">
        <v>54</v>
      </c>
      <c r="U2605" s="13">
        <v>22000000</v>
      </c>
      <c r="V2605" s="13">
        <v>1982</v>
      </c>
      <c r="W2605" s="13">
        <v>521</v>
      </c>
      <c r="X2605" s="13">
        <v>7.4</v>
      </c>
      <c r="Y2605" s="13">
        <v>2.35</v>
      </c>
      <c r="Z2605" s="14">
        <v>0</v>
      </c>
    </row>
    <row r="2606" spans="1:26" x14ac:dyDescent="0.25">
      <c r="A2606" s="5" t="s">
        <v>20</v>
      </c>
      <c r="B2606" s="6" t="s">
        <v>619</v>
      </c>
      <c r="C2606" s="11">
        <v>173</v>
      </c>
      <c r="D2606" s="11">
        <v>110</v>
      </c>
      <c r="E2606" s="11">
        <v>12000</v>
      </c>
      <c r="F2606" s="11">
        <v>555</v>
      </c>
      <c r="G2606" s="6" t="s">
        <v>763</v>
      </c>
      <c r="H2606" s="11">
        <v>10000</v>
      </c>
      <c r="I2606" s="11">
        <v>176781728</v>
      </c>
      <c r="J2606" s="6" t="s">
        <v>497</v>
      </c>
      <c r="K2606" s="6" t="s">
        <v>1074</v>
      </c>
      <c r="L2606" s="6" t="s">
        <v>4459</v>
      </c>
      <c r="M2606" s="11"/>
      <c r="N2606" s="11"/>
      <c r="O2606" s="6"/>
      <c r="P2606" s="11"/>
      <c r="Q2606" s="11">
        <v>388</v>
      </c>
      <c r="R2606" s="6" t="s">
        <v>25</v>
      </c>
      <c r="S2606" s="6" t="s">
        <v>26</v>
      </c>
      <c r="T2606" s="6" t="s">
        <v>54</v>
      </c>
      <c r="U2606" s="11">
        <v>15000000</v>
      </c>
      <c r="V2606" s="11">
        <v>1986</v>
      </c>
      <c r="W2606" s="11">
        <v>1000</v>
      </c>
      <c r="X2606" s="11">
        <v>6.9</v>
      </c>
      <c r="Y2606" s="11">
        <v>1.33</v>
      </c>
      <c r="Z2606" s="12">
        <v>19000</v>
      </c>
    </row>
    <row r="2607" spans="1:26" x14ac:dyDescent="0.25">
      <c r="A2607" s="8" t="s">
        <v>20</v>
      </c>
      <c r="B2607" s="9" t="s">
        <v>415</v>
      </c>
      <c r="C2607" s="13">
        <v>287</v>
      </c>
      <c r="D2607" s="13">
        <v>120</v>
      </c>
      <c r="E2607" s="13">
        <v>0</v>
      </c>
      <c r="F2607" s="13">
        <v>5</v>
      </c>
      <c r="G2607" s="9" t="s">
        <v>3036</v>
      </c>
      <c r="H2607" s="13">
        <v>103</v>
      </c>
      <c r="I2607" s="13">
        <v>128067808</v>
      </c>
      <c r="J2607" s="9" t="s">
        <v>497</v>
      </c>
      <c r="K2607" s="9" t="s">
        <v>1074</v>
      </c>
      <c r="L2607" s="9" t="s">
        <v>4459</v>
      </c>
      <c r="M2607" s="13"/>
      <c r="N2607" s="13"/>
      <c r="O2607" s="9"/>
      <c r="P2607" s="13"/>
      <c r="Q2607" s="13">
        <v>1641</v>
      </c>
      <c r="R2607" s="9" t="s">
        <v>687</v>
      </c>
      <c r="S2607" s="9" t="s">
        <v>3038</v>
      </c>
      <c r="T2607" s="9" t="s">
        <v>27</v>
      </c>
      <c r="U2607" s="13">
        <v>15000000</v>
      </c>
      <c r="V2607" s="13">
        <v>2000</v>
      </c>
      <c r="W2607" s="13">
        <v>21</v>
      </c>
      <c r="X2607" s="13">
        <v>7.9</v>
      </c>
      <c r="Y2607" s="13">
        <v>2.35</v>
      </c>
      <c r="Z2607" s="14">
        <v>0</v>
      </c>
    </row>
    <row r="2608" spans="1:26" x14ac:dyDescent="0.25">
      <c r="A2608" s="5" t="s">
        <v>20</v>
      </c>
      <c r="B2608" s="6" t="s">
        <v>31</v>
      </c>
      <c r="C2608" s="11">
        <v>176</v>
      </c>
      <c r="D2608" s="11">
        <v>122</v>
      </c>
      <c r="E2608" s="11">
        <v>0</v>
      </c>
      <c r="F2608" s="11">
        <v>158</v>
      </c>
      <c r="G2608" s="6" t="s">
        <v>1424</v>
      </c>
      <c r="H2608" s="11">
        <v>18000</v>
      </c>
      <c r="I2608" s="11">
        <v>130058047</v>
      </c>
      <c r="J2608" s="6" t="s">
        <v>1074</v>
      </c>
      <c r="K2608" s="6"/>
      <c r="L2608" s="6"/>
      <c r="M2608" s="11"/>
      <c r="N2608" s="11"/>
      <c r="O2608" s="6"/>
      <c r="P2608" s="11"/>
      <c r="Q2608" s="11">
        <v>2715</v>
      </c>
      <c r="R2608" s="6" t="s">
        <v>25</v>
      </c>
      <c r="S2608" s="6" t="s">
        <v>26</v>
      </c>
      <c r="T2608" s="6" t="s">
        <v>249</v>
      </c>
      <c r="U2608" s="11">
        <v>15000000</v>
      </c>
      <c r="V2608" s="11">
        <v>1999</v>
      </c>
      <c r="W2608" s="11">
        <v>828</v>
      </c>
      <c r="X2608" s="11">
        <v>8.4</v>
      </c>
      <c r="Y2608" s="11">
        <v>2.35</v>
      </c>
      <c r="Z2608" s="12">
        <v>22000</v>
      </c>
    </row>
    <row r="2609" spans="1:26" x14ac:dyDescent="0.25">
      <c r="A2609" s="8" t="s">
        <v>20</v>
      </c>
      <c r="B2609" s="9" t="s">
        <v>1145</v>
      </c>
      <c r="C2609" s="13">
        <v>479</v>
      </c>
      <c r="D2609" s="13">
        <v>118</v>
      </c>
      <c r="E2609" s="13">
        <v>0</v>
      </c>
      <c r="F2609" s="13">
        <v>520</v>
      </c>
      <c r="G2609" s="9" t="s">
        <v>522</v>
      </c>
      <c r="H2609" s="13">
        <v>14000</v>
      </c>
      <c r="I2609" s="13">
        <v>138795342</v>
      </c>
      <c r="J2609" s="9" t="s">
        <v>3170</v>
      </c>
      <c r="K2609" s="9" t="s">
        <v>1074</v>
      </c>
      <c r="L2609" s="9" t="s">
        <v>5155</v>
      </c>
      <c r="M2609" s="13" t="s">
        <v>4459</v>
      </c>
      <c r="N2609" s="13"/>
      <c r="O2609" s="9"/>
      <c r="P2609" s="13"/>
      <c r="Q2609" s="13">
        <v>636</v>
      </c>
      <c r="R2609" s="9" t="s">
        <v>25</v>
      </c>
      <c r="S2609" s="9" t="s">
        <v>34</v>
      </c>
      <c r="T2609" s="9" t="s">
        <v>249</v>
      </c>
      <c r="U2609" s="13">
        <v>15000000</v>
      </c>
      <c r="V2609" s="13">
        <v>2010</v>
      </c>
      <c r="W2609" s="13">
        <v>1000</v>
      </c>
      <c r="X2609" s="13">
        <v>8</v>
      </c>
      <c r="Y2609" s="13">
        <v>1.85</v>
      </c>
      <c r="Z2609" s="14">
        <v>64000</v>
      </c>
    </row>
    <row r="2610" spans="1:26" x14ac:dyDescent="0.25">
      <c r="A2610" s="5" t="s">
        <v>20</v>
      </c>
      <c r="B2610" s="6" t="s">
        <v>900</v>
      </c>
      <c r="C2610" s="11">
        <v>27</v>
      </c>
      <c r="D2610" s="11">
        <v>107</v>
      </c>
      <c r="E2610" s="11">
        <v>425</v>
      </c>
      <c r="F2610" s="11">
        <v>247</v>
      </c>
      <c r="G2610" s="6" t="s">
        <v>2668</v>
      </c>
      <c r="H2610" s="11">
        <v>742</v>
      </c>
      <c r="I2610" s="11">
        <v>111936400</v>
      </c>
      <c r="J2610" s="6" t="s">
        <v>599</v>
      </c>
      <c r="K2610" s="6" t="s">
        <v>5507</v>
      </c>
      <c r="L2610" s="6"/>
      <c r="M2610" s="11"/>
      <c r="N2610" s="11"/>
      <c r="O2610" s="6"/>
      <c r="P2610" s="11"/>
      <c r="Q2610" s="11">
        <v>79</v>
      </c>
      <c r="R2610" s="6" t="s">
        <v>25</v>
      </c>
      <c r="S2610" s="6" t="s">
        <v>26</v>
      </c>
      <c r="T2610" s="6" t="s">
        <v>54</v>
      </c>
      <c r="U2610" s="11">
        <v>15000000</v>
      </c>
      <c r="V2610" s="11">
        <v>1988</v>
      </c>
      <c r="W2610" s="11">
        <v>384</v>
      </c>
      <c r="X2610" s="11">
        <v>6</v>
      </c>
      <c r="Y2610" s="11">
        <v>1.85</v>
      </c>
      <c r="Z2610" s="12">
        <v>0</v>
      </c>
    </row>
    <row r="2611" spans="1:26" x14ac:dyDescent="0.25">
      <c r="A2611" s="8" t="s">
        <v>20</v>
      </c>
      <c r="B2611" s="9" t="s">
        <v>42</v>
      </c>
      <c r="C2611" s="13">
        <v>20</v>
      </c>
      <c r="D2611" s="13">
        <v>45</v>
      </c>
      <c r="E2611" s="13"/>
      <c r="F2611" s="13">
        <v>260</v>
      </c>
      <c r="G2611" s="9" t="s">
        <v>3039</v>
      </c>
      <c r="H2611" s="13">
        <v>460</v>
      </c>
      <c r="I2611" s="13"/>
      <c r="J2611" s="9" t="s">
        <v>5507</v>
      </c>
      <c r="K2611" s="9" t="s">
        <v>1074</v>
      </c>
      <c r="L2611" s="9" t="s">
        <v>1786</v>
      </c>
      <c r="M2611" s="13" t="s">
        <v>5505</v>
      </c>
      <c r="N2611" s="13" t="s">
        <v>2604</v>
      </c>
      <c r="O2611" s="9"/>
      <c r="P2611" s="13"/>
      <c r="Q2611" s="13">
        <v>68</v>
      </c>
      <c r="R2611" s="9" t="s">
        <v>25</v>
      </c>
      <c r="S2611" s="9" t="s">
        <v>26</v>
      </c>
      <c r="T2611" s="9" t="s">
        <v>436</v>
      </c>
      <c r="U2611" s="13"/>
      <c r="V2611" s="13"/>
      <c r="W2611" s="13">
        <v>292</v>
      </c>
      <c r="X2611" s="13">
        <v>7.3</v>
      </c>
      <c r="Y2611" s="13">
        <v>16</v>
      </c>
      <c r="Z2611" s="14">
        <v>0</v>
      </c>
    </row>
    <row r="2612" spans="1:26" x14ac:dyDescent="0.25">
      <c r="A2612" s="5" t="s">
        <v>20</v>
      </c>
      <c r="B2612" s="6" t="s">
        <v>3040</v>
      </c>
      <c r="C2612" s="11">
        <v>60</v>
      </c>
      <c r="D2612" s="11">
        <v>102</v>
      </c>
      <c r="E2612" s="11">
        <v>4</v>
      </c>
      <c r="F2612" s="11">
        <v>882</v>
      </c>
      <c r="G2612" s="6" t="s">
        <v>199</v>
      </c>
      <c r="H2612" s="11">
        <v>17000</v>
      </c>
      <c r="I2612" s="11">
        <v>317040</v>
      </c>
      <c r="J2612" s="6" t="s">
        <v>1074</v>
      </c>
      <c r="K2612" s="6" t="s">
        <v>4459</v>
      </c>
      <c r="L2612" s="6"/>
      <c r="M2612" s="11"/>
      <c r="N2612" s="11"/>
      <c r="O2612" s="6"/>
      <c r="P2612" s="11"/>
      <c r="Q2612" s="11">
        <v>36</v>
      </c>
      <c r="R2612" s="6" t="s">
        <v>25</v>
      </c>
      <c r="S2612" s="6" t="s">
        <v>26</v>
      </c>
      <c r="T2612" s="6" t="s">
        <v>27</v>
      </c>
      <c r="U2612" s="11">
        <v>15500000</v>
      </c>
      <c r="V2612" s="11">
        <v>2008</v>
      </c>
      <c r="W2612" s="11">
        <v>13000</v>
      </c>
      <c r="X2612" s="11">
        <v>6.8</v>
      </c>
      <c r="Y2612" s="11">
        <v>2.35</v>
      </c>
      <c r="Z2612" s="12">
        <v>1000</v>
      </c>
    </row>
    <row r="2613" spans="1:26" x14ac:dyDescent="0.25">
      <c r="A2613" s="8" t="s">
        <v>20</v>
      </c>
      <c r="B2613" s="9" t="s">
        <v>172</v>
      </c>
      <c r="C2613" s="13">
        <v>70</v>
      </c>
      <c r="D2613" s="13">
        <v>154</v>
      </c>
      <c r="E2613" s="13">
        <v>14000</v>
      </c>
      <c r="F2613" s="13">
        <v>271</v>
      </c>
      <c r="G2613" s="9" t="s">
        <v>3041</v>
      </c>
      <c r="H2613" s="13">
        <v>852</v>
      </c>
      <c r="I2613" s="13">
        <v>94175854</v>
      </c>
      <c r="J2613" s="9" t="s">
        <v>1074</v>
      </c>
      <c r="K2613" s="9"/>
      <c r="L2613" s="9"/>
      <c r="M2613" s="13"/>
      <c r="N2613" s="13"/>
      <c r="O2613" s="9"/>
      <c r="P2613" s="13"/>
      <c r="Q2613" s="13">
        <v>199</v>
      </c>
      <c r="R2613" s="9" t="s">
        <v>25</v>
      </c>
      <c r="S2613" s="9" t="s">
        <v>26</v>
      </c>
      <c r="T2613" s="9" t="s">
        <v>27</v>
      </c>
      <c r="U2613" s="13">
        <v>15000000</v>
      </c>
      <c r="V2613" s="13">
        <v>1985</v>
      </c>
      <c r="W2613" s="13">
        <v>581</v>
      </c>
      <c r="X2613" s="13">
        <v>7.8</v>
      </c>
      <c r="Y2613" s="13">
        <v>1.85</v>
      </c>
      <c r="Z2613" s="14">
        <v>6000</v>
      </c>
    </row>
    <row r="2614" spans="1:26" x14ac:dyDescent="0.25">
      <c r="A2614" s="5" t="s">
        <v>20</v>
      </c>
      <c r="B2614" s="6" t="s">
        <v>3042</v>
      </c>
      <c r="C2614" s="11">
        <v>43</v>
      </c>
      <c r="D2614" s="11">
        <v>103</v>
      </c>
      <c r="E2614" s="11">
        <v>2</v>
      </c>
      <c r="F2614" s="11">
        <v>13</v>
      </c>
      <c r="G2614" s="6" t="s">
        <v>3043</v>
      </c>
      <c r="H2614" s="11">
        <v>94</v>
      </c>
      <c r="I2614" s="11"/>
      <c r="J2614" s="6" t="s">
        <v>497</v>
      </c>
      <c r="K2614" s="6" t="s">
        <v>599</v>
      </c>
      <c r="L2614" s="6" t="s">
        <v>1074</v>
      </c>
      <c r="M2614" s="11" t="s">
        <v>2604</v>
      </c>
      <c r="N2614" s="11"/>
      <c r="O2614" s="6"/>
      <c r="P2614" s="11"/>
      <c r="Q2614" s="11">
        <v>25</v>
      </c>
      <c r="R2614" s="6" t="s">
        <v>3044</v>
      </c>
      <c r="S2614" s="6" t="s">
        <v>1624</v>
      </c>
      <c r="T2614" s="6" t="s">
        <v>249</v>
      </c>
      <c r="U2614" s="11"/>
      <c r="V2614" s="11">
        <v>2009</v>
      </c>
      <c r="W2614" s="11">
        <v>80</v>
      </c>
      <c r="X2614" s="11">
        <v>5.7</v>
      </c>
      <c r="Y2614" s="11">
        <v>2.35</v>
      </c>
      <c r="Z2614" s="12">
        <v>558</v>
      </c>
    </row>
    <row r="2615" spans="1:26" x14ac:dyDescent="0.25">
      <c r="A2615" s="8" t="s">
        <v>20</v>
      </c>
      <c r="B2615" s="9" t="s">
        <v>748</v>
      </c>
      <c r="C2615" s="13">
        <v>1</v>
      </c>
      <c r="D2615" s="13">
        <v>141</v>
      </c>
      <c r="E2615" s="13">
        <v>335</v>
      </c>
      <c r="F2615" s="13">
        <v>635</v>
      </c>
      <c r="G2615" s="9" t="s">
        <v>343</v>
      </c>
      <c r="H2615" s="13">
        <v>11000</v>
      </c>
      <c r="I2615" s="13"/>
      <c r="J2615" s="9" t="s">
        <v>378</v>
      </c>
      <c r="K2615" s="9" t="s">
        <v>1074</v>
      </c>
      <c r="L2615" s="9" t="s">
        <v>5155</v>
      </c>
      <c r="M2615" s="13"/>
      <c r="N2615" s="13"/>
      <c r="O2615" s="9"/>
      <c r="P2615" s="13"/>
      <c r="Q2615" s="13">
        <v>1</v>
      </c>
      <c r="R2615" s="9" t="s">
        <v>25</v>
      </c>
      <c r="S2615" s="9" t="s">
        <v>26</v>
      </c>
      <c r="T2615" s="9" t="s">
        <v>27</v>
      </c>
      <c r="U2615" s="13">
        <v>100000000</v>
      </c>
      <c r="V2615" s="13">
        <v>2016</v>
      </c>
      <c r="W2615" s="13">
        <v>744</v>
      </c>
      <c r="X2615" s="13">
        <v>6.1</v>
      </c>
      <c r="Y2615" s="13">
        <v>2.35</v>
      </c>
      <c r="Z2615" s="14">
        <v>0</v>
      </c>
    </row>
    <row r="2616" spans="1:26" x14ac:dyDescent="0.25">
      <c r="A2616" s="5" t="s">
        <v>20</v>
      </c>
      <c r="B2616" s="6" t="s">
        <v>3045</v>
      </c>
      <c r="C2616" s="11">
        <v>454</v>
      </c>
      <c r="D2616" s="11">
        <v>114</v>
      </c>
      <c r="E2616" s="11">
        <v>77</v>
      </c>
      <c r="F2616" s="11">
        <v>305</v>
      </c>
      <c r="G2616" s="6" t="s">
        <v>32</v>
      </c>
      <c r="H2616" s="11">
        <v>19000</v>
      </c>
      <c r="I2616" s="11">
        <v>91121452</v>
      </c>
      <c r="J2616" s="6" t="s">
        <v>3170</v>
      </c>
      <c r="K2616" s="6" t="s">
        <v>1074</v>
      </c>
      <c r="L2616" s="6" t="s">
        <v>2604</v>
      </c>
      <c r="M2616" s="11" t="s">
        <v>5508</v>
      </c>
      <c r="N2616" s="11"/>
      <c r="O2616" s="6"/>
      <c r="P2616" s="11"/>
      <c r="Q2616" s="11">
        <v>608</v>
      </c>
      <c r="R2616" s="6" t="s">
        <v>25</v>
      </c>
      <c r="S2616" s="6" t="s">
        <v>34</v>
      </c>
      <c r="T2616" s="6" t="s">
        <v>27</v>
      </c>
      <c r="U2616" s="11">
        <v>14000000</v>
      </c>
      <c r="V2616" s="11">
        <v>2014</v>
      </c>
      <c r="W2616" s="11">
        <v>393</v>
      </c>
      <c r="X2616" s="11">
        <v>8.1</v>
      </c>
      <c r="Y2616" s="11">
        <v>2.35</v>
      </c>
      <c r="Z2616" s="12">
        <v>165000</v>
      </c>
    </row>
    <row r="2617" spans="1:26" x14ac:dyDescent="0.25">
      <c r="A2617" s="8" t="s">
        <v>20</v>
      </c>
      <c r="B2617" s="9" t="s">
        <v>2973</v>
      </c>
      <c r="C2617" s="13">
        <v>25</v>
      </c>
      <c r="D2617" s="13">
        <v>109</v>
      </c>
      <c r="E2617" s="13">
        <v>6</v>
      </c>
      <c r="F2617" s="13">
        <v>271</v>
      </c>
      <c r="G2617" s="9" t="s">
        <v>964</v>
      </c>
      <c r="H2617" s="13">
        <v>1000</v>
      </c>
      <c r="I2617" s="13">
        <v>69800000</v>
      </c>
      <c r="J2617" s="9" t="s">
        <v>599</v>
      </c>
      <c r="K2617" s="9" t="s">
        <v>5508</v>
      </c>
      <c r="L2617" s="9"/>
      <c r="M2617" s="13"/>
      <c r="N2617" s="13"/>
      <c r="O2617" s="9"/>
      <c r="P2617" s="13"/>
      <c r="Q2617" s="13">
        <v>60</v>
      </c>
      <c r="R2617" s="9" t="s">
        <v>25</v>
      </c>
      <c r="S2617" s="9" t="s">
        <v>26</v>
      </c>
      <c r="T2617" s="9" t="s">
        <v>249</v>
      </c>
      <c r="U2617" s="13">
        <v>10000000</v>
      </c>
      <c r="V2617" s="13">
        <v>1980</v>
      </c>
      <c r="W2617" s="13">
        <v>745</v>
      </c>
      <c r="X2617" s="13">
        <v>6.1</v>
      </c>
      <c r="Y2617" s="13">
        <v>1.85</v>
      </c>
      <c r="Z2617" s="14">
        <v>855</v>
      </c>
    </row>
    <row r="2618" spans="1:26" x14ac:dyDescent="0.25">
      <c r="A2618" s="5" t="s">
        <v>20</v>
      </c>
      <c r="B2618" s="6" t="s">
        <v>307</v>
      </c>
      <c r="C2618" s="11">
        <v>46</v>
      </c>
      <c r="D2618" s="11">
        <v>124</v>
      </c>
      <c r="E2618" s="11">
        <v>150</v>
      </c>
      <c r="F2618" s="11">
        <v>572</v>
      </c>
      <c r="G2618" s="6" t="s">
        <v>2079</v>
      </c>
      <c r="H2618" s="11">
        <v>874</v>
      </c>
      <c r="I2618" s="11">
        <v>79900000</v>
      </c>
      <c r="J2618" s="6" t="s">
        <v>3170</v>
      </c>
      <c r="K2618" s="6" t="s">
        <v>1074</v>
      </c>
      <c r="L2618" s="6" t="s">
        <v>2909</v>
      </c>
      <c r="M2618" s="11" t="s">
        <v>3976</v>
      </c>
      <c r="N2618" s="11"/>
      <c r="O2618" s="6"/>
      <c r="P2618" s="11"/>
      <c r="Q2618" s="11">
        <v>84</v>
      </c>
      <c r="R2618" s="6" t="s">
        <v>25</v>
      </c>
      <c r="S2618" s="6" t="s">
        <v>26</v>
      </c>
      <c r="T2618" s="6" t="s">
        <v>54</v>
      </c>
      <c r="U2618" s="11"/>
      <c r="V2618" s="11">
        <v>1980</v>
      </c>
      <c r="W2618" s="11">
        <v>816</v>
      </c>
      <c r="X2618" s="11">
        <v>7.5</v>
      </c>
      <c r="Y2618" s="11">
        <v>1.85</v>
      </c>
      <c r="Z2618" s="12">
        <v>0</v>
      </c>
    </row>
    <row r="2619" spans="1:26" x14ac:dyDescent="0.25">
      <c r="A2619" s="8" t="s">
        <v>20</v>
      </c>
      <c r="B2619" s="9" t="s">
        <v>771</v>
      </c>
      <c r="C2619" s="13">
        <v>111</v>
      </c>
      <c r="D2619" s="13">
        <v>94</v>
      </c>
      <c r="E2619" s="13">
        <v>87</v>
      </c>
      <c r="F2619" s="13">
        <v>569</v>
      </c>
      <c r="G2619" s="9" t="s">
        <v>2606</v>
      </c>
      <c r="H2619" s="13">
        <v>17000</v>
      </c>
      <c r="I2619" s="13">
        <v>64001297</v>
      </c>
      <c r="J2619" s="9" t="s">
        <v>599</v>
      </c>
      <c r="K2619" s="9" t="s">
        <v>4118</v>
      </c>
      <c r="L2619" s="9"/>
      <c r="M2619" s="13"/>
      <c r="N2619" s="13"/>
      <c r="O2619" s="9"/>
      <c r="P2619" s="13"/>
      <c r="Q2619" s="13">
        <v>103</v>
      </c>
      <c r="R2619" s="9" t="s">
        <v>25</v>
      </c>
      <c r="S2619" s="9" t="s">
        <v>26</v>
      </c>
      <c r="T2619" s="9" t="s">
        <v>54</v>
      </c>
      <c r="U2619" s="13">
        <v>15000000</v>
      </c>
      <c r="V2619" s="13">
        <v>2010</v>
      </c>
      <c r="W2619" s="13">
        <v>975</v>
      </c>
      <c r="X2619" s="13">
        <v>6.2</v>
      </c>
      <c r="Y2619" s="13">
        <v>1.85</v>
      </c>
      <c r="Z2619" s="14">
        <v>0</v>
      </c>
    </row>
    <row r="2620" spans="1:26" x14ac:dyDescent="0.25">
      <c r="A2620" s="5" t="s">
        <v>20</v>
      </c>
      <c r="B2620" s="6" t="s">
        <v>3047</v>
      </c>
      <c r="C2620" s="11">
        <v>393</v>
      </c>
      <c r="D2620" s="11">
        <v>100</v>
      </c>
      <c r="E2620" s="11">
        <v>127</v>
      </c>
      <c r="F2620" s="11">
        <v>250</v>
      </c>
      <c r="G2620" s="6" t="s">
        <v>3048</v>
      </c>
      <c r="H2620" s="11">
        <v>1000</v>
      </c>
      <c r="I2620" s="11">
        <v>71588220</v>
      </c>
      <c r="J2620" s="6" t="s">
        <v>478</v>
      </c>
      <c r="K2620" s="6" t="s">
        <v>1786</v>
      </c>
      <c r="L2620" s="6"/>
      <c r="M2620" s="11"/>
      <c r="N2620" s="11"/>
      <c r="O2620" s="6"/>
      <c r="P2620" s="11"/>
      <c r="Q2620" s="11">
        <v>304</v>
      </c>
      <c r="R2620" s="6" t="s">
        <v>25</v>
      </c>
      <c r="S2620" s="6" t="s">
        <v>121</v>
      </c>
      <c r="T2620" s="6" t="s">
        <v>27</v>
      </c>
      <c r="U2620" s="11">
        <v>20000000</v>
      </c>
      <c r="V2620" s="11">
        <v>2013</v>
      </c>
      <c r="W2620" s="11">
        <v>340</v>
      </c>
      <c r="X2620" s="11">
        <v>6.2</v>
      </c>
      <c r="Y2620" s="11">
        <v>1.85</v>
      </c>
      <c r="Z2620" s="12">
        <v>57000</v>
      </c>
    </row>
    <row r="2621" spans="1:26" x14ac:dyDescent="0.25">
      <c r="A2621" s="8" t="s">
        <v>20</v>
      </c>
      <c r="B2621" s="9" t="s">
        <v>1551</v>
      </c>
      <c r="C2621" s="13">
        <v>318</v>
      </c>
      <c r="D2621" s="13">
        <v>101</v>
      </c>
      <c r="E2621" s="13">
        <v>0</v>
      </c>
      <c r="F2621" s="13">
        <v>598</v>
      </c>
      <c r="G2621" s="9" t="s">
        <v>2566</v>
      </c>
      <c r="H2621" s="13">
        <v>2000</v>
      </c>
      <c r="I2621" s="13">
        <v>47000000</v>
      </c>
      <c r="J2621" s="9" t="s">
        <v>1786</v>
      </c>
      <c r="K2621" s="9" t="s">
        <v>2604</v>
      </c>
      <c r="L2621" s="9"/>
      <c r="M2621" s="13"/>
      <c r="N2621" s="13"/>
      <c r="O2621" s="9"/>
      <c r="P2621" s="13"/>
      <c r="Q2621" s="13">
        <v>1191</v>
      </c>
      <c r="R2621" s="9" t="s">
        <v>25</v>
      </c>
      <c r="S2621" s="9" t="s">
        <v>26</v>
      </c>
      <c r="T2621" s="9" t="s">
        <v>249</v>
      </c>
      <c r="U2621" s="13">
        <v>300000</v>
      </c>
      <c r="V2621" s="13">
        <v>1978</v>
      </c>
      <c r="W2621" s="13">
        <v>742</v>
      </c>
      <c r="X2621" s="13">
        <v>7.9</v>
      </c>
      <c r="Y2621" s="13">
        <v>2.35</v>
      </c>
      <c r="Z2621" s="14">
        <v>12000</v>
      </c>
    </row>
    <row r="2622" spans="1:26" x14ac:dyDescent="0.25">
      <c r="A2622" s="5" t="s">
        <v>20</v>
      </c>
      <c r="B2622" s="6" t="s">
        <v>1277</v>
      </c>
      <c r="C2622" s="11">
        <v>55</v>
      </c>
      <c r="D2622" s="11">
        <v>98</v>
      </c>
      <c r="E2622" s="11">
        <v>11000</v>
      </c>
      <c r="F2622" s="11">
        <v>624</v>
      </c>
      <c r="G2622" s="6" t="s">
        <v>675</v>
      </c>
      <c r="H2622" s="11">
        <v>816</v>
      </c>
      <c r="I2622" s="11">
        <v>61400000</v>
      </c>
      <c r="J2622" s="6" t="s">
        <v>378</v>
      </c>
      <c r="K2622" s="6" t="s">
        <v>599</v>
      </c>
      <c r="L2622" s="6"/>
      <c r="M2622" s="11"/>
      <c r="N2622" s="11"/>
      <c r="O2622" s="6"/>
      <c r="P2622" s="11"/>
      <c r="Q2622" s="11">
        <v>183</v>
      </c>
      <c r="R2622" s="6" t="s">
        <v>25</v>
      </c>
      <c r="S2622" s="6" t="s">
        <v>26</v>
      </c>
      <c r="T2622" s="6" t="s">
        <v>249</v>
      </c>
      <c r="U2622" s="11">
        <v>15000000</v>
      </c>
      <c r="V2622" s="11">
        <v>1983</v>
      </c>
      <c r="W2622" s="11">
        <v>695</v>
      </c>
      <c r="X2622" s="11">
        <v>7.4</v>
      </c>
      <c r="Y2622" s="11">
        <v>1.85</v>
      </c>
      <c r="Z2622" s="12">
        <v>0</v>
      </c>
    </row>
    <row r="2623" spans="1:26" x14ac:dyDescent="0.25">
      <c r="A2623" s="8" t="s">
        <v>20</v>
      </c>
      <c r="B2623" s="9" t="s">
        <v>2647</v>
      </c>
      <c r="C2623" s="13">
        <v>157</v>
      </c>
      <c r="D2623" s="13">
        <v>102</v>
      </c>
      <c r="E2623" s="13">
        <v>79</v>
      </c>
      <c r="F2623" s="13">
        <v>27</v>
      </c>
      <c r="G2623" s="9" t="s">
        <v>3049</v>
      </c>
      <c r="H2623" s="13">
        <v>925</v>
      </c>
      <c r="I2623" s="13">
        <v>101978840</v>
      </c>
      <c r="J2623" s="9" t="s">
        <v>599</v>
      </c>
      <c r="K2623" s="9"/>
      <c r="L2623" s="9"/>
      <c r="M2623" s="13"/>
      <c r="N2623" s="13"/>
      <c r="O2623" s="9"/>
      <c r="P2623" s="13"/>
      <c r="Q2623" s="13">
        <v>162</v>
      </c>
      <c r="R2623" s="9" t="s">
        <v>25</v>
      </c>
      <c r="S2623" s="9" t="s">
        <v>26</v>
      </c>
      <c r="T2623" s="9" t="s">
        <v>249</v>
      </c>
      <c r="U2623" s="13">
        <v>15000000</v>
      </c>
      <c r="V2623" s="13">
        <v>2013</v>
      </c>
      <c r="W2623" s="13">
        <v>38</v>
      </c>
      <c r="X2623" s="13">
        <v>6.6</v>
      </c>
      <c r="Y2623" s="13">
        <v>1.85</v>
      </c>
      <c r="Z2623" s="14">
        <v>26000</v>
      </c>
    </row>
    <row r="2624" spans="1:26" x14ac:dyDescent="0.25">
      <c r="A2624" s="5" t="s">
        <v>20</v>
      </c>
      <c r="B2624" s="6" t="s">
        <v>1612</v>
      </c>
      <c r="C2624" s="11">
        <v>280</v>
      </c>
      <c r="D2624" s="11">
        <v>94</v>
      </c>
      <c r="E2624" s="11">
        <v>350</v>
      </c>
      <c r="F2624" s="11">
        <v>39</v>
      </c>
      <c r="G2624" s="6" t="s">
        <v>3051</v>
      </c>
      <c r="H2624" s="11">
        <v>326</v>
      </c>
      <c r="I2624" s="11">
        <v>56437947</v>
      </c>
      <c r="J2624" s="6" t="s">
        <v>3170</v>
      </c>
      <c r="K2624" s="6" t="s">
        <v>1074</v>
      </c>
      <c r="L2624" s="6"/>
      <c r="M2624" s="11"/>
      <c r="N2624" s="11"/>
      <c r="O2624" s="6"/>
      <c r="P2624" s="11"/>
      <c r="Q2624" s="11">
        <v>421</v>
      </c>
      <c r="R2624" s="6" t="s">
        <v>25</v>
      </c>
      <c r="S2624" s="6" t="s">
        <v>34</v>
      </c>
      <c r="T2624" s="6" t="s">
        <v>27</v>
      </c>
      <c r="U2624" s="11">
        <v>9800000</v>
      </c>
      <c r="V2624" s="11">
        <v>2006</v>
      </c>
      <c r="W2624" s="11">
        <v>48</v>
      </c>
      <c r="X2624" s="11">
        <v>7.3</v>
      </c>
      <c r="Y2624" s="11">
        <v>1.85</v>
      </c>
      <c r="Z2624" s="12">
        <v>0</v>
      </c>
    </row>
    <row r="2625" spans="1:26" x14ac:dyDescent="0.25">
      <c r="A2625" s="8" t="s">
        <v>20</v>
      </c>
      <c r="B2625" s="9" t="s">
        <v>116</v>
      </c>
      <c r="C2625" s="13">
        <v>109</v>
      </c>
      <c r="D2625" s="13">
        <v>92</v>
      </c>
      <c r="E2625" s="13">
        <v>13000</v>
      </c>
      <c r="F2625" s="13">
        <v>217</v>
      </c>
      <c r="G2625" s="9" t="s">
        <v>593</v>
      </c>
      <c r="H2625" s="13">
        <v>925</v>
      </c>
      <c r="I2625" s="13">
        <v>73326666</v>
      </c>
      <c r="J2625" s="9" t="s">
        <v>599</v>
      </c>
      <c r="K2625" s="9" t="s">
        <v>478</v>
      </c>
      <c r="L2625" s="9"/>
      <c r="M2625" s="13"/>
      <c r="N2625" s="13"/>
      <c r="O2625" s="9"/>
      <c r="P2625" s="13"/>
      <c r="Q2625" s="13">
        <v>306</v>
      </c>
      <c r="R2625" s="9" t="s">
        <v>25</v>
      </c>
      <c r="S2625" s="9" t="s">
        <v>26</v>
      </c>
      <c r="T2625" s="9" t="s">
        <v>54</v>
      </c>
      <c r="U2625" s="13">
        <v>15000000</v>
      </c>
      <c r="V2625" s="13">
        <v>1988</v>
      </c>
      <c r="W2625" s="13">
        <v>692</v>
      </c>
      <c r="X2625" s="13">
        <v>7.5</v>
      </c>
      <c r="Y2625" s="13">
        <v>1.85</v>
      </c>
      <c r="Z2625" s="14">
        <v>15000</v>
      </c>
    </row>
    <row r="2626" spans="1:26" x14ac:dyDescent="0.25">
      <c r="A2626" s="5" t="s">
        <v>20</v>
      </c>
      <c r="B2626" s="6" t="s">
        <v>2435</v>
      </c>
      <c r="C2626" s="11">
        <v>41</v>
      </c>
      <c r="D2626" s="11">
        <v>113</v>
      </c>
      <c r="E2626" s="11">
        <v>0</v>
      </c>
      <c r="F2626" s="11">
        <v>607</v>
      </c>
      <c r="G2626" s="6" t="s">
        <v>1233</v>
      </c>
      <c r="H2626" s="11">
        <v>2000</v>
      </c>
      <c r="I2626" s="11">
        <v>55184721</v>
      </c>
      <c r="J2626" s="6" t="s">
        <v>599</v>
      </c>
      <c r="K2626" s="6" t="s">
        <v>1074</v>
      </c>
      <c r="L2626" s="6"/>
      <c r="M2626" s="11"/>
      <c r="N2626" s="11"/>
      <c r="O2626" s="6"/>
      <c r="P2626" s="11"/>
      <c r="Q2626" s="11">
        <v>100</v>
      </c>
      <c r="R2626" s="6" t="s">
        <v>25</v>
      </c>
      <c r="S2626" s="6" t="s">
        <v>26</v>
      </c>
      <c r="T2626" s="6" t="s">
        <v>27</v>
      </c>
      <c r="U2626" s="11">
        <v>15000000</v>
      </c>
      <c r="V2626" s="11">
        <v>2007</v>
      </c>
      <c r="W2626" s="11">
        <v>721</v>
      </c>
      <c r="X2626" s="11">
        <v>5.6</v>
      </c>
      <c r="Y2626" s="11">
        <v>1.85</v>
      </c>
      <c r="Z2626" s="12">
        <v>1000</v>
      </c>
    </row>
    <row r="2627" spans="1:26" x14ac:dyDescent="0.25">
      <c r="A2627" s="8" t="s">
        <v>20</v>
      </c>
      <c r="B2627" s="9" t="s">
        <v>3052</v>
      </c>
      <c r="C2627" s="13">
        <v>27</v>
      </c>
      <c r="D2627" s="13">
        <v>115</v>
      </c>
      <c r="E2627" s="13">
        <v>44</v>
      </c>
      <c r="F2627" s="13">
        <v>902</v>
      </c>
      <c r="G2627" s="9" t="s">
        <v>49</v>
      </c>
      <c r="H2627" s="13">
        <v>23000</v>
      </c>
      <c r="I2627" s="13">
        <v>50003300</v>
      </c>
      <c r="J2627" s="9" t="s">
        <v>1074</v>
      </c>
      <c r="K2627" s="9" t="s">
        <v>4118</v>
      </c>
      <c r="L2627" s="9" t="s">
        <v>4459</v>
      </c>
      <c r="M2627" s="13"/>
      <c r="N2627" s="13"/>
      <c r="O2627" s="9"/>
      <c r="P2627" s="13"/>
      <c r="Q2627" s="13">
        <v>132</v>
      </c>
      <c r="R2627" s="9" t="s">
        <v>25</v>
      </c>
      <c r="S2627" s="9" t="s">
        <v>26</v>
      </c>
      <c r="T2627" s="9" t="s">
        <v>54</v>
      </c>
      <c r="U2627" s="13">
        <v>15000000</v>
      </c>
      <c r="V2627" s="13">
        <v>1994</v>
      </c>
      <c r="W2627" s="13">
        <v>4000</v>
      </c>
      <c r="X2627" s="13">
        <v>7.3</v>
      </c>
      <c r="Y2627" s="13">
        <v>1.85</v>
      </c>
      <c r="Z2627" s="14">
        <v>0</v>
      </c>
    </row>
    <row r="2628" spans="1:26" x14ac:dyDescent="0.25">
      <c r="A2628" s="5" t="s">
        <v>20</v>
      </c>
      <c r="B2628" s="6" t="s">
        <v>3053</v>
      </c>
      <c r="C2628" s="11">
        <v>462</v>
      </c>
      <c r="D2628" s="11">
        <v>95</v>
      </c>
      <c r="E2628" s="11">
        <v>43</v>
      </c>
      <c r="F2628" s="11">
        <v>259</v>
      </c>
      <c r="G2628" s="6" t="s">
        <v>2829</v>
      </c>
      <c r="H2628" s="11">
        <v>11000</v>
      </c>
      <c r="I2628" s="11">
        <v>54322273</v>
      </c>
      <c r="J2628" s="6" t="s">
        <v>1074</v>
      </c>
      <c r="K2628" s="6" t="s">
        <v>478</v>
      </c>
      <c r="L2628" s="6" t="s">
        <v>1786</v>
      </c>
      <c r="M2628" s="11" t="s">
        <v>2604</v>
      </c>
      <c r="N2628" s="11"/>
      <c r="O2628" s="6"/>
      <c r="P2628" s="11"/>
      <c r="Q2628" s="11">
        <v>509</v>
      </c>
      <c r="R2628" s="6" t="s">
        <v>25</v>
      </c>
      <c r="S2628" s="6" t="s">
        <v>34</v>
      </c>
      <c r="T2628" s="6" t="s">
        <v>27</v>
      </c>
      <c r="U2628" s="11">
        <v>17000000</v>
      </c>
      <c r="V2628" s="11">
        <v>2012</v>
      </c>
      <c r="W2628" s="11">
        <v>326</v>
      </c>
      <c r="X2628" s="11">
        <v>6.4</v>
      </c>
      <c r="Y2628" s="11">
        <v>2.35</v>
      </c>
      <c r="Z2628" s="12">
        <v>29000</v>
      </c>
    </row>
    <row r="2629" spans="1:26" x14ac:dyDescent="0.25">
      <c r="A2629" s="8" t="s">
        <v>20</v>
      </c>
      <c r="B2629" s="9" t="s">
        <v>635</v>
      </c>
      <c r="C2629" s="13">
        <v>152</v>
      </c>
      <c r="D2629" s="13">
        <v>87</v>
      </c>
      <c r="E2629" s="13">
        <v>165</v>
      </c>
      <c r="F2629" s="13">
        <v>383</v>
      </c>
      <c r="G2629" s="9" t="s">
        <v>3054</v>
      </c>
      <c r="H2629" s="13">
        <v>1000</v>
      </c>
      <c r="I2629" s="13">
        <v>47860214</v>
      </c>
      <c r="J2629" s="9" t="s">
        <v>1786</v>
      </c>
      <c r="K2629" s="9" t="s">
        <v>2604</v>
      </c>
      <c r="L2629" s="9"/>
      <c r="M2629" s="13"/>
      <c r="N2629" s="13"/>
      <c r="O2629" s="9"/>
      <c r="P2629" s="13"/>
      <c r="Q2629" s="13">
        <v>468</v>
      </c>
      <c r="R2629" s="9" t="s">
        <v>25</v>
      </c>
      <c r="S2629" s="9" t="s">
        <v>26</v>
      </c>
      <c r="T2629" s="9" t="s">
        <v>27</v>
      </c>
      <c r="U2629" s="13">
        <v>15000000</v>
      </c>
      <c r="V2629" s="13">
        <v>2006</v>
      </c>
      <c r="W2629" s="13">
        <v>431</v>
      </c>
      <c r="X2629" s="13">
        <v>5</v>
      </c>
      <c r="Y2629" s="13">
        <v>2.35</v>
      </c>
      <c r="Z2629" s="14">
        <v>0</v>
      </c>
    </row>
    <row r="2630" spans="1:26" x14ac:dyDescent="0.25">
      <c r="A2630" s="5" t="s">
        <v>20</v>
      </c>
      <c r="B2630" s="6" t="s">
        <v>329</v>
      </c>
      <c r="C2630" s="11">
        <v>69</v>
      </c>
      <c r="D2630" s="11">
        <v>88</v>
      </c>
      <c r="E2630" s="11">
        <v>189</v>
      </c>
      <c r="F2630" s="11">
        <v>799</v>
      </c>
      <c r="G2630" s="6" t="s">
        <v>2340</v>
      </c>
      <c r="H2630" s="11">
        <v>934</v>
      </c>
      <c r="I2630" s="11">
        <v>47811275</v>
      </c>
      <c r="J2630" s="6" t="s">
        <v>378</v>
      </c>
      <c r="K2630" s="6" t="s">
        <v>599</v>
      </c>
      <c r="L2630" s="6" t="s">
        <v>4118</v>
      </c>
      <c r="M2630" s="11"/>
      <c r="N2630" s="11"/>
      <c r="O2630" s="6"/>
      <c r="P2630" s="11"/>
      <c r="Q2630" s="11">
        <v>99</v>
      </c>
      <c r="R2630" s="6" t="s">
        <v>25</v>
      </c>
      <c r="S2630" s="6" t="s">
        <v>26</v>
      </c>
      <c r="T2630" s="6" t="s">
        <v>54</v>
      </c>
      <c r="U2630" s="11">
        <v>15000000</v>
      </c>
      <c r="V2630" s="11">
        <v>2002</v>
      </c>
      <c r="W2630" s="11">
        <v>927</v>
      </c>
      <c r="X2630" s="11">
        <v>5.4</v>
      </c>
      <c r="Y2630" s="11">
        <v>1.85</v>
      </c>
      <c r="Z2630" s="12">
        <v>896</v>
      </c>
    </row>
    <row r="2631" spans="1:26" x14ac:dyDescent="0.25">
      <c r="A2631" s="8" t="s">
        <v>20</v>
      </c>
      <c r="B2631" s="9" t="s">
        <v>1705</v>
      </c>
      <c r="C2631" s="13">
        <v>140</v>
      </c>
      <c r="D2631" s="13">
        <v>183</v>
      </c>
      <c r="E2631" s="13">
        <v>517</v>
      </c>
      <c r="F2631" s="13">
        <v>652</v>
      </c>
      <c r="G2631" s="9" t="s">
        <v>816</v>
      </c>
      <c r="H2631" s="13">
        <v>22000</v>
      </c>
      <c r="I2631" s="13"/>
      <c r="J2631" s="9" t="s">
        <v>1074</v>
      </c>
      <c r="K2631" s="9" t="s">
        <v>5508</v>
      </c>
      <c r="L2631" s="9"/>
      <c r="M2631" s="13"/>
      <c r="N2631" s="13"/>
      <c r="O2631" s="9"/>
      <c r="P2631" s="13"/>
      <c r="Q2631" s="13">
        <v>1026</v>
      </c>
      <c r="R2631" s="9" t="s">
        <v>25</v>
      </c>
      <c r="S2631" s="9" t="s">
        <v>34</v>
      </c>
      <c r="T2631" s="9" t="s">
        <v>249</v>
      </c>
      <c r="U2631" s="13">
        <v>15000000</v>
      </c>
      <c r="V2631" s="13">
        <v>1978</v>
      </c>
      <c r="W2631" s="13">
        <v>11000</v>
      </c>
      <c r="X2631" s="13">
        <v>8.1999999999999993</v>
      </c>
      <c r="Y2631" s="13">
        <v>2.35</v>
      </c>
      <c r="Z2631" s="14">
        <v>11000</v>
      </c>
    </row>
    <row r="2632" spans="1:26" x14ac:dyDescent="0.25">
      <c r="A2632" s="5" t="s">
        <v>20</v>
      </c>
      <c r="B2632" s="6" t="s">
        <v>999</v>
      </c>
      <c r="C2632" s="11">
        <v>130</v>
      </c>
      <c r="D2632" s="11">
        <v>97</v>
      </c>
      <c r="E2632" s="11">
        <v>272</v>
      </c>
      <c r="F2632" s="11">
        <v>957</v>
      </c>
      <c r="G2632" s="6" t="s">
        <v>49</v>
      </c>
      <c r="H2632" s="11">
        <v>22000</v>
      </c>
      <c r="I2632" s="11">
        <v>43022524</v>
      </c>
      <c r="J2632" s="6" t="s">
        <v>599</v>
      </c>
      <c r="K2632" s="6" t="s">
        <v>1074</v>
      </c>
      <c r="L2632" s="6"/>
      <c r="M2632" s="11"/>
      <c r="N2632" s="11"/>
      <c r="O2632" s="6"/>
      <c r="P2632" s="11"/>
      <c r="Q2632" s="11">
        <v>218</v>
      </c>
      <c r="R2632" s="6" t="s">
        <v>25</v>
      </c>
      <c r="S2632" s="6" t="s">
        <v>26</v>
      </c>
      <c r="T2632" s="6" t="s">
        <v>249</v>
      </c>
      <c r="U2632" s="11">
        <v>15000000</v>
      </c>
      <c r="V2632" s="11">
        <v>1997</v>
      </c>
      <c r="W2632" s="11">
        <v>4000</v>
      </c>
      <c r="X2632" s="11">
        <v>7.1</v>
      </c>
      <c r="Y2632" s="11">
        <v>1.85</v>
      </c>
      <c r="Z2632" s="12">
        <v>12000</v>
      </c>
    </row>
    <row r="2633" spans="1:26" x14ac:dyDescent="0.25">
      <c r="A2633" s="8" t="s">
        <v>20</v>
      </c>
      <c r="B2633" s="9" t="s">
        <v>3056</v>
      </c>
      <c r="C2633" s="13">
        <v>66</v>
      </c>
      <c r="D2633" s="13">
        <v>94</v>
      </c>
      <c r="E2633" s="13">
        <v>13</v>
      </c>
      <c r="F2633" s="13">
        <v>566</v>
      </c>
      <c r="G2633" s="9" t="s">
        <v>3057</v>
      </c>
      <c r="H2633" s="13">
        <v>925</v>
      </c>
      <c r="I2633" s="13">
        <v>42672630</v>
      </c>
      <c r="J2633" s="9" t="s">
        <v>378</v>
      </c>
      <c r="K2633" s="9" t="s">
        <v>599</v>
      </c>
      <c r="L2633" s="9" t="s">
        <v>4118</v>
      </c>
      <c r="M2633" s="13" t="s">
        <v>2909</v>
      </c>
      <c r="N2633" s="13" t="s">
        <v>4459</v>
      </c>
      <c r="O2633" s="9"/>
      <c r="P2633" s="13"/>
      <c r="Q2633" s="13">
        <v>172</v>
      </c>
      <c r="R2633" s="9" t="s">
        <v>25</v>
      </c>
      <c r="S2633" s="9" t="s">
        <v>26</v>
      </c>
      <c r="T2633" s="9" t="s">
        <v>54</v>
      </c>
      <c r="U2633" s="13">
        <v>17000000</v>
      </c>
      <c r="V2633" s="13">
        <v>2003</v>
      </c>
      <c r="W2633" s="13">
        <v>738</v>
      </c>
      <c r="X2633" s="13">
        <v>5.3</v>
      </c>
      <c r="Y2633" s="13">
        <v>2.35</v>
      </c>
      <c r="Z2633" s="14">
        <v>0</v>
      </c>
    </row>
    <row r="2634" spans="1:26" x14ac:dyDescent="0.25">
      <c r="A2634" s="5" t="s">
        <v>20</v>
      </c>
      <c r="B2634" s="6" t="s">
        <v>3058</v>
      </c>
      <c r="C2634" s="11">
        <v>238</v>
      </c>
      <c r="D2634" s="11">
        <v>112</v>
      </c>
      <c r="E2634" s="11">
        <v>29</v>
      </c>
      <c r="F2634" s="11">
        <v>874</v>
      </c>
      <c r="G2634" s="6" t="s">
        <v>927</v>
      </c>
      <c r="H2634" s="11">
        <v>12000</v>
      </c>
      <c r="I2634" s="11">
        <v>42919096</v>
      </c>
      <c r="J2634" s="6" t="s">
        <v>497</v>
      </c>
      <c r="K2634" s="6" t="s">
        <v>1074</v>
      </c>
      <c r="L2634" s="6" t="s">
        <v>2604</v>
      </c>
      <c r="M2634" s="11"/>
      <c r="N2634" s="11"/>
      <c r="O2634" s="6"/>
      <c r="P2634" s="11"/>
      <c r="Q2634" s="11">
        <v>122</v>
      </c>
      <c r="R2634" s="6" t="s">
        <v>25</v>
      </c>
      <c r="S2634" s="6" t="s">
        <v>26</v>
      </c>
      <c r="T2634" s="6" t="s">
        <v>27</v>
      </c>
      <c r="U2634" s="11">
        <v>15000000</v>
      </c>
      <c r="V2634" s="11">
        <v>2013</v>
      </c>
      <c r="W2634" s="11">
        <v>1000</v>
      </c>
      <c r="X2634" s="11">
        <v>6.5</v>
      </c>
      <c r="Y2634" s="11">
        <v>2.35</v>
      </c>
      <c r="Z2634" s="12">
        <v>12000</v>
      </c>
    </row>
    <row r="2635" spans="1:26" x14ac:dyDescent="0.25">
      <c r="A2635" s="8" t="s">
        <v>20</v>
      </c>
      <c r="B2635" s="9" t="s">
        <v>3059</v>
      </c>
      <c r="C2635" s="13">
        <v>198</v>
      </c>
      <c r="D2635" s="13">
        <v>98</v>
      </c>
      <c r="E2635" s="13">
        <v>66</v>
      </c>
      <c r="F2635" s="13">
        <v>562</v>
      </c>
      <c r="G2635" s="9" t="s">
        <v>1468</v>
      </c>
      <c r="H2635" s="13">
        <v>3000</v>
      </c>
      <c r="I2635" s="13">
        <v>42592530</v>
      </c>
      <c r="J2635" s="9" t="s">
        <v>599</v>
      </c>
      <c r="K2635" s="9" t="s">
        <v>478</v>
      </c>
      <c r="L2635" s="9" t="s">
        <v>1786</v>
      </c>
      <c r="M2635" s="13"/>
      <c r="N2635" s="13"/>
      <c r="O2635" s="9"/>
      <c r="P2635" s="13"/>
      <c r="Q2635" s="13">
        <v>181</v>
      </c>
      <c r="R2635" s="9" t="s">
        <v>25</v>
      </c>
      <c r="S2635" s="9" t="s">
        <v>26</v>
      </c>
      <c r="T2635" s="9" t="s">
        <v>27</v>
      </c>
      <c r="U2635" s="13">
        <v>15000000</v>
      </c>
      <c r="V2635" s="13">
        <v>2015</v>
      </c>
      <c r="W2635" s="13">
        <v>658</v>
      </c>
      <c r="X2635" s="13">
        <v>6.2</v>
      </c>
      <c r="Y2635" s="13">
        <v>2.35</v>
      </c>
      <c r="Z2635" s="14">
        <v>27000</v>
      </c>
    </row>
    <row r="2636" spans="1:26" x14ac:dyDescent="0.25">
      <c r="A2636" s="5" t="s">
        <v>20</v>
      </c>
      <c r="B2636" s="6" t="s">
        <v>1442</v>
      </c>
      <c r="C2636" s="11">
        <v>154</v>
      </c>
      <c r="D2636" s="11">
        <v>104</v>
      </c>
      <c r="E2636" s="11">
        <v>0</v>
      </c>
      <c r="F2636" s="11">
        <v>1000</v>
      </c>
      <c r="G2636" s="6" t="s">
        <v>214</v>
      </c>
      <c r="H2636" s="11">
        <v>4000</v>
      </c>
      <c r="I2636" s="11">
        <v>40064955</v>
      </c>
      <c r="J2636" s="6" t="s">
        <v>1786</v>
      </c>
      <c r="K2636" s="6" t="s">
        <v>5505</v>
      </c>
      <c r="L2636" s="6" t="s">
        <v>2970</v>
      </c>
      <c r="M2636" s="11"/>
      <c r="N2636" s="11"/>
      <c r="O2636" s="6"/>
      <c r="P2636" s="11"/>
      <c r="Q2636" s="11">
        <v>502</v>
      </c>
      <c r="R2636" s="6" t="s">
        <v>25</v>
      </c>
      <c r="S2636" s="6" t="s">
        <v>26</v>
      </c>
      <c r="T2636" s="6" t="s">
        <v>249</v>
      </c>
      <c r="U2636" s="11">
        <v>15000000</v>
      </c>
      <c r="V2636" s="11">
        <v>1998</v>
      </c>
      <c r="W2636" s="11">
        <v>4000</v>
      </c>
      <c r="X2636" s="11">
        <v>6.4</v>
      </c>
      <c r="Y2636" s="11">
        <v>1.85</v>
      </c>
      <c r="Z2636" s="12">
        <v>0</v>
      </c>
    </row>
    <row r="2637" spans="1:26" x14ac:dyDescent="0.25">
      <c r="A2637" s="8" t="s">
        <v>20</v>
      </c>
      <c r="B2637" s="9" t="s">
        <v>1701</v>
      </c>
      <c r="C2637" s="13">
        <v>19</v>
      </c>
      <c r="D2637" s="13">
        <v>118</v>
      </c>
      <c r="E2637" s="13">
        <v>13</v>
      </c>
      <c r="F2637" s="13">
        <v>2</v>
      </c>
      <c r="G2637" s="9" t="s">
        <v>3061</v>
      </c>
      <c r="H2637" s="13">
        <v>90</v>
      </c>
      <c r="I2637" s="13">
        <v>39100956</v>
      </c>
      <c r="J2637" s="9" t="s">
        <v>3170</v>
      </c>
      <c r="K2637" s="9" t="s">
        <v>1074</v>
      </c>
      <c r="L2637" s="9" t="s">
        <v>2909</v>
      </c>
      <c r="M2637" s="13"/>
      <c r="N2637" s="13"/>
      <c r="O2637" s="9"/>
      <c r="P2637" s="13"/>
      <c r="Q2637" s="13">
        <v>59</v>
      </c>
      <c r="R2637" s="9" t="s">
        <v>25</v>
      </c>
      <c r="S2637" s="9" t="s">
        <v>26</v>
      </c>
      <c r="T2637" s="9" t="s">
        <v>249</v>
      </c>
      <c r="U2637" s="13"/>
      <c r="V2637" s="13">
        <v>1993</v>
      </c>
      <c r="W2637" s="13">
        <v>22</v>
      </c>
      <c r="X2637" s="13">
        <v>7.2</v>
      </c>
      <c r="Y2637" s="13">
        <v>1.85</v>
      </c>
      <c r="Z2637" s="14">
        <v>0</v>
      </c>
    </row>
    <row r="2638" spans="1:26" x14ac:dyDescent="0.25">
      <c r="A2638" s="5" t="s">
        <v>20</v>
      </c>
      <c r="B2638" s="6" t="s">
        <v>527</v>
      </c>
      <c r="C2638" s="11">
        <v>131</v>
      </c>
      <c r="D2638" s="11">
        <v>120</v>
      </c>
      <c r="E2638" s="11">
        <v>446</v>
      </c>
      <c r="F2638" s="11">
        <v>1000</v>
      </c>
      <c r="G2638" s="6" t="s">
        <v>636</v>
      </c>
      <c r="H2638" s="11">
        <v>22000</v>
      </c>
      <c r="I2638" s="11">
        <v>44886089</v>
      </c>
      <c r="J2638" s="6" t="s">
        <v>5507</v>
      </c>
      <c r="K2638" s="6" t="s">
        <v>1074</v>
      </c>
      <c r="L2638" s="6" t="s">
        <v>2604</v>
      </c>
      <c r="M2638" s="11"/>
      <c r="N2638" s="11"/>
      <c r="O2638" s="6"/>
      <c r="P2638" s="11"/>
      <c r="Q2638" s="11">
        <v>207</v>
      </c>
      <c r="R2638" s="6" t="s">
        <v>25</v>
      </c>
      <c r="S2638" s="6" t="s">
        <v>26</v>
      </c>
      <c r="T2638" s="6" t="s">
        <v>249</v>
      </c>
      <c r="U2638" s="11">
        <v>10000000</v>
      </c>
      <c r="V2638" s="11">
        <v>1997</v>
      </c>
      <c r="W2638" s="11">
        <v>13000</v>
      </c>
      <c r="X2638" s="11">
        <v>6.9</v>
      </c>
      <c r="Y2638" s="11">
        <v>1.85</v>
      </c>
      <c r="Z2638" s="12">
        <v>2000</v>
      </c>
    </row>
    <row r="2639" spans="1:26" x14ac:dyDescent="0.25">
      <c r="A2639" s="8" t="s">
        <v>20</v>
      </c>
      <c r="B2639" s="9" t="s">
        <v>3062</v>
      </c>
      <c r="C2639" s="13">
        <v>97</v>
      </c>
      <c r="D2639" s="13">
        <v>99</v>
      </c>
      <c r="E2639" s="13">
        <v>11</v>
      </c>
      <c r="F2639" s="13">
        <v>971</v>
      </c>
      <c r="G2639" s="9" t="s">
        <v>3063</v>
      </c>
      <c r="H2639" s="13">
        <v>11000</v>
      </c>
      <c r="I2639" s="13">
        <v>37882551</v>
      </c>
      <c r="J2639" s="9" t="s">
        <v>599</v>
      </c>
      <c r="K2639" s="9"/>
      <c r="L2639" s="9"/>
      <c r="M2639" s="13"/>
      <c r="N2639" s="13"/>
      <c r="O2639" s="9"/>
      <c r="P2639" s="13"/>
      <c r="Q2639" s="13">
        <v>393</v>
      </c>
      <c r="R2639" s="9" t="s">
        <v>25</v>
      </c>
      <c r="S2639" s="9" t="s">
        <v>26</v>
      </c>
      <c r="T2639" s="9" t="s">
        <v>249</v>
      </c>
      <c r="U2639" s="13">
        <v>16000000</v>
      </c>
      <c r="V2639" s="13">
        <v>2001</v>
      </c>
      <c r="W2639" s="13">
        <v>983</v>
      </c>
      <c r="X2639" s="13">
        <v>5.7</v>
      </c>
      <c r="Y2639" s="13">
        <v>1.85</v>
      </c>
      <c r="Z2639" s="14">
        <v>0</v>
      </c>
    </row>
    <row r="2640" spans="1:26" x14ac:dyDescent="0.25">
      <c r="A2640" s="5" t="s">
        <v>20</v>
      </c>
      <c r="B2640" s="6" t="s">
        <v>220</v>
      </c>
      <c r="C2640" s="11">
        <v>355</v>
      </c>
      <c r="D2640" s="11">
        <v>109</v>
      </c>
      <c r="E2640" s="11">
        <v>453</v>
      </c>
      <c r="F2640" s="11">
        <v>953</v>
      </c>
      <c r="G2640" s="6" t="s">
        <v>841</v>
      </c>
      <c r="H2640" s="11">
        <v>15000</v>
      </c>
      <c r="I2640" s="11">
        <v>40983001</v>
      </c>
      <c r="J2640" s="6" t="s">
        <v>5507</v>
      </c>
      <c r="K2640" s="6" t="s">
        <v>1074</v>
      </c>
      <c r="L2640" s="6" t="s">
        <v>2604</v>
      </c>
      <c r="M2640" s="11"/>
      <c r="N2640" s="11"/>
      <c r="O2640" s="6"/>
      <c r="P2640" s="11"/>
      <c r="Q2640" s="11">
        <v>336</v>
      </c>
      <c r="R2640" s="6" t="s">
        <v>25</v>
      </c>
      <c r="S2640" s="6" t="s">
        <v>26</v>
      </c>
      <c r="T2640" s="6" t="s">
        <v>249</v>
      </c>
      <c r="U2640" s="11">
        <v>7000000</v>
      </c>
      <c r="V2640" s="11">
        <v>2012</v>
      </c>
      <c r="W2640" s="11">
        <v>10000</v>
      </c>
      <c r="X2640" s="11">
        <v>7.7</v>
      </c>
      <c r="Y2640" s="11">
        <v>1.85</v>
      </c>
      <c r="Z2640" s="12">
        <v>38000</v>
      </c>
    </row>
    <row r="2641" spans="1:26" x14ac:dyDescent="0.25">
      <c r="A2641" s="8" t="s">
        <v>20</v>
      </c>
      <c r="B2641" s="9" t="s">
        <v>1059</v>
      </c>
      <c r="C2641" s="13">
        <v>138</v>
      </c>
      <c r="D2641" s="13">
        <v>105</v>
      </c>
      <c r="E2641" s="13">
        <v>488</v>
      </c>
      <c r="F2641" s="13">
        <v>13000</v>
      </c>
      <c r="G2641" s="9" t="s">
        <v>276</v>
      </c>
      <c r="H2641" s="13">
        <v>15000</v>
      </c>
      <c r="I2641" s="13">
        <v>20991497</v>
      </c>
      <c r="J2641" s="9" t="s">
        <v>599</v>
      </c>
      <c r="K2641" s="9" t="s">
        <v>1074</v>
      </c>
      <c r="L2641" s="9" t="s">
        <v>4459</v>
      </c>
      <c r="M2641" s="13"/>
      <c r="N2641" s="13"/>
      <c r="O2641" s="9"/>
      <c r="P2641" s="13"/>
      <c r="Q2641" s="13">
        <v>172</v>
      </c>
      <c r="R2641" s="9" t="s">
        <v>25</v>
      </c>
      <c r="S2641" s="9" t="s">
        <v>26</v>
      </c>
      <c r="T2641" s="9" t="s">
        <v>27</v>
      </c>
      <c r="U2641" s="13">
        <v>37000000</v>
      </c>
      <c r="V2641" s="13">
        <v>2015</v>
      </c>
      <c r="W2641" s="13">
        <v>14000</v>
      </c>
      <c r="X2641" s="13">
        <v>5.4</v>
      </c>
      <c r="Y2641" s="13">
        <v>1.85</v>
      </c>
      <c r="Z2641" s="14">
        <v>11000</v>
      </c>
    </row>
    <row r="2642" spans="1:26" x14ac:dyDescent="0.25">
      <c r="A2642" s="5" t="s">
        <v>20</v>
      </c>
      <c r="B2642" s="6" t="s">
        <v>216</v>
      </c>
      <c r="C2642" s="11">
        <v>102</v>
      </c>
      <c r="D2642" s="11">
        <v>106</v>
      </c>
      <c r="E2642" s="11">
        <v>357</v>
      </c>
      <c r="F2642" s="11">
        <v>883</v>
      </c>
      <c r="G2642" s="6" t="s">
        <v>905</v>
      </c>
      <c r="H2642" s="11">
        <v>23000</v>
      </c>
      <c r="I2642" s="11">
        <v>35007180</v>
      </c>
      <c r="J2642" s="6" t="s">
        <v>497</v>
      </c>
      <c r="K2642" s="6" t="s">
        <v>5507</v>
      </c>
      <c r="L2642" s="6" t="s">
        <v>1074</v>
      </c>
      <c r="M2642" s="11" t="s">
        <v>2604</v>
      </c>
      <c r="N2642" s="11"/>
      <c r="O2642" s="6"/>
      <c r="P2642" s="11"/>
      <c r="Q2642" s="11">
        <v>193</v>
      </c>
      <c r="R2642" s="6" t="s">
        <v>25</v>
      </c>
      <c r="S2642" s="6" t="s">
        <v>26</v>
      </c>
      <c r="T2642" s="6" t="s">
        <v>27</v>
      </c>
      <c r="U2642" s="11">
        <v>15000000</v>
      </c>
      <c r="V2642" s="11">
        <v>2000</v>
      </c>
      <c r="W2642" s="11">
        <v>1000</v>
      </c>
      <c r="X2642" s="11">
        <v>5.6</v>
      </c>
      <c r="Y2642" s="11">
        <v>1.85</v>
      </c>
      <c r="Z2642" s="12">
        <v>0</v>
      </c>
    </row>
    <row r="2643" spans="1:26" x14ac:dyDescent="0.25">
      <c r="A2643" s="8" t="s">
        <v>20</v>
      </c>
      <c r="B2643" s="9" t="s">
        <v>3064</v>
      </c>
      <c r="C2643" s="13">
        <v>419</v>
      </c>
      <c r="D2643" s="13">
        <v>123</v>
      </c>
      <c r="E2643" s="13">
        <v>120</v>
      </c>
      <c r="F2643" s="13">
        <v>149</v>
      </c>
      <c r="G2643" s="9" t="s">
        <v>956</v>
      </c>
      <c r="H2643" s="13">
        <v>13000</v>
      </c>
      <c r="I2643" s="13">
        <v>35887263</v>
      </c>
      <c r="J2643" s="9" t="s">
        <v>3170</v>
      </c>
      <c r="K2643" s="9" t="s">
        <v>1074</v>
      </c>
      <c r="L2643" s="9" t="s">
        <v>4459</v>
      </c>
      <c r="M2643" s="13"/>
      <c r="N2643" s="13"/>
      <c r="O2643" s="9"/>
      <c r="P2643" s="13"/>
      <c r="Q2643" s="13">
        <v>388</v>
      </c>
      <c r="R2643" s="9" t="s">
        <v>25</v>
      </c>
      <c r="S2643" s="9" t="s">
        <v>34</v>
      </c>
      <c r="T2643" s="9" t="s">
        <v>27</v>
      </c>
      <c r="U2643" s="13">
        <v>15000000</v>
      </c>
      <c r="V2643" s="13">
        <v>2014</v>
      </c>
      <c r="W2643" s="13">
        <v>876</v>
      </c>
      <c r="X2643" s="13">
        <v>7.7</v>
      </c>
      <c r="Y2643" s="13">
        <v>2.35</v>
      </c>
      <c r="Z2643" s="14">
        <v>90000</v>
      </c>
    </row>
    <row r="2644" spans="1:26" x14ac:dyDescent="0.25">
      <c r="A2644" s="5" t="s">
        <v>20</v>
      </c>
      <c r="B2644" s="6" t="s">
        <v>1460</v>
      </c>
      <c r="C2644" s="11">
        <v>37</v>
      </c>
      <c r="D2644" s="11">
        <v>86</v>
      </c>
      <c r="E2644" s="11">
        <v>14</v>
      </c>
      <c r="F2644" s="11">
        <v>685</v>
      </c>
      <c r="G2644" s="6" t="s">
        <v>1628</v>
      </c>
      <c r="H2644" s="11">
        <v>833</v>
      </c>
      <c r="I2644" s="11">
        <v>34308901</v>
      </c>
      <c r="J2644" s="6" t="s">
        <v>599</v>
      </c>
      <c r="K2644" s="6" t="s">
        <v>5507</v>
      </c>
      <c r="L2644" s="6"/>
      <c r="M2644" s="11"/>
      <c r="N2644" s="11"/>
      <c r="O2644" s="6"/>
      <c r="P2644" s="11"/>
      <c r="Q2644" s="11">
        <v>87</v>
      </c>
      <c r="R2644" s="6" t="s">
        <v>25</v>
      </c>
      <c r="S2644" s="6" t="s">
        <v>26</v>
      </c>
      <c r="T2644" s="6" t="s">
        <v>27</v>
      </c>
      <c r="U2644" s="11">
        <v>16000000</v>
      </c>
      <c r="V2644" s="11">
        <v>2003</v>
      </c>
      <c r="W2644" s="11">
        <v>807</v>
      </c>
      <c r="X2644" s="11">
        <v>5.0999999999999996</v>
      </c>
      <c r="Y2644" s="11">
        <v>2.35</v>
      </c>
      <c r="Z2644" s="12">
        <v>0</v>
      </c>
    </row>
    <row r="2645" spans="1:26" x14ac:dyDescent="0.25">
      <c r="A2645" s="8" t="s">
        <v>20</v>
      </c>
      <c r="B2645" s="9" t="s">
        <v>3065</v>
      </c>
      <c r="C2645" s="13">
        <v>78</v>
      </c>
      <c r="D2645" s="13">
        <v>120</v>
      </c>
      <c r="E2645" s="13">
        <v>18</v>
      </c>
      <c r="F2645" s="13">
        <v>944</v>
      </c>
      <c r="G2645" s="9" t="s">
        <v>136</v>
      </c>
      <c r="H2645" s="13">
        <v>20000</v>
      </c>
      <c r="I2645" s="13">
        <v>33771174</v>
      </c>
      <c r="J2645" s="9" t="s">
        <v>599</v>
      </c>
      <c r="K2645" s="9" t="s">
        <v>1074</v>
      </c>
      <c r="L2645" s="9" t="s">
        <v>4459</v>
      </c>
      <c r="M2645" s="13"/>
      <c r="N2645" s="13"/>
      <c r="O2645" s="9"/>
      <c r="P2645" s="13"/>
      <c r="Q2645" s="13">
        <v>240</v>
      </c>
      <c r="R2645" s="9" t="s">
        <v>25</v>
      </c>
      <c r="S2645" s="9" t="s">
        <v>26</v>
      </c>
      <c r="T2645" s="9" t="s">
        <v>27</v>
      </c>
      <c r="U2645" s="13">
        <v>15000000</v>
      </c>
      <c r="V2645" s="13">
        <v>2000</v>
      </c>
      <c r="W2645" s="13">
        <v>1000</v>
      </c>
      <c r="X2645" s="13">
        <v>6.8</v>
      </c>
      <c r="Y2645" s="13">
        <v>1.85</v>
      </c>
      <c r="Z2645" s="14">
        <v>0</v>
      </c>
    </row>
    <row r="2646" spans="1:26" x14ac:dyDescent="0.25">
      <c r="A2646" s="5" t="s">
        <v>20</v>
      </c>
      <c r="B2646" s="6" t="s">
        <v>2349</v>
      </c>
      <c r="C2646" s="11">
        <v>181</v>
      </c>
      <c r="D2646" s="11">
        <v>227</v>
      </c>
      <c r="E2646" s="11">
        <v>767</v>
      </c>
      <c r="F2646" s="11">
        <v>87</v>
      </c>
      <c r="G2646" s="6" t="s">
        <v>1668</v>
      </c>
      <c r="H2646" s="11">
        <v>607</v>
      </c>
      <c r="I2646" s="11">
        <v>6000000</v>
      </c>
      <c r="J2646" s="6" t="s">
        <v>378</v>
      </c>
      <c r="K2646" s="6" t="s">
        <v>3170</v>
      </c>
      <c r="L2646" s="6" t="s">
        <v>1074</v>
      </c>
      <c r="M2646" s="11" t="s">
        <v>5155</v>
      </c>
      <c r="N2646" s="11" t="s">
        <v>5508</v>
      </c>
      <c r="O2646" s="6"/>
      <c r="P2646" s="11"/>
      <c r="Q2646" s="11">
        <v>559</v>
      </c>
      <c r="R2646" s="6" t="s">
        <v>25</v>
      </c>
      <c r="S2646" s="6" t="s">
        <v>34</v>
      </c>
      <c r="T2646" s="6" t="s">
        <v>54</v>
      </c>
      <c r="U2646" s="11">
        <v>15000000</v>
      </c>
      <c r="V2646" s="11">
        <v>1962</v>
      </c>
      <c r="W2646" s="11">
        <v>202</v>
      </c>
      <c r="X2646" s="11">
        <v>8.4</v>
      </c>
      <c r="Y2646" s="11">
        <v>2.2000000000000002</v>
      </c>
      <c r="Z2646" s="12">
        <v>11000</v>
      </c>
    </row>
    <row r="2647" spans="1:26" x14ac:dyDescent="0.25">
      <c r="A2647" s="8" t="s">
        <v>20</v>
      </c>
      <c r="B2647" s="9" t="s">
        <v>3067</v>
      </c>
      <c r="C2647" s="13">
        <v>220</v>
      </c>
      <c r="D2647" s="13">
        <v>119</v>
      </c>
      <c r="E2647" s="13">
        <v>0</v>
      </c>
      <c r="F2647" s="13">
        <v>593</v>
      </c>
      <c r="G2647" s="9" t="s">
        <v>973</v>
      </c>
      <c r="H2647" s="13">
        <v>908</v>
      </c>
      <c r="I2647" s="13">
        <v>33386128</v>
      </c>
      <c r="J2647" s="9" t="s">
        <v>1786</v>
      </c>
      <c r="K2647" s="9"/>
      <c r="L2647" s="9"/>
      <c r="M2647" s="13"/>
      <c r="N2647" s="13"/>
      <c r="O2647" s="9"/>
      <c r="P2647" s="13"/>
      <c r="Q2647" s="13">
        <v>491</v>
      </c>
      <c r="R2647" s="9" t="s">
        <v>25</v>
      </c>
      <c r="S2647" s="9" t="s">
        <v>26</v>
      </c>
      <c r="T2647" s="9" t="s">
        <v>249</v>
      </c>
      <c r="U2647" s="13">
        <v>15000000</v>
      </c>
      <c r="V2647" s="13">
        <v>2009</v>
      </c>
      <c r="W2647" s="13">
        <v>764</v>
      </c>
      <c r="X2647" s="13">
        <v>4.9000000000000004</v>
      </c>
      <c r="Y2647" s="13">
        <v>1.85</v>
      </c>
      <c r="Z2647" s="14">
        <v>3000</v>
      </c>
    </row>
    <row r="2648" spans="1:26" x14ac:dyDescent="0.25">
      <c r="A2648" s="5" t="s">
        <v>20</v>
      </c>
      <c r="B2648" s="6" t="s">
        <v>2058</v>
      </c>
      <c r="C2648" s="11">
        <v>349</v>
      </c>
      <c r="D2648" s="11">
        <v>115</v>
      </c>
      <c r="E2648" s="11">
        <v>212</v>
      </c>
      <c r="F2648" s="11">
        <v>612</v>
      </c>
      <c r="G2648" s="6" t="s">
        <v>417</v>
      </c>
      <c r="H2648" s="11">
        <v>2000</v>
      </c>
      <c r="I2648" s="11">
        <v>37877959</v>
      </c>
      <c r="J2648" s="6" t="s">
        <v>378</v>
      </c>
      <c r="K2648" s="6" t="s">
        <v>3170</v>
      </c>
      <c r="L2648" s="6" t="s">
        <v>1074</v>
      </c>
      <c r="M2648" s="11"/>
      <c r="N2648" s="11"/>
      <c r="O2648" s="6"/>
      <c r="P2648" s="11"/>
      <c r="Q2648" s="11">
        <v>252</v>
      </c>
      <c r="R2648" s="6" t="s">
        <v>25</v>
      </c>
      <c r="S2648" s="6" t="s">
        <v>26</v>
      </c>
      <c r="T2648" s="6" t="s">
        <v>249</v>
      </c>
      <c r="U2648" s="11">
        <v>15000000</v>
      </c>
      <c r="V2648" s="11">
        <v>2014</v>
      </c>
      <c r="W2648" s="11">
        <v>820</v>
      </c>
      <c r="X2648" s="11">
        <v>7.1</v>
      </c>
      <c r="Y2648" s="11">
        <v>2.35</v>
      </c>
      <c r="Z2648" s="12">
        <v>38000</v>
      </c>
    </row>
    <row r="2649" spans="1:26" x14ac:dyDescent="0.25">
      <c r="A2649" s="8" t="s">
        <v>20</v>
      </c>
      <c r="B2649" s="9" t="s">
        <v>3068</v>
      </c>
      <c r="C2649" s="13">
        <v>241</v>
      </c>
      <c r="D2649" s="13">
        <v>114</v>
      </c>
      <c r="E2649" s="13">
        <v>29</v>
      </c>
      <c r="F2649" s="13">
        <v>616</v>
      </c>
      <c r="G2649" s="9" t="s">
        <v>882</v>
      </c>
      <c r="H2649" s="13">
        <v>956</v>
      </c>
      <c r="I2649" s="13">
        <v>32721635</v>
      </c>
      <c r="J2649" s="9" t="s">
        <v>5507</v>
      </c>
      <c r="K2649" s="9" t="s">
        <v>1786</v>
      </c>
      <c r="L2649" s="9" t="s">
        <v>2604</v>
      </c>
      <c r="M2649" s="13"/>
      <c r="N2649" s="13"/>
      <c r="O2649" s="9"/>
      <c r="P2649" s="13"/>
      <c r="Q2649" s="13">
        <v>279</v>
      </c>
      <c r="R2649" s="9" t="s">
        <v>25</v>
      </c>
      <c r="S2649" s="9" t="s">
        <v>26</v>
      </c>
      <c r="T2649" s="9" t="s">
        <v>249</v>
      </c>
      <c r="U2649" s="13">
        <v>15000000</v>
      </c>
      <c r="V2649" s="13">
        <v>2009</v>
      </c>
      <c r="W2649" s="13">
        <v>878</v>
      </c>
      <c r="X2649" s="13">
        <v>6.6</v>
      </c>
      <c r="Y2649" s="13">
        <v>1.85</v>
      </c>
      <c r="Z2649" s="14">
        <v>0</v>
      </c>
    </row>
    <row r="2650" spans="1:26" x14ac:dyDescent="0.25">
      <c r="A2650" s="5" t="s">
        <v>20</v>
      </c>
      <c r="B2650" s="6" t="s">
        <v>3004</v>
      </c>
      <c r="C2650" s="11">
        <v>103</v>
      </c>
      <c r="D2650" s="11">
        <v>90</v>
      </c>
      <c r="E2650" s="11">
        <v>6</v>
      </c>
      <c r="F2650" s="11">
        <v>458</v>
      </c>
      <c r="G2650" s="6" t="s">
        <v>820</v>
      </c>
      <c r="H2650" s="11">
        <v>1000</v>
      </c>
      <c r="I2650" s="11">
        <v>31585300</v>
      </c>
      <c r="J2650" s="6" t="s">
        <v>599</v>
      </c>
      <c r="K2650" s="6" t="s">
        <v>4459</v>
      </c>
      <c r="L2650" s="6"/>
      <c r="M2650" s="11"/>
      <c r="N2650" s="11"/>
      <c r="O2650" s="6"/>
      <c r="P2650" s="11"/>
      <c r="Q2650" s="11">
        <v>250</v>
      </c>
      <c r="R2650" s="6" t="s">
        <v>25</v>
      </c>
      <c r="S2650" s="6" t="s">
        <v>26</v>
      </c>
      <c r="T2650" s="6" t="s">
        <v>27</v>
      </c>
      <c r="U2650" s="11">
        <v>15000000</v>
      </c>
      <c r="V2650" s="11">
        <v>2005</v>
      </c>
      <c r="W2650" s="11">
        <v>650</v>
      </c>
      <c r="X2650" s="11">
        <v>6.1</v>
      </c>
      <c r="Y2650" s="11">
        <v>1.85</v>
      </c>
      <c r="Z2650" s="12">
        <v>0</v>
      </c>
    </row>
    <row r="2651" spans="1:26" x14ac:dyDescent="0.25">
      <c r="A2651" s="8" t="s">
        <v>20</v>
      </c>
      <c r="B2651" s="9" t="s">
        <v>3069</v>
      </c>
      <c r="C2651" s="13">
        <v>151</v>
      </c>
      <c r="D2651" s="13">
        <v>94</v>
      </c>
      <c r="E2651" s="13">
        <v>28</v>
      </c>
      <c r="F2651" s="13">
        <v>731</v>
      </c>
      <c r="G2651" s="9" t="s">
        <v>1368</v>
      </c>
      <c r="H2651" s="13">
        <v>2000</v>
      </c>
      <c r="I2651" s="13">
        <v>30259652</v>
      </c>
      <c r="J2651" s="9" t="s">
        <v>599</v>
      </c>
      <c r="K2651" s="9" t="s">
        <v>1786</v>
      </c>
      <c r="L2651" s="9" t="s">
        <v>2604</v>
      </c>
      <c r="M2651" s="13"/>
      <c r="N2651" s="13"/>
      <c r="O2651" s="9"/>
      <c r="P2651" s="13"/>
      <c r="Q2651" s="13">
        <v>614</v>
      </c>
      <c r="R2651" s="9" t="s">
        <v>25</v>
      </c>
      <c r="S2651" s="9" t="s">
        <v>26</v>
      </c>
      <c r="T2651" s="9" t="s">
        <v>249</v>
      </c>
      <c r="U2651" s="13">
        <v>15000000</v>
      </c>
      <c r="V2651" s="13">
        <v>2002</v>
      </c>
      <c r="W2651" s="13">
        <v>864</v>
      </c>
      <c r="X2651" s="13">
        <v>4.0999999999999996</v>
      </c>
      <c r="Y2651" s="13">
        <v>2.35</v>
      </c>
      <c r="Z2651" s="14">
        <v>0</v>
      </c>
    </row>
    <row r="2652" spans="1:26" x14ac:dyDescent="0.25">
      <c r="A2652" s="5" t="s">
        <v>20</v>
      </c>
      <c r="B2652" s="6" t="s">
        <v>432</v>
      </c>
      <c r="C2652" s="11">
        <v>344</v>
      </c>
      <c r="D2652" s="11">
        <v>106</v>
      </c>
      <c r="E2652" s="11">
        <v>255</v>
      </c>
      <c r="F2652" s="11">
        <v>850</v>
      </c>
      <c r="G2652" s="6" t="s">
        <v>285</v>
      </c>
      <c r="H2652" s="11">
        <v>14000</v>
      </c>
      <c r="I2652" s="11">
        <v>163192114</v>
      </c>
      <c r="J2652" s="6" t="s">
        <v>497</v>
      </c>
      <c r="K2652" s="6" t="s">
        <v>378</v>
      </c>
      <c r="L2652" s="6" t="s">
        <v>478</v>
      </c>
      <c r="M2652" s="11"/>
      <c r="N2652" s="11"/>
      <c r="O2652" s="6"/>
      <c r="P2652" s="11"/>
      <c r="Q2652" s="11">
        <v>637</v>
      </c>
      <c r="R2652" s="6" t="s">
        <v>25</v>
      </c>
      <c r="S2652" s="6" t="s">
        <v>26</v>
      </c>
      <c r="T2652" s="6" t="s">
        <v>27</v>
      </c>
      <c r="U2652" s="11">
        <v>125000000</v>
      </c>
      <c r="V2652" s="11">
        <v>2010</v>
      </c>
      <c r="W2652" s="11">
        <v>1000</v>
      </c>
      <c r="X2652" s="11">
        <v>5.8</v>
      </c>
      <c r="Y2652" s="11">
        <v>2.35</v>
      </c>
      <c r="Z2652" s="12">
        <v>15000</v>
      </c>
    </row>
    <row r="2653" spans="1:26" x14ac:dyDescent="0.25">
      <c r="A2653" s="8" t="s">
        <v>20</v>
      </c>
      <c r="B2653" s="9" t="s">
        <v>1205</v>
      </c>
      <c r="C2653" s="13">
        <v>185</v>
      </c>
      <c r="D2653" s="13">
        <v>98</v>
      </c>
      <c r="E2653" s="13">
        <v>0</v>
      </c>
      <c r="F2653" s="13">
        <v>594</v>
      </c>
      <c r="G2653" s="9" t="s">
        <v>1860</v>
      </c>
      <c r="H2653" s="13">
        <v>18000</v>
      </c>
      <c r="I2653" s="13">
        <v>30857814</v>
      </c>
      <c r="J2653" s="9" t="s">
        <v>378</v>
      </c>
      <c r="K2653" s="9" t="s">
        <v>4118</v>
      </c>
      <c r="L2653" s="9" t="s">
        <v>478</v>
      </c>
      <c r="M2653" s="13" t="s">
        <v>4459</v>
      </c>
      <c r="N2653" s="13"/>
      <c r="O2653" s="9"/>
      <c r="P2653" s="13"/>
      <c r="Q2653" s="13">
        <v>718</v>
      </c>
      <c r="R2653" s="9" t="s">
        <v>25</v>
      </c>
      <c r="S2653" s="9" t="s">
        <v>26</v>
      </c>
      <c r="T2653" s="9" t="s">
        <v>54</v>
      </c>
      <c r="U2653" s="13">
        <v>16000000</v>
      </c>
      <c r="V2653" s="13">
        <v>1987</v>
      </c>
      <c r="W2653" s="13">
        <v>636</v>
      </c>
      <c r="X2653" s="13">
        <v>8.1</v>
      </c>
      <c r="Y2653" s="13">
        <v>1.85</v>
      </c>
      <c r="Z2653" s="14">
        <v>33000</v>
      </c>
    </row>
    <row r="2654" spans="1:26" x14ac:dyDescent="0.25">
      <c r="A2654" s="5" t="s">
        <v>20</v>
      </c>
      <c r="B2654" s="6" t="s">
        <v>614</v>
      </c>
      <c r="C2654" s="11">
        <v>112</v>
      </c>
      <c r="D2654" s="11">
        <v>126</v>
      </c>
      <c r="E2654" s="11">
        <v>18000</v>
      </c>
      <c r="F2654" s="11">
        <v>697</v>
      </c>
      <c r="G2654" s="6" t="s">
        <v>2212</v>
      </c>
      <c r="H2654" s="11">
        <v>18000</v>
      </c>
      <c r="I2654" s="11">
        <v>30226144</v>
      </c>
      <c r="J2654" s="6" t="s">
        <v>3170</v>
      </c>
      <c r="K2654" s="6" t="s">
        <v>1074</v>
      </c>
      <c r="L2654" s="6"/>
      <c r="M2654" s="11"/>
      <c r="N2654" s="11"/>
      <c r="O2654" s="6"/>
      <c r="P2654" s="11"/>
      <c r="Q2654" s="11">
        <v>118</v>
      </c>
      <c r="R2654" s="6" t="s">
        <v>25</v>
      </c>
      <c r="S2654" s="6" t="s">
        <v>26</v>
      </c>
      <c r="T2654" s="6" t="s">
        <v>27</v>
      </c>
      <c r="U2654" s="11">
        <v>15000000</v>
      </c>
      <c r="V2654" s="11">
        <v>2007</v>
      </c>
      <c r="W2654" s="11">
        <v>2000</v>
      </c>
      <c r="X2654" s="11">
        <v>7.6</v>
      </c>
      <c r="Y2654" s="11">
        <v>2.35</v>
      </c>
      <c r="Z2654" s="12">
        <v>0</v>
      </c>
    </row>
    <row r="2655" spans="1:26" x14ac:dyDescent="0.25">
      <c r="A2655" s="8" t="s">
        <v>20</v>
      </c>
      <c r="B2655" s="9" t="s">
        <v>3070</v>
      </c>
      <c r="C2655" s="13">
        <v>676</v>
      </c>
      <c r="D2655" s="13">
        <v>100</v>
      </c>
      <c r="E2655" s="13">
        <v>0</v>
      </c>
      <c r="F2655" s="13">
        <v>228</v>
      </c>
      <c r="G2655" s="9" t="s">
        <v>964</v>
      </c>
      <c r="H2655" s="13">
        <v>33000</v>
      </c>
      <c r="I2655" s="13">
        <v>35054909</v>
      </c>
      <c r="J2655" s="9" t="s">
        <v>5507</v>
      </c>
      <c r="K2655" s="9" t="s">
        <v>1074</v>
      </c>
      <c r="L2655" s="9"/>
      <c r="M2655" s="13"/>
      <c r="N2655" s="13"/>
      <c r="O2655" s="9"/>
      <c r="P2655" s="13"/>
      <c r="Q2655" s="13">
        <v>1264</v>
      </c>
      <c r="R2655" s="9" t="s">
        <v>25</v>
      </c>
      <c r="S2655" s="9" t="s">
        <v>26</v>
      </c>
      <c r="T2655" s="9" t="s">
        <v>249</v>
      </c>
      <c r="U2655" s="13">
        <v>15000000</v>
      </c>
      <c r="V2655" s="13">
        <v>2011</v>
      </c>
      <c r="W2655" s="13">
        <v>745</v>
      </c>
      <c r="X2655" s="13">
        <v>7.8</v>
      </c>
      <c r="Y2655" s="13">
        <v>2.35</v>
      </c>
      <c r="Z2655" s="14">
        <v>81000</v>
      </c>
    </row>
    <row r="2656" spans="1:26" x14ac:dyDescent="0.25">
      <c r="A2656" s="5" t="s">
        <v>20</v>
      </c>
      <c r="B2656" s="6" t="s">
        <v>3071</v>
      </c>
      <c r="C2656" s="11">
        <v>74</v>
      </c>
      <c r="D2656" s="11">
        <v>89</v>
      </c>
      <c r="E2656" s="11">
        <v>10</v>
      </c>
      <c r="F2656" s="11">
        <v>231</v>
      </c>
      <c r="G2656" s="6" t="s">
        <v>1860</v>
      </c>
      <c r="H2656" s="11">
        <v>811</v>
      </c>
      <c r="I2656" s="11">
        <v>29302097</v>
      </c>
      <c r="J2656" s="6" t="s">
        <v>599</v>
      </c>
      <c r="K2656" s="6" t="s">
        <v>4118</v>
      </c>
      <c r="L2656" s="6" t="s">
        <v>2909</v>
      </c>
      <c r="M2656" s="11" t="s">
        <v>4459</v>
      </c>
      <c r="N2656" s="11"/>
      <c r="O2656" s="6"/>
      <c r="P2656" s="11"/>
      <c r="Q2656" s="11">
        <v>105</v>
      </c>
      <c r="R2656" s="6" t="s">
        <v>25</v>
      </c>
      <c r="S2656" s="6" t="s">
        <v>318</v>
      </c>
      <c r="T2656" s="6" t="s">
        <v>54</v>
      </c>
      <c r="U2656" s="11">
        <v>15000000</v>
      </c>
      <c r="V2656" s="11">
        <v>2004</v>
      </c>
      <c r="W2656" s="11">
        <v>636</v>
      </c>
      <c r="X2656" s="11">
        <v>4.5999999999999996</v>
      </c>
      <c r="Y2656" s="11">
        <v>1.85</v>
      </c>
      <c r="Z2656" s="12">
        <v>810</v>
      </c>
    </row>
    <row r="2657" spans="1:26" x14ac:dyDescent="0.25">
      <c r="A2657" s="8" t="s">
        <v>20</v>
      </c>
      <c r="B2657" s="9" t="s">
        <v>2875</v>
      </c>
      <c r="C2657" s="13">
        <v>65</v>
      </c>
      <c r="D2657" s="13">
        <v>111</v>
      </c>
      <c r="E2657" s="13">
        <v>13</v>
      </c>
      <c r="F2657" s="13">
        <v>106</v>
      </c>
      <c r="G2657" s="9" t="s">
        <v>1550</v>
      </c>
      <c r="H2657" s="13">
        <v>818</v>
      </c>
      <c r="I2657" s="13">
        <v>29106737</v>
      </c>
      <c r="J2657" s="9" t="s">
        <v>599</v>
      </c>
      <c r="K2657" s="9" t="s">
        <v>1074</v>
      </c>
      <c r="L2657" s="9" t="s">
        <v>4459</v>
      </c>
      <c r="M2657" s="13"/>
      <c r="N2657" s="13"/>
      <c r="O2657" s="9"/>
      <c r="P2657" s="13"/>
      <c r="Q2657" s="13">
        <v>132</v>
      </c>
      <c r="R2657" s="9" t="s">
        <v>25</v>
      </c>
      <c r="S2657" s="9" t="s">
        <v>26</v>
      </c>
      <c r="T2657" s="9" t="s">
        <v>249</v>
      </c>
      <c r="U2657" s="13">
        <v>15000000</v>
      </c>
      <c r="V2657" s="13">
        <v>1998</v>
      </c>
      <c r="W2657" s="13">
        <v>511</v>
      </c>
      <c r="X2657" s="13">
        <v>6</v>
      </c>
      <c r="Y2657" s="13">
        <v>1.85</v>
      </c>
      <c r="Z2657" s="14">
        <v>849</v>
      </c>
    </row>
    <row r="2658" spans="1:26" x14ac:dyDescent="0.25">
      <c r="A2658" s="5" t="s">
        <v>20</v>
      </c>
      <c r="B2658" s="6" t="s">
        <v>3072</v>
      </c>
      <c r="C2658" s="11">
        <v>274</v>
      </c>
      <c r="D2658" s="11">
        <v>100</v>
      </c>
      <c r="E2658" s="11">
        <v>35</v>
      </c>
      <c r="F2658" s="11">
        <v>306</v>
      </c>
      <c r="G2658" s="6" t="s">
        <v>927</v>
      </c>
      <c r="H2658" s="11">
        <v>10000</v>
      </c>
      <c r="I2658" s="11">
        <v>28637507</v>
      </c>
      <c r="J2658" s="6" t="s">
        <v>1074</v>
      </c>
      <c r="K2658" s="6" t="s">
        <v>1786</v>
      </c>
      <c r="L2658" s="6" t="s">
        <v>2970</v>
      </c>
      <c r="M2658" s="11"/>
      <c r="N2658" s="11"/>
      <c r="O2658" s="6"/>
      <c r="P2658" s="11"/>
      <c r="Q2658" s="11">
        <v>713</v>
      </c>
      <c r="R2658" s="6" t="s">
        <v>25</v>
      </c>
      <c r="S2658" s="6" t="s">
        <v>34</v>
      </c>
      <c r="T2658" s="6" t="s">
        <v>249</v>
      </c>
      <c r="U2658" s="11">
        <v>15000000</v>
      </c>
      <c r="V2658" s="11">
        <v>2007</v>
      </c>
      <c r="W2658" s="11">
        <v>1000</v>
      </c>
      <c r="X2658" s="11">
        <v>7</v>
      </c>
      <c r="Y2658" s="11">
        <v>1.85</v>
      </c>
      <c r="Z2658" s="12">
        <v>0</v>
      </c>
    </row>
    <row r="2659" spans="1:26" x14ac:dyDescent="0.25">
      <c r="A2659" s="8" t="s">
        <v>20</v>
      </c>
      <c r="B2659" s="9" t="s">
        <v>1640</v>
      </c>
      <c r="C2659" s="13">
        <v>50</v>
      </c>
      <c r="D2659" s="13">
        <v>115</v>
      </c>
      <c r="E2659" s="13">
        <v>49</v>
      </c>
      <c r="F2659" s="13">
        <v>100</v>
      </c>
      <c r="G2659" s="9" t="s">
        <v>2602</v>
      </c>
      <c r="H2659" s="13">
        <v>116</v>
      </c>
      <c r="I2659" s="13">
        <v>30127963</v>
      </c>
      <c r="J2659" s="9" t="s">
        <v>1074</v>
      </c>
      <c r="K2659" s="9" t="s">
        <v>4118</v>
      </c>
      <c r="L2659" s="9" t="s">
        <v>5506</v>
      </c>
      <c r="M2659" s="13"/>
      <c r="N2659" s="13"/>
      <c r="O2659" s="9"/>
      <c r="P2659" s="13"/>
      <c r="Q2659" s="13">
        <v>64</v>
      </c>
      <c r="R2659" s="9" t="s">
        <v>25</v>
      </c>
      <c r="S2659" s="9" t="s">
        <v>26</v>
      </c>
      <c r="T2659" s="9" t="s">
        <v>54</v>
      </c>
      <c r="U2659" s="13">
        <v>15000000</v>
      </c>
      <c r="V2659" s="13">
        <v>2014</v>
      </c>
      <c r="W2659" s="13">
        <v>110</v>
      </c>
      <c r="X2659" s="13">
        <v>6.7</v>
      </c>
      <c r="Y2659" s="13">
        <v>1.85</v>
      </c>
      <c r="Z2659" s="14">
        <v>0</v>
      </c>
    </row>
    <row r="2660" spans="1:26" x14ac:dyDescent="0.25">
      <c r="A2660" s="5" t="s">
        <v>20</v>
      </c>
      <c r="B2660" s="6" t="s">
        <v>1372</v>
      </c>
      <c r="C2660" s="11">
        <v>96</v>
      </c>
      <c r="D2660" s="11">
        <v>106</v>
      </c>
      <c r="E2660" s="11">
        <v>61</v>
      </c>
      <c r="F2660" s="11">
        <v>649</v>
      </c>
      <c r="G2660" s="6" t="s">
        <v>3073</v>
      </c>
      <c r="H2660" s="11">
        <v>907</v>
      </c>
      <c r="I2660" s="11">
        <v>32645546</v>
      </c>
      <c r="J2660" s="6" t="s">
        <v>599</v>
      </c>
      <c r="K2660" s="6" t="s">
        <v>1074</v>
      </c>
      <c r="L2660" s="6" t="s">
        <v>4118</v>
      </c>
      <c r="M2660" s="11"/>
      <c r="N2660" s="11"/>
      <c r="O2660" s="6"/>
      <c r="P2660" s="11"/>
      <c r="Q2660" s="11">
        <v>88</v>
      </c>
      <c r="R2660" s="6" t="s">
        <v>25</v>
      </c>
      <c r="S2660" s="6" t="s">
        <v>26</v>
      </c>
      <c r="T2660" s="6" t="s">
        <v>54</v>
      </c>
      <c r="U2660" s="11">
        <v>14000000</v>
      </c>
      <c r="V2660" s="11">
        <v>2005</v>
      </c>
      <c r="W2660" s="11">
        <v>807</v>
      </c>
      <c r="X2660" s="11">
        <v>6.4</v>
      </c>
      <c r="Y2660" s="11">
        <v>1.85</v>
      </c>
      <c r="Z2660" s="12">
        <v>1000</v>
      </c>
    </row>
    <row r="2661" spans="1:26" x14ac:dyDescent="0.25">
      <c r="A2661" s="8" t="s">
        <v>20</v>
      </c>
      <c r="B2661" s="9" t="s">
        <v>3074</v>
      </c>
      <c r="C2661" s="13">
        <v>68</v>
      </c>
      <c r="D2661" s="13">
        <v>124</v>
      </c>
      <c r="E2661" s="13">
        <v>107</v>
      </c>
      <c r="F2661" s="13">
        <v>865</v>
      </c>
      <c r="G2661" s="9" t="s">
        <v>773</v>
      </c>
      <c r="H2661" s="13">
        <v>1000</v>
      </c>
      <c r="I2661" s="13">
        <v>27441122</v>
      </c>
      <c r="J2661" s="9" t="s">
        <v>1074</v>
      </c>
      <c r="K2661" s="9" t="s">
        <v>4459</v>
      </c>
      <c r="L2661" s="9" t="s">
        <v>5506</v>
      </c>
      <c r="M2661" s="13"/>
      <c r="N2661" s="13"/>
      <c r="O2661" s="9"/>
      <c r="P2661" s="13"/>
      <c r="Q2661" s="13">
        <v>116</v>
      </c>
      <c r="R2661" s="9" t="s">
        <v>25</v>
      </c>
      <c r="S2661" s="9" t="s">
        <v>26</v>
      </c>
      <c r="T2661" s="9" t="s">
        <v>27</v>
      </c>
      <c r="U2661" s="13">
        <v>15000000</v>
      </c>
      <c r="V2661" s="13">
        <v>2000</v>
      </c>
      <c r="W2661" s="13">
        <v>886</v>
      </c>
      <c r="X2661" s="13">
        <v>7.2</v>
      </c>
      <c r="Y2661" s="13">
        <v>1.85</v>
      </c>
      <c r="Z2661" s="14">
        <v>0</v>
      </c>
    </row>
    <row r="2662" spans="1:26" x14ac:dyDescent="0.25">
      <c r="A2662" s="5" t="s">
        <v>20</v>
      </c>
      <c r="B2662" s="6" t="s">
        <v>1575</v>
      </c>
      <c r="C2662" s="11">
        <v>111</v>
      </c>
      <c r="D2662" s="11">
        <v>107</v>
      </c>
      <c r="E2662" s="11">
        <v>5</v>
      </c>
      <c r="F2662" s="11">
        <v>141</v>
      </c>
      <c r="G2662" s="6" t="s">
        <v>1520</v>
      </c>
      <c r="H2662" s="11">
        <v>893</v>
      </c>
      <c r="I2662" s="11">
        <v>28014536</v>
      </c>
      <c r="J2662" s="6" t="s">
        <v>497</v>
      </c>
      <c r="K2662" s="6" t="s">
        <v>599</v>
      </c>
      <c r="L2662" s="6" t="s">
        <v>5507</v>
      </c>
      <c r="M2662" s="11" t="s">
        <v>4459</v>
      </c>
      <c r="N2662" s="11" t="s">
        <v>2604</v>
      </c>
      <c r="O2662" s="6"/>
      <c r="P2662" s="11"/>
      <c r="Q2662" s="11">
        <v>296</v>
      </c>
      <c r="R2662" s="6" t="s">
        <v>25</v>
      </c>
      <c r="S2662" s="6" t="s">
        <v>26</v>
      </c>
      <c r="T2662" s="6" t="s">
        <v>249</v>
      </c>
      <c r="U2662" s="11">
        <v>15000000</v>
      </c>
      <c r="V2662" s="11">
        <v>1997</v>
      </c>
      <c r="W2662" s="11">
        <v>822</v>
      </c>
      <c r="X2662" s="11">
        <v>7.4</v>
      </c>
      <c r="Y2662" s="11">
        <v>1.85</v>
      </c>
      <c r="Z2662" s="12">
        <v>0</v>
      </c>
    </row>
    <row r="2663" spans="1:26" x14ac:dyDescent="0.25">
      <c r="A2663" s="8" t="s">
        <v>20</v>
      </c>
      <c r="B2663" s="9" t="s">
        <v>3075</v>
      </c>
      <c r="C2663" s="13">
        <v>128</v>
      </c>
      <c r="D2663" s="13">
        <v>99</v>
      </c>
      <c r="E2663" s="13">
        <v>3</v>
      </c>
      <c r="F2663" s="13">
        <v>628</v>
      </c>
      <c r="G2663" s="9" t="s">
        <v>872</v>
      </c>
      <c r="H2663" s="13">
        <v>14000</v>
      </c>
      <c r="I2663" s="13">
        <v>33860010</v>
      </c>
      <c r="J2663" s="9" t="s">
        <v>599</v>
      </c>
      <c r="K2663" s="9" t="s">
        <v>4459</v>
      </c>
      <c r="L2663" s="9"/>
      <c r="M2663" s="13"/>
      <c r="N2663" s="13"/>
      <c r="O2663" s="9"/>
      <c r="P2663" s="13"/>
      <c r="Q2663" s="13">
        <v>143</v>
      </c>
      <c r="R2663" s="9" t="s">
        <v>25</v>
      </c>
      <c r="S2663" s="9" t="s">
        <v>26</v>
      </c>
      <c r="T2663" s="9" t="s">
        <v>27</v>
      </c>
      <c r="U2663" s="13">
        <v>15000000</v>
      </c>
      <c r="V2663" s="13">
        <v>2009</v>
      </c>
      <c r="W2663" s="13">
        <v>982</v>
      </c>
      <c r="X2663" s="13">
        <v>4.8</v>
      </c>
      <c r="Y2663" s="13">
        <v>1.85</v>
      </c>
      <c r="Z2663" s="14">
        <v>0</v>
      </c>
    </row>
    <row r="2664" spans="1:26" x14ac:dyDescent="0.25">
      <c r="A2664" s="5" t="s">
        <v>20</v>
      </c>
      <c r="B2664" s="6" t="s">
        <v>3076</v>
      </c>
      <c r="C2664" s="11">
        <v>160</v>
      </c>
      <c r="D2664" s="11">
        <v>90</v>
      </c>
      <c r="E2664" s="11">
        <v>31</v>
      </c>
      <c r="F2664" s="11">
        <v>162</v>
      </c>
      <c r="G2664" s="6" t="s">
        <v>3077</v>
      </c>
      <c r="H2664" s="11">
        <v>193</v>
      </c>
      <c r="I2664" s="11">
        <v>26421314</v>
      </c>
      <c r="J2664" s="6" t="s">
        <v>378</v>
      </c>
      <c r="K2664" s="6" t="s">
        <v>478</v>
      </c>
      <c r="L2664" s="6" t="s">
        <v>1786</v>
      </c>
      <c r="M2664" s="11" t="s">
        <v>5505</v>
      </c>
      <c r="N2664" s="11" t="s">
        <v>2604</v>
      </c>
      <c r="O2664" s="6"/>
      <c r="P2664" s="11"/>
      <c r="Q2664" s="11">
        <v>457</v>
      </c>
      <c r="R2664" s="6" t="s">
        <v>25</v>
      </c>
      <c r="S2664" s="6" t="s">
        <v>26</v>
      </c>
      <c r="T2664" s="6" t="s">
        <v>249</v>
      </c>
      <c r="U2664" s="11">
        <v>15000000</v>
      </c>
      <c r="V2664" s="11">
        <v>2000</v>
      </c>
      <c r="W2664" s="11">
        <v>184</v>
      </c>
      <c r="X2664" s="11">
        <v>4</v>
      </c>
      <c r="Y2664" s="11">
        <v>1.85</v>
      </c>
      <c r="Z2664" s="12">
        <v>949</v>
      </c>
    </row>
    <row r="2665" spans="1:26" x14ac:dyDescent="0.25">
      <c r="A2665" s="8" t="s">
        <v>20</v>
      </c>
      <c r="B2665" s="9" t="s">
        <v>2701</v>
      </c>
      <c r="C2665" s="13">
        <v>93</v>
      </c>
      <c r="D2665" s="13">
        <v>101</v>
      </c>
      <c r="E2665" s="13">
        <v>26</v>
      </c>
      <c r="F2665" s="13">
        <v>266</v>
      </c>
      <c r="G2665" s="9" t="s">
        <v>3078</v>
      </c>
      <c r="H2665" s="13">
        <v>838</v>
      </c>
      <c r="I2665" s="13">
        <v>24881000</v>
      </c>
      <c r="J2665" s="9" t="s">
        <v>1074</v>
      </c>
      <c r="K2665" s="9" t="s">
        <v>478</v>
      </c>
      <c r="L2665" s="9" t="s">
        <v>1786</v>
      </c>
      <c r="M2665" s="13" t="s">
        <v>2604</v>
      </c>
      <c r="N2665" s="13"/>
      <c r="O2665" s="9"/>
      <c r="P2665" s="13"/>
      <c r="Q2665" s="13">
        <v>195</v>
      </c>
      <c r="R2665" s="9" t="s">
        <v>25</v>
      </c>
      <c r="S2665" s="9" t="s">
        <v>26</v>
      </c>
      <c r="T2665" s="9" t="s">
        <v>249</v>
      </c>
      <c r="U2665" s="13">
        <v>15000000</v>
      </c>
      <c r="V2665" s="13">
        <v>1996</v>
      </c>
      <c r="W2665" s="13">
        <v>328</v>
      </c>
      <c r="X2665" s="13">
        <v>6.2</v>
      </c>
      <c r="Y2665" s="13">
        <v>1.85</v>
      </c>
      <c r="Z2665" s="14">
        <v>6000</v>
      </c>
    </row>
    <row r="2666" spans="1:26" x14ac:dyDescent="0.25">
      <c r="A2666" s="5" t="s">
        <v>20</v>
      </c>
      <c r="B2666" s="6" t="s">
        <v>1230</v>
      </c>
      <c r="C2666" s="11">
        <v>278</v>
      </c>
      <c r="D2666" s="11">
        <v>119</v>
      </c>
      <c r="E2666" s="11">
        <v>11000</v>
      </c>
      <c r="F2666" s="11">
        <v>400</v>
      </c>
      <c r="G2666" s="6" t="s">
        <v>2186</v>
      </c>
      <c r="H2666" s="11">
        <v>19000</v>
      </c>
      <c r="I2666" s="11">
        <v>23089926</v>
      </c>
      <c r="J2666" s="6" t="s">
        <v>1074</v>
      </c>
      <c r="K2666" s="6" t="s">
        <v>4459</v>
      </c>
      <c r="L2666" s="6" t="s">
        <v>2604</v>
      </c>
      <c r="M2666" s="11"/>
      <c r="N2666" s="11"/>
      <c r="O2666" s="6"/>
      <c r="P2666" s="11"/>
      <c r="Q2666" s="11">
        <v>735</v>
      </c>
      <c r="R2666" s="6" t="s">
        <v>25</v>
      </c>
      <c r="S2666" s="6" t="s">
        <v>34</v>
      </c>
      <c r="T2666" s="6" t="s">
        <v>249</v>
      </c>
      <c r="U2666" s="11">
        <v>15000000</v>
      </c>
      <c r="V2666" s="11">
        <v>2005</v>
      </c>
      <c r="W2666" s="11">
        <v>567</v>
      </c>
      <c r="X2666" s="11">
        <v>7.7</v>
      </c>
      <c r="Y2666" s="11">
        <v>1.85</v>
      </c>
      <c r="Z2666" s="12">
        <v>0</v>
      </c>
    </row>
    <row r="2667" spans="1:26" x14ac:dyDescent="0.25">
      <c r="A2667" s="8" t="s">
        <v>20</v>
      </c>
      <c r="B2667" s="9" t="s">
        <v>3080</v>
      </c>
      <c r="C2667" s="13">
        <v>81</v>
      </c>
      <c r="D2667" s="13">
        <v>103</v>
      </c>
      <c r="E2667" s="13">
        <v>20</v>
      </c>
      <c r="F2667" s="13">
        <v>125</v>
      </c>
      <c r="G2667" s="9" t="s">
        <v>3081</v>
      </c>
      <c r="H2667" s="13">
        <v>512</v>
      </c>
      <c r="I2667" s="13">
        <v>26161406</v>
      </c>
      <c r="J2667" s="9" t="s">
        <v>378</v>
      </c>
      <c r="K2667" s="9" t="s">
        <v>599</v>
      </c>
      <c r="L2667" s="9" t="s">
        <v>4118</v>
      </c>
      <c r="M2667" s="13" t="s">
        <v>478</v>
      </c>
      <c r="N2667" s="13"/>
      <c r="O2667" s="9"/>
      <c r="P2667" s="13"/>
      <c r="Q2667" s="13">
        <v>52</v>
      </c>
      <c r="R2667" s="9" t="s">
        <v>25</v>
      </c>
      <c r="S2667" s="9" t="s">
        <v>26</v>
      </c>
      <c r="T2667" s="9" t="s">
        <v>126</v>
      </c>
      <c r="U2667" s="13">
        <v>15000000</v>
      </c>
      <c r="V2667" s="13">
        <v>2010</v>
      </c>
      <c r="W2667" s="13">
        <v>316</v>
      </c>
      <c r="X2667" s="13">
        <v>6.7</v>
      </c>
      <c r="Y2667" s="13">
        <v>2.35</v>
      </c>
      <c r="Z2667" s="14">
        <v>0</v>
      </c>
    </row>
    <row r="2668" spans="1:26" x14ac:dyDescent="0.25">
      <c r="A2668" s="5" t="s">
        <v>20</v>
      </c>
      <c r="B2668" s="6" t="s">
        <v>3016</v>
      </c>
      <c r="C2668" s="11">
        <v>58</v>
      </c>
      <c r="D2668" s="11">
        <v>134</v>
      </c>
      <c r="E2668" s="11">
        <v>133</v>
      </c>
      <c r="F2668" s="11">
        <v>258</v>
      </c>
      <c r="G2668" s="6" t="s">
        <v>2798</v>
      </c>
      <c r="H2668" s="11">
        <v>12000</v>
      </c>
      <c r="I2668" s="11">
        <v>22954968</v>
      </c>
      <c r="J2668" s="6" t="s">
        <v>1074</v>
      </c>
      <c r="K2668" s="6" t="s">
        <v>4459</v>
      </c>
      <c r="L2668" s="6"/>
      <c r="M2668" s="11"/>
      <c r="N2668" s="11"/>
      <c r="O2668" s="6"/>
      <c r="P2668" s="11"/>
      <c r="Q2668" s="11">
        <v>156</v>
      </c>
      <c r="R2668" s="6" t="s">
        <v>25</v>
      </c>
      <c r="S2668" s="6" t="s">
        <v>34</v>
      </c>
      <c r="T2668" s="6" t="s">
        <v>54</v>
      </c>
      <c r="U2668" s="11">
        <v>11500000</v>
      </c>
      <c r="V2668" s="11">
        <v>1993</v>
      </c>
      <c r="W2668" s="11">
        <v>310</v>
      </c>
      <c r="X2668" s="11">
        <v>7.9</v>
      </c>
      <c r="Y2668" s="11">
        <v>2.35</v>
      </c>
      <c r="Z2668" s="12">
        <v>0</v>
      </c>
    </row>
    <row r="2669" spans="1:26" x14ac:dyDescent="0.25">
      <c r="A2669" s="8" t="s">
        <v>20</v>
      </c>
      <c r="B2669" s="9" t="s">
        <v>1939</v>
      </c>
      <c r="C2669" s="13">
        <v>153</v>
      </c>
      <c r="D2669" s="13">
        <v>155</v>
      </c>
      <c r="E2669" s="13">
        <v>0</v>
      </c>
      <c r="F2669" s="13">
        <v>170</v>
      </c>
      <c r="G2669" s="9" t="s">
        <v>3082</v>
      </c>
      <c r="H2669" s="13">
        <v>3000</v>
      </c>
      <c r="I2669" s="13">
        <v>26384919</v>
      </c>
      <c r="J2669" s="9" t="s">
        <v>1074</v>
      </c>
      <c r="K2669" s="9"/>
      <c r="L2669" s="9"/>
      <c r="M2669" s="13"/>
      <c r="N2669" s="13"/>
      <c r="O2669" s="9"/>
      <c r="P2669" s="13"/>
      <c r="Q2669" s="13">
        <v>560</v>
      </c>
      <c r="R2669" s="9" t="s">
        <v>25</v>
      </c>
      <c r="S2669" s="9" t="s">
        <v>26</v>
      </c>
      <c r="T2669" s="9" t="s">
        <v>249</v>
      </c>
      <c r="U2669" s="13">
        <v>15000000</v>
      </c>
      <c r="V2669" s="13">
        <v>1997</v>
      </c>
      <c r="W2669" s="13">
        <v>360</v>
      </c>
      <c r="X2669" s="13">
        <v>7.9</v>
      </c>
      <c r="Y2669" s="13">
        <v>2.35</v>
      </c>
      <c r="Z2669" s="14">
        <v>0</v>
      </c>
    </row>
    <row r="2670" spans="1:26" x14ac:dyDescent="0.25">
      <c r="A2670" s="5" t="s">
        <v>20</v>
      </c>
      <c r="B2670" s="6" t="s">
        <v>2948</v>
      </c>
      <c r="C2670" s="11">
        <v>25</v>
      </c>
      <c r="D2670" s="11">
        <v>94</v>
      </c>
      <c r="E2670" s="11">
        <v>11</v>
      </c>
      <c r="F2670" s="11">
        <v>232</v>
      </c>
      <c r="G2670" s="6" t="s">
        <v>2056</v>
      </c>
      <c r="H2670" s="11">
        <v>1000</v>
      </c>
      <c r="I2670" s="11">
        <v>22189039</v>
      </c>
      <c r="J2670" s="6" t="s">
        <v>497</v>
      </c>
      <c r="K2670" s="6" t="s">
        <v>5507</v>
      </c>
      <c r="L2670" s="6" t="s">
        <v>1074</v>
      </c>
      <c r="M2670" s="11" t="s">
        <v>4459</v>
      </c>
      <c r="N2670" s="11" t="s">
        <v>2604</v>
      </c>
      <c r="O2670" s="6"/>
      <c r="P2670" s="11"/>
      <c r="Q2670" s="11">
        <v>55</v>
      </c>
      <c r="R2670" s="6" t="s">
        <v>25</v>
      </c>
      <c r="S2670" s="6" t="s">
        <v>26</v>
      </c>
      <c r="T2670" s="6" t="s">
        <v>249</v>
      </c>
      <c r="U2670" s="11">
        <v>15000000</v>
      </c>
      <c r="V2670" s="11">
        <v>1993</v>
      </c>
      <c r="W2670" s="11">
        <v>605</v>
      </c>
      <c r="X2670" s="11">
        <v>5.5</v>
      </c>
      <c r="Y2670" s="11">
        <v>1.85</v>
      </c>
      <c r="Z2670" s="12">
        <v>466</v>
      </c>
    </row>
    <row r="2671" spans="1:26" x14ac:dyDescent="0.25">
      <c r="A2671" s="8" t="s">
        <v>20</v>
      </c>
      <c r="B2671" s="9" t="s">
        <v>3083</v>
      </c>
      <c r="C2671" s="13">
        <v>46</v>
      </c>
      <c r="D2671" s="13">
        <v>95</v>
      </c>
      <c r="E2671" s="13">
        <v>15</v>
      </c>
      <c r="F2671" s="13">
        <v>461</v>
      </c>
      <c r="G2671" s="9" t="s">
        <v>3084</v>
      </c>
      <c r="H2671" s="13">
        <v>1000</v>
      </c>
      <c r="I2671" s="13">
        <v>20998709</v>
      </c>
      <c r="J2671" s="9" t="s">
        <v>378</v>
      </c>
      <c r="K2671" s="9" t="s">
        <v>1074</v>
      </c>
      <c r="L2671" s="9" t="s">
        <v>4118</v>
      </c>
      <c r="M2671" s="13"/>
      <c r="N2671" s="13"/>
      <c r="O2671" s="9"/>
      <c r="P2671" s="13"/>
      <c r="Q2671" s="13">
        <v>76</v>
      </c>
      <c r="R2671" s="9" t="s">
        <v>25</v>
      </c>
      <c r="S2671" s="9" t="s">
        <v>26</v>
      </c>
      <c r="T2671" s="9" t="s">
        <v>54</v>
      </c>
      <c r="U2671" s="13">
        <v>15000000</v>
      </c>
      <c r="V2671" s="13">
        <v>2006</v>
      </c>
      <c r="W2671" s="13">
        <v>786</v>
      </c>
      <c r="X2671" s="13">
        <v>6.2</v>
      </c>
      <c r="Y2671" s="13">
        <v>2.35</v>
      </c>
      <c r="Z2671" s="14">
        <v>1000</v>
      </c>
    </row>
    <row r="2672" spans="1:26" x14ac:dyDescent="0.25">
      <c r="A2672" s="5" t="s">
        <v>20</v>
      </c>
      <c r="B2672" s="6" t="s">
        <v>3085</v>
      </c>
      <c r="C2672" s="11">
        <v>161</v>
      </c>
      <c r="D2672" s="11">
        <v>89</v>
      </c>
      <c r="E2672" s="11">
        <v>7</v>
      </c>
      <c r="F2672" s="11">
        <v>399</v>
      </c>
      <c r="G2672" s="6" t="s">
        <v>1923</v>
      </c>
      <c r="H2672" s="11">
        <v>919</v>
      </c>
      <c r="I2672" s="11">
        <v>20801344</v>
      </c>
      <c r="J2672" s="6" t="s">
        <v>1786</v>
      </c>
      <c r="K2672" s="6"/>
      <c r="L2672" s="6"/>
      <c r="M2672" s="11"/>
      <c r="N2672" s="11"/>
      <c r="O2672" s="6"/>
      <c r="P2672" s="11"/>
      <c r="Q2672" s="11">
        <v>211</v>
      </c>
      <c r="R2672" s="6" t="s">
        <v>25</v>
      </c>
      <c r="S2672" s="6" t="s">
        <v>26</v>
      </c>
      <c r="T2672" s="6" t="s">
        <v>249</v>
      </c>
      <c r="U2672" s="11">
        <v>15000000</v>
      </c>
      <c r="V2672" s="11">
        <v>2007</v>
      </c>
      <c r="W2672" s="11">
        <v>557</v>
      </c>
      <c r="X2672" s="11">
        <v>5.0999999999999996</v>
      </c>
      <c r="Y2672" s="11">
        <v>2.35</v>
      </c>
      <c r="Z2672" s="12">
        <v>0</v>
      </c>
    </row>
    <row r="2673" spans="1:26" x14ac:dyDescent="0.25">
      <c r="A2673" s="8" t="s">
        <v>20</v>
      </c>
      <c r="B2673" s="9" t="s">
        <v>3086</v>
      </c>
      <c r="C2673" s="13">
        <v>108</v>
      </c>
      <c r="D2673" s="13">
        <v>97</v>
      </c>
      <c r="E2673" s="13">
        <v>83</v>
      </c>
      <c r="F2673" s="13">
        <v>579</v>
      </c>
      <c r="G2673" s="9" t="s">
        <v>3087</v>
      </c>
      <c r="H2673" s="13">
        <v>912</v>
      </c>
      <c r="I2673" s="13">
        <v>21468807</v>
      </c>
      <c r="J2673" s="9" t="s">
        <v>1786</v>
      </c>
      <c r="K2673" s="9" t="s">
        <v>5505</v>
      </c>
      <c r="L2673" s="9" t="s">
        <v>2604</v>
      </c>
      <c r="M2673" s="13"/>
      <c r="N2673" s="13"/>
      <c r="O2673" s="9"/>
      <c r="P2673" s="13"/>
      <c r="Q2673" s="13">
        <v>227</v>
      </c>
      <c r="R2673" s="9" t="s">
        <v>25</v>
      </c>
      <c r="S2673" s="9" t="s">
        <v>26</v>
      </c>
      <c r="T2673" s="9" t="s">
        <v>249</v>
      </c>
      <c r="U2673" s="13">
        <v>14000000</v>
      </c>
      <c r="V2673" s="13">
        <v>2000</v>
      </c>
      <c r="W2673" s="13">
        <v>786</v>
      </c>
      <c r="X2673" s="13">
        <v>4.0999999999999996</v>
      </c>
      <c r="Y2673" s="13">
        <v>2.35</v>
      </c>
      <c r="Z2673" s="14">
        <v>243</v>
      </c>
    </row>
    <row r="2674" spans="1:26" x14ac:dyDescent="0.25">
      <c r="A2674" s="5" t="s">
        <v>20</v>
      </c>
      <c r="B2674" s="6" t="s">
        <v>1239</v>
      </c>
      <c r="C2674" s="11">
        <v>69</v>
      </c>
      <c r="D2674" s="11">
        <v>90</v>
      </c>
      <c r="E2674" s="11">
        <v>13</v>
      </c>
      <c r="F2674" s="11">
        <v>613</v>
      </c>
      <c r="G2674" s="6" t="s">
        <v>1484</v>
      </c>
      <c r="H2674" s="11">
        <v>882</v>
      </c>
      <c r="I2674" s="11">
        <v>19158074</v>
      </c>
      <c r="J2674" s="6" t="s">
        <v>1074</v>
      </c>
      <c r="K2674" s="6" t="s">
        <v>4118</v>
      </c>
      <c r="L2674" s="6" t="s">
        <v>478</v>
      </c>
      <c r="M2674" s="11" t="s">
        <v>4459</v>
      </c>
      <c r="N2674" s="11"/>
      <c r="O2674" s="6"/>
      <c r="P2674" s="11"/>
      <c r="Q2674" s="11">
        <v>127</v>
      </c>
      <c r="R2674" s="6" t="s">
        <v>25</v>
      </c>
      <c r="S2674" s="6" t="s">
        <v>26</v>
      </c>
      <c r="T2674" s="6" t="s">
        <v>54</v>
      </c>
      <c r="U2674" s="11">
        <v>15000000</v>
      </c>
      <c r="V2674" s="11">
        <v>2002</v>
      </c>
      <c r="W2674" s="11">
        <v>874</v>
      </c>
      <c r="X2674" s="11">
        <v>6.7</v>
      </c>
      <c r="Y2674" s="11">
        <v>2.35</v>
      </c>
      <c r="Z2674" s="12">
        <v>0</v>
      </c>
    </row>
    <row r="2675" spans="1:26" x14ac:dyDescent="0.25">
      <c r="A2675" s="8" t="s">
        <v>20</v>
      </c>
      <c r="B2675" s="9" t="s">
        <v>3088</v>
      </c>
      <c r="C2675" s="13">
        <v>78</v>
      </c>
      <c r="D2675" s="13">
        <v>92</v>
      </c>
      <c r="E2675" s="13">
        <v>8</v>
      </c>
      <c r="F2675" s="13">
        <v>129</v>
      </c>
      <c r="G2675" s="9" t="s">
        <v>3089</v>
      </c>
      <c r="H2675" s="13">
        <v>472</v>
      </c>
      <c r="I2675" s="13">
        <v>18843314</v>
      </c>
      <c r="J2675" s="9" t="s">
        <v>497</v>
      </c>
      <c r="K2675" s="9" t="s">
        <v>1074</v>
      </c>
      <c r="L2675" s="9" t="s">
        <v>2604</v>
      </c>
      <c r="M2675" s="13"/>
      <c r="N2675" s="13"/>
      <c r="O2675" s="9"/>
      <c r="P2675" s="13"/>
      <c r="Q2675" s="13">
        <v>284</v>
      </c>
      <c r="R2675" s="9" t="s">
        <v>25</v>
      </c>
      <c r="S2675" s="9" t="s">
        <v>26</v>
      </c>
      <c r="T2675" s="9" t="s">
        <v>27</v>
      </c>
      <c r="U2675" s="13">
        <v>20000000</v>
      </c>
      <c r="V2675" s="13">
        <v>2006</v>
      </c>
      <c r="W2675" s="13">
        <v>239</v>
      </c>
      <c r="X2675" s="13">
        <v>4.7</v>
      </c>
      <c r="Y2675" s="13">
        <v>1.85</v>
      </c>
      <c r="Z2675" s="14">
        <v>0</v>
      </c>
    </row>
    <row r="2676" spans="1:26" x14ac:dyDescent="0.25">
      <c r="A2676" s="5" t="s">
        <v>20</v>
      </c>
      <c r="B2676" s="6" t="s">
        <v>3090</v>
      </c>
      <c r="C2676" s="11">
        <v>129</v>
      </c>
      <c r="D2676" s="11">
        <v>100</v>
      </c>
      <c r="E2676" s="11">
        <v>10</v>
      </c>
      <c r="F2676" s="11">
        <v>415</v>
      </c>
      <c r="G2676" s="6" t="s">
        <v>734</v>
      </c>
      <c r="H2676" s="11">
        <v>826</v>
      </c>
      <c r="I2676" s="11">
        <v>20566327</v>
      </c>
      <c r="J2676" s="6" t="s">
        <v>497</v>
      </c>
      <c r="K2676" s="6" t="s">
        <v>599</v>
      </c>
      <c r="L2676" s="6"/>
      <c r="M2676" s="11"/>
      <c r="N2676" s="11"/>
      <c r="O2676" s="6"/>
      <c r="P2676" s="11"/>
      <c r="Q2676" s="11">
        <v>84</v>
      </c>
      <c r="R2676" s="6" t="s">
        <v>25</v>
      </c>
      <c r="S2676" s="6" t="s">
        <v>26</v>
      </c>
      <c r="T2676" s="6" t="s">
        <v>249</v>
      </c>
      <c r="U2676" s="11">
        <v>15000000</v>
      </c>
      <c r="V2676" s="11">
        <v>2016</v>
      </c>
      <c r="W2676" s="11">
        <v>622</v>
      </c>
      <c r="X2676" s="11">
        <v>6.4</v>
      </c>
      <c r="Y2676" s="11">
        <v>2.35</v>
      </c>
      <c r="Z2676" s="12">
        <v>0</v>
      </c>
    </row>
    <row r="2677" spans="1:26" x14ac:dyDescent="0.25">
      <c r="A2677" s="8" t="s">
        <v>20</v>
      </c>
      <c r="B2677" s="9" t="s">
        <v>2718</v>
      </c>
      <c r="C2677" s="13">
        <v>135</v>
      </c>
      <c r="D2677" s="13">
        <v>117</v>
      </c>
      <c r="E2677" s="13">
        <v>19</v>
      </c>
      <c r="F2677" s="13">
        <v>461</v>
      </c>
      <c r="G2677" s="9" t="s">
        <v>3091</v>
      </c>
      <c r="H2677" s="13">
        <v>3000</v>
      </c>
      <c r="I2677" s="13">
        <v>20218921</v>
      </c>
      <c r="J2677" s="9" t="s">
        <v>1074</v>
      </c>
      <c r="K2677" s="9" t="s">
        <v>2909</v>
      </c>
      <c r="L2677" s="9"/>
      <c r="M2677" s="13"/>
      <c r="N2677" s="13"/>
      <c r="O2677" s="9"/>
      <c r="P2677" s="13"/>
      <c r="Q2677" s="13">
        <v>114</v>
      </c>
      <c r="R2677" s="9" t="s">
        <v>25</v>
      </c>
      <c r="S2677" s="9" t="s">
        <v>3092</v>
      </c>
      <c r="T2677" s="9" t="s">
        <v>27</v>
      </c>
      <c r="U2677" s="13">
        <v>15000000</v>
      </c>
      <c r="V2677" s="13">
        <v>2010</v>
      </c>
      <c r="W2677" s="13">
        <v>646</v>
      </c>
      <c r="X2677" s="13">
        <v>6.3</v>
      </c>
      <c r="Y2677" s="13">
        <v>2.35</v>
      </c>
      <c r="Z2677" s="14">
        <v>0</v>
      </c>
    </row>
    <row r="2678" spans="1:26" x14ac:dyDescent="0.25">
      <c r="A2678" s="5" t="s">
        <v>20</v>
      </c>
      <c r="B2678" s="6" t="s">
        <v>3093</v>
      </c>
      <c r="C2678" s="11">
        <v>96</v>
      </c>
      <c r="D2678" s="11">
        <v>84</v>
      </c>
      <c r="E2678" s="11">
        <v>119</v>
      </c>
      <c r="F2678" s="11">
        <v>918</v>
      </c>
      <c r="G2678" s="6" t="s">
        <v>885</v>
      </c>
      <c r="H2678" s="11">
        <v>989</v>
      </c>
      <c r="I2678" s="11">
        <v>17411331</v>
      </c>
      <c r="J2678" s="6" t="s">
        <v>1786</v>
      </c>
      <c r="K2678" s="6" t="s">
        <v>5505</v>
      </c>
      <c r="L2678" s="6" t="s">
        <v>2970</v>
      </c>
      <c r="M2678" s="11" t="s">
        <v>2604</v>
      </c>
      <c r="N2678" s="11"/>
      <c r="O2678" s="6"/>
      <c r="P2678" s="11"/>
      <c r="Q2678" s="11">
        <v>237</v>
      </c>
      <c r="R2678" s="6" t="s">
        <v>25</v>
      </c>
      <c r="S2678" s="6" t="s">
        <v>163</v>
      </c>
      <c r="T2678" s="6" t="s">
        <v>249</v>
      </c>
      <c r="U2678" s="11">
        <v>15000000</v>
      </c>
      <c r="V2678" s="11">
        <v>1998</v>
      </c>
      <c r="W2678" s="11">
        <v>982</v>
      </c>
      <c r="X2678" s="11">
        <v>5.5</v>
      </c>
      <c r="Y2678" s="11">
        <v>1.85</v>
      </c>
      <c r="Z2678" s="12">
        <v>673</v>
      </c>
    </row>
    <row r="2679" spans="1:26" x14ac:dyDescent="0.25">
      <c r="A2679" s="8" t="s">
        <v>20</v>
      </c>
      <c r="B2679" s="9" t="s">
        <v>3094</v>
      </c>
      <c r="C2679" s="13">
        <v>417</v>
      </c>
      <c r="D2679" s="13">
        <v>140</v>
      </c>
      <c r="E2679" s="13">
        <v>310</v>
      </c>
      <c r="F2679" s="13">
        <v>619</v>
      </c>
      <c r="G2679" s="9" t="s">
        <v>402</v>
      </c>
      <c r="H2679" s="13">
        <v>33000</v>
      </c>
      <c r="I2679" s="13">
        <v>21383298</v>
      </c>
      <c r="J2679" s="9" t="s">
        <v>5507</v>
      </c>
      <c r="K2679" s="9" t="s">
        <v>1074</v>
      </c>
      <c r="L2679" s="9" t="s">
        <v>2604</v>
      </c>
      <c r="M2679" s="13"/>
      <c r="N2679" s="13"/>
      <c r="O2679" s="9"/>
      <c r="P2679" s="13"/>
      <c r="Q2679" s="13">
        <v>376</v>
      </c>
      <c r="R2679" s="9" t="s">
        <v>25</v>
      </c>
      <c r="S2679" s="9" t="s">
        <v>26</v>
      </c>
      <c r="T2679" s="9" t="s">
        <v>249</v>
      </c>
      <c r="U2679" s="13">
        <v>15000000</v>
      </c>
      <c r="V2679" s="13">
        <v>2012</v>
      </c>
      <c r="W2679" s="13">
        <v>748</v>
      </c>
      <c r="X2679" s="13">
        <v>7.3</v>
      </c>
      <c r="Y2679" s="13">
        <v>2.35</v>
      </c>
      <c r="Z2679" s="14">
        <v>47000</v>
      </c>
    </row>
    <row r="2680" spans="1:26" x14ac:dyDescent="0.25">
      <c r="A2680" s="5" t="s">
        <v>20</v>
      </c>
      <c r="B2680" s="6" t="s">
        <v>545</v>
      </c>
      <c r="C2680" s="11">
        <v>172</v>
      </c>
      <c r="D2680" s="11">
        <v>108</v>
      </c>
      <c r="E2680" s="11">
        <v>79</v>
      </c>
      <c r="F2680" s="11">
        <v>537</v>
      </c>
      <c r="G2680" s="6" t="s">
        <v>3095</v>
      </c>
      <c r="H2680" s="11">
        <v>775</v>
      </c>
      <c r="I2680" s="11">
        <v>24984868</v>
      </c>
      <c r="J2680" s="6" t="s">
        <v>497</v>
      </c>
      <c r="K2680" s="6" t="s">
        <v>5507</v>
      </c>
      <c r="L2680" s="6" t="s">
        <v>2604</v>
      </c>
      <c r="M2680" s="11"/>
      <c r="N2680" s="11"/>
      <c r="O2680" s="6"/>
      <c r="P2680" s="11"/>
      <c r="Q2680" s="11">
        <v>152</v>
      </c>
      <c r="R2680" s="6" t="s">
        <v>25</v>
      </c>
      <c r="S2680" s="6" t="s">
        <v>26</v>
      </c>
      <c r="T2680" s="6" t="s">
        <v>249</v>
      </c>
      <c r="U2680" s="11">
        <v>15000000</v>
      </c>
      <c r="V2680" s="11">
        <v>2014</v>
      </c>
      <c r="W2680" s="11">
        <v>614</v>
      </c>
      <c r="X2680" s="11">
        <v>6.3</v>
      </c>
      <c r="Y2680" s="11">
        <v>2.35</v>
      </c>
      <c r="Z2680" s="12">
        <v>0</v>
      </c>
    </row>
    <row r="2681" spans="1:26" x14ac:dyDescent="0.25">
      <c r="A2681" s="8" t="s">
        <v>20</v>
      </c>
      <c r="B2681" s="9" t="s">
        <v>3096</v>
      </c>
      <c r="C2681" s="13">
        <v>88</v>
      </c>
      <c r="D2681" s="13">
        <v>109</v>
      </c>
      <c r="E2681" s="13">
        <v>11</v>
      </c>
      <c r="F2681" s="13">
        <v>159</v>
      </c>
      <c r="G2681" s="9" t="s">
        <v>1634</v>
      </c>
      <c r="H2681" s="13">
        <v>471</v>
      </c>
      <c r="I2681" s="13">
        <v>16459004</v>
      </c>
      <c r="J2681" s="9" t="s">
        <v>1074</v>
      </c>
      <c r="K2681" s="9" t="s">
        <v>5505</v>
      </c>
      <c r="L2681" s="9" t="s">
        <v>2604</v>
      </c>
      <c r="M2681" s="13"/>
      <c r="N2681" s="13"/>
      <c r="O2681" s="9"/>
      <c r="P2681" s="13"/>
      <c r="Q2681" s="13">
        <v>415</v>
      </c>
      <c r="R2681" s="9" t="s">
        <v>25</v>
      </c>
      <c r="S2681" s="9" t="s">
        <v>121</v>
      </c>
      <c r="T2681" s="9" t="s">
        <v>249</v>
      </c>
      <c r="U2681" s="13">
        <v>15000000</v>
      </c>
      <c r="V2681" s="13">
        <v>1999</v>
      </c>
      <c r="W2681" s="13">
        <v>308</v>
      </c>
      <c r="X2681" s="13">
        <v>4.9000000000000004</v>
      </c>
      <c r="Y2681" s="13">
        <v>2.35</v>
      </c>
      <c r="Z2681" s="14">
        <v>327</v>
      </c>
    </row>
    <row r="2682" spans="1:26" x14ac:dyDescent="0.25">
      <c r="A2682" s="5" t="s">
        <v>20</v>
      </c>
      <c r="B2682" s="6" t="s">
        <v>785</v>
      </c>
      <c r="C2682" s="11">
        <v>388</v>
      </c>
      <c r="D2682" s="11">
        <v>131</v>
      </c>
      <c r="E2682" s="11">
        <v>0</v>
      </c>
      <c r="F2682" s="11">
        <v>383</v>
      </c>
      <c r="G2682" s="6" t="s">
        <v>786</v>
      </c>
      <c r="H2682" s="11">
        <v>10000</v>
      </c>
      <c r="I2682" s="11">
        <v>15700000</v>
      </c>
      <c r="J2682" s="6" t="s">
        <v>1074</v>
      </c>
      <c r="K2682" s="6" t="s">
        <v>5155</v>
      </c>
      <c r="L2682" s="6" t="s">
        <v>2604</v>
      </c>
      <c r="M2682" s="11" t="s">
        <v>5508</v>
      </c>
      <c r="N2682" s="11"/>
      <c r="O2682" s="6"/>
      <c r="P2682" s="11"/>
      <c r="Q2682" s="11">
        <v>876</v>
      </c>
      <c r="R2682" s="6" t="s">
        <v>25</v>
      </c>
      <c r="S2682" s="6" t="s">
        <v>26</v>
      </c>
      <c r="T2682" s="6" t="s">
        <v>249</v>
      </c>
      <c r="U2682" s="11">
        <v>15000000</v>
      </c>
      <c r="V2682" s="11">
        <v>2008</v>
      </c>
      <c r="W2682" s="11">
        <v>602</v>
      </c>
      <c r="X2682" s="11">
        <v>7.6</v>
      </c>
      <c r="Y2682" s="11">
        <v>1.85</v>
      </c>
      <c r="Z2682" s="12">
        <v>16000</v>
      </c>
    </row>
    <row r="2683" spans="1:26" x14ac:dyDescent="0.25">
      <c r="A2683" s="8" t="s">
        <v>20</v>
      </c>
      <c r="B2683" s="9" t="s">
        <v>3097</v>
      </c>
      <c r="C2683" s="13">
        <v>45</v>
      </c>
      <c r="D2683" s="13">
        <v>114</v>
      </c>
      <c r="E2683" s="13">
        <v>73</v>
      </c>
      <c r="F2683" s="13">
        <v>563</v>
      </c>
      <c r="G2683" s="9" t="s">
        <v>3098</v>
      </c>
      <c r="H2683" s="13">
        <v>695</v>
      </c>
      <c r="I2683" s="13">
        <v>15100000</v>
      </c>
      <c r="J2683" s="9" t="s">
        <v>497</v>
      </c>
      <c r="K2683" s="9" t="s">
        <v>1786</v>
      </c>
      <c r="L2683" s="9" t="s">
        <v>2970</v>
      </c>
      <c r="M2683" s="13" t="s">
        <v>2604</v>
      </c>
      <c r="N2683" s="13"/>
      <c r="O2683" s="9"/>
      <c r="P2683" s="13"/>
      <c r="Q2683" s="13">
        <v>96</v>
      </c>
      <c r="R2683" s="9" t="s">
        <v>25</v>
      </c>
      <c r="S2683" s="9" t="s">
        <v>26</v>
      </c>
      <c r="T2683" s="9" t="s">
        <v>249</v>
      </c>
      <c r="U2683" s="13">
        <v>15000000</v>
      </c>
      <c r="V2683" s="13">
        <v>1984</v>
      </c>
      <c r="W2683" s="13">
        <v>654</v>
      </c>
      <c r="X2683" s="13">
        <v>6</v>
      </c>
      <c r="Y2683" s="13">
        <v>2.35</v>
      </c>
      <c r="Z2683" s="14">
        <v>0</v>
      </c>
    </row>
    <row r="2684" spans="1:26" x14ac:dyDescent="0.25">
      <c r="A2684" s="5" t="s">
        <v>20</v>
      </c>
      <c r="B2684" s="6" t="s">
        <v>2278</v>
      </c>
      <c r="C2684" s="11">
        <v>414</v>
      </c>
      <c r="D2684" s="11">
        <v>97</v>
      </c>
      <c r="E2684" s="11">
        <v>181</v>
      </c>
      <c r="F2684" s="11">
        <v>748</v>
      </c>
      <c r="G2684" s="6" t="s">
        <v>408</v>
      </c>
      <c r="H2684" s="11">
        <v>11000</v>
      </c>
      <c r="I2684" s="11">
        <v>14938570</v>
      </c>
      <c r="J2684" s="6" t="s">
        <v>5507</v>
      </c>
      <c r="K2684" s="6" t="s">
        <v>2604</v>
      </c>
      <c r="L2684" s="6"/>
      <c r="M2684" s="11"/>
      <c r="N2684" s="11"/>
      <c r="O2684" s="6"/>
      <c r="P2684" s="11"/>
      <c r="Q2684" s="11">
        <v>369</v>
      </c>
      <c r="R2684" s="6" t="s">
        <v>25</v>
      </c>
      <c r="S2684" s="6" t="s">
        <v>26</v>
      </c>
      <c r="T2684" s="6" t="s">
        <v>249</v>
      </c>
      <c r="U2684" s="11">
        <v>15000000</v>
      </c>
      <c r="V2684" s="11">
        <v>2012</v>
      </c>
      <c r="W2684" s="11">
        <v>820</v>
      </c>
      <c r="X2684" s="11">
        <v>6.2</v>
      </c>
      <c r="Y2684" s="11">
        <v>2.35</v>
      </c>
      <c r="Z2684" s="12">
        <v>20000</v>
      </c>
    </row>
    <row r="2685" spans="1:26" x14ac:dyDescent="0.25">
      <c r="A2685" s="8" t="s">
        <v>20</v>
      </c>
      <c r="B2685" s="9" t="s">
        <v>2681</v>
      </c>
      <c r="C2685" s="13">
        <v>291</v>
      </c>
      <c r="D2685" s="13">
        <v>122</v>
      </c>
      <c r="E2685" s="13">
        <v>210</v>
      </c>
      <c r="F2685" s="13">
        <v>123</v>
      </c>
      <c r="G2685" s="9" t="s">
        <v>3099</v>
      </c>
      <c r="H2685" s="13">
        <v>22000</v>
      </c>
      <c r="I2685" s="13">
        <v>17237244</v>
      </c>
      <c r="J2685" s="9" t="s">
        <v>5507</v>
      </c>
      <c r="K2685" s="9" t="s">
        <v>1074</v>
      </c>
      <c r="L2685" s="9" t="s">
        <v>2604</v>
      </c>
      <c r="M2685" s="13"/>
      <c r="N2685" s="13"/>
      <c r="O2685" s="9"/>
      <c r="P2685" s="13"/>
      <c r="Q2685" s="13">
        <v>158</v>
      </c>
      <c r="R2685" s="9" t="s">
        <v>25</v>
      </c>
      <c r="S2685" s="9" t="s">
        <v>34</v>
      </c>
      <c r="T2685" s="9" t="s">
        <v>249</v>
      </c>
      <c r="U2685" s="13">
        <v>15000000</v>
      </c>
      <c r="V2685" s="13">
        <v>2014</v>
      </c>
      <c r="W2685" s="13">
        <v>164</v>
      </c>
      <c r="X2685" s="13">
        <v>6.8</v>
      </c>
      <c r="Y2685" s="13">
        <v>2.35</v>
      </c>
      <c r="Z2685" s="14">
        <v>13000</v>
      </c>
    </row>
    <row r="2686" spans="1:26" x14ac:dyDescent="0.25">
      <c r="A2686" s="5" t="s">
        <v>20</v>
      </c>
      <c r="B2686" s="6" t="s">
        <v>3100</v>
      </c>
      <c r="C2686" s="11">
        <v>97</v>
      </c>
      <c r="D2686" s="11">
        <v>87</v>
      </c>
      <c r="E2686" s="11">
        <v>374</v>
      </c>
      <c r="F2686" s="11">
        <v>484</v>
      </c>
      <c r="G2686" s="6" t="s">
        <v>2958</v>
      </c>
      <c r="H2686" s="11">
        <v>826</v>
      </c>
      <c r="I2686" s="11">
        <v>14249005</v>
      </c>
      <c r="J2686" s="6" t="s">
        <v>599</v>
      </c>
      <c r="K2686" s="6"/>
      <c r="L2686" s="6"/>
      <c r="M2686" s="11"/>
      <c r="N2686" s="11"/>
      <c r="O2686" s="6"/>
      <c r="P2686" s="11"/>
      <c r="Q2686" s="11">
        <v>619</v>
      </c>
      <c r="R2686" s="6" t="s">
        <v>25</v>
      </c>
      <c r="S2686" s="6" t="s">
        <v>26</v>
      </c>
      <c r="T2686" s="6" t="s">
        <v>249</v>
      </c>
      <c r="U2686" s="11">
        <v>15000000</v>
      </c>
      <c r="V2686" s="11">
        <v>2001</v>
      </c>
      <c r="W2686" s="11">
        <v>503</v>
      </c>
      <c r="X2686" s="11">
        <v>4.5</v>
      </c>
      <c r="Y2686" s="11">
        <v>1.85</v>
      </c>
      <c r="Z2686" s="12">
        <v>0</v>
      </c>
    </row>
    <row r="2687" spans="1:26" x14ac:dyDescent="0.25">
      <c r="A2687" s="8" t="s">
        <v>20</v>
      </c>
      <c r="B2687" s="9" t="s">
        <v>3101</v>
      </c>
      <c r="C2687" s="13">
        <v>37</v>
      </c>
      <c r="D2687" s="13">
        <v>85</v>
      </c>
      <c r="E2687" s="13">
        <v>12</v>
      </c>
      <c r="F2687" s="13">
        <v>23</v>
      </c>
      <c r="G2687" s="9" t="s">
        <v>3102</v>
      </c>
      <c r="H2687" s="13">
        <v>354</v>
      </c>
      <c r="I2687" s="13">
        <v>12701880</v>
      </c>
      <c r="J2687" s="9" t="s">
        <v>378</v>
      </c>
      <c r="K2687" s="9" t="s">
        <v>2809</v>
      </c>
      <c r="L2687" s="9" t="s">
        <v>599</v>
      </c>
      <c r="M2687" s="13" t="s">
        <v>4118</v>
      </c>
      <c r="N2687" s="13"/>
      <c r="O2687" s="9"/>
      <c r="P2687" s="13"/>
      <c r="Q2687" s="13">
        <v>22</v>
      </c>
      <c r="R2687" s="9" t="s">
        <v>25</v>
      </c>
      <c r="S2687" s="9" t="s">
        <v>26</v>
      </c>
      <c r="T2687" s="9" t="s">
        <v>126</v>
      </c>
      <c r="U2687" s="13">
        <v>15000000</v>
      </c>
      <c r="V2687" s="13">
        <v>2008</v>
      </c>
      <c r="W2687" s="13">
        <v>173</v>
      </c>
      <c r="X2687" s="13">
        <v>5.7</v>
      </c>
      <c r="Y2687" s="13">
        <v>1.85</v>
      </c>
      <c r="Z2687" s="14">
        <v>175</v>
      </c>
    </row>
    <row r="2688" spans="1:26" x14ac:dyDescent="0.25">
      <c r="A2688" s="5" t="s">
        <v>20</v>
      </c>
      <c r="B2688" s="6" t="s">
        <v>3103</v>
      </c>
      <c r="C2688" s="11">
        <v>68</v>
      </c>
      <c r="D2688" s="11">
        <v>85</v>
      </c>
      <c r="E2688" s="11">
        <v>0</v>
      </c>
      <c r="F2688" s="11">
        <v>44</v>
      </c>
      <c r="G2688" s="6" t="s">
        <v>3104</v>
      </c>
      <c r="H2688" s="11">
        <v>468</v>
      </c>
      <c r="I2688" s="11">
        <v>10353690</v>
      </c>
      <c r="J2688" s="6" t="s">
        <v>41</v>
      </c>
      <c r="K2688" s="6" t="s">
        <v>2909</v>
      </c>
      <c r="L2688" s="6"/>
      <c r="M2688" s="11"/>
      <c r="N2688" s="11"/>
      <c r="O2688" s="6"/>
      <c r="P2688" s="11"/>
      <c r="Q2688" s="11">
        <v>31</v>
      </c>
      <c r="R2688" s="6" t="s">
        <v>25</v>
      </c>
      <c r="S2688" s="6" t="s">
        <v>26</v>
      </c>
      <c r="T2688" s="6" t="s">
        <v>126</v>
      </c>
      <c r="U2688" s="11"/>
      <c r="V2688" s="11">
        <v>2007</v>
      </c>
      <c r="W2688" s="11">
        <v>67</v>
      </c>
      <c r="X2688" s="11">
        <v>8.4</v>
      </c>
      <c r="Y2688" s="11">
        <v>1.78</v>
      </c>
      <c r="Z2688" s="12">
        <v>116</v>
      </c>
    </row>
    <row r="2689" spans="1:26" x14ac:dyDescent="0.25">
      <c r="A2689" s="8" t="s">
        <v>20</v>
      </c>
      <c r="B2689" s="9" t="s">
        <v>3105</v>
      </c>
      <c r="C2689" s="13">
        <v>90</v>
      </c>
      <c r="D2689" s="13">
        <v>101</v>
      </c>
      <c r="E2689" s="13">
        <v>36</v>
      </c>
      <c r="F2689" s="13">
        <v>377</v>
      </c>
      <c r="G2689" s="9" t="s">
        <v>3106</v>
      </c>
      <c r="H2689" s="13">
        <v>1000</v>
      </c>
      <c r="I2689" s="13">
        <v>12801190</v>
      </c>
      <c r="J2689" s="9" t="s">
        <v>497</v>
      </c>
      <c r="K2689" s="9" t="s">
        <v>378</v>
      </c>
      <c r="L2689" s="9" t="s">
        <v>478</v>
      </c>
      <c r="M2689" s="13" t="s">
        <v>2970</v>
      </c>
      <c r="N2689" s="13"/>
      <c r="O2689" s="9"/>
      <c r="P2689" s="13"/>
      <c r="Q2689" s="13">
        <v>355</v>
      </c>
      <c r="R2689" s="9" t="s">
        <v>25</v>
      </c>
      <c r="S2689" s="9" t="s">
        <v>26</v>
      </c>
      <c r="T2689" s="9" t="s">
        <v>249</v>
      </c>
      <c r="U2689" s="13">
        <v>15000000</v>
      </c>
      <c r="V2689" s="13">
        <v>2000</v>
      </c>
      <c r="W2689" s="13">
        <v>786</v>
      </c>
      <c r="X2689" s="13">
        <v>4.5999999999999996</v>
      </c>
      <c r="Y2689" s="13">
        <v>2.35</v>
      </c>
      <c r="Z2689" s="14">
        <v>356</v>
      </c>
    </row>
    <row r="2690" spans="1:26" x14ac:dyDescent="0.25">
      <c r="A2690" s="5" t="s">
        <v>20</v>
      </c>
      <c r="B2690" s="6" t="s">
        <v>3107</v>
      </c>
      <c r="C2690" s="11">
        <v>81</v>
      </c>
      <c r="D2690" s="11">
        <v>121</v>
      </c>
      <c r="E2690" s="11">
        <v>16</v>
      </c>
      <c r="F2690" s="11">
        <v>526</v>
      </c>
      <c r="G2690" s="6" t="s">
        <v>1517</v>
      </c>
      <c r="H2690" s="11">
        <v>907</v>
      </c>
      <c r="I2690" s="11">
        <v>12549485</v>
      </c>
      <c r="J2690" s="6" t="s">
        <v>5507</v>
      </c>
      <c r="K2690" s="6" t="s">
        <v>1074</v>
      </c>
      <c r="L2690" s="6" t="s">
        <v>3976</v>
      </c>
      <c r="M2690" s="11" t="s">
        <v>4459</v>
      </c>
      <c r="N2690" s="11"/>
      <c r="O2690" s="6"/>
      <c r="P2690" s="11"/>
      <c r="Q2690" s="11">
        <v>91</v>
      </c>
      <c r="R2690" s="6" t="s">
        <v>25</v>
      </c>
      <c r="S2690" s="6" t="s">
        <v>26</v>
      </c>
      <c r="T2690" s="6" t="s">
        <v>249</v>
      </c>
      <c r="U2690" s="11">
        <v>15000000</v>
      </c>
      <c r="V2690" s="11">
        <v>2006</v>
      </c>
      <c r="W2690" s="11">
        <v>585</v>
      </c>
      <c r="X2690" s="11">
        <v>6.2</v>
      </c>
      <c r="Y2690" s="11">
        <v>2.35</v>
      </c>
      <c r="Z2690" s="12">
        <v>489</v>
      </c>
    </row>
    <row r="2691" spans="1:26" x14ac:dyDescent="0.25">
      <c r="A2691" s="8" t="s">
        <v>20</v>
      </c>
      <c r="B2691" s="9" t="s">
        <v>3108</v>
      </c>
      <c r="C2691" s="13">
        <v>221</v>
      </c>
      <c r="D2691" s="13">
        <v>107</v>
      </c>
      <c r="E2691" s="13">
        <v>92</v>
      </c>
      <c r="F2691" s="13">
        <v>358</v>
      </c>
      <c r="G2691" s="9" t="s">
        <v>658</v>
      </c>
      <c r="H2691" s="13">
        <v>11000</v>
      </c>
      <c r="I2691" s="13">
        <v>13766014</v>
      </c>
      <c r="J2691" s="9" t="s">
        <v>1074</v>
      </c>
      <c r="K2691" s="9" t="s">
        <v>4459</v>
      </c>
      <c r="L2691" s="9"/>
      <c r="M2691" s="13"/>
      <c r="N2691" s="13"/>
      <c r="O2691" s="9"/>
      <c r="P2691" s="13"/>
      <c r="Q2691" s="13">
        <v>181</v>
      </c>
      <c r="R2691" s="9" t="s">
        <v>25</v>
      </c>
      <c r="S2691" s="9" t="s">
        <v>26</v>
      </c>
      <c r="T2691" s="9" t="s">
        <v>27</v>
      </c>
      <c r="U2691" s="13">
        <v>15000000</v>
      </c>
      <c r="V2691" s="13">
        <v>2011</v>
      </c>
      <c r="W2691" s="13">
        <v>5000</v>
      </c>
      <c r="X2691" s="13">
        <v>7</v>
      </c>
      <c r="Y2691" s="13">
        <v>2.35</v>
      </c>
      <c r="Z2691" s="14">
        <v>49000</v>
      </c>
    </row>
    <row r="2692" spans="1:26" x14ac:dyDescent="0.25">
      <c r="A2692" s="5" t="s">
        <v>20</v>
      </c>
      <c r="B2692" s="6" t="s">
        <v>3109</v>
      </c>
      <c r="C2692" s="11">
        <v>230</v>
      </c>
      <c r="D2692" s="11">
        <v>111</v>
      </c>
      <c r="E2692" s="11">
        <v>0</v>
      </c>
      <c r="F2692" s="11">
        <v>727</v>
      </c>
      <c r="G2692" s="6" t="s">
        <v>1827</v>
      </c>
      <c r="H2692" s="11">
        <v>796</v>
      </c>
      <c r="I2692" s="11">
        <v>13034417</v>
      </c>
      <c r="J2692" s="6" t="s">
        <v>1074</v>
      </c>
      <c r="K2692" s="6" t="s">
        <v>5506</v>
      </c>
      <c r="L2692" s="6"/>
      <c r="M2692" s="11"/>
      <c r="N2692" s="11"/>
      <c r="O2692" s="6"/>
      <c r="P2692" s="11"/>
      <c r="Q2692" s="11">
        <v>118</v>
      </c>
      <c r="R2692" s="6" t="s">
        <v>25</v>
      </c>
      <c r="S2692" s="6" t="s">
        <v>26</v>
      </c>
      <c r="T2692" s="6" t="s">
        <v>27</v>
      </c>
      <c r="U2692" s="11">
        <v>15000000</v>
      </c>
      <c r="V2692" s="11">
        <v>2009</v>
      </c>
      <c r="W2692" s="11">
        <v>787</v>
      </c>
      <c r="X2692" s="11">
        <v>6.9</v>
      </c>
      <c r="Y2692" s="11">
        <v>2.35</v>
      </c>
      <c r="Z2692" s="12">
        <v>10000</v>
      </c>
    </row>
    <row r="2693" spans="1:26" x14ac:dyDescent="0.25">
      <c r="A2693" s="8" t="s">
        <v>20</v>
      </c>
      <c r="B2693" s="9" t="s">
        <v>3110</v>
      </c>
      <c r="C2693" s="13">
        <v>57</v>
      </c>
      <c r="D2693" s="13">
        <v>92</v>
      </c>
      <c r="E2693" s="13">
        <v>34</v>
      </c>
      <c r="F2693" s="13">
        <v>366</v>
      </c>
      <c r="G2693" s="9" t="s">
        <v>827</v>
      </c>
      <c r="H2693" s="13">
        <v>14000</v>
      </c>
      <c r="I2693" s="13">
        <v>11632420</v>
      </c>
      <c r="J2693" s="9" t="s">
        <v>5507</v>
      </c>
      <c r="K2693" s="9" t="s">
        <v>1074</v>
      </c>
      <c r="L2693" s="9" t="s">
        <v>2604</v>
      </c>
      <c r="M2693" s="13"/>
      <c r="N2693" s="13"/>
      <c r="O2693" s="9"/>
      <c r="P2693" s="13"/>
      <c r="Q2693" s="13">
        <v>135</v>
      </c>
      <c r="R2693" s="9" t="s">
        <v>25</v>
      </c>
      <c r="S2693" s="9" t="s">
        <v>26</v>
      </c>
      <c r="T2693" s="9" t="s">
        <v>249</v>
      </c>
      <c r="U2693" s="13"/>
      <c r="V2693" s="13">
        <v>2001</v>
      </c>
      <c r="W2693" s="13">
        <v>442</v>
      </c>
      <c r="X2693" s="13">
        <v>6.1</v>
      </c>
      <c r="Y2693" s="13">
        <v>2.35</v>
      </c>
      <c r="Z2693" s="14">
        <v>566</v>
      </c>
    </row>
    <row r="2694" spans="1:26" x14ac:dyDescent="0.25">
      <c r="A2694" s="5" t="s">
        <v>20</v>
      </c>
      <c r="B2694" s="6" t="s">
        <v>3112</v>
      </c>
      <c r="C2694" s="11">
        <v>119</v>
      </c>
      <c r="D2694" s="11">
        <v>97</v>
      </c>
      <c r="E2694" s="11">
        <v>164</v>
      </c>
      <c r="F2694" s="11">
        <v>308</v>
      </c>
      <c r="G2694" s="6" t="s">
        <v>2023</v>
      </c>
      <c r="H2694" s="11">
        <v>436</v>
      </c>
      <c r="I2694" s="11">
        <v>12212417</v>
      </c>
      <c r="J2694" s="6" t="s">
        <v>5507</v>
      </c>
      <c r="K2694" s="6" t="s">
        <v>2604</v>
      </c>
      <c r="L2694" s="6"/>
      <c r="M2694" s="11"/>
      <c r="N2694" s="11"/>
      <c r="O2694" s="6"/>
      <c r="P2694" s="11"/>
      <c r="Q2694" s="11">
        <v>144</v>
      </c>
      <c r="R2694" s="6" t="s">
        <v>25</v>
      </c>
      <c r="S2694" s="6" t="s">
        <v>26</v>
      </c>
      <c r="T2694" s="6" t="s">
        <v>249</v>
      </c>
      <c r="U2694" s="11">
        <v>15000000</v>
      </c>
      <c r="V2694" s="11">
        <v>2003</v>
      </c>
      <c r="W2694" s="11">
        <v>324</v>
      </c>
      <c r="X2694" s="11">
        <v>6.7</v>
      </c>
      <c r="Y2694" s="11">
        <v>2.35</v>
      </c>
      <c r="Z2694" s="12">
        <v>622</v>
      </c>
    </row>
    <row r="2695" spans="1:26" x14ac:dyDescent="0.25">
      <c r="A2695" s="8" t="s">
        <v>20</v>
      </c>
      <c r="B2695" s="9" t="s">
        <v>964</v>
      </c>
      <c r="C2695" s="13">
        <v>97</v>
      </c>
      <c r="D2695" s="13">
        <v>97</v>
      </c>
      <c r="E2695" s="13">
        <v>745</v>
      </c>
      <c r="F2695" s="13">
        <v>745</v>
      </c>
      <c r="G2695" s="9" t="s">
        <v>1593</v>
      </c>
      <c r="H2695" s="13">
        <v>12000</v>
      </c>
      <c r="I2695" s="13">
        <v>11614236</v>
      </c>
      <c r="J2695" s="9" t="s">
        <v>599</v>
      </c>
      <c r="K2695" s="9"/>
      <c r="L2695" s="9"/>
      <c r="M2695" s="13"/>
      <c r="N2695" s="13"/>
      <c r="O2695" s="9"/>
      <c r="P2695" s="13"/>
      <c r="Q2695" s="13">
        <v>140</v>
      </c>
      <c r="R2695" s="9" t="s">
        <v>25</v>
      </c>
      <c r="S2695" s="9" t="s">
        <v>26</v>
      </c>
      <c r="T2695" s="9" t="s">
        <v>27</v>
      </c>
      <c r="U2695" s="13">
        <v>15000000</v>
      </c>
      <c r="V2695" s="13">
        <v>1999</v>
      </c>
      <c r="W2695" s="13">
        <v>821</v>
      </c>
      <c r="X2695" s="13">
        <v>5.6</v>
      </c>
      <c r="Y2695" s="13">
        <v>1.37</v>
      </c>
      <c r="Z2695" s="14">
        <v>251</v>
      </c>
    </row>
    <row r="2696" spans="1:26" x14ac:dyDescent="0.25">
      <c r="A2696" s="5" t="s">
        <v>309</v>
      </c>
      <c r="B2696" s="6" t="s">
        <v>1850</v>
      </c>
      <c r="C2696" s="11">
        <v>119</v>
      </c>
      <c r="D2696" s="11">
        <v>125</v>
      </c>
      <c r="E2696" s="11">
        <v>34</v>
      </c>
      <c r="F2696" s="11">
        <v>65</v>
      </c>
      <c r="G2696" s="6" t="s">
        <v>3113</v>
      </c>
      <c r="H2696" s="11">
        <v>427</v>
      </c>
      <c r="I2696" s="11">
        <v>13337299</v>
      </c>
      <c r="J2696" s="6" t="s">
        <v>3170</v>
      </c>
      <c r="K2696" s="6" t="s">
        <v>1074</v>
      </c>
      <c r="L2696" s="6" t="s">
        <v>2909</v>
      </c>
      <c r="M2696" s="11" t="s">
        <v>3976</v>
      </c>
      <c r="N2696" s="11"/>
      <c r="O2696" s="6"/>
      <c r="P2696" s="11"/>
      <c r="Q2696" s="11">
        <v>226</v>
      </c>
      <c r="R2696" s="6" t="s">
        <v>25</v>
      </c>
      <c r="S2696" s="6" t="s">
        <v>26</v>
      </c>
      <c r="T2696" s="6" t="s">
        <v>27</v>
      </c>
      <c r="U2696" s="11">
        <v>20000000</v>
      </c>
      <c r="V2696" s="11">
        <v>2004</v>
      </c>
      <c r="W2696" s="11">
        <v>66</v>
      </c>
      <c r="X2696" s="11">
        <v>6.6</v>
      </c>
      <c r="Y2696" s="11">
        <v>2.35</v>
      </c>
      <c r="Z2696" s="12">
        <v>1000</v>
      </c>
    </row>
    <row r="2697" spans="1:26" x14ac:dyDescent="0.25">
      <c r="A2697" s="8" t="s">
        <v>20</v>
      </c>
      <c r="B2697" s="9" t="s">
        <v>1230</v>
      </c>
      <c r="C2697" s="13">
        <v>42</v>
      </c>
      <c r="D2697" s="13">
        <v>124</v>
      </c>
      <c r="E2697" s="13">
        <v>11000</v>
      </c>
      <c r="F2697" s="13">
        <v>563</v>
      </c>
      <c r="G2697" s="9" t="s">
        <v>2192</v>
      </c>
      <c r="H2697" s="13">
        <v>11000</v>
      </c>
      <c r="I2697" s="13">
        <v>10763469</v>
      </c>
      <c r="J2697" s="9" t="s">
        <v>599</v>
      </c>
      <c r="K2697" s="9" t="s">
        <v>1074</v>
      </c>
      <c r="L2697" s="9" t="s">
        <v>4459</v>
      </c>
      <c r="M2697" s="13"/>
      <c r="N2697" s="13"/>
      <c r="O2697" s="9"/>
      <c r="P2697" s="13"/>
      <c r="Q2697" s="13">
        <v>55</v>
      </c>
      <c r="R2697" s="9" t="s">
        <v>25</v>
      </c>
      <c r="S2697" s="9" t="s">
        <v>26</v>
      </c>
      <c r="T2697" s="9" t="s">
        <v>54</v>
      </c>
      <c r="U2697" s="13">
        <v>15000000</v>
      </c>
      <c r="V2697" s="13">
        <v>1989</v>
      </c>
      <c r="W2697" s="13">
        <v>860</v>
      </c>
      <c r="X2697" s="13">
        <v>6.4</v>
      </c>
      <c r="Y2697" s="13">
        <v>1.85</v>
      </c>
      <c r="Z2697" s="14">
        <v>877</v>
      </c>
    </row>
    <row r="2698" spans="1:26" x14ac:dyDescent="0.25">
      <c r="A2698" s="5" t="s">
        <v>20</v>
      </c>
      <c r="B2698" s="6" t="s">
        <v>3114</v>
      </c>
      <c r="C2698" s="11">
        <v>24</v>
      </c>
      <c r="D2698" s="11">
        <v>76</v>
      </c>
      <c r="E2698" s="11">
        <v>9</v>
      </c>
      <c r="F2698" s="11">
        <v>47</v>
      </c>
      <c r="G2698" s="6" t="s">
        <v>3115</v>
      </c>
      <c r="H2698" s="11">
        <v>595</v>
      </c>
      <c r="I2698" s="11">
        <v>11144518</v>
      </c>
      <c r="J2698" s="6" t="s">
        <v>378</v>
      </c>
      <c r="K2698" s="6" t="s">
        <v>4118</v>
      </c>
      <c r="L2698" s="6"/>
      <c r="M2698" s="11"/>
      <c r="N2698" s="11"/>
      <c r="O2698" s="6"/>
      <c r="P2698" s="11"/>
      <c r="Q2698" s="11">
        <v>53</v>
      </c>
      <c r="R2698" s="6" t="s">
        <v>25</v>
      </c>
      <c r="S2698" s="6" t="s">
        <v>121</v>
      </c>
      <c r="T2698" s="6" t="s">
        <v>126</v>
      </c>
      <c r="U2698" s="11">
        <v>15000000</v>
      </c>
      <c r="V2698" s="11">
        <v>1998</v>
      </c>
      <c r="W2698" s="11">
        <v>417</v>
      </c>
      <c r="X2698" s="11">
        <v>2.8</v>
      </c>
      <c r="Y2698" s="11">
        <v>1.85</v>
      </c>
      <c r="Z2698" s="12">
        <v>436</v>
      </c>
    </row>
    <row r="2699" spans="1:26" x14ac:dyDescent="0.25">
      <c r="A2699" s="8" t="s">
        <v>20</v>
      </c>
      <c r="B2699" s="9" t="s">
        <v>615</v>
      </c>
      <c r="C2699" s="13">
        <v>208</v>
      </c>
      <c r="D2699" s="13">
        <v>107</v>
      </c>
      <c r="E2699" s="13">
        <v>561</v>
      </c>
      <c r="F2699" s="13">
        <v>353</v>
      </c>
      <c r="G2699" s="9" t="s">
        <v>615</v>
      </c>
      <c r="H2699" s="13">
        <v>746</v>
      </c>
      <c r="I2699" s="13">
        <v>15608545</v>
      </c>
      <c r="J2699" s="9" t="s">
        <v>497</v>
      </c>
      <c r="K2699" s="9"/>
      <c r="L2699" s="9"/>
      <c r="M2699" s="13"/>
      <c r="N2699" s="13"/>
      <c r="O2699" s="9"/>
      <c r="P2699" s="13"/>
      <c r="Q2699" s="13">
        <v>224</v>
      </c>
      <c r="R2699" s="9" t="s">
        <v>25</v>
      </c>
      <c r="S2699" s="9" t="s">
        <v>26</v>
      </c>
      <c r="T2699" s="9" t="s">
        <v>249</v>
      </c>
      <c r="U2699" s="13">
        <v>15000000</v>
      </c>
      <c r="V2699" s="13">
        <v>2012</v>
      </c>
      <c r="W2699" s="13">
        <v>561</v>
      </c>
      <c r="X2699" s="13">
        <v>5.4</v>
      </c>
      <c r="Y2699" s="13">
        <v>2.35</v>
      </c>
      <c r="Z2699" s="14">
        <v>29000</v>
      </c>
    </row>
    <row r="2700" spans="1:26" x14ac:dyDescent="0.25">
      <c r="A2700" s="5" t="s">
        <v>20</v>
      </c>
      <c r="B2700" s="6" t="s">
        <v>395</v>
      </c>
      <c r="C2700" s="11">
        <v>42</v>
      </c>
      <c r="D2700" s="11">
        <v>91</v>
      </c>
      <c r="E2700" s="11">
        <v>23</v>
      </c>
      <c r="F2700" s="11">
        <v>629</v>
      </c>
      <c r="G2700" s="6" t="s">
        <v>656</v>
      </c>
      <c r="H2700" s="11">
        <v>925</v>
      </c>
      <c r="I2700" s="11">
        <v>10443316</v>
      </c>
      <c r="J2700" s="6" t="s">
        <v>599</v>
      </c>
      <c r="K2700" s="6" t="s">
        <v>1074</v>
      </c>
      <c r="L2700" s="6" t="s">
        <v>4459</v>
      </c>
      <c r="M2700" s="11"/>
      <c r="N2700" s="11"/>
      <c r="O2700" s="6"/>
      <c r="P2700" s="11"/>
      <c r="Q2700" s="11">
        <v>88</v>
      </c>
      <c r="R2700" s="6" t="s">
        <v>25</v>
      </c>
      <c r="S2700" s="6" t="s">
        <v>26</v>
      </c>
      <c r="T2700" s="6" t="s">
        <v>27</v>
      </c>
      <c r="U2700" s="11">
        <v>15000000</v>
      </c>
      <c r="V2700" s="11">
        <v>1998</v>
      </c>
      <c r="W2700" s="11">
        <v>660</v>
      </c>
      <c r="X2700" s="11">
        <v>5</v>
      </c>
      <c r="Y2700" s="11">
        <v>1.85</v>
      </c>
      <c r="Z2700" s="12">
        <v>247</v>
      </c>
    </row>
    <row r="2701" spans="1:26" x14ac:dyDescent="0.25">
      <c r="A2701" s="8" t="s">
        <v>20</v>
      </c>
      <c r="B2701" s="9" t="s">
        <v>3117</v>
      </c>
      <c r="C2701" s="13">
        <v>44</v>
      </c>
      <c r="D2701" s="13">
        <v>96</v>
      </c>
      <c r="E2701" s="13">
        <v>4</v>
      </c>
      <c r="F2701" s="13">
        <v>670</v>
      </c>
      <c r="G2701" s="9" t="s">
        <v>1064</v>
      </c>
      <c r="H2701" s="13">
        <v>989</v>
      </c>
      <c r="I2701" s="13">
        <v>10494147</v>
      </c>
      <c r="J2701" s="9" t="s">
        <v>1074</v>
      </c>
      <c r="K2701" s="9" t="s">
        <v>4459</v>
      </c>
      <c r="L2701" s="9"/>
      <c r="M2701" s="13"/>
      <c r="N2701" s="13"/>
      <c r="O2701" s="9"/>
      <c r="P2701" s="13"/>
      <c r="Q2701" s="13">
        <v>162</v>
      </c>
      <c r="R2701" s="9" t="s">
        <v>25</v>
      </c>
      <c r="S2701" s="9" t="s">
        <v>26</v>
      </c>
      <c r="T2701" s="9" t="s">
        <v>27</v>
      </c>
      <c r="U2701" s="13">
        <v>15000000</v>
      </c>
      <c r="V2701" s="13">
        <v>2000</v>
      </c>
      <c r="W2701" s="13">
        <v>841</v>
      </c>
      <c r="X2701" s="13">
        <v>5.0999999999999996</v>
      </c>
      <c r="Y2701" s="13">
        <v>1.85</v>
      </c>
      <c r="Z2701" s="14">
        <v>648</v>
      </c>
    </row>
    <row r="2702" spans="1:26" x14ac:dyDescent="0.25">
      <c r="A2702" s="5" t="s">
        <v>20</v>
      </c>
      <c r="B2702" s="6" t="s">
        <v>924</v>
      </c>
      <c r="C2702" s="11">
        <v>230</v>
      </c>
      <c r="D2702" s="11">
        <v>142</v>
      </c>
      <c r="E2702" s="11">
        <v>0</v>
      </c>
      <c r="F2702" s="11">
        <v>1000</v>
      </c>
      <c r="G2702" s="6" t="s">
        <v>825</v>
      </c>
      <c r="H2702" s="11">
        <v>22000</v>
      </c>
      <c r="I2702" s="11">
        <v>9929000</v>
      </c>
      <c r="J2702" s="6" t="s">
        <v>1074</v>
      </c>
      <c r="K2702" s="6" t="s">
        <v>2970</v>
      </c>
      <c r="L2702" s="6"/>
      <c r="M2702" s="11"/>
      <c r="N2702" s="11"/>
      <c r="O2702" s="6"/>
      <c r="P2702" s="11"/>
      <c r="Q2702" s="11">
        <v>513</v>
      </c>
      <c r="R2702" s="6" t="s">
        <v>25</v>
      </c>
      <c r="S2702" s="6" t="s">
        <v>34</v>
      </c>
      <c r="T2702" s="6" t="s">
        <v>249</v>
      </c>
      <c r="U2702" s="11">
        <v>15000000</v>
      </c>
      <c r="V2702" s="11">
        <v>1985</v>
      </c>
      <c r="W2702" s="11">
        <v>5000</v>
      </c>
      <c r="X2702" s="11">
        <v>8</v>
      </c>
      <c r="Y2702" s="11">
        <v>1.85</v>
      </c>
      <c r="Z2702" s="12">
        <v>16000</v>
      </c>
    </row>
    <row r="2703" spans="1:26" x14ac:dyDescent="0.25">
      <c r="A2703" s="8" t="s">
        <v>20</v>
      </c>
      <c r="B2703" s="9" t="s">
        <v>2866</v>
      </c>
      <c r="C2703" s="13">
        <v>46</v>
      </c>
      <c r="D2703" s="13">
        <v>103</v>
      </c>
      <c r="E2703" s="13">
        <v>80</v>
      </c>
      <c r="F2703" s="13">
        <v>782</v>
      </c>
      <c r="G2703" s="9" t="s">
        <v>2312</v>
      </c>
      <c r="H2703" s="13">
        <v>1000</v>
      </c>
      <c r="I2703" s="13">
        <v>10411980</v>
      </c>
      <c r="J2703" s="9" t="s">
        <v>4118</v>
      </c>
      <c r="K2703" s="9" t="s">
        <v>2909</v>
      </c>
      <c r="L2703" s="9" t="s">
        <v>4459</v>
      </c>
      <c r="M2703" s="13"/>
      <c r="N2703" s="13"/>
      <c r="O2703" s="9"/>
      <c r="P2703" s="13"/>
      <c r="Q2703" s="13">
        <v>212</v>
      </c>
      <c r="R2703" s="9" t="s">
        <v>25</v>
      </c>
      <c r="S2703" s="9" t="s">
        <v>26</v>
      </c>
      <c r="T2703" s="9" t="s">
        <v>54</v>
      </c>
      <c r="U2703" s="13">
        <v>15000000</v>
      </c>
      <c r="V2703" s="13">
        <v>2004</v>
      </c>
      <c r="W2703" s="13">
        <v>872</v>
      </c>
      <c r="X2703" s="13">
        <v>5.9</v>
      </c>
      <c r="Y2703" s="13">
        <v>2.35</v>
      </c>
      <c r="Z2703" s="14">
        <v>1000</v>
      </c>
    </row>
    <row r="2704" spans="1:26" x14ac:dyDescent="0.25">
      <c r="A2704" s="5" t="s">
        <v>20</v>
      </c>
      <c r="B2704" s="6" t="s">
        <v>42</v>
      </c>
      <c r="C2704" s="11">
        <v>18</v>
      </c>
      <c r="D2704" s="11">
        <v>60</v>
      </c>
      <c r="E2704" s="11"/>
      <c r="F2704" s="11">
        <v>186</v>
      </c>
      <c r="G2704" s="6" t="s">
        <v>3118</v>
      </c>
      <c r="H2704" s="11">
        <v>443</v>
      </c>
      <c r="I2704" s="11"/>
      <c r="J2704" s="6" t="s">
        <v>1074</v>
      </c>
      <c r="K2704" s="6" t="s">
        <v>478</v>
      </c>
      <c r="L2704" s="6" t="s">
        <v>5505</v>
      </c>
      <c r="M2704" s="11" t="s">
        <v>2970</v>
      </c>
      <c r="N2704" s="11"/>
      <c r="O2704" s="6"/>
      <c r="P2704" s="11"/>
      <c r="Q2704" s="11">
        <v>77</v>
      </c>
      <c r="R2704" s="6" t="s">
        <v>25</v>
      </c>
      <c r="S2704" s="6" t="s">
        <v>121</v>
      </c>
      <c r="T2704" s="6" t="s">
        <v>436</v>
      </c>
      <c r="U2704" s="11"/>
      <c r="V2704" s="11"/>
      <c r="W2704" s="11">
        <v>319</v>
      </c>
      <c r="X2704" s="11">
        <v>7.5</v>
      </c>
      <c r="Y2704" s="11"/>
      <c r="Z2704" s="12">
        <v>576</v>
      </c>
    </row>
    <row r="2705" spans="1:26" x14ac:dyDescent="0.25">
      <c r="A2705" s="8" t="s">
        <v>20</v>
      </c>
      <c r="B2705" s="9" t="s">
        <v>1289</v>
      </c>
      <c r="C2705" s="13">
        <v>249</v>
      </c>
      <c r="D2705" s="13">
        <v>117</v>
      </c>
      <c r="E2705" s="13">
        <v>0</v>
      </c>
      <c r="F2705" s="13">
        <v>12000</v>
      </c>
      <c r="G2705" s="9" t="s">
        <v>135</v>
      </c>
      <c r="H2705" s="13">
        <v>22000</v>
      </c>
      <c r="I2705" s="13">
        <v>17439163</v>
      </c>
      <c r="J2705" s="9" t="s">
        <v>599</v>
      </c>
      <c r="K2705" s="9" t="s">
        <v>5507</v>
      </c>
      <c r="L2705" s="9"/>
      <c r="M2705" s="13"/>
      <c r="N2705" s="13"/>
      <c r="O2705" s="9"/>
      <c r="P2705" s="13"/>
      <c r="Q2705" s="13">
        <v>1028</v>
      </c>
      <c r="R2705" s="9" t="s">
        <v>25</v>
      </c>
      <c r="S2705" s="9" t="s">
        <v>26</v>
      </c>
      <c r="T2705" s="9" t="s">
        <v>249</v>
      </c>
      <c r="U2705" s="13">
        <v>15000000</v>
      </c>
      <c r="V2705" s="13">
        <v>1998</v>
      </c>
      <c r="W2705" s="13">
        <v>12000</v>
      </c>
      <c r="X2705" s="13">
        <v>8.1999999999999993</v>
      </c>
      <c r="Y2705" s="13">
        <v>1.85</v>
      </c>
      <c r="Z2705" s="14">
        <v>35000</v>
      </c>
    </row>
    <row r="2706" spans="1:26" x14ac:dyDescent="0.25">
      <c r="A2706" s="5" t="s">
        <v>309</v>
      </c>
      <c r="B2706" s="6" t="s">
        <v>3119</v>
      </c>
      <c r="C2706" s="11">
        <v>197</v>
      </c>
      <c r="D2706" s="11">
        <v>116</v>
      </c>
      <c r="E2706" s="11">
        <v>153</v>
      </c>
      <c r="F2706" s="11">
        <v>539</v>
      </c>
      <c r="G2706" s="6" t="s">
        <v>1124</v>
      </c>
      <c r="H2706" s="11">
        <v>3000</v>
      </c>
      <c r="I2706" s="11">
        <v>9396487</v>
      </c>
      <c r="J2706" s="6" t="s">
        <v>1074</v>
      </c>
      <c r="K2706" s="6" t="s">
        <v>2909</v>
      </c>
      <c r="L2706" s="6"/>
      <c r="M2706" s="11"/>
      <c r="N2706" s="11"/>
      <c r="O2706" s="6"/>
      <c r="P2706" s="11"/>
      <c r="Q2706" s="11">
        <v>200</v>
      </c>
      <c r="R2706" s="6" t="s">
        <v>25</v>
      </c>
      <c r="S2706" s="6" t="s">
        <v>26</v>
      </c>
      <c r="T2706" s="6" t="s">
        <v>249</v>
      </c>
      <c r="U2706" s="11">
        <v>15000000</v>
      </c>
      <c r="V2706" s="11">
        <v>2006</v>
      </c>
      <c r="W2706" s="11">
        <v>788</v>
      </c>
      <c r="X2706" s="11">
        <v>7</v>
      </c>
      <c r="Y2706" s="11">
        <v>2.35</v>
      </c>
      <c r="Z2706" s="12">
        <v>0</v>
      </c>
    </row>
    <row r="2707" spans="1:26" x14ac:dyDescent="0.25">
      <c r="A2707" s="8" t="s">
        <v>20</v>
      </c>
      <c r="B2707" s="9" t="s">
        <v>1009</v>
      </c>
      <c r="C2707" s="13">
        <v>71</v>
      </c>
      <c r="D2707" s="13">
        <v>118</v>
      </c>
      <c r="E2707" s="13">
        <v>41</v>
      </c>
      <c r="F2707" s="13">
        <v>274</v>
      </c>
      <c r="G2707" s="9" t="s">
        <v>1450</v>
      </c>
      <c r="H2707" s="13">
        <v>556</v>
      </c>
      <c r="I2707" s="13">
        <v>9059588</v>
      </c>
      <c r="J2707" s="9" t="s">
        <v>5507</v>
      </c>
      <c r="K2707" s="9" t="s">
        <v>1074</v>
      </c>
      <c r="L2707" s="9" t="s">
        <v>4459</v>
      </c>
      <c r="M2707" s="13" t="s">
        <v>2604</v>
      </c>
      <c r="N2707" s="13"/>
      <c r="O2707" s="9"/>
      <c r="P2707" s="13"/>
      <c r="Q2707" s="13">
        <v>125</v>
      </c>
      <c r="R2707" s="9" t="s">
        <v>25</v>
      </c>
      <c r="S2707" s="9" t="s">
        <v>26</v>
      </c>
      <c r="T2707" s="9" t="s">
        <v>249</v>
      </c>
      <c r="U2707" s="13">
        <v>15000000</v>
      </c>
      <c r="V2707" s="13">
        <v>2002</v>
      </c>
      <c r="W2707" s="13">
        <v>463</v>
      </c>
      <c r="X2707" s="13">
        <v>6.6</v>
      </c>
      <c r="Y2707" s="13">
        <v>2.35</v>
      </c>
      <c r="Z2707" s="14">
        <v>455</v>
      </c>
    </row>
    <row r="2708" spans="1:26" x14ac:dyDescent="0.25">
      <c r="A2708" s="5" t="s">
        <v>20</v>
      </c>
      <c r="B2708" s="6" t="s">
        <v>2418</v>
      </c>
      <c r="C2708" s="11">
        <v>190</v>
      </c>
      <c r="D2708" s="11">
        <v>108</v>
      </c>
      <c r="E2708" s="11">
        <v>187</v>
      </c>
      <c r="F2708" s="11">
        <v>254</v>
      </c>
      <c r="G2708" s="6" t="s">
        <v>553</v>
      </c>
      <c r="H2708" s="11">
        <v>11000</v>
      </c>
      <c r="I2708" s="11">
        <v>9172810</v>
      </c>
      <c r="J2708" s="6" t="s">
        <v>3170</v>
      </c>
      <c r="K2708" s="6" t="s">
        <v>1074</v>
      </c>
      <c r="L2708" s="6" t="s">
        <v>5155</v>
      </c>
      <c r="M2708" s="11" t="s">
        <v>2604</v>
      </c>
      <c r="N2708" s="11" t="s">
        <v>5508</v>
      </c>
      <c r="O2708" s="6"/>
      <c r="P2708" s="11"/>
      <c r="Q2708" s="11">
        <v>118</v>
      </c>
      <c r="R2708" s="6" t="s">
        <v>25</v>
      </c>
      <c r="S2708" s="6" t="s">
        <v>26</v>
      </c>
      <c r="T2708" s="6" t="s">
        <v>249</v>
      </c>
      <c r="U2708" s="11">
        <v>16000000</v>
      </c>
      <c r="V2708" s="11">
        <v>2007</v>
      </c>
      <c r="W2708" s="11">
        <v>883</v>
      </c>
      <c r="X2708" s="11">
        <v>6.7</v>
      </c>
      <c r="Y2708" s="11">
        <v>2.35</v>
      </c>
      <c r="Z2708" s="12">
        <v>923</v>
      </c>
    </row>
    <row r="2709" spans="1:26" x14ac:dyDescent="0.25">
      <c r="A2709" s="8" t="s">
        <v>20</v>
      </c>
      <c r="B2709" s="9" t="s">
        <v>3122</v>
      </c>
      <c r="C2709" s="13">
        <v>50</v>
      </c>
      <c r="D2709" s="13">
        <v>94</v>
      </c>
      <c r="E2709" s="13">
        <v>9</v>
      </c>
      <c r="F2709" s="13">
        <v>612</v>
      </c>
      <c r="G2709" s="9" t="s">
        <v>2012</v>
      </c>
      <c r="H2709" s="13">
        <v>11000</v>
      </c>
      <c r="I2709" s="13">
        <v>8735529</v>
      </c>
      <c r="J2709" s="9" t="s">
        <v>599</v>
      </c>
      <c r="K2709" s="9" t="s">
        <v>1074</v>
      </c>
      <c r="L2709" s="9" t="s">
        <v>4459</v>
      </c>
      <c r="M2709" s="13"/>
      <c r="N2709" s="13"/>
      <c r="O2709" s="9"/>
      <c r="P2709" s="13"/>
      <c r="Q2709" s="13">
        <v>89</v>
      </c>
      <c r="R2709" s="9" t="s">
        <v>25</v>
      </c>
      <c r="S2709" s="9" t="s">
        <v>26</v>
      </c>
      <c r="T2709" s="9" t="s">
        <v>27</v>
      </c>
      <c r="U2709" s="13">
        <v>15000000</v>
      </c>
      <c r="V2709" s="13">
        <v>2000</v>
      </c>
      <c r="W2709" s="13">
        <v>897</v>
      </c>
      <c r="X2709" s="13">
        <v>5.5</v>
      </c>
      <c r="Y2709" s="13">
        <v>1.85</v>
      </c>
      <c r="Z2709" s="14">
        <v>816</v>
      </c>
    </row>
    <row r="2710" spans="1:26" x14ac:dyDescent="0.25">
      <c r="A2710" s="5" t="s">
        <v>20</v>
      </c>
      <c r="B2710" s="6" t="s">
        <v>3123</v>
      </c>
      <c r="C2710" s="11">
        <v>63</v>
      </c>
      <c r="D2710" s="11">
        <v>97</v>
      </c>
      <c r="E2710" s="11">
        <v>2</v>
      </c>
      <c r="F2710" s="11">
        <v>461</v>
      </c>
      <c r="G2710" s="6" t="s">
        <v>1991</v>
      </c>
      <c r="H2710" s="11">
        <v>890</v>
      </c>
      <c r="I2710" s="11">
        <v>8586376</v>
      </c>
      <c r="J2710" s="6" t="s">
        <v>599</v>
      </c>
      <c r="K2710" s="6"/>
      <c r="L2710" s="6"/>
      <c r="M2710" s="11"/>
      <c r="N2710" s="11"/>
      <c r="O2710" s="6"/>
      <c r="P2710" s="11"/>
      <c r="Q2710" s="11">
        <v>132</v>
      </c>
      <c r="R2710" s="6" t="s">
        <v>25</v>
      </c>
      <c r="S2710" s="6" t="s">
        <v>26</v>
      </c>
      <c r="T2710" s="6" t="s">
        <v>249</v>
      </c>
      <c r="U2710" s="11">
        <v>20000000</v>
      </c>
      <c r="V2710" s="11">
        <v>2002</v>
      </c>
      <c r="W2710" s="11">
        <v>852</v>
      </c>
      <c r="X2710" s="11">
        <v>4.9000000000000004</v>
      </c>
      <c r="Y2710" s="11">
        <v>1.85</v>
      </c>
      <c r="Z2710" s="12">
        <v>1000</v>
      </c>
    </row>
    <row r="2711" spans="1:26" x14ac:dyDescent="0.25">
      <c r="A2711" s="8" t="s">
        <v>20</v>
      </c>
      <c r="B2711" s="9" t="s">
        <v>1694</v>
      </c>
      <c r="C2711" s="13">
        <v>104</v>
      </c>
      <c r="D2711" s="13">
        <v>97</v>
      </c>
      <c r="E2711" s="13">
        <v>32</v>
      </c>
      <c r="F2711" s="13">
        <v>692</v>
      </c>
      <c r="G2711" s="9" t="s">
        <v>72</v>
      </c>
      <c r="H2711" s="13">
        <v>14000</v>
      </c>
      <c r="I2711" s="13">
        <v>8378141</v>
      </c>
      <c r="J2711" s="9" t="s">
        <v>599</v>
      </c>
      <c r="K2711" s="9" t="s">
        <v>1074</v>
      </c>
      <c r="L2711" s="9" t="s">
        <v>4459</v>
      </c>
      <c r="M2711" s="13"/>
      <c r="N2711" s="13"/>
      <c r="O2711" s="9"/>
      <c r="P2711" s="13"/>
      <c r="Q2711" s="13">
        <v>141</v>
      </c>
      <c r="R2711" s="9" t="s">
        <v>25</v>
      </c>
      <c r="S2711" s="9" t="s">
        <v>34</v>
      </c>
      <c r="T2711" s="9" t="s">
        <v>54</v>
      </c>
      <c r="U2711" s="13">
        <v>15000000</v>
      </c>
      <c r="V2711" s="13">
        <v>2002</v>
      </c>
      <c r="W2711" s="13">
        <v>1000</v>
      </c>
      <c r="X2711" s="13">
        <v>6.9</v>
      </c>
      <c r="Y2711" s="13">
        <v>2.35</v>
      </c>
      <c r="Z2711" s="14">
        <v>0</v>
      </c>
    </row>
    <row r="2712" spans="1:26" x14ac:dyDescent="0.25">
      <c r="A2712" s="5" t="s">
        <v>20</v>
      </c>
      <c r="B2712" s="6" t="s">
        <v>3124</v>
      </c>
      <c r="C2712" s="11"/>
      <c r="D2712" s="11">
        <v>99</v>
      </c>
      <c r="E2712" s="11">
        <v>45</v>
      </c>
      <c r="F2712" s="11">
        <v>224</v>
      </c>
      <c r="G2712" s="6" t="s">
        <v>684</v>
      </c>
      <c r="H2712" s="11">
        <v>1000</v>
      </c>
      <c r="I2712" s="11"/>
      <c r="J2712" s="6" t="s">
        <v>478</v>
      </c>
      <c r="K2712" s="6" t="s">
        <v>4459</v>
      </c>
      <c r="L2712" s="6"/>
      <c r="M2712" s="11"/>
      <c r="N2712" s="11"/>
      <c r="O2712" s="6"/>
      <c r="P2712" s="11"/>
      <c r="Q2712" s="11">
        <v>56</v>
      </c>
      <c r="R2712" s="6" t="s">
        <v>25</v>
      </c>
      <c r="S2712" s="6" t="s">
        <v>26</v>
      </c>
      <c r="T2712" s="6" t="s">
        <v>1602</v>
      </c>
      <c r="U2712" s="11"/>
      <c r="V2712" s="11">
        <v>1998</v>
      </c>
      <c r="W2712" s="11">
        <v>393</v>
      </c>
      <c r="X2712" s="11">
        <v>7.4</v>
      </c>
      <c r="Y2712" s="11">
        <v>1.33</v>
      </c>
      <c r="Z2712" s="12">
        <v>515</v>
      </c>
    </row>
    <row r="2713" spans="1:26" x14ac:dyDescent="0.25">
      <c r="A2713" s="8" t="s">
        <v>20</v>
      </c>
      <c r="B2713" s="9" t="s">
        <v>3125</v>
      </c>
      <c r="C2713" s="13">
        <v>49</v>
      </c>
      <c r="D2713" s="13">
        <v>91</v>
      </c>
      <c r="E2713" s="13">
        <v>6</v>
      </c>
      <c r="F2713" s="13">
        <v>596</v>
      </c>
      <c r="G2713" s="9" t="s">
        <v>1953</v>
      </c>
      <c r="H2713" s="13">
        <v>8000</v>
      </c>
      <c r="I2713" s="13">
        <v>8080116</v>
      </c>
      <c r="J2713" s="9" t="s">
        <v>378</v>
      </c>
      <c r="K2713" s="9" t="s">
        <v>599</v>
      </c>
      <c r="L2713" s="9" t="s">
        <v>4118</v>
      </c>
      <c r="M2713" s="13"/>
      <c r="N2713" s="13"/>
      <c r="O2713" s="9"/>
      <c r="P2713" s="13"/>
      <c r="Q2713" s="13">
        <v>66</v>
      </c>
      <c r="R2713" s="9" t="s">
        <v>25</v>
      </c>
      <c r="S2713" s="9" t="s">
        <v>26</v>
      </c>
      <c r="T2713" s="9" t="s">
        <v>54</v>
      </c>
      <c r="U2713" s="13">
        <v>15000000</v>
      </c>
      <c r="V2713" s="13">
        <v>2006</v>
      </c>
      <c r="W2713" s="13">
        <v>625</v>
      </c>
      <c r="X2713" s="13">
        <v>5.6</v>
      </c>
      <c r="Y2713" s="13">
        <v>1.85</v>
      </c>
      <c r="Z2713" s="14">
        <v>647</v>
      </c>
    </row>
    <row r="2714" spans="1:26" x14ac:dyDescent="0.25">
      <c r="A2714" s="5" t="s">
        <v>20</v>
      </c>
      <c r="B2714" s="6" t="s">
        <v>3126</v>
      </c>
      <c r="C2714" s="11">
        <v>300</v>
      </c>
      <c r="D2714" s="11">
        <v>107</v>
      </c>
      <c r="E2714" s="11">
        <v>454</v>
      </c>
      <c r="F2714" s="11">
        <v>39</v>
      </c>
      <c r="G2714" s="6" t="s">
        <v>3127</v>
      </c>
      <c r="H2714" s="11">
        <v>65</v>
      </c>
      <c r="I2714" s="11">
        <v>7757130</v>
      </c>
      <c r="J2714" s="6" t="s">
        <v>599</v>
      </c>
      <c r="K2714" s="6" t="s">
        <v>5507</v>
      </c>
      <c r="L2714" s="6" t="s">
        <v>1074</v>
      </c>
      <c r="M2714" s="11"/>
      <c r="N2714" s="11"/>
      <c r="O2714" s="6"/>
      <c r="P2714" s="11"/>
      <c r="Q2714" s="11">
        <v>513</v>
      </c>
      <c r="R2714" s="6" t="s">
        <v>25</v>
      </c>
      <c r="S2714" s="6" t="s">
        <v>34</v>
      </c>
      <c r="T2714" s="6" t="s">
        <v>249</v>
      </c>
      <c r="U2714" s="11">
        <v>15000000</v>
      </c>
      <c r="V2714" s="11">
        <v>2008</v>
      </c>
      <c r="W2714" s="11">
        <v>49</v>
      </c>
      <c r="X2714" s="11">
        <v>8</v>
      </c>
      <c r="Y2714" s="11">
        <v>2.35</v>
      </c>
      <c r="Z2714" s="12">
        <v>32000</v>
      </c>
    </row>
    <row r="2715" spans="1:26" x14ac:dyDescent="0.25">
      <c r="A2715" s="8" t="s">
        <v>20</v>
      </c>
      <c r="B2715" s="9" t="s">
        <v>3128</v>
      </c>
      <c r="C2715" s="13">
        <v>43</v>
      </c>
      <c r="D2715" s="13">
        <v>95</v>
      </c>
      <c r="E2715" s="13">
        <v>24</v>
      </c>
      <c r="F2715" s="13">
        <v>426</v>
      </c>
      <c r="G2715" s="9" t="s">
        <v>612</v>
      </c>
      <c r="H2715" s="13">
        <v>931</v>
      </c>
      <c r="I2715" s="13">
        <v>9123834</v>
      </c>
      <c r="J2715" s="9" t="s">
        <v>599</v>
      </c>
      <c r="K2715" s="9" t="s">
        <v>4459</v>
      </c>
      <c r="L2715" s="9"/>
      <c r="M2715" s="13"/>
      <c r="N2715" s="13"/>
      <c r="O2715" s="9"/>
      <c r="P2715" s="13"/>
      <c r="Q2715" s="13">
        <v>33</v>
      </c>
      <c r="R2715" s="9" t="s">
        <v>25</v>
      </c>
      <c r="S2715" s="9" t="s">
        <v>26</v>
      </c>
      <c r="T2715" s="9" t="s">
        <v>27</v>
      </c>
      <c r="U2715" s="13">
        <v>15000000</v>
      </c>
      <c r="V2715" s="13">
        <v>2013</v>
      </c>
      <c r="W2715" s="13">
        <v>539</v>
      </c>
      <c r="X2715" s="13">
        <v>5.3</v>
      </c>
      <c r="Y2715" s="13">
        <v>2.35</v>
      </c>
      <c r="Z2715" s="14">
        <v>0</v>
      </c>
    </row>
    <row r="2716" spans="1:26" x14ac:dyDescent="0.25">
      <c r="A2716" s="5" t="s">
        <v>20</v>
      </c>
      <c r="B2716" s="6" t="s">
        <v>3129</v>
      </c>
      <c r="C2716" s="11">
        <v>132</v>
      </c>
      <c r="D2716" s="11">
        <v>102</v>
      </c>
      <c r="E2716" s="11">
        <v>11</v>
      </c>
      <c r="F2716" s="11">
        <v>1000</v>
      </c>
      <c r="G2716" s="6" t="s">
        <v>276</v>
      </c>
      <c r="H2716" s="11">
        <v>15000</v>
      </c>
      <c r="I2716" s="11">
        <v>6409206</v>
      </c>
      <c r="J2716" s="6" t="s">
        <v>599</v>
      </c>
      <c r="K2716" s="6" t="s">
        <v>2909</v>
      </c>
      <c r="L2716" s="6"/>
      <c r="M2716" s="11"/>
      <c r="N2716" s="11"/>
      <c r="O2716" s="6"/>
      <c r="P2716" s="11"/>
      <c r="Q2716" s="11">
        <v>104</v>
      </c>
      <c r="R2716" s="6" t="s">
        <v>25</v>
      </c>
      <c r="S2716" s="6" t="s">
        <v>26</v>
      </c>
      <c r="T2716" s="6" t="s">
        <v>27</v>
      </c>
      <c r="U2716" s="11">
        <v>15000000</v>
      </c>
      <c r="V2716" s="11">
        <v>2008</v>
      </c>
      <c r="W2716" s="11">
        <v>14000</v>
      </c>
      <c r="X2716" s="11">
        <v>6.2</v>
      </c>
      <c r="Y2716" s="11">
        <v>1.85</v>
      </c>
      <c r="Z2716" s="12">
        <v>0</v>
      </c>
    </row>
    <row r="2717" spans="1:26" x14ac:dyDescent="0.25">
      <c r="A2717" s="8" t="s">
        <v>20</v>
      </c>
      <c r="B2717" s="9" t="s">
        <v>3130</v>
      </c>
      <c r="C2717" s="13">
        <v>97</v>
      </c>
      <c r="D2717" s="13">
        <v>88</v>
      </c>
      <c r="E2717" s="13">
        <v>96</v>
      </c>
      <c r="F2717" s="13">
        <v>360</v>
      </c>
      <c r="G2717" s="9" t="s">
        <v>2168</v>
      </c>
      <c r="H2717" s="13">
        <v>24000</v>
      </c>
      <c r="I2717" s="13">
        <v>6373693</v>
      </c>
      <c r="J2717" s="9" t="s">
        <v>599</v>
      </c>
      <c r="K2717" s="9" t="s">
        <v>4459</v>
      </c>
      <c r="L2717" s="9"/>
      <c r="M2717" s="13"/>
      <c r="N2717" s="13"/>
      <c r="O2717" s="9"/>
      <c r="P2717" s="13"/>
      <c r="Q2717" s="13">
        <v>53</v>
      </c>
      <c r="R2717" s="9" t="s">
        <v>25</v>
      </c>
      <c r="S2717" s="9" t="s">
        <v>26</v>
      </c>
      <c r="T2717" s="9" t="s">
        <v>27</v>
      </c>
      <c r="U2717" s="13">
        <v>15000000</v>
      </c>
      <c r="V2717" s="13">
        <v>2009</v>
      </c>
      <c r="W2717" s="13">
        <v>971</v>
      </c>
      <c r="X2717" s="13">
        <v>5.3</v>
      </c>
      <c r="Y2717" s="13">
        <v>1.85</v>
      </c>
      <c r="Z2717" s="14">
        <v>0</v>
      </c>
    </row>
    <row r="2718" spans="1:26" x14ac:dyDescent="0.25">
      <c r="A2718" s="5" t="s">
        <v>20</v>
      </c>
      <c r="B2718" s="6" t="s">
        <v>1708</v>
      </c>
      <c r="C2718" s="11">
        <v>242</v>
      </c>
      <c r="D2718" s="11">
        <v>106</v>
      </c>
      <c r="E2718" s="11">
        <v>835</v>
      </c>
      <c r="F2718" s="11">
        <v>363</v>
      </c>
      <c r="G2718" s="6" t="s">
        <v>855</v>
      </c>
      <c r="H2718" s="11">
        <v>13000</v>
      </c>
      <c r="I2718" s="11">
        <v>7556708</v>
      </c>
      <c r="J2718" s="6" t="s">
        <v>1074</v>
      </c>
      <c r="K2718" s="6"/>
      <c r="L2718" s="6"/>
      <c r="M2718" s="11"/>
      <c r="N2718" s="11"/>
      <c r="O2718" s="6"/>
      <c r="P2718" s="11"/>
      <c r="Q2718" s="11">
        <v>102</v>
      </c>
      <c r="R2718" s="6" t="s">
        <v>25</v>
      </c>
      <c r="S2718" s="6" t="s">
        <v>26</v>
      </c>
      <c r="T2718" s="6" t="s">
        <v>249</v>
      </c>
      <c r="U2718" s="11">
        <v>15000000</v>
      </c>
      <c r="V2718" s="11">
        <v>2012</v>
      </c>
      <c r="W2718" s="11">
        <v>826</v>
      </c>
      <c r="X2718" s="11">
        <v>6.6</v>
      </c>
      <c r="Y2718" s="11">
        <v>1.85</v>
      </c>
      <c r="Z2718" s="12">
        <v>10000</v>
      </c>
    </row>
    <row r="2719" spans="1:26" x14ac:dyDescent="0.25">
      <c r="A2719" s="8" t="s">
        <v>20</v>
      </c>
      <c r="B2719" s="9" t="s">
        <v>1230</v>
      </c>
      <c r="C2719" s="13">
        <v>218</v>
      </c>
      <c r="D2719" s="13">
        <v>92</v>
      </c>
      <c r="E2719" s="13">
        <v>11000</v>
      </c>
      <c r="F2719" s="13">
        <v>386</v>
      </c>
      <c r="G2719" s="9" t="s">
        <v>923</v>
      </c>
      <c r="H2719" s="13">
        <v>860</v>
      </c>
      <c r="I2719" s="13">
        <v>5306447</v>
      </c>
      <c r="J2719" s="9" t="s">
        <v>599</v>
      </c>
      <c r="K2719" s="9" t="s">
        <v>4459</v>
      </c>
      <c r="L2719" s="9"/>
      <c r="M2719" s="13"/>
      <c r="N2719" s="13"/>
      <c r="O2719" s="9"/>
      <c r="P2719" s="13"/>
      <c r="Q2719" s="13">
        <v>169</v>
      </c>
      <c r="R2719" s="9" t="s">
        <v>25</v>
      </c>
      <c r="S2719" s="9" t="s">
        <v>26</v>
      </c>
      <c r="T2719" s="9" t="s">
        <v>27</v>
      </c>
      <c r="U2719" s="13">
        <v>15000000</v>
      </c>
      <c r="V2719" s="13">
        <v>2009</v>
      </c>
      <c r="W2719" s="13">
        <v>658</v>
      </c>
      <c r="X2719" s="13">
        <v>7.2</v>
      </c>
      <c r="Y2719" s="13">
        <v>1.85</v>
      </c>
      <c r="Z2719" s="14">
        <v>10000</v>
      </c>
    </row>
    <row r="2720" spans="1:26" x14ac:dyDescent="0.25">
      <c r="A2720" s="5" t="s">
        <v>309</v>
      </c>
      <c r="B2720" s="6" t="s">
        <v>3131</v>
      </c>
      <c r="C2720" s="11">
        <v>49</v>
      </c>
      <c r="D2720" s="11">
        <v>105</v>
      </c>
      <c r="E2720" s="11">
        <v>52</v>
      </c>
      <c r="F2720" s="11">
        <v>275</v>
      </c>
      <c r="G2720" s="6" t="s">
        <v>1778</v>
      </c>
      <c r="H2720" s="11">
        <v>477</v>
      </c>
      <c r="I2720" s="11">
        <v>5217498</v>
      </c>
      <c r="J2720" s="6" t="s">
        <v>1074</v>
      </c>
      <c r="K2720" s="6" t="s">
        <v>5505</v>
      </c>
      <c r="L2720" s="6" t="s">
        <v>2604</v>
      </c>
      <c r="M2720" s="11"/>
      <c r="N2720" s="11"/>
      <c r="O2720" s="6"/>
      <c r="P2720" s="11"/>
      <c r="Q2720" s="11">
        <v>85</v>
      </c>
      <c r="R2720" s="6" t="s">
        <v>25</v>
      </c>
      <c r="S2720" s="6" t="s">
        <v>26</v>
      </c>
      <c r="T2720" s="6" t="s">
        <v>27</v>
      </c>
      <c r="U2720" s="11">
        <v>15000000</v>
      </c>
      <c r="V2720" s="11">
        <v>2000</v>
      </c>
      <c r="W2720" s="11">
        <v>397</v>
      </c>
      <c r="X2720" s="11">
        <v>4.5999999999999996</v>
      </c>
      <c r="Y2720" s="11">
        <v>1.85</v>
      </c>
      <c r="Z2720" s="12">
        <v>157</v>
      </c>
    </row>
    <row r="2721" spans="1:26" x14ac:dyDescent="0.25">
      <c r="A2721" s="8" t="s">
        <v>20</v>
      </c>
      <c r="B2721" s="9" t="s">
        <v>3027</v>
      </c>
      <c r="C2721" s="13">
        <v>172</v>
      </c>
      <c r="D2721" s="13">
        <v>107</v>
      </c>
      <c r="E2721" s="13">
        <v>0</v>
      </c>
      <c r="F2721" s="13">
        <v>289</v>
      </c>
      <c r="G2721" s="9" t="s">
        <v>1586</v>
      </c>
      <c r="H2721" s="13">
        <v>572</v>
      </c>
      <c r="I2721" s="13">
        <v>5023275</v>
      </c>
      <c r="J2721" s="9" t="s">
        <v>378</v>
      </c>
      <c r="K2721" s="9" t="s">
        <v>5507</v>
      </c>
      <c r="L2721" s="9" t="s">
        <v>1074</v>
      </c>
      <c r="M2721" s="13" t="s">
        <v>5505</v>
      </c>
      <c r="N2721" s="13" t="s">
        <v>3495</v>
      </c>
      <c r="O2721" s="9"/>
      <c r="P2721" s="13"/>
      <c r="Q2721" s="13">
        <v>199</v>
      </c>
      <c r="R2721" s="9" t="s">
        <v>25</v>
      </c>
      <c r="S2721" s="9" t="s">
        <v>538</v>
      </c>
      <c r="T2721" s="9" t="s">
        <v>249</v>
      </c>
      <c r="U2721" s="13">
        <v>15000000</v>
      </c>
      <c r="V2721" s="13">
        <v>2005</v>
      </c>
      <c r="W2721" s="13">
        <v>324</v>
      </c>
      <c r="X2721" s="13">
        <v>7.5</v>
      </c>
      <c r="Y2721" s="13">
        <v>2.35</v>
      </c>
      <c r="Z2721" s="14">
        <v>0</v>
      </c>
    </row>
    <row r="2722" spans="1:26" x14ac:dyDescent="0.25">
      <c r="A2722" s="5" t="s">
        <v>20</v>
      </c>
      <c r="B2722" s="6" t="s">
        <v>3132</v>
      </c>
      <c r="C2722" s="11">
        <v>68</v>
      </c>
      <c r="D2722" s="11">
        <v>120</v>
      </c>
      <c r="E2722" s="11">
        <v>0</v>
      </c>
      <c r="F2722" s="11">
        <v>693</v>
      </c>
      <c r="G2722" s="6" t="s">
        <v>650</v>
      </c>
      <c r="H2722" s="11">
        <v>49000</v>
      </c>
      <c r="I2722" s="11">
        <v>4956401</v>
      </c>
      <c r="J2722" s="6" t="s">
        <v>1074</v>
      </c>
      <c r="K2722" s="6" t="s">
        <v>5508</v>
      </c>
      <c r="L2722" s="6"/>
      <c r="M2722" s="11"/>
      <c r="N2722" s="11"/>
      <c r="O2722" s="6"/>
      <c r="P2722" s="11"/>
      <c r="Q2722" s="11">
        <v>89</v>
      </c>
      <c r="R2722" s="6" t="s">
        <v>25</v>
      </c>
      <c r="S2722" s="6" t="s">
        <v>538</v>
      </c>
      <c r="T2722" s="6" t="s">
        <v>27</v>
      </c>
      <c r="U2722" s="11">
        <v>15000000</v>
      </c>
      <c r="V2722" s="11">
        <v>1999</v>
      </c>
      <c r="W2722" s="11">
        <v>1000</v>
      </c>
      <c r="X2722" s="11">
        <v>6.5</v>
      </c>
      <c r="Y2722" s="11">
        <v>1.85</v>
      </c>
      <c r="Z2722" s="12">
        <v>0</v>
      </c>
    </row>
    <row r="2723" spans="1:26" x14ac:dyDescent="0.25">
      <c r="A2723" s="8" t="s">
        <v>20</v>
      </c>
      <c r="B2723" s="9" t="s">
        <v>113</v>
      </c>
      <c r="C2723" s="13">
        <v>223</v>
      </c>
      <c r="D2723" s="13">
        <v>103</v>
      </c>
      <c r="E2723" s="13">
        <v>1000</v>
      </c>
      <c r="F2723" s="13">
        <v>611</v>
      </c>
      <c r="G2723" s="9" t="s">
        <v>3133</v>
      </c>
      <c r="H2723" s="13">
        <v>21000</v>
      </c>
      <c r="I2723" s="13">
        <v>4235837</v>
      </c>
      <c r="J2723" s="9" t="s">
        <v>599</v>
      </c>
      <c r="K2723" s="9" t="s">
        <v>5507</v>
      </c>
      <c r="L2723" s="9" t="s">
        <v>5505</v>
      </c>
      <c r="M2723" s="13"/>
      <c r="N2723" s="13"/>
      <c r="O2723" s="9"/>
      <c r="P2723" s="13"/>
      <c r="Q2723" s="13">
        <v>336</v>
      </c>
      <c r="R2723" s="9" t="s">
        <v>25</v>
      </c>
      <c r="S2723" s="9" t="s">
        <v>26</v>
      </c>
      <c r="T2723" s="9" t="s">
        <v>249</v>
      </c>
      <c r="U2723" s="13">
        <v>15000000</v>
      </c>
      <c r="V2723" s="13">
        <v>2005</v>
      </c>
      <c r="W2723" s="13">
        <v>1000</v>
      </c>
      <c r="X2723" s="13">
        <v>7.6</v>
      </c>
      <c r="Y2723" s="13">
        <v>2.35</v>
      </c>
      <c r="Z2723" s="14">
        <v>0</v>
      </c>
    </row>
    <row r="2724" spans="1:26" x14ac:dyDescent="0.25">
      <c r="A2724" s="5" t="s">
        <v>20</v>
      </c>
      <c r="B2724" s="6" t="s">
        <v>3134</v>
      </c>
      <c r="C2724" s="11">
        <v>59</v>
      </c>
      <c r="D2724" s="11">
        <v>92</v>
      </c>
      <c r="E2724" s="11">
        <v>6</v>
      </c>
      <c r="F2724" s="11">
        <v>577</v>
      </c>
      <c r="G2724" s="6" t="s">
        <v>184</v>
      </c>
      <c r="H2724" s="11">
        <v>890</v>
      </c>
      <c r="I2724" s="11">
        <v>4002955</v>
      </c>
      <c r="J2724" s="6" t="s">
        <v>599</v>
      </c>
      <c r="K2724" s="6" t="s">
        <v>478</v>
      </c>
      <c r="L2724" s="6" t="s">
        <v>1786</v>
      </c>
      <c r="M2724" s="11" t="s">
        <v>2604</v>
      </c>
      <c r="N2724" s="11"/>
      <c r="O2724" s="6"/>
      <c r="P2724" s="11"/>
      <c r="Q2724" s="11">
        <v>198</v>
      </c>
      <c r="R2724" s="6" t="s">
        <v>25</v>
      </c>
      <c r="S2724" s="6" t="s">
        <v>26</v>
      </c>
      <c r="T2724" s="6" t="s">
        <v>249</v>
      </c>
      <c r="U2724" s="11">
        <v>20000000</v>
      </c>
      <c r="V2724" s="11">
        <v>1999</v>
      </c>
      <c r="W2724" s="11">
        <v>729</v>
      </c>
      <c r="X2724" s="11">
        <v>6.2</v>
      </c>
      <c r="Y2724" s="11">
        <v>1.85</v>
      </c>
      <c r="Z2724" s="12">
        <v>0</v>
      </c>
    </row>
    <row r="2725" spans="1:26" x14ac:dyDescent="0.25">
      <c r="A2725" s="8" t="s">
        <v>20</v>
      </c>
      <c r="B2725" s="9" t="s">
        <v>1667</v>
      </c>
      <c r="C2725" s="13">
        <v>252</v>
      </c>
      <c r="D2725" s="13">
        <v>147</v>
      </c>
      <c r="E2725" s="13">
        <v>0</v>
      </c>
      <c r="F2725" s="13">
        <v>669</v>
      </c>
      <c r="G2725" s="9" t="s">
        <v>1309</v>
      </c>
      <c r="H2725" s="13">
        <v>6000</v>
      </c>
      <c r="I2725" s="13">
        <v>7219578</v>
      </c>
      <c r="J2725" s="9" t="s">
        <v>1074</v>
      </c>
      <c r="K2725" s="9" t="s">
        <v>5505</v>
      </c>
      <c r="L2725" s="9" t="s">
        <v>2604</v>
      </c>
      <c r="M2725" s="13"/>
      <c r="N2725" s="13"/>
      <c r="O2725" s="9"/>
      <c r="P2725" s="13"/>
      <c r="Q2725" s="13">
        <v>1768</v>
      </c>
      <c r="R2725" s="9" t="s">
        <v>25</v>
      </c>
      <c r="S2725" s="9" t="s">
        <v>538</v>
      </c>
      <c r="T2725" s="9" t="s">
        <v>249</v>
      </c>
      <c r="U2725" s="13">
        <v>15000000</v>
      </c>
      <c r="V2725" s="13">
        <v>2001</v>
      </c>
      <c r="W2725" s="13">
        <v>889</v>
      </c>
      <c r="X2725" s="13">
        <v>8</v>
      </c>
      <c r="Y2725" s="13">
        <v>1.85</v>
      </c>
      <c r="Z2725" s="14">
        <v>16000</v>
      </c>
    </row>
    <row r="2726" spans="1:26" x14ac:dyDescent="0.25">
      <c r="A2726" s="5" t="s">
        <v>20</v>
      </c>
      <c r="B2726" s="6" t="s">
        <v>3135</v>
      </c>
      <c r="C2726" s="11">
        <v>106</v>
      </c>
      <c r="D2726" s="11">
        <v>98</v>
      </c>
      <c r="E2726" s="11">
        <v>18</v>
      </c>
      <c r="F2726" s="11">
        <v>220</v>
      </c>
      <c r="G2726" s="6" t="s">
        <v>1543</v>
      </c>
      <c r="H2726" s="11">
        <v>837</v>
      </c>
      <c r="I2726" s="11">
        <v>3525161</v>
      </c>
      <c r="J2726" s="6" t="s">
        <v>1074</v>
      </c>
      <c r="K2726" s="6" t="s">
        <v>478</v>
      </c>
      <c r="L2726" s="6" t="s">
        <v>1786</v>
      </c>
      <c r="M2726" s="11" t="s">
        <v>4459</v>
      </c>
      <c r="N2726" s="11"/>
      <c r="O2726" s="6"/>
      <c r="P2726" s="11"/>
      <c r="Q2726" s="11">
        <v>190</v>
      </c>
      <c r="R2726" s="6" t="s">
        <v>25</v>
      </c>
      <c r="S2726" s="6" t="s">
        <v>26</v>
      </c>
      <c r="T2726" s="6" t="s">
        <v>27</v>
      </c>
      <c r="U2726" s="11"/>
      <c r="V2726" s="11">
        <v>2007</v>
      </c>
      <c r="W2726" s="11">
        <v>400</v>
      </c>
      <c r="X2726" s="11">
        <v>5.5</v>
      </c>
      <c r="Y2726" s="11">
        <v>2.35</v>
      </c>
      <c r="Z2726" s="12">
        <v>0</v>
      </c>
    </row>
    <row r="2727" spans="1:26" x14ac:dyDescent="0.25">
      <c r="A2727" s="8" t="s">
        <v>20</v>
      </c>
      <c r="B2727" s="9" t="s">
        <v>1230</v>
      </c>
      <c r="C2727" s="13">
        <v>223</v>
      </c>
      <c r="D2727" s="13">
        <v>98</v>
      </c>
      <c r="E2727" s="13">
        <v>11000</v>
      </c>
      <c r="F2727" s="13">
        <v>557</v>
      </c>
      <c r="G2727" s="9" t="s">
        <v>99</v>
      </c>
      <c r="H2727" s="13">
        <v>12000</v>
      </c>
      <c r="I2727" s="13">
        <v>3247816</v>
      </c>
      <c r="J2727" s="9" t="s">
        <v>599</v>
      </c>
      <c r="K2727" s="9" t="s">
        <v>1074</v>
      </c>
      <c r="L2727" s="9" t="s">
        <v>4459</v>
      </c>
      <c r="M2727" s="13"/>
      <c r="N2727" s="13"/>
      <c r="O2727" s="9"/>
      <c r="P2727" s="13"/>
      <c r="Q2727" s="13">
        <v>108</v>
      </c>
      <c r="R2727" s="9" t="s">
        <v>25</v>
      </c>
      <c r="S2727" s="9" t="s">
        <v>26</v>
      </c>
      <c r="T2727" s="9" t="s">
        <v>249</v>
      </c>
      <c r="U2727" s="13">
        <v>22000000</v>
      </c>
      <c r="V2727" s="13">
        <v>2010</v>
      </c>
      <c r="W2727" s="13">
        <v>6000</v>
      </c>
      <c r="X2727" s="13">
        <v>6.3</v>
      </c>
      <c r="Y2727" s="13">
        <v>1.85</v>
      </c>
      <c r="Z2727" s="14">
        <v>0</v>
      </c>
    </row>
    <row r="2728" spans="1:26" x14ac:dyDescent="0.25">
      <c r="A2728" s="5" t="s">
        <v>20</v>
      </c>
      <c r="B2728" s="6" t="s">
        <v>3136</v>
      </c>
      <c r="C2728" s="11">
        <v>328</v>
      </c>
      <c r="D2728" s="11">
        <v>103</v>
      </c>
      <c r="E2728" s="11">
        <v>132</v>
      </c>
      <c r="F2728" s="11">
        <v>844</v>
      </c>
      <c r="G2728" s="6" t="s">
        <v>934</v>
      </c>
      <c r="H2728" s="11">
        <v>10000</v>
      </c>
      <c r="I2728" s="11">
        <v>2412045</v>
      </c>
      <c r="J2728" s="6" t="s">
        <v>1074</v>
      </c>
      <c r="K2728" s="6" t="s">
        <v>4459</v>
      </c>
      <c r="L2728" s="6" t="s">
        <v>2970</v>
      </c>
      <c r="M2728" s="11"/>
      <c r="N2728" s="11"/>
      <c r="O2728" s="6"/>
      <c r="P2728" s="11"/>
      <c r="Q2728" s="11">
        <v>320</v>
      </c>
      <c r="R2728" s="6" t="s">
        <v>25</v>
      </c>
      <c r="S2728" s="6" t="s">
        <v>34</v>
      </c>
      <c r="T2728" s="6" t="s">
        <v>249</v>
      </c>
      <c r="U2728" s="11">
        <v>15000000</v>
      </c>
      <c r="V2728" s="11">
        <v>2010</v>
      </c>
      <c r="W2728" s="11">
        <v>882</v>
      </c>
      <c r="X2728" s="11">
        <v>7.2</v>
      </c>
      <c r="Y2728" s="11">
        <v>2.35</v>
      </c>
      <c r="Z2728" s="12">
        <v>33000</v>
      </c>
    </row>
    <row r="2729" spans="1:26" x14ac:dyDescent="0.25">
      <c r="A2729" s="8" t="s">
        <v>20</v>
      </c>
      <c r="B2729" s="9" t="s">
        <v>42</v>
      </c>
      <c r="C2729" s="13">
        <v>9</v>
      </c>
      <c r="D2729" s="13">
        <v>286</v>
      </c>
      <c r="E2729" s="13"/>
      <c r="F2729" s="13">
        <v>527</v>
      </c>
      <c r="G2729" s="9" t="s">
        <v>2732</v>
      </c>
      <c r="H2729" s="13">
        <v>857</v>
      </c>
      <c r="I2729" s="13"/>
      <c r="J2729" s="9" t="s">
        <v>1074</v>
      </c>
      <c r="K2729" s="9" t="s">
        <v>5155</v>
      </c>
      <c r="L2729" s="9" t="s">
        <v>2604</v>
      </c>
      <c r="M2729" s="13"/>
      <c r="N2729" s="13"/>
      <c r="O2729" s="9"/>
      <c r="P2729" s="13"/>
      <c r="Q2729" s="13">
        <v>39</v>
      </c>
      <c r="R2729" s="9" t="s">
        <v>25</v>
      </c>
      <c r="S2729" s="9" t="s">
        <v>26</v>
      </c>
      <c r="T2729" s="9" t="s">
        <v>42</v>
      </c>
      <c r="U2729" s="13"/>
      <c r="V2729" s="13"/>
      <c r="W2729" s="13">
        <v>555</v>
      </c>
      <c r="X2729" s="13">
        <v>7.9</v>
      </c>
      <c r="Y2729" s="13">
        <v>1.78</v>
      </c>
      <c r="Z2729" s="14">
        <v>733</v>
      </c>
    </row>
    <row r="2730" spans="1:26" x14ac:dyDescent="0.25">
      <c r="A2730" s="5" t="s">
        <v>20</v>
      </c>
      <c r="B2730" s="6" t="s">
        <v>3137</v>
      </c>
      <c r="C2730" s="11">
        <v>150</v>
      </c>
      <c r="D2730" s="11">
        <v>111</v>
      </c>
      <c r="E2730" s="11">
        <v>122</v>
      </c>
      <c r="F2730" s="11">
        <v>25</v>
      </c>
      <c r="G2730" s="6" t="s">
        <v>2343</v>
      </c>
      <c r="H2730" s="11">
        <v>918</v>
      </c>
      <c r="I2730" s="11">
        <v>2203641</v>
      </c>
      <c r="J2730" s="6" t="s">
        <v>5507</v>
      </c>
      <c r="K2730" s="6" t="s">
        <v>1074</v>
      </c>
      <c r="L2730" s="6" t="s">
        <v>5505</v>
      </c>
      <c r="M2730" s="11" t="s">
        <v>2604</v>
      </c>
      <c r="N2730" s="11"/>
      <c r="O2730" s="6"/>
      <c r="P2730" s="11"/>
      <c r="Q2730" s="11">
        <v>162</v>
      </c>
      <c r="R2730" s="6" t="s">
        <v>25</v>
      </c>
      <c r="S2730" s="6" t="s">
        <v>1121</v>
      </c>
      <c r="T2730" s="6" t="s">
        <v>249</v>
      </c>
      <c r="U2730" s="11">
        <v>15000000</v>
      </c>
      <c r="V2730" s="11">
        <v>2008</v>
      </c>
      <c r="W2730" s="11">
        <v>278</v>
      </c>
      <c r="X2730" s="11">
        <v>6.7</v>
      </c>
      <c r="Y2730" s="11">
        <v>2.35</v>
      </c>
      <c r="Z2730" s="12">
        <v>0</v>
      </c>
    </row>
    <row r="2731" spans="1:26" x14ac:dyDescent="0.25">
      <c r="A2731" s="8" t="s">
        <v>20</v>
      </c>
      <c r="B2731" s="9" t="s">
        <v>3138</v>
      </c>
      <c r="C2731" s="13">
        <v>21</v>
      </c>
      <c r="D2731" s="13">
        <v>98</v>
      </c>
      <c r="E2731" s="13">
        <v>70</v>
      </c>
      <c r="F2731" s="13">
        <v>90</v>
      </c>
      <c r="G2731" s="9" t="s">
        <v>1178</v>
      </c>
      <c r="H2731" s="13">
        <v>876</v>
      </c>
      <c r="I2731" s="13">
        <v>1953732</v>
      </c>
      <c r="J2731" s="9" t="s">
        <v>378</v>
      </c>
      <c r="K2731" s="9" t="s">
        <v>1074</v>
      </c>
      <c r="L2731" s="9" t="s">
        <v>478</v>
      </c>
      <c r="M2731" s="13"/>
      <c r="N2731" s="13"/>
      <c r="O2731" s="9"/>
      <c r="P2731" s="13"/>
      <c r="Q2731" s="13">
        <v>62</v>
      </c>
      <c r="R2731" s="9" t="s">
        <v>25</v>
      </c>
      <c r="S2731" s="9" t="s">
        <v>26</v>
      </c>
      <c r="T2731" s="9" t="s">
        <v>249</v>
      </c>
      <c r="U2731" s="13">
        <v>15000000</v>
      </c>
      <c r="V2731" s="13">
        <v>1986</v>
      </c>
      <c r="W2731" s="13">
        <v>324</v>
      </c>
      <c r="X2731" s="13">
        <v>5.3</v>
      </c>
      <c r="Y2731" s="13">
        <v>2.35</v>
      </c>
      <c r="Z2731" s="14">
        <v>843</v>
      </c>
    </row>
    <row r="2732" spans="1:26" x14ac:dyDescent="0.25">
      <c r="A2732" s="5" t="s">
        <v>20</v>
      </c>
      <c r="B2732" s="6" t="s">
        <v>3139</v>
      </c>
      <c r="C2732" s="11">
        <v>28</v>
      </c>
      <c r="D2732" s="11">
        <v>111</v>
      </c>
      <c r="E2732" s="11">
        <v>0</v>
      </c>
      <c r="F2732" s="11">
        <v>617</v>
      </c>
      <c r="G2732" s="6" t="s">
        <v>1211</v>
      </c>
      <c r="H2732" s="11">
        <v>783</v>
      </c>
      <c r="I2732" s="11">
        <v>1954202</v>
      </c>
      <c r="J2732" s="6" t="s">
        <v>599</v>
      </c>
      <c r="K2732" s="6" t="s">
        <v>5507</v>
      </c>
      <c r="L2732" s="6" t="s">
        <v>1074</v>
      </c>
      <c r="M2732" s="11"/>
      <c r="N2732" s="11"/>
      <c r="O2732" s="6"/>
      <c r="P2732" s="11"/>
      <c r="Q2732" s="11">
        <v>71</v>
      </c>
      <c r="R2732" s="6" t="s">
        <v>25</v>
      </c>
      <c r="S2732" s="6" t="s">
        <v>26</v>
      </c>
      <c r="T2732" s="6" t="s">
        <v>27</v>
      </c>
      <c r="U2732" s="11">
        <v>15000000</v>
      </c>
      <c r="V2732" s="11">
        <v>1999</v>
      </c>
      <c r="W2732" s="11">
        <v>664</v>
      </c>
      <c r="X2732" s="11">
        <v>6.3</v>
      </c>
      <c r="Y2732" s="11">
        <v>2.35</v>
      </c>
      <c r="Z2732" s="12">
        <v>391</v>
      </c>
    </row>
    <row r="2733" spans="1:26" x14ac:dyDescent="0.25">
      <c r="A2733" s="8" t="s">
        <v>20</v>
      </c>
      <c r="B2733" s="9" t="s">
        <v>2904</v>
      </c>
      <c r="C2733" s="13">
        <v>250</v>
      </c>
      <c r="D2733" s="13">
        <v>111</v>
      </c>
      <c r="E2733" s="13">
        <v>0</v>
      </c>
      <c r="F2733" s="13">
        <v>287</v>
      </c>
      <c r="G2733" s="9" t="s">
        <v>1361</v>
      </c>
      <c r="H2733" s="13">
        <v>6000</v>
      </c>
      <c r="I2733" s="13">
        <v>1294640</v>
      </c>
      <c r="J2733" s="9" t="s">
        <v>5507</v>
      </c>
      <c r="K2733" s="9" t="s">
        <v>1074</v>
      </c>
      <c r="L2733" s="9" t="s">
        <v>1786</v>
      </c>
      <c r="M2733" s="13" t="s">
        <v>2604</v>
      </c>
      <c r="N2733" s="13"/>
      <c r="O2733" s="9"/>
      <c r="P2733" s="13"/>
      <c r="Q2733" s="13">
        <v>436</v>
      </c>
      <c r="R2733" s="9" t="s">
        <v>25</v>
      </c>
      <c r="S2733" s="9" t="s">
        <v>26</v>
      </c>
      <c r="T2733" s="9" t="s">
        <v>249</v>
      </c>
      <c r="U2733" s="13">
        <v>15000000</v>
      </c>
      <c r="V2733" s="13">
        <v>2007</v>
      </c>
      <c r="W2733" s="13">
        <v>294</v>
      </c>
      <c r="X2733" s="13">
        <v>6.5</v>
      </c>
      <c r="Y2733" s="13">
        <v>1.85</v>
      </c>
      <c r="Z2733" s="14">
        <v>0</v>
      </c>
    </row>
    <row r="2734" spans="1:26" x14ac:dyDescent="0.25">
      <c r="A2734" s="5" t="s">
        <v>20</v>
      </c>
      <c r="B2734" s="6" t="s">
        <v>3140</v>
      </c>
      <c r="C2734" s="11">
        <v>17</v>
      </c>
      <c r="D2734" s="11">
        <v>100</v>
      </c>
      <c r="E2734" s="11">
        <v>5</v>
      </c>
      <c r="F2734" s="11">
        <v>46</v>
      </c>
      <c r="G2734" s="6" t="s">
        <v>3141</v>
      </c>
      <c r="H2734" s="11">
        <v>192</v>
      </c>
      <c r="I2734" s="11"/>
      <c r="J2734" s="6" t="s">
        <v>1074</v>
      </c>
      <c r="K2734" s="6" t="s">
        <v>2970</v>
      </c>
      <c r="L2734" s="6" t="s">
        <v>2604</v>
      </c>
      <c r="M2734" s="11"/>
      <c r="N2734" s="11"/>
      <c r="O2734" s="6"/>
      <c r="P2734" s="11"/>
      <c r="Q2734" s="11">
        <v>13</v>
      </c>
      <c r="R2734" s="6" t="s">
        <v>25</v>
      </c>
      <c r="S2734" s="6" t="s">
        <v>3142</v>
      </c>
      <c r="T2734" s="6" t="s">
        <v>42</v>
      </c>
      <c r="U2734" s="11"/>
      <c r="V2734" s="11">
        <v>2014</v>
      </c>
      <c r="W2734" s="11">
        <v>134</v>
      </c>
      <c r="X2734" s="11">
        <v>5.6</v>
      </c>
      <c r="Y2734" s="11">
        <v>2.35</v>
      </c>
      <c r="Z2734" s="12">
        <v>708</v>
      </c>
    </row>
    <row r="2735" spans="1:26" x14ac:dyDescent="0.25">
      <c r="A2735" s="8" t="s">
        <v>20</v>
      </c>
      <c r="B2735" s="9" t="s">
        <v>2261</v>
      </c>
      <c r="C2735" s="13">
        <v>95</v>
      </c>
      <c r="D2735" s="13">
        <v>116</v>
      </c>
      <c r="E2735" s="13">
        <v>460</v>
      </c>
      <c r="F2735" s="13">
        <v>71</v>
      </c>
      <c r="G2735" s="9" t="s">
        <v>2932</v>
      </c>
      <c r="H2735" s="13">
        <v>5000</v>
      </c>
      <c r="I2735" s="13">
        <v>819852</v>
      </c>
      <c r="J2735" s="9" t="s">
        <v>1074</v>
      </c>
      <c r="K2735" s="9" t="s">
        <v>2604</v>
      </c>
      <c r="L2735" s="9"/>
      <c r="M2735" s="13"/>
      <c r="N2735" s="13"/>
      <c r="O2735" s="9"/>
      <c r="P2735" s="13"/>
      <c r="Q2735" s="13">
        <v>83</v>
      </c>
      <c r="R2735" s="9" t="s">
        <v>25</v>
      </c>
      <c r="S2735" s="9" t="s">
        <v>121</v>
      </c>
      <c r="T2735" s="9" t="s">
        <v>27</v>
      </c>
      <c r="U2735" s="13"/>
      <c r="V2735" s="13">
        <v>1999</v>
      </c>
      <c r="W2735" s="13">
        <v>203</v>
      </c>
      <c r="X2735" s="13">
        <v>7</v>
      </c>
      <c r="Y2735" s="13">
        <v>2.35</v>
      </c>
      <c r="Z2735" s="14">
        <v>284</v>
      </c>
    </row>
    <row r="2736" spans="1:26" x14ac:dyDescent="0.25">
      <c r="A2736" s="5" t="s">
        <v>309</v>
      </c>
      <c r="B2736" s="6" t="s">
        <v>3143</v>
      </c>
      <c r="C2736" s="11">
        <v>260</v>
      </c>
      <c r="D2736" s="11">
        <v>145</v>
      </c>
      <c r="E2736" s="11">
        <v>756</v>
      </c>
      <c r="F2736" s="11">
        <v>18</v>
      </c>
      <c r="G2736" s="6" t="s">
        <v>3144</v>
      </c>
      <c r="H2736" s="11">
        <v>136</v>
      </c>
      <c r="I2736" s="11">
        <v>26435</v>
      </c>
      <c r="J2736" s="6" t="s">
        <v>1074</v>
      </c>
      <c r="K2736" s="6" t="s">
        <v>2970</v>
      </c>
      <c r="L2736" s="6"/>
      <c r="M2736" s="11"/>
      <c r="N2736" s="11"/>
      <c r="O2736" s="6"/>
      <c r="P2736" s="11"/>
      <c r="Q2736" s="11">
        <v>413</v>
      </c>
      <c r="R2736" s="6" t="s">
        <v>2284</v>
      </c>
      <c r="S2736" s="6" t="s">
        <v>318</v>
      </c>
      <c r="T2736" s="6" t="s">
        <v>1430</v>
      </c>
      <c r="U2736" s="11">
        <v>6000000</v>
      </c>
      <c r="V2736" s="11">
        <v>1927</v>
      </c>
      <c r="W2736" s="11">
        <v>23</v>
      </c>
      <c r="X2736" s="11">
        <v>8.3000000000000007</v>
      </c>
      <c r="Y2736" s="11">
        <v>1.33</v>
      </c>
      <c r="Z2736" s="12">
        <v>12000</v>
      </c>
    </row>
    <row r="2737" spans="1:26" x14ac:dyDescent="0.25">
      <c r="A2737" s="8" t="s">
        <v>20</v>
      </c>
      <c r="B2737" s="9" t="s">
        <v>1454</v>
      </c>
      <c r="C2737" s="13">
        <v>141</v>
      </c>
      <c r="D2737" s="13">
        <v>84</v>
      </c>
      <c r="E2737" s="13">
        <v>180</v>
      </c>
      <c r="F2737" s="13">
        <v>58</v>
      </c>
      <c r="G2737" s="9" t="s">
        <v>584</v>
      </c>
      <c r="H2737" s="13">
        <v>510</v>
      </c>
      <c r="I2737" s="13">
        <v>1197786</v>
      </c>
      <c r="J2737" s="9" t="s">
        <v>497</v>
      </c>
      <c r="K2737" s="9" t="s">
        <v>5507</v>
      </c>
      <c r="L2737" s="9" t="s">
        <v>2604</v>
      </c>
      <c r="M2737" s="13"/>
      <c r="N2737" s="13"/>
      <c r="O2737" s="9"/>
      <c r="P2737" s="13"/>
      <c r="Q2737" s="13">
        <v>157</v>
      </c>
      <c r="R2737" s="9" t="s">
        <v>537</v>
      </c>
      <c r="S2737" s="9" t="s">
        <v>538</v>
      </c>
      <c r="T2737" s="9" t="s">
        <v>249</v>
      </c>
      <c r="U2737" s="13">
        <v>12000000</v>
      </c>
      <c r="V2737" s="13">
        <v>2004</v>
      </c>
      <c r="W2737" s="13">
        <v>297</v>
      </c>
      <c r="X2737" s="13">
        <v>7.2</v>
      </c>
      <c r="Y2737" s="13">
        <v>2.35</v>
      </c>
      <c r="Z2737" s="14">
        <v>0</v>
      </c>
    </row>
    <row r="2738" spans="1:26" x14ac:dyDescent="0.25">
      <c r="A2738" s="5" t="s">
        <v>20</v>
      </c>
      <c r="B2738" s="6" t="s">
        <v>1500</v>
      </c>
      <c r="C2738" s="11">
        <v>52</v>
      </c>
      <c r="D2738" s="11">
        <v>115</v>
      </c>
      <c r="E2738" s="11">
        <v>39</v>
      </c>
      <c r="F2738" s="11">
        <v>642</v>
      </c>
      <c r="G2738" s="6" t="s">
        <v>1189</v>
      </c>
      <c r="H2738" s="11">
        <v>12000</v>
      </c>
      <c r="I2738" s="11">
        <v>529766</v>
      </c>
      <c r="J2738" s="6" t="s">
        <v>5507</v>
      </c>
      <c r="K2738" s="6" t="s">
        <v>1074</v>
      </c>
      <c r="L2738" s="6"/>
      <c r="M2738" s="11"/>
      <c r="N2738" s="11"/>
      <c r="O2738" s="6"/>
      <c r="P2738" s="11"/>
      <c r="Q2738" s="11">
        <v>144</v>
      </c>
      <c r="R2738" s="6" t="s">
        <v>25</v>
      </c>
      <c r="S2738" s="6" t="s">
        <v>26</v>
      </c>
      <c r="T2738" s="6" t="s">
        <v>249</v>
      </c>
      <c r="U2738" s="11">
        <v>7000000</v>
      </c>
      <c r="V2738" s="11">
        <v>1995</v>
      </c>
      <c r="W2738" s="11">
        <v>970</v>
      </c>
      <c r="X2738" s="11">
        <v>6.8</v>
      </c>
      <c r="Y2738" s="11">
        <v>1.85</v>
      </c>
      <c r="Z2738" s="12">
        <v>0</v>
      </c>
    </row>
    <row r="2739" spans="1:26" x14ac:dyDescent="0.25">
      <c r="A2739" s="8" t="s">
        <v>20</v>
      </c>
      <c r="B2739" s="9" t="s">
        <v>3145</v>
      </c>
      <c r="C2739" s="13">
        <v>205</v>
      </c>
      <c r="D2739" s="13">
        <v>105</v>
      </c>
      <c r="E2739" s="13">
        <v>141</v>
      </c>
      <c r="F2739" s="13">
        <v>56</v>
      </c>
      <c r="G2739" s="9" t="s">
        <v>3037</v>
      </c>
      <c r="H2739" s="13">
        <v>1000</v>
      </c>
      <c r="I2739" s="13">
        <v>613556</v>
      </c>
      <c r="J2739" s="9" t="s">
        <v>497</v>
      </c>
      <c r="K2739" s="9" t="s">
        <v>1074</v>
      </c>
      <c r="L2739" s="9"/>
      <c r="M2739" s="13"/>
      <c r="N2739" s="13"/>
      <c r="O2739" s="9"/>
      <c r="P2739" s="13"/>
      <c r="Q2739" s="13">
        <v>87</v>
      </c>
      <c r="R2739" s="9" t="s">
        <v>687</v>
      </c>
      <c r="S2739" s="9" t="s">
        <v>3038</v>
      </c>
      <c r="T2739" s="9" t="s">
        <v>1430</v>
      </c>
      <c r="U2739" s="13">
        <v>15000000</v>
      </c>
      <c r="V2739" s="13">
        <v>2015</v>
      </c>
      <c r="W2739" s="13">
        <v>103</v>
      </c>
      <c r="X2739" s="13">
        <v>6.4</v>
      </c>
      <c r="Y2739" s="13">
        <v>1.37</v>
      </c>
      <c r="Z2739" s="14">
        <v>0</v>
      </c>
    </row>
    <row r="2740" spans="1:26" x14ac:dyDescent="0.25">
      <c r="A2740" s="5" t="s">
        <v>20</v>
      </c>
      <c r="B2740" s="6" t="s">
        <v>2910</v>
      </c>
      <c r="C2740" s="11">
        <v>109</v>
      </c>
      <c r="D2740" s="11">
        <v>98</v>
      </c>
      <c r="E2740" s="11">
        <v>34</v>
      </c>
      <c r="F2740" s="11">
        <v>730</v>
      </c>
      <c r="G2740" s="6" t="s">
        <v>494</v>
      </c>
      <c r="H2740" s="11">
        <v>936</v>
      </c>
      <c r="I2740" s="11">
        <v>353743</v>
      </c>
      <c r="J2740" s="6" t="s">
        <v>599</v>
      </c>
      <c r="K2740" s="6" t="s">
        <v>5507</v>
      </c>
      <c r="L2740" s="6" t="s">
        <v>1074</v>
      </c>
      <c r="M2740" s="11" t="s">
        <v>2604</v>
      </c>
      <c r="N2740" s="11" t="s">
        <v>5508</v>
      </c>
      <c r="O2740" s="6"/>
      <c r="P2740" s="11"/>
      <c r="Q2740" s="11">
        <v>111</v>
      </c>
      <c r="R2740" s="6" t="s">
        <v>25</v>
      </c>
      <c r="S2740" s="6" t="s">
        <v>34</v>
      </c>
      <c r="T2740" s="6" t="s">
        <v>249</v>
      </c>
      <c r="U2740" s="11">
        <v>15000000</v>
      </c>
      <c r="V2740" s="11">
        <v>2001</v>
      </c>
      <c r="W2740" s="11">
        <v>826</v>
      </c>
      <c r="X2740" s="11">
        <v>6.9</v>
      </c>
      <c r="Y2740" s="11">
        <v>2.35</v>
      </c>
      <c r="Z2740" s="12">
        <v>664</v>
      </c>
    </row>
    <row r="2741" spans="1:26" x14ac:dyDescent="0.25">
      <c r="A2741" s="8" t="s">
        <v>20</v>
      </c>
      <c r="B2741" s="9" t="s">
        <v>3146</v>
      </c>
      <c r="C2741" s="13">
        <v>103</v>
      </c>
      <c r="D2741" s="13">
        <v>99</v>
      </c>
      <c r="E2741" s="13">
        <v>445</v>
      </c>
      <c r="F2741" s="13">
        <v>9</v>
      </c>
      <c r="G2741" s="9" t="s">
        <v>3147</v>
      </c>
      <c r="H2741" s="13">
        <v>20</v>
      </c>
      <c r="I2741" s="13">
        <v>502028</v>
      </c>
      <c r="J2741" s="9" t="s">
        <v>1074</v>
      </c>
      <c r="K2741" s="9" t="s">
        <v>5505</v>
      </c>
      <c r="L2741" s="9" t="s">
        <v>2604</v>
      </c>
      <c r="M2741" s="13"/>
      <c r="N2741" s="13"/>
      <c r="O2741" s="9"/>
      <c r="P2741" s="13"/>
      <c r="Q2741" s="13">
        <v>172</v>
      </c>
      <c r="R2741" s="9" t="s">
        <v>1609</v>
      </c>
      <c r="S2741" s="9" t="s">
        <v>1963</v>
      </c>
      <c r="T2741" s="9" t="s">
        <v>1602</v>
      </c>
      <c r="U2741" s="13"/>
      <c r="V2741" s="13">
        <v>2003</v>
      </c>
      <c r="W2741" s="13">
        <v>13</v>
      </c>
      <c r="X2741" s="13">
        <v>8</v>
      </c>
      <c r="Y2741" s="13">
        <v>1.85</v>
      </c>
      <c r="Z2741" s="14">
        <v>0</v>
      </c>
    </row>
    <row r="2742" spans="1:26" x14ac:dyDescent="0.25">
      <c r="A2742" s="5" t="s">
        <v>20</v>
      </c>
      <c r="B2742" s="6" t="s">
        <v>3148</v>
      </c>
      <c r="C2742" s="11">
        <v>110</v>
      </c>
      <c r="D2742" s="11">
        <v>110</v>
      </c>
      <c r="E2742" s="11">
        <v>0</v>
      </c>
      <c r="F2742" s="11">
        <v>7</v>
      </c>
      <c r="G2742" s="6" t="s">
        <v>3149</v>
      </c>
      <c r="H2742" s="11">
        <v>64</v>
      </c>
      <c r="I2742" s="11">
        <v>102055</v>
      </c>
      <c r="J2742" s="6" t="s">
        <v>497</v>
      </c>
      <c r="K2742" s="6"/>
      <c r="L2742" s="6"/>
      <c r="M2742" s="11"/>
      <c r="N2742" s="11"/>
      <c r="O2742" s="6"/>
      <c r="P2742" s="11"/>
      <c r="Q2742" s="11">
        <v>72</v>
      </c>
      <c r="R2742" s="6" t="s">
        <v>3150</v>
      </c>
      <c r="S2742" s="6" t="s">
        <v>3151</v>
      </c>
      <c r="T2742" s="6" t="s">
        <v>249</v>
      </c>
      <c r="U2742" s="11">
        <v>300000000</v>
      </c>
      <c r="V2742" s="11">
        <v>2008</v>
      </c>
      <c r="W2742" s="11">
        <v>45</v>
      </c>
      <c r="X2742" s="11">
        <v>6.2</v>
      </c>
      <c r="Y2742" s="11">
        <v>2.35</v>
      </c>
      <c r="Z2742" s="12">
        <v>0</v>
      </c>
    </row>
    <row r="2743" spans="1:26" x14ac:dyDescent="0.25">
      <c r="A2743" s="8" t="s">
        <v>20</v>
      </c>
      <c r="B2743" s="9" t="s">
        <v>2109</v>
      </c>
      <c r="C2743" s="13">
        <v>195</v>
      </c>
      <c r="D2743" s="13">
        <v>97</v>
      </c>
      <c r="E2743" s="13">
        <v>197</v>
      </c>
      <c r="F2743" s="13">
        <v>570</v>
      </c>
      <c r="G2743" s="9" t="s">
        <v>3152</v>
      </c>
      <c r="H2743" s="13">
        <v>13000</v>
      </c>
      <c r="I2743" s="13">
        <v>122288</v>
      </c>
      <c r="J2743" s="9" t="s">
        <v>497</v>
      </c>
      <c r="K2743" s="9" t="s">
        <v>378</v>
      </c>
      <c r="L2743" s="9" t="s">
        <v>1074</v>
      </c>
      <c r="M2743" s="13" t="s">
        <v>5155</v>
      </c>
      <c r="N2743" s="13" t="s">
        <v>2604</v>
      </c>
      <c r="O2743" s="9" t="s">
        <v>5508</v>
      </c>
      <c r="P2743" s="13"/>
      <c r="Q2743" s="13">
        <v>201</v>
      </c>
      <c r="R2743" s="9" t="s">
        <v>25</v>
      </c>
      <c r="S2743" s="9" t="s">
        <v>34</v>
      </c>
      <c r="T2743" s="9" t="s">
        <v>249</v>
      </c>
      <c r="U2743" s="13"/>
      <c r="V2743" s="13">
        <v>2010</v>
      </c>
      <c r="W2743" s="13">
        <v>794</v>
      </c>
      <c r="X2743" s="13">
        <v>6.4</v>
      </c>
      <c r="Y2743" s="13">
        <v>2.35</v>
      </c>
      <c r="Z2743" s="14">
        <v>0</v>
      </c>
    </row>
    <row r="2744" spans="1:26" x14ac:dyDescent="0.25">
      <c r="A2744" s="5" t="s">
        <v>20</v>
      </c>
      <c r="B2744" s="6" t="s">
        <v>1656</v>
      </c>
      <c r="C2744" s="11">
        <v>14</v>
      </c>
      <c r="D2744" s="11">
        <v>88</v>
      </c>
      <c r="E2744" s="11">
        <v>85</v>
      </c>
      <c r="F2744" s="11">
        <v>40</v>
      </c>
      <c r="G2744" s="6" t="s">
        <v>3153</v>
      </c>
      <c r="H2744" s="11">
        <v>825</v>
      </c>
      <c r="I2744" s="11"/>
      <c r="J2744" s="6" t="s">
        <v>497</v>
      </c>
      <c r="K2744" s="6" t="s">
        <v>1074</v>
      </c>
      <c r="L2744" s="6" t="s">
        <v>2604</v>
      </c>
      <c r="M2744" s="11"/>
      <c r="N2744" s="11"/>
      <c r="O2744" s="6"/>
      <c r="P2744" s="11"/>
      <c r="Q2744" s="11">
        <v>29</v>
      </c>
      <c r="R2744" s="6" t="s">
        <v>25</v>
      </c>
      <c r="S2744" s="6" t="s">
        <v>121</v>
      </c>
      <c r="T2744" s="6" t="s">
        <v>249</v>
      </c>
      <c r="U2744" s="11">
        <v>9000000</v>
      </c>
      <c r="V2744" s="11">
        <v>1996</v>
      </c>
      <c r="W2744" s="11">
        <v>476</v>
      </c>
      <c r="X2744" s="11">
        <v>5.6</v>
      </c>
      <c r="Y2744" s="11">
        <v>2.35</v>
      </c>
      <c r="Z2744" s="12">
        <v>154</v>
      </c>
    </row>
    <row r="2745" spans="1:26" x14ac:dyDescent="0.25">
      <c r="A2745" s="8" t="s">
        <v>20</v>
      </c>
      <c r="B2745" s="9" t="s">
        <v>3154</v>
      </c>
      <c r="C2745" s="13">
        <v>177</v>
      </c>
      <c r="D2745" s="13">
        <v>103</v>
      </c>
      <c r="E2745" s="13">
        <v>129</v>
      </c>
      <c r="F2745" s="13">
        <v>1000</v>
      </c>
      <c r="G2745" s="9" t="s">
        <v>2050</v>
      </c>
      <c r="H2745" s="13">
        <v>14000</v>
      </c>
      <c r="I2745" s="13">
        <v>73548</v>
      </c>
      <c r="J2745" s="9" t="s">
        <v>478</v>
      </c>
      <c r="K2745" s="9" t="s">
        <v>1786</v>
      </c>
      <c r="L2745" s="9" t="s">
        <v>5505</v>
      </c>
      <c r="M2745" s="13"/>
      <c r="N2745" s="13"/>
      <c r="O2745" s="9"/>
      <c r="P2745" s="13"/>
      <c r="Q2745" s="13">
        <v>209</v>
      </c>
      <c r="R2745" s="9" t="s">
        <v>25</v>
      </c>
      <c r="S2745" s="9" t="s">
        <v>26</v>
      </c>
      <c r="T2745" s="9" t="s">
        <v>249</v>
      </c>
      <c r="U2745" s="13">
        <v>15000000</v>
      </c>
      <c r="V2745" s="13">
        <v>2008</v>
      </c>
      <c r="W2745" s="13">
        <v>1000</v>
      </c>
      <c r="X2745" s="13">
        <v>6.1</v>
      </c>
      <c r="Y2745" s="13">
        <v>2.35</v>
      </c>
      <c r="Z2745" s="14">
        <v>0</v>
      </c>
    </row>
    <row r="2746" spans="1:26" x14ac:dyDescent="0.25">
      <c r="A2746" s="5" t="s">
        <v>20</v>
      </c>
      <c r="B2746" s="6" t="s">
        <v>3155</v>
      </c>
      <c r="C2746" s="11">
        <v>17</v>
      </c>
      <c r="D2746" s="11">
        <v>104</v>
      </c>
      <c r="E2746" s="11">
        <v>36</v>
      </c>
      <c r="F2746" s="11">
        <v>2</v>
      </c>
      <c r="G2746" s="6" t="s">
        <v>1772</v>
      </c>
      <c r="H2746" s="11">
        <v>549</v>
      </c>
      <c r="I2746" s="11"/>
      <c r="J2746" s="6" t="s">
        <v>3170</v>
      </c>
      <c r="K2746" s="6" t="s">
        <v>1074</v>
      </c>
      <c r="L2746" s="6" t="s">
        <v>5155</v>
      </c>
      <c r="M2746" s="11"/>
      <c r="N2746" s="11"/>
      <c r="O2746" s="6"/>
      <c r="P2746" s="11"/>
      <c r="Q2746" s="11">
        <v>15</v>
      </c>
      <c r="R2746" s="6" t="s">
        <v>25</v>
      </c>
      <c r="S2746" s="6" t="s">
        <v>2152</v>
      </c>
      <c r="T2746" s="6" t="s">
        <v>249</v>
      </c>
      <c r="U2746" s="11">
        <v>15000000</v>
      </c>
      <c r="V2746" s="11">
        <v>2011</v>
      </c>
      <c r="W2746" s="11">
        <v>248</v>
      </c>
      <c r="X2746" s="11">
        <v>6</v>
      </c>
      <c r="Y2746" s="11"/>
      <c r="Z2746" s="12">
        <v>705</v>
      </c>
    </row>
    <row r="2747" spans="1:26" x14ac:dyDescent="0.25">
      <c r="A2747" s="8" t="s">
        <v>20</v>
      </c>
      <c r="B2747" s="9" t="s">
        <v>3156</v>
      </c>
      <c r="C2747" s="13">
        <v>62</v>
      </c>
      <c r="D2747" s="13">
        <v>90</v>
      </c>
      <c r="E2747" s="13">
        <v>68</v>
      </c>
      <c r="F2747" s="13">
        <v>642</v>
      </c>
      <c r="G2747" s="9" t="s">
        <v>818</v>
      </c>
      <c r="H2747" s="13">
        <v>17000</v>
      </c>
      <c r="I2747" s="13">
        <v>28870</v>
      </c>
      <c r="J2747" s="9" t="s">
        <v>5507</v>
      </c>
      <c r="K2747" s="9" t="s">
        <v>1074</v>
      </c>
      <c r="L2747" s="9" t="s">
        <v>2604</v>
      </c>
      <c r="M2747" s="13"/>
      <c r="N2747" s="13"/>
      <c r="O2747" s="9"/>
      <c r="P2747" s="13"/>
      <c r="Q2747" s="13">
        <v>41</v>
      </c>
      <c r="R2747" s="9" t="s">
        <v>25</v>
      </c>
      <c r="S2747" s="9" t="s">
        <v>26</v>
      </c>
      <c r="T2747" s="9" t="s">
        <v>249</v>
      </c>
      <c r="U2747" s="13">
        <v>15000000</v>
      </c>
      <c r="V2747" s="13">
        <v>2011</v>
      </c>
      <c r="W2747" s="13">
        <v>14000</v>
      </c>
      <c r="X2747" s="13">
        <v>5.0999999999999996</v>
      </c>
      <c r="Y2747" s="13">
        <v>2.35</v>
      </c>
      <c r="Z2747" s="14">
        <v>0</v>
      </c>
    </row>
    <row r="2748" spans="1:26" x14ac:dyDescent="0.25">
      <c r="A2748" s="5" t="s">
        <v>20</v>
      </c>
      <c r="B2748" s="6" t="s">
        <v>3157</v>
      </c>
      <c r="C2748" s="11">
        <v>19</v>
      </c>
      <c r="D2748" s="11">
        <v>105</v>
      </c>
      <c r="E2748" s="11">
        <v>24</v>
      </c>
      <c r="F2748" s="11">
        <v>125</v>
      </c>
      <c r="G2748" s="6" t="s">
        <v>651</v>
      </c>
      <c r="H2748" s="11">
        <v>776</v>
      </c>
      <c r="I2748" s="11">
        <v>22723</v>
      </c>
      <c r="J2748" s="6" t="s">
        <v>497</v>
      </c>
      <c r="K2748" s="6" t="s">
        <v>599</v>
      </c>
      <c r="L2748" s="6" t="s">
        <v>1074</v>
      </c>
      <c r="M2748" s="11" t="s">
        <v>5508</v>
      </c>
      <c r="N2748" s="11"/>
      <c r="O2748" s="6"/>
      <c r="P2748" s="11"/>
      <c r="Q2748" s="11">
        <v>40</v>
      </c>
      <c r="R2748" s="6" t="s">
        <v>25</v>
      </c>
      <c r="S2748" s="6" t="s">
        <v>318</v>
      </c>
      <c r="T2748" s="6" t="s">
        <v>27</v>
      </c>
      <c r="U2748" s="11">
        <v>25000000</v>
      </c>
      <c r="V2748" s="11">
        <v>2001</v>
      </c>
      <c r="W2748" s="11">
        <v>595</v>
      </c>
      <c r="X2748" s="11">
        <v>4.5</v>
      </c>
      <c r="Y2748" s="11">
        <v>2.35</v>
      </c>
      <c r="Z2748" s="12">
        <v>193</v>
      </c>
    </row>
    <row r="2749" spans="1:26" x14ac:dyDescent="0.25">
      <c r="A2749" s="8" t="s">
        <v>20</v>
      </c>
      <c r="B2749" s="9" t="s">
        <v>3158</v>
      </c>
      <c r="C2749" s="13">
        <v>50</v>
      </c>
      <c r="D2749" s="13">
        <v>93</v>
      </c>
      <c r="E2749" s="13">
        <v>17</v>
      </c>
      <c r="F2749" s="13">
        <v>66</v>
      </c>
      <c r="G2749" s="9" t="s">
        <v>3159</v>
      </c>
      <c r="H2749" s="13">
        <v>1000</v>
      </c>
      <c r="I2749" s="13">
        <v>20380</v>
      </c>
      <c r="J2749" s="9" t="s">
        <v>599</v>
      </c>
      <c r="K2749" s="9" t="s">
        <v>1074</v>
      </c>
      <c r="L2749" s="9" t="s">
        <v>478</v>
      </c>
      <c r="M2749" s="13" t="s">
        <v>2909</v>
      </c>
      <c r="N2749" s="13" t="s">
        <v>4459</v>
      </c>
      <c r="O2749" s="9"/>
      <c r="P2749" s="13"/>
      <c r="Q2749" s="13">
        <v>39</v>
      </c>
      <c r="R2749" s="9" t="s">
        <v>25</v>
      </c>
      <c r="S2749" s="9" t="s">
        <v>26</v>
      </c>
      <c r="T2749" s="9" t="s">
        <v>249</v>
      </c>
      <c r="U2749" s="13">
        <v>15000000</v>
      </c>
      <c r="V2749" s="13">
        <v>2007</v>
      </c>
      <c r="W2749" s="13">
        <v>165</v>
      </c>
      <c r="X2749" s="13">
        <v>5.9</v>
      </c>
      <c r="Y2749" s="13">
        <v>1.85</v>
      </c>
      <c r="Z2749" s="14">
        <v>445</v>
      </c>
    </row>
    <row r="2750" spans="1:26" x14ac:dyDescent="0.25">
      <c r="A2750" s="5" t="s">
        <v>20</v>
      </c>
      <c r="B2750" s="6" t="s">
        <v>3160</v>
      </c>
      <c r="C2750" s="11">
        <v>25</v>
      </c>
      <c r="D2750" s="11">
        <v>141</v>
      </c>
      <c r="E2750" s="11">
        <v>15</v>
      </c>
      <c r="F2750" s="11">
        <v>576</v>
      </c>
      <c r="G2750" s="6" t="s">
        <v>3161</v>
      </c>
      <c r="H2750" s="11">
        <v>735</v>
      </c>
      <c r="I2750" s="11"/>
      <c r="J2750" s="6" t="s">
        <v>3170</v>
      </c>
      <c r="K2750" s="6" t="s">
        <v>1074</v>
      </c>
      <c r="L2750" s="6" t="s">
        <v>478</v>
      </c>
      <c r="M2750" s="11" t="s">
        <v>5155</v>
      </c>
      <c r="N2750" s="11"/>
      <c r="O2750" s="6"/>
      <c r="P2750" s="11"/>
      <c r="Q2750" s="11">
        <v>32</v>
      </c>
      <c r="R2750" s="6" t="s">
        <v>25</v>
      </c>
      <c r="S2750" s="6" t="s">
        <v>3162</v>
      </c>
      <c r="T2750" s="6" t="s">
        <v>249</v>
      </c>
      <c r="U2750" s="11"/>
      <c r="V2750" s="11">
        <v>2008</v>
      </c>
      <c r="W2750" s="11">
        <v>627</v>
      </c>
      <c r="X2750" s="11">
        <v>6</v>
      </c>
      <c r="Y2750" s="11">
        <v>2.35</v>
      </c>
      <c r="Z2750" s="12">
        <v>0</v>
      </c>
    </row>
    <row r="2751" spans="1:26" x14ac:dyDescent="0.25">
      <c r="A2751" s="8" t="s">
        <v>20</v>
      </c>
      <c r="B2751" s="9" t="s">
        <v>3163</v>
      </c>
      <c r="C2751" s="13">
        <v>39</v>
      </c>
      <c r="D2751" s="13">
        <v>85</v>
      </c>
      <c r="E2751" s="13">
        <v>0</v>
      </c>
      <c r="F2751" s="13">
        <v>912</v>
      </c>
      <c r="G2751" s="9" t="s">
        <v>124</v>
      </c>
      <c r="H2751" s="13">
        <v>14000</v>
      </c>
      <c r="I2751" s="13"/>
      <c r="J2751" s="9" t="s">
        <v>378</v>
      </c>
      <c r="K2751" s="9" t="s">
        <v>2809</v>
      </c>
      <c r="L2751" s="9" t="s">
        <v>4118</v>
      </c>
      <c r="M2751" s="13"/>
      <c r="N2751" s="13"/>
      <c r="O2751" s="9"/>
      <c r="P2751" s="13"/>
      <c r="Q2751" s="13">
        <v>12</v>
      </c>
      <c r="R2751" s="9" t="s">
        <v>25</v>
      </c>
      <c r="S2751" s="9" t="s">
        <v>2152</v>
      </c>
      <c r="T2751" s="9" t="s">
        <v>1430</v>
      </c>
      <c r="U2751" s="13">
        <v>20000000</v>
      </c>
      <c r="V2751" s="13">
        <v>2013</v>
      </c>
      <c r="W2751" s="13">
        <v>12000</v>
      </c>
      <c r="X2751" s="13">
        <v>5.8</v>
      </c>
      <c r="Y2751" s="13"/>
      <c r="Z2751" s="14">
        <v>0</v>
      </c>
    </row>
    <row r="2752" spans="1:26" x14ac:dyDescent="0.25">
      <c r="A2752" s="5" t="s">
        <v>20</v>
      </c>
      <c r="B2752" s="6" t="s">
        <v>3164</v>
      </c>
      <c r="C2752" s="11">
        <v>136</v>
      </c>
      <c r="D2752" s="11">
        <v>109</v>
      </c>
      <c r="E2752" s="11">
        <v>19</v>
      </c>
      <c r="F2752" s="11">
        <v>537</v>
      </c>
      <c r="G2752" s="6" t="s">
        <v>1309</v>
      </c>
      <c r="H2752" s="11">
        <v>1000</v>
      </c>
      <c r="I2752" s="11"/>
      <c r="J2752" s="6" t="s">
        <v>497</v>
      </c>
      <c r="K2752" s="6" t="s">
        <v>2970</v>
      </c>
      <c r="L2752" s="6" t="s">
        <v>2604</v>
      </c>
      <c r="M2752" s="11"/>
      <c r="N2752" s="11"/>
      <c r="O2752" s="6"/>
      <c r="P2752" s="11"/>
      <c r="Q2752" s="11">
        <v>134</v>
      </c>
      <c r="R2752" s="6" t="s">
        <v>25</v>
      </c>
      <c r="S2752" s="6" t="s">
        <v>3165</v>
      </c>
      <c r="T2752" s="6" t="s">
        <v>249</v>
      </c>
      <c r="U2752" s="11">
        <v>7000000</v>
      </c>
      <c r="V2752" s="11">
        <v>2014</v>
      </c>
      <c r="W2752" s="11">
        <v>889</v>
      </c>
      <c r="X2752" s="11">
        <v>6.1</v>
      </c>
      <c r="Y2752" s="11">
        <v>2.35</v>
      </c>
      <c r="Z2752" s="12">
        <v>13000</v>
      </c>
    </row>
    <row r="2753" spans="1:26" x14ac:dyDescent="0.25">
      <c r="A2753" s="8" t="s">
        <v>20</v>
      </c>
      <c r="B2753" s="9" t="s">
        <v>3166</v>
      </c>
      <c r="C2753" s="13">
        <v>26</v>
      </c>
      <c r="D2753" s="13">
        <v>105</v>
      </c>
      <c r="E2753" s="13">
        <v>93</v>
      </c>
      <c r="F2753" s="13">
        <v>51</v>
      </c>
      <c r="G2753" s="9" t="s">
        <v>3167</v>
      </c>
      <c r="H2753" s="13">
        <v>179</v>
      </c>
      <c r="I2753" s="13"/>
      <c r="J2753" s="9" t="s">
        <v>497</v>
      </c>
      <c r="K2753" s="9" t="s">
        <v>378</v>
      </c>
      <c r="L2753" s="9" t="s">
        <v>478</v>
      </c>
      <c r="M2753" s="13"/>
      <c r="N2753" s="13"/>
      <c r="O2753" s="9"/>
      <c r="P2753" s="13"/>
      <c r="Q2753" s="13">
        <v>108</v>
      </c>
      <c r="R2753" s="9" t="s">
        <v>25</v>
      </c>
      <c r="S2753" s="9" t="s">
        <v>318</v>
      </c>
      <c r="T2753" s="9" t="s">
        <v>1430</v>
      </c>
      <c r="U2753" s="13">
        <v>15000000</v>
      </c>
      <c r="V2753" s="13">
        <v>2005</v>
      </c>
      <c r="W2753" s="13">
        <v>55</v>
      </c>
      <c r="X2753" s="13">
        <v>4.9000000000000004</v>
      </c>
      <c r="Y2753" s="13">
        <v>1.78</v>
      </c>
      <c r="Z2753" s="14">
        <v>473</v>
      </c>
    </row>
    <row r="2754" spans="1:26" x14ac:dyDescent="0.25">
      <c r="A2754" s="5" t="s">
        <v>20</v>
      </c>
      <c r="B2754" s="6" t="s">
        <v>3168</v>
      </c>
      <c r="C2754" s="11">
        <v>4</v>
      </c>
      <c r="D2754" s="11">
        <v>98</v>
      </c>
      <c r="E2754" s="11">
        <v>6</v>
      </c>
      <c r="F2754" s="11">
        <v>50</v>
      </c>
      <c r="G2754" s="6" t="s">
        <v>3169</v>
      </c>
      <c r="H2754" s="11">
        <v>61</v>
      </c>
      <c r="I2754" s="11"/>
      <c r="J2754" s="6" t="s">
        <v>3170</v>
      </c>
      <c r="K2754" s="6"/>
      <c r="L2754" s="6"/>
      <c r="M2754" s="11"/>
      <c r="N2754" s="11"/>
      <c r="O2754" s="6"/>
      <c r="P2754" s="11"/>
      <c r="Q2754" s="11">
        <v>4</v>
      </c>
      <c r="R2754" s="6" t="s">
        <v>919</v>
      </c>
      <c r="S2754" s="6" t="s">
        <v>1943</v>
      </c>
      <c r="T2754" s="6" t="s">
        <v>42</v>
      </c>
      <c r="U2754" s="11">
        <v>15000000</v>
      </c>
      <c r="V2754" s="11">
        <v>2015</v>
      </c>
      <c r="W2754" s="11">
        <v>57</v>
      </c>
      <c r="X2754" s="11">
        <v>5.7</v>
      </c>
      <c r="Y2754" s="11"/>
      <c r="Z2754" s="12">
        <v>18</v>
      </c>
    </row>
    <row r="2755" spans="1:26" x14ac:dyDescent="0.25">
      <c r="A2755" s="8" t="s">
        <v>42</v>
      </c>
      <c r="B2755" s="9" t="s">
        <v>3171</v>
      </c>
      <c r="C2755" s="13">
        <v>53</v>
      </c>
      <c r="D2755" s="13">
        <v>119</v>
      </c>
      <c r="E2755" s="13">
        <v>3</v>
      </c>
      <c r="F2755" s="13">
        <v>19</v>
      </c>
      <c r="G2755" s="9" t="s">
        <v>3116</v>
      </c>
      <c r="H2755" s="13">
        <v>556</v>
      </c>
      <c r="I2755" s="13"/>
      <c r="J2755" s="9" t="s">
        <v>497</v>
      </c>
      <c r="K2755" s="9" t="s">
        <v>5507</v>
      </c>
      <c r="L2755" s="9" t="s">
        <v>1074</v>
      </c>
      <c r="M2755" s="13" t="s">
        <v>2604</v>
      </c>
      <c r="N2755" s="13"/>
      <c r="O2755" s="9"/>
      <c r="P2755" s="13"/>
      <c r="Q2755" s="13">
        <v>53</v>
      </c>
      <c r="R2755" s="9" t="s">
        <v>687</v>
      </c>
      <c r="S2755" s="9" t="s">
        <v>1196</v>
      </c>
      <c r="T2755" s="9" t="s">
        <v>249</v>
      </c>
      <c r="U2755" s="13">
        <v>15000000</v>
      </c>
      <c r="V2755" s="13">
        <v>2009</v>
      </c>
      <c r="W2755" s="13">
        <v>353</v>
      </c>
      <c r="X2755" s="13">
        <v>7.1</v>
      </c>
      <c r="Y2755" s="13">
        <v>2.35</v>
      </c>
      <c r="Z2755" s="14">
        <v>821</v>
      </c>
    </row>
    <row r="2756" spans="1:26" x14ac:dyDescent="0.25">
      <c r="A2756" s="5" t="s">
        <v>20</v>
      </c>
      <c r="B2756" s="6" t="s">
        <v>3172</v>
      </c>
      <c r="C2756" s="11">
        <v>22</v>
      </c>
      <c r="D2756" s="11">
        <v>124</v>
      </c>
      <c r="E2756" s="11">
        <v>67</v>
      </c>
      <c r="F2756" s="11">
        <v>303</v>
      </c>
      <c r="G2756" s="6" t="s">
        <v>1081</v>
      </c>
      <c r="H2756" s="11">
        <v>631</v>
      </c>
      <c r="I2756" s="11"/>
      <c r="J2756" s="6" t="s">
        <v>3170</v>
      </c>
      <c r="K2756" s="6" t="s">
        <v>1074</v>
      </c>
      <c r="L2756" s="6"/>
      <c r="M2756" s="11"/>
      <c r="N2756" s="11"/>
      <c r="O2756" s="6"/>
      <c r="P2756" s="11"/>
      <c r="Q2756" s="11">
        <v>32</v>
      </c>
      <c r="R2756" s="6" t="s">
        <v>25</v>
      </c>
      <c r="S2756" s="6" t="s">
        <v>34</v>
      </c>
      <c r="T2756" s="6" t="s">
        <v>27</v>
      </c>
      <c r="U2756" s="11">
        <v>15000000</v>
      </c>
      <c r="V2756" s="11">
        <v>2000</v>
      </c>
      <c r="W2756" s="11">
        <v>452</v>
      </c>
      <c r="X2756" s="11">
        <v>6.6</v>
      </c>
      <c r="Y2756" s="11"/>
      <c r="Z2756" s="12">
        <v>277</v>
      </c>
    </row>
    <row r="2757" spans="1:26" x14ac:dyDescent="0.25">
      <c r="A2757" s="8" t="s">
        <v>20</v>
      </c>
      <c r="B2757" s="9" t="s">
        <v>1277</v>
      </c>
      <c r="C2757" s="13">
        <v>147</v>
      </c>
      <c r="D2757" s="13">
        <v>101</v>
      </c>
      <c r="E2757" s="13">
        <v>11000</v>
      </c>
      <c r="F2757" s="13">
        <v>512</v>
      </c>
      <c r="G2757" s="9" t="s">
        <v>847</v>
      </c>
      <c r="H2757" s="13">
        <v>13000</v>
      </c>
      <c r="I2757" s="13">
        <v>70906973</v>
      </c>
      <c r="J2757" s="9" t="s">
        <v>599</v>
      </c>
      <c r="K2757" s="9" t="s">
        <v>478</v>
      </c>
      <c r="L2757" s="9" t="s">
        <v>4459</v>
      </c>
      <c r="M2757" s="13"/>
      <c r="N2757" s="13"/>
      <c r="O2757" s="9"/>
      <c r="P2757" s="13"/>
      <c r="Q2757" s="13">
        <v>609</v>
      </c>
      <c r="R2757" s="9" t="s">
        <v>25</v>
      </c>
      <c r="S2757" s="9" t="s">
        <v>26</v>
      </c>
      <c r="T2757" s="9" t="s">
        <v>54</v>
      </c>
      <c r="U2757" s="13">
        <v>14600000</v>
      </c>
      <c r="V2757" s="13">
        <v>1993</v>
      </c>
      <c r="W2757" s="13">
        <v>571</v>
      </c>
      <c r="X2757" s="13">
        <v>8.1</v>
      </c>
      <c r="Y2757" s="13">
        <v>1.85</v>
      </c>
      <c r="Z2757" s="14">
        <v>38000</v>
      </c>
    </row>
    <row r="2758" spans="1:26" x14ac:dyDescent="0.25">
      <c r="A2758" s="5" t="s">
        <v>20</v>
      </c>
      <c r="B2758" s="6" t="s">
        <v>3174</v>
      </c>
      <c r="C2758" s="11">
        <v>222</v>
      </c>
      <c r="D2758" s="11">
        <v>115</v>
      </c>
      <c r="E2758" s="11">
        <v>13</v>
      </c>
      <c r="F2758" s="11">
        <v>642</v>
      </c>
      <c r="G2758" s="6" t="s">
        <v>198</v>
      </c>
      <c r="H2758" s="11">
        <v>20000</v>
      </c>
      <c r="I2758" s="11">
        <v>66009973</v>
      </c>
      <c r="J2758" s="6" t="s">
        <v>599</v>
      </c>
      <c r="K2758" s="6" t="s">
        <v>1074</v>
      </c>
      <c r="L2758" s="6" t="s">
        <v>2909</v>
      </c>
      <c r="M2758" s="11"/>
      <c r="N2758" s="11"/>
      <c r="O2758" s="6"/>
      <c r="P2758" s="11"/>
      <c r="Q2758" s="11">
        <v>135</v>
      </c>
      <c r="R2758" s="6" t="s">
        <v>25</v>
      </c>
      <c r="S2758" s="6" t="s">
        <v>26</v>
      </c>
      <c r="T2758" s="6" t="s">
        <v>249</v>
      </c>
      <c r="U2758" s="11">
        <v>14800000</v>
      </c>
      <c r="V2758" s="11">
        <v>2015</v>
      </c>
      <c r="W2758" s="11">
        <v>17000</v>
      </c>
      <c r="X2758" s="11">
        <v>5.7</v>
      </c>
      <c r="Y2758" s="11">
        <v>2.35</v>
      </c>
      <c r="Z2758" s="12">
        <v>41000</v>
      </c>
    </row>
    <row r="2759" spans="1:26" x14ac:dyDescent="0.25">
      <c r="A2759" s="8" t="s">
        <v>20</v>
      </c>
      <c r="B2759" s="9" t="s">
        <v>160</v>
      </c>
      <c r="C2759" s="13">
        <v>106</v>
      </c>
      <c r="D2759" s="13">
        <v>120</v>
      </c>
      <c r="E2759" s="13">
        <v>1000</v>
      </c>
      <c r="F2759" s="13">
        <v>954</v>
      </c>
      <c r="G2759" s="9" t="s">
        <v>927</v>
      </c>
      <c r="H2759" s="13">
        <v>29000</v>
      </c>
      <c r="I2759" s="13">
        <v>46338728</v>
      </c>
      <c r="J2759" s="9" t="s">
        <v>1074</v>
      </c>
      <c r="K2759" s="9" t="s">
        <v>4459</v>
      </c>
      <c r="L2759" s="9"/>
      <c r="M2759" s="13"/>
      <c r="N2759" s="13"/>
      <c r="O2759" s="9"/>
      <c r="P2759" s="13"/>
      <c r="Q2759" s="13">
        <v>506</v>
      </c>
      <c r="R2759" s="9" t="s">
        <v>25</v>
      </c>
      <c r="S2759" s="9" t="s">
        <v>26</v>
      </c>
      <c r="T2759" s="9" t="s">
        <v>27</v>
      </c>
      <c r="U2759" s="13">
        <v>14500000</v>
      </c>
      <c r="V2759" s="13">
        <v>1996</v>
      </c>
      <c r="W2759" s="13">
        <v>1000</v>
      </c>
      <c r="X2759" s="13">
        <v>6.8</v>
      </c>
      <c r="Y2759" s="13">
        <v>2.35</v>
      </c>
      <c r="Z2759" s="14">
        <v>10000</v>
      </c>
    </row>
    <row r="2760" spans="1:26" x14ac:dyDescent="0.25">
      <c r="A2760" s="5" t="s">
        <v>20</v>
      </c>
      <c r="B2760" s="6" t="s">
        <v>3175</v>
      </c>
      <c r="C2760" s="11">
        <v>136</v>
      </c>
      <c r="D2760" s="11">
        <v>111</v>
      </c>
      <c r="E2760" s="11">
        <v>15</v>
      </c>
      <c r="F2760" s="11">
        <v>121</v>
      </c>
      <c r="G2760" s="6" t="s">
        <v>1795</v>
      </c>
      <c r="H2760" s="11">
        <v>1000</v>
      </c>
      <c r="I2760" s="11">
        <v>7691700</v>
      </c>
      <c r="J2760" s="6" t="s">
        <v>1074</v>
      </c>
      <c r="K2760" s="6" t="s">
        <v>5508</v>
      </c>
      <c r="L2760" s="6"/>
      <c r="M2760" s="11"/>
      <c r="N2760" s="11"/>
      <c r="O2760" s="6"/>
      <c r="P2760" s="11"/>
      <c r="Q2760" s="11">
        <v>73</v>
      </c>
      <c r="R2760" s="6" t="s">
        <v>537</v>
      </c>
      <c r="S2760" s="6" t="s">
        <v>538</v>
      </c>
      <c r="T2760" s="6" t="s">
        <v>27</v>
      </c>
      <c r="U2760" s="11">
        <v>10000000</v>
      </c>
      <c r="V2760" s="11">
        <v>2010</v>
      </c>
      <c r="W2760" s="11">
        <v>767</v>
      </c>
      <c r="X2760" s="11">
        <v>7.5</v>
      </c>
      <c r="Y2760" s="11">
        <v>2.35</v>
      </c>
      <c r="Z2760" s="12">
        <v>0</v>
      </c>
    </row>
    <row r="2761" spans="1:26" x14ac:dyDescent="0.25">
      <c r="A2761" s="8" t="s">
        <v>20</v>
      </c>
      <c r="B2761" s="9" t="s">
        <v>3176</v>
      </c>
      <c r="C2761" s="13">
        <v>5</v>
      </c>
      <c r="D2761" s="13">
        <v>94</v>
      </c>
      <c r="E2761" s="13">
        <v>5</v>
      </c>
      <c r="F2761" s="13">
        <v>124</v>
      </c>
      <c r="G2761" s="9" t="s">
        <v>1285</v>
      </c>
      <c r="H2761" s="13">
        <v>467</v>
      </c>
      <c r="I2761" s="13"/>
      <c r="J2761" s="9" t="s">
        <v>1074</v>
      </c>
      <c r="K2761" s="9" t="s">
        <v>4118</v>
      </c>
      <c r="L2761" s="9" t="s">
        <v>2909</v>
      </c>
      <c r="M2761" s="13"/>
      <c r="N2761" s="13"/>
      <c r="O2761" s="9"/>
      <c r="P2761" s="13"/>
      <c r="Q2761" s="13">
        <v>13</v>
      </c>
      <c r="R2761" s="9" t="s">
        <v>25</v>
      </c>
      <c r="S2761" s="9" t="s">
        <v>26</v>
      </c>
      <c r="T2761" s="9" t="s">
        <v>249</v>
      </c>
      <c r="U2761" s="13">
        <v>14500000</v>
      </c>
      <c r="V2761" s="13">
        <v>2014</v>
      </c>
      <c r="W2761" s="13">
        <v>220</v>
      </c>
      <c r="X2761" s="13">
        <v>6.2</v>
      </c>
      <c r="Y2761" s="13"/>
      <c r="Z2761" s="14">
        <v>998</v>
      </c>
    </row>
    <row r="2762" spans="1:26" x14ac:dyDescent="0.25">
      <c r="A2762" s="5" t="s">
        <v>20</v>
      </c>
      <c r="B2762" s="6" t="s">
        <v>1153</v>
      </c>
      <c r="C2762" s="11">
        <v>131</v>
      </c>
      <c r="D2762" s="11">
        <v>131</v>
      </c>
      <c r="E2762" s="11">
        <v>16000</v>
      </c>
      <c r="F2762" s="11">
        <v>638</v>
      </c>
      <c r="G2762" s="6" t="s">
        <v>205</v>
      </c>
      <c r="H2762" s="11">
        <v>16000</v>
      </c>
      <c r="I2762" s="11">
        <v>101157447</v>
      </c>
      <c r="J2762" s="6" t="s">
        <v>1074</v>
      </c>
      <c r="K2762" s="6" t="s">
        <v>3495</v>
      </c>
      <c r="L2762" s="6"/>
      <c r="M2762" s="11"/>
      <c r="N2762" s="11"/>
      <c r="O2762" s="6"/>
      <c r="P2762" s="11"/>
      <c r="Q2762" s="11">
        <v>495</v>
      </c>
      <c r="R2762" s="6" t="s">
        <v>25</v>
      </c>
      <c r="S2762" s="6" t="s">
        <v>26</v>
      </c>
      <c r="T2762" s="6" t="s">
        <v>249</v>
      </c>
      <c r="U2762" s="11">
        <v>14400000</v>
      </c>
      <c r="V2762" s="11">
        <v>1992</v>
      </c>
      <c r="W2762" s="11">
        <v>11000</v>
      </c>
      <c r="X2762" s="11">
        <v>8.3000000000000007</v>
      </c>
      <c r="Y2762" s="11">
        <v>2.35</v>
      </c>
      <c r="Z2762" s="12">
        <v>10000</v>
      </c>
    </row>
    <row r="2763" spans="1:26" x14ac:dyDescent="0.25">
      <c r="A2763" s="8" t="s">
        <v>20</v>
      </c>
      <c r="B2763" s="9" t="s">
        <v>3177</v>
      </c>
      <c r="C2763" s="13">
        <v>140</v>
      </c>
      <c r="D2763" s="13">
        <v>139</v>
      </c>
      <c r="E2763" s="13">
        <v>3000</v>
      </c>
      <c r="F2763" s="13">
        <v>236</v>
      </c>
      <c r="G2763" s="9" t="s">
        <v>3178</v>
      </c>
      <c r="H2763" s="13">
        <v>3000</v>
      </c>
      <c r="I2763" s="13">
        <v>74205</v>
      </c>
      <c r="J2763" s="9" t="s">
        <v>1074</v>
      </c>
      <c r="K2763" s="9"/>
      <c r="L2763" s="9"/>
      <c r="M2763" s="13"/>
      <c r="N2763" s="13"/>
      <c r="O2763" s="9"/>
      <c r="P2763" s="13"/>
      <c r="Q2763" s="13">
        <v>81</v>
      </c>
      <c r="R2763" s="9" t="s">
        <v>25</v>
      </c>
      <c r="S2763" s="9" t="s">
        <v>2071</v>
      </c>
      <c r="T2763" s="9" t="s">
        <v>1430</v>
      </c>
      <c r="U2763" s="13">
        <v>14200000</v>
      </c>
      <c r="V2763" s="13">
        <v>2005</v>
      </c>
      <c r="W2763" s="13">
        <v>769</v>
      </c>
      <c r="X2763" s="13">
        <v>7.4</v>
      </c>
      <c r="Y2763" s="13">
        <v>2.35</v>
      </c>
      <c r="Z2763" s="14">
        <v>1000</v>
      </c>
    </row>
    <row r="2764" spans="1:26" x14ac:dyDescent="0.25">
      <c r="A2764" s="5" t="s">
        <v>20</v>
      </c>
      <c r="B2764" s="6" t="s">
        <v>1535</v>
      </c>
      <c r="C2764" s="11">
        <v>418</v>
      </c>
      <c r="D2764" s="11">
        <v>120</v>
      </c>
      <c r="E2764" s="11">
        <v>0</v>
      </c>
      <c r="F2764" s="11">
        <v>40</v>
      </c>
      <c r="G2764" s="6" t="s">
        <v>3179</v>
      </c>
      <c r="H2764" s="11">
        <v>668</v>
      </c>
      <c r="I2764" s="11">
        <v>141319195</v>
      </c>
      <c r="J2764" s="6" t="s">
        <v>1074</v>
      </c>
      <c r="K2764" s="6" t="s">
        <v>4459</v>
      </c>
      <c r="L2764" s="6"/>
      <c r="M2764" s="11"/>
      <c r="N2764" s="11"/>
      <c r="O2764" s="6"/>
      <c r="P2764" s="11"/>
      <c r="Q2764" s="11">
        <v>1017</v>
      </c>
      <c r="R2764" s="6" t="s">
        <v>25</v>
      </c>
      <c r="S2764" s="6" t="s">
        <v>34</v>
      </c>
      <c r="T2764" s="6" t="s">
        <v>249</v>
      </c>
      <c r="U2764" s="11">
        <v>15000000</v>
      </c>
      <c r="V2764" s="11">
        <v>2008</v>
      </c>
      <c r="W2764" s="11">
        <v>56</v>
      </c>
      <c r="X2764" s="11">
        <v>8</v>
      </c>
      <c r="Y2764" s="11">
        <v>2.35</v>
      </c>
      <c r="Z2764" s="12">
        <v>13000</v>
      </c>
    </row>
    <row r="2765" spans="1:26" x14ac:dyDescent="0.25">
      <c r="A2765" s="8" t="s">
        <v>20</v>
      </c>
      <c r="B2765" s="9" t="s">
        <v>1504</v>
      </c>
      <c r="C2765" s="13">
        <v>94</v>
      </c>
      <c r="D2765" s="13">
        <v>119</v>
      </c>
      <c r="E2765" s="13">
        <v>213</v>
      </c>
      <c r="F2765" s="13">
        <v>249</v>
      </c>
      <c r="G2765" s="9" t="s">
        <v>3181</v>
      </c>
      <c r="H2765" s="13">
        <v>886</v>
      </c>
      <c r="I2765" s="13">
        <v>156645693</v>
      </c>
      <c r="J2765" s="9" t="s">
        <v>1074</v>
      </c>
      <c r="K2765" s="9" t="s">
        <v>4459</v>
      </c>
      <c r="L2765" s="9" t="s">
        <v>2604</v>
      </c>
      <c r="M2765" s="13"/>
      <c r="N2765" s="13"/>
      <c r="O2765" s="9"/>
      <c r="P2765" s="13"/>
      <c r="Q2765" s="13">
        <v>201</v>
      </c>
      <c r="R2765" s="9" t="s">
        <v>25</v>
      </c>
      <c r="S2765" s="9" t="s">
        <v>26</v>
      </c>
      <c r="T2765" s="9" t="s">
        <v>249</v>
      </c>
      <c r="U2765" s="13">
        <v>14000000</v>
      </c>
      <c r="V2765" s="13">
        <v>1987</v>
      </c>
      <c r="W2765" s="13">
        <v>276</v>
      </c>
      <c r="X2765" s="13">
        <v>6.9</v>
      </c>
      <c r="Y2765" s="13">
        <v>1.85</v>
      </c>
      <c r="Z2765" s="14">
        <v>3000</v>
      </c>
    </row>
    <row r="2766" spans="1:26" x14ac:dyDescent="0.25">
      <c r="A2766" s="5" t="s">
        <v>20</v>
      </c>
      <c r="B2766" s="6" t="s">
        <v>1049</v>
      </c>
      <c r="C2766" s="11">
        <v>82</v>
      </c>
      <c r="D2766" s="11">
        <v>125</v>
      </c>
      <c r="E2766" s="11">
        <v>0</v>
      </c>
      <c r="F2766" s="11">
        <v>700</v>
      </c>
      <c r="G2766" s="6" t="s">
        <v>1050</v>
      </c>
      <c r="H2766" s="11">
        <v>8000</v>
      </c>
      <c r="I2766" s="11">
        <v>178406268</v>
      </c>
      <c r="J2766" s="6" t="s">
        <v>599</v>
      </c>
      <c r="K2766" s="6" t="s">
        <v>4459</v>
      </c>
      <c r="L2766" s="6"/>
      <c r="M2766" s="11"/>
      <c r="N2766" s="11"/>
      <c r="O2766" s="6"/>
      <c r="P2766" s="11"/>
      <c r="Q2766" s="11">
        <v>271</v>
      </c>
      <c r="R2766" s="6" t="s">
        <v>25</v>
      </c>
      <c r="S2766" s="6" t="s">
        <v>26</v>
      </c>
      <c r="T2766" s="6" t="s">
        <v>249</v>
      </c>
      <c r="U2766" s="11">
        <v>14000000</v>
      </c>
      <c r="V2766" s="11">
        <v>1990</v>
      </c>
      <c r="W2766" s="11">
        <v>995</v>
      </c>
      <c r="X2766" s="11">
        <v>6.9</v>
      </c>
      <c r="Y2766" s="11">
        <v>1.85</v>
      </c>
      <c r="Z2766" s="12">
        <v>11000</v>
      </c>
    </row>
    <row r="2767" spans="1:26" x14ac:dyDescent="0.25">
      <c r="A2767" s="8" t="s">
        <v>20</v>
      </c>
      <c r="B2767" s="9" t="s">
        <v>3182</v>
      </c>
      <c r="C2767" s="13"/>
      <c r="D2767" s="13">
        <v>65</v>
      </c>
      <c r="E2767" s="13">
        <v>0</v>
      </c>
      <c r="F2767" s="13">
        <v>176</v>
      </c>
      <c r="G2767" s="9" t="s">
        <v>2134</v>
      </c>
      <c r="H2767" s="13">
        <v>770</v>
      </c>
      <c r="I2767" s="13"/>
      <c r="J2767" s="9" t="s">
        <v>599</v>
      </c>
      <c r="K2767" s="9"/>
      <c r="L2767" s="9"/>
      <c r="M2767" s="13"/>
      <c r="N2767" s="13"/>
      <c r="O2767" s="9"/>
      <c r="P2767" s="13"/>
      <c r="Q2767" s="13"/>
      <c r="R2767" s="9" t="s">
        <v>25</v>
      </c>
      <c r="S2767" s="9" t="s">
        <v>121</v>
      </c>
      <c r="T2767" s="9" t="s">
        <v>42</v>
      </c>
      <c r="U2767" s="13"/>
      <c r="V2767" s="13"/>
      <c r="W2767" s="13">
        <v>179</v>
      </c>
      <c r="X2767" s="13">
        <v>9.5</v>
      </c>
      <c r="Y2767" s="13">
        <v>1.33</v>
      </c>
      <c r="Z2767" s="14">
        <v>0</v>
      </c>
    </row>
    <row r="2768" spans="1:26" x14ac:dyDescent="0.25">
      <c r="A2768" s="5" t="s">
        <v>20</v>
      </c>
      <c r="B2768" s="6" t="s">
        <v>3184</v>
      </c>
      <c r="C2768" s="11">
        <v>32</v>
      </c>
      <c r="D2768" s="11">
        <v>108</v>
      </c>
      <c r="E2768" s="11">
        <v>5</v>
      </c>
      <c r="F2768" s="11">
        <v>57</v>
      </c>
      <c r="G2768" s="6" t="s">
        <v>2476</v>
      </c>
      <c r="H2768" s="11">
        <v>442</v>
      </c>
      <c r="I2768" s="11">
        <v>109306210</v>
      </c>
      <c r="J2768" s="6" t="s">
        <v>497</v>
      </c>
      <c r="K2768" s="6" t="s">
        <v>378</v>
      </c>
      <c r="L2768" s="6" t="s">
        <v>599</v>
      </c>
      <c r="M2768" s="11"/>
      <c r="N2768" s="11"/>
      <c r="O2768" s="6"/>
      <c r="P2768" s="11"/>
      <c r="Q2768" s="11">
        <v>62</v>
      </c>
      <c r="R2768" s="6" t="s">
        <v>25</v>
      </c>
      <c r="S2768" s="6" t="s">
        <v>163</v>
      </c>
      <c r="T2768" s="6" t="s">
        <v>54</v>
      </c>
      <c r="U2768" s="11">
        <v>15800000</v>
      </c>
      <c r="V2768" s="11">
        <v>1988</v>
      </c>
      <c r="W2768" s="11">
        <v>162</v>
      </c>
      <c r="X2768" s="11">
        <v>5.5</v>
      </c>
      <c r="Y2768" s="11">
        <v>2.35</v>
      </c>
      <c r="Z2768" s="12">
        <v>489</v>
      </c>
    </row>
    <row r="2769" spans="1:26" x14ac:dyDescent="0.25">
      <c r="A2769" s="8" t="s">
        <v>20</v>
      </c>
      <c r="B2769" s="9" t="s">
        <v>3185</v>
      </c>
      <c r="C2769" s="13">
        <v>22</v>
      </c>
      <c r="D2769" s="13">
        <v>101</v>
      </c>
      <c r="E2769" s="13">
        <v>34</v>
      </c>
      <c r="F2769" s="13">
        <v>277</v>
      </c>
      <c r="G2769" s="9" t="s">
        <v>2505</v>
      </c>
      <c r="H2769" s="13">
        <v>892</v>
      </c>
      <c r="I2769" s="13"/>
      <c r="J2769" s="9" t="s">
        <v>497</v>
      </c>
      <c r="K2769" s="9" t="s">
        <v>5507</v>
      </c>
      <c r="L2769" s="9" t="s">
        <v>1074</v>
      </c>
      <c r="M2769" s="13" t="s">
        <v>5505</v>
      </c>
      <c r="N2769" s="13" t="s">
        <v>2604</v>
      </c>
      <c r="O2769" s="9"/>
      <c r="P2769" s="13"/>
      <c r="Q2769" s="13">
        <v>20</v>
      </c>
      <c r="R2769" s="9" t="s">
        <v>25</v>
      </c>
      <c r="S2769" s="9" t="s">
        <v>26</v>
      </c>
      <c r="T2769" s="9" t="s">
        <v>249</v>
      </c>
      <c r="U2769" s="13">
        <v>15000000</v>
      </c>
      <c r="V2769" s="13">
        <v>2015</v>
      </c>
      <c r="W2769" s="13">
        <v>355</v>
      </c>
      <c r="X2769" s="13">
        <v>5.7</v>
      </c>
      <c r="Y2769" s="13">
        <v>2.35</v>
      </c>
      <c r="Z2769" s="14">
        <v>0</v>
      </c>
    </row>
    <row r="2770" spans="1:26" x14ac:dyDescent="0.25">
      <c r="A2770" s="5" t="s">
        <v>20</v>
      </c>
      <c r="B2770" s="6" t="s">
        <v>315</v>
      </c>
      <c r="C2770" s="11">
        <v>72</v>
      </c>
      <c r="D2770" s="11">
        <v>145</v>
      </c>
      <c r="E2770" s="11">
        <v>0</v>
      </c>
      <c r="F2770" s="11">
        <v>560</v>
      </c>
      <c r="G2770" s="6" t="s">
        <v>1432</v>
      </c>
      <c r="H2770" s="11">
        <v>10000</v>
      </c>
      <c r="I2770" s="11">
        <v>70001698</v>
      </c>
      <c r="J2770" s="6" t="s">
        <v>3170</v>
      </c>
      <c r="K2770" s="6" t="s">
        <v>1074</v>
      </c>
      <c r="L2770" s="6" t="s">
        <v>5508</v>
      </c>
      <c r="M2770" s="11"/>
      <c r="N2770" s="11"/>
      <c r="O2770" s="6"/>
      <c r="P2770" s="11"/>
      <c r="Q2770" s="11">
        <v>173</v>
      </c>
      <c r="R2770" s="6" t="s">
        <v>25</v>
      </c>
      <c r="S2770" s="6" t="s">
        <v>26</v>
      </c>
      <c r="T2770" s="6" t="s">
        <v>249</v>
      </c>
      <c r="U2770" s="11">
        <v>14000000</v>
      </c>
      <c r="V2770" s="11">
        <v>1989</v>
      </c>
      <c r="W2770" s="11">
        <v>854</v>
      </c>
      <c r="X2770" s="11">
        <v>7.2</v>
      </c>
      <c r="Y2770" s="11">
        <v>2.35</v>
      </c>
      <c r="Z2770" s="12">
        <v>4000</v>
      </c>
    </row>
    <row r="2771" spans="1:26" x14ac:dyDescent="0.25">
      <c r="A2771" s="8" t="s">
        <v>309</v>
      </c>
      <c r="B2771" s="9" t="s">
        <v>291</v>
      </c>
      <c r="C2771" s="13">
        <v>39</v>
      </c>
      <c r="D2771" s="13">
        <v>98</v>
      </c>
      <c r="E2771" s="13">
        <v>226</v>
      </c>
      <c r="F2771" s="13">
        <v>496</v>
      </c>
      <c r="G2771" s="9" t="s">
        <v>1155</v>
      </c>
      <c r="H2771" s="13">
        <v>953</v>
      </c>
      <c r="I2771" s="13">
        <v>68856263</v>
      </c>
      <c r="J2771" s="9" t="s">
        <v>378</v>
      </c>
      <c r="K2771" s="9" t="s">
        <v>599</v>
      </c>
      <c r="L2771" s="9" t="s">
        <v>4118</v>
      </c>
      <c r="M2771" s="13" t="s">
        <v>5506</v>
      </c>
      <c r="N2771" s="13"/>
      <c r="O2771" s="9"/>
      <c r="P2771" s="13"/>
      <c r="Q2771" s="13">
        <v>97</v>
      </c>
      <c r="R2771" s="9" t="s">
        <v>25</v>
      </c>
      <c r="S2771" s="9" t="s">
        <v>26</v>
      </c>
      <c r="T2771" s="9" t="s">
        <v>54</v>
      </c>
      <c r="U2771" s="13">
        <v>15000000</v>
      </c>
      <c r="V2771" s="13">
        <v>1993</v>
      </c>
      <c r="W2771" s="13">
        <v>730</v>
      </c>
      <c r="X2771" s="13">
        <v>6.9</v>
      </c>
      <c r="Y2771" s="13">
        <v>1.85</v>
      </c>
      <c r="Z2771" s="14">
        <v>0</v>
      </c>
    </row>
    <row r="2772" spans="1:26" x14ac:dyDescent="0.25">
      <c r="A2772" s="5" t="s">
        <v>20</v>
      </c>
      <c r="B2772" s="6" t="s">
        <v>1577</v>
      </c>
      <c r="C2772" s="11">
        <v>264</v>
      </c>
      <c r="D2772" s="11">
        <v>101</v>
      </c>
      <c r="E2772" s="11">
        <v>71</v>
      </c>
      <c r="F2772" s="11">
        <v>725</v>
      </c>
      <c r="G2772" s="6" t="s">
        <v>310</v>
      </c>
      <c r="H2772" s="11">
        <v>10000</v>
      </c>
      <c r="I2772" s="11">
        <v>51527787</v>
      </c>
      <c r="J2772" s="6" t="s">
        <v>1786</v>
      </c>
      <c r="K2772" s="6" t="s">
        <v>2604</v>
      </c>
      <c r="L2772" s="6"/>
      <c r="M2772" s="11"/>
      <c r="N2772" s="11"/>
      <c r="O2772" s="6"/>
      <c r="P2772" s="11"/>
      <c r="Q2772" s="11">
        <v>268</v>
      </c>
      <c r="R2772" s="6" t="s">
        <v>25</v>
      </c>
      <c r="S2772" s="6" t="s">
        <v>26</v>
      </c>
      <c r="T2772" s="6" t="s">
        <v>249</v>
      </c>
      <c r="U2772" s="11">
        <v>15000000</v>
      </c>
      <c r="V2772" s="11">
        <v>2009</v>
      </c>
      <c r="W2772" s="11">
        <v>960</v>
      </c>
      <c r="X2772" s="11">
        <v>5.5</v>
      </c>
      <c r="Y2772" s="11">
        <v>1.85</v>
      </c>
      <c r="Z2772" s="12">
        <v>0</v>
      </c>
    </row>
    <row r="2773" spans="1:26" x14ac:dyDescent="0.25">
      <c r="A2773" s="8" t="s">
        <v>20</v>
      </c>
      <c r="B2773" s="9" t="s">
        <v>2523</v>
      </c>
      <c r="C2773" s="13">
        <v>264</v>
      </c>
      <c r="D2773" s="13">
        <v>92</v>
      </c>
      <c r="E2773" s="13">
        <v>30</v>
      </c>
      <c r="F2773" s="13">
        <v>309</v>
      </c>
      <c r="G2773" s="9" t="s">
        <v>2524</v>
      </c>
      <c r="H2773" s="13">
        <v>941</v>
      </c>
      <c r="I2773" s="13">
        <v>49122319</v>
      </c>
      <c r="J2773" s="9" t="s">
        <v>1786</v>
      </c>
      <c r="K2773" s="9" t="s">
        <v>2604</v>
      </c>
      <c r="L2773" s="9"/>
      <c r="M2773" s="13"/>
      <c r="N2773" s="13"/>
      <c r="O2773" s="9"/>
      <c r="P2773" s="13"/>
      <c r="Q2773" s="13">
        <v>162</v>
      </c>
      <c r="R2773" s="9" t="s">
        <v>25</v>
      </c>
      <c r="S2773" s="9" t="s">
        <v>26</v>
      </c>
      <c r="T2773" s="9" t="s">
        <v>27</v>
      </c>
      <c r="U2773" s="13">
        <v>14000000</v>
      </c>
      <c r="V2773" s="13">
        <v>2012</v>
      </c>
      <c r="W2773" s="13">
        <v>459</v>
      </c>
      <c r="X2773" s="13">
        <v>5.9</v>
      </c>
      <c r="Y2773" s="13">
        <v>2.35</v>
      </c>
      <c r="Z2773" s="14">
        <v>17000</v>
      </c>
    </row>
    <row r="2774" spans="1:26" x14ac:dyDescent="0.25">
      <c r="A2774" s="5" t="s">
        <v>20</v>
      </c>
      <c r="B2774" s="6" t="s">
        <v>1606</v>
      </c>
      <c r="C2774" s="11">
        <v>145</v>
      </c>
      <c r="D2774" s="11">
        <v>93</v>
      </c>
      <c r="E2774" s="11">
        <v>270</v>
      </c>
      <c r="F2774" s="11">
        <v>535</v>
      </c>
      <c r="G2774" s="6" t="s">
        <v>324</v>
      </c>
      <c r="H2774" s="11">
        <v>13000</v>
      </c>
      <c r="I2774" s="11"/>
      <c r="J2774" s="6" t="s">
        <v>497</v>
      </c>
      <c r="K2774" s="6" t="s">
        <v>378</v>
      </c>
      <c r="L2774" s="6" t="s">
        <v>1074</v>
      </c>
      <c r="M2774" s="11"/>
      <c r="N2774" s="11"/>
      <c r="O2774" s="6"/>
      <c r="P2774" s="11"/>
      <c r="Q2774" s="11">
        <v>376</v>
      </c>
      <c r="R2774" s="6" t="s">
        <v>25</v>
      </c>
      <c r="S2774" s="6" t="s">
        <v>26</v>
      </c>
      <c r="T2774" s="6" t="s">
        <v>249</v>
      </c>
      <c r="U2774" s="11">
        <v>14000000</v>
      </c>
      <c r="V2774" s="11">
        <v>1982</v>
      </c>
      <c r="W2774" s="11">
        <v>954</v>
      </c>
      <c r="X2774" s="11">
        <v>7.7</v>
      </c>
      <c r="Y2774" s="11">
        <v>2.35</v>
      </c>
      <c r="Z2774" s="12">
        <v>0</v>
      </c>
    </row>
    <row r="2775" spans="1:26" x14ac:dyDescent="0.25">
      <c r="A2775" s="8" t="s">
        <v>20</v>
      </c>
      <c r="B2775" s="9" t="s">
        <v>2486</v>
      </c>
      <c r="C2775" s="13">
        <v>86</v>
      </c>
      <c r="D2775" s="13">
        <v>109</v>
      </c>
      <c r="E2775" s="13">
        <v>41</v>
      </c>
      <c r="F2775" s="13">
        <v>748</v>
      </c>
      <c r="G2775" s="9" t="s">
        <v>1685</v>
      </c>
      <c r="H2775" s="13">
        <v>997</v>
      </c>
      <c r="I2775" s="13">
        <v>61356221</v>
      </c>
      <c r="J2775" s="9" t="s">
        <v>1074</v>
      </c>
      <c r="K2775" s="9" t="s">
        <v>2909</v>
      </c>
      <c r="L2775" s="9" t="s">
        <v>4459</v>
      </c>
      <c r="M2775" s="13"/>
      <c r="N2775" s="13"/>
      <c r="O2775" s="9"/>
      <c r="P2775" s="13"/>
      <c r="Q2775" s="13">
        <v>162</v>
      </c>
      <c r="R2775" s="9" t="s">
        <v>25</v>
      </c>
      <c r="S2775" s="9" t="s">
        <v>26</v>
      </c>
      <c r="T2775" s="9" t="s">
        <v>27</v>
      </c>
      <c r="U2775" s="13">
        <v>14000000</v>
      </c>
      <c r="V2775" s="13">
        <v>2007</v>
      </c>
      <c r="W2775" s="13">
        <v>826</v>
      </c>
      <c r="X2775" s="13">
        <v>5.2</v>
      </c>
      <c r="Y2775" s="13">
        <v>2.35</v>
      </c>
      <c r="Z2775" s="14">
        <v>0</v>
      </c>
    </row>
    <row r="2776" spans="1:26" x14ac:dyDescent="0.25">
      <c r="A2776" s="5" t="s">
        <v>20</v>
      </c>
      <c r="B2776" s="6" t="s">
        <v>2141</v>
      </c>
      <c r="C2776" s="11">
        <v>112</v>
      </c>
      <c r="D2776" s="11">
        <v>123</v>
      </c>
      <c r="E2776" s="11">
        <v>43</v>
      </c>
      <c r="F2776" s="11">
        <v>238</v>
      </c>
      <c r="G2776" s="6" t="s">
        <v>426</v>
      </c>
      <c r="H2776" s="11">
        <v>456</v>
      </c>
      <c r="I2776" s="11">
        <v>46800000</v>
      </c>
      <c r="J2776" s="6" t="s">
        <v>497</v>
      </c>
      <c r="K2776" s="6" t="s">
        <v>378</v>
      </c>
      <c r="L2776" s="6" t="s">
        <v>2970</v>
      </c>
      <c r="M2776" s="11" t="s">
        <v>2604</v>
      </c>
      <c r="N2776" s="11"/>
      <c r="O2776" s="6"/>
      <c r="P2776" s="11"/>
      <c r="Q2776" s="11">
        <v>275</v>
      </c>
      <c r="R2776" s="6" t="s">
        <v>25</v>
      </c>
      <c r="S2776" s="6" t="s">
        <v>34</v>
      </c>
      <c r="T2776" s="6" t="s">
        <v>54</v>
      </c>
      <c r="U2776" s="11">
        <v>14000000</v>
      </c>
      <c r="V2776" s="11">
        <v>1977</v>
      </c>
      <c r="W2776" s="11">
        <v>244</v>
      </c>
      <c r="X2776" s="11">
        <v>7.1</v>
      </c>
      <c r="Y2776" s="11">
        <v>2.35</v>
      </c>
      <c r="Z2776" s="12">
        <v>0</v>
      </c>
    </row>
    <row r="2777" spans="1:26" x14ac:dyDescent="0.25">
      <c r="A2777" s="8" t="s">
        <v>20</v>
      </c>
      <c r="B2777" s="9" t="s">
        <v>42</v>
      </c>
      <c r="C2777" s="13">
        <v>17</v>
      </c>
      <c r="D2777" s="13">
        <v>60</v>
      </c>
      <c r="E2777" s="13"/>
      <c r="F2777" s="13">
        <v>84</v>
      </c>
      <c r="G2777" s="9" t="s">
        <v>3186</v>
      </c>
      <c r="H2777" s="13">
        <v>155</v>
      </c>
      <c r="I2777" s="13"/>
      <c r="J2777" s="9" t="s">
        <v>41</v>
      </c>
      <c r="K2777" s="9"/>
      <c r="L2777" s="9"/>
      <c r="M2777" s="13"/>
      <c r="N2777" s="13"/>
      <c r="O2777" s="9"/>
      <c r="P2777" s="13"/>
      <c r="Q2777" s="13">
        <v>57</v>
      </c>
      <c r="R2777" s="9" t="s">
        <v>25</v>
      </c>
      <c r="S2777" s="9" t="s">
        <v>26</v>
      </c>
      <c r="T2777" s="9" t="s">
        <v>42</v>
      </c>
      <c r="U2777" s="13"/>
      <c r="V2777" s="13"/>
      <c r="W2777" s="13">
        <v>130</v>
      </c>
      <c r="X2777" s="13">
        <v>6.6</v>
      </c>
      <c r="Y2777" s="13"/>
      <c r="Z2777" s="14">
        <v>373</v>
      </c>
    </row>
    <row r="2778" spans="1:26" x14ac:dyDescent="0.25">
      <c r="A2778" s="5" t="s">
        <v>20</v>
      </c>
      <c r="B2778" s="6" t="s">
        <v>3187</v>
      </c>
      <c r="C2778" s="11">
        <v>101</v>
      </c>
      <c r="D2778" s="11">
        <v>99</v>
      </c>
      <c r="E2778" s="11">
        <v>9</v>
      </c>
      <c r="F2778" s="11">
        <v>648</v>
      </c>
      <c r="G2778" s="6" t="s">
        <v>988</v>
      </c>
      <c r="H2778" s="11">
        <v>975</v>
      </c>
      <c r="I2778" s="11">
        <v>38048637</v>
      </c>
      <c r="J2778" s="6" t="s">
        <v>1786</v>
      </c>
      <c r="K2778" s="6" t="s">
        <v>5505</v>
      </c>
      <c r="L2778" s="6" t="s">
        <v>2604</v>
      </c>
      <c r="M2778" s="11"/>
      <c r="N2778" s="11"/>
      <c r="O2778" s="6"/>
      <c r="P2778" s="11"/>
      <c r="Q2778" s="11">
        <v>426</v>
      </c>
      <c r="R2778" s="6" t="s">
        <v>25</v>
      </c>
      <c r="S2778" s="6" t="s">
        <v>26</v>
      </c>
      <c r="T2778" s="6" t="s">
        <v>249</v>
      </c>
      <c r="U2778" s="11">
        <v>14000000</v>
      </c>
      <c r="V2778" s="11">
        <v>1998</v>
      </c>
      <c r="W2778" s="11">
        <v>912</v>
      </c>
      <c r="X2778" s="11">
        <v>5.5</v>
      </c>
      <c r="Y2778" s="11">
        <v>2.35</v>
      </c>
      <c r="Z2778" s="12">
        <v>0</v>
      </c>
    </row>
    <row r="2779" spans="1:26" x14ac:dyDescent="0.25">
      <c r="A2779" s="8" t="s">
        <v>20</v>
      </c>
      <c r="B2779" s="9" t="s">
        <v>1612</v>
      </c>
      <c r="C2779" s="13">
        <v>51</v>
      </c>
      <c r="D2779" s="13">
        <v>119</v>
      </c>
      <c r="E2779" s="13">
        <v>350</v>
      </c>
      <c r="F2779" s="13">
        <v>418</v>
      </c>
      <c r="G2779" s="9" t="s">
        <v>153</v>
      </c>
      <c r="H2779" s="13">
        <v>18000</v>
      </c>
      <c r="I2779" s="13">
        <v>34700000</v>
      </c>
      <c r="J2779" s="9" t="s">
        <v>1074</v>
      </c>
      <c r="K2779" s="9" t="s">
        <v>4459</v>
      </c>
      <c r="L2779" s="9"/>
      <c r="M2779" s="13"/>
      <c r="N2779" s="13"/>
      <c r="O2779" s="9"/>
      <c r="P2779" s="13"/>
      <c r="Q2779" s="13">
        <v>143</v>
      </c>
      <c r="R2779" s="9" t="s">
        <v>25</v>
      </c>
      <c r="S2779" s="9" t="s">
        <v>26</v>
      </c>
      <c r="T2779" s="9" t="s">
        <v>249</v>
      </c>
      <c r="U2779" s="13">
        <v>14000000</v>
      </c>
      <c r="V2779" s="13">
        <v>1988</v>
      </c>
      <c r="W2779" s="13">
        <v>17000</v>
      </c>
      <c r="X2779" s="13">
        <v>7.7</v>
      </c>
      <c r="Y2779" s="13">
        <v>1.85</v>
      </c>
      <c r="Z2779" s="14">
        <v>0</v>
      </c>
    </row>
    <row r="2780" spans="1:26" x14ac:dyDescent="0.25">
      <c r="A2780" s="5" t="s">
        <v>20</v>
      </c>
      <c r="B2780" s="6" t="s">
        <v>2435</v>
      </c>
      <c r="C2780" s="11">
        <v>42</v>
      </c>
      <c r="D2780" s="11">
        <v>110</v>
      </c>
      <c r="E2780" s="11">
        <v>0</v>
      </c>
      <c r="F2780" s="11">
        <v>490</v>
      </c>
      <c r="G2780" s="6" t="s">
        <v>1947</v>
      </c>
      <c r="H2780" s="11">
        <v>849</v>
      </c>
      <c r="I2780" s="11">
        <v>35010192</v>
      </c>
      <c r="J2780" s="6" t="s">
        <v>599</v>
      </c>
      <c r="K2780" s="6" t="s">
        <v>1074</v>
      </c>
      <c r="L2780" s="6" t="s">
        <v>4459</v>
      </c>
      <c r="M2780" s="11"/>
      <c r="N2780" s="11"/>
      <c r="O2780" s="6"/>
      <c r="P2780" s="11"/>
      <c r="Q2780" s="11">
        <v>43</v>
      </c>
      <c r="R2780" s="6" t="s">
        <v>25</v>
      </c>
      <c r="S2780" s="6" t="s">
        <v>26</v>
      </c>
      <c r="T2780" s="6" t="s">
        <v>27</v>
      </c>
      <c r="U2780" s="11"/>
      <c r="V2780" s="11">
        <v>2012</v>
      </c>
      <c r="W2780" s="11">
        <v>597</v>
      </c>
      <c r="X2780" s="11">
        <v>5.4</v>
      </c>
      <c r="Y2780" s="11">
        <v>2.35</v>
      </c>
      <c r="Z2780" s="12">
        <v>0</v>
      </c>
    </row>
    <row r="2781" spans="1:26" x14ac:dyDescent="0.25">
      <c r="A2781" s="8" t="s">
        <v>20</v>
      </c>
      <c r="B2781" s="9" t="s">
        <v>3188</v>
      </c>
      <c r="C2781" s="13">
        <v>10</v>
      </c>
      <c r="D2781" s="13">
        <v>107</v>
      </c>
      <c r="E2781" s="13">
        <v>116</v>
      </c>
      <c r="F2781" s="13">
        <v>25</v>
      </c>
      <c r="G2781" s="9" t="s">
        <v>1965</v>
      </c>
      <c r="H2781" s="13">
        <v>327</v>
      </c>
      <c r="I2781" s="13">
        <v>34793160</v>
      </c>
      <c r="J2781" s="9" t="s">
        <v>378</v>
      </c>
      <c r="K2781" s="9" t="s">
        <v>1074</v>
      </c>
      <c r="L2781" s="9"/>
      <c r="M2781" s="13"/>
      <c r="N2781" s="13"/>
      <c r="O2781" s="9"/>
      <c r="P2781" s="13"/>
      <c r="Q2781" s="13">
        <v>31</v>
      </c>
      <c r="R2781" s="9" t="s">
        <v>25</v>
      </c>
      <c r="S2781" s="9" t="s">
        <v>26</v>
      </c>
      <c r="T2781" s="9" t="s">
        <v>54</v>
      </c>
      <c r="U2781" s="13">
        <v>14000000</v>
      </c>
      <c r="V2781" s="13">
        <v>1991</v>
      </c>
      <c r="W2781" s="13">
        <v>172</v>
      </c>
      <c r="X2781" s="13">
        <v>6.7</v>
      </c>
      <c r="Y2781" s="13">
        <v>1.85</v>
      </c>
      <c r="Z2781" s="14">
        <v>0</v>
      </c>
    </row>
    <row r="2782" spans="1:26" x14ac:dyDescent="0.25">
      <c r="A2782" s="5" t="s">
        <v>20</v>
      </c>
      <c r="B2782" s="6" t="s">
        <v>2509</v>
      </c>
      <c r="C2782" s="11">
        <v>43</v>
      </c>
      <c r="D2782" s="11">
        <v>81</v>
      </c>
      <c r="E2782" s="11">
        <v>54</v>
      </c>
      <c r="F2782" s="11">
        <v>636</v>
      </c>
      <c r="G2782" s="6" t="s">
        <v>2640</v>
      </c>
      <c r="H2782" s="11">
        <v>8000</v>
      </c>
      <c r="I2782" s="11">
        <v>30628981</v>
      </c>
      <c r="J2782" s="6" t="s">
        <v>599</v>
      </c>
      <c r="K2782" s="6" t="s">
        <v>4459</v>
      </c>
      <c r="L2782" s="6"/>
      <c r="M2782" s="11"/>
      <c r="N2782" s="11"/>
      <c r="O2782" s="6"/>
      <c r="P2782" s="11"/>
      <c r="Q2782" s="11">
        <v>160</v>
      </c>
      <c r="R2782" s="6" t="s">
        <v>25</v>
      </c>
      <c r="S2782" s="6" t="s">
        <v>26</v>
      </c>
      <c r="T2782" s="6" t="s">
        <v>27</v>
      </c>
      <c r="U2782" s="11">
        <v>14000000</v>
      </c>
      <c r="V2782" s="11">
        <v>1999</v>
      </c>
      <c r="W2782" s="11">
        <v>670</v>
      </c>
      <c r="X2782" s="11">
        <v>5</v>
      </c>
      <c r="Y2782" s="11">
        <v>1.85</v>
      </c>
      <c r="Z2782" s="12">
        <v>2000</v>
      </c>
    </row>
    <row r="2783" spans="1:26" x14ac:dyDescent="0.25">
      <c r="A2783" s="8" t="s">
        <v>20</v>
      </c>
      <c r="B2783" s="9" t="s">
        <v>1446</v>
      </c>
      <c r="C2783" s="13">
        <v>331</v>
      </c>
      <c r="D2783" s="13">
        <v>105</v>
      </c>
      <c r="E2783" s="13">
        <v>58</v>
      </c>
      <c r="F2783" s="13">
        <v>583</v>
      </c>
      <c r="G2783" s="9" t="s">
        <v>175</v>
      </c>
      <c r="H2783" s="13">
        <v>11000</v>
      </c>
      <c r="I2783" s="13">
        <v>29959436</v>
      </c>
      <c r="J2783" s="9" t="s">
        <v>3170</v>
      </c>
      <c r="K2783" s="9" t="s">
        <v>1074</v>
      </c>
      <c r="L2783" s="9" t="s">
        <v>5155</v>
      </c>
      <c r="M2783" s="13"/>
      <c r="N2783" s="13"/>
      <c r="O2783" s="9"/>
      <c r="P2783" s="13"/>
      <c r="Q2783" s="13">
        <v>350</v>
      </c>
      <c r="R2783" s="9" t="s">
        <v>25</v>
      </c>
      <c r="S2783" s="9" t="s">
        <v>34</v>
      </c>
      <c r="T2783" s="9" t="s">
        <v>27</v>
      </c>
      <c r="U2783" s="13">
        <v>13000000</v>
      </c>
      <c r="V2783" s="13">
        <v>2011</v>
      </c>
      <c r="W2783" s="13">
        <v>1000</v>
      </c>
      <c r="X2783" s="13">
        <v>6.4</v>
      </c>
      <c r="Y2783" s="13">
        <v>2.35</v>
      </c>
      <c r="Z2783" s="14">
        <v>18000</v>
      </c>
    </row>
    <row r="2784" spans="1:26" x14ac:dyDescent="0.25">
      <c r="A2784" s="5" t="s">
        <v>20</v>
      </c>
      <c r="B2784" s="6" t="s">
        <v>3101</v>
      </c>
      <c r="C2784" s="11">
        <v>38</v>
      </c>
      <c r="D2784" s="11">
        <v>82</v>
      </c>
      <c r="E2784" s="11">
        <v>12</v>
      </c>
      <c r="F2784" s="11">
        <v>8</v>
      </c>
      <c r="G2784" s="6" t="s">
        <v>3101</v>
      </c>
      <c r="H2784" s="11">
        <v>23</v>
      </c>
      <c r="I2784" s="11">
        <v>25571351</v>
      </c>
      <c r="J2784" s="6" t="s">
        <v>378</v>
      </c>
      <c r="K2784" s="6" t="s">
        <v>2809</v>
      </c>
      <c r="L2784" s="6" t="s">
        <v>599</v>
      </c>
      <c r="M2784" s="11" t="s">
        <v>1074</v>
      </c>
      <c r="N2784" s="11" t="s">
        <v>4118</v>
      </c>
      <c r="O2784" s="6" t="s">
        <v>3976</v>
      </c>
      <c r="P2784" s="11"/>
      <c r="Q2784" s="11">
        <v>78</v>
      </c>
      <c r="R2784" s="6" t="s">
        <v>25</v>
      </c>
      <c r="S2784" s="6" t="s">
        <v>26</v>
      </c>
      <c r="T2784" s="6" t="s">
        <v>126</v>
      </c>
      <c r="U2784" s="11">
        <v>14000000</v>
      </c>
      <c r="V2784" s="11">
        <v>2002</v>
      </c>
      <c r="W2784" s="11">
        <v>12</v>
      </c>
      <c r="X2784" s="11">
        <v>6.6</v>
      </c>
      <c r="Y2784" s="11">
        <v>1.85</v>
      </c>
      <c r="Z2784" s="12">
        <v>184</v>
      </c>
    </row>
    <row r="2785" spans="1:26" x14ac:dyDescent="0.25">
      <c r="A2785" s="8" t="s">
        <v>20</v>
      </c>
      <c r="B2785" s="9" t="s">
        <v>957</v>
      </c>
      <c r="C2785" s="13">
        <v>12</v>
      </c>
      <c r="D2785" s="13">
        <v>109</v>
      </c>
      <c r="E2785" s="13">
        <v>309</v>
      </c>
      <c r="F2785" s="13">
        <v>279</v>
      </c>
      <c r="G2785" s="9" t="s">
        <v>3120</v>
      </c>
      <c r="H2785" s="13">
        <v>592</v>
      </c>
      <c r="I2785" s="13">
        <v>27515786</v>
      </c>
      <c r="J2785" s="9" t="s">
        <v>1074</v>
      </c>
      <c r="K2785" s="9" t="s">
        <v>4459</v>
      </c>
      <c r="L2785" s="9"/>
      <c r="M2785" s="13"/>
      <c r="N2785" s="13"/>
      <c r="O2785" s="9"/>
      <c r="P2785" s="13"/>
      <c r="Q2785" s="13">
        <v>31</v>
      </c>
      <c r="R2785" s="9" t="s">
        <v>25</v>
      </c>
      <c r="S2785" s="9" t="s">
        <v>26</v>
      </c>
      <c r="T2785" s="9" t="s">
        <v>249</v>
      </c>
      <c r="U2785" s="13">
        <v>14000000</v>
      </c>
      <c r="V2785" s="13">
        <v>1993</v>
      </c>
      <c r="W2785" s="13">
        <v>556</v>
      </c>
      <c r="X2785" s="13">
        <v>5.9</v>
      </c>
      <c r="Y2785" s="13">
        <v>1.85</v>
      </c>
      <c r="Z2785" s="14">
        <v>0</v>
      </c>
    </row>
    <row r="2786" spans="1:26" x14ac:dyDescent="0.25">
      <c r="A2786" s="5" t="s">
        <v>20</v>
      </c>
      <c r="B2786" s="6" t="s">
        <v>1359</v>
      </c>
      <c r="C2786" s="11">
        <v>40</v>
      </c>
      <c r="D2786" s="11">
        <v>95</v>
      </c>
      <c r="E2786" s="11">
        <v>10</v>
      </c>
      <c r="F2786" s="11">
        <v>111</v>
      </c>
      <c r="G2786" s="6" t="s">
        <v>3189</v>
      </c>
      <c r="H2786" s="11">
        <v>706</v>
      </c>
      <c r="I2786" s="11">
        <v>25482931</v>
      </c>
      <c r="J2786" s="6" t="s">
        <v>497</v>
      </c>
      <c r="K2786" s="6" t="s">
        <v>599</v>
      </c>
      <c r="L2786" s="6" t="s">
        <v>5507</v>
      </c>
      <c r="M2786" s="11" t="s">
        <v>2604</v>
      </c>
      <c r="N2786" s="11"/>
      <c r="O2786" s="6"/>
      <c r="P2786" s="11"/>
      <c r="Q2786" s="11">
        <v>33</v>
      </c>
      <c r="R2786" s="6" t="s">
        <v>25</v>
      </c>
      <c r="S2786" s="6" t="s">
        <v>26</v>
      </c>
      <c r="T2786" s="6" t="s">
        <v>249</v>
      </c>
      <c r="U2786" s="11">
        <v>14000000</v>
      </c>
      <c r="V2786" s="11">
        <v>2002</v>
      </c>
      <c r="W2786" s="11">
        <v>266</v>
      </c>
      <c r="X2786" s="11">
        <v>5.7</v>
      </c>
      <c r="Y2786" s="11">
        <v>2.35</v>
      </c>
      <c r="Z2786" s="12">
        <v>530</v>
      </c>
    </row>
    <row r="2787" spans="1:26" x14ac:dyDescent="0.25">
      <c r="A2787" s="8" t="s">
        <v>20</v>
      </c>
      <c r="B2787" s="9" t="s">
        <v>1769</v>
      </c>
      <c r="C2787" s="13">
        <v>34</v>
      </c>
      <c r="D2787" s="13">
        <v>100</v>
      </c>
      <c r="E2787" s="13">
        <v>0</v>
      </c>
      <c r="F2787" s="13">
        <v>364</v>
      </c>
      <c r="G2787" s="9" t="s">
        <v>2816</v>
      </c>
      <c r="H2787" s="13">
        <v>723</v>
      </c>
      <c r="I2787" s="13">
        <v>19900000</v>
      </c>
      <c r="J2787" s="9" t="s">
        <v>599</v>
      </c>
      <c r="K2787" s="9" t="s">
        <v>478</v>
      </c>
      <c r="L2787" s="9" t="s">
        <v>1786</v>
      </c>
      <c r="M2787" s="13" t="s">
        <v>4459</v>
      </c>
      <c r="N2787" s="13"/>
      <c r="O2787" s="9"/>
      <c r="P2787" s="13"/>
      <c r="Q2787" s="13">
        <v>53</v>
      </c>
      <c r="R2787" s="9" t="s">
        <v>25</v>
      </c>
      <c r="S2787" s="9" t="s">
        <v>26</v>
      </c>
      <c r="T2787" s="9" t="s">
        <v>249</v>
      </c>
      <c r="U2787" s="13">
        <v>20000000</v>
      </c>
      <c r="V2787" s="13">
        <v>1995</v>
      </c>
      <c r="W2787" s="13">
        <v>422</v>
      </c>
      <c r="X2787" s="13">
        <v>4.5</v>
      </c>
      <c r="Y2787" s="13">
        <v>1.85</v>
      </c>
      <c r="Z2787" s="14">
        <v>1000</v>
      </c>
    </row>
    <row r="2788" spans="1:26" x14ac:dyDescent="0.25">
      <c r="A2788" s="5" t="s">
        <v>20</v>
      </c>
      <c r="B2788" s="6" t="s">
        <v>2882</v>
      </c>
      <c r="C2788" s="11">
        <v>82</v>
      </c>
      <c r="D2788" s="11">
        <v>118</v>
      </c>
      <c r="E2788" s="11">
        <v>128</v>
      </c>
      <c r="F2788" s="11">
        <v>467</v>
      </c>
      <c r="G2788" s="6" t="s">
        <v>1725</v>
      </c>
      <c r="H2788" s="11">
        <v>931</v>
      </c>
      <c r="I2788" s="11"/>
      <c r="J2788" s="6" t="s">
        <v>1786</v>
      </c>
      <c r="K2788" s="6"/>
      <c r="L2788" s="6"/>
      <c r="M2788" s="11"/>
      <c r="N2788" s="11"/>
      <c r="O2788" s="6"/>
      <c r="P2788" s="11"/>
      <c r="Q2788" s="11">
        <v>252</v>
      </c>
      <c r="R2788" s="6" t="s">
        <v>25</v>
      </c>
      <c r="S2788" s="6" t="s">
        <v>26</v>
      </c>
      <c r="T2788" s="6" t="s">
        <v>249</v>
      </c>
      <c r="U2788" s="11">
        <v>14000000</v>
      </c>
      <c r="V2788" s="11">
        <v>1977</v>
      </c>
      <c r="W2788" s="11">
        <v>726</v>
      </c>
      <c r="X2788" s="11">
        <v>3.7</v>
      </c>
      <c r="Y2788" s="11">
        <v>1.85</v>
      </c>
      <c r="Z2788" s="12">
        <v>889</v>
      </c>
    </row>
    <row r="2789" spans="1:26" x14ac:dyDescent="0.25">
      <c r="A2789" s="8" t="s">
        <v>20</v>
      </c>
      <c r="B2789" s="9" t="s">
        <v>2884</v>
      </c>
      <c r="C2789" s="13">
        <v>125</v>
      </c>
      <c r="D2789" s="13">
        <v>91</v>
      </c>
      <c r="E2789" s="13">
        <v>31</v>
      </c>
      <c r="F2789" s="13">
        <v>50</v>
      </c>
      <c r="G2789" s="9" t="s">
        <v>429</v>
      </c>
      <c r="H2789" s="13">
        <v>874</v>
      </c>
      <c r="I2789" s="13">
        <v>16298046</v>
      </c>
      <c r="J2789" s="9" t="s">
        <v>1786</v>
      </c>
      <c r="K2789" s="9" t="s">
        <v>5505</v>
      </c>
      <c r="L2789" s="9" t="s">
        <v>2604</v>
      </c>
      <c r="M2789" s="13"/>
      <c r="N2789" s="13"/>
      <c r="O2789" s="9"/>
      <c r="P2789" s="13"/>
      <c r="Q2789" s="13">
        <v>747</v>
      </c>
      <c r="R2789" s="9" t="s">
        <v>25</v>
      </c>
      <c r="S2789" s="9" t="s">
        <v>34</v>
      </c>
      <c r="T2789" s="9" t="s">
        <v>27</v>
      </c>
      <c r="U2789" s="13">
        <v>14000000</v>
      </c>
      <c r="V2789" s="13">
        <v>2005</v>
      </c>
      <c r="W2789" s="13">
        <v>613</v>
      </c>
      <c r="X2789" s="13">
        <v>5</v>
      </c>
      <c r="Y2789" s="13">
        <v>2.35</v>
      </c>
      <c r="Z2789" s="14">
        <v>0</v>
      </c>
    </row>
    <row r="2790" spans="1:26" x14ac:dyDescent="0.25">
      <c r="A2790" s="5" t="s">
        <v>20</v>
      </c>
      <c r="B2790" s="6" t="s">
        <v>1626</v>
      </c>
      <c r="C2790" s="11">
        <v>56</v>
      </c>
      <c r="D2790" s="11">
        <v>90</v>
      </c>
      <c r="E2790" s="11">
        <v>119</v>
      </c>
      <c r="F2790" s="11">
        <v>636</v>
      </c>
      <c r="G2790" s="6" t="s">
        <v>123</v>
      </c>
      <c r="H2790" s="11">
        <v>869</v>
      </c>
      <c r="I2790" s="11">
        <v>15549702</v>
      </c>
      <c r="J2790" s="6" t="s">
        <v>599</v>
      </c>
      <c r="K2790" s="6" t="s">
        <v>4459</v>
      </c>
      <c r="L2790" s="6"/>
      <c r="M2790" s="11"/>
      <c r="N2790" s="11"/>
      <c r="O2790" s="6"/>
      <c r="P2790" s="11"/>
      <c r="Q2790" s="11">
        <v>123</v>
      </c>
      <c r="R2790" s="6" t="s">
        <v>25</v>
      </c>
      <c r="S2790" s="6" t="s">
        <v>26</v>
      </c>
      <c r="T2790" s="6" t="s">
        <v>27</v>
      </c>
      <c r="U2790" s="11">
        <v>14000000</v>
      </c>
      <c r="V2790" s="11">
        <v>2003</v>
      </c>
      <c r="W2790" s="11">
        <v>779</v>
      </c>
      <c r="X2790" s="11">
        <v>4.5999999999999996</v>
      </c>
      <c r="Y2790" s="11">
        <v>1.85</v>
      </c>
      <c r="Z2790" s="12">
        <v>411</v>
      </c>
    </row>
    <row r="2791" spans="1:26" x14ac:dyDescent="0.25">
      <c r="A2791" s="8" t="s">
        <v>20</v>
      </c>
      <c r="B2791" s="9" t="s">
        <v>519</v>
      </c>
      <c r="C2791" s="13">
        <v>160</v>
      </c>
      <c r="D2791" s="13">
        <v>108</v>
      </c>
      <c r="E2791" s="13">
        <v>123</v>
      </c>
      <c r="F2791" s="13">
        <v>690</v>
      </c>
      <c r="G2791" s="9" t="s">
        <v>697</v>
      </c>
      <c r="H2791" s="13">
        <v>26000</v>
      </c>
      <c r="I2791" s="13">
        <v>15483540</v>
      </c>
      <c r="J2791" s="9" t="s">
        <v>378</v>
      </c>
      <c r="K2791" s="9" t="s">
        <v>5505</v>
      </c>
      <c r="L2791" s="9" t="s">
        <v>2604</v>
      </c>
      <c r="M2791" s="13"/>
      <c r="N2791" s="13"/>
      <c r="O2791" s="9"/>
      <c r="P2791" s="13"/>
      <c r="Q2791" s="13">
        <v>215</v>
      </c>
      <c r="R2791" s="9" t="s">
        <v>25</v>
      </c>
      <c r="S2791" s="9" t="s">
        <v>26</v>
      </c>
      <c r="T2791" s="9" t="s">
        <v>249</v>
      </c>
      <c r="U2791" s="13">
        <v>14000000</v>
      </c>
      <c r="V2791" s="13">
        <v>2009</v>
      </c>
      <c r="W2791" s="13">
        <v>14000</v>
      </c>
      <c r="X2791" s="13">
        <v>6.5</v>
      </c>
      <c r="Y2791" s="13">
        <v>2.35</v>
      </c>
      <c r="Z2791" s="14">
        <v>4000</v>
      </c>
    </row>
    <row r="2792" spans="1:26" x14ac:dyDescent="0.25">
      <c r="A2792" s="5" t="s">
        <v>20</v>
      </c>
      <c r="B2792" s="6" t="s">
        <v>3191</v>
      </c>
      <c r="C2792" s="11">
        <v>71</v>
      </c>
      <c r="D2792" s="11">
        <v>103</v>
      </c>
      <c r="E2792" s="11">
        <v>44</v>
      </c>
      <c r="F2792" s="11">
        <v>625</v>
      </c>
      <c r="G2792" s="6" t="s">
        <v>3192</v>
      </c>
      <c r="H2792" s="11">
        <v>953</v>
      </c>
      <c r="I2792" s="11">
        <v>20246959</v>
      </c>
      <c r="J2792" s="6" t="s">
        <v>599</v>
      </c>
      <c r="K2792" s="6" t="s">
        <v>4459</v>
      </c>
      <c r="L2792" s="6"/>
      <c r="M2792" s="11"/>
      <c r="N2792" s="11"/>
      <c r="O2792" s="6"/>
      <c r="P2792" s="11"/>
      <c r="Q2792" s="11">
        <v>20</v>
      </c>
      <c r="R2792" s="6" t="s">
        <v>25</v>
      </c>
      <c r="S2792" s="6" t="s">
        <v>26</v>
      </c>
      <c r="T2792" s="6" t="s">
        <v>27</v>
      </c>
      <c r="U2792" s="11">
        <v>14000000</v>
      </c>
      <c r="V2792" s="11">
        <v>2010</v>
      </c>
      <c r="W2792" s="11">
        <v>849</v>
      </c>
      <c r="X2792" s="11">
        <v>4.9000000000000004</v>
      </c>
      <c r="Y2792" s="11">
        <v>2.35</v>
      </c>
      <c r="Z2792" s="12">
        <v>1000</v>
      </c>
    </row>
    <row r="2793" spans="1:26" x14ac:dyDescent="0.25">
      <c r="A2793" s="8" t="s">
        <v>20</v>
      </c>
      <c r="B2793" s="9" t="s">
        <v>3193</v>
      </c>
      <c r="C2793" s="13">
        <v>37</v>
      </c>
      <c r="D2793" s="13">
        <v>96</v>
      </c>
      <c r="E2793" s="13">
        <v>0</v>
      </c>
      <c r="F2793" s="13">
        <v>654</v>
      </c>
      <c r="G2793" s="9" t="s">
        <v>848</v>
      </c>
      <c r="H2793" s="13">
        <v>3000</v>
      </c>
      <c r="I2793" s="13">
        <v>15062898</v>
      </c>
      <c r="J2793" s="9" t="s">
        <v>599</v>
      </c>
      <c r="K2793" s="9"/>
      <c r="L2793" s="9"/>
      <c r="M2793" s="13"/>
      <c r="N2793" s="13"/>
      <c r="O2793" s="9"/>
      <c r="P2793" s="13"/>
      <c r="Q2793" s="13">
        <v>106</v>
      </c>
      <c r="R2793" s="9" t="s">
        <v>25</v>
      </c>
      <c r="S2793" s="9" t="s">
        <v>26</v>
      </c>
      <c r="T2793" s="9" t="s">
        <v>249</v>
      </c>
      <c r="U2793" s="13">
        <v>14000000</v>
      </c>
      <c r="V2793" s="13">
        <v>1998</v>
      </c>
      <c r="W2793" s="13">
        <v>2000</v>
      </c>
      <c r="X2793" s="13">
        <v>6</v>
      </c>
      <c r="Y2793" s="13">
        <v>1.85</v>
      </c>
      <c r="Z2793" s="14">
        <v>645</v>
      </c>
    </row>
    <row r="2794" spans="1:26" x14ac:dyDescent="0.25">
      <c r="A2794" s="5" t="s">
        <v>20</v>
      </c>
      <c r="B2794" s="6" t="s">
        <v>3194</v>
      </c>
      <c r="C2794" s="11">
        <v>62</v>
      </c>
      <c r="D2794" s="11">
        <v>117</v>
      </c>
      <c r="E2794" s="11">
        <v>160</v>
      </c>
      <c r="F2794" s="11">
        <v>55</v>
      </c>
      <c r="G2794" s="6" t="s">
        <v>719</v>
      </c>
      <c r="H2794" s="11">
        <v>718</v>
      </c>
      <c r="I2794" s="11">
        <v>14348123</v>
      </c>
      <c r="J2794" s="6" t="s">
        <v>599</v>
      </c>
      <c r="K2794" s="6" t="s">
        <v>1074</v>
      </c>
      <c r="L2794" s="6" t="s">
        <v>5508</v>
      </c>
      <c r="M2794" s="11"/>
      <c r="N2794" s="11"/>
      <c r="O2794" s="6"/>
      <c r="P2794" s="11"/>
      <c r="Q2794" s="11">
        <v>157</v>
      </c>
      <c r="R2794" s="6" t="s">
        <v>25</v>
      </c>
      <c r="S2794" s="6" t="s">
        <v>1943</v>
      </c>
      <c r="T2794" s="6" t="s">
        <v>54</v>
      </c>
      <c r="U2794" s="11">
        <v>12000000</v>
      </c>
      <c r="V2794" s="11">
        <v>1999</v>
      </c>
      <c r="W2794" s="11">
        <v>330</v>
      </c>
      <c r="X2794" s="11">
        <v>6.9</v>
      </c>
      <c r="Y2794" s="11">
        <v>1.85</v>
      </c>
      <c r="Z2794" s="12">
        <v>970</v>
      </c>
    </row>
    <row r="2795" spans="1:26" x14ac:dyDescent="0.25">
      <c r="A2795" s="8" t="s">
        <v>20</v>
      </c>
      <c r="B2795" s="9" t="s">
        <v>3195</v>
      </c>
      <c r="C2795" s="13">
        <v>73</v>
      </c>
      <c r="D2795" s="13">
        <v>93</v>
      </c>
      <c r="E2795" s="13">
        <v>85</v>
      </c>
      <c r="F2795" s="13">
        <v>514</v>
      </c>
      <c r="G2795" s="9" t="s">
        <v>3196</v>
      </c>
      <c r="H2795" s="13">
        <v>1000</v>
      </c>
      <c r="I2795" s="13">
        <v>15171475</v>
      </c>
      <c r="J2795" s="9" t="s">
        <v>478</v>
      </c>
      <c r="K2795" s="9" t="s">
        <v>1786</v>
      </c>
      <c r="L2795" s="9"/>
      <c r="M2795" s="13"/>
      <c r="N2795" s="13"/>
      <c r="O2795" s="9"/>
      <c r="P2795" s="13"/>
      <c r="Q2795" s="13">
        <v>122</v>
      </c>
      <c r="R2795" s="9" t="s">
        <v>25</v>
      </c>
      <c r="S2795" s="9" t="s">
        <v>26</v>
      </c>
      <c r="T2795" s="9" t="s">
        <v>249</v>
      </c>
      <c r="U2795" s="13">
        <v>8500000</v>
      </c>
      <c r="V2795" s="13">
        <v>1996</v>
      </c>
      <c r="W2795" s="13">
        <v>855</v>
      </c>
      <c r="X2795" s="13">
        <v>5.7</v>
      </c>
      <c r="Y2795" s="13">
        <v>1.85</v>
      </c>
      <c r="Z2795" s="14">
        <v>0</v>
      </c>
    </row>
    <row r="2796" spans="1:26" x14ac:dyDescent="0.25">
      <c r="A2796" s="5" t="s">
        <v>20</v>
      </c>
      <c r="B2796" s="6" t="s">
        <v>212</v>
      </c>
      <c r="C2796" s="11">
        <v>59</v>
      </c>
      <c r="D2796" s="11">
        <v>136</v>
      </c>
      <c r="E2796" s="11">
        <v>17000</v>
      </c>
      <c r="F2796" s="11">
        <v>213</v>
      </c>
      <c r="G2796" s="6" t="s">
        <v>699</v>
      </c>
      <c r="H2796" s="11">
        <v>22000</v>
      </c>
      <c r="I2796" s="11"/>
      <c r="J2796" s="6" t="s">
        <v>1074</v>
      </c>
      <c r="K2796" s="6" t="s">
        <v>2909</v>
      </c>
      <c r="L2796" s="6" t="s">
        <v>3976</v>
      </c>
      <c r="M2796" s="11" t="s">
        <v>4459</v>
      </c>
      <c r="N2796" s="11"/>
      <c r="O2796" s="6"/>
      <c r="P2796" s="11"/>
      <c r="Q2796" s="11">
        <v>75</v>
      </c>
      <c r="R2796" s="6" t="s">
        <v>25</v>
      </c>
      <c r="S2796" s="6" t="s">
        <v>26</v>
      </c>
      <c r="T2796" s="6" t="s">
        <v>54</v>
      </c>
      <c r="U2796" s="11">
        <v>14000000</v>
      </c>
      <c r="V2796" s="11">
        <v>1977</v>
      </c>
      <c r="W2796" s="11">
        <v>740</v>
      </c>
      <c r="X2796" s="11">
        <v>6.7</v>
      </c>
      <c r="Y2796" s="11">
        <v>1.66</v>
      </c>
      <c r="Z2796" s="12">
        <v>932</v>
      </c>
    </row>
    <row r="2797" spans="1:26" x14ac:dyDescent="0.25">
      <c r="A2797" s="8" t="s">
        <v>20</v>
      </c>
      <c r="B2797" s="9" t="s">
        <v>1475</v>
      </c>
      <c r="C2797" s="13">
        <v>25</v>
      </c>
      <c r="D2797" s="13">
        <v>115</v>
      </c>
      <c r="E2797" s="13">
        <v>0</v>
      </c>
      <c r="F2797" s="13">
        <v>534</v>
      </c>
      <c r="G2797" s="9" t="s">
        <v>207</v>
      </c>
      <c r="H2797" s="13">
        <v>1000</v>
      </c>
      <c r="I2797" s="13">
        <v>13640000</v>
      </c>
      <c r="J2797" s="9" t="s">
        <v>599</v>
      </c>
      <c r="K2797" s="9" t="s">
        <v>1074</v>
      </c>
      <c r="L2797" s="9"/>
      <c r="M2797" s="13"/>
      <c r="N2797" s="13"/>
      <c r="O2797" s="9"/>
      <c r="P2797" s="13"/>
      <c r="Q2797" s="13">
        <v>39</v>
      </c>
      <c r="R2797" s="9" t="s">
        <v>25</v>
      </c>
      <c r="S2797" s="9" t="s">
        <v>26</v>
      </c>
      <c r="T2797" s="9" t="s">
        <v>27</v>
      </c>
      <c r="U2797" s="13">
        <v>14000000</v>
      </c>
      <c r="V2797" s="13">
        <v>1994</v>
      </c>
      <c r="W2797" s="13">
        <v>848</v>
      </c>
      <c r="X2797" s="13">
        <v>6.9</v>
      </c>
      <c r="Y2797" s="13">
        <v>1.85</v>
      </c>
      <c r="Z2797" s="14">
        <v>905</v>
      </c>
    </row>
    <row r="2798" spans="1:26" x14ac:dyDescent="0.25">
      <c r="A2798" s="5" t="s">
        <v>20</v>
      </c>
      <c r="B2798" s="6" t="s">
        <v>1974</v>
      </c>
      <c r="C2798" s="11">
        <v>97</v>
      </c>
      <c r="D2798" s="11">
        <v>94</v>
      </c>
      <c r="E2798" s="11">
        <v>0</v>
      </c>
      <c r="F2798" s="11">
        <v>458</v>
      </c>
      <c r="G2798" s="6" t="s">
        <v>3197</v>
      </c>
      <c r="H2798" s="11">
        <v>12000</v>
      </c>
      <c r="I2798" s="11">
        <v>12550242</v>
      </c>
      <c r="J2798" s="6" t="s">
        <v>599</v>
      </c>
      <c r="K2798" s="6" t="s">
        <v>1074</v>
      </c>
      <c r="L2798" s="6" t="s">
        <v>4459</v>
      </c>
      <c r="M2798" s="11"/>
      <c r="N2798" s="11"/>
      <c r="O2798" s="6"/>
      <c r="P2798" s="11"/>
      <c r="Q2798" s="11">
        <v>55</v>
      </c>
      <c r="R2798" s="6" t="s">
        <v>25</v>
      </c>
      <c r="S2798" s="6" t="s">
        <v>26</v>
      </c>
      <c r="T2798" s="6" t="s">
        <v>249</v>
      </c>
      <c r="U2798" s="11"/>
      <c r="V2798" s="11">
        <v>2007</v>
      </c>
      <c r="W2798" s="11">
        <v>490</v>
      </c>
      <c r="X2798" s="11">
        <v>5.5</v>
      </c>
      <c r="Y2798" s="11">
        <v>1.85</v>
      </c>
      <c r="Z2798" s="12">
        <v>488</v>
      </c>
    </row>
    <row r="2799" spans="1:26" x14ac:dyDescent="0.25">
      <c r="A2799" s="8" t="s">
        <v>20</v>
      </c>
      <c r="B2799" s="9" t="s">
        <v>3198</v>
      </c>
      <c r="C2799" s="13">
        <v>205</v>
      </c>
      <c r="D2799" s="13">
        <v>85</v>
      </c>
      <c r="E2799" s="13">
        <v>52</v>
      </c>
      <c r="F2799" s="13">
        <v>489</v>
      </c>
      <c r="G2799" s="9" t="s">
        <v>3199</v>
      </c>
      <c r="H2799" s="13">
        <v>1000</v>
      </c>
      <c r="I2799" s="13">
        <v>12610731</v>
      </c>
      <c r="J2799" s="9" t="s">
        <v>497</v>
      </c>
      <c r="K2799" s="9" t="s">
        <v>1786</v>
      </c>
      <c r="L2799" s="9" t="s">
        <v>2970</v>
      </c>
      <c r="M2799" s="13" t="s">
        <v>2604</v>
      </c>
      <c r="N2799" s="13"/>
      <c r="O2799" s="9"/>
      <c r="P2799" s="13"/>
      <c r="Q2799" s="13">
        <v>673</v>
      </c>
      <c r="R2799" s="9" t="s">
        <v>25</v>
      </c>
      <c r="S2799" s="9" t="s">
        <v>26</v>
      </c>
      <c r="T2799" s="9" t="s">
        <v>249</v>
      </c>
      <c r="U2799" s="13">
        <v>11000000</v>
      </c>
      <c r="V2799" s="13">
        <v>2001</v>
      </c>
      <c r="W2799" s="13">
        <v>935</v>
      </c>
      <c r="X2799" s="13">
        <v>4.4000000000000004</v>
      </c>
      <c r="Y2799" s="13">
        <v>1.85</v>
      </c>
      <c r="Z2799" s="14">
        <v>0</v>
      </c>
    </row>
    <row r="2800" spans="1:26" x14ac:dyDescent="0.25">
      <c r="A2800" s="5" t="s">
        <v>20</v>
      </c>
      <c r="B2800" s="6" t="s">
        <v>329</v>
      </c>
      <c r="C2800" s="11">
        <v>69</v>
      </c>
      <c r="D2800" s="11">
        <v>88</v>
      </c>
      <c r="E2800" s="11">
        <v>189</v>
      </c>
      <c r="F2800" s="11">
        <v>799</v>
      </c>
      <c r="G2800" s="6" t="s">
        <v>2340</v>
      </c>
      <c r="H2800" s="11">
        <v>934</v>
      </c>
      <c r="I2800" s="11">
        <v>47811275</v>
      </c>
      <c r="J2800" s="6" t="s">
        <v>378</v>
      </c>
      <c r="K2800" s="6" t="s">
        <v>599</v>
      </c>
      <c r="L2800" s="6" t="s">
        <v>4118</v>
      </c>
      <c r="M2800" s="11"/>
      <c r="N2800" s="11"/>
      <c r="O2800" s="6"/>
      <c r="P2800" s="11"/>
      <c r="Q2800" s="11">
        <v>99</v>
      </c>
      <c r="R2800" s="6" t="s">
        <v>25</v>
      </c>
      <c r="S2800" s="6" t="s">
        <v>26</v>
      </c>
      <c r="T2800" s="6" t="s">
        <v>54</v>
      </c>
      <c r="U2800" s="11">
        <v>15000000</v>
      </c>
      <c r="V2800" s="11">
        <v>2002</v>
      </c>
      <c r="W2800" s="11">
        <v>927</v>
      </c>
      <c r="X2800" s="11">
        <v>5.4</v>
      </c>
      <c r="Y2800" s="11">
        <v>1.85</v>
      </c>
      <c r="Z2800" s="12">
        <v>896</v>
      </c>
    </row>
    <row r="2801" spans="1:26" x14ac:dyDescent="0.25">
      <c r="A2801" s="8" t="s">
        <v>20</v>
      </c>
      <c r="B2801" s="9" t="s">
        <v>3200</v>
      </c>
      <c r="C2801" s="13">
        <v>195</v>
      </c>
      <c r="D2801" s="13">
        <v>112</v>
      </c>
      <c r="E2801" s="13">
        <v>0</v>
      </c>
      <c r="F2801" s="13">
        <v>383</v>
      </c>
      <c r="G2801" s="9" t="s">
        <v>1791</v>
      </c>
      <c r="H2801" s="13">
        <v>12000</v>
      </c>
      <c r="I2801" s="13">
        <v>11204499</v>
      </c>
      <c r="J2801" s="9" t="s">
        <v>1074</v>
      </c>
      <c r="K2801" s="9" t="s">
        <v>5155</v>
      </c>
      <c r="L2801" s="9"/>
      <c r="M2801" s="13"/>
      <c r="N2801" s="13"/>
      <c r="O2801" s="9"/>
      <c r="P2801" s="13"/>
      <c r="Q2801" s="13">
        <v>270</v>
      </c>
      <c r="R2801" s="9" t="s">
        <v>25</v>
      </c>
      <c r="S2801" s="9" t="s">
        <v>26</v>
      </c>
      <c r="T2801" s="9" t="s">
        <v>249</v>
      </c>
      <c r="U2801" s="13">
        <v>14000000</v>
      </c>
      <c r="V2801" s="13">
        <v>2006</v>
      </c>
      <c r="W2801" s="13">
        <v>593</v>
      </c>
      <c r="X2801" s="13">
        <v>7</v>
      </c>
      <c r="Y2801" s="13">
        <v>2.35</v>
      </c>
      <c r="Z2801" s="14">
        <v>0</v>
      </c>
    </row>
    <row r="2802" spans="1:26" x14ac:dyDescent="0.25">
      <c r="A2802" s="5" t="s">
        <v>20</v>
      </c>
      <c r="B2802" s="6" t="s">
        <v>717</v>
      </c>
      <c r="C2802" s="11">
        <v>61</v>
      </c>
      <c r="D2802" s="11">
        <v>86</v>
      </c>
      <c r="E2802" s="11">
        <v>70</v>
      </c>
      <c r="F2802" s="11">
        <v>169</v>
      </c>
      <c r="G2802" s="6" t="s">
        <v>609</v>
      </c>
      <c r="H2802" s="11">
        <v>878</v>
      </c>
      <c r="I2802" s="11">
        <v>10397365</v>
      </c>
      <c r="J2802" s="6" t="s">
        <v>599</v>
      </c>
      <c r="K2802" s="6" t="s">
        <v>5505</v>
      </c>
      <c r="L2802" s="6" t="s">
        <v>4459</v>
      </c>
      <c r="M2802" s="11"/>
      <c r="N2802" s="11"/>
      <c r="O2802" s="6"/>
      <c r="P2802" s="11"/>
      <c r="Q2802" s="11">
        <v>104</v>
      </c>
      <c r="R2802" s="6" t="s">
        <v>25</v>
      </c>
      <c r="S2802" s="6" t="s">
        <v>26</v>
      </c>
      <c r="T2802" s="6" t="s">
        <v>27</v>
      </c>
      <c r="U2802" s="11">
        <v>14000000</v>
      </c>
      <c r="V2802" s="11">
        <v>2001</v>
      </c>
      <c r="W2802" s="11">
        <v>834</v>
      </c>
      <c r="X2802" s="11">
        <v>5.4</v>
      </c>
      <c r="Y2802" s="11">
        <v>2.35</v>
      </c>
      <c r="Z2802" s="12">
        <v>613</v>
      </c>
    </row>
    <row r="2803" spans="1:26" x14ac:dyDescent="0.25">
      <c r="A2803" s="8" t="s">
        <v>20</v>
      </c>
      <c r="B2803" s="9" t="s">
        <v>3201</v>
      </c>
      <c r="C2803" s="13">
        <v>77</v>
      </c>
      <c r="D2803" s="13">
        <v>86</v>
      </c>
      <c r="E2803" s="13">
        <v>90</v>
      </c>
      <c r="F2803" s="13">
        <v>635</v>
      </c>
      <c r="G2803" s="9" t="s">
        <v>3050</v>
      </c>
      <c r="H2803" s="13">
        <v>962</v>
      </c>
      <c r="I2803" s="13">
        <v>9402410</v>
      </c>
      <c r="J2803" s="9" t="s">
        <v>378</v>
      </c>
      <c r="K2803" s="9" t="s">
        <v>599</v>
      </c>
      <c r="L2803" s="9"/>
      <c r="M2803" s="13"/>
      <c r="N2803" s="13"/>
      <c r="O2803" s="9"/>
      <c r="P2803" s="13"/>
      <c r="Q2803" s="13">
        <v>32</v>
      </c>
      <c r="R2803" s="9" t="s">
        <v>25</v>
      </c>
      <c r="S2803" s="9" t="s">
        <v>26</v>
      </c>
      <c r="T2803" s="9" t="s">
        <v>27</v>
      </c>
      <c r="U2803" s="13">
        <v>14000000</v>
      </c>
      <c r="V2803" s="13">
        <v>2012</v>
      </c>
      <c r="W2803" s="13">
        <v>925</v>
      </c>
      <c r="X2803" s="13">
        <v>5.4</v>
      </c>
      <c r="Y2803" s="13">
        <v>2.35</v>
      </c>
      <c r="Z2803" s="14">
        <v>0</v>
      </c>
    </row>
    <row r="2804" spans="1:26" x14ac:dyDescent="0.25">
      <c r="A2804" s="5" t="s">
        <v>20</v>
      </c>
      <c r="B2804" s="6" t="s">
        <v>3202</v>
      </c>
      <c r="C2804" s="11">
        <v>259</v>
      </c>
      <c r="D2804" s="11">
        <v>112</v>
      </c>
      <c r="E2804" s="11">
        <v>232</v>
      </c>
      <c r="F2804" s="11">
        <v>177</v>
      </c>
      <c r="G2804" s="6" t="s">
        <v>69</v>
      </c>
      <c r="H2804" s="11">
        <v>413</v>
      </c>
      <c r="I2804" s="11">
        <v>5990075</v>
      </c>
      <c r="J2804" s="6" t="s">
        <v>3170</v>
      </c>
      <c r="K2804" s="6" t="s">
        <v>1074</v>
      </c>
      <c r="L2804" s="6"/>
      <c r="M2804" s="11"/>
      <c r="N2804" s="11"/>
      <c r="O2804" s="6"/>
      <c r="P2804" s="11"/>
      <c r="Q2804" s="11">
        <v>175</v>
      </c>
      <c r="R2804" s="6" t="s">
        <v>537</v>
      </c>
      <c r="S2804" s="6" t="s">
        <v>538</v>
      </c>
      <c r="T2804" s="6" t="s">
        <v>27</v>
      </c>
      <c r="U2804" s="11"/>
      <c r="V2804" s="11">
        <v>2007</v>
      </c>
      <c r="W2804" s="11">
        <v>412</v>
      </c>
      <c r="X2804" s="11">
        <v>8</v>
      </c>
      <c r="Y2804" s="11">
        <v>1.85</v>
      </c>
      <c r="Z2804" s="12">
        <v>13000</v>
      </c>
    </row>
    <row r="2805" spans="1:26" x14ac:dyDescent="0.25">
      <c r="A2805" s="8" t="s">
        <v>20</v>
      </c>
      <c r="B2805" s="9" t="s">
        <v>3203</v>
      </c>
      <c r="C2805" s="13">
        <v>251</v>
      </c>
      <c r="D2805" s="13">
        <v>137</v>
      </c>
      <c r="E2805" s="13">
        <v>143</v>
      </c>
      <c r="F2805" s="13">
        <v>280</v>
      </c>
      <c r="G2805" s="9" t="s">
        <v>540</v>
      </c>
      <c r="H2805" s="13">
        <v>14000</v>
      </c>
      <c r="I2805" s="13">
        <v>5459824</v>
      </c>
      <c r="J2805" s="9" t="s">
        <v>1074</v>
      </c>
      <c r="K2805" s="9" t="s">
        <v>4459</v>
      </c>
      <c r="L2805" s="9"/>
      <c r="M2805" s="13"/>
      <c r="N2805" s="13"/>
      <c r="O2805" s="9"/>
      <c r="P2805" s="13"/>
      <c r="Q2805" s="13">
        <v>320</v>
      </c>
      <c r="R2805" s="9" t="s">
        <v>25</v>
      </c>
      <c r="S2805" s="9" t="s">
        <v>26</v>
      </c>
      <c r="T2805" s="9" t="s">
        <v>249</v>
      </c>
      <c r="U2805" s="13">
        <v>26000000</v>
      </c>
      <c r="V2805" s="13">
        <v>2006</v>
      </c>
      <c r="W2805" s="13">
        <v>617</v>
      </c>
      <c r="X2805" s="13">
        <v>7.6</v>
      </c>
      <c r="Y2805" s="13">
        <v>2.35</v>
      </c>
      <c r="Z2805" s="14">
        <v>5000</v>
      </c>
    </row>
    <row r="2806" spans="1:26" x14ac:dyDescent="0.25">
      <c r="A2806" s="5" t="s">
        <v>20</v>
      </c>
      <c r="B2806" s="6" t="s">
        <v>3205</v>
      </c>
      <c r="C2806" s="11">
        <v>63</v>
      </c>
      <c r="D2806" s="11">
        <v>90</v>
      </c>
      <c r="E2806" s="11">
        <v>49</v>
      </c>
      <c r="F2806" s="11">
        <v>191</v>
      </c>
      <c r="G2806" s="6" t="s">
        <v>2728</v>
      </c>
      <c r="H2806" s="11">
        <v>12000</v>
      </c>
      <c r="I2806" s="11">
        <v>5108820</v>
      </c>
      <c r="J2806" s="6" t="s">
        <v>1074</v>
      </c>
      <c r="K2806" s="6" t="s">
        <v>5505</v>
      </c>
      <c r="L2806" s="6" t="s">
        <v>2604</v>
      </c>
      <c r="M2806" s="11"/>
      <c r="N2806" s="11"/>
      <c r="O2806" s="6"/>
      <c r="P2806" s="11"/>
      <c r="Q2806" s="11">
        <v>112</v>
      </c>
      <c r="R2806" s="6" t="s">
        <v>25</v>
      </c>
      <c r="S2806" s="6" t="s">
        <v>26</v>
      </c>
      <c r="T2806" s="6" t="s">
        <v>249</v>
      </c>
      <c r="U2806" s="11">
        <v>24000000</v>
      </c>
      <c r="V2806" s="11">
        <v>2000</v>
      </c>
      <c r="W2806" s="11">
        <v>215</v>
      </c>
      <c r="X2806" s="11">
        <v>5.9</v>
      </c>
      <c r="Y2806" s="11">
        <v>2.35</v>
      </c>
      <c r="Z2806" s="12">
        <v>853</v>
      </c>
    </row>
    <row r="2807" spans="1:26" x14ac:dyDescent="0.25">
      <c r="A2807" s="8" t="s">
        <v>20</v>
      </c>
      <c r="B2807" s="9" t="s">
        <v>399</v>
      </c>
      <c r="C2807" s="13">
        <v>47</v>
      </c>
      <c r="D2807" s="13">
        <v>107</v>
      </c>
      <c r="E2807" s="13">
        <v>956</v>
      </c>
      <c r="F2807" s="13">
        <v>113</v>
      </c>
      <c r="G2807" s="9" t="s">
        <v>853</v>
      </c>
      <c r="H2807" s="13">
        <v>10000</v>
      </c>
      <c r="I2807" s="13">
        <v>4741987</v>
      </c>
      <c r="J2807" s="9" t="s">
        <v>1074</v>
      </c>
      <c r="K2807" s="9"/>
      <c r="L2807" s="9"/>
      <c r="M2807" s="13"/>
      <c r="N2807" s="13"/>
      <c r="O2807" s="9"/>
      <c r="P2807" s="13"/>
      <c r="Q2807" s="13">
        <v>114</v>
      </c>
      <c r="R2807" s="9" t="s">
        <v>25</v>
      </c>
      <c r="S2807" s="9" t="s">
        <v>26</v>
      </c>
      <c r="T2807" s="9" t="s">
        <v>249</v>
      </c>
      <c r="U2807" s="13">
        <v>14000000</v>
      </c>
      <c r="V2807" s="13">
        <v>1999</v>
      </c>
      <c r="W2807" s="13">
        <v>233</v>
      </c>
      <c r="X2807" s="13">
        <v>6.6</v>
      </c>
      <c r="Y2807" s="13">
        <v>1.85</v>
      </c>
      <c r="Z2807" s="14">
        <v>860</v>
      </c>
    </row>
    <row r="2808" spans="1:26" x14ac:dyDescent="0.25">
      <c r="A2808" s="5" t="s">
        <v>20</v>
      </c>
      <c r="B2808" s="6" t="s">
        <v>459</v>
      </c>
      <c r="C2808" s="11">
        <v>108</v>
      </c>
      <c r="D2808" s="11">
        <v>98</v>
      </c>
      <c r="E2808" s="11">
        <v>176</v>
      </c>
      <c r="F2808" s="11">
        <v>15</v>
      </c>
      <c r="G2808" s="6" t="s">
        <v>2094</v>
      </c>
      <c r="H2808" s="11">
        <v>543</v>
      </c>
      <c r="I2808" s="11">
        <v>4291965</v>
      </c>
      <c r="J2808" s="6" t="s">
        <v>3170</v>
      </c>
      <c r="K2808" s="6" t="s">
        <v>1074</v>
      </c>
      <c r="L2808" s="6" t="s">
        <v>5155</v>
      </c>
      <c r="M2808" s="11"/>
      <c r="N2808" s="11"/>
      <c r="O2808" s="6"/>
      <c r="P2808" s="11"/>
      <c r="Q2808" s="11">
        <v>59</v>
      </c>
      <c r="R2808" s="6" t="s">
        <v>25</v>
      </c>
      <c r="S2808" s="6" t="s">
        <v>538</v>
      </c>
      <c r="T2808" s="6" t="s">
        <v>27</v>
      </c>
      <c r="U2808" s="11">
        <v>14000000</v>
      </c>
      <c r="V2808" s="11">
        <v>2006</v>
      </c>
      <c r="W2808" s="11">
        <v>113</v>
      </c>
      <c r="X2808" s="11">
        <v>6.7</v>
      </c>
      <c r="Y2808" s="11">
        <v>2.35</v>
      </c>
      <c r="Z2808" s="12">
        <v>447</v>
      </c>
    </row>
    <row r="2809" spans="1:26" x14ac:dyDescent="0.25">
      <c r="A2809" s="8" t="s">
        <v>20</v>
      </c>
      <c r="B2809" s="9" t="s">
        <v>3206</v>
      </c>
      <c r="C2809" s="13">
        <v>64</v>
      </c>
      <c r="D2809" s="13">
        <v>84</v>
      </c>
      <c r="E2809" s="13">
        <v>12</v>
      </c>
      <c r="F2809" s="13">
        <v>102</v>
      </c>
      <c r="G2809" s="9" t="s">
        <v>3207</v>
      </c>
      <c r="H2809" s="13">
        <v>159</v>
      </c>
      <c r="I2809" s="13">
        <v>3100650</v>
      </c>
      <c r="J2809" s="9" t="s">
        <v>1074</v>
      </c>
      <c r="K2809" s="9" t="s">
        <v>1786</v>
      </c>
      <c r="L2809" s="9" t="s">
        <v>5505</v>
      </c>
      <c r="M2809" s="13" t="s">
        <v>2604</v>
      </c>
      <c r="N2809" s="13"/>
      <c r="O2809" s="9"/>
      <c r="P2809" s="13"/>
      <c r="Q2809" s="13">
        <v>181</v>
      </c>
      <c r="R2809" s="9" t="s">
        <v>25</v>
      </c>
      <c r="S2809" s="9" t="s">
        <v>26</v>
      </c>
      <c r="T2809" s="9" t="s">
        <v>27</v>
      </c>
      <c r="U2809" s="13">
        <v>14000000</v>
      </c>
      <c r="V2809" s="13">
        <v>2001</v>
      </c>
      <c r="W2809" s="13">
        <v>102</v>
      </c>
      <c r="X2809" s="13">
        <v>3.9</v>
      </c>
      <c r="Y2809" s="13">
        <v>1.85</v>
      </c>
      <c r="Z2809" s="14">
        <v>231</v>
      </c>
    </row>
    <row r="2810" spans="1:26" x14ac:dyDescent="0.25">
      <c r="A2810" s="5" t="s">
        <v>20</v>
      </c>
      <c r="B2810" s="6" t="s">
        <v>3016</v>
      </c>
      <c r="C2810" s="11">
        <v>20</v>
      </c>
      <c r="D2810" s="11">
        <v>139</v>
      </c>
      <c r="E2810" s="11">
        <v>133</v>
      </c>
      <c r="F2810" s="11">
        <v>5</v>
      </c>
      <c r="G2810" s="6" t="s">
        <v>3208</v>
      </c>
      <c r="H2810" s="11">
        <v>423</v>
      </c>
      <c r="I2810" s="11">
        <v>2474000</v>
      </c>
      <c r="J2810" s="6" t="s">
        <v>3170</v>
      </c>
      <c r="K2810" s="6" t="s">
        <v>1074</v>
      </c>
      <c r="L2810" s="6" t="s">
        <v>5155</v>
      </c>
      <c r="M2810" s="11" t="s">
        <v>4459</v>
      </c>
      <c r="N2810" s="11"/>
      <c r="O2810" s="6"/>
      <c r="P2810" s="11"/>
      <c r="Q2810" s="11">
        <v>27</v>
      </c>
      <c r="R2810" s="6" t="s">
        <v>25</v>
      </c>
      <c r="S2810" s="6" t="s">
        <v>538</v>
      </c>
      <c r="T2810" s="6" t="s">
        <v>27</v>
      </c>
      <c r="U2810" s="11">
        <v>14000000</v>
      </c>
      <c r="V2810" s="11">
        <v>1995</v>
      </c>
      <c r="W2810" s="11">
        <v>15</v>
      </c>
      <c r="X2810" s="11">
        <v>5.7</v>
      </c>
      <c r="Y2810" s="11">
        <v>1.85</v>
      </c>
      <c r="Z2810" s="12">
        <v>127</v>
      </c>
    </row>
    <row r="2811" spans="1:26" x14ac:dyDescent="0.25">
      <c r="A2811" s="8" t="s">
        <v>20</v>
      </c>
      <c r="B2811" s="9" t="s">
        <v>3096</v>
      </c>
      <c r="C2811" s="13">
        <v>135</v>
      </c>
      <c r="D2811" s="13">
        <v>97</v>
      </c>
      <c r="E2811" s="13">
        <v>11</v>
      </c>
      <c r="F2811" s="13">
        <v>548</v>
      </c>
      <c r="G2811" s="9" t="s">
        <v>97</v>
      </c>
      <c r="H2811" s="13">
        <v>14000</v>
      </c>
      <c r="I2811" s="13">
        <v>2656324</v>
      </c>
      <c r="J2811" s="9" t="s">
        <v>599</v>
      </c>
      <c r="K2811" s="9" t="s">
        <v>4459</v>
      </c>
      <c r="L2811" s="9"/>
      <c r="M2811" s="13"/>
      <c r="N2811" s="13"/>
      <c r="O2811" s="9"/>
      <c r="P2811" s="13"/>
      <c r="Q2811" s="13">
        <v>79</v>
      </c>
      <c r="R2811" s="9" t="s">
        <v>25</v>
      </c>
      <c r="S2811" s="9" t="s">
        <v>34</v>
      </c>
      <c r="T2811" s="9" t="s">
        <v>27</v>
      </c>
      <c r="U2811" s="13"/>
      <c r="V2811" s="13">
        <v>2008</v>
      </c>
      <c r="W2811" s="13">
        <v>1000</v>
      </c>
      <c r="X2811" s="13">
        <v>6.7</v>
      </c>
      <c r="Y2811" s="13">
        <v>2.35</v>
      </c>
      <c r="Z2811" s="14">
        <v>2000</v>
      </c>
    </row>
    <row r="2812" spans="1:26" x14ac:dyDescent="0.25">
      <c r="A2812" s="5" t="s">
        <v>20</v>
      </c>
      <c r="B2812" s="6" t="s">
        <v>3209</v>
      </c>
      <c r="C2812" s="11">
        <v>2</v>
      </c>
      <c r="D2812" s="11">
        <v>127</v>
      </c>
      <c r="E2812" s="11">
        <v>109</v>
      </c>
      <c r="F2812" s="11">
        <v>324</v>
      </c>
      <c r="G2812" s="6" t="s">
        <v>2469</v>
      </c>
      <c r="H2812" s="11">
        <v>16000</v>
      </c>
      <c r="I2812" s="11">
        <v>1000000</v>
      </c>
      <c r="J2812" s="6" t="s">
        <v>497</v>
      </c>
      <c r="K2812" s="6" t="s">
        <v>378</v>
      </c>
      <c r="L2812" s="6" t="s">
        <v>5155</v>
      </c>
      <c r="M2812" s="11"/>
      <c r="N2812" s="11"/>
      <c r="O2812" s="6"/>
      <c r="P2812" s="11"/>
      <c r="Q2812" s="11">
        <v>8</v>
      </c>
      <c r="R2812" s="6" t="s">
        <v>25</v>
      </c>
      <c r="S2812" s="6" t="s">
        <v>3210</v>
      </c>
      <c r="T2812" s="6" t="s">
        <v>54</v>
      </c>
      <c r="U2812" s="11">
        <v>14000000</v>
      </c>
      <c r="V2812" s="11">
        <v>1978</v>
      </c>
      <c r="W2812" s="11">
        <v>469</v>
      </c>
      <c r="X2812" s="11">
        <v>6.5</v>
      </c>
      <c r="Y2812" s="11">
        <v>2.35</v>
      </c>
      <c r="Z2812" s="12">
        <v>76</v>
      </c>
    </row>
    <row r="2813" spans="1:26" x14ac:dyDescent="0.25">
      <c r="A2813" s="8" t="s">
        <v>20</v>
      </c>
      <c r="B2813" s="9" t="s">
        <v>2769</v>
      </c>
      <c r="C2813" s="13">
        <v>262</v>
      </c>
      <c r="D2813" s="13">
        <v>150</v>
      </c>
      <c r="E2813" s="13">
        <v>608</v>
      </c>
      <c r="F2813" s="13">
        <v>43</v>
      </c>
      <c r="G2813" s="9" t="s">
        <v>3211</v>
      </c>
      <c r="H2813" s="13">
        <v>149</v>
      </c>
      <c r="I2813" s="13">
        <v>3958500</v>
      </c>
      <c r="J2813" s="9" t="s">
        <v>3170</v>
      </c>
      <c r="K2813" s="9" t="s">
        <v>1074</v>
      </c>
      <c r="L2813" s="9" t="s">
        <v>5155</v>
      </c>
      <c r="M2813" s="13"/>
      <c r="N2813" s="13"/>
      <c r="O2813" s="9"/>
      <c r="P2813" s="13"/>
      <c r="Q2813" s="13">
        <v>165</v>
      </c>
      <c r="R2813" s="9" t="s">
        <v>25</v>
      </c>
      <c r="S2813" s="9" t="s">
        <v>34</v>
      </c>
      <c r="T2813" s="9" t="s">
        <v>249</v>
      </c>
      <c r="U2813" s="13">
        <v>8200000</v>
      </c>
      <c r="V2813" s="13">
        <v>2014</v>
      </c>
      <c r="W2813" s="13">
        <v>44</v>
      </c>
      <c r="X2813" s="13">
        <v>6.8</v>
      </c>
      <c r="Y2813" s="13">
        <v>2.35</v>
      </c>
      <c r="Z2813" s="14">
        <v>0</v>
      </c>
    </row>
    <row r="2814" spans="1:26" x14ac:dyDescent="0.25">
      <c r="A2814" s="5" t="s">
        <v>20</v>
      </c>
      <c r="B2814" s="6" t="s">
        <v>3212</v>
      </c>
      <c r="C2814" s="11">
        <v>129</v>
      </c>
      <c r="D2814" s="11">
        <v>104</v>
      </c>
      <c r="E2814" s="11">
        <v>752</v>
      </c>
      <c r="F2814" s="11">
        <v>59</v>
      </c>
      <c r="G2814" s="6" t="s">
        <v>3213</v>
      </c>
      <c r="H2814" s="11">
        <v>412</v>
      </c>
      <c r="I2814" s="11">
        <v>403649</v>
      </c>
      <c r="J2814" s="6" t="s">
        <v>1074</v>
      </c>
      <c r="K2814" s="6" t="s">
        <v>4459</v>
      </c>
      <c r="L2814" s="6"/>
      <c r="M2814" s="11"/>
      <c r="N2814" s="11"/>
      <c r="O2814" s="6"/>
      <c r="P2814" s="11"/>
      <c r="Q2814" s="11">
        <v>31</v>
      </c>
      <c r="R2814" s="6" t="s">
        <v>537</v>
      </c>
      <c r="S2814" s="6" t="s">
        <v>538</v>
      </c>
      <c r="T2814" s="6" t="s">
        <v>54</v>
      </c>
      <c r="U2814" s="11"/>
      <c r="V2814" s="11">
        <v>2009</v>
      </c>
      <c r="W2814" s="11">
        <v>74</v>
      </c>
      <c r="X2814" s="11">
        <v>6.3</v>
      </c>
      <c r="Y2814" s="11">
        <v>2.35</v>
      </c>
      <c r="Z2814" s="12">
        <v>512</v>
      </c>
    </row>
    <row r="2815" spans="1:26" x14ac:dyDescent="0.25">
      <c r="A2815" s="8" t="s">
        <v>20</v>
      </c>
      <c r="B2815" s="9" t="s">
        <v>1564</v>
      </c>
      <c r="C2815" s="13">
        <v>69</v>
      </c>
      <c r="D2815" s="13">
        <v>132</v>
      </c>
      <c r="E2815" s="13">
        <v>333</v>
      </c>
      <c r="F2815" s="13">
        <v>284</v>
      </c>
      <c r="G2815" s="9" t="s">
        <v>1671</v>
      </c>
      <c r="H2815" s="13">
        <v>380</v>
      </c>
      <c r="I2815" s="13">
        <v>274299</v>
      </c>
      <c r="J2815" s="9" t="s">
        <v>3170</v>
      </c>
      <c r="K2815" s="9" t="s">
        <v>5507</v>
      </c>
      <c r="L2815" s="9" t="s">
        <v>1074</v>
      </c>
      <c r="M2815" s="13" t="s">
        <v>5508</v>
      </c>
      <c r="N2815" s="13"/>
      <c r="O2815" s="9"/>
      <c r="P2815" s="13"/>
      <c r="Q2815" s="13">
        <v>55</v>
      </c>
      <c r="R2815" s="9" t="s">
        <v>25</v>
      </c>
      <c r="S2815" s="9" t="s">
        <v>538</v>
      </c>
      <c r="T2815" s="9" t="s">
        <v>1602</v>
      </c>
      <c r="U2815" s="13">
        <v>103000000</v>
      </c>
      <c r="V2815" s="13">
        <v>2002</v>
      </c>
      <c r="W2815" s="13">
        <v>326</v>
      </c>
      <c r="X2815" s="13">
        <v>7.3</v>
      </c>
      <c r="Y2815" s="13">
        <v>1.85</v>
      </c>
      <c r="Z2815" s="14">
        <v>0</v>
      </c>
    </row>
    <row r="2816" spans="1:26" x14ac:dyDescent="0.25">
      <c r="A2816" s="5" t="s">
        <v>20</v>
      </c>
      <c r="B2816" s="6" t="s">
        <v>3216</v>
      </c>
      <c r="C2816" s="11">
        <v>50</v>
      </c>
      <c r="D2816" s="11">
        <v>117</v>
      </c>
      <c r="E2816" s="11">
        <v>2</v>
      </c>
      <c r="F2816" s="11">
        <v>21</v>
      </c>
      <c r="G2816" s="6" t="s">
        <v>2914</v>
      </c>
      <c r="H2816" s="11">
        <v>149</v>
      </c>
      <c r="I2816" s="11"/>
      <c r="J2816" s="6" t="s">
        <v>497</v>
      </c>
      <c r="K2816" s="6"/>
      <c r="L2816" s="6"/>
      <c r="M2816" s="11"/>
      <c r="N2816" s="11"/>
      <c r="O2816" s="6"/>
      <c r="P2816" s="11"/>
      <c r="Q2816" s="11">
        <v>34</v>
      </c>
      <c r="R2816" s="6" t="s">
        <v>687</v>
      </c>
      <c r="S2816" s="6" t="s">
        <v>356</v>
      </c>
      <c r="T2816" s="6" t="s">
        <v>249</v>
      </c>
      <c r="U2816" s="11">
        <v>12000000</v>
      </c>
      <c r="V2816" s="11">
        <v>2010</v>
      </c>
      <c r="W2816" s="11">
        <v>32</v>
      </c>
      <c r="X2816" s="11">
        <v>6.9</v>
      </c>
      <c r="Y2816" s="11">
        <v>2.35</v>
      </c>
      <c r="Z2816" s="12">
        <v>1000</v>
      </c>
    </row>
    <row r="2817" spans="1:26" x14ac:dyDescent="0.25">
      <c r="A2817" s="8" t="s">
        <v>20</v>
      </c>
      <c r="B2817" s="9" t="s">
        <v>822</v>
      </c>
      <c r="C2817" s="13">
        <v>57</v>
      </c>
      <c r="D2817" s="13">
        <v>115</v>
      </c>
      <c r="E2817" s="13">
        <v>168</v>
      </c>
      <c r="F2817" s="13">
        <v>322</v>
      </c>
      <c r="G2817" s="9" t="s">
        <v>695</v>
      </c>
      <c r="H2817" s="13">
        <v>697</v>
      </c>
      <c r="I2817" s="13">
        <v>183088</v>
      </c>
      <c r="J2817" s="9" t="s">
        <v>599</v>
      </c>
      <c r="K2817" s="9" t="s">
        <v>1074</v>
      </c>
      <c r="L2817" s="9" t="s">
        <v>5508</v>
      </c>
      <c r="M2817" s="13"/>
      <c r="N2817" s="13"/>
      <c r="O2817" s="9"/>
      <c r="P2817" s="13"/>
      <c r="Q2817" s="13">
        <v>36</v>
      </c>
      <c r="R2817" s="9" t="s">
        <v>25</v>
      </c>
      <c r="S2817" s="9" t="s">
        <v>26</v>
      </c>
      <c r="T2817" s="9" t="s">
        <v>249</v>
      </c>
      <c r="U2817" s="13">
        <v>15000000</v>
      </c>
      <c r="V2817" s="13">
        <v>2008</v>
      </c>
      <c r="W2817" s="13">
        <v>329</v>
      </c>
      <c r="X2817" s="13">
        <v>7</v>
      </c>
      <c r="Y2817" s="13">
        <v>1.85</v>
      </c>
      <c r="Z2817" s="14">
        <v>702</v>
      </c>
    </row>
    <row r="2818" spans="1:26" x14ac:dyDescent="0.25">
      <c r="A2818" s="5" t="s">
        <v>20</v>
      </c>
      <c r="B2818" s="6" t="s">
        <v>3218</v>
      </c>
      <c r="C2818" s="11">
        <v>116</v>
      </c>
      <c r="D2818" s="11">
        <v>186</v>
      </c>
      <c r="E2818" s="11">
        <v>50</v>
      </c>
      <c r="F2818" s="11">
        <v>338</v>
      </c>
      <c r="G2818" s="6" t="s">
        <v>840</v>
      </c>
      <c r="H2818" s="11">
        <v>13000</v>
      </c>
      <c r="I2818" s="11">
        <v>46495</v>
      </c>
      <c r="J2818" s="6" t="s">
        <v>1074</v>
      </c>
      <c r="K2818" s="6"/>
      <c r="L2818" s="6"/>
      <c r="M2818" s="11"/>
      <c r="N2818" s="11"/>
      <c r="O2818" s="6"/>
      <c r="P2818" s="11"/>
      <c r="Q2818" s="11">
        <v>119</v>
      </c>
      <c r="R2818" s="6" t="s">
        <v>25</v>
      </c>
      <c r="S2818" s="6" t="s">
        <v>26</v>
      </c>
      <c r="T2818" s="6" t="s">
        <v>249</v>
      </c>
      <c r="U2818" s="11">
        <v>14000000</v>
      </c>
      <c r="V2818" s="11">
        <v>2011</v>
      </c>
      <c r="W2818" s="11">
        <v>1000</v>
      </c>
      <c r="X2818" s="11">
        <v>6.5</v>
      </c>
      <c r="Y2818" s="11">
        <v>1.85</v>
      </c>
      <c r="Z2818" s="12">
        <v>0</v>
      </c>
    </row>
    <row r="2819" spans="1:26" x14ac:dyDescent="0.25">
      <c r="A2819" s="8" t="s">
        <v>20</v>
      </c>
      <c r="B2819" s="9" t="s">
        <v>3220</v>
      </c>
      <c r="C2819" s="13">
        <v>45</v>
      </c>
      <c r="D2819" s="13">
        <v>90</v>
      </c>
      <c r="E2819" s="13">
        <v>10</v>
      </c>
      <c r="F2819" s="13">
        <v>378</v>
      </c>
      <c r="G2819" s="9" t="s">
        <v>1973</v>
      </c>
      <c r="H2819" s="13">
        <v>826</v>
      </c>
      <c r="I2819" s="13"/>
      <c r="J2819" s="9" t="s">
        <v>599</v>
      </c>
      <c r="K2819" s="9" t="s">
        <v>1786</v>
      </c>
      <c r="L2819" s="9"/>
      <c r="M2819" s="13"/>
      <c r="N2819" s="13"/>
      <c r="O2819" s="9"/>
      <c r="P2819" s="13"/>
      <c r="Q2819" s="13">
        <v>66</v>
      </c>
      <c r="R2819" s="9" t="s">
        <v>25</v>
      </c>
      <c r="S2819" s="9" t="s">
        <v>121</v>
      </c>
      <c r="T2819" s="9" t="s">
        <v>249</v>
      </c>
      <c r="U2819" s="13"/>
      <c r="V2819" s="13">
        <v>2009</v>
      </c>
      <c r="W2819" s="13">
        <v>521</v>
      </c>
      <c r="X2819" s="13">
        <v>3.6</v>
      </c>
      <c r="Y2819" s="13">
        <v>1.85</v>
      </c>
      <c r="Z2819" s="14">
        <v>934</v>
      </c>
    </row>
    <row r="2820" spans="1:26" x14ac:dyDescent="0.25">
      <c r="A2820" s="5" t="s">
        <v>20</v>
      </c>
      <c r="B2820" s="6" t="s">
        <v>1205</v>
      </c>
      <c r="C2820" s="11">
        <v>87</v>
      </c>
      <c r="D2820" s="11">
        <v>90</v>
      </c>
      <c r="E2820" s="11">
        <v>0</v>
      </c>
      <c r="F2820" s="11">
        <v>767</v>
      </c>
      <c r="G2820" s="6" t="s">
        <v>2312</v>
      </c>
      <c r="H2820" s="11">
        <v>1000</v>
      </c>
      <c r="I2820" s="11">
        <v>1752214</v>
      </c>
      <c r="J2820" s="6" t="s">
        <v>599</v>
      </c>
      <c r="K2820" s="6" t="s">
        <v>1074</v>
      </c>
      <c r="L2820" s="6" t="s">
        <v>4459</v>
      </c>
      <c r="M2820" s="11"/>
      <c r="N2820" s="11"/>
      <c r="O2820" s="6"/>
      <c r="P2820" s="11"/>
      <c r="Q2820" s="11">
        <v>104</v>
      </c>
      <c r="R2820" s="6" t="s">
        <v>25</v>
      </c>
      <c r="S2820" s="6" t="s">
        <v>26</v>
      </c>
      <c r="T2820" s="6" t="s">
        <v>54</v>
      </c>
      <c r="U2820" s="11">
        <v>14000000</v>
      </c>
      <c r="V2820" s="11">
        <v>2010</v>
      </c>
      <c r="W2820" s="11">
        <v>872</v>
      </c>
      <c r="X2820" s="11">
        <v>7.7</v>
      </c>
      <c r="Y2820" s="11">
        <v>1.85</v>
      </c>
      <c r="Z2820" s="12">
        <v>14000</v>
      </c>
    </row>
    <row r="2821" spans="1:26" x14ac:dyDescent="0.25">
      <c r="A2821" s="8" t="s">
        <v>20</v>
      </c>
      <c r="B2821" s="9" t="s">
        <v>415</v>
      </c>
      <c r="C2821" s="13">
        <v>357</v>
      </c>
      <c r="D2821" s="13">
        <v>134</v>
      </c>
      <c r="E2821" s="13">
        <v>0</v>
      </c>
      <c r="F2821" s="13">
        <v>11000</v>
      </c>
      <c r="G2821" s="9" t="s">
        <v>204</v>
      </c>
      <c r="H2821" s="13">
        <v>15000</v>
      </c>
      <c r="I2821" s="13">
        <v>83025853</v>
      </c>
      <c r="J2821" s="9" t="s">
        <v>1074</v>
      </c>
      <c r="K2821" s="9" t="s">
        <v>4459</v>
      </c>
      <c r="L2821" s="9"/>
      <c r="M2821" s="13"/>
      <c r="N2821" s="13"/>
      <c r="O2821" s="9"/>
      <c r="P2821" s="13"/>
      <c r="Q2821" s="13">
        <v>2254</v>
      </c>
      <c r="R2821" s="9" t="s">
        <v>25</v>
      </c>
      <c r="S2821" s="9" t="s">
        <v>26</v>
      </c>
      <c r="T2821" s="9" t="s">
        <v>249</v>
      </c>
      <c r="U2821" s="13">
        <v>14000000</v>
      </c>
      <c r="V2821" s="13">
        <v>2005</v>
      </c>
      <c r="W2821" s="13">
        <v>13000</v>
      </c>
      <c r="X2821" s="13">
        <v>7.7</v>
      </c>
      <c r="Y2821" s="13">
        <v>1.85</v>
      </c>
      <c r="Z2821" s="14">
        <v>13000</v>
      </c>
    </row>
    <row r="2822" spans="1:26" x14ac:dyDescent="0.25">
      <c r="A2822" s="5" t="s">
        <v>20</v>
      </c>
      <c r="B2822" s="6" t="s">
        <v>351</v>
      </c>
      <c r="C2822" s="11">
        <v>348</v>
      </c>
      <c r="D2822" s="11">
        <v>101</v>
      </c>
      <c r="E2822" s="11">
        <v>473</v>
      </c>
      <c r="F2822" s="11">
        <v>429</v>
      </c>
      <c r="G2822" s="6" t="s">
        <v>542</v>
      </c>
      <c r="H2822" s="11">
        <v>833</v>
      </c>
      <c r="I2822" s="11">
        <v>190871240</v>
      </c>
      <c r="J2822" s="6" t="s">
        <v>497</v>
      </c>
      <c r="K2822" s="6" t="s">
        <v>378</v>
      </c>
      <c r="L2822" s="6" t="s">
        <v>599</v>
      </c>
      <c r="M2822" s="11" t="s">
        <v>2970</v>
      </c>
      <c r="N2822" s="11"/>
      <c r="O2822" s="6"/>
      <c r="P2822" s="11"/>
      <c r="Q2822" s="11">
        <v>491</v>
      </c>
      <c r="R2822" s="6" t="s">
        <v>25</v>
      </c>
      <c r="S2822" s="6" t="s">
        <v>26</v>
      </c>
      <c r="T2822" s="6" t="s">
        <v>27</v>
      </c>
      <c r="U2822" s="11">
        <v>125000000</v>
      </c>
      <c r="V2822" s="11">
        <v>2014</v>
      </c>
      <c r="W2822" s="11">
        <v>809</v>
      </c>
      <c r="X2822" s="11">
        <v>5.9</v>
      </c>
      <c r="Y2822" s="11">
        <v>2.35</v>
      </c>
      <c r="Z2822" s="12">
        <v>62000</v>
      </c>
    </row>
    <row r="2823" spans="1:26" x14ac:dyDescent="0.25">
      <c r="A2823" s="8" t="s">
        <v>20</v>
      </c>
      <c r="B2823" s="9" t="s">
        <v>2734</v>
      </c>
      <c r="C2823" s="13">
        <v>88</v>
      </c>
      <c r="D2823" s="13">
        <v>97</v>
      </c>
      <c r="E2823" s="13">
        <v>143</v>
      </c>
      <c r="F2823" s="13">
        <v>201</v>
      </c>
      <c r="G2823" s="9" t="s">
        <v>2576</v>
      </c>
      <c r="H2823" s="13">
        <v>927</v>
      </c>
      <c r="I2823" s="13">
        <v>56631572</v>
      </c>
      <c r="J2823" s="9" t="s">
        <v>599</v>
      </c>
      <c r="K2823" s="9" t="s">
        <v>4459</v>
      </c>
      <c r="L2823" s="9"/>
      <c r="M2823" s="13"/>
      <c r="N2823" s="13"/>
      <c r="O2823" s="9"/>
      <c r="P2823" s="13"/>
      <c r="Q2823" s="13">
        <v>248</v>
      </c>
      <c r="R2823" s="9" t="s">
        <v>25</v>
      </c>
      <c r="S2823" s="9" t="s">
        <v>26</v>
      </c>
      <c r="T2823" s="9" t="s">
        <v>27</v>
      </c>
      <c r="U2823" s="13">
        <v>12000000</v>
      </c>
      <c r="V2823" s="13">
        <v>1995</v>
      </c>
      <c r="W2823" s="13">
        <v>281</v>
      </c>
      <c r="X2823" s="13">
        <v>6.8</v>
      </c>
      <c r="Y2823" s="13">
        <v>1.85</v>
      </c>
      <c r="Z2823" s="14">
        <v>0</v>
      </c>
    </row>
    <row r="2824" spans="1:26" x14ac:dyDescent="0.25">
      <c r="A2824" s="5" t="s">
        <v>20</v>
      </c>
      <c r="B2824" s="6" t="s">
        <v>2778</v>
      </c>
      <c r="C2824" s="11">
        <v>181</v>
      </c>
      <c r="D2824" s="11">
        <v>107</v>
      </c>
      <c r="E2824" s="11">
        <v>162</v>
      </c>
      <c r="F2824" s="11">
        <v>135</v>
      </c>
      <c r="G2824" s="6" t="s">
        <v>418</v>
      </c>
      <c r="H2824" s="11">
        <v>2000</v>
      </c>
      <c r="I2824" s="11">
        <v>15854988</v>
      </c>
      <c r="J2824" s="6" t="s">
        <v>1074</v>
      </c>
      <c r="K2824" s="6" t="s">
        <v>4459</v>
      </c>
      <c r="L2824" s="6"/>
      <c r="M2824" s="11"/>
      <c r="N2824" s="11"/>
      <c r="O2824" s="6"/>
      <c r="P2824" s="11"/>
      <c r="Q2824" s="11">
        <v>378</v>
      </c>
      <c r="R2824" s="6" t="s">
        <v>25</v>
      </c>
      <c r="S2824" s="6" t="s">
        <v>26</v>
      </c>
      <c r="T2824" s="6" t="s">
        <v>27</v>
      </c>
      <c r="U2824" s="11">
        <v>13500000</v>
      </c>
      <c r="V2824" s="11">
        <v>2002</v>
      </c>
      <c r="W2824" s="11">
        <v>258</v>
      </c>
      <c r="X2824" s="11">
        <v>7.4</v>
      </c>
      <c r="Y2824" s="11">
        <v>1.85</v>
      </c>
      <c r="Z2824" s="12">
        <v>0</v>
      </c>
    </row>
    <row r="2825" spans="1:26" x14ac:dyDescent="0.25">
      <c r="A2825" s="8" t="s">
        <v>20</v>
      </c>
      <c r="B2825" s="9" t="s">
        <v>1966</v>
      </c>
      <c r="C2825" s="13">
        <v>107</v>
      </c>
      <c r="D2825" s="13">
        <v>99</v>
      </c>
      <c r="E2825" s="13">
        <v>38</v>
      </c>
      <c r="F2825" s="13">
        <v>390</v>
      </c>
      <c r="G2825" s="9" t="s">
        <v>2499</v>
      </c>
      <c r="H2825" s="13">
        <v>3000</v>
      </c>
      <c r="I2825" s="13">
        <v>12282677</v>
      </c>
      <c r="J2825" s="9" t="s">
        <v>599</v>
      </c>
      <c r="K2825" s="9" t="s">
        <v>2970</v>
      </c>
      <c r="L2825" s="9"/>
      <c r="M2825" s="13"/>
      <c r="N2825" s="13"/>
      <c r="O2825" s="9"/>
      <c r="P2825" s="13"/>
      <c r="Q2825" s="13">
        <v>96</v>
      </c>
      <c r="R2825" s="9" t="s">
        <v>25</v>
      </c>
      <c r="S2825" s="9" t="s">
        <v>26</v>
      </c>
      <c r="T2825" s="9" t="s">
        <v>249</v>
      </c>
      <c r="U2825" s="13">
        <v>14000000</v>
      </c>
      <c r="V2825" s="13">
        <v>2015</v>
      </c>
      <c r="W2825" s="13">
        <v>837</v>
      </c>
      <c r="X2825" s="13">
        <v>5.0999999999999996</v>
      </c>
      <c r="Y2825" s="13">
        <v>1.85</v>
      </c>
      <c r="Z2825" s="14">
        <v>0</v>
      </c>
    </row>
    <row r="2826" spans="1:26" x14ac:dyDescent="0.25">
      <c r="A2826" s="5" t="s">
        <v>20</v>
      </c>
      <c r="B2826" s="6" t="s">
        <v>42</v>
      </c>
      <c r="C2826" s="11">
        <v>53</v>
      </c>
      <c r="D2826" s="11">
        <v>55</v>
      </c>
      <c r="E2826" s="11"/>
      <c r="F2826" s="11">
        <v>2</v>
      </c>
      <c r="G2826" s="6" t="s">
        <v>3221</v>
      </c>
      <c r="H2826" s="11">
        <v>20</v>
      </c>
      <c r="I2826" s="11">
        <v>447093</v>
      </c>
      <c r="J2826" s="6" t="s">
        <v>1074</v>
      </c>
      <c r="K2826" s="6"/>
      <c r="L2826" s="6"/>
      <c r="M2826" s="11"/>
      <c r="N2826" s="11"/>
      <c r="O2826" s="6"/>
      <c r="P2826" s="11"/>
      <c r="Q2826" s="11">
        <v>37</v>
      </c>
      <c r="R2826" s="6" t="s">
        <v>3222</v>
      </c>
      <c r="S2826" s="6" t="s">
        <v>3223</v>
      </c>
      <c r="T2826" s="6" t="s">
        <v>881</v>
      </c>
      <c r="U2826" s="11"/>
      <c r="V2826" s="11"/>
      <c r="W2826" s="11">
        <v>3</v>
      </c>
      <c r="X2826" s="11">
        <v>9.1</v>
      </c>
      <c r="Y2826" s="11">
        <v>1.33</v>
      </c>
      <c r="Z2826" s="12">
        <v>0</v>
      </c>
    </row>
    <row r="2827" spans="1:26" x14ac:dyDescent="0.25">
      <c r="A2827" s="8" t="s">
        <v>20</v>
      </c>
      <c r="B2827" s="9" t="s">
        <v>2361</v>
      </c>
      <c r="C2827" s="13">
        <v>132</v>
      </c>
      <c r="D2827" s="13">
        <v>124</v>
      </c>
      <c r="E2827" s="13">
        <v>133</v>
      </c>
      <c r="F2827" s="13">
        <v>170</v>
      </c>
      <c r="G2827" s="9" t="s">
        <v>3224</v>
      </c>
      <c r="H2827" s="13">
        <v>14000</v>
      </c>
      <c r="I2827" s="13">
        <v>7060876</v>
      </c>
      <c r="J2827" s="9" t="s">
        <v>3170</v>
      </c>
      <c r="K2827" s="9" t="s">
        <v>1074</v>
      </c>
      <c r="L2827" s="9"/>
      <c r="M2827" s="13"/>
      <c r="N2827" s="13"/>
      <c r="O2827" s="9"/>
      <c r="P2827" s="13"/>
      <c r="Q2827" s="13">
        <v>314</v>
      </c>
      <c r="R2827" s="9" t="s">
        <v>25</v>
      </c>
      <c r="S2827" s="9" t="s">
        <v>34</v>
      </c>
      <c r="T2827" s="9" t="s">
        <v>249</v>
      </c>
      <c r="U2827" s="13">
        <v>13500000</v>
      </c>
      <c r="V2827" s="13">
        <v>2000</v>
      </c>
      <c r="W2827" s="13">
        <v>230</v>
      </c>
      <c r="X2827" s="13">
        <v>7.4</v>
      </c>
      <c r="Y2827" s="13">
        <v>1.85</v>
      </c>
      <c r="Z2827" s="14">
        <v>0</v>
      </c>
    </row>
    <row r="2828" spans="1:26" x14ac:dyDescent="0.25">
      <c r="A2828" s="5" t="s">
        <v>20</v>
      </c>
      <c r="B2828" s="6" t="s">
        <v>3126</v>
      </c>
      <c r="C2828" s="11">
        <v>401</v>
      </c>
      <c r="D2828" s="11">
        <v>110</v>
      </c>
      <c r="E2828" s="11">
        <v>454</v>
      </c>
      <c r="F2828" s="11">
        <v>816</v>
      </c>
      <c r="G2828" s="6" t="s">
        <v>813</v>
      </c>
      <c r="H2828" s="11">
        <v>2000</v>
      </c>
      <c r="I2828" s="11">
        <v>14989761</v>
      </c>
      <c r="J2828" s="6" t="s">
        <v>599</v>
      </c>
      <c r="K2828" s="6" t="s">
        <v>5507</v>
      </c>
      <c r="L2828" s="6"/>
      <c r="M2828" s="11"/>
      <c r="N2828" s="11"/>
      <c r="O2828" s="6"/>
      <c r="P2828" s="11"/>
      <c r="Q2828" s="11">
        <v>284</v>
      </c>
      <c r="R2828" s="6" t="s">
        <v>25</v>
      </c>
      <c r="S2828" s="6" t="s">
        <v>34</v>
      </c>
      <c r="T2828" s="6" t="s">
        <v>249</v>
      </c>
      <c r="U2828" s="11">
        <v>15000000</v>
      </c>
      <c r="V2828" s="11">
        <v>2012</v>
      </c>
      <c r="W2828" s="11">
        <v>906</v>
      </c>
      <c r="X2828" s="11">
        <v>7.2</v>
      </c>
      <c r="Y2828" s="11">
        <v>2.35</v>
      </c>
      <c r="Z2828" s="12">
        <v>52000</v>
      </c>
    </row>
    <row r="2829" spans="1:26" x14ac:dyDescent="0.25">
      <c r="A2829" s="8" t="s">
        <v>20</v>
      </c>
      <c r="B2829" s="9" t="s">
        <v>2927</v>
      </c>
      <c r="C2829" s="13">
        <v>58</v>
      </c>
      <c r="D2829" s="13">
        <v>105</v>
      </c>
      <c r="E2829" s="13">
        <v>148</v>
      </c>
      <c r="F2829" s="13">
        <v>400</v>
      </c>
      <c r="G2829" s="9" t="s">
        <v>2976</v>
      </c>
      <c r="H2829" s="13">
        <v>539</v>
      </c>
      <c r="I2829" s="13">
        <v>687081</v>
      </c>
      <c r="J2829" s="9" t="s">
        <v>5507</v>
      </c>
      <c r="K2829" s="9" t="s">
        <v>1074</v>
      </c>
      <c r="L2829" s="9" t="s">
        <v>2909</v>
      </c>
      <c r="M2829" s="13" t="s">
        <v>5505</v>
      </c>
      <c r="N2829" s="13" t="s">
        <v>2604</v>
      </c>
      <c r="O2829" s="9"/>
      <c r="P2829" s="13"/>
      <c r="Q2829" s="13">
        <v>59</v>
      </c>
      <c r="R2829" s="9" t="s">
        <v>25</v>
      </c>
      <c r="S2829" s="9" t="s">
        <v>26</v>
      </c>
      <c r="T2829" s="9" t="s">
        <v>249</v>
      </c>
      <c r="U2829" s="13"/>
      <c r="V2829" s="13">
        <v>2001</v>
      </c>
      <c r="W2829" s="13">
        <v>508</v>
      </c>
      <c r="X2829" s="13">
        <v>6</v>
      </c>
      <c r="Y2829" s="13">
        <v>1.85</v>
      </c>
      <c r="Z2829" s="14">
        <v>329</v>
      </c>
    </row>
    <row r="2830" spans="1:26" x14ac:dyDescent="0.25">
      <c r="A2830" s="5" t="s">
        <v>20</v>
      </c>
      <c r="B2830" s="6" t="s">
        <v>42</v>
      </c>
      <c r="C2830" s="11">
        <v>1</v>
      </c>
      <c r="D2830" s="11">
        <v>41</v>
      </c>
      <c r="E2830" s="11"/>
      <c r="F2830" s="11">
        <v>2</v>
      </c>
      <c r="G2830" s="6" t="s">
        <v>3225</v>
      </c>
      <c r="H2830" s="11">
        <v>70</v>
      </c>
      <c r="I2830" s="11"/>
      <c r="J2830" s="6" t="s">
        <v>497</v>
      </c>
      <c r="K2830" s="6" t="s">
        <v>5507</v>
      </c>
      <c r="L2830" s="6" t="s">
        <v>1074</v>
      </c>
      <c r="M2830" s="11" t="s">
        <v>2604</v>
      </c>
      <c r="N2830" s="11"/>
      <c r="O2830" s="6"/>
      <c r="P2830" s="11"/>
      <c r="Q2830" s="11">
        <v>2</v>
      </c>
      <c r="R2830" s="6" t="s">
        <v>3222</v>
      </c>
      <c r="S2830" s="6" t="s">
        <v>3223</v>
      </c>
      <c r="T2830" s="6" t="s">
        <v>42</v>
      </c>
      <c r="U2830" s="11"/>
      <c r="V2830" s="11"/>
      <c r="W2830" s="11">
        <v>2</v>
      </c>
      <c r="X2830" s="11">
        <v>7.4</v>
      </c>
      <c r="Y2830" s="11"/>
      <c r="Z2830" s="12">
        <v>64</v>
      </c>
    </row>
    <row r="2831" spans="1:26" x14ac:dyDescent="0.25">
      <c r="A2831" s="8" t="s">
        <v>20</v>
      </c>
      <c r="B2831" s="9" t="s">
        <v>958</v>
      </c>
      <c r="C2831" s="13">
        <v>192</v>
      </c>
      <c r="D2831" s="13">
        <v>178</v>
      </c>
      <c r="E2831" s="13">
        <v>101</v>
      </c>
      <c r="F2831" s="13">
        <v>471</v>
      </c>
      <c r="G2831" s="9" t="s">
        <v>3226</v>
      </c>
      <c r="H2831" s="13">
        <v>918</v>
      </c>
      <c r="I2831" s="13">
        <v>5501940</v>
      </c>
      <c r="J2831" s="9" t="s">
        <v>3170</v>
      </c>
      <c r="K2831" s="9" t="s">
        <v>1074</v>
      </c>
      <c r="L2831" s="9" t="s">
        <v>5155</v>
      </c>
      <c r="M2831" s="13" t="s">
        <v>5508</v>
      </c>
      <c r="N2831" s="13"/>
      <c r="O2831" s="9"/>
      <c r="P2831" s="13"/>
      <c r="Q2831" s="13">
        <v>564</v>
      </c>
      <c r="R2831" s="9" t="s">
        <v>2284</v>
      </c>
      <c r="S2831" s="9" t="s">
        <v>318</v>
      </c>
      <c r="T2831" s="9" t="s">
        <v>249</v>
      </c>
      <c r="U2831" s="13">
        <v>13500000</v>
      </c>
      <c r="V2831" s="13">
        <v>2004</v>
      </c>
      <c r="W2831" s="13">
        <v>653</v>
      </c>
      <c r="X2831" s="13">
        <v>8.3000000000000007</v>
      </c>
      <c r="Y2831" s="13">
        <v>1.85</v>
      </c>
      <c r="Z2831" s="14">
        <v>14000</v>
      </c>
    </row>
    <row r="2832" spans="1:26" x14ac:dyDescent="0.25">
      <c r="A2832" s="5" t="s">
        <v>20</v>
      </c>
      <c r="B2832" s="6" t="s">
        <v>1118</v>
      </c>
      <c r="C2832" s="11">
        <v>157</v>
      </c>
      <c r="D2832" s="11">
        <v>125</v>
      </c>
      <c r="E2832" s="11">
        <v>448</v>
      </c>
      <c r="F2832" s="11">
        <v>93</v>
      </c>
      <c r="G2832" s="6" t="s">
        <v>3227</v>
      </c>
      <c r="H2832" s="11">
        <v>273</v>
      </c>
      <c r="I2832" s="11">
        <v>2086345</v>
      </c>
      <c r="J2832" s="6" t="s">
        <v>3170</v>
      </c>
      <c r="K2832" s="6" t="s">
        <v>1074</v>
      </c>
      <c r="L2832" s="6" t="s">
        <v>4459</v>
      </c>
      <c r="M2832" s="11"/>
      <c r="N2832" s="11"/>
      <c r="O2832" s="6"/>
      <c r="P2832" s="11"/>
      <c r="Q2832" s="11">
        <v>140</v>
      </c>
      <c r="R2832" s="6" t="s">
        <v>919</v>
      </c>
      <c r="S2832" s="6" t="s">
        <v>1121</v>
      </c>
      <c r="T2832" s="6" t="s">
        <v>27</v>
      </c>
      <c r="U2832" s="11">
        <v>10000000</v>
      </c>
      <c r="V2832" s="11">
        <v>2004</v>
      </c>
      <c r="W2832" s="11">
        <v>114</v>
      </c>
      <c r="X2832" s="11">
        <v>8.1</v>
      </c>
      <c r="Y2832" s="11">
        <v>2.35</v>
      </c>
      <c r="Z2832" s="12">
        <v>0</v>
      </c>
    </row>
    <row r="2833" spans="1:26" x14ac:dyDescent="0.25">
      <c r="A2833" s="8" t="s">
        <v>20</v>
      </c>
      <c r="B2833" s="9" t="s">
        <v>2774</v>
      </c>
      <c r="C2833" s="13">
        <v>454</v>
      </c>
      <c r="D2833" s="13">
        <v>108</v>
      </c>
      <c r="E2833" s="13">
        <v>143</v>
      </c>
      <c r="F2833" s="13">
        <v>21</v>
      </c>
      <c r="G2833" s="9" t="s">
        <v>3229</v>
      </c>
      <c r="H2833" s="13">
        <v>19000</v>
      </c>
      <c r="I2833" s="13">
        <v>2605039</v>
      </c>
      <c r="J2833" s="9" t="s">
        <v>1074</v>
      </c>
      <c r="K2833" s="9" t="s">
        <v>1786</v>
      </c>
      <c r="L2833" s="9" t="s">
        <v>2970</v>
      </c>
      <c r="M2833" s="13" t="s">
        <v>2604</v>
      </c>
      <c r="N2833" s="13"/>
      <c r="O2833" s="9"/>
      <c r="P2833" s="13"/>
      <c r="Q2833" s="13">
        <v>616</v>
      </c>
      <c r="R2833" s="9" t="s">
        <v>25</v>
      </c>
      <c r="S2833" s="9" t="s">
        <v>34</v>
      </c>
      <c r="T2833" s="9" t="s">
        <v>249</v>
      </c>
      <c r="U2833" s="13"/>
      <c r="V2833" s="13">
        <v>2013</v>
      </c>
      <c r="W2833" s="13">
        <v>50</v>
      </c>
      <c r="X2833" s="13">
        <v>6.3</v>
      </c>
      <c r="Y2833" s="13">
        <v>1.85</v>
      </c>
      <c r="Z2833" s="14">
        <v>29000</v>
      </c>
    </row>
    <row r="2834" spans="1:26" x14ac:dyDescent="0.25">
      <c r="A2834" s="5" t="s">
        <v>20</v>
      </c>
      <c r="B2834" s="6" t="s">
        <v>999</v>
      </c>
      <c r="C2834" s="11">
        <v>62</v>
      </c>
      <c r="D2834" s="11">
        <v>121</v>
      </c>
      <c r="E2834" s="11">
        <v>272</v>
      </c>
      <c r="F2834" s="11">
        <v>227</v>
      </c>
      <c r="G2834" s="6" t="s">
        <v>1387</v>
      </c>
      <c r="H2834" s="11">
        <v>49000</v>
      </c>
      <c r="I2834" s="11">
        <v>123922370</v>
      </c>
      <c r="J2834" s="6" t="s">
        <v>3170</v>
      </c>
      <c r="K2834" s="6" t="s">
        <v>599</v>
      </c>
      <c r="L2834" s="6" t="s">
        <v>1074</v>
      </c>
      <c r="M2834" s="11" t="s">
        <v>5508</v>
      </c>
      <c r="N2834" s="11"/>
      <c r="O2834" s="6"/>
      <c r="P2834" s="11"/>
      <c r="Q2834" s="11">
        <v>131</v>
      </c>
      <c r="R2834" s="6" t="s">
        <v>25</v>
      </c>
      <c r="S2834" s="6" t="s">
        <v>26</v>
      </c>
      <c r="T2834" s="6" t="s">
        <v>249</v>
      </c>
      <c r="U2834" s="11">
        <v>13000000</v>
      </c>
      <c r="V2834" s="11">
        <v>1987</v>
      </c>
      <c r="W2834" s="11">
        <v>263</v>
      </c>
      <c r="X2834" s="11">
        <v>7.3</v>
      </c>
      <c r="Y2834" s="11">
        <v>1.85</v>
      </c>
      <c r="Z2834" s="12">
        <v>0</v>
      </c>
    </row>
    <row r="2835" spans="1:26" x14ac:dyDescent="0.25">
      <c r="A2835" s="8" t="s">
        <v>20</v>
      </c>
      <c r="B2835" s="9" t="s">
        <v>2133</v>
      </c>
      <c r="C2835" s="13">
        <v>4</v>
      </c>
      <c r="D2835" s="13">
        <v>100</v>
      </c>
      <c r="E2835" s="13">
        <v>26</v>
      </c>
      <c r="F2835" s="13">
        <v>385</v>
      </c>
      <c r="G2835" s="9" t="s">
        <v>3230</v>
      </c>
      <c r="H2835" s="13">
        <v>898</v>
      </c>
      <c r="I2835" s="13">
        <v>163591</v>
      </c>
      <c r="J2835" s="9" t="s">
        <v>599</v>
      </c>
      <c r="K2835" s="9"/>
      <c r="L2835" s="9"/>
      <c r="M2835" s="13"/>
      <c r="N2835" s="13"/>
      <c r="O2835" s="9"/>
      <c r="P2835" s="13"/>
      <c r="Q2835" s="13">
        <v>17</v>
      </c>
      <c r="R2835" s="9" t="s">
        <v>25</v>
      </c>
      <c r="S2835" s="9" t="s">
        <v>1624</v>
      </c>
      <c r="T2835" s="9" t="s">
        <v>27</v>
      </c>
      <c r="U2835" s="13">
        <v>13400000</v>
      </c>
      <c r="V2835" s="13">
        <v>2010</v>
      </c>
      <c r="W2835" s="13">
        <v>391</v>
      </c>
      <c r="X2835" s="13">
        <v>3.6</v>
      </c>
      <c r="Y2835" s="13">
        <v>1.78</v>
      </c>
      <c r="Z2835" s="14">
        <v>502</v>
      </c>
    </row>
    <row r="2836" spans="1:26" x14ac:dyDescent="0.25">
      <c r="A2836" s="5" t="s">
        <v>20</v>
      </c>
      <c r="B2836" s="6" t="s">
        <v>419</v>
      </c>
      <c r="C2836" s="11">
        <v>84</v>
      </c>
      <c r="D2836" s="11">
        <v>115</v>
      </c>
      <c r="E2836" s="11">
        <v>209</v>
      </c>
      <c r="F2836" s="11">
        <v>41</v>
      </c>
      <c r="G2836" s="6" t="s">
        <v>3231</v>
      </c>
      <c r="H2836" s="11">
        <v>569</v>
      </c>
      <c r="I2836" s="11">
        <v>73000942</v>
      </c>
      <c r="J2836" s="6" t="s">
        <v>41</v>
      </c>
      <c r="K2836" s="6" t="s">
        <v>2909</v>
      </c>
      <c r="L2836" s="6"/>
      <c r="M2836" s="11"/>
      <c r="N2836" s="11"/>
      <c r="O2836" s="6"/>
      <c r="P2836" s="11"/>
      <c r="Q2836" s="11">
        <v>233</v>
      </c>
      <c r="R2836" s="6" t="s">
        <v>25</v>
      </c>
      <c r="S2836" s="6" t="s">
        <v>26</v>
      </c>
      <c r="T2836" s="6" t="s">
        <v>126</v>
      </c>
      <c r="U2836" s="11">
        <v>13000000</v>
      </c>
      <c r="V2836" s="11">
        <v>2011</v>
      </c>
      <c r="W2836" s="11">
        <v>69</v>
      </c>
      <c r="X2836" s="11">
        <v>1.6</v>
      </c>
      <c r="Y2836" s="11">
        <v>1.85</v>
      </c>
      <c r="Z2836" s="12">
        <v>62000</v>
      </c>
    </row>
    <row r="2837" spans="1:26" x14ac:dyDescent="0.25">
      <c r="A2837" s="8" t="s">
        <v>20</v>
      </c>
      <c r="B2837" s="9" t="s">
        <v>460</v>
      </c>
      <c r="C2837" s="13">
        <v>669</v>
      </c>
      <c r="D2837" s="13">
        <v>108</v>
      </c>
      <c r="E2837" s="13">
        <v>0</v>
      </c>
      <c r="F2837" s="13">
        <v>1000</v>
      </c>
      <c r="G2837" s="9" t="s">
        <v>132</v>
      </c>
      <c r="H2837" s="13">
        <v>20000</v>
      </c>
      <c r="I2837" s="13">
        <v>106952327</v>
      </c>
      <c r="J2837" s="9" t="s">
        <v>1074</v>
      </c>
      <c r="K2837" s="9" t="s">
        <v>2604</v>
      </c>
      <c r="L2837" s="9"/>
      <c r="M2837" s="13"/>
      <c r="N2837" s="13"/>
      <c r="O2837" s="9"/>
      <c r="P2837" s="13"/>
      <c r="Q2837" s="13">
        <v>1140</v>
      </c>
      <c r="R2837" s="9" t="s">
        <v>25</v>
      </c>
      <c r="S2837" s="9" t="s">
        <v>26</v>
      </c>
      <c r="T2837" s="9" t="s">
        <v>249</v>
      </c>
      <c r="U2837" s="13">
        <v>13000000</v>
      </c>
      <c r="V2837" s="13">
        <v>2010</v>
      </c>
      <c r="W2837" s="13">
        <v>15000</v>
      </c>
      <c r="X2837" s="13">
        <v>8</v>
      </c>
      <c r="Y2837" s="13">
        <v>2.35</v>
      </c>
      <c r="Z2837" s="14">
        <v>106000</v>
      </c>
    </row>
    <row r="2838" spans="1:26" x14ac:dyDescent="0.25">
      <c r="A2838" s="5" t="s">
        <v>20</v>
      </c>
      <c r="B2838" s="6" t="s">
        <v>520</v>
      </c>
      <c r="C2838" s="11">
        <v>492</v>
      </c>
      <c r="D2838" s="11">
        <v>117</v>
      </c>
      <c r="E2838" s="11">
        <v>294</v>
      </c>
      <c r="F2838" s="11">
        <v>1000</v>
      </c>
      <c r="G2838" s="6" t="s">
        <v>521</v>
      </c>
      <c r="H2838" s="11">
        <v>10000</v>
      </c>
      <c r="I2838" s="11">
        <v>58607007</v>
      </c>
      <c r="J2838" s="6" t="s">
        <v>497</v>
      </c>
      <c r="K2838" s="6" t="s">
        <v>5507</v>
      </c>
      <c r="L2838" s="6" t="s">
        <v>2970</v>
      </c>
      <c r="M2838" s="11" t="s">
        <v>2604</v>
      </c>
      <c r="N2838" s="11"/>
      <c r="O2838" s="6"/>
      <c r="P2838" s="11"/>
      <c r="Q2838" s="11">
        <v>630</v>
      </c>
      <c r="R2838" s="6" t="s">
        <v>25</v>
      </c>
      <c r="S2838" s="6" t="s">
        <v>26</v>
      </c>
      <c r="T2838" s="6" t="s">
        <v>27</v>
      </c>
      <c r="U2838" s="11">
        <v>100000000</v>
      </c>
      <c r="V2838" s="11">
        <v>2014</v>
      </c>
      <c r="W2838" s="11">
        <v>2000</v>
      </c>
      <c r="X2838" s="11">
        <v>6.2</v>
      </c>
      <c r="Y2838" s="11">
        <v>2.35</v>
      </c>
      <c r="Z2838" s="12">
        <v>60000</v>
      </c>
    </row>
    <row r="2839" spans="1:26" x14ac:dyDescent="0.25">
      <c r="A2839" s="8" t="s">
        <v>20</v>
      </c>
      <c r="B2839" s="9" t="s">
        <v>1435</v>
      </c>
      <c r="C2839" s="13">
        <v>149</v>
      </c>
      <c r="D2839" s="13">
        <v>220</v>
      </c>
      <c r="E2839" s="13">
        <v>0</v>
      </c>
      <c r="F2839" s="13">
        <v>3000</v>
      </c>
      <c r="G2839" s="9" t="s">
        <v>818</v>
      </c>
      <c r="H2839" s="13">
        <v>22000</v>
      </c>
      <c r="I2839" s="13">
        <v>57300000</v>
      </c>
      <c r="J2839" s="9" t="s">
        <v>5507</v>
      </c>
      <c r="K2839" s="9" t="s">
        <v>1074</v>
      </c>
      <c r="L2839" s="9"/>
      <c r="M2839" s="13"/>
      <c r="N2839" s="13"/>
      <c r="O2839" s="9"/>
      <c r="P2839" s="13"/>
      <c r="Q2839" s="13">
        <v>650</v>
      </c>
      <c r="R2839" s="9" t="s">
        <v>25</v>
      </c>
      <c r="S2839" s="9" t="s">
        <v>26</v>
      </c>
      <c r="T2839" s="9" t="s">
        <v>249</v>
      </c>
      <c r="U2839" s="13">
        <v>13000000</v>
      </c>
      <c r="V2839" s="13">
        <v>1974</v>
      </c>
      <c r="W2839" s="13">
        <v>14000</v>
      </c>
      <c r="X2839" s="13">
        <v>9</v>
      </c>
      <c r="Y2839" s="13">
        <v>1.85</v>
      </c>
      <c r="Z2839" s="14">
        <v>14000</v>
      </c>
    </row>
    <row r="2840" spans="1:26" x14ac:dyDescent="0.25">
      <c r="A2840" s="5" t="s">
        <v>20</v>
      </c>
      <c r="B2840" s="6" t="s">
        <v>1640</v>
      </c>
      <c r="C2840" s="11">
        <v>101</v>
      </c>
      <c r="D2840" s="11">
        <v>112</v>
      </c>
      <c r="E2840" s="11">
        <v>49</v>
      </c>
      <c r="F2840" s="11">
        <v>237</v>
      </c>
      <c r="G2840" s="6" t="s">
        <v>1774</v>
      </c>
      <c r="H2840" s="11">
        <v>656</v>
      </c>
      <c r="I2840" s="11">
        <v>91038276</v>
      </c>
      <c r="J2840" s="6" t="s">
        <v>1074</v>
      </c>
      <c r="K2840" s="6" t="s">
        <v>2909</v>
      </c>
      <c r="L2840" s="6" t="s">
        <v>4459</v>
      </c>
      <c r="M2840" s="11"/>
      <c r="N2840" s="11"/>
      <c r="O2840" s="6"/>
      <c r="P2840" s="11"/>
      <c r="Q2840" s="11">
        <v>320</v>
      </c>
      <c r="R2840" s="6" t="s">
        <v>25</v>
      </c>
      <c r="S2840" s="6" t="s">
        <v>26</v>
      </c>
      <c r="T2840" s="6" t="s">
        <v>27</v>
      </c>
      <c r="U2840" s="11">
        <v>13000000</v>
      </c>
      <c r="V2840" s="11">
        <v>2001</v>
      </c>
      <c r="W2840" s="11">
        <v>363</v>
      </c>
      <c r="X2840" s="11">
        <v>6.1</v>
      </c>
      <c r="Y2840" s="11">
        <v>1.85</v>
      </c>
      <c r="Z2840" s="12">
        <v>0</v>
      </c>
    </row>
    <row r="2841" spans="1:26" x14ac:dyDescent="0.25">
      <c r="A2841" s="8" t="s">
        <v>20</v>
      </c>
      <c r="B2841" s="9" t="s">
        <v>726</v>
      </c>
      <c r="C2841" s="13">
        <v>102</v>
      </c>
      <c r="D2841" s="13">
        <v>99</v>
      </c>
      <c r="E2841" s="13">
        <v>212</v>
      </c>
      <c r="F2841" s="13">
        <v>54</v>
      </c>
      <c r="G2841" s="9" t="s">
        <v>3232</v>
      </c>
      <c r="H2841" s="13">
        <v>130</v>
      </c>
      <c r="I2841" s="13">
        <v>49369900</v>
      </c>
      <c r="J2841" s="9" t="s">
        <v>478</v>
      </c>
      <c r="K2841" s="9" t="s">
        <v>1786</v>
      </c>
      <c r="L2841" s="9" t="s">
        <v>2604</v>
      </c>
      <c r="M2841" s="13"/>
      <c r="N2841" s="13"/>
      <c r="O2841" s="9"/>
      <c r="P2841" s="13"/>
      <c r="Q2841" s="13">
        <v>260</v>
      </c>
      <c r="R2841" s="9" t="s">
        <v>25</v>
      </c>
      <c r="S2841" s="9" t="s">
        <v>26</v>
      </c>
      <c r="T2841" s="9" t="s">
        <v>249</v>
      </c>
      <c r="U2841" s="13">
        <v>7000000</v>
      </c>
      <c r="V2841" s="13">
        <v>1988</v>
      </c>
      <c r="W2841" s="13">
        <v>125</v>
      </c>
      <c r="X2841" s="13">
        <v>5.7</v>
      </c>
      <c r="Y2841" s="13">
        <v>1.85</v>
      </c>
      <c r="Z2841" s="14">
        <v>0</v>
      </c>
    </row>
    <row r="2842" spans="1:26" x14ac:dyDescent="0.25">
      <c r="A2842" s="5" t="s">
        <v>20</v>
      </c>
      <c r="B2842" s="6" t="s">
        <v>2515</v>
      </c>
      <c r="C2842" s="11">
        <v>63</v>
      </c>
      <c r="D2842" s="11">
        <v>109</v>
      </c>
      <c r="E2842" s="11">
        <v>36</v>
      </c>
      <c r="F2842" s="11">
        <v>579</v>
      </c>
      <c r="G2842" s="6" t="s">
        <v>3233</v>
      </c>
      <c r="H2842" s="11">
        <v>3000</v>
      </c>
      <c r="I2842" s="11">
        <v>61693523</v>
      </c>
      <c r="J2842" s="6" t="s">
        <v>1074</v>
      </c>
      <c r="K2842" s="6"/>
      <c r="L2842" s="6"/>
      <c r="M2842" s="11"/>
      <c r="N2842" s="11"/>
      <c r="O2842" s="6"/>
      <c r="P2842" s="11"/>
      <c r="Q2842" s="11">
        <v>55</v>
      </c>
      <c r="R2842" s="6" t="s">
        <v>25</v>
      </c>
      <c r="S2842" s="6" t="s">
        <v>26</v>
      </c>
      <c r="T2842" s="6" t="s">
        <v>54</v>
      </c>
      <c r="U2842" s="11">
        <v>13000000</v>
      </c>
      <c r="V2842" s="11">
        <v>2016</v>
      </c>
      <c r="W2842" s="11">
        <v>3000</v>
      </c>
      <c r="X2842" s="11">
        <v>6.8</v>
      </c>
      <c r="Y2842" s="11">
        <v>1.85</v>
      </c>
      <c r="Z2842" s="12">
        <v>16000</v>
      </c>
    </row>
    <row r="2843" spans="1:26" x14ac:dyDescent="0.25">
      <c r="A2843" s="8" t="s">
        <v>20</v>
      </c>
      <c r="B2843" s="9" t="s">
        <v>3234</v>
      </c>
      <c r="C2843" s="13">
        <v>106</v>
      </c>
      <c r="D2843" s="13">
        <v>83</v>
      </c>
      <c r="E2843" s="13">
        <v>8</v>
      </c>
      <c r="F2843" s="13">
        <v>612</v>
      </c>
      <c r="G2843" s="9" t="s">
        <v>1514</v>
      </c>
      <c r="H2843" s="13">
        <v>3000</v>
      </c>
      <c r="I2843" s="13">
        <v>46729374</v>
      </c>
      <c r="J2843" s="9" t="s">
        <v>599</v>
      </c>
      <c r="K2843" s="9" t="s">
        <v>5505</v>
      </c>
      <c r="L2843" s="9"/>
      <c r="M2843" s="13"/>
      <c r="N2843" s="13"/>
      <c r="O2843" s="9"/>
      <c r="P2843" s="13"/>
      <c r="Q2843" s="13">
        <v>469</v>
      </c>
      <c r="R2843" s="9" t="s">
        <v>25</v>
      </c>
      <c r="S2843" s="9" t="s">
        <v>26</v>
      </c>
      <c r="T2843" s="9" t="s">
        <v>27</v>
      </c>
      <c r="U2843" s="13">
        <v>13000000</v>
      </c>
      <c r="V2843" s="13">
        <v>2000</v>
      </c>
      <c r="W2843" s="13">
        <v>934</v>
      </c>
      <c r="X2843" s="13">
        <v>5.5</v>
      </c>
      <c r="Y2843" s="13">
        <v>1.37</v>
      </c>
      <c r="Z2843" s="14">
        <v>0</v>
      </c>
    </row>
    <row r="2844" spans="1:26" x14ac:dyDescent="0.25">
      <c r="A2844" s="5" t="s">
        <v>20</v>
      </c>
      <c r="B2844" s="6" t="s">
        <v>3235</v>
      </c>
      <c r="C2844" s="11">
        <v>50</v>
      </c>
      <c r="D2844" s="11">
        <v>107</v>
      </c>
      <c r="E2844" s="11">
        <v>58</v>
      </c>
      <c r="F2844" s="11">
        <v>316</v>
      </c>
      <c r="G2844" s="6" t="s">
        <v>3236</v>
      </c>
      <c r="H2844" s="11">
        <v>549</v>
      </c>
      <c r="I2844" s="11">
        <v>44726644</v>
      </c>
      <c r="J2844" s="6" t="s">
        <v>497</v>
      </c>
      <c r="K2844" s="6" t="s">
        <v>5507</v>
      </c>
      <c r="L2844" s="6" t="s">
        <v>1074</v>
      </c>
      <c r="M2844" s="11" t="s">
        <v>2604</v>
      </c>
      <c r="N2844" s="11" t="s">
        <v>3495</v>
      </c>
      <c r="O2844" s="6"/>
      <c r="P2844" s="11"/>
      <c r="Q2844" s="11">
        <v>120</v>
      </c>
      <c r="R2844" s="6" t="s">
        <v>25</v>
      </c>
      <c r="S2844" s="6" t="s">
        <v>26</v>
      </c>
      <c r="T2844" s="6" t="s">
        <v>249</v>
      </c>
      <c r="U2844" s="11">
        <v>13000000</v>
      </c>
      <c r="V2844" s="11">
        <v>1988</v>
      </c>
      <c r="W2844" s="11">
        <v>439</v>
      </c>
      <c r="X2844" s="11">
        <v>6.8</v>
      </c>
      <c r="Y2844" s="11">
        <v>1.85</v>
      </c>
      <c r="Z2844" s="12">
        <v>0</v>
      </c>
    </row>
    <row r="2845" spans="1:26" x14ac:dyDescent="0.25">
      <c r="A2845" s="8" t="s">
        <v>20</v>
      </c>
      <c r="B2845" s="9" t="s">
        <v>3237</v>
      </c>
      <c r="C2845" s="13">
        <v>275</v>
      </c>
      <c r="D2845" s="13">
        <v>102</v>
      </c>
      <c r="E2845" s="13">
        <v>51</v>
      </c>
      <c r="F2845" s="13">
        <v>360</v>
      </c>
      <c r="G2845" s="9" t="s">
        <v>99</v>
      </c>
      <c r="H2845" s="13">
        <v>13000</v>
      </c>
      <c r="I2845" s="13">
        <v>44134898</v>
      </c>
      <c r="J2845" s="9" t="s">
        <v>599</v>
      </c>
      <c r="K2845" s="9" t="s">
        <v>1074</v>
      </c>
      <c r="L2845" s="9"/>
      <c r="M2845" s="13"/>
      <c r="N2845" s="13"/>
      <c r="O2845" s="9"/>
      <c r="P2845" s="13"/>
      <c r="Q2845" s="13">
        <v>171</v>
      </c>
      <c r="R2845" s="9" t="s">
        <v>25</v>
      </c>
      <c r="S2845" s="9" t="s">
        <v>26</v>
      </c>
      <c r="T2845" s="9" t="s">
        <v>27</v>
      </c>
      <c r="U2845" s="13">
        <v>13000000</v>
      </c>
      <c r="V2845" s="13">
        <v>2014</v>
      </c>
      <c r="W2845" s="13">
        <v>6000</v>
      </c>
      <c r="X2845" s="13">
        <v>7.3</v>
      </c>
      <c r="Y2845" s="13">
        <v>1.85</v>
      </c>
      <c r="Z2845" s="14">
        <v>33000</v>
      </c>
    </row>
    <row r="2846" spans="1:26" x14ac:dyDescent="0.25">
      <c r="A2846" s="5" t="s">
        <v>20</v>
      </c>
      <c r="B2846" s="6" t="s">
        <v>1966</v>
      </c>
      <c r="C2846" s="11">
        <v>90</v>
      </c>
      <c r="D2846" s="11">
        <v>100</v>
      </c>
      <c r="E2846" s="11">
        <v>38</v>
      </c>
      <c r="F2846" s="11">
        <v>460</v>
      </c>
      <c r="G2846" s="6" t="s">
        <v>1628</v>
      </c>
      <c r="H2846" s="11">
        <v>833</v>
      </c>
      <c r="I2846" s="11">
        <v>48637684</v>
      </c>
      <c r="J2846" s="6" t="s">
        <v>599</v>
      </c>
      <c r="K2846" s="6" t="s">
        <v>4459</v>
      </c>
      <c r="L2846" s="6"/>
      <c r="M2846" s="11"/>
      <c r="N2846" s="11"/>
      <c r="O2846" s="6"/>
      <c r="P2846" s="11"/>
      <c r="Q2846" s="11">
        <v>42</v>
      </c>
      <c r="R2846" s="6" t="s">
        <v>25</v>
      </c>
      <c r="S2846" s="6" t="s">
        <v>26</v>
      </c>
      <c r="T2846" s="6" t="s">
        <v>249</v>
      </c>
      <c r="U2846" s="11">
        <v>12500000</v>
      </c>
      <c r="V2846" s="11">
        <v>2014</v>
      </c>
      <c r="W2846" s="11">
        <v>807</v>
      </c>
      <c r="X2846" s="11">
        <v>6.1</v>
      </c>
      <c r="Y2846" s="11">
        <v>2.35</v>
      </c>
      <c r="Z2846" s="12">
        <v>0</v>
      </c>
    </row>
    <row r="2847" spans="1:26" x14ac:dyDescent="0.25">
      <c r="A2847" s="8" t="s">
        <v>20</v>
      </c>
      <c r="B2847" s="9" t="s">
        <v>2013</v>
      </c>
      <c r="C2847" s="13">
        <v>133</v>
      </c>
      <c r="D2847" s="13">
        <v>97</v>
      </c>
      <c r="E2847" s="13">
        <v>19</v>
      </c>
      <c r="F2847" s="13">
        <v>835</v>
      </c>
      <c r="G2847" s="9" t="s">
        <v>204</v>
      </c>
      <c r="H2847" s="13">
        <v>23000</v>
      </c>
      <c r="I2847" s="13">
        <v>38176108</v>
      </c>
      <c r="J2847" s="9" t="s">
        <v>599</v>
      </c>
      <c r="K2847" s="9" t="s">
        <v>1074</v>
      </c>
      <c r="L2847" s="9" t="s">
        <v>4459</v>
      </c>
      <c r="M2847" s="13"/>
      <c r="N2847" s="13"/>
      <c r="O2847" s="9"/>
      <c r="P2847" s="13"/>
      <c r="Q2847" s="13">
        <v>549</v>
      </c>
      <c r="R2847" s="9" t="s">
        <v>25</v>
      </c>
      <c r="S2847" s="9" t="s">
        <v>26</v>
      </c>
      <c r="T2847" s="9" t="s">
        <v>27</v>
      </c>
      <c r="U2847" s="13">
        <v>16000000</v>
      </c>
      <c r="V2847" s="13">
        <v>1999</v>
      </c>
      <c r="W2847" s="13">
        <v>13000</v>
      </c>
      <c r="X2847" s="13">
        <v>7.2</v>
      </c>
      <c r="Y2847" s="13">
        <v>1.85</v>
      </c>
      <c r="Z2847" s="14">
        <v>10000</v>
      </c>
    </row>
    <row r="2848" spans="1:26" x14ac:dyDescent="0.25">
      <c r="A2848" s="5" t="s">
        <v>20</v>
      </c>
      <c r="B2848" s="6" t="s">
        <v>3239</v>
      </c>
      <c r="C2848" s="11">
        <v>49</v>
      </c>
      <c r="D2848" s="11">
        <v>92</v>
      </c>
      <c r="E2848" s="11">
        <v>13</v>
      </c>
      <c r="F2848" s="11">
        <v>301</v>
      </c>
      <c r="G2848" s="6" t="s">
        <v>2445</v>
      </c>
      <c r="H2848" s="11">
        <v>11000</v>
      </c>
      <c r="I2848" s="11">
        <v>28972187</v>
      </c>
      <c r="J2848" s="6" t="s">
        <v>599</v>
      </c>
      <c r="K2848" s="6"/>
      <c r="L2848" s="6"/>
      <c r="M2848" s="11"/>
      <c r="N2848" s="11"/>
      <c r="O2848" s="6"/>
      <c r="P2848" s="11"/>
      <c r="Q2848" s="11">
        <v>159</v>
      </c>
      <c r="R2848" s="6" t="s">
        <v>25</v>
      </c>
      <c r="S2848" s="6" t="s">
        <v>26</v>
      </c>
      <c r="T2848" s="6" t="s">
        <v>27</v>
      </c>
      <c r="U2848" s="11">
        <v>13000000</v>
      </c>
      <c r="V2848" s="11">
        <v>2002</v>
      </c>
      <c r="W2848" s="11">
        <v>489</v>
      </c>
      <c r="X2848" s="11">
        <v>5.9</v>
      </c>
      <c r="Y2848" s="11">
        <v>1.85</v>
      </c>
      <c r="Z2848" s="12">
        <v>1000</v>
      </c>
    </row>
    <row r="2849" spans="1:26" x14ac:dyDescent="0.25">
      <c r="A2849" s="8" t="s">
        <v>20</v>
      </c>
      <c r="B2849" s="9" t="s">
        <v>3240</v>
      </c>
      <c r="C2849" s="13">
        <v>19</v>
      </c>
      <c r="D2849" s="13">
        <v>84</v>
      </c>
      <c r="E2849" s="13">
        <v>0</v>
      </c>
      <c r="F2849" s="13">
        <v>182</v>
      </c>
      <c r="G2849" s="9" t="s">
        <v>1991</v>
      </c>
      <c r="H2849" s="13">
        <v>11000</v>
      </c>
      <c r="I2849" s="13">
        <v>27979400</v>
      </c>
      <c r="J2849" s="9" t="s">
        <v>497</v>
      </c>
      <c r="K2849" s="9" t="s">
        <v>599</v>
      </c>
      <c r="L2849" s="9" t="s">
        <v>5507</v>
      </c>
      <c r="M2849" s="13"/>
      <c r="N2849" s="13"/>
      <c r="O2849" s="9"/>
      <c r="P2849" s="13"/>
      <c r="Q2849" s="13">
        <v>72</v>
      </c>
      <c r="R2849" s="9" t="s">
        <v>25</v>
      </c>
      <c r="S2849" s="9" t="s">
        <v>26</v>
      </c>
      <c r="T2849" s="9" t="s">
        <v>27</v>
      </c>
      <c r="U2849" s="13">
        <v>8200000</v>
      </c>
      <c r="V2849" s="13">
        <v>1993</v>
      </c>
      <c r="W2849" s="13">
        <v>852</v>
      </c>
      <c r="X2849" s="13">
        <v>6.1</v>
      </c>
      <c r="Y2849" s="13">
        <v>1.85</v>
      </c>
      <c r="Z2849" s="14">
        <v>0</v>
      </c>
    </row>
    <row r="2850" spans="1:26" x14ac:dyDescent="0.25">
      <c r="A2850" s="5" t="s">
        <v>20</v>
      </c>
      <c r="B2850" s="6" t="s">
        <v>1489</v>
      </c>
      <c r="C2850" s="11">
        <v>186</v>
      </c>
      <c r="D2850" s="11">
        <v>86</v>
      </c>
      <c r="E2850" s="11">
        <v>174</v>
      </c>
      <c r="F2850" s="11">
        <v>2</v>
      </c>
      <c r="G2850" s="6" t="s">
        <v>2708</v>
      </c>
      <c r="H2850" s="11">
        <v>619</v>
      </c>
      <c r="I2850" s="11">
        <v>54257433</v>
      </c>
      <c r="J2850" s="6" t="s">
        <v>1074</v>
      </c>
      <c r="K2850" s="6" t="s">
        <v>1786</v>
      </c>
      <c r="L2850" s="6" t="s">
        <v>2604</v>
      </c>
      <c r="M2850" s="11"/>
      <c r="N2850" s="11"/>
      <c r="O2850" s="6"/>
      <c r="P2850" s="11"/>
      <c r="Q2850" s="11">
        <v>139</v>
      </c>
      <c r="R2850" s="6" t="s">
        <v>25</v>
      </c>
      <c r="S2850" s="6" t="s">
        <v>26</v>
      </c>
      <c r="T2850" s="6" t="s">
        <v>27</v>
      </c>
      <c r="U2850" s="11">
        <v>17000000</v>
      </c>
      <c r="V2850" s="11">
        <v>2016</v>
      </c>
      <c r="W2850" s="11">
        <v>350</v>
      </c>
      <c r="X2850" s="11">
        <v>6.8</v>
      </c>
      <c r="Y2850" s="11">
        <v>2.35</v>
      </c>
      <c r="Z2850" s="12">
        <v>0</v>
      </c>
    </row>
    <row r="2851" spans="1:26" x14ac:dyDescent="0.25">
      <c r="A2851" s="8" t="s">
        <v>20</v>
      </c>
      <c r="B2851" s="9" t="s">
        <v>3241</v>
      </c>
      <c r="C2851" s="13">
        <v>185</v>
      </c>
      <c r="D2851" s="13">
        <v>120</v>
      </c>
      <c r="E2851" s="13">
        <v>19</v>
      </c>
      <c r="F2851" s="13">
        <v>829</v>
      </c>
      <c r="G2851" s="9" t="s">
        <v>1645</v>
      </c>
      <c r="H2851" s="13">
        <v>8000</v>
      </c>
      <c r="I2851" s="13">
        <v>23947</v>
      </c>
      <c r="J2851" s="9" t="s">
        <v>2970</v>
      </c>
      <c r="K2851" s="9" t="s">
        <v>2604</v>
      </c>
      <c r="L2851" s="9"/>
      <c r="M2851" s="13"/>
      <c r="N2851" s="13"/>
      <c r="O2851" s="9"/>
      <c r="P2851" s="13"/>
      <c r="Q2851" s="13">
        <v>1100</v>
      </c>
      <c r="R2851" s="9" t="s">
        <v>25</v>
      </c>
      <c r="S2851" s="9" t="s">
        <v>26</v>
      </c>
      <c r="T2851" s="9" t="s">
        <v>249</v>
      </c>
      <c r="U2851" s="13">
        <v>13000000</v>
      </c>
      <c r="V2851" s="13">
        <v>2004</v>
      </c>
      <c r="W2851" s="13">
        <v>902</v>
      </c>
      <c r="X2851" s="13">
        <v>7.7</v>
      </c>
      <c r="Y2851" s="13">
        <v>1.85</v>
      </c>
      <c r="Z2851" s="14">
        <v>15000</v>
      </c>
    </row>
    <row r="2852" spans="1:26" x14ac:dyDescent="0.25">
      <c r="A2852" s="5" t="s">
        <v>20</v>
      </c>
      <c r="B2852" s="6" t="s">
        <v>2733</v>
      </c>
      <c r="C2852" s="11">
        <v>42</v>
      </c>
      <c r="D2852" s="11">
        <v>89</v>
      </c>
      <c r="E2852" s="11">
        <v>13</v>
      </c>
      <c r="F2852" s="11">
        <v>329</v>
      </c>
      <c r="G2852" s="6" t="s">
        <v>2796</v>
      </c>
      <c r="H2852" s="11">
        <v>571</v>
      </c>
      <c r="I2852" s="11">
        <v>60008303</v>
      </c>
      <c r="J2852" s="6" t="s">
        <v>378</v>
      </c>
      <c r="K2852" s="6" t="s">
        <v>599</v>
      </c>
      <c r="L2852" s="6" t="s">
        <v>4118</v>
      </c>
      <c r="M2852" s="11"/>
      <c r="N2852" s="11"/>
      <c r="O2852" s="6"/>
      <c r="P2852" s="11"/>
      <c r="Q2852" s="11">
        <v>91</v>
      </c>
      <c r="R2852" s="6" t="s">
        <v>25</v>
      </c>
      <c r="S2852" s="6" t="s">
        <v>26</v>
      </c>
      <c r="T2852" s="6" t="s">
        <v>54</v>
      </c>
      <c r="U2852" s="11">
        <v>13000000</v>
      </c>
      <c r="V2852" s="11">
        <v>2000</v>
      </c>
      <c r="W2852" s="11">
        <v>442</v>
      </c>
      <c r="X2852" s="11">
        <v>4.9000000000000004</v>
      </c>
      <c r="Y2852" s="11">
        <v>1.85</v>
      </c>
      <c r="Z2852" s="12">
        <v>0</v>
      </c>
    </row>
    <row r="2853" spans="1:26" x14ac:dyDescent="0.25">
      <c r="A2853" s="8" t="s">
        <v>20</v>
      </c>
      <c r="B2853" s="9" t="s">
        <v>3242</v>
      </c>
      <c r="C2853" s="13">
        <v>37</v>
      </c>
      <c r="D2853" s="13">
        <v>117</v>
      </c>
      <c r="E2853" s="13">
        <v>17</v>
      </c>
      <c r="F2853" s="13">
        <v>912</v>
      </c>
      <c r="G2853" s="9" t="s">
        <v>2764</v>
      </c>
      <c r="H2853" s="13">
        <v>1000</v>
      </c>
      <c r="I2853" s="13">
        <v>49121934</v>
      </c>
      <c r="J2853" s="9" t="s">
        <v>599</v>
      </c>
      <c r="K2853" s="9" t="s">
        <v>1074</v>
      </c>
      <c r="L2853" s="9" t="s">
        <v>4459</v>
      </c>
      <c r="M2853" s="13"/>
      <c r="N2853" s="13"/>
      <c r="O2853" s="9"/>
      <c r="P2853" s="13"/>
      <c r="Q2853" s="13">
        <v>32</v>
      </c>
      <c r="R2853" s="9" t="s">
        <v>25</v>
      </c>
      <c r="S2853" s="9" t="s">
        <v>26</v>
      </c>
      <c r="T2853" s="9" t="s">
        <v>27</v>
      </c>
      <c r="U2853" s="13">
        <v>13000000</v>
      </c>
      <c r="V2853" s="13">
        <v>2007</v>
      </c>
      <c r="W2853" s="13">
        <v>997</v>
      </c>
      <c r="X2853" s="13">
        <v>6.1</v>
      </c>
      <c r="Y2853" s="13">
        <v>2.35</v>
      </c>
      <c r="Z2853" s="14">
        <v>0</v>
      </c>
    </row>
    <row r="2854" spans="1:26" x14ac:dyDescent="0.25">
      <c r="A2854" s="5" t="s">
        <v>20</v>
      </c>
      <c r="B2854" s="6" t="s">
        <v>2755</v>
      </c>
      <c r="C2854" s="11">
        <v>45</v>
      </c>
      <c r="D2854" s="11">
        <v>97</v>
      </c>
      <c r="E2854" s="11">
        <v>84</v>
      </c>
      <c r="F2854" s="11">
        <v>782</v>
      </c>
      <c r="G2854" s="6" t="s">
        <v>2642</v>
      </c>
      <c r="H2854" s="11">
        <v>899</v>
      </c>
      <c r="I2854" s="11">
        <v>27141959</v>
      </c>
      <c r="J2854" s="6" t="s">
        <v>599</v>
      </c>
      <c r="K2854" s="6" t="s">
        <v>5507</v>
      </c>
      <c r="L2854" s="6" t="s">
        <v>4118</v>
      </c>
      <c r="M2854" s="11" t="s">
        <v>2970</v>
      </c>
      <c r="N2854" s="11"/>
      <c r="O2854" s="6"/>
      <c r="P2854" s="11"/>
      <c r="Q2854" s="11">
        <v>168</v>
      </c>
      <c r="R2854" s="6" t="s">
        <v>25</v>
      </c>
      <c r="S2854" s="6" t="s">
        <v>26</v>
      </c>
      <c r="T2854" s="6" t="s">
        <v>54</v>
      </c>
      <c r="U2854" s="11">
        <v>18000000</v>
      </c>
      <c r="V2854" s="11">
        <v>1999</v>
      </c>
      <c r="W2854" s="11">
        <v>842</v>
      </c>
      <c r="X2854" s="11">
        <v>2.5</v>
      </c>
      <c r="Y2854" s="11">
        <v>1.85</v>
      </c>
      <c r="Z2854" s="12">
        <v>0</v>
      </c>
    </row>
    <row r="2855" spans="1:26" x14ac:dyDescent="0.25">
      <c r="A2855" s="8" t="s">
        <v>20</v>
      </c>
      <c r="B2855" s="9" t="s">
        <v>3243</v>
      </c>
      <c r="C2855" s="13">
        <v>57</v>
      </c>
      <c r="D2855" s="13">
        <v>91</v>
      </c>
      <c r="E2855" s="13">
        <v>6</v>
      </c>
      <c r="F2855" s="13">
        <v>459</v>
      </c>
      <c r="G2855" s="9" t="s">
        <v>804</v>
      </c>
      <c r="H2855" s="13">
        <v>904</v>
      </c>
      <c r="I2855" s="13">
        <v>27052167</v>
      </c>
      <c r="J2855" s="9" t="s">
        <v>497</v>
      </c>
      <c r="K2855" s="9" t="s">
        <v>599</v>
      </c>
      <c r="L2855" s="9" t="s">
        <v>5507</v>
      </c>
      <c r="M2855" s="13" t="s">
        <v>2604</v>
      </c>
      <c r="N2855" s="13"/>
      <c r="O2855" s="9"/>
      <c r="P2855" s="13"/>
      <c r="Q2855" s="13">
        <v>168</v>
      </c>
      <c r="R2855" s="9" t="s">
        <v>25</v>
      </c>
      <c r="S2855" s="9" t="s">
        <v>26</v>
      </c>
      <c r="T2855" s="9" t="s">
        <v>249</v>
      </c>
      <c r="U2855" s="13">
        <v>13000000</v>
      </c>
      <c r="V2855" s="13">
        <v>1998</v>
      </c>
      <c r="W2855" s="13">
        <v>471</v>
      </c>
      <c r="X2855" s="13">
        <v>6.1</v>
      </c>
      <c r="Y2855" s="13">
        <v>1.85</v>
      </c>
      <c r="Z2855" s="14">
        <v>934</v>
      </c>
    </row>
    <row r="2856" spans="1:26" x14ac:dyDescent="0.25">
      <c r="A2856" s="5" t="s">
        <v>20</v>
      </c>
      <c r="B2856" s="6" t="s">
        <v>3244</v>
      </c>
      <c r="C2856" s="11">
        <v>25</v>
      </c>
      <c r="D2856" s="11">
        <v>100</v>
      </c>
      <c r="E2856" s="11">
        <v>15</v>
      </c>
      <c r="F2856" s="11">
        <v>388</v>
      </c>
      <c r="G2856" s="6" t="s">
        <v>633</v>
      </c>
      <c r="H2856" s="11">
        <v>694</v>
      </c>
      <c r="I2856" s="11">
        <v>26539321</v>
      </c>
      <c r="J2856" s="6" t="s">
        <v>599</v>
      </c>
      <c r="K2856" s="6" t="s">
        <v>1074</v>
      </c>
      <c r="L2856" s="6" t="s">
        <v>4118</v>
      </c>
      <c r="M2856" s="11"/>
      <c r="N2856" s="11"/>
      <c r="O2856" s="6"/>
      <c r="P2856" s="11"/>
      <c r="Q2856" s="11">
        <v>42</v>
      </c>
      <c r="R2856" s="6" t="s">
        <v>25</v>
      </c>
      <c r="S2856" s="6" t="s">
        <v>26</v>
      </c>
      <c r="T2856" s="6" t="s">
        <v>54</v>
      </c>
      <c r="U2856" s="11">
        <v>13000000</v>
      </c>
      <c r="V2856" s="11">
        <v>1996</v>
      </c>
      <c r="W2856" s="11">
        <v>558</v>
      </c>
      <c r="X2856" s="11">
        <v>5.9</v>
      </c>
      <c r="Y2856" s="11">
        <v>1.85</v>
      </c>
      <c r="Z2856" s="12">
        <v>833</v>
      </c>
    </row>
    <row r="2857" spans="1:26" x14ac:dyDescent="0.25">
      <c r="A2857" s="8" t="s">
        <v>20</v>
      </c>
      <c r="B2857" s="9" t="s">
        <v>3245</v>
      </c>
      <c r="C2857" s="13">
        <v>59</v>
      </c>
      <c r="D2857" s="13">
        <v>72</v>
      </c>
      <c r="E2857" s="13">
        <v>5</v>
      </c>
      <c r="F2857" s="13">
        <v>435</v>
      </c>
      <c r="G2857" s="9" t="s">
        <v>1928</v>
      </c>
      <c r="H2857" s="13">
        <v>659</v>
      </c>
      <c r="I2857" s="13">
        <v>28501605</v>
      </c>
      <c r="J2857" s="9" t="s">
        <v>478</v>
      </c>
      <c r="K2857" s="9" t="s">
        <v>1786</v>
      </c>
      <c r="L2857" s="9"/>
      <c r="M2857" s="13"/>
      <c r="N2857" s="13"/>
      <c r="O2857" s="9"/>
      <c r="P2857" s="13"/>
      <c r="Q2857" s="13">
        <v>166</v>
      </c>
      <c r="R2857" s="9" t="s">
        <v>25</v>
      </c>
      <c r="S2857" s="9" t="s">
        <v>26</v>
      </c>
      <c r="T2857" s="9" t="s">
        <v>249</v>
      </c>
      <c r="U2857" s="13">
        <v>13000000</v>
      </c>
      <c r="V2857" s="13">
        <v>1990</v>
      </c>
      <c r="W2857" s="13">
        <v>628</v>
      </c>
      <c r="X2857" s="13">
        <v>5.7</v>
      </c>
      <c r="Y2857" s="13">
        <v>1.85</v>
      </c>
      <c r="Z2857" s="14">
        <v>0</v>
      </c>
    </row>
    <row r="2858" spans="1:26" x14ac:dyDescent="0.25">
      <c r="A2858" s="5" t="s">
        <v>20</v>
      </c>
      <c r="B2858" s="6" t="s">
        <v>3248</v>
      </c>
      <c r="C2858" s="11">
        <v>58</v>
      </c>
      <c r="D2858" s="11">
        <v>84</v>
      </c>
      <c r="E2858" s="11">
        <v>12</v>
      </c>
      <c r="F2858" s="11">
        <v>334</v>
      </c>
      <c r="G2858" s="6" t="s">
        <v>3249</v>
      </c>
      <c r="H2858" s="11">
        <v>1000</v>
      </c>
      <c r="I2858" s="11">
        <v>52543632</v>
      </c>
      <c r="J2858" s="6" t="s">
        <v>5507</v>
      </c>
      <c r="K2858" s="6" t="s">
        <v>2604</v>
      </c>
      <c r="L2858" s="6"/>
      <c r="M2858" s="11"/>
      <c r="N2858" s="11"/>
      <c r="O2858" s="6"/>
      <c r="P2858" s="11"/>
      <c r="Q2858" s="11">
        <v>84</v>
      </c>
      <c r="R2858" s="6" t="s">
        <v>25</v>
      </c>
      <c r="S2858" s="6" t="s">
        <v>26</v>
      </c>
      <c r="T2858" s="6" t="s">
        <v>27</v>
      </c>
      <c r="U2858" s="11">
        <v>13200000</v>
      </c>
      <c r="V2858" s="11">
        <v>2014</v>
      </c>
      <c r="W2858" s="11">
        <v>345</v>
      </c>
      <c r="X2858" s="11">
        <v>5.6</v>
      </c>
      <c r="Y2858" s="11">
        <v>2.35</v>
      </c>
      <c r="Z2858" s="12">
        <v>0</v>
      </c>
    </row>
    <row r="2859" spans="1:26" x14ac:dyDescent="0.25">
      <c r="A2859" s="8" t="s">
        <v>20</v>
      </c>
      <c r="B2859" s="9" t="s">
        <v>1037</v>
      </c>
      <c r="C2859" s="13">
        <v>330</v>
      </c>
      <c r="D2859" s="13">
        <v>126</v>
      </c>
      <c r="E2859" s="13">
        <v>0</v>
      </c>
      <c r="F2859" s="13">
        <v>745</v>
      </c>
      <c r="G2859" s="9" t="s">
        <v>487</v>
      </c>
      <c r="H2859" s="13">
        <v>2000</v>
      </c>
      <c r="I2859" s="13">
        <v>25592632</v>
      </c>
      <c r="J2859" s="9" t="s">
        <v>1786</v>
      </c>
      <c r="K2859" s="9"/>
      <c r="L2859" s="9"/>
      <c r="M2859" s="13"/>
      <c r="N2859" s="13"/>
      <c r="O2859" s="9"/>
      <c r="P2859" s="13"/>
      <c r="Q2859" s="13">
        <v>1066</v>
      </c>
      <c r="R2859" s="9" t="s">
        <v>25</v>
      </c>
      <c r="S2859" s="9" t="s">
        <v>26</v>
      </c>
      <c r="T2859" s="9" t="s">
        <v>249</v>
      </c>
      <c r="U2859" s="13">
        <v>18000000</v>
      </c>
      <c r="V2859" s="13">
        <v>2007</v>
      </c>
      <c r="W2859" s="13">
        <v>850</v>
      </c>
      <c r="X2859" s="13">
        <v>7.2</v>
      </c>
      <c r="Y2859" s="13">
        <v>1.85</v>
      </c>
      <c r="Z2859" s="14">
        <v>20000</v>
      </c>
    </row>
    <row r="2860" spans="1:26" x14ac:dyDescent="0.25">
      <c r="A2860" s="5" t="s">
        <v>309</v>
      </c>
      <c r="B2860" s="6" t="s">
        <v>3250</v>
      </c>
      <c r="C2860" s="11">
        <v>489</v>
      </c>
      <c r="D2860" s="11">
        <v>108</v>
      </c>
      <c r="E2860" s="11">
        <v>232</v>
      </c>
      <c r="F2860" s="11">
        <v>123</v>
      </c>
      <c r="G2860" s="6" t="s">
        <v>3251</v>
      </c>
      <c r="H2860" s="11">
        <v>149</v>
      </c>
      <c r="I2860" s="11">
        <v>25440971</v>
      </c>
      <c r="J2860" s="6" t="s">
        <v>1074</v>
      </c>
      <c r="K2860" s="6" t="s">
        <v>5505</v>
      </c>
      <c r="L2860" s="6" t="s">
        <v>2970</v>
      </c>
      <c r="M2860" s="11" t="s">
        <v>2604</v>
      </c>
      <c r="N2860" s="11"/>
      <c r="O2860" s="6"/>
      <c r="P2860" s="11"/>
      <c r="Q2860" s="11">
        <v>611</v>
      </c>
      <c r="R2860" s="6" t="s">
        <v>25</v>
      </c>
      <c r="S2860" s="6" t="s">
        <v>34</v>
      </c>
      <c r="T2860" s="6" t="s">
        <v>249</v>
      </c>
      <c r="U2860" s="11">
        <v>15000000</v>
      </c>
      <c r="V2860" s="11">
        <v>2015</v>
      </c>
      <c r="W2860" s="11">
        <v>145</v>
      </c>
      <c r="X2860" s="11">
        <v>7.7</v>
      </c>
      <c r="Y2860" s="11">
        <v>2.35</v>
      </c>
      <c r="Z2860" s="12">
        <v>109000</v>
      </c>
    </row>
    <row r="2861" spans="1:26" x14ac:dyDescent="0.25">
      <c r="A2861" s="8" t="s">
        <v>20</v>
      </c>
      <c r="B2861" s="9" t="s">
        <v>642</v>
      </c>
      <c r="C2861" s="13">
        <v>242</v>
      </c>
      <c r="D2861" s="13">
        <v>112</v>
      </c>
      <c r="E2861" s="13">
        <v>0</v>
      </c>
      <c r="F2861" s="13">
        <v>213</v>
      </c>
      <c r="G2861" s="9" t="s">
        <v>3252</v>
      </c>
      <c r="H2861" s="13">
        <v>512</v>
      </c>
      <c r="I2861" s="13">
        <v>22858926</v>
      </c>
      <c r="J2861" s="9" t="s">
        <v>599</v>
      </c>
      <c r="K2861" s="9" t="s">
        <v>1074</v>
      </c>
      <c r="L2861" s="9" t="s">
        <v>478</v>
      </c>
      <c r="M2861" s="13"/>
      <c r="N2861" s="13"/>
      <c r="O2861" s="9"/>
      <c r="P2861" s="13"/>
      <c r="Q2861" s="13">
        <v>840</v>
      </c>
      <c r="R2861" s="9" t="s">
        <v>25</v>
      </c>
      <c r="S2861" s="9" t="s">
        <v>26</v>
      </c>
      <c r="T2861" s="9" t="s">
        <v>249</v>
      </c>
      <c r="U2861" s="13">
        <v>13000000</v>
      </c>
      <c r="V2861" s="13">
        <v>1999</v>
      </c>
      <c r="W2861" s="13">
        <v>216</v>
      </c>
      <c r="X2861" s="13">
        <v>7.8</v>
      </c>
      <c r="Y2861" s="13">
        <v>1.85</v>
      </c>
      <c r="Z2861" s="14">
        <v>0</v>
      </c>
    </row>
    <row r="2862" spans="1:26" x14ac:dyDescent="0.25">
      <c r="A2862" s="5" t="s">
        <v>20</v>
      </c>
      <c r="B2862" s="6" t="s">
        <v>3253</v>
      </c>
      <c r="C2862" s="11">
        <v>40</v>
      </c>
      <c r="D2862" s="11">
        <v>90</v>
      </c>
      <c r="E2862" s="11">
        <v>7</v>
      </c>
      <c r="F2862" s="11">
        <v>405</v>
      </c>
      <c r="G2862" s="6" t="s">
        <v>269</v>
      </c>
      <c r="H2862" s="11">
        <v>939</v>
      </c>
      <c r="I2862" s="11">
        <v>22235901</v>
      </c>
      <c r="J2862" s="6" t="s">
        <v>599</v>
      </c>
      <c r="K2862" s="6" t="s">
        <v>4459</v>
      </c>
      <c r="L2862" s="6"/>
      <c r="M2862" s="11"/>
      <c r="N2862" s="11"/>
      <c r="O2862" s="6"/>
      <c r="P2862" s="11"/>
      <c r="Q2862" s="11">
        <v>31</v>
      </c>
      <c r="R2862" s="6" t="s">
        <v>25</v>
      </c>
      <c r="S2862" s="6" t="s">
        <v>26</v>
      </c>
      <c r="T2862" s="6" t="s">
        <v>249</v>
      </c>
      <c r="U2862" s="11">
        <v>6000000</v>
      </c>
      <c r="V2862" s="11">
        <v>2001</v>
      </c>
      <c r="W2862" s="11">
        <v>890</v>
      </c>
      <c r="X2862" s="11">
        <v>6.1</v>
      </c>
      <c r="Y2862" s="11">
        <v>1.85</v>
      </c>
      <c r="Z2862" s="12">
        <v>593</v>
      </c>
    </row>
    <row r="2863" spans="1:26" x14ac:dyDescent="0.25">
      <c r="A2863" s="8" t="s">
        <v>20</v>
      </c>
      <c r="B2863" s="9" t="s">
        <v>547</v>
      </c>
      <c r="C2863" s="13">
        <v>112</v>
      </c>
      <c r="D2863" s="13">
        <v>91</v>
      </c>
      <c r="E2863" s="13">
        <v>13</v>
      </c>
      <c r="F2863" s="13">
        <v>140</v>
      </c>
      <c r="G2863" s="9" t="s">
        <v>3254</v>
      </c>
      <c r="H2863" s="13">
        <v>803</v>
      </c>
      <c r="I2863" s="13">
        <v>38916903</v>
      </c>
      <c r="J2863" s="9" t="s">
        <v>378</v>
      </c>
      <c r="K2863" s="9" t="s">
        <v>4118</v>
      </c>
      <c r="L2863" s="9" t="s">
        <v>2970</v>
      </c>
      <c r="M2863" s="13"/>
      <c r="N2863" s="13"/>
      <c r="O2863" s="9"/>
      <c r="P2863" s="13"/>
      <c r="Q2863" s="13">
        <v>149</v>
      </c>
      <c r="R2863" s="9" t="s">
        <v>25</v>
      </c>
      <c r="S2863" s="9" t="s">
        <v>26</v>
      </c>
      <c r="T2863" s="9" t="s">
        <v>54</v>
      </c>
      <c r="U2863" s="13">
        <v>13000000</v>
      </c>
      <c r="V2863" s="13">
        <v>2014</v>
      </c>
      <c r="W2863" s="13">
        <v>587</v>
      </c>
      <c r="X2863" s="13">
        <v>5.8</v>
      </c>
      <c r="Y2863" s="13">
        <v>1.85</v>
      </c>
      <c r="Z2863" s="14">
        <v>0</v>
      </c>
    </row>
    <row r="2864" spans="1:26" x14ac:dyDescent="0.25">
      <c r="A2864" s="5" t="s">
        <v>20</v>
      </c>
      <c r="B2864" s="6" t="s">
        <v>1559</v>
      </c>
      <c r="C2864" s="11">
        <v>84</v>
      </c>
      <c r="D2864" s="11">
        <v>135</v>
      </c>
      <c r="E2864" s="11">
        <v>134</v>
      </c>
      <c r="F2864" s="11">
        <v>525</v>
      </c>
      <c r="G2864" s="6" t="s">
        <v>1159</v>
      </c>
      <c r="H2864" s="11">
        <v>4000</v>
      </c>
      <c r="I2864" s="11">
        <v>16929123</v>
      </c>
      <c r="J2864" s="6" t="s">
        <v>1074</v>
      </c>
      <c r="K2864" s="6" t="s">
        <v>4459</v>
      </c>
      <c r="L2864" s="6"/>
      <c r="M2864" s="11"/>
      <c r="N2864" s="11"/>
      <c r="O2864" s="6"/>
      <c r="P2864" s="11"/>
      <c r="Q2864" s="11">
        <v>169</v>
      </c>
      <c r="R2864" s="6" t="s">
        <v>25</v>
      </c>
      <c r="S2864" s="6" t="s">
        <v>26</v>
      </c>
      <c r="T2864" s="6" t="s">
        <v>27</v>
      </c>
      <c r="U2864" s="11">
        <v>14000000</v>
      </c>
      <c r="V2864" s="11">
        <v>2001</v>
      </c>
      <c r="W2864" s="11">
        <v>1000</v>
      </c>
      <c r="X2864" s="11">
        <v>6.5</v>
      </c>
      <c r="Y2864" s="11">
        <v>1.85</v>
      </c>
      <c r="Z2864" s="12">
        <v>0</v>
      </c>
    </row>
    <row r="2865" spans="1:26" x14ac:dyDescent="0.25">
      <c r="A2865" s="8" t="s">
        <v>20</v>
      </c>
      <c r="B2865" s="9" t="s">
        <v>1153</v>
      </c>
      <c r="C2865" s="13">
        <v>251</v>
      </c>
      <c r="D2865" s="13">
        <v>141</v>
      </c>
      <c r="E2865" s="13">
        <v>16000</v>
      </c>
      <c r="F2865" s="13">
        <v>78</v>
      </c>
      <c r="G2865" s="9" t="s">
        <v>3255</v>
      </c>
      <c r="H2865" s="13">
        <v>378</v>
      </c>
      <c r="I2865" s="13">
        <v>13753931</v>
      </c>
      <c r="J2865" s="9" t="s">
        <v>1074</v>
      </c>
      <c r="K2865" s="9" t="s">
        <v>5155</v>
      </c>
      <c r="L2865" s="9" t="s">
        <v>5508</v>
      </c>
      <c r="M2865" s="13"/>
      <c r="N2865" s="13"/>
      <c r="O2865" s="9"/>
      <c r="P2865" s="13"/>
      <c r="Q2865" s="13">
        <v>316</v>
      </c>
      <c r="R2865" s="9" t="s">
        <v>281</v>
      </c>
      <c r="S2865" s="9" t="s">
        <v>26</v>
      </c>
      <c r="T2865" s="9" t="s">
        <v>249</v>
      </c>
      <c r="U2865" s="13">
        <v>19000000</v>
      </c>
      <c r="V2865" s="13">
        <v>2006</v>
      </c>
      <c r="W2865" s="13">
        <v>85</v>
      </c>
      <c r="X2865" s="13">
        <v>7.9</v>
      </c>
      <c r="Y2865" s="13">
        <v>2.35</v>
      </c>
      <c r="Z2865" s="14">
        <v>5000</v>
      </c>
    </row>
    <row r="2866" spans="1:26" x14ac:dyDescent="0.25">
      <c r="A2866" s="5" t="s">
        <v>20</v>
      </c>
      <c r="B2866" s="6" t="s">
        <v>3256</v>
      </c>
      <c r="C2866" s="11">
        <v>113</v>
      </c>
      <c r="D2866" s="11">
        <v>104</v>
      </c>
      <c r="E2866" s="11">
        <v>35</v>
      </c>
      <c r="F2866" s="11">
        <v>844</v>
      </c>
      <c r="G2866" s="6" t="s">
        <v>892</v>
      </c>
      <c r="H2866" s="11">
        <v>24000</v>
      </c>
      <c r="I2866" s="11">
        <v>10996440</v>
      </c>
      <c r="J2866" s="6" t="s">
        <v>378</v>
      </c>
      <c r="K2866" s="6" t="s">
        <v>1074</v>
      </c>
      <c r="L2866" s="6" t="s">
        <v>2970</v>
      </c>
      <c r="M2866" s="11"/>
      <c r="N2866" s="11"/>
      <c r="O2866" s="6"/>
      <c r="P2866" s="11"/>
      <c r="Q2866" s="11">
        <v>128</v>
      </c>
      <c r="R2866" s="6" t="s">
        <v>25</v>
      </c>
      <c r="S2866" s="6" t="s">
        <v>26</v>
      </c>
      <c r="T2866" s="6" t="s">
        <v>54</v>
      </c>
      <c r="U2866" s="11">
        <v>13000000</v>
      </c>
      <c r="V2866" s="11">
        <v>2006</v>
      </c>
      <c r="W2866" s="11">
        <v>912</v>
      </c>
      <c r="X2866" s="11">
        <v>6.3</v>
      </c>
      <c r="Y2866" s="11">
        <v>2.35</v>
      </c>
      <c r="Z2866" s="12">
        <v>862</v>
      </c>
    </row>
    <row r="2867" spans="1:26" x14ac:dyDescent="0.25">
      <c r="A2867" s="8" t="s">
        <v>20</v>
      </c>
      <c r="B2867" s="9" t="s">
        <v>3257</v>
      </c>
      <c r="C2867" s="13">
        <v>23</v>
      </c>
      <c r="D2867" s="13">
        <v>84</v>
      </c>
      <c r="E2867" s="13">
        <v>18</v>
      </c>
      <c r="F2867" s="13">
        <v>744</v>
      </c>
      <c r="G2867" s="9" t="s">
        <v>326</v>
      </c>
      <c r="H2867" s="13">
        <v>1000</v>
      </c>
      <c r="I2867" s="13">
        <v>8026971</v>
      </c>
      <c r="J2867" s="9" t="s">
        <v>599</v>
      </c>
      <c r="K2867" s="9" t="s">
        <v>4459</v>
      </c>
      <c r="L2867" s="9"/>
      <c r="M2867" s="13"/>
      <c r="N2867" s="13"/>
      <c r="O2867" s="9"/>
      <c r="P2867" s="13"/>
      <c r="Q2867" s="13">
        <v>20</v>
      </c>
      <c r="R2867" s="9" t="s">
        <v>25</v>
      </c>
      <c r="S2867" s="9" t="s">
        <v>26</v>
      </c>
      <c r="T2867" s="9" t="s">
        <v>249</v>
      </c>
      <c r="U2867" s="13">
        <v>13000000</v>
      </c>
      <c r="V2867" s="13">
        <v>1998</v>
      </c>
      <c r="W2867" s="13">
        <v>851</v>
      </c>
      <c r="X2867" s="13">
        <v>3.8</v>
      </c>
      <c r="Y2867" s="13"/>
      <c r="Z2867" s="14">
        <v>204</v>
      </c>
    </row>
    <row r="2868" spans="1:26" x14ac:dyDescent="0.25">
      <c r="A2868" s="5" t="s">
        <v>20</v>
      </c>
      <c r="B2868" s="6" t="s">
        <v>3258</v>
      </c>
      <c r="C2868" s="11">
        <v>421</v>
      </c>
      <c r="D2868" s="11">
        <v>118</v>
      </c>
      <c r="E2868" s="11">
        <v>412</v>
      </c>
      <c r="F2868" s="11">
        <v>491</v>
      </c>
      <c r="G2868" s="6" t="s">
        <v>577</v>
      </c>
      <c r="H2868" s="11">
        <v>805</v>
      </c>
      <c r="I2868" s="11">
        <v>14677654</v>
      </c>
      <c r="J2868" s="6" t="s">
        <v>1074</v>
      </c>
      <c r="K2868" s="6"/>
      <c r="L2868" s="6"/>
      <c r="M2868" s="11"/>
      <c r="N2868" s="11"/>
      <c r="O2868" s="6"/>
      <c r="P2868" s="11"/>
      <c r="Q2868" s="11">
        <v>351</v>
      </c>
      <c r="R2868" s="6" t="s">
        <v>25</v>
      </c>
      <c r="S2868" s="6" t="s">
        <v>2130</v>
      </c>
      <c r="T2868" s="6" t="s">
        <v>249</v>
      </c>
      <c r="U2868" s="11">
        <v>13000000</v>
      </c>
      <c r="V2868" s="11">
        <v>2015</v>
      </c>
      <c r="W2868" s="11">
        <v>681</v>
      </c>
      <c r="X2868" s="11">
        <v>8.3000000000000007</v>
      </c>
      <c r="Y2868" s="11">
        <v>2.35</v>
      </c>
      <c r="Z2868" s="12">
        <v>72000</v>
      </c>
    </row>
    <row r="2869" spans="1:26" x14ac:dyDescent="0.25">
      <c r="A2869" s="8" t="s">
        <v>20</v>
      </c>
      <c r="B2869" s="9" t="s">
        <v>1865</v>
      </c>
      <c r="C2869" s="13">
        <v>32</v>
      </c>
      <c r="D2869" s="13">
        <v>82</v>
      </c>
      <c r="E2869" s="13">
        <v>799</v>
      </c>
      <c r="F2869" s="13">
        <v>294</v>
      </c>
      <c r="G2869" s="9" t="s">
        <v>2982</v>
      </c>
      <c r="H2869" s="13">
        <v>721</v>
      </c>
      <c r="I2869" s="13">
        <v>9975684</v>
      </c>
      <c r="J2869" s="9" t="s">
        <v>599</v>
      </c>
      <c r="K2869" s="9"/>
      <c r="L2869" s="9"/>
      <c r="M2869" s="13"/>
      <c r="N2869" s="13"/>
      <c r="O2869" s="9"/>
      <c r="P2869" s="13"/>
      <c r="Q2869" s="13">
        <v>117</v>
      </c>
      <c r="R2869" s="9" t="s">
        <v>25</v>
      </c>
      <c r="S2869" s="9" t="s">
        <v>121</v>
      </c>
      <c r="T2869" s="9" t="s">
        <v>27</v>
      </c>
      <c r="U2869" s="13">
        <v>13000000</v>
      </c>
      <c r="V2869" s="13">
        <v>1998</v>
      </c>
      <c r="W2869" s="13">
        <v>359</v>
      </c>
      <c r="X2869" s="13">
        <v>6.4</v>
      </c>
      <c r="Y2869" s="13">
        <v>1.85</v>
      </c>
      <c r="Z2869" s="14">
        <v>679</v>
      </c>
    </row>
    <row r="2870" spans="1:26" x14ac:dyDescent="0.25">
      <c r="A2870" s="5" t="s">
        <v>20</v>
      </c>
      <c r="B2870" s="6" t="s">
        <v>3259</v>
      </c>
      <c r="C2870" s="11">
        <v>52</v>
      </c>
      <c r="D2870" s="11">
        <v>95</v>
      </c>
      <c r="E2870" s="11">
        <v>0</v>
      </c>
      <c r="F2870" s="11">
        <v>650</v>
      </c>
      <c r="G2870" s="6" t="s">
        <v>1693</v>
      </c>
      <c r="H2870" s="11">
        <v>899</v>
      </c>
      <c r="I2870" s="11">
        <v>7881335</v>
      </c>
      <c r="J2870" s="6" t="s">
        <v>599</v>
      </c>
      <c r="K2870" s="6" t="s">
        <v>5507</v>
      </c>
      <c r="L2870" s="6" t="s">
        <v>2604</v>
      </c>
      <c r="M2870" s="11"/>
      <c r="N2870" s="11"/>
      <c r="O2870" s="6"/>
      <c r="P2870" s="11"/>
      <c r="Q2870" s="11">
        <v>107</v>
      </c>
      <c r="R2870" s="6" t="s">
        <v>25</v>
      </c>
      <c r="S2870" s="6" t="s">
        <v>26</v>
      </c>
      <c r="T2870" s="6" t="s">
        <v>249</v>
      </c>
      <c r="U2870" s="11">
        <v>13000000</v>
      </c>
      <c r="V2870" s="11">
        <v>1994</v>
      </c>
      <c r="W2870" s="11">
        <v>849</v>
      </c>
      <c r="X2870" s="11">
        <v>6.7</v>
      </c>
      <c r="Y2870" s="11">
        <v>1.66</v>
      </c>
      <c r="Z2870" s="12">
        <v>3000</v>
      </c>
    </row>
    <row r="2871" spans="1:26" x14ac:dyDescent="0.25">
      <c r="A2871" s="8" t="s">
        <v>20</v>
      </c>
      <c r="B2871" s="9" t="s">
        <v>2701</v>
      </c>
      <c r="C2871" s="13">
        <v>81</v>
      </c>
      <c r="D2871" s="13">
        <v>94</v>
      </c>
      <c r="E2871" s="13">
        <v>26</v>
      </c>
      <c r="F2871" s="13">
        <v>4000</v>
      </c>
      <c r="G2871" s="9" t="s">
        <v>473</v>
      </c>
      <c r="H2871" s="13">
        <v>16000</v>
      </c>
      <c r="I2871" s="13">
        <v>6241697</v>
      </c>
      <c r="J2871" s="9" t="s">
        <v>599</v>
      </c>
      <c r="K2871" s="9"/>
      <c r="L2871" s="9"/>
      <c r="M2871" s="13"/>
      <c r="N2871" s="13"/>
      <c r="O2871" s="9"/>
      <c r="P2871" s="13"/>
      <c r="Q2871" s="13">
        <v>210</v>
      </c>
      <c r="R2871" s="9" t="s">
        <v>25</v>
      </c>
      <c r="S2871" s="9" t="s">
        <v>538</v>
      </c>
      <c r="T2871" s="9" t="s">
        <v>27</v>
      </c>
      <c r="U2871" s="13">
        <v>13000000</v>
      </c>
      <c r="V2871" s="13">
        <v>1999</v>
      </c>
      <c r="W2871" s="13">
        <v>8000</v>
      </c>
      <c r="X2871" s="13">
        <v>6.1</v>
      </c>
      <c r="Y2871" s="13">
        <v>1.85</v>
      </c>
      <c r="Z2871" s="14">
        <v>0</v>
      </c>
    </row>
    <row r="2872" spans="1:26" x14ac:dyDescent="0.25">
      <c r="A2872" s="5" t="s">
        <v>20</v>
      </c>
      <c r="B2872" s="6" t="s">
        <v>2268</v>
      </c>
      <c r="C2872" s="11"/>
      <c r="D2872" s="11">
        <v>88</v>
      </c>
      <c r="E2872" s="11">
        <v>76</v>
      </c>
      <c r="F2872" s="11">
        <v>75</v>
      </c>
      <c r="G2872" s="6" t="s">
        <v>3260</v>
      </c>
      <c r="H2872" s="11">
        <v>690</v>
      </c>
      <c r="I2872" s="11"/>
      <c r="J2872" s="6" t="s">
        <v>497</v>
      </c>
      <c r="K2872" s="6" t="s">
        <v>5507</v>
      </c>
      <c r="L2872" s="6" t="s">
        <v>5505</v>
      </c>
      <c r="M2872" s="11" t="s">
        <v>2604</v>
      </c>
      <c r="N2872" s="11"/>
      <c r="O2872" s="6"/>
      <c r="P2872" s="11"/>
      <c r="Q2872" s="11"/>
      <c r="R2872" s="6" t="s">
        <v>2996</v>
      </c>
      <c r="S2872" s="6" t="s">
        <v>2997</v>
      </c>
      <c r="T2872" s="6" t="s">
        <v>42</v>
      </c>
      <c r="U2872" s="11"/>
      <c r="V2872" s="11"/>
      <c r="W2872" s="11">
        <v>94</v>
      </c>
      <c r="X2872" s="11">
        <v>8.1</v>
      </c>
      <c r="Y2872" s="11"/>
      <c r="Z2872" s="12">
        <v>22</v>
      </c>
    </row>
    <row r="2873" spans="1:26" x14ac:dyDescent="0.25">
      <c r="A2873" s="8" t="s">
        <v>20</v>
      </c>
      <c r="B2873" s="9" t="s">
        <v>3261</v>
      </c>
      <c r="C2873" s="13">
        <v>39</v>
      </c>
      <c r="D2873" s="13">
        <v>99</v>
      </c>
      <c r="E2873" s="13">
        <v>7</v>
      </c>
      <c r="F2873" s="13">
        <v>730</v>
      </c>
      <c r="G2873" s="9" t="s">
        <v>626</v>
      </c>
      <c r="H2873" s="13">
        <v>3000</v>
      </c>
      <c r="I2873" s="13">
        <v>5871603</v>
      </c>
      <c r="J2873" s="9" t="s">
        <v>1074</v>
      </c>
      <c r="K2873" s="9" t="s">
        <v>2604</v>
      </c>
      <c r="L2873" s="9"/>
      <c r="M2873" s="13"/>
      <c r="N2873" s="13"/>
      <c r="O2873" s="9"/>
      <c r="P2873" s="13"/>
      <c r="Q2873" s="13">
        <v>39</v>
      </c>
      <c r="R2873" s="9" t="s">
        <v>25</v>
      </c>
      <c r="S2873" s="9" t="s">
        <v>26</v>
      </c>
      <c r="T2873" s="9" t="s">
        <v>249</v>
      </c>
      <c r="U2873" s="13">
        <v>13000000</v>
      </c>
      <c r="V2873" s="13">
        <v>1999</v>
      </c>
      <c r="W2873" s="13">
        <v>1000</v>
      </c>
      <c r="X2873" s="13">
        <v>6</v>
      </c>
      <c r="Y2873" s="13">
        <v>1.85</v>
      </c>
      <c r="Z2873" s="14">
        <v>251</v>
      </c>
    </row>
    <row r="2874" spans="1:26" x14ac:dyDescent="0.25">
      <c r="A2874" s="5" t="s">
        <v>20</v>
      </c>
      <c r="B2874" s="6" t="s">
        <v>3262</v>
      </c>
      <c r="C2874" s="11">
        <v>63</v>
      </c>
      <c r="D2874" s="11">
        <v>121</v>
      </c>
      <c r="E2874" s="11">
        <v>15</v>
      </c>
      <c r="F2874" s="11">
        <v>812</v>
      </c>
      <c r="G2874" s="6" t="s">
        <v>2561</v>
      </c>
      <c r="H2874" s="11">
        <v>4000</v>
      </c>
      <c r="I2874" s="11">
        <v>16574731</v>
      </c>
      <c r="J2874" s="6" t="s">
        <v>1074</v>
      </c>
      <c r="K2874" s="6" t="s">
        <v>2909</v>
      </c>
      <c r="L2874" s="6"/>
      <c r="M2874" s="11"/>
      <c r="N2874" s="11"/>
      <c r="O2874" s="6"/>
      <c r="P2874" s="11"/>
      <c r="Q2874" s="11">
        <v>181</v>
      </c>
      <c r="R2874" s="6" t="s">
        <v>25</v>
      </c>
      <c r="S2874" s="6" t="s">
        <v>26</v>
      </c>
      <c r="T2874" s="6" t="s">
        <v>249</v>
      </c>
      <c r="U2874" s="11">
        <v>13000000</v>
      </c>
      <c r="V2874" s="11">
        <v>1998</v>
      </c>
      <c r="W2874" s="11">
        <v>957</v>
      </c>
      <c r="X2874" s="11">
        <v>5.8</v>
      </c>
      <c r="Y2874" s="11">
        <v>1.85</v>
      </c>
      <c r="Z2874" s="12">
        <v>0</v>
      </c>
    </row>
    <row r="2875" spans="1:26" x14ac:dyDescent="0.25">
      <c r="A2875" s="8" t="s">
        <v>20</v>
      </c>
      <c r="B2875" s="9" t="s">
        <v>3263</v>
      </c>
      <c r="C2875" s="13">
        <v>47</v>
      </c>
      <c r="D2875" s="13">
        <v>84</v>
      </c>
      <c r="E2875" s="13">
        <v>2</v>
      </c>
      <c r="F2875" s="13">
        <v>690</v>
      </c>
      <c r="G2875" s="9" t="s">
        <v>2765</v>
      </c>
      <c r="H2875" s="13">
        <v>15000</v>
      </c>
      <c r="I2875" s="13">
        <v>5002310</v>
      </c>
      <c r="J2875" s="9" t="s">
        <v>378</v>
      </c>
      <c r="K2875" s="9" t="s">
        <v>599</v>
      </c>
      <c r="L2875" s="9" t="s">
        <v>4459</v>
      </c>
      <c r="M2875" s="13" t="s">
        <v>2970</v>
      </c>
      <c r="N2875" s="13"/>
      <c r="O2875" s="9"/>
      <c r="P2875" s="13"/>
      <c r="Q2875" s="13">
        <v>181</v>
      </c>
      <c r="R2875" s="9" t="s">
        <v>25</v>
      </c>
      <c r="S2875" s="9" t="s">
        <v>26</v>
      </c>
      <c r="T2875" s="9" t="s">
        <v>27</v>
      </c>
      <c r="U2875" s="13">
        <v>13000000</v>
      </c>
      <c r="V2875" s="13">
        <v>2001</v>
      </c>
      <c r="W2875" s="13">
        <v>816</v>
      </c>
      <c r="X2875" s="13">
        <v>5.6</v>
      </c>
      <c r="Y2875" s="13">
        <v>2.35</v>
      </c>
      <c r="Z2875" s="14">
        <v>0</v>
      </c>
    </row>
    <row r="2876" spans="1:26" x14ac:dyDescent="0.25">
      <c r="A2876" s="5" t="s">
        <v>20</v>
      </c>
      <c r="B2876" s="6" t="s">
        <v>3264</v>
      </c>
      <c r="C2876" s="11">
        <v>111</v>
      </c>
      <c r="D2876" s="11">
        <v>93</v>
      </c>
      <c r="E2876" s="11">
        <v>16</v>
      </c>
      <c r="F2876" s="11">
        <v>258</v>
      </c>
      <c r="G2876" s="6" t="s">
        <v>1671</v>
      </c>
      <c r="H2876" s="11">
        <v>567</v>
      </c>
      <c r="I2876" s="11">
        <v>4919896</v>
      </c>
      <c r="J2876" s="6" t="s">
        <v>599</v>
      </c>
      <c r="K2876" s="6" t="s">
        <v>5507</v>
      </c>
      <c r="L2876" s="6" t="s">
        <v>2604</v>
      </c>
      <c r="M2876" s="11"/>
      <c r="N2876" s="11"/>
      <c r="O2876" s="6"/>
      <c r="P2876" s="11"/>
      <c r="Q2876" s="11">
        <v>159</v>
      </c>
      <c r="R2876" s="6" t="s">
        <v>25</v>
      </c>
      <c r="S2876" s="6" t="s">
        <v>34</v>
      </c>
      <c r="T2876" s="6" t="s">
        <v>249</v>
      </c>
      <c r="U2876" s="11">
        <v>13000000</v>
      </c>
      <c r="V2876" s="11">
        <v>2001</v>
      </c>
      <c r="W2876" s="11">
        <v>326</v>
      </c>
      <c r="X2876" s="11">
        <v>6.1</v>
      </c>
      <c r="Y2876" s="11">
        <v>2.35</v>
      </c>
      <c r="Z2876" s="12">
        <v>618</v>
      </c>
    </row>
    <row r="2877" spans="1:26" x14ac:dyDescent="0.25">
      <c r="A2877" s="8" t="s">
        <v>20</v>
      </c>
      <c r="B2877" s="9" t="s">
        <v>2662</v>
      </c>
      <c r="C2877" s="13">
        <v>168</v>
      </c>
      <c r="D2877" s="13">
        <v>93</v>
      </c>
      <c r="E2877" s="13">
        <v>24</v>
      </c>
      <c r="F2877" s="13">
        <v>499</v>
      </c>
      <c r="G2877" s="9" t="s">
        <v>3265</v>
      </c>
      <c r="H2877" s="13">
        <v>552</v>
      </c>
      <c r="I2877" s="13">
        <v>25675765</v>
      </c>
      <c r="J2877" s="9" t="s">
        <v>599</v>
      </c>
      <c r="K2877" s="9"/>
      <c r="L2877" s="9"/>
      <c r="M2877" s="13"/>
      <c r="N2877" s="13"/>
      <c r="O2877" s="9"/>
      <c r="P2877" s="13"/>
      <c r="Q2877" s="13">
        <v>84</v>
      </c>
      <c r="R2877" s="9" t="s">
        <v>25</v>
      </c>
      <c r="S2877" s="9" t="s">
        <v>26</v>
      </c>
      <c r="T2877" s="9" t="s">
        <v>249</v>
      </c>
      <c r="U2877" s="13">
        <v>13000000</v>
      </c>
      <c r="V2877" s="13">
        <v>2013</v>
      </c>
      <c r="W2877" s="13">
        <v>528</v>
      </c>
      <c r="X2877" s="13">
        <v>5.9</v>
      </c>
      <c r="Y2877" s="13">
        <v>2.35</v>
      </c>
      <c r="Z2877" s="14">
        <v>11000</v>
      </c>
    </row>
    <row r="2878" spans="1:26" x14ac:dyDescent="0.25">
      <c r="A2878" s="5" t="s">
        <v>20</v>
      </c>
      <c r="B2878" s="6" t="s">
        <v>3266</v>
      </c>
      <c r="C2878" s="11">
        <v>165</v>
      </c>
      <c r="D2878" s="11">
        <v>120</v>
      </c>
      <c r="E2878" s="11">
        <v>107</v>
      </c>
      <c r="F2878" s="11">
        <v>280</v>
      </c>
      <c r="G2878" s="6" t="s">
        <v>1413</v>
      </c>
      <c r="H2878" s="11">
        <v>12000</v>
      </c>
      <c r="I2878" s="11">
        <v>4857376</v>
      </c>
      <c r="J2878" s="6" t="s">
        <v>599</v>
      </c>
      <c r="K2878" s="6" t="s">
        <v>1074</v>
      </c>
      <c r="L2878" s="6" t="s">
        <v>4459</v>
      </c>
      <c r="M2878" s="11"/>
      <c r="N2878" s="11"/>
      <c r="O2878" s="6"/>
      <c r="P2878" s="11"/>
      <c r="Q2878" s="11">
        <v>123</v>
      </c>
      <c r="R2878" s="6" t="s">
        <v>537</v>
      </c>
      <c r="S2878" s="6" t="s">
        <v>538</v>
      </c>
      <c r="T2878" s="6" t="s">
        <v>249</v>
      </c>
      <c r="U2878" s="11">
        <v>13000000</v>
      </c>
      <c r="V2878" s="11">
        <v>2006</v>
      </c>
      <c r="W2878" s="11">
        <v>530</v>
      </c>
      <c r="X2878" s="11">
        <v>7.3</v>
      </c>
      <c r="Y2878" s="11">
        <v>1.85</v>
      </c>
      <c r="Z2878" s="12">
        <v>0</v>
      </c>
    </row>
    <row r="2879" spans="1:26" x14ac:dyDescent="0.25">
      <c r="A2879" s="8" t="s">
        <v>20</v>
      </c>
      <c r="B2879" s="9" t="s">
        <v>1305</v>
      </c>
      <c r="C2879" s="13">
        <v>104</v>
      </c>
      <c r="D2879" s="13">
        <v>112</v>
      </c>
      <c r="E2879" s="13">
        <v>37</v>
      </c>
      <c r="F2879" s="13">
        <v>548</v>
      </c>
      <c r="G2879" s="9" t="s">
        <v>3267</v>
      </c>
      <c r="H2879" s="13">
        <v>748</v>
      </c>
      <c r="I2879" s="13">
        <v>3169424</v>
      </c>
      <c r="J2879" s="9" t="s">
        <v>1074</v>
      </c>
      <c r="K2879" s="9" t="s">
        <v>5506</v>
      </c>
      <c r="L2879" s="9"/>
      <c r="M2879" s="13"/>
      <c r="N2879" s="13"/>
      <c r="O2879" s="9"/>
      <c r="P2879" s="13"/>
      <c r="Q2879" s="13">
        <v>59</v>
      </c>
      <c r="R2879" s="9" t="s">
        <v>25</v>
      </c>
      <c r="S2879" s="9" t="s">
        <v>26</v>
      </c>
      <c r="T2879" s="9" t="s">
        <v>27</v>
      </c>
      <c r="U2879" s="13">
        <v>13000000</v>
      </c>
      <c r="V2879" s="13">
        <v>2007</v>
      </c>
      <c r="W2879" s="13">
        <v>573</v>
      </c>
      <c r="X2879" s="13">
        <v>6.8</v>
      </c>
      <c r="Y2879" s="13">
        <v>2.35</v>
      </c>
      <c r="Z2879" s="14">
        <v>689</v>
      </c>
    </row>
    <row r="2880" spans="1:26" x14ac:dyDescent="0.25">
      <c r="A2880" s="5" t="s">
        <v>20</v>
      </c>
      <c r="B2880" s="6" t="s">
        <v>620</v>
      </c>
      <c r="C2880" s="11">
        <v>150</v>
      </c>
      <c r="D2880" s="11">
        <v>107</v>
      </c>
      <c r="E2880" s="11">
        <v>80</v>
      </c>
      <c r="F2880" s="11">
        <v>252</v>
      </c>
      <c r="G2880" s="6" t="s">
        <v>3268</v>
      </c>
      <c r="H2880" s="11">
        <v>2000</v>
      </c>
      <c r="I2880" s="11">
        <v>18004225</v>
      </c>
      <c r="J2880" s="6" t="s">
        <v>599</v>
      </c>
      <c r="K2880" s="6" t="s">
        <v>1074</v>
      </c>
      <c r="L2880" s="6" t="s">
        <v>4459</v>
      </c>
      <c r="M2880" s="11"/>
      <c r="N2880" s="11"/>
      <c r="O2880" s="6"/>
      <c r="P2880" s="11"/>
      <c r="Q2880" s="11">
        <v>87</v>
      </c>
      <c r="R2880" s="6" t="s">
        <v>25</v>
      </c>
      <c r="S2880" s="6" t="s">
        <v>26</v>
      </c>
      <c r="T2880" s="6" t="s">
        <v>27</v>
      </c>
      <c r="U2880" s="11">
        <v>13000000</v>
      </c>
      <c r="V2880" s="11">
        <v>2013</v>
      </c>
      <c r="W2880" s="11">
        <v>257</v>
      </c>
      <c r="X2880" s="11">
        <v>5.7</v>
      </c>
      <c r="Y2880" s="11">
        <v>2.35</v>
      </c>
      <c r="Z2880" s="12">
        <v>5000</v>
      </c>
    </row>
    <row r="2881" spans="1:26" x14ac:dyDescent="0.25">
      <c r="A2881" s="8" t="s">
        <v>20</v>
      </c>
      <c r="B2881" s="9" t="s">
        <v>3269</v>
      </c>
      <c r="C2881" s="13">
        <v>61</v>
      </c>
      <c r="D2881" s="13">
        <v>112</v>
      </c>
      <c r="E2881" s="13">
        <v>83</v>
      </c>
      <c r="F2881" s="13">
        <v>8</v>
      </c>
      <c r="G2881" s="9" t="s">
        <v>3270</v>
      </c>
      <c r="H2881" s="13">
        <v>2000</v>
      </c>
      <c r="I2881" s="13">
        <v>3058380</v>
      </c>
      <c r="J2881" s="9" t="s">
        <v>1074</v>
      </c>
      <c r="K2881" s="9" t="s">
        <v>4459</v>
      </c>
      <c r="L2881" s="9"/>
      <c r="M2881" s="13"/>
      <c r="N2881" s="13"/>
      <c r="O2881" s="9"/>
      <c r="P2881" s="13"/>
      <c r="Q2881" s="13">
        <v>69</v>
      </c>
      <c r="R2881" s="9" t="s">
        <v>537</v>
      </c>
      <c r="S2881" s="9" t="s">
        <v>538</v>
      </c>
      <c r="T2881" s="9" t="s">
        <v>249</v>
      </c>
      <c r="U2881" s="13">
        <v>100000000</v>
      </c>
      <c r="V2881" s="13">
        <v>2000</v>
      </c>
      <c r="W2881" s="13">
        <v>370</v>
      </c>
      <c r="X2881" s="13">
        <v>7.3</v>
      </c>
      <c r="Y2881" s="13">
        <v>2.35</v>
      </c>
      <c r="Z2881" s="14">
        <v>186</v>
      </c>
    </row>
    <row r="2882" spans="1:26" x14ac:dyDescent="0.25">
      <c r="A2882" s="5" t="s">
        <v>20</v>
      </c>
      <c r="B2882" s="6" t="s">
        <v>2261</v>
      </c>
      <c r="C2882" s="11">
        <v>226</v>
      </c>
      <c r="D2882" s="11">
        <v>96</v>
      </c>
      <c r="E2882" s="11">
        <v>460</v>
      </c>
      <c r="F2882" s="11">
        <v>73</v>
      </c>
      <c r="G2882" s="6" t="s">
        <v>3271</v>
      </c>
      <c r="H2882" s="11">
        <v>14000</v>
      </c>
      <c r="I2882" s="11">
        <v>3074838</v>
      </c>
      <c r="J2882" s="6" t="s">
        <v>1074</v>
      </c>
      <c r="K2882" s="6" t="s">
        <v>5505</v>
      </c>
      <c r="L2882" s="6" t="s">
        <v>4459</v>
      </c>
      <c r="M2882" s="11" t="s">
        <v>2604</v>
      </c>
      <c r="N2882" s="11"/>
      <c r="O2882" s="6"/>
      <c r="P2882" s="11"/>
      <c r="Q2882" s="11">
        <v>166</v>
      </c>
      <c r="R2882" s="6" t="s">
        <v>25</v>
      </c>
      <c r="S2882" s="6" t="s">
        <v>26</v>
      </c>
      <c r="T2882" s="6" t="s">
        <v>249</v>
      </c>
      <c r="U2882" s="11">
        <v>11000000</v>
      </c>
      <c r="V2882" s="11">
        <v>2009</v>
      </c>
      <c r="W2882" s="11">
        <v>153</v>
      </c>
      <c r="X2882" s="11">
        <v>6.3</v>
      </c>
      <c r="Y2882" s="11">
        <v>1.85</v>
      </c>
      <c r="Z2882" s="12">
        <v>0</v>
      </c>
    </row>
    <row r="2883" spans="1:26" x14ac:dyDescent="0.25">
      <c r="A2883" s="8" t="s">
        <v>20</v>
      </c>
      <c r="B2883" s="9" t="s">
        <v>3272</v>
      </c>
      <c r="C2883" s="13">
        <v>21</v>
      </c>
      <c r="D2883" s="13">
        <v>91</v>
      </c>
      <c r="E2883" s="13">
        <v>150</v>
      </c>
      <c r="F2883" s="13">
        <v>150</v>
      </c>
      <c r="G2883" s="9" t="s">
        <v>2386</v>
      </c>
      <c r="H2883" s="13">
        <v>979</v>
      </c>
      <c r="I2883" s="13">
        <v>2104000</v>
      </c>
      <c r="J2883" s="9" t="s">
        <v>599</v>
      </c>
      <c r="K2883" s="9" t="s">
        <v>5507</v>
      </c>
      <c r="L2883" s="9" t="s">
        <v>1074</v>
      </c>
      <c r="M2883" s="13"/>
      <c r="N2883" s="13"/>
      <c r="O2883" s="9"/>
      <c r="P2883" s="13"/>
      <c r="Q2883" s="13">
        <v>19</v>
      </c>
      <c r="R2883" s="9" t="s">
        <v>25</v>
      </c>
      <c r="S2883" s="9" t="s">
        <v>26</v>
      </c>
      <c r="T2883" s="9" t="s">
        <v>249</v>
      </c>
      <c r="U2883" s="13">
        <v>13000000</v>
      </c>
      <c r="V2883" s="13">
        <v>1996</v>
      </c>
      <c r="W2883" s="13">
        <v>385</v>
      </c>
      <c r="X2883" s="13">
        <v>5.9</v>
      </c>
      <c r="Y2883" s="13">
        <v>1.85</v>
      </c>
      <c r="Z2883" s="14">
        <v>69</v>
      </c>
    </row>
    <row r="2884" spans="1:26" x14ac:dyDescent="0.25">
      <c r="A2884" s="5" t="s">
        <v>20</v>
      </c>
      <c r="B2884" s="6" t="s">
        <v>1562</v>
      </c>
      <c r="C2884" s="11">
        <v>217</v>
      </c>
      <c r="D2884" s="11">
        <v>105</v>
      </c>
      <c r="E2884" s="11">
        <v>260</v>
      </c>
      <c r="F2884" s="11">
        <v>1000</v>
      </c>
      <c r="G2884" s="6" t="s">
        <v>166</v>
      </c>
      <c r="H2884" s="11">
        <v>20000</v>
      </c>
      <c r="I2884" s="11">
        <v>28501651</v>
      </c>
      <c r="J2884" s="6" t="s">
        <v>1074</v>
      </c>
      <c r="K2884" s="6" t="s">
        <v>2604</v>
      </c>
      <c r="L2884" s="6"/>
      <c r="M2884" s="11"/>
      <c r="N2884" s="11"/>
      <c r="O2884" s="6"/>
      <c r="P2884" s="11"/>
      <c r="Q2884" s="11">
        <v>201</v>
      </c>
      <c r="R2884" s="6" t="s">
        <v>25</v>
      </c>
      <c r="S2884" s="6" t="s">
        <v>26</v>
      </c>
      <c r="T2884" s="6" t="s">
        <v>249</v>
      </c>
      <c r="U2884" s="11">
        <v>26000000</v>
      </c>
      <c r="V2884" s="11">
        <v>2009</v>
      </c>
      <c r="W2884" s="11">
        <v>15000</v>
      </c>
      <c r="X2884" s="11">
        <v>7.1</v>
      </c>
      <c r="Y2884" s="11">
        <v>2.35</v>
      </c>
      <c r="Z2884" s="12">
        <v>10000</v>
      </c>
    </row>
    <row r="2885" spans="1:26" x14ac:dyDescent="0.25">
      <c r="A2885" s="8" t="s">
        <v>20</v>
      </c>
      <c r="B2885" s="9" t="s">
        <v>2559</v>
      </c>
      <c r="C2885" s="13">
        <v>94</v>
      </c>
      <c r="D2885" s="13">
        <v>125</v>
      </c>
      <c r="E2885" s="13">
        <v>0</v>
      </c>
      <c r="F2885" s="13">
        <v>968</v>
      </c>
      <c r="G2885" s="9" t="s">
        <v>151</v>
      </c>
      <c r="H2885" s="13">
        <v>22000</v>
      </c>
      <c r="I2885" s="13">
        <v>1172769</v>
      </c>
      <c r="J2885" s="9" t="s">
        <v>3170</v>
      </c>
      <c r="K2885" s="9" t="s">
        <v>599</v>
      </c>
      <c r="L2885" s="9" t="s">
        <v>5507</v>
      </c>
      <c r="M2885" s="13" t="s">
        <v>1074</v>
      </c>
      <c r="N2885" s="13"/>
      <c r="O2885" s="9"/>
      <c r="P2885" s="13"/>
      <c r="Q2885" s="13">
        <v>108</v>
      </c>
      <c r="R2885" s="9" t="s">
        <v>25</v>
      </c>
      <c r="S2885" s="9" t="s">
        <v>318</v>
      </c>
      <c r="T2885" s="9" t="s">
        <v>249</v>
      </c>
      <c r="U2885" s="13">
        <v>13000000</v>
      </c>
      <c r="V2885" s="13">
        <v>2006</v>
      </c>
      <c r="W2885" s="13">
        <v>14000</v>
      </c>
      <c r="X2885" s="13">
        <v>7.1</v>
      </c>
      <c r="Y2885" s="13">
        <v>1.85</v>
      </c>
      <c r="Z2885" s="14">
        <v>0</v>
      </c>
    </row>
    <row r="2886" spans="1:26" x14ac:dyDescent="0.25">
      <c r="A2886" s="5" t="s">
        <v>20</v>
      </c>
      <c r="B2886" s="6" t="s">
        <v>3273</v>
      </c>
      <c r="C2886" s="11">
        <v>364</v>
      </c>
      <c r="D2886" s="11">
        <v>102</v>
      </c>
      <c r="E2886" s="11">
        <v>139</v>
      </c>
      <c r="F2886" s="11">
        <v>850</v>
      </c>
      <c r="G2886" s="6" t="s">
        <v>3274</v>
      </c>
      <c r="H2886" s="11">
        <v>8000</v>
      </c>
      <c r="I2886" s="11">
        <v>17738570</v>
      </c>
      <c r="J2886" s="6" t="s">
        <v>1074</v>
      </c>
      <c r="K2886" s="6" t="s">
        <v>4459</v>
      </c>
      <c r="L2886" s="6"/>
      <c r="M2886" s="11"/>
      <c r="N2886" s="11"/>
      <c r="O2886" s="6"/>
      <c r="P2886" s="11"/>
      <c r="Q2886" s="11">
        <v>457</v>
      </c>
      <c r="R2886" s="6" t="s">
        <v>25</v>
      </c>
      <c r="S2886" s="6" t="s">
        <v>26</v>
      </c>
      <c r="T2886" s="6" t="s">
        <v>27</v>
      </c>
      <c r="U2886" s="11">
        <v>13000000</v>
      </c>
      <c r="V2886" s="11">
        <v>2012</v>
      </c>
      <c r="W2886" s="11">
        <v>3000</v>
      </c>
      <c r="X2886" s="11">
        <v>8</v>
      </c>
      <c r="Y2886" s="11">
        <v>1.85</v>
      </c>
      <c r="Z2886" s="12">
        <v>131000</v>
      </c>
    </row>
    <row r="2887" spans="1:26" x14ac:dyDescent="0.25">
      <c r="A2887" s="8" t="s">
        <v>20</v>
      </c>
      <c r="B2887" s="9" t="s">
        <v>3275</v>
      </c>
      <c r="C2887" s="13">
        <v>19</v>
      </c>
      <c r="D2887" s="13">
        <v>87</v>
      </c>
      <c r="E2887" s="13">
        <v>29</v>
      </c>
      <c r="F2887" s="13">
        <v>147</v>
      </c>
      <c r="G2887" s="9" t="s">
        <v>3276</v>
      </c>
      <c r="H2887" s="13">
        <v>683</v>
      </c>
      <c r="I2887" s="13">
        <v>1200000</v>
      </c>
      <c r="J2887" s="9" t="s">
        <v>497</v>
      </c>
      <c r="K2887" s="9"/>
      <c r="L2887" s="9"/>
      <c r="M2887" s="13"/>
      <c r="N2887" s="13"/>
      <c r="O2887" s="9"/>
      <c r="P2887" s="13"/>
      <c r="Q2887" s="13">
        <v>23</v>
      </c>
      <c r="R2887" s="9" t="s">
        <v>25</v>
      </c>
      <c r="S2887" s="9" t="s">
        <v>26</v>
      </c>
      <c r="T2887" s="9" t="s">
        <v>249</v>
      </c>
      <c r="U2887" s="13">
        <v>3000000</v>
      </c>
      <c r="V2887" s="13">
        <v>1993</v>
      </c>
      <c r="W2887" s="13">
        <v>155</v>
      </c>
      <c r="X2887" s="13">
        <v>5.0999999999999996</v>
      </c>
      <c r="Y2887" s="13">
        <v>1.85</v>
      </c>
      <c r="Z2887" s="14">
        <v>107</v>
      </c>
    </row>
    <row r="2888" spans="1:26" x14ac:dyDescent="0.25">
      <c r="A2888" s="5" t="s">
        <v>20</v>
      </c>
      <c r="B2888" s="6" t="s">
        <v>2562</v>
      </c>
      <c r="C2888" s="11">
        <v>129</v>
      </c>
      <c r="D2888" s="11">
        <v>118</v>
      </c>
      <c r="E2888" s="11">
        <v>41</v>
      </c>
      <c r="F2888" s="11">
        <v>442</v>
      </c>
      <c r="G2888" s="6" t="s">
        <v>1197</v>
      </c>
      <c r="H2888" s="11">
        <v>2000</v>
      </c>
      <c r="I2888" s="11">
        <v>1150403</v>
      </c>
      <c r="J2888" s="6" t="s">
        <v>3170</v>
      </c>
      <c r="K2888" s="6" t="s">
        <v>5507</v>
      </c>
      <c r="L2888" s="6" t="s">
        <v>1074</v>
      </c>
      <c r="M2888" s="11"/>
      <c r="N2888" s="11"/>
      <c r="O2888" s="6"/>
      <c r="P2888" s="11"/>
      <c r="Q2888" s="11">
        <v>102</v>
      </c>
      <c r="R2888" s="6" t="s">
        <v>25</v>
      </c>
      <c r="S2888" s="6" t="s">
        <v>26</v>
      </c>
      <c r="T2888" s="6" t="s">
        <v>249</v>
      </c>
      <c r="U2888" s="11">
        <v>13000000</v>
      </c>
      <c r="V2888" s="11">
        <v>2006</v>
      </c>
      <c r="W2888" s="11">
        <v>812</v>
      </c>
      <c r="X2888" s="11">
        <v>7.1</v>
      </c>
      <c r="Y2888" s="11">
        <v>1.85</v>
      </c>
      <c r="Z2888" s="12">
        <v>0</v>
      </c>
    </row>
    <row r="2889" spans="1:26" x14ac:dyDescent="0.25">
      <c r="A2889" s="8" t="s">
        <v>20</v>
      </c>
      <c r="B2889" s="9" t="s">
        <v>2418</v>
      </c>
      <c r="C2889" s="13">
        <v>71</v>
      </c>
      <c r="D2889" s="13">
        <v>115</v>
      </c>
      <c r="E2889" s="13">
        <v>187</v>
      </c>
      <c r="F2889" s="13">
        <v>887</v>
      </c>
      <c r="G2889" s="9" t="s">
        <v>2242</v>
      </c>
      <c r="H2889" s="13">
        <v>14000</v>
      </c>
      <c r="I2889" s="13">
        <v>403932</v>
      </c>
      <c r="J2889" s="9" t="s">
        <v>1074</v>
      </c>
      <c r="K2889" s="9" t="s">
        <v>4459</v>
      </c>
      <c r="L2889" s="9" t="s">
        <v>3495</v>
      </c>
      <c r="M2889" s="13"/>
      <c r="N2889" s="13"/>
      <c r="O2889" s="9"/>
      <c r="P2889" s="13"/>
      <c r="Q2889" s="13">
        <v>92</v>
      </c>
      <c r="R2889" s="9" t="s">
        <v>25</v>
      </c>
      <c r="S2889" s="9" t="s">
        <v>34</v>
      </c>
      <c r="T2889" s="9" t="s">
        <v>249</v>
      </c>
      <c r="U2889" s="13">
        <v>20000000</v>
      </c>
      <c r="V2889" s="13">
        <v>2000</v>
      </c>
      <c r="W2889" s="13">
        <v>900</v>
      </c>
      <c r="X2889" s="13">
        <v>6.5</v>
      </c>
      <c r="Y2889" s="13">
        <v>2.35</v>
      </c>
      <c r="Z2889" s="14">
        <v>141</v>
      </c>
    </row>
    <row r="2890" spans="1:26" x14ac:dyDescent="0.25">
      <c r="A2890" s="5" t="s">
        <v>20</v>
      </c>
      <c r="B2890" s="6" t="s">
        <v>1353</v>
      </c>
      <c r="C2890" s="11">
        <v>93</v>
      </c>
      <c r="D2890" s="11">
        <v>91</v>
      </c>
      <c r="E2890" s="11">
        <v>83</v>
      </c>
      <c r="F2890" s="11">
        <v>794</v>
      </c>
      <c r="G2890" s="6" t="s">
        <v>1068</v>
      </c>
      <c r="H2890" s="11">
        <v>3000</v>
      </c>
      <c r="I2890" s="11">
        <v>1712111</v>
      </c>
      <c r="J2890" s="6" t="s">
        <v>1786</v>
      </c>
      <c r="K2890" s="6" t="s">
        <v>2604</v>
      </c>
      <c r="L2890" s="6"/>
      <c r="M2890" s="11"/>
      <c r="N2890" s="11"/>
      <c r="O2890" s="6"/>
      <c r="P2890" s="11"/>
      <c r="Q2890" s="11">
        <v>53</v>
      </c>
      <c r="R2890" s="6" t="s">
        <v>25</v>
      </c>
      <c r="S2890" s="6" t="s">
        <v>26</v>
      </c>
      <c r="T2890" s="6" t="s">
        <v>27</v>
      </c>
      <c r="U2890" s="11">
        <v>8495000</v>
      </c>
      <c r="V2890" s="11">
        <v>2015</v>
      </c>
      <c r="W2890" s="11">
        <v>1000</v>
      </c>
      <c r="X2890" s="11">
        <v>4.5</v>
      </c>
      <c r="Y2890" s="11">
        <v>1.85</v>
      </c>
      <c r="Z2890" s="12">
        <v>0</v>
      </c>
    </row>
    <row r="2891" spans="1:26" x14ac:dyDescent="0.25">
      <c r="A2891" s="8" t="s">
        <v>20</v>
      </c>
      <c r="B2891" s="9" t="s">
        <v>2993</v>
      </c>
      <c r="C2891" s="13">
        <v>399</v>
      </c>
      <c r="D2891" s="13">
        <v>88</v>
      </c>
      <c r="E2891" s="13">
        <v>115</v>
      </c>
      <c r="F2891" s="13">
        <v>304</v>
      </c>
      <c r="G2891" s="9" t="s">
        <v>3277</v>
      </c>
      <c r="H2891" s="13">
        <v>1000</v>
      </c>
      <c r="I2891" s="13">
        <v>1024175</v>
      </c>
      <c r="J2891" s="9" t="s">
        <v>497</v>
      </c>
      <c r="K2891" s="9" t="s">
        <v>599</v>
      </c>
      <c r="L2891" s="9" t="s">
        <v>2970</v>
      </c>
      <c r="M2891" s="13" t="s">
        <v>2604</v>
      </c>
      <c r="N2891" s="13"/>
      <c r="O2891" s="9"/>
      <c r="P2891" s="13"/>
      <c r="Q2891" s="13">
        <v>297</v>
      </c>
      <c r="R2891" s="9" t="s">
        <v>25</v>
      </c>
      <c r="S2891" s="9" t="s">
        <v>34</v>
      </c>
      <c r="T2891" s="9" t="s">
        <v>249</v>
      </c>
      <c r="U2891" s="13">
        <v>13000000</v>
      </c>
      <c r="V2891" s="13">
        <v>2011</v>
      </c>
      <c r="W2891" s="13">
        <v>305</v>
      </c>
      <c r="X2891" s="13">
        <v>6.6</v>
      </c>
      <c r="Y2891" s="13">
        <v>2.35</v>
      </c>
      <c r="Z2891" s="14">
        <v>18000</v>
      </c>
    </row>
    <row r="2892" spans="1:26" x14ac:dyDescent="0.25">
      <c r="A2892" s="5" t="s">
        <v>20</v>
      </c>
      <c r="B2892" s="6" t="s">
        <v>242</v>
      </c>
      <c r="C2892" s="11">
        <v>110</v>
      </c>
      <c r="D2892" s="11">
        <v>127</v>
      </c>
      <c r="E2892" s="11">
        <v>11000</v>
      </c>
      <c r="F2892" s="11">
        <v>116</v>
      </c>
      <c r="G2892" s="6" t="s">
        <v>3278</v>
      </c>
      <c r="H2892" s="11">
        <v>306</v>
      </c>
      <c r="I2892" s="11">
        <v>301305</v>
      </c>
      <c r="J2892" s="6" t="s">
        <v>1074</v>
      </c>
      <c r="K2892" s="6" t="s">
        <v>4459</v>
      </c>
      <c r="L2892" s="6" t="s">
        <v>5508</v>
      </c>
      <c r="M2892" s="11"/>
      <c r="N2892" s="11"/>
      <c r="O2892" s="6"/>
      <c r="P2892" s="11"/>
      <c r="Q2892" s="11">
        <v>180</v>
      </c>
      <c r="R2892" s="6" t="s">
        <v>3279</v>
      </c>
      <c r="S2892" s="6" t="s">
        <v>26</v>
      </c>
      <c r="T2892" s="6" t="s">
        <v>249</v>
      </c>
      <c r="U2892" s="11">
        <v>13000000</v>
      </c>
      <c r="V2892" s="11">
        <v>2011</v>
      </c>
      <c r="W2892" s="11">
        <v>164</v>
      </c>
      <c r="X2892" s="11">
        <v>4.3</v>
      </c>
      <c r="Y2892" s="11">
        <v>2.35</v>
      </c>
      <c r="Z2892" s="12">
        <v>0</v>
      </c>
    </row>
    <row r="2893" spans="1:26" x14ac:dyDescent="0.25">
      <c r="A2893" s="8" t="s">
        <v>20</v>
      </c>
      <c r="B2893" s="9" t="s">
        <v>3137</v>
      </c>
      <c r="C2893" s="13">
        <v>285</v>
      </c>
      <c r="D2893" s="13">
        <v>94</v>
      </c>
      <c r="E2893" s="13">
        <v>122</v>
      </c>
      <c r="F2893" s="13">
        <v>383</v>
      </c>
      <c r="G2893" s="9" t="s">
        <v>3280</v>
      </c>
      <c r="H2893" s="13">
        <v>873</v>
      </c>
      <c r="I2893" s="13">
        <v>51872378</v>
      </c>
      <c r="J2893" s="9" t="s">
        <v>5507</v>
      </c>
      <c r="K2893" s="9" t="s">
        <v>2604</v>
      </c>
      <c r="L2893" s="9"/>
      <c r="M2893" s="13"/>
      <c r="N2893" s="13"/>
      <c r="O2893" s="9"/>
      <c r="P2893" s="13"/>
      <c r="Q2893" s="13">
        <v>266</v>
      </c>
      <c r="R2893" s="9" t="s">
        <v>25</v>
      </c>
      <c r="S2893" s="9" t="s">
        <v>26</v>
      </c>
      <c r="T2893" s="9" t="s">
        <v>249</v>
      </c>
      <c r="U2893" s="13">
        <v>13000000</v>
      </c>
      <c r="V2893" s="13">
        <v>2013</v>
      </c>
      <c r="W2893" s="13">
        <v>461</v>
      </c>
      <c r="X2893" s="13">
        <v>6.7</v>
      </c>
      <c r="Y2893" s="13">
        <v>1.85</v>
      </c>
      <c r="Z2893" s="14">
        <v>23000</v>
      </c>
    </row>
    <row r="2894" spans="1:26" x14ac:dyDescent="0.25">
      <c r="A2894" s="5" t="s">
        <v>20</v>
      </c>
      <c r="B2894" s="6" t="s">
        <v>3281</v>
      </c>
      <c r="C2894" s="11">
        <v>2</v>
      </c>
      <c r="D2894" s="11">
        <v>115</v>
      </c>
      <c r="E2894" s="11">
        <v>32</v>
      </c>
      <c r="F2894" s="11">
        <v>29</v>
      </c>
      <c r="G2894" s="6" t="s">
        <v>3282</v>
      </c>
      <c r="H2894" s="11">
        <v>14000</v>
      </c>
      <c r="I2894" s="11">
        <v>31662</v>
      </c>
      <c r="J2894" s="6" t="s">
        <v>497</v>
      </c>
      <c r="K2894" s="6" t="s">
        <v>1074</v>
      </c>
      <c r="L2894" s="6" t="s">
        <v>5155</v>
      </c>
      <c r="M2894" s="11" t="s">
        <v>5508</v>
      </c>
      <c r="N2894" s="11"/>
      <c r="O2894" s="6"/>
      <c r="P2894" s="11"/>
      <c r="Q2894" s="11">
        <v>1</v>
      </c>
      <c r="R2894" s="6" t="s">
        <v>25</v>
      </c>
      <c r="S2894" s="6" t="s">
        <v>1624</v>
      </c>
      <c r="T2894" s="6" t="s">
        <v>42</v>
      </c>
      <c r="U2894" s="11">
        <v>12620000</v>
      </c>
      <c r="V2894" s="11">
        <v>2016</v>
      </c>
      <c r="W2894" s="11">
        <v>81</v>
      </c>
      <c r="X2894" s="11">
        <v>6.8</v>
      </c>
      <c r="Y2894" s="11"/>
      <c r="Z2894" s="12">
        <v>139</v>
      </c>
    </row>
    <row r="2895" spans="1:26" x14ac:dyDescent="0.25">
      <c r="A2895" s="8" t="s">
        <v>20</v>
      </c>
      <c r="B2895" s="9" t="s">
        <v>3283</v>
      </c>
      <c r="C2895" s="13">
        <v>61</v>
      </c>
      <c r="D2895" s="13">
        <v>90</v>
      </c>
      <c r="E2895" s="13">
        <v>0</v>
      </c>
      <c r="F2895" s="13">
        <v>234</v>
      </c>
      <c r="G2895" s="9" t="s">
        <v>2900</v>
      </c>
      <c r="H2895" s="13">
        <v>477</v>
      </c>
      <c r="I2895" s="13">
        <v>28399192</v>
      </c>
      <c r="J2895" s="9" t="s">
        <v>497</v>
      </c>
      <c r="K2895" s="9" t="s">
        <v>378</v>
      </c>
      <c r="L2895" s="9" t="s">
        <v>599</v>
      </c>
      <c r="M2895" s="13" t="s">
        <v>4118</v>
      </c>
      <c r="N2895" s="13"/>
      <c r="O2895" s="9"/>
      <c r="P2895" s="13"/>
      <c r="Q2895" s="13">
        <v>106</v>
      </c>
      <c r="R2895" s="9" t="s">
        <v>25</v>
      </c>
      <c r="S2895" s="9" t="s">
        <v>163</v>
      </c>
      <c r="T2895" s="9" t="s">
        <v>54</v>
      </c>
      <c r="U2895" s="13">
        <v>13000000</v>
      </c>
      <c r="V2895" s="13">
        <v>2002</v>
      </c>
      <c r="W2895" s="13">
        <v>238</v>
      </c>
      <c r="X2895" s="13">
        <v>5.4</v>
      </c>
      <c r="Y2895" s="13">
        <v>2.35</v>
      </c>
      <c r="Z2895" s="14">
        <v>332</v>
      </c>
    </row>
    <row r="2896" spans="1:26" x14ac:dyDescent="0.25">
      <c r="A2896" s="5" t="s">
        <v>20</v>
      </c>
      <c r="B2896" s="6" t="s">
        <v>1166</v>
      </c>
      <c r="C2896" s="11">
        <v>242</v>
      </c>
      <c r="D2896" s="11">
        <v>102</v>
      </c>
      <c r="E2896" s="11">
        <v>43</v>
      </c>
      <c r="F2896" s="11">
        <v>113</v>
      </c>
      <c r="G2896" s="6" t="s">
        <v>3284</v>
      </c>
      <c r="H2896" s="11">
        <v>170</v>
      </c>
      <c r="I2896" s="11">
        <v>2035566</v>
      </c>
      <c r="J2896" s="6" t="s">
        <v>3170</v>
      </c>
      <c r="K2896" s="6" t="s">
        <v>599</v>
      </c>
      <c r="L2896" s="6" t="s">
        <v>5507</v>
      </c>
      <c r="M2896" s="11" t="s">
        <v>1074</v>
      </c>
      <c r="N2896" s="11" t="s">
        <v>4459</v>
      </c>
      <c r="O2896" s="6"/>
      <c r="P2896" s="11"/>
      <c r="Q2896" s="11">
        <v>162</v>
      </c>
      <c r="R2896" s="6" t="s">
        <v>25</v>
      </c>
      <c r="S2896" s="6" t="s">
        <v>538</v>
      </c>
      <c r="T2896" s="6" t="s">
        <v>249</v>
      </c>
      <c r="U2896" s="11">
        <v>13000000</v>
      </c>
      <c r="V2896" s="11">
        <v>2009</v>
      </c>
      <c r="W2896" s="11">
        <v>157</v>
      </c>
      <c r="X2896" s="11">
        <v>6.6</v>
      </c>
      <c r="Y2896" s="11">
        <v>1.85</v>
      </c>
      <c r="Z2896" s="12">
        <v>11000</v>
      </c>
    </row>
    <row r="2897" spans="1:26" x14ac:dyDescent="0.25">
      <c r="A2897" s="8" t="s">
        <v>20</v>
      </c>
      <c r="B2897" s="9" t="s">
        <v>823</v>
      </c>
      <c r="C2897" s="13">
        <v>62</v>
      </c>
      <c r="D2897" s="13">
        <v>100</v>
      </c>
      <c r="E2897" s="13">
        <v>218</v>
      </c>
      <c r="F2897" s="13">
        <v>91</v>
      </c>
      <c r="G2897" s="9" t="s">
        <v>3285</v>
      </c>
      <c r="H2897" s="13">
        <v>581</v>
      </c>
      <c r="I2897" s="13"/>
      <c r="J2897" s="9" t="s">
        <v>378</v>
      </c>
      <c r="K2897" s="9" t="s">
        <v>1074</v>
      </c>
      <c r="L2897" s="9" t="s">
        <v>5155</v>
      </c>
      <c r="M2897" s="13"/>
      <c r="N2897" s="13"/>
      <c r="O2897" s="9"/>
      <c r="P2897" s="13"/>
      <c r="Q2897" s="13">
        <v>96</v>
      </c>
      <c r="R2897" s="9" t="s">
        <v>3286</v>
      </c>
      <c r="S2897" s="9" t="s">
        <v>121</v>
      </c>
      <c r="T2897" s="9" t="s">
        <v>249</v>
      </c>
      <c r="U2897" s="13">
        <v>12500000</v>
      </c>
      <c r="V2897" s="13">
        <v>1981</v>
      </c>
      <c r="W2897" s="13">
        <v>201</v>
      </c>
      <c r="X2897" s="13">
        <v>7.4</v>
      </c>
      <c r="Y2897" s="13">
        <v>2.35</v>
      </c>
      <c r="Z2897" s="14">
        <v>0</v>
      </c>
    </row>
    <row r="2898" spans="1:26" x14ac:dyDescent="0.25">
      <c r="A2898" s="5" t="s">
        <v>20</v>
      </c>
      <c r="B2898" s="6" t="s">
        <v>614</v>
      </c>
      <c r="C2898" s="11">
        <v>121</v>
      </c>
      <c r="D2898" s="11">
        <v>117</v>
      </c>
      <c r="E2898" s="11">
        <v>18000</v>
      </c>
      <c r="F2898" s="11">
        <v>543</v>
      </c>
      <c r="G2898" s="6" t="s">
        <v>1994</v>
      </c>
      <c r="H2898" s="11">
        <v>18000</v>
      </c>
      <c r="I2898" s="11">
        <v>21078145</v>
      </c>
      <c r="J2898" s="6" t="s">
        <v>3170</v>
      </c>
      <c r="K2898" s="6" t="s">
        <v>1074</v>
      </c>
      <c r="L2898" s="6"/>
      <c r="M2898" s="11"/>
      <c r="N2898" s="11"/>
      <c r="O2898" s="6"/>
      <c r="P2898" s="11"/>
      <c r="Q2898" s="11">
        <v>159</v>
      </c>
      <c r="R2898" s="6" t="s">
        <v>25</v>
      </c>
      <c r="S2898" s="6" t="s">
        <v>26</v>
      </c>
      <c r="T2898" s="6" t="s">
        <v>27</v>
      </c>
      <c r="U2898" s="11">
        <v>12500000</v>
      </c>
      <c r="V2898" s="11">
        <v>2002</v>
      </c>
      <c r="W2898" s="11">
        <v>638</v>
      </c>
      <c r="X2898" s="11">
        <v>7.3</v>
      </c>
      <c r="Y2898" s="11">
        <v>2.35</v>
      </c>
      <c r="Z2898" s="12">
        <v>0</v>
      </c>
    </row>
    <row r="2899" spans="1:26" x14ac:dyDescent="0.25">
      <c r="A2899" s="8" t="s">
        <v>20</v>
      </c>
      <c r="B2899" s="9" t="s">
        <v>2411</v>
      </c>
      <c r="C2899" s="13">
        <v>83</v>
      </c>
      <c r="D2899" s="13">
        <v>109</v>
      </c>
      <c r="E2899" s="13">
        <v>97</v>
      </c>
      <c r="F2899" s="13">
        <v>355</v>
      </c>
      <c r="G2899" s="9" t="s">
        <v>2413</v>
      </c>
      <c r="H2899" s="13">
        <v>13000</v>
      </c>
      <c r="I2899" s="13">
        <v>14060950</v>
      </c>
      <c r="J2899" s="9" t="s">
        <v>1074</v>
      </c>
      <c r="K2899" s="9"/>
      <c r="L2899" s="9"/>
      <c r="M2899" s="13"/>
      <c r="N2899" s="13"/>
      <c r="O2899" s="9"/>
      <c r="P2899" s="13"/>
      <c r="Q2899" s="13">
        <v>139</v>
      </c>
      <c r="R2899" s="9" t="s">
        <v>25</v>
      </c>
      <c r="S2899" s="9" t="s">
        <v>26</v>
      </c>
      <c r="T2899" s="9" t="s">
        <v>27</v>
      </c>
      <c r="U2899" s="13">
        <v>12500000</v>
      </c>
      <c r="V2899" s="13">
        <v>2002</v>
      </c>
      <c r="W2899" s="13">
        <v>795</v>
      </c>
      <c r="X2899" s="13">
        <v>6.9</v>
      </c>
      <c r="Y2899" s="13">
        <v>1.85</v>
      </c>
      <c r="Z2899" s="14">
        <v>0</v>
      </c>
    </row>
    <row r="2900" spans="1:26" x14ac:dyDescent="0.25">
      <c r="A2900" s="5" t="s">
        <v>20</v>
      </c>
      <c r="B2900" s="6" t="s">
        <v>619</v>
      </c>
      <c r="C2900" s="11">
        <v>122</v>
      </c>
      <c r="D2900" s="11">
        <v>121</v>
      </c>
      <c r="E2900" s="11">
        <v>12000</v>
      </c>
      <c r="F2900" s="11">
        <v>975</v>
      </c>
      <c r="G2900" s="6" t="s">
        <v>196</v>
      </c>
      <c r="H2900" s="11">
        <v>11000</v>
      </c>
      <c r="I2900" s="11">
        <v>12281500</v>
      </c>
      <c r="J2900" s="6" t="s">
        <v>497</v>
      </c>
      <c r="K2900" s="6" t="s">
        <v>5507</v>
      </c>
      <c r="L2900" s="6" t="s">
        <v>1074</v>
      </c>
      <c r="M2900" s="11" t="s">
        <v>4459</v>
      </c>
      <c r="N2900" s="11" t="s">
        <v>2604</v>
      </c>
      <c r="O2900" s="6"/>
      <c r="P2900" s="11"/>
      <c r="Q2900" s="11">
        <v>460</v>
      </c>
      <c r="R2900" s="6" t="s">
        <v>25</v>
      </c>
      <c r="S2900" s="6" t="s">
        <v>26</v>
      </c>
      <c r="T2900" s="6" t="s">
        <v>249</v>
      </c>
      <c r="U2900" s="11">
        <v>13000000</v>
      </c>
      <c r="V2900" s="11">
        <v>1993</v>
      </c>
      <c r="W2900" s="11">
        <v>10000</v>
      </c>
      <c r="X2900" s="11">
        <v>8</v>
      </c>
      <c r="Y2900" s="11">
        <v>2.35</v>
      </c>
      <c r="Z2900" s="12">
        <v>15000</v>
      </c>
    </row>
    <row r="2901" spans="1:26" x14ac:dyDescent="0.25">
      <c r="A2901" s="8" t="s">
        <v>20</v>
      </c>
      <c r="B2901" s="9" t="s">
        <v>3287</v>
      </c>
      <c r="C2901" s="13">
        <v>88</v>
      </c>
      <c r="D2901" s="13">
        <v>111</v>
      </c>
      <c r="E2901" s="13">
        <v>28</v>
      </c>
      <c r="F2901" s="13">
        <v>1000</v>
      </c>
      <c r="G2901" s="9" t="s">
        <v>306</v>
      </c>
      <c r="H2901" s="13">
        <v>6000</v>
      </c>
      <c r="I2901" s="13"/>
      <c r="J2901" s="9" t="s">
        <v>1074</v>
      </c>
      <c r="K2901" s="9" t="s">
        <v>4459</v>
      </c>
      <c r="L2901" s="9" t="s">
        <v>2970</v>
      </c>
      <c r="M2901" s="13"/>
      <c r="N2901" s="13"/>
      <c r="O2901" s="9"/>
      <c r="P2901" s="13"/>
      <c r="Q2901" s="13">
        <v>35</v>
      </c>
      <c r="R2901" s="9" t="s">
        <v>25</v>
      </c>
      <c r="S2901" s="9" t="s">
        <v>318</v>
      </c>
      <c r="T2901" s="9" t="s">
        <v>1602</v>
      </c>
      <c r="U2901" s="13">
        <v>3660000</v>
      </c>
      <c r="V2901" s="13">
        <v>2010</v>
      </c>
      <c r="W2901" s="13">
        <v>2000</v>
      </c>
      <c r="X2901" s="13">
        <v>6.4</v>
      </c>
      <c r="Y2901" s="13">
        <v>2.35</v>
      </c>
      <c r="Z2901" s="14">
        <v>0</v>
      </c>
    </row>
    <row r="2902" spans="1:26" x14ac:dyDescent="0.25">
      <c r="A2902" s="5" t="s">
        <v>20</v>
      </c>
      <c r="B2902" s="6" t="s">
        <v>3112</v>
      </c>
      <c r="C2902" s="11">
        <v>120</v>
      </c>
      <c r="D2902" s="11">
        <v>100</v>
      </c>
      <c r="E2902" s="11">
        <v>164</v>
      </c>
      <c r="F2902" s="11">
        <v>99</v>
      </c>
      <c r="G2902" s="6" t="s">
        <v>818</v>
      </c>
      <c r="H2902" s="11">
        <v>18000</v>
      </c>
      <c r="I2902" s="11">
        <v>10725228</v>
      </c>
      <c r="J2902" s="6" t="s">
        <v>5507</v>
      </c>
      <c r="K2902" s="6" t="s">
        <v>1074</v>
      </c>
      <c r="L2902" s="6" t="s">
        <v>5505</v>
      </c>
      <c r="M2902" s="11"/>
      <c r="N2902" s="11"/>
      <c r="O2902" s="6"/>
      <c r="P2902" s="11"/>
      <c r="Q2902" s="11">
        <v>365</v>
      </c>
      <c r="R2902" s="6" t="s">
        <v>25</v>
      </c>
      <c r="S2902" s="6" t="s">
        <v>26</v>
      </c>
      <c r="T2902" s="6" t="s">
        <v>249</v>
      </c>
      <c r="U2902" s="11">
        <v>12500000</v>
      </c>
      <c r="V2902" s="11">
        <v>1992</v>
      </c>
      <c r="W2902" s="11">
        <v>14000</v>
      </c>
      <c r="X2902" s="11">
        <v>7.8</v>
      </c>
      <c r="Y2902" s="11">
        <v>2.35</v>
      </c>
      <c r="Z2902" s="12">
        <v>0</v>
      </c>
    </row>
    <row r="2903" spans="1:26" x14ac:dyDescent="0.25">
      <c r="A2903" s="8" t="s">
        <v>20</v>
      </c>
      <c r="B2903" s="9" t="s">
        <v>2418</v>
      </c>
      <c r="C2903" s="13">
        <v>225</v>
      </c>
      <c r="D2903" s="13">
        <v>109</v>
      </c>
      <c r="E2903" s="13">
        <v>187</v>
      </c>
      <c r="F2903" s="13">
        <v>204</v>
      </c>
      <c r="G2903" s="9" t="s">
        <v>1267</v>
      </c>
      <c r="H2903" s="13">
        <v>818</v>
      </c>
      <c r="I2903" s="13">
        <v>214966</v>
      </c>
      <c r="J2903" s="9" t="s">
        <v>5507</v>
      </c>
      <c r="K2903" s="9" t="s">
        <v>1074</v>
      </c>
      <c r="L2903" s="9" t="s">
        <v>2604</v>
      </c>
      <c r="M2903" s="13"/>
      <c r="N2903" s="13"/>
      <c r="O2903" s="9"/>
      <c r="P2903" s="13"/>
      <c r="Q2903" s="13">
        <v>176</v>
      </c>
      <c r="R2903" s="9" t="s">
        <v>25</v>
      </c>
      <c r="S2903" s="9" t="s">
        <v>26</v>
      </c>
      <c r="T2903" s="9" t="s">
        <v>249</v>
      </c>
      <c r="U2903" s="13">
        <v>13000000</v>
      </c>
      <c r="V2903" s="13">
        <v>2010</v>
      </c>
      <c r="W2903" s="13">
        <v>467</v>
      </c>
      <c r="X2903" s="13">
        <v>6.1</v>
      </c>
      <c r="Y2903" s="13">
        <v>2.35</v>
      </c>
      <c r="Z2903" s="14">
        <v>0</v>
      </c>
    </row>
    <row r="2904" spans="1:26" x14ac:dyDescent="0.25">
      <c r="A2904" s="5" t="s">
        <v>20</v>
      </c>
      <c r="B2904" s="6" t="s">
        <v>3288</v>
      </c>
      <c r="C2904" s="11">
        <v>130</v>
      </c>
      <c r="D2904" s="11">
        <v>93</v>
      </c>
      <c r="E2904" s="11">
        <v>261</v>
      </c>
      <c r="F2904" s="11">
        <v>697</v>
      </c>
      <c r="G2904" s="6" t="s">
        <v>613</v>
      </c>
      <c r="H2904" s="11">
        <v>783</v>
      </c>
      <c r="I2904" s="11"/>
      <c r="J2904" s="6" t="s">
        <v>478</v>
      </c>
      <c r="K2904" s="6" t="s">
        <v>1786</v>
      </c>
      <c r="L2904" s="6" t="s">
        <v>2604</v>
      </c>
      <c r="M2904" s="11"/>
      <c r="N2904" s="11"/>
      <c r="O2904" s="6"/>
      <c r="P2904" s="11"/>
      <c r="Q2904" s="11">
        <v>106</v>
      </c>
      <c r="R2904" s="6" t="s">
        <v>25</v>
      </c>
      <c r="S2904" s="6" t="s">
        <v>26</v>
      </c>
      <c r="T2904" s="6" t="s">
        <v>249</v>
      </c>
      <c r="U2904" s="11">
        <v>18000000</v>
      </c>
      <c r="V2904" s="11">
        <v>1982</v>
      </c>
      <c r="W2904" s="11">
        <v>782</v>
      </c>
      <c r="X2904" s="11">
        <v>6.1</v>
      </c>
      <c r="Y2904" s="11">
        <v>1.85</v>
      </c>
      <c r="Z2904" s="12">
        <v>0</v>
      </c>
    </row>
    <row r="2905" spans="1:26" x14ac:dyDescent="0.25">
      <c r="A2905" s="8" t="s">
        <v>20</v>
      </c>
      <c r="B2905" s="9" t="s">
        <v>3289</v>
      </c>
      <c r="C2905" s="13">
        <v>167</v>
      </c>
      <c r="D2905" s="13">
        <v>101</v>
      </c>
      <c r="E2905" s="13">
        <v>10</v>
      </c>
      <c r="F2905" s="13">
        <v>472</v>
      </c>
      <c r="G2905" s="9" t="s">
        <v>3290</v>
      </c>
      <c r="H2905" s="13">
        <v>1000</v>
      </c>
      <c r="I2905" s="13">
        <v>11956207</v>
      </c>
      <c r="J2905" s="9" t="s">
        <v>1786</v>
      </c>
      <c r="K2905" s="9" t="s">
        <v>5505</v>
      </c>
      <c r="L2905" s="9"/>
      <c r="M2905" s="13"/>
      <c r="N2905" s="13"/>
      <c r="O2905" s="9"/>
      <c r="P2905" s="13"/>
      <c r="Q2905" s="13">
        <v>126</v>
      </c>
      <c r="R2905" s="9" t="s">
        <v>25</v>
      </c>
      <c r="S2905" s="9" t="s">
        <v>26</v>
      </c>
      <c r="T2905" s="9" t="s">
        <v>249</v>
      </c>
      <c r="U2905" s="13">
        <v>16000000</v>
      </c>
      <c r="V2905" s="13">
        <v>2009</v>
      </c>
      <c r="W2905" s="13">
        <v>668</v>
      </c>
      <c r="X2905" s="13">
        <v>5.0999999999999996</v>
      </c>
      <c r="Y2905" s="13">
        <v>2.35</v>
      </c>
      <c r="Z2905" s="14">
        <v>0</v>
      </c>
    </row>
    <row r="2906" spans="1:26" x14ac:dyDescent="0.25">
      <c r="A2906" s="5" t="s">
        <v>309</v>
      </c>
      <c r="B2906" s="6" t="s">
        <v>3291</v>
      </c>
      <c r="C2906" s="11">
        <v>7</v>
      </c>
      <c r="D2906" s="11">
        <v>101</v>
      </c>
      <c r="E2906" s="11">
        <v>19</v>
      </c>
      <c r="F2906" s="11">
        <v>135</v>
      </c>
      <c r="G2906" s="6" t="s">
        <v>3292</v>
      </c>
      <c r="H2906" s="11">
        <v>490</v>
      </c>
      <c r="I2906" s="11"/>
      <c r="J2906" s="6" t="s">
        <v>378</v>
      </c>
      <c r="K2906" s="6" t="s">
        <v>1074</v>
      </c>
      <c r="L2906" s="6" t="s">
        <v>4459</v>
      </c>
      <c r="M2906" s="11"/>
      <c r="N2906" s="11"/>
      <c r="O2906" s="6"/>
      <c r="P2906" s="11"/>
      <c r="Q2906" s="11">
        <v>44</v>
      </c>
      <c r="R2906" s="6" t="s">
        <v>25</v>
      </c>
      <c r="S2906" s="6" t="s">
        <v>26</v>
      </c>
      <c r="T2906" s="6" t="s">
        <v>1704</v>
      </c>
      <c r="U2906" s="11"/>
      <c r="V2906" s="11">
        <v>1937</v>
      </c>
      <c r="W2906" s="11">
        <v>185</v>
      </c>
      <c r="X2906" s="11">
        <v>7.8</v>
      </c>
      <c r="Y2906" s="11">
        <v>1.37</v>
      </c>
      <c r="Z2906" s="12">
        <v>337</v>
      </c>
    </row>
    <row r="2907" spans="1:26" x14ac:dyDescent="0.25">
      <c r="A2907" s="8" t="s">
        <v>20</v>
      </c>
      <c r="B2907" s="9" t="s">
        <v>1123</v>
      </c>
      <c r="C2907" s="13">
        <v>226</v>
      </c>
      <c r="D2907" s="13">
        <v>106</v>
      </c>
      <c r="E2907" s="13">
        <v>44</v>
      </c>
      <c r="F2907" s="13">
        <v>552</v>
      </c>
      <c r="G2907" s="9" t="s">
        <v>350</v>
      </c>
      <c r="H2907" s="13">
        <v>33000</v>
      </c>
      <c r="I2907" s="13">
        <v>5949693</v>
      </c>
      <c r="J2907" s="9" t="s">
        <v>599</v>
      </c>
      <c r="K2907" s="9" t="s">
        <v>1074</v>
      </c>
      <c r="L2907" s="9" t="s">
        <v>4459</v>
      </c>
      <c r="M2907" s="13"/>
      <c r="N2907" s="13"/>
      <c r="O2907" s="9"/>
      <c r="P2907" s="13"/>
      <c r="Q2907" s="13">
        <v>299</v>
      </c>
      <c r="R2907" s="9" t="s">
        <v>25</v>
      </c>
      <c r="S2907" s="9" t="s">
        <v>26</v>
      </c>
      <c r="T2907" s="9" t="s">
        <v>27</v>
      </c>
      <c r="U2907" s="13">
        <v>12000000</v>
      </c>
      <c r="V2907" s="13">
        <v>2007</v>
      </c>
      <c r="W2907" s="13">
        <v>730</v>
      </c>
      <c r="X2907" s="13">
        <v>7.4</v>
      </c>
      <c r="Y2907" s="13">
        <v>1.85</v>
      </c>
      <c r="Z2907" s="14">
        <v>19000</v>
      </c>
    </row>
    <row r="2908" spans="1:26" x14ac:dyDescent="0.25">
      <c r="A2908" s="5" t="s">
        <v>20</v>
      </c>
      <c r="B2908" s="6" t="s">
        <v>3293</v>
      </c>
      <c r="C2908" s="11">
        <v>185</v>
      </c>
      <c r="D2908" s="11">
        <v>94</v>
      </c>
      <c r="E2908" s="11">
        <v>39</v>
      </c>
      <c r="F2908" s="11">
        <v>18</v>
      </c>
      <c r="G2908" s="6" t="s">
        <v>3294</v>
      </c>
      <c r="H2908" s="11">
        <v>77</v>
      </c>
      <c r="I2908" s="11">
        <v>9030581</v>
      </c>
      <c r="J2908" s="6" t="s">
        <v>1074</v>
      </c>
      <c r="K2908" s="6" t="s">
        <v>5508</v>
      </c>
      <c r="L2908" s="6"/>
      <c r="M2908" s="11"/>
      <c r="N2908" s="11"/>
      <c r="O2908" s="6"/>
      <c r="P2908" s="11"/>
      <c r="Q2908" s="11">
        <v>398</v>
      </c>
      <c r="R2908" s="6" t="s">
        <v>25</v>
      </c>
      <c r="S2908" s="6" t="s">
        <v>34</v>
      </c>
      <c r="T2908" s="6" t="s">
        <v>27</v>
      </c>
      <c r="U2908" s="11">
        <v>12500000</v>
      </c>
      <c r="V2908" s="11">
        <v>2008</v>
      </c>
      <c r="W2908" s="11">
        <v>32</v>
      </c>
      <c r="X2908" s="11">
        <v>7.8</v>
      </c>
      <c r="Y2908" s="11">
        <v>1.85</v>
      </c>
      <c r="Z2908" s="12">
        <v>38000</v>
      </c>
    </row>
    <row r="2909" spans="1:26" x14ac:dyDescent="0.25">
      <c r="A2909" s="8" t="s">
        <v>20</v>
      </c>
      <c r="B2909" s="9" t="s">
        <v>3177</v>
      </c>
      <c r="C2909" s="13">
        <v>177</v>
      </c>
      <c r="D2909" s="13">
        <v>140</v>
      </c>
      <c r="E2909" s="13">
        <v>3000</v>
      </c>
      <c r="F2909" s="13">
        <v>322</v>
      </c>
      <c r="G2909" s="9" t="s">
        <v>651</v>
      </c>
      <c r="H2909" s="13">
        <v>963</v>
      </c>
      <c r="I2909" s="13">
        <v>4157491</v>
      </c>
      <c r="J2909" s="9" t="s">
        <v>5507</v>
      </c>
      <c r="K2909" s="9" t="s">
        <v>1074</v>
      </c>
      <c r="L2909" s="9" t="s">
        <v>3976</v>
      </c>
      <c r="M2909" s="13"/>
      <c r="N2909" s="13"/>
      <c r="O2909" s="9"/>
      <c r="P2909" s="13"/>
      <c r="Q2909" s="13">
        <v>690</v>
      </c>
      <c r="R2909" s="9" t="s">
        <v>25</v>
      </c>
      <c r="S2909" s="9" t="s">
        <v>2071</v>
      </c>
      <c r="T2909" s="9" t="s">
        <v>249</v>
      </c>
      <c r="U2909" s="13">
        <v>12800000</v>
      </c>
      <c r="V2909" s="13">
        <v>2000</v>
      </c>
      <c r="W2909" s="13">
        <v>595</v>
      </c>
      <c r="X2909" s="13">
        <v>8</v>
      </c>
      <c r="Y2909" s="13">
        <v>2.35</v>
      </c>
      <c r="Z2909" s="14">
        <v>0</v>
      </c>
    </row>
    <row r="2910" spans="1:26" x14ac:dyDescent="0.25">
      <c r="A2910" s="5" t="s">
        <v>20</v>
      </c>
      <c r="B2910" s="6" t="s">
        <v>3052</v>
      </c>
      <c r="C2910" s="11">
        <v>28</v>
      </c>
      <c r="D2910" s="11">
        <v>132</v>
      </c>
      <c r="E2910" s="11">
        <v>44</v>
      </c>
      <c r="F2910" s="11">
        <v>241</v>
      </c>
      <c r="G2910" s="6" t="s">
        <v>409</v>
      </c>
      <c r="H2910" s="11">
        <v>1000</v>
      </c>
      <c r="I2910" s="11">
        <v>1508689</v>
      </c>
      <c r="J2910" s="6" t="s">
        <v>1074</v>
      </c>
      <c r="K2910" s="6" t="s">
        <v>4459</v>
      </c>
      <c r="L2910" s="6"/>
      <c r="M2910" s="11"/>
      <c r="N2910" s="11"/>
      <c r="O2910" s="6"/>
      <c r="P2910" s="11"/>
      <c r="Q2910" s="11">
        <v>50</v>
      </c>
      <c r="R2910" s="6" t="s">
        <v>25</v>
      </c>
      <c r="S2910" s="6" t="s">
        <v>26</v>
      </c>
      <c r="T2910" s="6" t="s">
        <v>249</v>
      </c>
      <c r="U2910" s="11">
        <v>16000000</v>
      </c>
      <c r="V2910" s="11">
        <v>1997</v>
      </c>
      <c r="W2910" s="11">
        <v>653</v>
      </c>
      <c r="X2910" s="11">
        <v>6.7</v>
      </c>
      <c r="Y2910" s="11">
        <v>2.35</v>
      </c>
      <c r="Z2910" s="12">
        <v>329</v>
      </c>
    </row>
    <row r="2911" spans="1:26" x14ac:dyDescent="0.25">
      <c r="A2911" s="8" t="s">
        <v>20</v>
      </c>
      <c r="B2911" s="9" t="s">
        <v>3295</v>
      </c>
      <c r="C2911" s="13">
        <v>48</v>
      </c>
      <c r="D2911" s="13">
        <v>99</v>
      </c>
      <c r="E2911" s="13">
        <v>220</v>
      </c>
      <c r="F2911" s="13">
        <v>599</v>
      </c>
      <c r="G2911" s="9" t="s">
        <v>3296</v>
      </c>
      <c r="H2911" s="13">
        <v>812</v>
      </c>
      <c r="I2911" s="13">
        <v>1227324</v>
      </c>
      <c r="J2911" s="9" t="s">
        <v>5507</v>
      </c>
      <c r="K2911" s="9" t="s">
        <v>1074</v>
      </c>
      <c r="L2911" s="9"/>
      <c r="M2911" s="13"/>
      <c r="N2911" s="13"/>
      <c r="O2911" s="9"/>
      <c r="P2911" s="13"/>
      <c r="Q2911" s="13">
        <v>48</v>
      </c>
      <c r="R2911" s="9" t="s">
        <v>25</v>
      </c>
      <c r="S2911" s="9" t="s">
        <v>26</v>
      </c>
      <c r="T2911" s="9" t="s">
        <v>249</v>
      </c>
      <c r="U2911" s="13">
        <v>12500000</v>
      </c>
      <c r="V2911" s="13">
        <v>1996</v>
      </c>
      <c r="W2911" s="13">
        <v>787</v>
      </c>
      <c r="X2911" s="13">
        <v>6.6</v>
      </c>
      <c r="Y2911" s="13">
        <v>1.85</v>
      </c>
      <c r="Z2911" s="14">
        <v>344</v>
      </c>
    </row>
    <row r="2912" spans="1:26" x14ac:dyDescent="0.25">
      <c r="A2912" s="5" t="s">
        <v>20</v>
      </c>
      <c r="B2912" s="6" t="s">
        <v>3110</v>
      </c>
      <c r="C2912" s="11">
        <v>116</v>
      </c>
      <c r="D2912" s="11">
        <v>90</v>
      </c>
      <c r="E2912" s="11">
        <v>34</v>
      </c>
      <c r="F2912" s="11">
        <v>506</v>
      </c>
      <c r="G2912" s="6" t="s">
        <v>1511</v>
      </c>
      <c r="H2912" s="11">
        <v>966</v>
      </c>
      <c r="I2912" s="11">
        <v>4360548</v>
      </c>
      <c r="J2912" s="6" t="s">
        <v>599</v>
      </c>
      <c r="K2912" s="6" t="s">
        <v>1074</v>
      </c>
      <c r="L2912" s="6" t="s">
        <v>4459</v>
      </c>
      <c r="M2912" s="11"/>
      <c r="N2912" s="11"/>
      <c r="O2912" s="6"/>
      <c r="P2912" s="11"/>
      <c r="Q2912" s="11">
        <v>60</v>
      </c>
      <c r="R2912" s="6" t="s">
        <v>25</v>
      </c>
      <c r="S2912" s="6" t="s">
        <v>26</v>
      </c>
      <c r="T2912" s="6" t="s">
        <v>249</v>
      </c>
      <c r="U2912" s="11">
        <v>15000000</v>
      </c>
      <c r="V2912" s="11">
        <v>2009</v>
      </c>
      <c r="W2912" s="11">
        <v>681</v>
      </c>
      <c r="X2912" s="11">
        <v>6.4</v>
      </c>
      <c r="Y2912" s="11">
        <v>1.85</v>
      </c>
      <c r="Z2912" s="12">
        <v>0</v>
      </c>
    </row>
    <row r="2913" spans="1:26" x14ac:dyDescent="0.25">
      <c r="A2913" s="8" t="s">
        <v>20</v>
      </c>
      <c r="B2913" s="9" t="s">
        <v>3297</v>
      </c>
      <c r="C2913" s="13">
        <v>391</v>
      </c>
      <c r="D2913" s="13">
        <v>105</v>
      </c>
      <c r="E2913" s="13">
        <v>20</v>
      </c>
      <c r="F2913" s="13">
        <v>844</v>
      </c>
      <c r="G2913" s="9" t="s">
        <v>435</v>
      </c>
      <c r="H2913" s="13">
        <v>22000</v>
      </c>
      <c r="I2913" s="13">
        <v>26589953</v>
      </c>
      <c r="J2913" s="9" t="s">
        <v>497</v>
      </c>
      <c r="K2913" s="9" t="s">
        <v>5507</v>
      </c>
      <c r="L2913" s="9" t="s">
        <v>2604</v>
      </c>
      <c r="M2913" s="13"/>
      <c r="N2913" s="13"/>
      <c r="O2913" s="9"/>
      <c r="P2913" s="13"/>
      <c r="Q2913" s="13">
        <v>392</v>
      </c>
      <c r="R2913" s="9" t="s">
        <v>25</v>
      </c>
      <c r="S2913" s="9" t="s">
        <v>26</v>
      </c>
      <c r="T2913" s="9" t="s">
        <v>249</v>
      </c>
      <c r="U2913" s="13">
        <v>10500000</v>
      </c>
      <c r="V2913" s="13">
        <v>2010</v>
      </c>
      <c r="W2913" s="13">
        <v>982</v>
      </c>
      <c r="X2913" s="13">
        <v>6.7</v>
      </c>
      <c r="Y2913" s="13">
        <v>1.85</v>
      </c>
      <c r="Z2913" s="14">
        <v>44000</v>
      </c>
    </row>
    <row r="2914" spans="1:26" x14ac:dyDescent="0.25">
      <c r="A2914" s="5" t="s">
        <v>20</v>
      </c>
      <c r="B2914" s="6" t="s">
        <v>3298</v>
      </c>
      <c r="C2914" s="11">
        <v>117</v>
      </c>
      <c r="D2914" s="11">
        <v>108</v>
      </c>
      <c r="E2914" s="11">
        <v>60</v>
      </c>
      <c r="F2914" s="11">
        <v>168</v>
      </c>
      <c r="G2914" s="6" t="s">
        <v>1775</v>
      </c>
      <c r="H2914" s="11">
        <v>18000</v>
      </c>
      <c r="I2914" s="11">
        <v>1039869</v>
      </c>
      <c r="J2914" s="6" t="s">
        <v>3170</v>
      </c>
      <c r="K2914" s="6" t="s">
        <v>599</v>
      </c>
      <c r="L2914" s="6" t="s">
        <v>5507</v>
      </c>
      <c r="M2914" s="11" t="s">
        <v>1074</v>
      </c>
      <c r="N2914" s="11"/>
      <c r="O2914" s="6"/>
      <c r="P2914" s="11"/>
      <c r="Q2914" s="11">
        <v>51</v>
      </c>
      <c r="R2914" s="6" t="s">
        <v>25</v>
      </c>
      <c r="S2914" s="6" t="s">
        <v>121</v>
      </c>
      <c r="T2914" s="6" t="s">
        <v>249</v>
      </c>
      <c r="U2914" s="11">
        <v>15000000</v>
      </c>
      <c r="V2914" s="11">
        <v>2010</v>
      </c>
      <c r="W2914" s="11">
        <v>322</v>
      </c>
      <c r="X2914" s="11">
        <v>6.2</v>
      </c>
      <c r="Y2914" s="11">
        <v>2.35</v>
      </c>
      <c r="Z2914" s="12">
        <v>0</v>
      </c>
    </row>
    <row r="2915" spans="1:26" x14ac:dyDescent="0.25">
      <c r="A2915" s="8" t="s">
        <v>20</v>
      </c>
      <c r="B2915" s="9" t="s">
        <v>1008</v>
      </c>
      <c r="C2915" s="13">
        <v>24</v>
      </c>
      <c r="D2915" s="13">
        <v>69</v>
      </c>
      <c r="E2915" s="13">
        <v>383</v>
      </c>
      <c r="F2915" s="13">
        <v>191</v>
      </c>
      <c r="G2915" s="9" t="s">
        <v>3300</v>
      </c>
      <c r="H2915" s="13">
        <v>912</v>
      </c>
      <c r="I2915" s="13">
        <v>48092846</v>
      </c>
      <c r="J2915" s="9" t="s">
        <v>378</v>
      </c>
      <c r="K2915" s="9" t="s">
        <v>2809</v>
      </c>
      <c r="L2915" s="9" t="s">
        <v>4118</v>
      </c>
      <c r="M2915" s="13"/>
      <c r="N2915" s="13"/>
      <c r="O2915" s="9"/>
      <c r="P2915" s="13"/>
      <c r="Q2915" s="13">
        <v>133</v>
      </c>
      <c r="R2915" s="9" t="s">
        <v>25</v>
      </c>
      <c r="S2915" s="9" t="s">
        <v>26</v>
      </c>
      <c r="T2915" s="9" t="s">
        <v>126</v>
      </c>
      <c r="U2915" s="13">
        <v>12500000</v>
      </c>
      <c r="V2915" s="13">
        <v>1988</v>
      </c>
      <c r="W2915" s="13">
        <v>320</v>
      </c>
      <c r="X2915" s="13">
        <v>7.3</v>
      </c>
      <c r="Y2915" s="13">
        <v>1.33</v>
      </c>
      <c r="Z2915" s="14">
        <v>5000</v>
      </c>
    </row>
    <row r="2916" spans="1:26" x14ac:dyDescent="0.25">
      <c r="A2916" s="5" t="s">
        <v>20</v>
      </c>
      <c r="B2916" s="6" t="s">
        <v>3302</v>
      </c>
      <c r="C2916" s="11">
        <v>86</v>
      </c>
      <c r="D2916" s="11">
        <v>148</v>
      </c>
      <c r="E2916" s="11">
        <v>16</v>
      </c>
      <c r="F2916" s="11">
        <v>489</v>
      </c>
      <c r="G2916" s="6" t="s">
        <v>3303</v>
      </c>
      <c r="H2916" s="11">
        <v>717</v>
      </c>
      <c r="I2916" s="11">
        <v>1110186</v>
      </c>
      <c r="J2916" s="6" t="s">
        <v>497</v>
      </c>
      <c r="K2916" s="6" t="s">
        <v>1074</v>
      </c>
      <c r="L2916" s="6" t="s">
        <v>5508</v>
      </c>
      <c r="M2916" s="11"/>
      <c r="N2916" s="11"/>
      <c r="O2916" s="6"/>
      <c r="P2916" s="11"/>
      <c r="Q2916" s="11">
        <v>224</v>
      </c>
      <c r="R2916" s="6" t="s">
        <v>3044</v>
      </c>
      <c r="S2916" s="6" t="s">
        <v>1624</v>
      </c>
      <c r="T2916" s="6" t="s">
        <v>249</v>
      </c>
      <c r="U2916" s="11">
        <v>12800000</v>
      </c>
      <c r="V2916" s="11">
        <v>2004</v>
      </c>
      <c r="W2916" s="11">
        <v>517</v>
      </c>
      <c r="X2916" s="11">
        <v>8.1</v>
      </c>
      <c r="Y2916" s="11">
        <v>2.35</v>
      </c>
      <c r="Z2916" s="12">
        <v>0</v>
      </c>
    </row>
    <row r="2917" spans="1:26" x14ac:dyDescent="0.25">
      <c r="A2917" s="8" t="s">
        <v>309</v>
      </c>
      <c r="B2917" s="9" t="s">
        <v>3304</v>
      </c>
      <c r="C2917" s="13">
        <v>41</v>
      </c>
      <c r="D2917" s="13">
        <v>118</v>
      </c>
      <c r="E2917" s="13">
        <v>50</v>
      </c>
      <c r="F2917" s="13">
        <v>655</v>
      </c>
      <c r="G2917" s="9" t="s">
        <v>1047</v>
      </c>
      <c r="H2917" s="13">
        <v>968</v>
      </c>
      <c r="I2917" s="13">
        <v>1089445</v>
      </c>
      <c r="J2917" s="9" t="s">
        <v>599</v>
      </c>
      <c r="K2917" s="9" t="s">
        <v>1074</v>
      </c>
      <c r="L2917" s="9" t="s">
        <v>4118</v>
      </c>
      <c r="M2917" s="13" t="s">
        <v>5506</v>
      </c>
      <c r="N2917" s="13"/>
      <c r="O2917" s="9"/>
      <c r="P2917" s="13"/>
      <c r="Q2917" s="13">
        <v>33</v>
      </c>
      <c r="R2917" s="9" t="s">
        <v>25</v>
      </c>
      <c r="S2917" s="9" t="s">
        <v>121</v>
      </c>
      <c r="T2917" s="9" t="s">
        <v>54</v>
      </c>
      <c r="U2917" s="13">
        <v>12500000</v>
      </c>
      <c r="V2917" s="13">
        <v>2009</v>
      </c>
      <c r="W2917" s="13">
        <v>844</v>
      </c>
      <c r="X2917" s="13">
        <v>7</v>
      </c>
      <c r="Y2917" s="13">
        <v>2.35</v>
      </c>
      <c r="Z2917" s="14">
        <v>0</v>
      </c>
    </row>
    <row r="2918" spans="1:26" x14ac:dyDescent="0.25">
      <c r="A2918" s="5" t="s">
        <v>20</v>
      </c>
      <c r="B2918" s="6" t="s">
        <v>1405</v>
      </c>
      <c r="C2918" s="11">
        <v>304</v>
      </c>
      <c r="D2918" s="11">
        <v>132</v>
      </c>
      <c r="E2918" s="11">
        <v>607</v>
      </c>
      <c r="F2918" s="11">
        <v>259</v>
      </c>
      <c r="G2918" s="6" t="s">
        <v>3190</v>
      </c>
      <c r="H2918" s="11">
        <v>1000</v>
      </c>
      <c r="I2918" s="11">
        <v>204565000</v>
      </c>
      <c r="J2918" s="6" t="s">
        <v>1786</v>
      </c>
      <c r="K2918" s="6"/>
      <c r="L2918" s="6"/>
      <c r="M2918" s="11"/>
      <c r="N2918" s="11"/>
      <c r="O2918" s="6"/>
      <c r="P2918" s="11"/>
      <c r="Q2918" s="11">
        <v>1058</v>
      </c>
      <c r="R2918" s="6" t="s">
        <v>25</v>
      </c>
      <c r="S2918" s="6" t="s">
        <v>26</v>
      </c>
      <c r="T2918" s="6" t="s">
        <v>249</v>
      </c>
      <c r="U2918" s="11">
        <v>8000000</v>
      </c>
      <c r="V2918" s="11">
        <v>1973</v>
      </c>
      <c r="W2918" s="11">
        <v>931</v>
      </c>
      <c r="X2918" s="11">
        <v>8</v>
      </c>
      <c r="Y2918" s="11">
        <v>1.37</v>
      </c>
      <c r="Z2918" s="12">
        <v>18000</v>
      </c>
    </row>
    <row r="2919" spans="1:26" x14ac:dyDescent="0.25">
      <c r="A2919" s="8" t="s">
        <v>20</v>
      </c>
      <c r="B2919" s="9" t="s">
        <v>172</v>
      </c>
      <c r="C2919" s="13">
        <v>385</v>
      </c>
      <c r="D2919" s="13">
        <v>130</v>
      </c>
      <c r="E2919" s="13">
        <v>14000</v>
      </c>
      <c r="F2919" s="13">
        <v>366</v>
      </c>
      <c r="G2919" s="9" t="s">
        <v>3306</v>
      </c>
      <c r="H2919" s="13">
        <v>813</v>
      </c>
      <c r="I2919" s="13">
        <v>260000000</v>
      </c>
      <c r="J2919" s="9" t="s">
        <v>378</v>
      </c>
      <c r="K2919" s="9" t="s">
        <v>1074</v>
      </c>
      <c r="L2919" s="9" t="s">
        <v>2604</v>
      </c>
      <c r="M2919" s="13"/>
      <c r="N2919" s="13"/>
      <c r="O2919" s="9"/>
      <c r="P2919" s="13"/>
      <c r="Q2919" s="13">
        <v>962</v>
      </c>
      <c r="R2919" s="9" t="s">
        <v>25</v>
      </c>
      <c r="S2919" s="9" t="s">
        <v>26</v>
      </c>
      <c r="T2919" s="9" t="s">
        <v>54</v>
      </c>
      <c r="U2919" s="13">
        <v>8000000</v>
      </c>
      <c r="V2919" s="13">
        <v>1975</v>
      </c>
      <c r="W2919" s="13">
        <v>559</v>
      </c>
      <c r="X2919" s="13">
        <v>8</v>
      </c>
      <c r="Y2919" s="13">
        <v>2.35</v>
      </c>
      <c r="Z2919" s="14">
        <v>21000</v>
      </c>
    </row>
    <row r="2920" spans="1:26" x14ac:dyDescent="0.25">
      <c r="A2920" s="5" t="s">
        <v>20</v>
      </c>
      <c r="B2920" s="6" t="s">
        <v>620</v>
      </c>
      <c r="C2920" s="11">
        <v>145</v>
      </c>
      <c r="D2920" s="11">
        <v>95</v>
      </c>
      <c r="E2920" s="11">
        <v>80</v>
      </c>
      <c r="F2920" s="11">
        <v>1000</v>
      </c>
      <c r="G2920" s="6" t="s">
        <v>2045</v>
      </c>
      <c r="H2920" s="11">
        <v>3000</v>
      </c>
      <c r="I2920" s="11">
        <v>101736215</v>
      </c>
      <c r="J2920" s="6" t="s">
        <v>599</v>
      </c>
      <c r="K2920" s="6"/>
      <c r="L2920" s="6"/>
      <c r="M2920" s="11"/>
      <c r="N2920" s="11"/>
      <c r="O2920" s="6"/>
      <c r="P2920" s="11"/>
      <c r="Q2920" s="11">
        <v>789</v>
      </c>
      <c r="R2920" s="6" t="s">
        <v>25</v>
      </c>
      <c r="S2920" s="6" t="s">
        <v>26</v>
      </c>
      <c r="T2920" s="6" t="s">
        <v>249</v>
      </c>
      <c r="U2920" s="11">
        <v>11000000</v>
      </c>
      <c r="V2920" s="11">
        <v>1999</v>
      </c>
      <c r="W2920" s="11">
        <v>1000</v>
      </c>
      <c r="X2920" s="11">
        <v>7</v>
      </c>
      <c r="Y2920" s="11">
        <v>1.85</v>
      </c>
      <c r="Z2920" s="12">
        <v>0</v>
      </c>
    </row>
    <row r="2921" spans="1:26" x14ac:dyDescent="0.25">
      <c r="A2921" s="8" t="s">
        <v>20</v>
      </c>
      <c r="B2921" s="9" t="s">
        <v>3307</v>
      </c>
      <c r="C2921" s="13">
        <v>99</v>
      </c>
      <c r="D2921" s="13">
        <v>80</v>
      </c>
      <c r="E2921" s="13">
        <v>2</v>
      </c>
      <c r="F2921" s="13">
        <v>186</v>
      </c>
      <c r="G2921" s="9" t="s">
        <v>1017</v>
      </c>
      <c r="H2921" s="13">
        <v>6000</v>
      </c>
      <c r="I2921" s="13">
        <v>71442</v>
      </c>
      <c r="J2921" s="9" t="s">
        <v>2809</v>
      </c>
      <c r="K2921" s="9" t="s">
        <v>599</v>
      </c>
      <c r="L2921" s="9" t="s">
        <v>5507</v>
      </c>
      <c r="M2921" s="13" t="s">
        <v>1074</v>
      </c>
      <c r="N2921" s="13" t="s">
        <v>4118</v>
      </c>
      <c r="O2921" s="9"/>
      <c r="P2921" s="13"/>
      <c r="Q2921" s="13">
        <v>32</v>
      </c>
      <c r="R2921" s="9" t="s">
        <v>537</v>
      </c>
      <c r="S2921" s="9" t="s">
        <v>538</v>
      </c>
      <c r="T2921" s="9" t="s">
        <v>54</v>
      </c>
      <c r="U2921" s="13">
        <v>9600000</v>
      </c>
      <c r="V2921" s="13">
        <v>2012</v>
      </c>
      <c r="W2921" s="13">
        <v>637</v>
      </c>
      <c r="X2921" s="13">
        <v>7.9</v>
      </c>
      <c r="Y2921" s="13">
        <v>1.85</v>
      </c>
      <c r="Z2921" s="14">
        <v>0</v>
      </c>
    </row>
    <row r="2922" spans="1:26" x14ac:dyDescent="0.25">
      <c r="A2922" s="5" t="s">
        <v>20</v>
      </c>
      <c r="B2922" s="6" t="s">
        <v>2014</v>
      </c>
      <c r="C2922" s="11">
        <v>29</v>
      </c>
      <c r="D2922" s="11">
        <v>94</v>
      </c>
      <c r="E2922" s="11">
        <v>23</v>
      </c>
      <c r="F2922" s="11">
        <v>148</v>
      </c>
      <c r="G2922" s="6" t="s">
        <v>1618</v>
      </c>
      <c r="H2922" s="11">
        <v>400</v>
      </c>
      <c r="I2922" s="11">
        <v>79817937</v>
      </c>
      <c r="J2922" s="6" t="s">
        <v>497</v>
      </c>
      <c r="K2922" s="6" t="s">
        <v>378</v>
      </c>
      <c r="L2922" s="6" t="s">
        <v>599</v>
      </c>
      <c r="M2922" s="11" t="s">
        <v>478</v>
      </c>
      <c r="N2922" s="11" t="s">
        <v>5505</v>
      </c>
      <c r="O2922" s="6"/>
      <c r="P2922" s="11"/>
      <c r="Q2922" s="11">
        <v>69</v>
      </c>
      <c r="R2922" s="6" t="s">
        <v>25</v>
      </c>
      <c r="S2922" s="6" t="s">
        <v>26</v>
      </c>
      <c r="T2922" s="6" t="s">
        <v>27</v>
      </c>
      <c r="U2922" s="11">
        <v>25000000</v>
      </c>
      <c r="V2922" s="11">
        <v>1986</v>
      </c>
      <c r="W2922" s="11">
        <v>255</v>
      </c>
      <c r="X2922" s="11">
        <v>5.9</v>
      </c>
      <c r="Y2922" s="11">
        <v>1.85</v>
      </c>
      <c r="Z2922" s="12">
        <v>0</v>
      </c>
    </row>
    <row r="2923" spans="1:26" x14ac:dyDescent="0.25">
      <c r="A2923" s="8" t="s">
        <v>20</v>
      </c>
      <c r="B2923" s="9" t="s">
        <v>507</v>
      </c>
      <c r="C2923" s="13">
        <v>77</v>
      </c>
      <c r="D2923" s="13">
        <v>122</v>
      </c>
      <c r="E2923" s="13">
        <v>167</v>
      </c>
      <c r="F2923" s="13">
        <v>807</v>
      </c>
      <c r="G2923" s="9" t="s">
        <v>1207</v>
      </c>
      <c r="H2923" s="13">
        <v>997</v>
      </c>
      <c r="I2923" s="13">
        <v>91547205</v>
      </c>
      <c r="J2923" s="9" t="s">
        <v>599</v>
      </c>
      <c r="K2923" s="9" t="s">
        <v>4459</v>
      </c>
      <c r="L2923" s="9"/>
      <c r="M2923" s="13"/>
      <c r="N2923" s="13"/>
      <c r="O2923" s="9"/>
      <c r="P2923" s="13"/>
      <c r="Q2923" s="13">
        <v>62</v>
      </c>
      <c r="R2923" s="9" t="s">
        <v>25</v>
      </c>
      <c r="S2923" s="9" t="s">
        <v>26</v>
      </c>
      <c r="T2923" s="9" t="s">
        <v>27</v>
      </c>
      <c r="U2923" s="13">
        <v>12000000</v>
      </c>
      <c r="V2923" s="13">
        <v>2012</v>
      </c>
      <c r="W2923" s="13">
        <v>966</v>
      </c>
      <c r="X2923" s="13">
        <v>6.6</v>
      </c>
      <c r="Y2923" s="13">
        <v>2.35</v>
      </c>
      <c r="Z2923" s="14">
        <v>0</v>
      </c>
    </row>
    <row r="2924" spans="1:26" x14ac:dyDescent="0.25">
      <c r="A2924" s="5" t="s">
        <v>20</v>
      </c>
      <c r="B2924" s="6" t="s">
        <v>507</v>
      </c>
      <c r="C2924" s="11">
        <v>91</v>
      </c>
      <c r="D2924" s="11">
        <v>102</v>
      </c>
      <c r="E2924" s="11">
        <v>167</v>
      </c>
      <c r="F2924" s="11">
        <v>436</v>
      </c>
      <c r="G2924" s="6" t="s">
        <v>2393</v>
      </c>
      <c r="H2924" s="11">
        <v>656</v>
      </c>
      <c r="I2924" s="11">
        <v>75074950</v>
      </c>
      <c r="J2924" s="6" t="s">
        <v>599</v>
      </c>
      <c r="K2924" s="6" t="s">
        <v>1074</v>
      </c>
      <c r="L2924" s="6"/>
      <c r="M2924" s="11"/>
      <c r="N2924" s="11"/>
      <c r="O2924" s="6"/>
      <c r="P2924" s="11"/>
      <c r="Q2924" s="11">
        <v>156</v>
      </c>
      <c r="R2924" s="6" t="s">
        <v>25</v>
      </c>
      <c r="S2924" s="6" t="s">
        <v>26</v>
      </c>
      <c r="T2924" s="6" t="s">
        <v>27</v>
      </c>
      <c r="U2924" s="11">
        <v>12000000</v>
      </c>
      <c r="V2924" s="11">
        <v>2002</v>
      </c>
      <c r="W2924" s="11">
        <v>528</v>
      </c>
      <c r="X2924" s="11">
        <v>6.3</v>
      </c>
      <c r="Y2924" s="11">
        <v>1.85</v>
      </c>
      <c r="Z2924" s="12">
        <v>770</v>
      </c>
    </row>
    <row r="2925" spans="1:26" x14ac:dyDescent="0.25">
      <c r="A2925" s="8" t="s">
        <v>20</v>
      </c>
      <c r="B2925" s="9" t="s">
        <v>2352</v>
      </c>
      <c r="C2925" s="13">
        <v>148</v>
      </c>
      <c r="D2925" s="13">
        <v>116</v>
      </c>
      <c r="E2925" s="13">
        <v>120</v>
      </c>
      <c r="F2925" s="13">
        <v>664</v>
      </c>
      <c r="G2925" s="9" t="s">
        <v>2403</v>
      </c>
      <c r="H2925" s="13">
        <v>12000</v>
      </c>
      <c r="I2925" s="13">
        <v>78900000</v>
      </c>
      <c r="J2925" s="9" t="s">
        <v>497</v>
      </c>
      <c r="K2925" s="9" t="s">
        <v>378</v>
      </c>
      <c r="L2925" s="9" t="s">
        <v>2970</v>
      </c>
      <c r="M2925" s="13"/>
      <c r="N2925" s="13"/>
      <c r="O2925" s="9"/>
      <c r="P2925" s="13"/>
      <c r="Q2925" s="13">
        <v>359</v>
      </c>
      <c r="R2925" s="9" t="s">
        <v>25</v>
      </c>
      <c r="S2925" s="9" t="s">
        <v>26</v>
      </c>
      <c r="T2925" s="9" t="s">
        <v>54</v>
      </c>
      <c r="U2925" s="13">
        <v>11000000</v>
      </c>
      <c r="V2925" s="13">
        <v>1982</v>
      </c>
      <c r="W2925" s="13">
        <v>980</v>
      </c>
      <c r="X2925" s="13">
        <v>7.7</v>
      </c>
      <c r="Y2925" s="13">
        <v>2.35</v>
      </c>
      <c r="Z2925" s="14">
        <v>0</v>
      </c>
    </row>
    <row r="2926" spans="1:26" x14ac:dyDescent="0.25">
      <c r="A2926" s="5" t="s">
        <v>20</v>
      </c>
      <c r="B2926" s="6" t="s">
        <v>223</v>
      </c>
      <c r="C2926" s="11">
        <v>61</v>
      </c>
      <c r="D2926" s="11">
        <v>78</v>
      </c>
      <c r="E2926" s="11">
        <v>293</v>
      </c>
      <c r="F2926" s="11">
        <v>567</v>
      </c>
      <c r="G2926" s="6" t="s">
        <v>651</v>
      </c>
      <c r="H2926" s="11">
        <v>759</v>
      </c>
      <c r="I2926" s="11">
        <v>72217000</v>
      </c>
      <c r="J2926" s="6" t="s">
        <v>599</v>
      </c>
      <c r="K2926" s="6"/>
      <c r="L2926" s="6"/>
      <c r="M2926" s="11"/>
      <c r="N2926" s="11"/>
      <c r="O2926" s="6"/>
      <c r="P2926" s="11"/>
      <c r="Q2926" s="11">
        <v>242</v>
      </c>
      <c r="R2926" s="6" t="s">
        <v>25</v>
      </c>
      <c r="S2926" s="6" t="s">
        <v>26</v>
      </c>
      <c r="T2926" s="6" t="s">
        <v>27</v>
      </c>
      <c r="U2926" s="11">
        <v>12000000</v>
      </c>
      <c r="V2926" s="11">
        <v>1994</v>
      </c>
      <c r="W2926" s="11">
        <v>595</v>
      </c>
      <c r="X2926" s="11">
        <v>6.9</v>
      </c>
      <c r="Y2926" s="11">
        <v>1.85</v>
      </c>
      <c r="Z2926" s="12">
        <v>0</v>
      </c>
    </row>
    <row r="2927" spans="1:26" x14ac:dyDescent="0.25">
      <c r="A2927" s="8" t="s">
        <v>20</v>
      </c>
      <c r="B2927" s="9" t="s">
        <v>3308</v>
      </c>
      <c r="C2927" s="13">
        <v>84</v>
      </c>
      <c r="D2927" s="13">
        <v>114</v>
      </c>
      <c r="E2927" s="13">
        <v>139</v>
      </c>
      <c r="F2927" s="13">
        <v>793</v>
      </c>
      <c r="G2927" s="9" t="s">
        <v>1358</v>
      </c>
      <c r="H2927" s="13">
        <v>2000</v>
      </c>
      <c r="I2927" s="13">
        <v>79568000</v>
      </c>
      <c r="J2927" s="9" t="s">
        <v>2970</v>
      </c>
      <c r="K2927" s="9" t="s">
        <v>2604</v>
      </c>
      <c r="L2927" s="9"/>
      <c r="M2927" s="13"/>
      <c r="N2927" s="13"/>
      <c r="O2927" s="9"/>
      <c r="P2927" s="13"/>
      <c r="Q2927" s="13">
        <v>152</v>
      </c>
      <c r="R2927" s="9" t="s">
        <v>25</v>
      </c>
      <c r="S2927" s="9" t="s">
        <v>26</v>
      </c>
      <c r="T2927" s="9" t="s">
        <v>54</v>
      </c>
      <c r="U2927" s="13">
        <v>12000000</v>
      </c>
      <c r="V2927" s="13">
        <v>1983</v>
      </c>
      <c r="W2927" s="13">
        <v>883</v>
      </c>
      <c r="X2927" s="13">
        <v>7.1</v>
      </c>
      <c r="Y2927" s="13">
        <v>1.85</v>
      </c>
      <c r="Z2927" s="14">
        <v>0</v>
      </c>
    </row>
    <row r="2928" spans="1:26" x14ac:dyDescent="0.25">
      <c r="A2928" s="5" t="s">
        <v>20</v>
      </c>
      <c r="B2928" s="6" t="s">
        <v>427</v>
      </c>
      <c r="C2928" s="11">
        <v>83</v>
      </c>
      <c r="D2928" s="11">
        <v>112</v>
      </c>
      <c r="E2928" s="11">
        <v>608</v>
      </c>
      <c r="F2928" s="11">
        <v>733</v>
      </c>
      <c r="G2928" s="6" t="s">
        <v>931</v>
      </c>
      <c r="H2928" s="11">
        <v>11000</v>
      </c>
      <c r="I2928" s="11">
        <v>65500000</v>
      </c>
      <c r="J2928" s="6" t="s">
        <v>5507</v>
      </c>
      <c r="K2928" s="6" t="s">
        <v>1074</v>
      </c>
      <c r="L2928" s="6" t="s">
        <v>4459</v>
      </c>
      <c r="M2928" s="11" t="s">
        <v>2604</v>
      </c>
      <c r="N2928" s="11"/>
      <c r="O2928" s="6"/>
      <c r="P2928" s="11"/>
      <c r="Q2928" s="11">
        <v>175</v>
      </c>
      <c r="R2928" s="6" t="s">
        <v>25</v>
      </c>
      <c r="S2928" s="6" t="s">
        <v>26</v>
      </c>
      <c r="T2928" s="6" t="s">
        <v>249</v>
      </c>
      <c r="U2928" s="11">
        <v>12000000</v>
      </c>
      <c r="V2928" s="11">
        <v>1985</v>
      </c>
      <c r="W2928" s="11">
        <v>10000</v>
      </c>
      <c r="X2928" s="11">
        <v>7.4</v>
      </c>
      <c r="Y2928" s="11">
        <v>1.85</v>
      </c>
      <c r="Z2928" s="12">
        <v>0</v>
      </c>
    </row>
    <row r="2929" spans="1:26" x14ac:dyDescent="0.25">
      <c r="A2929" s="8" t="s">
        <v>20</v>
      </c>
      <c r="B2929" s="9" t="s">
        <v>3310</v>
      </c>
      <c r="C2929" s="13">
        <v>216</v>
      </c>
      <c r="D2929" s="13">
        <v>110</v>
      </c>
      <c r="E2929" s="13">
        <v>16</v>
      </c>
      <c r="F2929" s="13">
        <v>11</v>
      </c>
      <c r="G2929" s="9" t="s">
        <v>3311</v>
      </c>
      <c r="H2929" s="13">
        <v>93</v>
      </c>
      <c r="I2929" s="13">
        <v>70011073</v>
      </c>
      <c r="J2929" s="9" t="s">
        <v>497</v>
      </c>
      <c r="K2929" s="9" t="s">
        <v>378</v>
      </c>
      <c r="L2929" s="9" t="s">
        <v>1074</v>
      </c>
      <c r="M2929" s="13" t="s">
        <v>2604</v>
      </c>
      <c r="N2929" s="13" t="s">
        <v>5508</v>
      </c>
      <c r="O2929" s="9"/>
      <c r="P2929" s="13"/>
      <c r="Q2929" s="13">
        <v>349</v>
      </c>
      <c r="R2929" s="9" t="s">
        <v>25</v>
      </c>
      <c r="S2929" s="9" t="s">
        <v>26</v>
      </c>
      <c r="T2929" s="9" t="s">
        <v>249</v>
      </c>
      <c r="U2929" s="13">
        <v>12000000</v>
      </c>
      <c r="V2929" s="13">
        <v>2012</v>
      </c>
      <c r="W2929" s="13">
        <v>17</v>
      </c>
      <c r="X2929" s="13">
        <v>6.5</v>
      </c>
      <c r="Y2929" s="13">
        <v>2.35</v>
      </c>
      <c r="Z2929" s="14">
        <v>15000</v>
      </c>
    </row>
    <row r="2930" spans="1:26" x14ac:dyDescent="0.25">
      <c r="A2930" s="5" t="s">
        <v>20</v>
      </c>
      <c r="B2930" s="6" t="s">
        <v>1757</v>
      </c>
      <c r="C2930" s="11">
        <v>107</v>
      </c>
      <c r="D2930" s="11">
        <v>104</v>
      </c>
      <c r="E2930" s="11">
        <v>98</v>
      </c>
      <c r="F2930" s="11">
        <v>920</v>
      </c>
      <c r="G2930" s="6" t="s">
        <v>1235</v>
      </c>
      <c r="H2930" s="11">
        <v>17000</v>
      </c>
      <c r="I2930" s="11">
        <v>65269010</v>
      </c>
      <c r="J2930" s="6" t="s">
        <v>5507</v>
      </c>
      <c r="K2930" s="6" t="s">
        <v>1074</v>
      </c>
      <c r="L2930" s="6" t="s">
        <v>2909</v>
      </c>
      <c r="M2930" s="11" t="s">
        <v>4459</v>
      </c>
      <c r="N2930" s="11"/>
      <c r="O2930" s="6"/>
      <c r="P2930" s="11"/>
      <c r="Q2930" s="11">
        <v>271</v>
      </c>
      <c r="R2930" s="6" t="s">
        <v>25</v>
      </c>
      <c r="S2930" s="6" t="s">
        <v>26</v>
      </c>
      <c r="T2930" s="6" t="s">
        <v>27</v>
      </c>
      <c r="U2930" s="11">
        <v>12000000</v>
      </c>
      <c r="V2930" s="11">
        <v>2006</v>
      </c>
      <c r="W2930" s="11">
        <v>2000</v>
      </c>
      <c r="X2930" s="11">
        <v>6.5</v>
      </c>
      <c r="Y2930" s="11">
        <v>2.35</v>
      </c>
      <c r="Z2930" s="12">
        <v>0</v>
      </c>
    </row>
    <row r="2931" spans="1:26" x14ac:dyDescent="0.25">
      <c r="A2931" s="8" t="s">
        <v>20</v>
      </c>
      <c r="B2931" s="9" t="s">
        <v>3313</v>
      </c>
      <c r="C2931" s="13">
        <v>63</v>
      </c>
      <c r="D2931" s="13">
        <v>81</v>
      </c>
      <c r="E2931" s="13">
        <v>406</v>
      </c>
      <c r="F2931" s="13">
        <v>616</v>
      </c>
      <c r="G2931" s="9" t="s">
        <v>514</v>
      </c>
      <c r="H2931" s="13">
        <v>13000</v>
      </c>
      <c r="I2931" s="13">
        <v>63071133</v>
      </c>
      <c r="J2931" s="9" t="s">
        <v>378</v>
      </c>
      <c r="K2931" s="9" t="s">
        <v>2809</v>
      </c>
      <c r="L2931" s="9" t="s">
        <v>599</v>
      </c>
      <c r="M2931" s="13" t="s">
        <v>5507</v>
      </c>
      <c r="N2931" s="13"/>
      <c r="O2931" s="9"/>
      <c r="P2931" s="13"/>
      <c r="Q2931" s="13">
        <v>154</v>
      </c>
      <c r="R2931" s="9" t="s">
        <v>25</v>
      </c>
      <c r="S2931" s="9" t="s">
        <v>26</v>
      </c>
      <c r="T2931" s="9" t="s">
        <v>27</v>
      </c>
      <c r="U2931" s="13">
        <v>12000000</v>
      </c>
      <c r="V2931" s="13">
        <v>1996</v>
      </c>
      <c r="W2931" s="13">
        <v>2000</v>
      </c>
      <c r="X2931" s="13">
        <v>6.8</v>
      </c>
      <c r="Y2931" s="13">
        <v>1.85</v>
      </c>
      <c r="Z2931" s="14">
        <v>0</v>
      </c>
    </row>
    <row r="2932" spans="1:26" x14ac:dyDescent="0.25">
      <c r="A2932" s="5" t="s">
        <v>20</v>
      </c>
      <c r="B2932" s="6" t="s">
        <v>627</v>
      </c>
      <c r="C2932" s="11">
        <v>140</v>
      </c>
      <c r="D2932" s="11">
        <v>154</v>
      </c>
      <c r="E2932" s="11">
        <v>16000</v>
      </c>
      <c r="F2932" s="11">
        <v>889</v>
      </c>
      <c r="G2932" s="6" t="s">
        <v>3314</v>
      </c>
      <c r="H2932" s="11">
        <v>22000</v>
      </c>
      <c r="I2932" s="11">
        <v>39647595</v>
      </c>
      <c r="J2932" s="6" t="s">
        <v>5507</v>
      </c>
      <c r="K2932" s="6" t="s">
        <v>2604</v>
      </c>
      <c r="L2932" s="6"/>
      <c r="M2932" s="11"/>
      <c r="N2932" s="11"/>
      <c r="O2932" s="6"/>
      <c r="P2932" s="11"/>
      <c r="Q2932" s="11">
        <v>462</v>
      </c>
      <c r="R2932" s="6" t="s">
        <v>25</v>
      </c>
      <c r="S2932" s="6" t="s">
        <v>26</v>
      </c>
      <c r="T2932" s="6" t="s">
        <v>249</v>
      </c>
      <c r="U2932" s="11">
        <v>12000000</v>
      </c>
      <c r="V2932" s="11">
        <v>1997</v>
      </c>
      <c r="W2932" s="11">
        <v>1000</v>
      </c>
      <c r="X2932" s="11">
        <v>7.5</v>
      </c>
      <c r="Y2932" s="11">
        <v>1.85</v>
      </c>
      <c r="Z2932" s="12">
        <v>0</v>
      </c>
    </row>
    <row r="2933" spans="1:26" x14ac:dyDescent="0.25">
      <c r="A2933" s="8" t="s">
        <v>20</v>
      </c>
      <c r="B2933" s="9" t="s">
        <v>1518</v>
      </c>
      <c r="C2933" s="13">
        <v>153</v>
      </c>
      <c r="D2933" s="13">
        <v>102</v>
      </c>
      <c r="E2933" s="13">
        <v>22</v>
      </c>
      <c r="F2933" s="13">
        <v>816</v>
      </c>
      <c r="G2933" s="9" t="s">
        <v>1911</v>
      </c>
      <c r="H2933" s="13">
        <v>1000</v>
      </c>
      <c r="I2933" s="13">
        <v>38087366</v>
      </c>
      <c r="J2933" s="9" t="s">
        <v>378</v>
      </c>
      <c r="K2933" s="9" t="s">
        <v>599</v>
      </c>
      <c r="L2933" s="9"/>
      <c r="M2933" s="13"/>
      <c r="N2933" s="13"/>
      <c r="O2933" s="9"/>
      <c r="P2933" s="13"/>
      <c r="Q2933" s="13">
        <v>165</v>
      </c>
      <c r="R2933" s="9" t="s">
        <v>25</v>
      </c>
      <c r="S2933" s="9" t="s">
        <v>26</v>
      </c>
      <c r="T2933" s="9" t="s">
        <v>249</v>
      </c>
      <c r="U2933" s="13">
        <v>12000000</v>
      </c>
      <c r="V2933" s="13">
        <v>2008</v>
      </c>
      <c r="W2933" s="13">
        <v>954</v>
      </c>
      <c r="X2933" s="13">
        <v>6.6</v>
      </c>
      <c r="Y2933" s="13">
        <v>1.85</v>
      </c>
      <c r="Z2933" s="14">
        <v>0</v>
      </c>
    </row>
    <row r="2934" spans="1:26" x14ac:dyDescent="0.25">
      <c r="A2934" s="5" t="s">
        <v>20</v>
      </c>
      <c r="B2934" s="6" t="s">
        <v>548</v>
      </c>
      <c r="C2934" s="11">
        <v>414</v>
      </c>
      <c r="D2934" s="11">
        <v>89</v>
      </c>
      <c r="E2934" s="11">
        <v>128</v>
      </c>
      <c r="F2934" s="11">
        <v>371</v>
      </c>
      <c r="G2934" s="6" t="s">
        <v>1152</v>
      </c>
      <c r="H2934" s="11">
        <v>963</v>
      </c>
      <c r="I2934" s="11">
        <v>64572496</v>
      </c>
      <c r="J2934" s="6" t="s">
        <v>1074</v>
      </c>
      <c r="K2934" s="6" t="s">
        <v>2970</v>
      </c>
      <c r="L2934" s="6" t="s">
        <v>2604</v>
      </c>
      <c r="M2934" s="11"/>
      <c r="N2934" s="11"/>
      <c r="O2934" s="6"/>
      <c r="P2934" s="11"/>
      <c r="Q2934" s="11">
        <v>471</v>
      </c>
      <c r="R2934" s="6" t="s">
        <v>25</v>
      </c>
      <c r="S2934" s="6" t="s">
        <v>26</v>
      </c>
      <c r="T2934" s="6" t="s">
        <v>27</v>
      </c>
      <c r="U2934" s="11">
        <v>12000000</v>
      </c>
      <c r="V2934" s="11">
        <v>2012</v>
      </c>
      <c r="W2934" s="11">
        <v>465</v>
      </c>
      <c r="X2934" s="11">
        <v>7.1</v>
      </c>
      <c r="Y2934" s="11">
        <v>1.85</v>
      </c>
      <c r="Z2934" s="12">
        <v>32000</v>
      </c>
    </row>
    <row r="2935" spans="1:26" x14ac:dyDescent="0.25">
      <c r="A2935" s="8" t="s">
        <v>20</v>
      </c>
      <c r="B2935" s="9" t="s">
        <v>1727</v>
      </c>
      <c r="C2935" s="13">
        <v>16</v>
      </c>
      <c r="D2935" s="13">
        <v>132</v>
      </c>
      <c r="E2935" s="13">
        <v>0</v>
      </c>
      <c r="F2935" s="13">
        <v>122</v>
      </c>
      <c r="G2935" s="9" t="s">
        <v>3315</v>
      </c>
      <c r="H2935" s="13">
        <v>405</v>
      </c>
      <c r="I2935" s="13">
        <v>30400000</v>
      </c>
      <c r="J2935" s="9" t="s">
        <v>1074</v>
      </c>
      <c r="K2935" s="9" t="s">
        <v>3976</v>
      </c>
      <c r="L2935" s="9" t="s">
        <v>4459</v>
      </c>
      <c r="M2935" s="13"/>
      <c r="N2935" s="13"/>
      <c r="O2935" s="9"/>
      <c r="P2935" s="13"/>
      <c r="Q2935" s="13">
        <v>68</v>
      </c>
      <c r="R2935" s="9" t="s">
        <v>25</v>
      </c>
      <c r="S2935" s="9" t="s">
        <v>34</v>
      </c>
      <c r="T2935" s="9" t="s">
        <v>54</v>
      </c>
      <c r="U2935" s="13">
        <v>12000000</v>
      </c>
      <c r="V2935" s="13">
        <v>1983</v>
      </c>
      <c r="W2935" s="13">
        <v>194</v>
      </c>
      <c r="X2935" s="13">
        <v>6.6</v>
      </c>
      <c r="Y2935" s="13">
        <v>1.85</v>
      </c>
      <c r="Z2935" s="14">
        <v>0</v>
      </c>
    </row>
    <row r="2936" spans="1:26" x14ac:dyDescent="0.25">
      <c r="A2936" s="5" t="s">
        <v>20</v>
      </c>
      <c r="B2936" s="6" t="s">
        <v>924</v>
      </c>
      <c r="C2936" s="11">
        <v>139</v>
      </c>
      <c r="D2936" s="11">
        <v>103</v>
      </c>
      <c r="E2936" s="11">
        <v>0</v>
      </c>
      <c r="F2936" s="11">
        <v>504</v>
      </c>
      <c r="G2936" s="6" t="s">
        <v>832</v>
      </c>
      <c r="H2936" s="11">
        <v>629</v>
      </c>
      <c r="I2936" s="11">
        <v>42365600</v>
      </c>
      <c r="J2936" s="6" t="s">
        <v>378</v>
      </c>
      <c r="K2936" s="6" t="s">
        <v>599</v>
      </c>
      <c r="L2936" s="6" t="s">
        <v>478</v>
      </c>
      <c r="M2936" s="11" t="s">
        <v>2970</v>
      </c>
      <c r="N2936" s="11"/>
      <c r="O2936" s="6"/>
      <c r="P2936" s="11"/>
      <c r="Q2936" s="11">
        <v>177</v>
      </c>
      <c r="R2936" s="6" t="s">
        <v>25</v>
      </c>
      <c r="S2936" s="6" t="s">
        <v>34</v>
      </c>
      <c r="T2936" s="6" t="s">
        <v>54</v>
      </c>
      <c r="U2936" s="11">
        <v>5000000</v>
      </c>
      <c r="V2936" s="11">
        <v>1981</v>
      </c>
      <c r="W2936" s="11">
        <v>561</v>
      </c>
      <c r="X2936" s="11">
        <v>7</v>
      </c>
      <c r="Y2936" s="11">
        <v>1.85</v>
      </c>
      <c r="Z2936" s="12">
        <v>0</v>
      </c>
    </row>
    <row r="2937" spans="1:26" x14ac:dyDescent="0.25">
      <c r="A2937" s="8" t="s">
        <v>20</v>
      </c>
      <c r="B2937" s="9" t="s">
        <v>3316</v>
      </c>
      <c r="C2937" s="13">
        <v>111</v>
      </c>
      <c r="D2937" s="13">
        <v>93</v>
      </c>
      <c r="E2937" s="13">
        <v>33</v>
      </c>
      <c r="F2937" s="13">
        <v>135</v>
      </c>
      <c r="G2937" s="9" t="s">
        <v>3317</v>
      </c>
      <c r="H2937" s="13">
        <v>1000</v>
      </c>
      <c r="I2937" s="13">
        <v>37188667</v>
      </c>
      <c r="J2937" s="9" t="s">
        <v>599</v>
      </c>
      <c r="K2937" s="9" t="s">
        <v>1074</v>
      </c>
      <c r="L2937" s="9"/>
      <c r="M2937" s="13"/>
      <c r="N2937" s="13"/>
      <c r="O2937" s="9"/>
      <c r="P2937" s="13"/>
      <c r="Q2937" s="13">
        <v>578</v>
      </c>
      <c r="R2937" s="9" t="s">
        <v>25</v>
      </c>
      <c r="S2937" s="9" t="s">
        <v>26</v>
      </c>
      <c r="T2937" s="9" t="s">
        <v>27</v>
      </c>
      <c r="U2937" s="13">
        <v>12000000</v>
      </c>
      <c r="V2937" s="13">
        <v>2002</v>
      </c>
      <c r="W2937" s="13">
        <v>188</v>
      </c>
      <c r="X2937" s="13">
        <v>3.3</v>
      </c>
      <c r="Y2937" s="13">
        <v>1.85</v>
      </c>
      <c r="Z2937" s="14">
        <v>0</v>
      </c>
    </row>
    <row r="2938" spans="1:26" x14ac:dyDescent="0.25">
      <c r="A2938" s="5" t="s">
        <v>20</v>
      </c>
      <c r="B2938" s="6" t="s">
        <v>3318</v>
      </c>
      <c r="C2938" s="11">
        <v>229</v>
      </c>
      <c r="D2938" s="11">
        <v>93</v>
      </c>
      <c r="E2938" s="11">
        <v>166</v>
      </c>
      <c r="F2938" s="11">
        <v>281</v>
      </c>
      <c r="G2938" s="6" t="s">
        <v>3319</v>
      </c>
      <c r="H2938" s="11">
        <v>971</v>
      </c>
      <c r="I2938" s="11">
        <v>54724272</v>
      </c>
      <c r="J2938" s="6" t="s">
        <v>599</v>
      </c>
      <c r="K2938" s="6" t="s">
        <v>5507</v>
      </c>
      <c r="L2938" s="6"/>
      <c r="M2938" s="11"/>
      <c r="N2938" s="11"/>
      <c r="O2938" s="6"/>
      <c r="P2938" s="11"/>
      <c r="Q2938" s="11">
        <v>261</v>
      </c>
      <c r="R2938" s="6" t="s">
        <v>25</v>
      </c>
      <c r="S2938" s="6" t="s">
        <v>26</v>
      </c>
      <c r="T2938" s="6" t="s">
        <v>249</v>
      </c>
      <c r="U2938" s="11">
        <v>12000000</v>
      </c>
      <c r="V2938" s="11">
        <v>2012</v>
      </c>
      <c r="W2938" s="11">
        <v>329</v>
      </c>
      <c r="X2938" s="11">
        <v>6.7</v>
      </c>
      <c r="Y2938" s="11">
        <v>1.85</v>
      </c>
      <c r="Z2938" s="12">
        <v>29000</v>
      </c>
    </row>
    <row r="2939" spans="1:26" x14ac:dyDescent="0.25">
      <c r="A2939" s="8" t="s">
        <v>20</v>
      </c>
      <c r="B2939" s="9" t="s">
        <v>3320</v>
      </c>
      <c r="C2939" s="13">
        <v>112</v>
      </c>
      <c r="D2939" s="13">
        <v>172</v>
      </c>
      <c r="E2939" s="13">
        <v>76</v>
      </c>
      <c r="F2939" s="13">
        <v>78</v>
      </c>
      <c r="G2939" s="9" t="s">
        <v>3010</v>
      </c>
      <c r="H2939" s="13">
        <v>654</v>
      </c>
      <c r="I2939" s="13"/>
      <c r="J2939" s="9" t="s">
        <v>3170</v>
      </c>
      <c r="K2939" s="9" t="s">
        <v>1074</v>
      </c>
      <c r="L2939" s="9" t="s">
        <v>5508</v>
      </c>
      <c r="M2939" s="13"/>
      <c r="N2939" s="13"/>
      <c r="O2939" s="9"/>
      <c r="P2939" s="13"/>
      <c r="Q2939" s="13">
        <v>258</v>
      </c>
      <c r="R2939" s="9" t="s">
        <v>25</v>
      </c>
      <c r="S2939" s="9" t="s">
        <v>26</v>
      </c>
      <c r="T2939" s="9" t="s">
        <v>3321</v>
      </c>
      <c r="U2939" s="13">
        <v>12000000</v>
      </c>
      <c r="V2939" s="13">
        <v>1970</v>
      </c>
      <c r="W2939" s="13">
        <v>416</v>
      </c>
      <c r="X2939" s="13">
        <v>8</v>
      </c>
      <c r="Y2939" s="13">
        <v>2.2000000000000002</v>
      </c>
      <c r="Z2939" s="14">
        <v>0</v>
      </c>
    </row>
    <row r="2940" spans="1:26" x14ac:dyDescent="0.25">
      <c r="A2940" s="5" t="s">
        <v>20</v>
      </c>
      <c r="B2940" s="6" t="s">
        <v>3136</v>
      </c>
      <c r="C2940" s="11">
        <v>207</v>
      </c>
      <c r="D2940" s="11">
        <v>96</v>
      </c>
      <c r="E2940" s="11">
        <v>132</v>
      </c>
      <c r="F2940" s="11">
        <v>933</v>
      </c>
      <c r="G2940" s="6" t="s">
        <v>1028</v>
      </c>
      <c r="H2940" s="11">
        <v>49000</v>
      </c>
      <c r="I2940" s="11">
        <v>31597131</v>
      </c>
      <c r="J2940" s="6" t="s">
        <v>1074</v>
      </c>
      <c r="K2940" s="6" t="s">
        <v>2604</v>
      </c>
      <c r="L2940" s="6"/>
      <c r="M2940" s="11"/>
      <c r="N2940" s="11"/>
      <c r="O2940" s="6"/>
      <c r="P2940" s="11"/>
      <c r="Q2940" s="11">
        <v>605</v>
      </c>
      <c r="R2940" s="6" t="s">
        <v>25</v>
      </c>
      <c r="S2940" s="6" t="s">
        <v>26</v>
      </c>
      <c r="T2940" s="6" t="s">
        <v>249</v>
      </c>
      <c r="U2940" s="11">
        <v>12000000</v>
      </c>
      <c r="V2940" s="11">
        <v>2002</v>
      </c>
      <c r="W2940" s="11">
        <v>989</v>
      </c>
      <c r="X2940" s="11">
        <v>6.8</v>
      </c>
      <c r="Y2940" s="11">
        <v>1.85</v>
      </c>
      <c r="Z2940" s="12">
        <v>0</v>
      </c>
    </row>
    <row r="2941" spans="1:26" x14ac:dyDescent="0.25">
      <c r="A2941" s="8" t="s">
        <v>20</v>
      </c>
      <c r="B2941" s="9" t="s">
        <v>3322</v>
      </c>
      <c r="C2941" s="13">
        <v>198</v>
      </c>
      <c r="D2941" s="13">
        <v>89</v>
      </c>
      <c r="E2941" s="13">
        <v>66</v>
      </c>
      <c r="F2941" s="13">
        <v>1000</v>
      </c>
      <c r="G2941" s="9" t="s">
        <v>1159</v>
      </c>
      <c r="H2941" s="13">
        <v>137000</v>
      </c>
      <c r="I2941" s="13">
        <v>31691811</v>
      </c>
      <c r="J2941" s="9" t="s">
        <v>1786</v>
      </c>
      <c r="K2941" s="9" t="s">
        <v>2970</v>
      </c>
      <c r="L2941" s="9" t="s">
        <v>2604</v>
      </c>
      <c r="M2941" s="13"/>
      <c r="N2941" s="13"/>
      <c r="O2941" s="9"/>
      <c r="P2941" s="13"/>
      <c r="Q2941" s="13">
        <v>369</v>
      </c>
      <c r="R2941" s="9" t="s">
        <v>25</v>
      </c>
      <c r="S2941" s="9" t="s">
        <v>26</v>
      </c>
      <c r="T2941" s="9" t="s">
        <v>249</v>
      </c>
      <c r="U2941" s="13">
        <v>12000000</v>
      </c>
      <c r="V2941" s="13">
        <v>2008</v>
      </c>
      <c r="W2941" s="13">
        <v>1000</v>
      </c>
      <c r="X2941" s="13">
        <v>6</v>
      </c>
      <c r="Y2941" s="13">
        <v>1.85</v>
      </c>
      <c r="Z2941" s="14">
        <v>0</v>
      </c>
    </row>
    <row r="2942" spans="1:26" x14ac:dyDescent="0.25">
      <c r="A2942" s="5" t="s">
        <v>20</v>
      </c>
      <c r="B2942" s="6" t="s">
        <v>3323</v>
      </c>
      <c r="C2942" s="11">
        <v>172</v>
      </c>
      <c r="D2942" s="11">
        <v>92</v>
      </c>
      <c r="E2942" s="11">
        <v>0</v>
      </c>
      <c r="F2942" s="11">
        <v>451</v>
      </c>
      <c r="G2942" s="6" t="s">
        <v>714</v>
      </c>
      <c r="H2942" s="11">
        <v>17000</v>
      </c>
      <c r="I2942" s="11">
        <v>31397498</v>
      </c>
      <c r="J2942" s="6" t="s">
        <v>1786</v>
      </c>
      <c r="K2942" s="6" t="s">
        <v>5505</v>
      </c>
      <c r="L2942" s="6"/>
      <c r="M2942" s="11"/>
      <c r="N2942" s="11"/>
      <c r="O2942" s="6"/>
      <c r="P2942" s="11"/>
      <c r="Q2942" s="11">
        <v>156</v>
      </c>
      <c r="R2942" s="6" t="s">
        <v>25</v>
      </c>
      <c r="S2942" s="6" t="s">
        <v>26</v>
      </c>
      <c r="T2942" s="6" t="s">
        <v>27</v>
      </c>
      <c r="U2942" s="11">
        <v>12000000</v>
      </c>
      <c r="V2942" s="11">
        <v>2008</v>
      </c>
      <c r="W2942" s="11">
        <v>527</v>
      </c>
      <c r="X2942" s="11">
        <v>5.4</v>
      </c>
      <c r="Y2942" s="11">
        <v>2.35</v>
      </c>
      <c r="Z2942" s="12">
        <v>0</v>
      </c>
    </row>
    <row r="2943" spans="1:26" x14ac:dyDescent="0.25">
      <c r="A2943" s="8" t="s">
        <v>20</v>
      </c>
      <c r="B2943" s="9" t="s">
        <v>3324</v>
      </c>
      <c r="C2943" s="13">
        <v>45</v>
      </c>
      <c r="D2943" s="13">
        <v>97</v>
      </c>
      <c r="E2943" s="13">
        <v>4</v>
      </c>
      <c r="F2943" s="13">
        <v>826</v>
      </c>
      <c r="G2943" s="9" t="s">
        <v>2045</v>
      </c>
      <c r="H2943" s="13">
        <v>1000</v>
      </c>
      <c r="I2943" s="13">
        <v>31179516</v>
      </c>
      <c r="J2943" s="9" t="s">
        <v>599</v>
      </c>
      <c r="K2943" s="9"/>
      <c r="L2943" s="9"/>
      <c r="M2943" s="13"/>
      <c r="N2943" s="13"/>
      <c r="O2943" s="9"/>
      <c r="P2943" s="13"/>
      <c r="Q2943" s="13">
        <v>49</v>
      </c>
      <c r="R2943" s="9" t="s">
        <v>25</v>
      </c>
      <c r="S2943" s="9" t="s">
        <v>26</v>
      </c>
      <c r="T2943" s="9" t="s">
        <v>27</v>
      </c>
      <c r="U2943" s="13">
        <v>12000000</v>
      </c>
      <c r="V2943" s="13">
        <v>2004</v>
      </c>
      <c r="W2943" s="13">
        <v>1000</v>
      </c>
      <c r="X2943" s="13">
        <v>4.3</v>
      </c>
      <c r="Y2943" s="13">
        <v>2.35</v>
      </c>
      <c r="Z2943" s="14">
        <v>243</v>
      </c>
    </row>
    <row r="2944" spans="1:26" x14ac:dyDescent="0.25">
      <c r="A2944" s="5" t="s">
        <v>20</v>
      </c>
      <c r="B2944" s="6" t="s">
        <v>1367</v>
      </c>
      <c r="C2944" s="11">
        <v>34</v>
      </c>
      <c r="D2944" s="11">
        <v>93</v>
      </c>
      <c r="E2944" s="11">
        <v>58</v>
      </c>
      <c r="F2944" s="11">
        <v>722</v>
      </c>
      <c r="G2944" s="6" t="s">
        <v>184</v>
      </c>
      <c r="H2944" s="11">
        <v>995</v>
      </c>
      <c r="I2944" s="11">
        <v>31155435</v>
      </c>
      <c r="J2944" s="6" t="s">
        <v>599</v>
      </c>
      <c r="K2944" s="6" t="s">
        <v>478</v>
      </c>
      <c r="L2944" s="6"/>
      <c r="M2944" s="11"/>
      <c r="N2944" s="11"/>
      <c r="O2944" s="6"/>
      <c r="P2944" s="11"/>
      <c r="Q2944" s="11">
        <v>102</v>
      </c>
      <c r="R2944" s="6" t="s">
        <v>25</v>
      </c>
      <c r="S2944" s="6" t="s">
        <v>26</v>
      </c>
      <c r="T2944" s="6" t="s">
        <v>249</v>
      </c>
      <c r="U2944" s="11">
        <v>12000000</v>
      </c>
      <c r="V2944" s="11">
        <v>2001</v>
      </c>
      <c r="W2944" s="11">
        <v>729</v>
      </c>
      <c r="X2944" s="11">
        <v>6.2</v>
      </c>
      <c r="Y2944" s="11">
        <v>1.85</v>
      </c>
      <c r="Z2944" s="12">
        <v>0</v>
      </c>
    </row>
    <row r="2945" spans="1:26" x14ac:dyDescent="0.25">
      <c r="A2945" s="8" t="s">
        <v>20</v>
      </c>
      <c r="B2945" s="9" t="s">
        <v>3325</v>
      </c>
      <c r="C2945" s="13">
        <v>75</v>
      </c>
      <c r="D2945" s="13">
        <v>89</v>
      </c>
      <c r="E2945" s="13">
        <v>53</v>
      </c>
      <c r="F2945" s="13">
        <v>84</v>
      </c>
      <c r="G2945" s="9" t="s">
        <v>3326</v>
      </c>
      <c r="H2945" s="13">
        <v>227</v>
      </c>
      <c r="I2945" s="13">
        <v>27281507</v>
      </c>
      <c r="J2945" s="9" t="s">
        <v>599</v>
      </c>
      <c r="K2945" s="9" t="s">
        <v>1074</v>
      </c>
      <c r="L2945" s="9" t="s">
        <v>4118</v>
      </c>
      <c r="M2945" s="13" t="s">
        <v>478</v>
      </c>
      <c r="N2945" s="13" t="s">
        <v>3976</v>
      </c>
      <c r="O2945" s="9"/>
      <c r="P2945" s="13"/>
      <c r="Q2945" s="13">
        <v>147</v>
      </c>
      <c r="R2945" s="9" t="s">
        <v>25</v>
      </c>
      <c r="S2945" s="9" t="s">
        <v>26</v>
      </c>
      <c r="T2945" s="9" t="s">
        <v>126</v>
      </c>
      <c r="U2945" s="13">
        <v>12000000</v>
      </c>
      <c r="V2945" s="13">
        <v>1992</v>
      </c>
      <c r="W2945" s="13">
        <v>94</v>
      </c>
      <c r="X2945" s="13">
        <v>7.7</v>
      </c>
      <c r="Y2945" s="13">
        <v>1.85</v>
      </c>
      <c r="Z2945" s="14">
        <v>0</v>
      </c>
    </row>
    <row r="2946" spans="1:26" x14ac:dyDescent="0.25">
      <c r="A2946" s="5" t="s">
        <v>309</v>
      </c>
      <c r="B2946" s="6" t="s">
        <v>140</v>
      </c>
      <c r="C2946" s="11">
        <v>400</v>
      </c>
      <c r="D2946" s="11">
        <v>144</v>
      </c>
      <c r="E2946" s="11">
        <v>258</v>
      </c>
      <c r="F2946" s="11">
        <v>834</v>
      </c>
      <c r="G2946" s="6" t="s">
        <v>608</v>
      </c>
      <c r="H2946" s="11">
        <v>6000</v>
      </c>
      <c r="I2946" s="11">
        <v>167007184</v>
      </c>
      <c r="J2946" s="6" t="s">
        <v>497</v>
      </c>
      <c r="K2946" s="6" t="s">
        <v>378</v>
      </c>
      <c r="L2946" s="6" t="s">
        <v>2604</v>
      </c>
      <c r="M2946" s="11"/>
      <c r="N2946" s="11"/>
      <c r="O2946" s="6"/>
      <c r="P2946" s="11"/>
      <c r="Q2946" s="11">
        <v>2301</v>
      </c>
      <c r="R2946" s="6" t="s">
        <v>25</v>
      </c>
      <c r="S2946" s="6" t="s">
        <v>34</v>
      </c>
      <c r="T2946" s="6" t="s">
        <v>27</v>
      </c>
      <c r="U2946" s="11">
        <v>150000000</v>
      </c>
      <c r="V2946" s="11">
        <v>2006</v>
      </c>
      <c r="W2946" s="11">
        <v>1000</v>
      </c>
      <c r="X2946" s="11">
        <v>8</v>
      </c>
      <c r="Y2946" s="11">
        <v>2.35</v>
      </c>
      <c r="Z2946" s="12">
        <v>0</v>
      </c>
    </row>
    <row r="2947" spans="1:26" x14ac:dyDescent="0.25">
      <c r="A2947" s="8" t="s">
        <v>309</v>
      </c>
      <c r="B2947" s="9" t="s">
        <v>1669</v>
      </c>
      <c r="C2947" s="13">
        <v>128</v>
      </c>
      <c r="D2947" s="13">
        <v>123</v>
      </c>
      <c r="E2947" s="13">
        <v>278</v>
      </c>
      <c r="F2947" s="13">
        <v>898</v>
      </c>
      <c r="G2947" s="9" t="s">
        <v>896</v>
      </c>
      <c r="H2947" s="13">
        <v>4000</v>
      </c>
      <c r="I2947" s="13">
        <v>25776062</v>
      </c>
      <c r="J2947" s="9" t="s">
        <v>3170</v>
      </c>
      <c r="K2947" s="9" t="s">
        <v>1074</v>
      </c>
      <c r="L2947" s="9" t="s">
        <v>4459</v>
      </c>
      <c r="M2947" s="13"/>
      <c r="N2947" s="13"/>
      <c r="O2947" s="9"/>
      <c r="P2947" s="13"/>
      <c r="Q2947" s="13">
        <v>271</v>
      </c>
      <c r="R2947" s="9" t="s">
        <v>25</v>
      </c>
      <c r="S2947" s="9" t="s">
        <v>26</v>
      </c>
      <c r="T2947" s="9" t="s">
        <v>249</v>
      </c>
      <c r="U2947" s="13">
        <v>12000000</v>
      </c>
      <c r="V2947" s="13">
        <v>2002</v>
      </c>
      <c r="W2947" s="13">
        <v>1000</v>
      </c>
      <c r="X2947" s="13">
        <v>7.4</v>
      </c>
      <c r="Y2947" s="13">
        <v>1.85</v>
      </c>
      <c r="Z2947" s="14">
        <v>0</v>
      </c>
    </row>
    <row r="2948" spans="1:26" x14ac:dyDescent="0.25">
      <c r="A2948" s="5" t="s">
        <v>20</v>
      </c>
      <c r="B2948" s="6" t="s">
        <v>3327</v>
      </c>
      <c r="C2948" s="11">
        <v>68</v>
      </c>
      <c r="D2948" s="11">
        <v>93</v>
      </c>
      <c r="E2948" s="11">
        <v>4</v>
      </c>
      <c r="F2948" s="11">
        <v>8</v>
      </c>
      <c r="G2948" s="6" t="s">
        <v>3328</v>
      </c>
      <c r="H2948" s="11">
        <v>28</v>
      </c>
      <c r="I2948" s="11">
        <v>25240988</v>
      </c>
      <c r="J2948" s="6" t="s">
        <v>41</v>
      </c>
      <c r="K2948" s="6" t="s">
        <v>2909</v>
      </c>
      <c r="L2948" s="6"/>
      <c r="M2948" s="11"/>
      <c r="N2948" s="11"/>
      <c r="O2948" s="6"/>
      <c r="P2948" s="11"/>
      <c r="Q2948" s="11">
        <v>50</v>
      </c>
      <c r="R2948" s="6" t="s">
        <v>25</v>
      </c>
      <c r="S2948" s="6" t="s">
        <v>26</v>
      </c>
      <c r="T2948" s="6" t="s">
        <v>54</v>
      </c>
      <c r="U2948" s="11">
        <v>12000000</v>
      </c>
      <c r="V2948" s="11">
        <v>2012</v>
      </c>
      <c r="W2948" s="11">
        <v>9</v>
      </c>
      <c r="X2948" s="11">
        <v>5.9</v>
      </c>
      <c r="Y2948" s="11">
        <v>1.85</v>
      </c>
      <c r="Z2948" s="12">
        <v>0</v>
      </c>
    </row>
    <row r="2949" spans="1:26" x14ac:dyDescent="0.25">
      <c r="A2949" s="8" t="s">
        <v>20</v>
      </c>
      <c r="B2949" s="9" t="s">
        <v>3329</v>
      </c>
      <c r="C2949" s="13">
        <v>326</v>
      </c>
      <c r="D2949" s="13">
        <v>133</v>
      </c>
      <c r="E2949" s="13">
        <v>131</v>
      </c>
      <c r="F2949" s="13">
        <v>733</v>
      </c>
      <c r="G2949" s="9" t="s">
        <v>1814</v>
      </c>
      <c r="H2949" s="13">
        <v>8000</v>
      </c>
      <c r="I2949" s="13">
        <v>124868837</v>
      </c>
      <c r="J2949" s="9" t="s">
        <v>1074</v>
      </c>
      <c r="K2949" s="9" t="s">
        <v>4459</v>
      </c>
      <c r="L2949" s="9"/>
      <c r="M2949" s="13"/>
      <c r="N2949" s="13"/>
      <c r="O2949" s="9"/>
      <c r="P2949" s="13"/>
      <c r="Q2949" s="13">
        <v>548</v>
      </c>
      <c r="R2949" s="9" t="s">
        <v>25</v>
      </c>
      <c r="S2949" s="9" t="s">
        <v>26</v>
      </c>
      <c r="T2949" s="9" t="s">
        <v>27</v>
      </c>
      <c r="U2949" s="13">
        <v>12000000</v>
      </c>
      <c r="V2949" s="13">
        <v>2014</v>
      </c>
      <c r="W2949" s="13">
        <v>1000</v>
      </c>
      <c r="X2949" s="13">
        <v>7.8</v>
      </c>
      <c r="Y2949" s="13">
        <v>1.85</v>
      </c>
      <c r="Z2949" s="14">
        <v>93000</v>
      </c>
    </row>
    <row r="2950" spans="1:26" x14ac:dyDescent="0.25">
      <c r="A2950" s="5" t="s">
        <v>20</v>
      </c>
      <c r="B2950" s="6" t="s">
        <v>1326</v>
      </c>
      <c r="C2950" s="11">
        <v>128</v>
      </c>
      <c r="D2950" s="11">
        <v>121</v>
      </c>
      <c r="E2950" s="11">
        <v>131</v>
      </c>
      <c r="F2950" s="11">
        <v>599</v>
      </c>
      <c r="G2950" s="6" t="s">
        <v>1038</v>
      </c>
      <c r="H2950" s="11">
        <v>13000</v>
      </c>
      <c r="I2950" s="11">
        <v>22905674</v>
      </c>
      <c r="J2950" s="6" t="s">
        <v>5507</v>
      </c>
      <c r="K2950" s="6" t="s">
        <v>1074</v>
      </c>
      <c r="L2950" s="6"/>
      <c r="M2950" s="11"/>
      <c r="N2950" s="11"/>
      <c r="O2950" s="6"/>
      <c r="P2950" s="11"/>
      <c r="Q2950" s="11">
        <v>290</v>
      </c>
      <c r="R2950" s="6" t="s">
        <v>25</v>
      </c>
      <c r="S2950" s="6" t="s">
        <v>26</v>
      </c>
      <c r="T2950" s="6" t="s">
        <v>249</v>
      </c>
      <c r="U2950" s="11">
        <v>12000000</v>
      </c>
      <c r="V2950" s="11">
        <v>1998</v>
      </c>
      <c r="W2950" s="11">
        <v>940</v>
      </c>
      <c r="X2950" s="11">
        <v>7.4</v>
      </c>
      <c r="Y2950" s="11">
        <v>2.35</v>
      </c>
      <c r="Z2950" s="12">
        <v>0</v>
      </c>
    </row>
    <row r="2951" spans="1:26" x14ac:dyDescent="0.25">
      <c r="A2951" s="8" t="s">
        <v>20</v>
      </c>
      <c r="B2951" s="9" t="s">
        <v>1974</v>
      </c>
      <c r="C2951" s="13">
        <v>161</v>
      </c>
      <c r="D2951" s="13">
        <v>102</v>
      </c>
      <c r="E2951" s="13">
        <v>0</v>
      </c>
      <c r="F2951" s="13">
        <v>555</v>
      </c>
      <c r="G2951" s="9" t="s">
        <v>1207</v>
      </c>
      <c r="H2951" s="13">
        <v>3000</v>
      </c>
      <c r="I2951" s="13">
        <v>25277561</v>
      </c>
      <c r="J2951" s="9" t="s">
        <v>599</v>
      </c>
      <c r="K2951" s="9" t="s">
        <v>4459</v>
      </c>
      <c r="L2951" s="9"/>
      <c r="M2951" s="13"/>
      <c r="N2951" s="13"/>
      <c r="O2951" s="9"/>
      <c r="P2951" s="13"/>
      <c r="Q2951" s="13">
        <v>93</v>
      </c>
      <c r="R2951" s="9" t="s">
        <v>25</v>
      </c>
      <c r="S2951" s="9" t="s">
        <v>26</v>
      </c>
      <c r="T2951" s="9" t="s">
        <v>249</v>
      </c>
      <c r="U2951" s="13">
        <v>12000000</v>
      </c>
      <c r="V2951" s="13">
        <v>2014</v>
      </c>
      <c r="W2951" s="13">
        <v>966</v>
      </c>
      <c r="X2951" s="13">
        <v>6.5</v>
      </c>
      <c r="Y2951" s="13">
        <v>2.35</v>
      </c>
      <c r="Z2951" s="14">
        <v>0</v>
      </c>
    </row>
    <row r="2952" spans="1:26" x14ac:dyDescent="0.25">
      <c r="A2952" s="5" t="s">
        <v>20</v>
      </c>
      <c r="B2952" s="6" t="s">
        <v>1397</v>
      </c>
      <c r="C2952" s="11">
        <v>70</v>
      </c>
      <c r="D2952" s="11">
        <v>102</v>
      </c>
      <c r="E2952" s="11">
        <v>287</v>
      </c>
      <c r="F2952" s="11">
        <v>79</v>
      </c>
      <c r="G2952" s="6" t="s">
        <v>3331</v>
      </c>
      <c r="H2952" s="11">
        <v>452</v>
      </c>
      <c r="I2952" s="11"/>
      <c r="J2952" s="6" t="s">
        <v>1786</v>
      </c>
      <c r="K2952" s="6" t="s">
        <v>2970</v>
      </c>
      <c r="L2952" s="6"/>
      <c r="M2952" s="11"/>
      <c r="N2952" s="11"/>
      <c r="O2952" s="6"/>
      <c r="P2952" s="11"/>
      <c r="Q2952" s="11">
        <v>75</v>
      </c>
      <c r="R2952" s="6" t="s">
        <v>25</v>
      </c>
      <c r="S2952" s="6" t="s">
        <v>26</v>
      </c>
      <c r="T2952" s="6" t="s">
        <v>54</v>
      </c>
      <c r="U2952" s="11">
        <v>12000000</v>
      </c>
      <c r="V2952" s="11">
        <v>1979</v>
      </c>
      <c r="W2952" s="11">
        <v>122</v>
      </c>
      <c r="X2952" s="11">
        <v>5.4</v>
      </c>
      <c r="Y2952" s="11">
        <v>2.35</v>
      </c>
      <c r="Z2952" s="12">
        <v>902</v>
      </c>
    </row>
    <row r="2953" spans="1:26" x14ac:dyDescent="0.25">
      <c r="A2953" s="8" t="s">
        <v>20</v>
      </c>
      <c r="B2953" s="9" t="s">
        <v>1320</v>
      </c>
      <c r="C2953" s="13">
        <v>164</v>
      </c>
      <c r="D2953" s="13">
        <v>99</v>
      </c>
      <c r="E2953" s="13">
        <v>192</v>
      </c>
      <c r="F2953" s="13">
        <v>282</v>
      </c>
      <c r="G2953" s="9" t="s">
        <v>3332</v>
      </c>
      <c r="H2953" s="13">
        <v>347</v>
      </c>
      <c r="I2953" s="13">
        <v>21133087</v>
      </c>
      <c r="J2953" s="9" t="s">
        <v>1786</v>
      </c>
      <c r="K2953" s="9" t="s">
        <v>5505</v>
      </c>
      <c r="L2953" s="9" t="s">
        <v>2604</v>
      </c>
      <c r="M2953" s="13"/>
      <c r="N2953" s="13"/>
      <c r="O2953" s="9"/>
      <c r="P2953" s="13"/>
      <c r="Q2953" s="13">
        <v>374</v>
      </c>
      <c r="R2953" s="9" t="s">
        <v>25</v>
      </c>
      <c r="S2953" s="9" t="s">
        <v>26</v>
      </c>
      <c r="T2953" s="9" t="s">
        <v>249</v>
      </c>
      <c r="U2953" s="13">
        <v>12000000</v>
      </c>
      <c r="V2953" s="13">
        <v>1999</v>
      </c>
      <c r="W2953" s="13">
        <v>301</v>
      </c>
      <c r="X2953" s="13">
        <v>7</v>
      </c>
      <c r="Y2953" s="13">
        <v>1.85</v>
      </c>
      <c r="Z2953" s="14">
        <v>0</v>
      </c>
    </row>
    <row r="2954" spans="1:26" x14ac:dyDescent="0.25">
      <c r="A2954" s="5" t="s">
        <v>20</v>
      </c>
      <c r="B2954" s="6" t="s">
        <v>42</v>
      </c>
      <c r="C2954" s="11">
        <v>68</v>
      </c>
      <c r="D2954" s="11">
        <v>55</v>
      </c>
      <c r="E2954" s="11"/>
      <c r="F2954" s="11">
        <v>898</v>
      </c>
      <c r="G2954" s="6" t="s">
        <v>3333</v>
      </c>
      <c r="H2954" s="11">
        <v>1000</v>
      </c>
      <c r="I2954" s="11"/>
      <c r="J2954" s="6" t="s">
        <v>497</v>
      </c>
      <c r="K2954" s="6" t="s">
        <v>378</v>
      </c>
      <c r="L2954" s="6" t="s">
        <v>3170</v>
      </c>
      <c r="M2954" s="11" t="s">
        <v>1074</v>
      </c>
      <c r="N2954" s="11" t="s">
        <v>5155</v>
      </c>
      <c r="O2954" s="6"/>
      <c r="P2954" s="11"/>
      <c r="Q2954" s="11">
        <v>302</v>
      </c>
      <c r="R2954" s="6" t="s">
        <v>25</v>
      </c>
      <c r="S2954" s="6" t="s">
        <v>26</v>
      </c>
      <c r="T2954" s="6" t="s">
        <v>881</v>
      </c>
      <c r="U2954" s="11"/>
      <c r="V2954" s="11"/>
      <c r="W2954" s="11">
        <v>939</v>
      </c>
      <c r="X2954" s="11">
        <v>8.6</v>
      </c>
      <c r="Y2954" s="11">
        <v>16</v>
      </c>
      <c r="Z2954" s="12">
        <v>31000</v>
      </c>
    </row>
    <row r="2955" spans="1:26" x14ac:dyDescent="0.25">
      <c r="A2955" s="8" t="s">
        <v>20</v>
      </c>
      <c r="B2955" s="9" t="s">
        <v>1612</v>
      </c>
      <c r="C2955" s="13">
        <v>354</v>
      </c>
      <c r="D2955" s="13">
        <v>98</v>
      </c>
      <c r="E2955" s="13">
        <v>350</v>
      </c>
      <c r="F2955" s="13">
        <v>322</v>
      </c>
      <c r="G2955" s="9" t="s">
        <v>3334</v>
      </c>
      <c r="H2955" s="13">
        <v>1000</v>
      </c>
      <c r="I2955" s="13">
        <v>37707719</v>
      </c>
      <c r="J2955" s="9" t="s">
        <v>3170</v>
      </c>
      <c r="K2955" s="9" t="s">
        <v>1074</v>
      </c>
      <c r="L2955" s="9"/>
      <c r="M2955" s="13"/>
      <c r="N2955" s="13"/>
      <c r="O2955" s="9"/>
      <c r="P2955" s="13"/>
      <c r="Q2955" s="13">
        <v>233</v>
      </c>
      <c r="R2955" s="9" t="s">
        <v>25</v>
      </c>
      <c r="S2955" s="9" t="s">
        <v>34</v>
      </c>
      <c r="T2955" s="9" t="s">
        <v>27</v>
      </c>
      <c r="U2955" s="13">
        <v>12000000</v>
      </c>
      <c r="V2955" s="13">
        <v>2013</v>
      </c>
      <c r="W2955" s="13">
        <v>482</v>
      </c>
      <c r="X2955" s="13">
        <v>7.6</v>
      </c>
      <c r="Y2955" s="13">
        <v>1.85</v>
      </c>
      <c r="Z2955" s="14">
        <v>37000</v>
      </c>
    </row>
    <row r="2956" spans="1:26" x14ac:dyDescent="0.25">
      <c r="A2956" s="5" t="s">
        <v>20</v>
      </c>
      <c r="B2956" s="6" t="s">
        <v>2722</v>
      </c>
      <c r="C2956" s="11">
        <v>125</v>
      </c>
      <c r="D2956" s="11">
        <v>118</v>
      </c>
      <c r="E2956" s="11">
        <v>57</v>
      </c>
      <c r="F2956" s="11">
        <v>805</v>
      </c>
      <c r="G2956" s="6" t="s">
        <v>1377</v>
      </c>
      <c r="H2956" s="11">
        <v>975</v>
      </c>
      <c r="I2956" s="11">
        <v>18761993</v>
      </c>
      <c r="J2956" s="6" t="s">
        <v>599</v>
      </c>
      <c r="K2956" s="6" t="s">
        <v>1074</v>
      </c>
      <c r="L2956" s="6"/>
      <c r="M2956" s="11"/>
      <c r="N2956" s="11"/>
      <c r="O2956" s="6"/>
      <c r="P2956" s="11"/>
      <c r="Q2956" s="11">
        <v>219</v>
      </c>
      <c r="R2956" s="6" t="s">
        <v>25</v>
      </c>
      <c r="S2956" s="6" t="s">
        <v>26</v>
      </c>
      <c r="T2956" s="6" t="s">
        <v>249</v>
      </c>
      <c r="U2956" s="11">
        <v>9000000</v>
      </c>
      <c r="V2956" s="11">
        <v>2005</v>
      </c>
      <c r="W2956" s="11">
        <v>931</v>
      </c>
      <c r="X2956" s="11">
        <v>6.9</v>
      </c>
      <c r="Y2956" s="11">
        <v>2.35</v>
      </c>
      <c r="Z2956" s="12">
        <v>549</v>
      </c>
    </row>
    <row r="2957" spans="1:26" x14ac:dyDescent="0.25">
      <c r="A2957" s="8" t="s">
        <v>20</v>
      </c>
      <c r="B2957" s="9" t="s">
        <v>3320</v>
      </c>
      <c r="C2957" s="13">
        <v>55</v>
      </c>
      <c r="D2957" s="13">
        <v>125</v>
      </c>
      <c r="E2957" s="13">
        <v>76</v>
      </c>
      <c r="F2957" s="13">
        <v>801</v>
      </c>
      <c r="G2957" s="9" t="s">
        <v>2182</v>
      </c>
      <c r="H2957" s="13">
        <v>1000</v>
      </c>
      <c r="I2957" s="13"/>
      <c r="J2957" s="9" t="s">
        <v>1074</v>
      </c>
      <c r="K2957" s="9" t="s">
        <v>2604</v>
      </c>
      <c r="L2957" s="9"/>
      <c r="M2957" s="13"/>
      <c r="N2957" s="13"/>
      <c r="O2957" s="9"/>
      <c r="P2957" s="13"/>
      <c r="Q2957" s="13">
        <v>123</v>
      </c>
      <c r="R2957" s="9" t="s">
        <v>25</v>
      </c>
      <c r="S2957" s="9" t="s">
        <v>34</v>
      </c>
      <c r="T2957" s="9" t="s">
        <v>249</v>
      </c>
      <c r="U2957" s="13">
        <v>12000000</v>
      </c>
      <c r="V2957" s="13">
        <v>1978</v>
      </c>
      <c r="W2957" s="13">
        <v>837</v>
      </c>
      <c r="X2957" s="13">
        <v>7</v>
      </c>
      <c r="Y2957" s="13">
        <v>1.85</v>
      </c>
      <c r="Z2957" s="14">
        <v>0</v>
      </c>
    </row>
    <row r="2958" spans="1:26" x14ac:dyDescent="0.25">
      <c r="A2958" s="5" t="s">
        <v>20</v>
      </c>
      <c r="B2958" s="6" t="s">
        <v>3080</v>
      </c>
      <c r="C2958" s="11">
        <v>66</v>
      </c>
      <c r="D2958" s="11">
        <v>104</v>
      </c>
      <c r="E2958" s="11">
        <v>20</v>
      </c>
      <c r="F2958" s="11">
        <v>717</v>
      </c>
      <c r="G2958" s="6" t="s">
        <v>3335</v>
      </c>
      <c r="H2958" s="11">
        <v>836</v>
      </c>
      <c r="I2958" s="11">
        <v>18595716</v>
      </c>
      <c r="J2958" s="6" t="s">
        <v>599</v>
      </c>
      <c r="K2958" s="6" t="s">
        <v>4118</v>
      </c>
      <c r="L2958" s="6" t="s">
        <v>478</v>
      </c>
      <c r="M2958" s="11" t="s">
        <v>4459</v>
      </c>
      <c r="N2958" s="11"/>
      <c r="O2958" s="6"/>
      <c r="P2958" s="11"/>
      <c r="Q2958" s="11">
        <v>150</v>
      </c>
      <c r="R2958" s="6" t="s">
        <v>25</v>
      </c>
      <c r="S2958" s="6" t="s">
        <v>26</v>
      </c>
      <c r="T2958" s="6" t="s">
        <v>54</v>
      </c>
      <c r="U2958" s="11">
        <v>12000000</v>
      </c>
      <c r="V2958" s="11">
        <v>2006</v>
      </c>
      <c r="W2958" s="11">
        <v>826</v>
      </c>
      <c r="X2958" s="11">
        <v>5.3</v>
      </c>
      <c r="Y2958" s="11">
        <v>1.85</v>
      </c>
      <c r="Z2958" s="12">
        <v>0</v>
      </c>
    </row>
    <row r="2959" spans="1:26" x14ac:dyDescent="0.25">
      <c r="A2959" s="8" t="s">
        <v>20</v>
      </c>
      <c r="B2959" s="9" t="s">
        <v>3336</v>
      </c>
      <c r="C2959" s="13">
        <v>191</v>
      </c>
      <c r="D2959" s="13">
        <v>109</v>
      </c>
      <c r="E2959" s="13">
        <v>14</v>
      </c>
      <c r="F2959" s="13">
        <v>376</v>
      </c>
      <c r="G2959" s="9" t="s">
        <v>373</v>
      </c>
      <c r="H2959" s="13">
        <v>733</v>
      </c>
      <c r="I2959" s="13">
        <v>31990064</v>
      </c>
      <c r="J2959" s="9" t="s">
        <v>1074</v>
      </c>
      <c r="K2959" s="9" t="s">
        <v>5505</v>
      </c>
      <c r="L2959" s="9" t="s">
        <v>4459</v>
      </c>
      <c r="M2959" s="13"/>
      <c r="N2959" s="13"/>
      <c r="O2959" s="9"/>
      <c r="P2959" s="13"/>
      <c r="Q2959" s="13">
        <v>160</v>
      </c>
      <c r="R2959" s="9" t="s">
        <v>25</v>
      </c>
      <c r="S2959" s="9" t="s">
        <v>26</v>
      </c>
      <c r="T2959" s="9" t="s">
        <v>27</v>
      </c>
      <c r="U2959" s="13">
        <v>12000000</v>
      </c>
      <c r="V2959" s="13">
        <v>2015</v>
      </c>
      <c r="W2959" s="13">
        <v>558</v>
      </c>
      <c r="X2959" s="13">
        <v>6.4</v>
      </c>
      <c r="Y2959" s="13">
        <v>2.35</v>
      </c>
      <c r="Z2959" s="14">
        <v>0</v>
      </c>
    </row>
    <row r="2960" spans="1:26" x14ac:dyDescent="0.25">
      <c r="A2960" s="5" t="s">
        <v>20</v>
      </c>
      <c r="B2960" s="6" t="s">
        <v>3337</v>
      </c>
      <c r="C2960" s="11">
        <v>33</v>
      </c>
      <c r="D2960" s="11">
        <v>86</v>
      </c>
      <c r="E2960" s="11">
        <v>17</v>
      </c>
      <c r="F2960" s="11">
        <v>581</v>
      </c>
      <c r="G2960" s="6" t="s">
        <v>761</v>
      </c>
      <c r="H2960" s="11">
        <v>873</v>
      </c>
      <c r="I2960" s="11">
        <v>17321573</v>
      </c>
      <c r="J2960" s="6" t="s">
        <v>599</v>
      </c>
      <c r="K2960" s="6"/>
      <c r="L2960" s="6"/>
      <c r="M2960" s="11"/>
      <c r="N2960" s="11"/>
      <c r="O2960" s="6"/>
      <c r="P2960" s="11"/>
      <c r="Q2960" s="11">
        <v>18</v>
      </c>
      <c r="R2960" s="6" t="s">
        <v>25</v>
      </c>
      <c r="S2960" s="6" t="s">
        <v>26</v>
      </c>
      <c r="T2960" s="6" t="s">
        <v>27</v>
      </c>
      <c r="U2960" s="11"/>
      <c r="V2960" s="11">
        <v>2004</v>
      </c>
      <c r="W2960" s="11">
        <v>691</v>
      </c>
      <c r="X2960" s="11">
        <v>4.5</v>
      </c>
      <c r="Y2960" s="11">
        <v>1.85</v>
      </c>
      <c r="Z2960" s="12">
        <v>151</v>
      </c>
    </row>
    <row r="2961" spans="1:26" x14ac:dyDescent="0.25">
      <c r="A2961" s="8" t="s">
        <v>309</v>
      </c>
      <c r="B2961" s="9" t="s">
        <v>2161</v>
      </c>
      <c r="C2961" s="13">
        <v>433</v>
      </c>
      <c r="D2961" s="13">
        <v>115</v>
      </c>
      <c r="E2961" s="13">
        <v>729</v>
      </c>
      <c r="F2961" s="13">
        <v>622</v>
      </c>
      <c r="G2961" s="9" t="s">
        <v>2609</v>
      </c>
      <c r="H2961" s="13">
        <v>1000</v>
      </c>
      <c r="I2961" s="13">
        <v>17613460</v>
      </c>
      <c r="J2961" s="9" t="s">
        <v>378</v>
      </c>
      <c r="K2961" s="9" t="s">
        <v>599</v>
      </c>
      <c r="L2961" s="9" t="s">
        <v>1074</v>
      </c>
      <c r="M2961" s="13"/>
      <c r="N2961" s="13"/>
      <c r="O2961" s="9"/>
      <c r="P2961" s="13"/>
      <c r="Q2961" s="13">
        <v>274</v>
      </c>
      <c r="R2961" s="9" t="s">
        <v>25</v>
      </c>
      <c r="S2961" s="9" t="s">
        <v>26</v>
      </c>
      <c r="T2961" s="9" t="s">
        <v>249</v>
      </c>
      <c r="U2961" s="13">
        <v>12000000</v>
      </c>
      <c r="V2961" s="13">
        <v>2013</v>
      </c>
      <c r="W2961" s="13">
        <v>844</v>
      </c>
      <c r="X2961" s="13">
        <v>7.8</v>
      </c>
      <c r="Y2961" s="13">
        <v>2.35</v>
      </c>
      <c r="Z2961" s="14">
        <v>28000</v>
      </c>
    </row>
    <row r="2962" spans="1:26" x14ac:dyDescent="0.25">
      <c r="A2962" s="5" t="s">
        <v>20</v>
      </c>
      <c r="B2962" s="6" t="s">
        <v>3338</v>
      </c>
      <c r="C2962" s="11">
        <v>66</v>
      </c>
      <c r="D2962" s="11">
        <v>92</v>
      </c>
      <c r="E2962" s="11">
        <v>226</v>
      </c>
      <c r="F2962" s="11">
        <v>580</v>
      </c>
      <c r="G2962" s="6" t="s">
        <v>326</v>
      </c>
      <c r="H2962" s="11">
        <v>1000</v>
      </c>
      <c r="I2962" s="11">
        <v>21088568</v>
      </c>
      <c r="J2962" s="6" t="s">
        <v>497</v>
      </c>
      <c r="K2962" s="6" t="s">
        <v>478</v>
      </c>
      <c r="L2962" s="6" t="s">
        <v>1786</v>
      </c>
      <c r="M2962" s="11" t="s">
        <v>2604</v>
      </c>
      <c r="N2962" s="11"/>
      <c r="O2962" s="6"/>
      <c r="P2962" s="11"/>
      <c r="Q2962" s="11">
        <v>104</v>
      </c>
      <c r="R2962" s="6" t="s">
        <v>25</v>
      </c>
      <c r="S2962" s="6" t="s">
        <v>26</v>
      </c>
      <c r="T2962" s="6" t="s">
        <v>249</v>
      </c>
      <c r="U2962" s="11">
        <v>13000000</v>
      </c>
      <c r="V2962" s="11">
        <v>1995</v>
      </c>
      <c r="W2962" s="11">
        <v>851</v>
      </c>
      <c r="X2962" s="11">
        <v>6.7</v>
      </c>
      <c r="Y2962" s="11">
        <v>1.85</v>
      </c>
      <c r="Z2962" s="12">
        <v>0</v>
      </c>
    </row>
    <row r="2963" spans="1:26" x14ac:dyDescent="0.25">
      <c r="A2963" s="8" t="s">
        <v>20</v>
      </c>
      <c r="B2963" s="9" t="s">
        <v>1210</v>
      </c>
      <c r="C2963" s="13">
        <v>37</v>
      </c>
      <c r="D2963" s="13">
        <v>91</v>
      </c>
      <c r="E2963" s="13">
        <v>25</v>
      </c>
      <c r="F2963" s="13">
        <v>611</v>
      </c>
      <c r="G2963" s="9" t="s">
        <v>731</v>
      </c>
      <c r="H2963" s="13">
        <v>833</v>
      </c>
      <c r="I2963" s="13">
        <v>17292381</v>
      </c>
      <c r="J2963" s="9" t="s">
        <v>599</v>
      </c>
      <c r="K2963" s="9" t="s">
        <v>5507</v>
      </c>
      <c r="L2963" s="9" t="s">
        <v>4118</v>
      </c>
      <c r="M2963" s="13"/>
      <c r="N2963" s="13"/>
      <c r="O2963" s="9"/>
      <c r="P2963" s="13"/>
      <c r="Q2963" s="13">
        <v>69</v>
      </c>
      <c r="R2963" s="9" t="s">
        <v>25</v>
      </c>
      <c r="S2963" s="9" t="s">
        <v>26</v>
      </c>
      <c r="T2963" s="9" t="s">
        <v>54</v>
      </c>
      <c r="U2963" s="13">
        <v>12000000</v>
      </c>
      <c r="V2963" s="13">
        <v>2001</v>
      </c>
      <c r="W2963" s="13">
        <v>626</v>
      </c>
      <c r="X2963" s="13">
        <v>5.3</v>
      </c>
      <c r="Y2963" s="13">
        <v>1.85</v>
      </c>
      <c r="Z2963" s="14">
        <v>371</v>
      </c>
    </row>
    <row r="2964" spans="1:26" x14ac:dyDescent="0.25">
      <c r="A2964" s="5" t="s">
        <v>20</v>
      </c>
      <c r="B2964" s="6" t="s">
        <v>2160</v>
      </c>
      <c r="C2964" s="11">
        <v>325</v>
      </c>
      <c r="D2964" s="11">
        <v>94</v>
      </c>
      <c r="E2964" s="11">
        <v>655</v>
      </c>
      <c r="F2964" s="11">
        <v>390</v>
      </c>
      <c r="G2964" s="6" t="s">
        <v>1954</v>
      </c>
      <c r="H2964" s="11">
        <v>9000</v>
      </c>
      <c r="I2964" s="11">
        <v>16300302</v>
      </c>
      <c r="J2964" s="6" t="s">
        <v>599</v>
      </c>
      <c r="K2964" s="6" t="s">
        <v>1074</v>
      </c>
      <c r="L2964" s="6"/>
      <c r="M2964" s="11"/>
      <c r="N2964" s="11"/>
      <c r="O2964" s="6"/>
      <c r="P2964" s="11"/>
      <c r="Q2964" s="11">
        <v>203</v>
      </c>
      <c r="R2964" s="6" t="s">
        <v>25</v>
      </c>
      <c r="S2964" s="6" t="s">
        <v>26</v>
      </c>
      <c r="T2964" s="6" t="s">
        <v>249</v>
      </c>
      <c r="U2964" s="11">
        <v>12000000</v>
      </c>
      <c r="V2964" s="11">
        <v>2011</v>
      </c>
      <c r="W2964" s="11">
        <v>786</v>
      </c>
      <c r="X2964" s="11">
        <v>6.3</v>
      </c>
      <c r="Y2964" s="11">
        <v>1.85</v>
      </c>
      <c r="Z2964" s="12">
        <v>0</v>
      </c>
    </row>
    <row r="2965" spans="1:26" x14ac:dyDescent="0.25">
      <c r="A2965" s="8" t="s">
        <v>20</v>
      </c>
      <c r="B2965" s="9" t="s">
        <v>1353</v>
      </c>
      <c r="C2965" s="13">
        <v>170</v>
      </c>
      <c r="D2965" s="13">
        <v>93</v>
      </c>
      <c r="E2965" s="13">
        <v>83</v>
      </c>
      <c r="F2965" s="13">
        <v>501</v>
      </c>
      <c r="G2965" s="9" t="s">
        <v>2753</v>
      </c>
      <c r="H2965" s="13">
        <v>26000</v>
      </c>
      <c r="I2965" s="13">
        <v>27829874</v>
      </c>
      <c r="J2965" s="9" t="s">
        <v>497</v>
      </c>
      <c r="K2965" s="9" t="s">
        <v>5507</v>
      </c>
      <c r="L2965" s="9" t="s">
        <v>2604</v>
      </c>
      <c r="M2965" s="13"/>
      <c r="N2965" s="13"/>
      <c r="O2965" s="9"/>
      <c r="P2965" s="13"/>
      <c r="Q2965" s="13">
        <v>444</v>
      </c>
      <c r="R2965" s="9" t="s">
        <v>25</v>
      </c>
      <c r="S2965" s="9" t="s">
        <v>26</v>
      </c>
      <c r="T2965" s="9" t="s">
        <v>249</v>
      </c>
      <c r="U2965" s="13">
        <v>12000000</v>
      </c>
      <c r="V2965" s="13">
        <v>2006</v>
      </c>
      <c r="W2965" s="13">
        <v>725</v>
      </c>
      <c r="X2965" s="13">
        <v>7</v>
      </c>
      <c r="Y2965" s="13">
        <v>1.78</v>
      </c>
      <c r="Z2965" s="14">
        <v>0</v>
      </c>
    </row>
    <row r="2966" spans="1:26" x14ac:dyDescent="0.25">
      <c r="A2966" s="5" t="s">
        <v>20</v>
      </c>
      <c r="B2966" s="6" t="s">
        <v>3339</v>
      </c>
      <c r="C2966" s="11">
        <v>11</v>
      </c>
      <c r="D2966" s="11">
        <v>93</v>
      </c>
      <c r="E2966" s="11">
        <v>3</v>
      </c>
      <c r="F2966" s="11">
        <v>324</v>
      </c>
      <c r="G2966" s="6" t="s">
        <v>1580</v>
      </c>
      <c r="H2966" s="11">
        <v>1000</v>
      </c>
      <c r="I2966" s="11">
        <v>13960203</v>
      </c>
      <c r="J2966" s="6" t="s">
        <v>599</v>
      </c>
      <c r="K2966" s="6"/>
      <c r="L2966" s="6"/>
      <c r="M2966" s="11"/>
      <c r="N2966" s="11"/>
      <c r="O2966" s="6"/>
      <c r="P2966" s="11"/>
      <c r="Q2966" s="11">
        <v>15</v>
      </c>
      <c r="R2966" s="6" t="s">
        <v>25</v>
      </c>
      <c r="S2966" s="6" t="s">
        <v>26</v>
      </c>
      <c r="T2966" s="6" t="s">
        <v>249</v>
      </c>
      <c r="U2966" s="11"/>
      <c r="V2966" s="11">
        <v>1997</v>
      </c>
      <c r="W2966" s="11">
        <v>560</v>
      </c>
      <c r="X2966" s="11">
        <v>5.3</v>
      </c>
      <c r="Y2966" s="11">
        <v>1.85</v>
      </c>
      <c r="Z2966" s="12">
        <v>439</v>
      </c>
    </row>
    <row r="2967" spans="1:26" x14ac:dyDescent="0.25">
      <c r="A2967" s="8" t="s">
        <v>20</v>
      </c>
      <c r="B2967" s="9" t="s">
        <v>1570</v>
      </c>
      <c r="C2967" s="13">
        <v>24</v>
      </c>
      <c r="D2967" s="13">
        <v>100</v>
      </c>
      <c r="E2967" s="13">
        <v>98</v>
      </c>
      <c r="F2967" s="13">
        <v>604</v>
      </c>
      <c r="G2967" s="9" t="s">
        <v>2246</v>
      </c>
      <c r="H2967" s="13">
        <v>1000</v>
      </c>
      <c r="I2967" s="13">
        <v>12902790</v>
      </c>
      <c r="J2967" s="9" t="s">
        <v>599</v>
      </c>
      <c r="K2967" s="9" t="s">
        <v>1074</v>
      </c>
      <c r="L2967" s="9" t="s">
        <v>4459</v>
      </c>
      <c r="M2967" s="13"/>
      <c r="N2967" s="13"/>
      <c r="O2967" s="9"/>
      <c r="P2967" s="13"/>
      <c r="Q2967" s="13">
        <v>88</v>
      </c>
      <c r="R2967" s="9" t="s">
        <v>25</v>
      </c>
      <c r="S2967" s="9" t="s">
        <v>26</v>
      </c>
      <c r="T2967" s="9" t="s">
        <v>249</v>
      </c>
      <c r="U2967" s="13">
        <v>12000000</v>
      </c>
      <c r="V2967" s="13">
        <v>1998</v>
      </c>
      <c r="W2967" s="13">
        <v>849</v>
      </c>
      <c r="X2967" s="13">
        <v>6.6</v>
      </c>
      <c r="Y2967" s="13">
        <v>2.35</v>
      </c>
      <c r="Z2967" s="14">
        <v>242</v>
      </c>
    </row>
    <row r="2968" spans="1:26" x14ac:dyDescent="0.25">
      <c r="A2968" s="5" t="s">
        <v>20</v>
      </c>
      <c r="B2968" s="6" t="s">
        <v>2356</v>
      </c>
      <c r="C2968" s="11">
        <v>70</v>
      </c>
      <c r="D2968" s="11">
        <v>100</v>
      </c>
      <c r="E2968" s="11">
        <v>43</v>
      </c>
      <c r="F2968" s="11">
        <v>696</v>
      </c>
      <c r="G2968" s="6" t="s">
        <v>1685</v>
      </c>
      <c r="H2968" s="11">
        <v>988</v>
      </c>
      <c r="I2968" s="11">
        <v>21520719</v>
      </c>
      <c r="J2968" s="6" t="s">
        <v>599</v>
      </c>
      <c r="K2968" s="6" t="s">
        <v>4459</v>
      </c>
      <c r="L2968" s="6" t="s">
        <v>5506</v>
      </c>
      <c r="M2968" s="11"/>
      <c r="N2968" s="11"/>
      <c r="O2968" s="6"/>
      <c r="P2968" s="11"/>
      <c r="Q2968" s="11">
        <v>36</v>
      </c>
      <c r="R2968" s="6" t="s">
        <v>25</v>
      </c>
      <c r="S2968" s="6" t="s">
        <v>26</v>
      </c>
      <c r="T2968" s="6" t="s">
        <v>54</v>
      </c>
      <c r="U2968" s="11"/>
      <c r="V2968" s="11">
        <v>2010</v>
      </c>
      <c r="W2968" s="11">
        <v>826</v>
      </c>
      <c r="X2968" s="11">
        <v>5.8</v>
      </c>
      <c r="Y2968" s="11">
        <v>2.35</v>
      </c>
      <c r="Z2968" s="12">
        <v>0</v>
      </c>
    </row>
    <row r="2969" spans="1:26" x14ac:dyDescent="0.25">
      <c r="A2969" s="8" t="s">
        <v>20</v>
      </c>
      <c r="B2969" s="9" t="s">
        <v>909</v>
      </c>
      <c r="C2969" s="13">
        <v>232</v>
      </c>
      <c r="D2969" s="13">
        <v>113</v>
      </c>
      <c r="E2969" s="13">
        <v>438</v>
      </c>
      <c r="F2969" s="13">
        <v>471</v>
      </c>
      <c r="G2969" s="9" t="s">
        <v>791</v>
      </c>
      <c r="H2969" s="13">
        <v>11000</v>
      </c>
      <c r="I2969" s="13">
        <v>12796277</v>
      </c>
      <c r="J2969" s="9" t="s">
        <v>1074</v>
      </c>
      <c r="K2969" s="9" t="s">
        <v>4459</v>
      </c>
      <c r="L2969" s="9"/>
      <c r="M2969" s="13"/>
      <c r="N2969" s="13"/>
      <c r="O2969" s="9"/>
      <c r="P2969" s="13"/>
      <c r="Q2969" s="13">
        <v>281</v>
      </c>
      <c r="R2969" s="9" t="s">
        <v>25</v>
      </c>
      <c r="S2969" s="9" t="s">
        <v>26</v>
      </c>
      <c r="T2969" s="9" t="s">
        <v>249</v>
      </c>
      <c r="U2969" s="13"/>
      <c r="V2969" s="13">
        <v>2008</v>
      </c>
      <c r="W2969" s="13">
        <v>536</v>
      </c>
      <c r="X2969" s="13">
        <v>6.7</v>
      </c>
      <c r="Y2969" s="13">
        <v>1.85</v>
      </c>
      <c r="Z2969" s="14">
        <v>0</v>
      </c>
    </row>
    <row r="2970" spans="1:26" x14ac:dyDescent="0.25">
      <c r="A2970" s="5" t="s">
        <v>20</v>
      </c>
      <c r="B2970" s="6" t="s">
        <v>2401</v>
      </c>
      <c r="C2970" s="11">
        <v>34</v>
      </c>
      <c r="D2970" s="11">
        <v>122</v>
      </c>
      <c r="E2970" s="11">
        <v>30</v>
      </c>
      <c r="F2970" s="11">
        <v>85</v>
      </c>
      <c r="G2970" s="6" t="s">
        <v>1284</v>
      </c>
      <c r="H2970" s="11">
        <v>1000</v>
      </c>
      <c r="I2970" s="11"/>
      <c r="J2970" s="6" t="s">
        <v>5507</v>
      </c>
      <c r="K2970" s="6" t="s">
        <v>1074</v>
      </c>
      <c r="L2970" s="6" t="s">
        <v>4459</v>
      </c>
      <c r="M2970" s="11" t="s">
        <v>2604</v>
      </c>
      <c r="N2970" s="11"/>
      <c r="O2970" s="6"/>
      <c r="P2970" s="11"/>
      <c r="Q2970" s="11">
        <v>48</v>
      </c>
      <c r="R2970" s="6" t="s">
        <v>25</v>
      </c>
      <c r="S2970" s="6" t="s">
        <v>26</v>
      </c>
      <c r="T2970" s="6" t="s">
        <v>249</v>
      </c>
      <c r="U2970" s="11">
        <v>12000000</v>
      </c>
      <c r="V2970" s="11">
        <v>1981</v>
      </c>
      <c r="W2970" s="11">
        <v>230</v>
      </c>
      <c r="X2970" s="11">
        <v>6.6</v>
      </c>
      <c r="Y2970" s="11">
        <v>1.85</v>
      </c>
      <c r="Z2970" s="12">
        <v>1000</v>
      </c>
    </row>
    <row r="2971" spans="1:26" x14ac:dyDescent="0.25">
      <c r="A2971" s="8" t="s">
        <v>20</v>
      </c>
      <c r="B2971" s="9" t="s">
        <v>1544</v>
      </c>
      <c r="C2971" s="13">
        <v>160</v>
      </c>
      <c r="D2971" s="13">
        <v>100</v>
      </c>
      <c r="E2971" s="13">
        <v>73</v>
      </c>
      <c r="F2971" s="13">
        <v>1000</v>
      </c>
      <c r="G2971" s="9" t="s">
        <v>194</v>
      </c>
      <c r="H2971" s="13">
        <v>19000</v>
      </c>
      <c r="I2971" s="13">
        <v>11634362</v>
      </c>
      <c r="J2971" s="9" t="s">
        <v>3170</v>
      </c>
      <c r="K2971" s="9" t="s">
        <v>1074</v>
      </c>
      <c r="L2971" s="9" t="s">
        <v>4459</v>
      </c>
      <c r="M2971" s="13"/>
      <c r="N2971" s="13"/>
      <c r="O2971" s="9"/>
      <c r="P2971" s="13"/>
      <c r="Q2971" s="13">
        <v>296</v>
      </c>
      <c r="R2971" s="9" t="s">
        <v>25</v>
      </c>
      <c r="S2971" s="9" t="s">
        <v>34</v>
      </c>
      <c r="T2971" s="9" t="s">
        <v>27</v>
      </c>
      <c r="U2971" s="13"/>
      <c r="V2971" s="13">
        <v>2003</v>
      </c>
      <c r="W2971" s="13">
        <v>14000</v>
      </c>
      <c r="X2971" s="13">
        <v>7</v>
      </c>
      <c r="Y2971" s="13">
        <v>2.35</v>
      </c>
      <c r="Z2971" s="14">
        <v>0</v>
      </c>
    </row>
    <row r="2972" spans="1:26" x14ac:dyDescent="0.25">
      <c r="A2972" s="5" t="s">
        <v>20</v>
      </c>
      <c r="B2972" s="6" t="s">
        <v>293</v>
      </c>
      <c r="C2972" s="11">
        <v>96</v>
      </c>
      <c r="D2972" s="11">
        <v>293</v>
      </c>
      <c r="E2972" s="11">
        <v>249</v>
      </c>
      <c r="F2972" s="11">
        <v>18</v>
      </c>
      <c r="G2972" s="6" t="s">
        <v>3341</v>
      </c>
      <c r="H2972" s="11">
        <v>362</v>
      </c>
      <c r="I2972" s="11">
        <v>11433134</v>
      </c>
      <c r="J2972" s="6" t="s">
        <v>378</v>
      </c>
      <c r="K2972" s="6" t="s">
        <v>1074</v>
      </c>
      <c r="L2972" s="6" t="s">
        <v>2604</v>
      </c>
      <c r="M2972" s="11" t="s">
        <v>5508</v>
      </c>
      <c r="N2972" s="11"/>
      <c r="O2972" s="6"/>
      <c r="P2972" s="11"/>
      <c r="Q2972" s="11">
        <v>426</v>
      </c>
      <c r="R2972" s="6" t="s">
        <v>2284</v>
      </c>
      <c r="S2972" s="6" t="s">
        <v>2363</v>
      </c>
      <c r="T2972" s="6" t="s">
        <v>249</v>
      </c>
      <c r="U2972" s="11">
        <v>14000000</v>
      </c>
      <c r="V2972" s="11">
        <v>1981</v>
      </c>
      <c r="W2972" s="11">
        <v>21</v>
      </c>
      <c r="X2972" s="11">
        <v>8.4</v>
      </c>
      <c r="Y2972" s="11">
        <v>1.85</v>
      </c>
      <c r="Z2972" s="12">
        <v>11000</v>
      </c>
    </row>
    <row r="2973" spans="1:26" x14ac:dyDescent="0.25">
      <c r="A2973" s="8" t="s">
        <v>20</v>
      </c>
      <c r="B2973" s="9" t="s">
        <v>723</v>
      </c>
      <c r="C2973" s="13">
        <v>106</v>
      </c>
      <c r="D2973" s="13">
        <v>137</v>
      </c>
      <c r="E2973" s="13">
        <v>102</v>
      </c>
      <c r="F2973" s="13">
        <v>877</v>
      </c>
      <c r="G2973" s="9" t="s">
        <v>528</v>
      </c>
      <c r="H2973" s="13">
        <v>2000</v>
      </c>
      <c r="I2973" s="13">
        <v>22406362</v>
      </c>
      <c r="J2973" s="9" t="s">
        <v>1074</v>
      </c>
      <c r="K2973" s="9" t="s">
        <v>5155</v>
      </c>
      <c r="L2973" s="9" t="s">
        <v>5508</v>
      </c>
      <c r="M2973" s="13" t="s">
        <v>3495</v>
      </c>
      <c r="N2973" s="13"/>
      <c r="O2973" s="9"/>
      <c r="P2973" s="13"/>
      <c r="Q2973" s="13">
        <v>267</v>
      </c>
      <c r="R2973" s="9" t="s">
        <v>25</v>
      </c>
      <c r="S2973" s="9" t="s">
        <v>26</v>
      </c>
      <c r="T2973" s="9" t="s">
        <v>27</v>
      </c>
      <c r="U2973" s="13">
        <v>107000000</v>
      </c>
      <c r="V2973" s="13">
        <v>2004</v>
      </c>
      <c r="W2973" s="13">
        <v>973</v>
      </c>
      <c r="X2973" s="13">
        <v>6</v>
      </c>
      <c r="Y2973" s="13">
        <v>2.35</v>
      </c>
      <c r="Z2973" s="14">
        <v>701</v>
      </c>
    </row>
    <row r="2974" spans="1:26" x14ac:dyDescent="0.25">
      <c r="A2974" s="5" t="s">
        <v>20</v>
      </c>
      <c r="B2974" s="6" t="s">
        <v>3342</v>
      </c>
      <c r="C2974" s="11">
        <v>53</v>
      </c>
      <c r="D2974" s="11">
        <v>93</v>
      </c>
      <c r="E2974" s="11">
        <v>32</v>
      </c>
      <c r="F2974" s="11">
        <v>503</v>
      </c>
      <c r="G2974" s="6" t="s">
        <v>2670</v>
      </c>
      <c r="H2974" s="11">
        <v>529</v>
      </c>
      <c r="I2974" s="11">
        <v>10198766</v>
      </c>
      <c r="J2974" s="6" t="s">
        <v>599</v>
      </c>
      <c r="K2974" s="6"/>
      <c r="L2974" s="6"/>
      <c r="M2974" s="11"/>
      <c r="N2974" s="11"/>
      <c r="O2974" s="6"/>
      <c r="P2974" s="11"/>
      <c r="Q2974" s="11">
        <v>105</v>
      </c>
      <c r="R2974" s="6" t="s">
        <v>25</v>
      </c>
      <c r="S2974" s="6" t="s">
        <v>26</v>
      </c>
      <c r="T2974" s="6" t="s">
        <v>249</v>
      </c>
      <c r="U2974" s="11">
        <v>12000000</v>
      </c>
      <c r="V2974" s="11">
        <v>2002</v>
      </c>
      <c r="W2974" s="11">
        <v>526</v>
      </c>
      <c r="X2974" s="11">
        <v>5.4</v>
      </c>
      <c r="Y2974" s="11">
        <v>1.85</v>
      </c>
      <c r="Z2974" s="12">
        <v>507</v>
      </c>
    </row>
    <row r="2975" spans="1:26" x14ac:dyDescent="0.25">
      <c r="A2975" s="8" t="s">
        <v>20</v>
      </c>
      <c r="B2975" s="9" t="s">
        <v>1582</v>
      </c>
      <c r="C2975" s="13">
        <v>274</v>
      </c>
      <c r="D2975" s="13">
        <v>123</v>
      </c>
      <c r="E2975" s="13">
        <v>628</v>
      </c>
      <c r="F2975" s="13">
        <v>171</v>
      </c>
      <c r="G2975" s="9" t="s">
        <v>2732</v>
      </c>
      <c r="H2975" s="13">
        <v>565</v>
      </c>
      <c r="I2975" s="13">
        <v>15294553</v>
      </c>
      <c r="J2975" s="9" t="s">
        <v>1074</v>
      </c>
      <c r="K2975" s="9" t="s">
        <v>478</v>
      </c>
      <c r="L2975" s="9" t="s">
        <v>4459</v>
      </c>
      <c r="M2975" s="13"/>
      <c r="N2975" s="13"/>
      <c r="O2975" s="9"/>
      <c r="P2975" s="13"/>
      <c r="Q2975" s="13">
        <v>391</v>
      </c>
      <c r="R2975" s="9" t="s">
        <v>25</v>
      </c>
      <c r="S2975" s="9" t="s">
        <v>34</v>
      </c>
      <c r="T2975" s="9" t="s">
        <v>249</v>
      </c>
      <c r="U2975" s="13">
        <v>12000000</v>
      </c>
      <c r="V2975" s="13">
        <v>2013</v>
      </c>
      <c r="W2975" s="13">
        <v>555</v>
      </c>
      <c r="X2975" s="13">
        <v>7.8</v>
      </c>
      <c r="Y2975" s="13">
        <v>2.35</v>
      </c>
      <c r="Z2975" s="14">
        <v>105000</v>
      </c>
    </row>
    <row r="2976" spans="1:26" x14ac:dyDescent="0.25">
      <c r="A2976" s="5" t="s">
        <v>20</v>
      </c>
      <c r="B2976" s="6" t="s">
        <v>685</v>
      </c>
      <c r="C2976" s="11">
        <v>248</v>
      </c>
      <c r="D2976" s="11">
        <v>119</v>
      </c>
      <c r="E2976" s="11">
        <v>611</v>
      </c>
      <c r="F2976" s="11">
        <v>4</v>
      </c>
      <c r="G2976" s="6" t="s">
        <v>1895</v>
      </c>
      <c r="H2976" s="11">
        <v>755</v>
      </c>
      <c r="I2976" s="11">
        <v>11041228</v>
      </c>
      <c r="J2976" s="6" t="s">
        <v>497</v>
      </c>
      <c r="K2976" s="6" t="s">
        <v>378</v>
      </c>
      <c r="L2976" s="6" t="s">
        <v>1074</v>
      </c>
      <c r="M2976" s="11" t="s">
        <v>4459</v>
      </c>
      <c r="N2976" s="11"/>
      <c r="O2976" s="6"/>
      <c r="P2976" s="11"/>
      <c r="Q2976" s="11">
        <v>420</v>
      </c>
      <c r="R2976" s="6" t="s">
        <v>687</v>
      </c>
      <c r="S2976" s="6" t="s">
        <v>356</v>
      </c>
      <c r="T2976" s="6" t="s">
        <v>27</v>
      </c>
      <c r="U2976" s="11">
        <v>100000000</v>
      </c>
      <c r="V2976" s="11">
        <v>2004</v>
      </c>
      <c r="W2976" s="11">
        <v>483</v>
      </c>
      <c r="X2976" s="11">
        <v>7.6</v>
      </c>
      <c r="Y2976" s="11">
        <v>2.35</v>
      </c>
      <c r="Z2976" s="12">
        <v>0</v>
      </c>
    </row>
    <row r="2977" spans="1:26" x14ac:dyDescent="0.25">
      <c r="A2977" s="8" t="s">
        <v>20</v>
      </c>
      <c r="B2977" s="9" t="s">
        <v>3343</v>
      </c>
      <c r="C2977" s="13">
        <v>288</v>
      </c>
      <c r="D2977" s="13">
        <v>107</v>
      </c>
      <c r="E2977" s="13">
        <v>27</v>
      </c>
      <c r="F2977" s="13">
        <v>360</v>
      </c>
      <c r="G2977" s="9" t="s">
        <v>769</v>
      </c>
      <c r="H2977" s="13">
        <v>664</v>
      </c>
      <c r="I2977" s="13">
        <v>7918283</v>
      </c>
      <c r="J2977" s="9" t="s">
        <v>1074</v>
      </c>
      <c r="K2977" s="9" t="s">
        <v>2604</v>
      </c>
      <c r="L2977" s="9"/>
      <c r="M2977" s="13"/>
      <c r="N2977" s="13"/>
      <c r="O2977" s="9"/>
      <c r="P2977" s="13"/>
      <c r="Q2977" s="13">
        <v>145</v>
      </c>
      <c r="R2977" s="9" t="s">
        <v>25</v>
      </c>
      <c r="S2977" s="9" t="s">
        <v>26</v>
      </c>
      <c r="T2977" s="9" t="s">
        <v>249</v>
      </c>
      <c r="U2977" s="13">
        <v>12000000</v>
      </c>
      <c r="V2977" s="13">
        <v>2012</v>
      </c>
      <c r="W2977" s="13">
        <v>591</v>
      </c>
      <c r="X2977" s="13">
        <v>6.6</v>
      </c>
      <c r="Y2977" s="13">
        <v>1.85</v>
      </c>
      <c r="Z2977" s="14">
        <v>0</v>
      </c>
    </row>
    <row r="2978" spans="1:26" x14ac:dyDescent="0.25">
      <c r="A2978" s="5" t="s">
        <v>20</v>
      </c>
      <c r="B2978" s="6" t="s">
        <v>3344</v>
      </c>
      <c r="C2978" s="11">
        <v>177</v>
      </c>
      <c r="D2978" s="11">
        <v>106</v>
      </c>
      <c r="E2978" s="11">
        <v>16</v>
      </c>
      <c r="F2978" s="11">
        <v>265</v>
      </c>
      <c r="G2978" s="6" t="s">
        <v>3345</v>
      </c>
      <c r="H2978" s="11">
        <v>452</v>
      </c>
      <c r="I2978" s="11">
        <v>22331028</v>
      </c>
      <c r="J2978" s="6" t="s">
        <v>2970</v>
      </c>
      <c r="K2978" s="6" t="s">
        <v>2604</v>
      </c>
      <c r="L2978" s="6"/>
      <c r="M2978" s="11"/>
      <c r="N2978" s="11"/>
      <c r="O2978" s="6"/>
      <c r="P2978" s="11"/>
      <c r="Q2978" s="11">
        <v>177</v>
      </c>
      <c r="R2978" s="6" t="s">
        <v>25</v>
      </c>
      <c r="S2978" s="6" t="s">
        <v>26</v>
      </c>
      <c r="T2978" s="6" t="s">
        <v>27</v>
      </c>
      <c r="U2978" s="11">
        <v>12000000</v>
      </c>
      <c r="V2978" s="11">
        <v>2015</v>
      </c>
      <c r="W2978" s="11">
        <v>328</v>
      </c>
      <c r="X2978" s="11">
        <v>6.4</v>
      </c>
      <c r="Y2978" s="11">
        <v>2.35</v>
      </c>
      <c r="Z2978" s="12">
        <v>0</v>
      </c>
    </row>
    <row r="2979" spans="1:26" x14ac:dyDescent="0.25">
      <c r="A2979" s="8" t="s">
        <v>20</v>
      </c>
      <c r="B2979" s="9" t="s">
        <v>3347</v>
      </c>
      <c r="C2979" s="13">
        <v>81</v>
      </c>
      <c r="D2979" s="13">
        <v>109</v>
      </c>
      <c r="E2979" s="13">
        <v>67</v>
      </c>
      <c r="F2979" s="13">
        <v>192</v>
      </c>
      <c r="G2979" s="9" t="s">
        <v>3348</v>
      </c>
      <c r="H2979" s="13">
        <v>436</v>
      </c>
      <c r="I2979" s="13">
        <v>8134217</v>
      </c>
      <c r="J2979" s="9" t="s">
        <v>3170</v>
      </c>
      <c r="K2979" s="9" t="s">
        <v>1074</v>
      </c>
      <c r="L2979" s="9" t="s">
        <v>2909</v>
      </c>
      <c r="M2979" s="13"/>
      <c r="N2979" s="13"/>
      <c r="O2979" s="9"/>
      <c r="P2979" s="13"/>
      <c r="Q2979" s="13">
        <v>90</v>
      </c>
      <c r="R2979" s="9" t="s">
        <v>25</v>
      </c>
      <c r="S2979" s="9" t="s">
        <v>26</v>
      </c>
      <c r="T2979" s="9" t="s">
        <v>249</v>
      </c>
      <c r="U2979" s="13">
        <v>12000000</v>
      </c>
      <c r="V2979" s="13">
        <v>2008</v>
      </c>
      <c r="W2979" s="13">
        <v>223</v>
      </c>
      <c r="X2979" s="13">
        <v>7</v>
      </c>
      <c r="Y2979" s="13">
        <v>2.35</v>
      </c>
      <c r="Z2979" s="14">
        <v>0</v>
      </c>
    </row>
    <row r="2980" spans="1:26" x14ac:dyDescent="0.25">
      <c r="A2980" s="5" t="s">
        <v>20</v>
      </c>
      <c r="B2980" s="6" t="s">
        <v>3349</v>
      </c>
      <c r="C2980" s="11">
        <v>29</v>
      </c>
      <c r="D2980" s="11">
        <v>81</v>
      </c>
      <c r="E2980" s="11">
        <v>25</v>
      </c>
      <c r="F2980" s="11">
        <v>654</v>
      </c>
      <c r="G2980" s="6" t="s">
        <v>883</v>
      </c>
      <c r="H2980" s="11">
        <v>931</v>
      </c>
      <c r="I2980" s="11">
        <v>6982680</v>
      </c>
      <c r="J2980" s="6" t="s">
        <v>599</v>
      </c>
      <c r="K2980" s="6" t="s">
        <v>5507</v>
      </c>
      <c r="L2980" s="6"/>
      <c r="M2980" s="11"/>
      <c r="N2980" s="11"/>
      <c r="O2980" s="6"/>
      <c r="P2980" s="11"/>
      <c r="Q2980" s="11">
        <v>69</v>
      </c>
      <c r="R2980" s="6" t="s">
        <v>25</v>
      </c>
      <c r="S2980" s="6" t="s">
        <v>26</v>
      </c>
      <c r="T2980" s="6" t="s">
        <v>27</v>
      </c>
      <c r="U2980" s="11">
        <v>10000000</v>
      </c>
      <c r="V2980" s="11">
        <v>2000</v>
      </c>
      <c r="W2980" s="11">
        <v>744</v>
      </c>
      <c r="X2980" s="11">
        <v>5.7</v>
      </c>
      <c r="Y2980" s="11">
        <v>1.85</v>
      </c>
      <c r="Z2980" s="12">
        <v>262</v>
      </c>
    </row>
    <row r="2981" spans="1:26" x14ac:dyDescent="0.25">
      <c r="A2981" s="8" t="s">
        <v>20</v>
      </c>
      <c r="B2981" s="9" t="s">
        <v>3350</v>
      </c>
      <c r="C2981" s="13">
        <v>58</v>
      </c>
      <c r="D2981" s="13">
        <v>95</v>
      </c>
      <c r="E2981" s="13">
        <v>216</v>
      </c>
      <c r="F2981" s="13">
        <v>968</v>
      </c>
      <c r="G2981" s="9" t="s">
        <v>1340</v>
      </c>
      <c r="H2981" s="13">
        <v>1000</v>
      </c>
      <c r="I2981" s="13">
        <v>6739141</v>
      </c>
      <c r="J2981" s="9" t="s">
        <v>497</v>
      </c>
      <c r="K2981" s="9" t="s">
        <v>5507</v>
      </c>
      <c r="L2981" s="9" t="s">
        <v>2970</v>
      </c>
      <c r="M2981" s="13" t="s">
        <v>2604</v>
      </c>
      <c r="N2981" s="13"/>
      <c r="O2981" s="9"/>
      <c r="P2981" s="13"/>
      <c r="Q2981" s="13">
        <v>68</v>
      </c>
      <c r="R2981" s="9" t="s">
        <v>25</v>
      </c>
      <c r="S2981" s="9" t="s">
        <v>163</v>
      </c>
      <c r="T2981" s="9" t="s">
        <v>249</v>
      </c>
      <c r="U2981" s="13">
        <v>8000000</v>
      </c>
      <c r="V2981" s="13">
        <v>1992</v>
      </c>
      <c r="W2981" s="13">
        <v>1000</v>
      </c>
      <c r="X2981" s="13">
        <v>5.9</v>
      </c>
      <c r="Y2981" s="13">
        <v>1.85</v>
      </c>
      <c r="Z2981" s="14">
        <v>1000</v>
      </c>
    </row>
    <row r="2982" spans="1:26" x14ac:dyDescent="0.25">
      <c r="A2982" s="5" t="s">
        <v>20</v>
      </c>
      <c r="B2982" s="6" t="s">
        <v>2750</v>
      </c>
      <c r="C2982" s="11">
        <v>144</v>
      </c>
      <c r="D2982" s="11">
        <v>86</v>
      </c>
      <c r="E2982" s="11">
        <v>378</v>
      </c>
      <c r="F2982" s="11">
        <v>783</v>
      </c>
      <c r="G2982" s="6" t="s">
        <v>644</v>
      </c>
      <c r="H2982" s="11">
        <v>957</v>
      </c>
      <c r="I2982" s="11">
        <v>5542025</v>
      </c>
      <c r="J2982" s="6" t="s">
        <v>599</v>
      </c>
      <c r="K2982" s="6"/>
      <c r="L2982" s="6"/>
      <c r="M2982" s="11"/>
      <c r="N2982" s="11"/>
      <c r="O2982" s="6"/>
      <c r="P2982" s="11"/>
      <c r="Q2982" s="11">
        <v>150</v>
      </c>
      <c r="R2982" s="6" t="s">
        <v>25</v>
      </c>
      <c r="S2982" s="6" t="s">
        <v>26</v>
      </c>
      <c r="T2982" s="6" t="s">
        <v>27</v>
      </c>
      <c r="U2982" s="11">
        <v>12000000</v>
      </c>
      <c r="V2982" s="11">
        <v>2006</v>
      </c>
      <c r="W2982" s="11">
        <v>925</v>
      </c>
      <c r="X2982" s="11">
        <v>6.3</v>
      </c>
      <c r="Y2982" s="11">
        <v>1.85</v>
      </c>
      <c r="Z2982" s="12">
        <v>650</v>
      </c>
    </row>
    <row r="2983" spans="1:26" x14ac:dyDescent="0.25">
      <c r="A2983" s="8" t="s">
        <v>309</v>
      </c>
      <c r="B2983" s="9" t="s">
        <v>1230</v>
      </c>
      <c r="C2983" s="13">
        <v>114</v>
      </c>
      <c r="D2983" s="13">
        <v>113</v>
      </c>
      <c r="E2983" s="13">
        <v>11000</v>
      </c>
      <c r="F2983" s="13">
        <v>99</v>
      </c>
      <c r="G2983" s="9" t="s">
        <v>3351</v>
      </c>
      <c r="H2983" s="13">
        <v>537</v>
      </c>
      <c r="I2983" s="13">
        <v>5032496</v>
      </c>
      <c r="J2983" s="9" t="s">
        <v>599</v>
      </c>
      <c r="K2983" s="9" t="s">
        <v>1074</v>
      </c>
      <c r="L2983" s="9"/>
      <c r="M2983" s="13"/>
      <c r="N2983" s="13"/>
      <c r="O2983" s="9"/>
      <c r="P2983" s="13"/>
      <c r="Q2983" s="13">
        <v>161</v>
      </c>
      <c r="R2983" s="9" t="s">
        <v>25</v>
      </c>
      <c r="S2983" s="9" t="s">
        <v>26</v>
      </c>
      <c r="T2983" s="9" t="s">
        <v>249</v>
      </c>
      <c r="U2983" s="13">
        <v>12000000</v>
      </c>
      <c r="V2983" s="13">
        <v>1998</v>
      </c>
      <c r="W2983" s="13">
        <v>255</v>
      </c>
      <c r="X2983" s="13">
        <v>6.3</v>
      </c>
      <c r="Y2983" s="13">
        <v>1.66</v>
      </c>
      <c r="Z2983" s="14">
        <v>652</v>
      </c>
    </row>
    <row r="2984" spans="1:26" x14ac:dyDescent="0.25">
      <c r="A2984" s="5" t="s">
        <v>20</v>
      </c>
      <c r="B2984" s="6" t="s">
        <v>1237</v>
      </c>
      <c r="C2984" s="11">
        <v>132</v>
      </c>
      <c r="D2984" s="11">
        <v>122</v>
      </c>
      <c r="E2984" s="11">
        <v>708</v>
      </c>
      <c r="F2984" s="11">
        <v>316</v>
      </c>
      <c r="G2984" s="6" t="s">
        <v>2027</v>
      </c>
      <c r="H2984" s="11">
        <v>433</v>
      </c>
      <c r="I2984" s="11">
        <v>6754898</v>
      </c>
      <c r="J2984" s="6" t="s">
        <v>599</v>
      </c>
      <c r="K2984" s="6" t="s">
        <v>1074</v>
      </c>
      <c r="L2984" s="6"/>
      <c r="M2984" s="11"/>
      <c r="N2984" s="11"/>
      <c r="O2984" s="6"/>
      <c r="P2984" s="11"/>
      <c r="Q2984" s="11">
        <v>188</v>
      </c>
      <c r="R2984" s="6" t="s">
        <v>25</v>
      </c>
      <c r="S2984" s="6" t="s">
        <v>26</v>
      </c>
      <c r="T2984" s="6" t="s">
        <v>249</v>
      </c>
      <c r="U2984" s="11">
        <v>12000000</v>
      </c>
      <c r="V2984" s="11">
        <v>2006</v>
      </c>
      <c r="W2984" s="11">
        <v>398</v>
      </c>
      <c r="X2984" s="11">
        <v>6.2</v>
      </c>
      <c r="Y2984" s="11">
        <v>2.35</v>
      </c>
      <c r="Z2984" s="12">
        <v>0</v>
      </c>
    </row>
    <row r="2985" spans="1:26" x14ac:dyDescent="0.25">
      <c r="A2985" s="8" t="s">
        <v>20</v>
      </c>
      <c r="B2985" s="9" t="s">
        <v>2998</v>
      </c>
      <c r="C2985" s="13">
        <v>60</v>
      </c>
      <c r="D2985" s="13">
        <v>90</v>
      </c>
      <c r="E2985" s="13">
        <v>7</v>
      </c>
      <c r="F2985" s="13">
        <v>251</v>
      </c>
      <c r="G2985" s="9" t="s">
        <v>3352</v>
      </c>
      <c r="H2985" s="13">
        <v>525</v>
      </c>
      <c r="I2985" s="13">
        <v>4922166</v>
      </c>
      <c r="J2985" s="9" t="s">
        <v>599</v>
      </c>
      <c r="K2985" s="9" t="s">
        <v>3976</v>
      </c>
      <c r="L2985" s="9" t="s">
        <v>4459</v>
      </c>
      <c r="M2985" s="13"/>
      <c r="N2985" s="13"/>
      <c r="O2985" s="9"/>
      <c r="P2985" s="13"/>
      <c r="Q2985" s="13">
        <v>304</v>
      </c>
      <c r="R2985" s="9" t="s">
        <v>25</v>
      </c>
      <c r="S2985" s="9" t="s">
        <v>26</v>
      </c>
      <c r="T2985" s="9" t="s">
        <v>54</v>
      </c>
      <c r="U2985" s="13">
        <v>12000000</v>
      </c>
      <c r="V2985" s="13">
        <v>2003</v>
      </c>
      <c r="W2985" s="13">
        <v>281</v>
      </c>
      <c r="X2985" s="13">
        <v>2.1</v>
      </c>
      <c r="Y2985" s="13">
        <v>1.85</v>
      </c>
      <c r="Z2985" s="14">
        <v>0</v>
      </c>
    </row>
    <row r="2986" spans="1:26" x14ac:dyDescent="0.25">
      <c r="A2986" s="5" t="s">
        <v>20</v>
      </c>
      <c r="B2986" s="6" t="s">
        <v>1475</v>
      </c>
      <c r="C2986" s="11">
        <v>30</v>
      </c>
      <c r="D2986" s="11">
        <v>108</v>
      </c>
      <c r="E2986" s="11">
        <v>0</v>
      </c>
      <c r="F2986" s="11">
        <v>599</v>
      </c>
      <c r="G2986" s="6" t="s">
        <v>654</v>
      </c>
      <c r="H2986" s="11">
        <v>873</v>
      </c>
      <c r="I2986" s="11">
        <v>4903000</v>
      </c>
      <c r="J2986" s="6" t="s">
        <v>599</v>
      </c>
      <c r="K2986" s="6" t="s">
        <v>1074</v>
      </c>
      <c r="L2986" s="6"/>
      <c r="M2986" s="11"/>
      <c r="N2986" s="11"/>
      <c r="O2986" s="6"/>
      <c r="P2986" s="11"/>
      <c r="Q2986" s="11">
        <v>33</v>
      </c>
      <c r="R2986" s="6" t="s">
        <v>25</v>
      </c>
      <c r="S2986" s="6" t="s">
        <v>26</v>
      </c>
      <c r="T2986" s="6" t="s">
        <v>249</v>
      </c>
      <c r="U2986" s="11">
        <v>12000000</v>
      </c>
      <c r="V2986" s="11">
        <v>1996</v>
      </c>
      <c r="W2986" s="11">
        <v>680</v>
      </c>
      <c r="X2986" s="11">
        <v>5</v>
      </c>
      <c r="Y2986" s="11">
        <v>1.85</v>
      </c>
      <c r="Z2986" s="12">
        <v>251</v>
      </c>
    </row>
    <row r="2987" spans="1:26" x14ac:dyDescent="0.25">
      <c r="A2987" s="8" t="s">
        <v>20</v>
      </c>
      <c r="B2987" s="9" t="s">
        <v>3353</v>
      </c>
      <c r="C2987" s="13">
        <v>138</v>
      </c>
      <c r="D2987" s="13">
        <v>113</v>
      </c>
      <c r="E2987" s="13">
        <v>319</v>
      </c>
      <c r="F2987" s="13">
        <v>48</v>
      </c>
      <c r="G2987" s="9" t="s">
        <v>3354</v>
      </c>
      <c r="H2987" s="13">
        <v>1000</v>
      </c>
      <c r="I2987" s="13">
        <v>4717455</v>
      </c>
      <c r="J2987" s="9" t="s">
        <v>5505</v>
      </c>
      <c r="K2987" s="9" t="s">
        <v>2604</v>
      </c>
      <c r="L2987" s="9"/>
      <c r="M2987" s="13"/>
      <c r="N2987" s="13"/>
      <c r="O2987" s="9"/>
      <c r="P2987" s="13"/>
      <c r="Q2987" s="13">
        <v>354</v>
      </c>
      <c r="R2987" s="9" t="s">
        <v>25</v>
      </c>
      <c r="S2987" s="9" t="s">
        <v>163</v>
      </c>
      <c r="T2987" s="9" t="s">
        <v>249</v>
      </c>
      <c r="U2987" s="13">
        <v>12000000</v>
      </c>
      <c r="V2987" s="13">
        <v>2003</v>
      </c>
      <c r="W2987" s="13">
        <v>65</v>
      </c>
      <c r="X2987" s="13">
        <v>5.3</v>
      </c>
      <c r="Y2987" s="13">
        <v>1.85</v>
      </c>
      <c r="Z2987" s="14">
        <v>656</v>
      </c>
    </row>
    <row r="2988" spans="1:26" x14ac:dyDescent="0.25">
      <c r="A2988" s="5" t="s">
        <v>20</v>
      </c>
      <c r="B2988" s="6" t="s">
        <v>2325</v>
      </c>
      <c r="C2988" s="11">
        <v>190</v>
      </c>
      <c r="D2988" s="11">
        <v>110</v>
      </c>
      <c r="E2988" s="11">
        <v>115</v>
      </c>
      <c r="F2988" s="11">
        <v>103</v>
      </c>
      <c r="G2988" s="6" t="s">
        <v>1163</v>
      </c>
      <c r="H2988" s="11">
        <v>812</v>
      </c>
      <c r="I2988" s="11">
        <v>3148482</v>
      </c>
      <c r="J2988" s="6" t="s">
        <v>1074</v>
      </c>
      <c r="K2988" s="6" t="s">
        <v>4459</v>
      </c>
      <c r="L2988" s="6"/>
      <c r="M2988" s="11"/>
      <c r="N2988" s="11"/>
      <c r="O2988" s="6"/>
      <c r="P2988" s="11"/>
      <c r="Q2988" s="11">
        <v>98</v>
      </c>
      <c r="R2988" s="6" t="s">
        <v>25</v>
      </c>
      <c r="S2988" s="6" t="s">
        <v>26</v>
      </c>
      <c r="T2988" s="6" t="s">
        <v>249</v>
      </c>
      <c r="U2988" s="11">
        <v>12000000</v>
      </c>
      <c r="V2988" s="11">
        <v>2008</v>
      </c>
      <c r="W2988" s="11">
        <v>580</v>
      </c>
      <c r="X2988" s="11">
        <v>7.1</v>
      </c>
      <c r="Y2988" s="11">
        <v>2.35</v>
      </c>
      <c r="Z2988" s="12">
        <v>0</v>
      </c>
    </row>
    <row r="2989" spans="1:26" x14ac:dyDescent="0.25">
      <c r="A2989" s="8" t="s">
        <v>20</v>
      </c>
      <c r="B2989" s="9" t="s">
        <v>3355</v>
      </c>
      <c r="C2989" s="13">
        <v>61</v>
      </c>
      <c r="D2989" s="13">
        <v>109</v>
      </c>
      <c r="E2989" s="13">
        <v>40</v>
      </c>
      <c r="F2989" s="13">
        <v>794</v>
      </c>
      <c r="G2989" s="9" t="s">
        <v>173</v>
      </c>
      <c r="H2989" s="13">
        <v>5000</v>
      </c>
      <c r="I2989" s="13">
        <v>2326407</v>
      </c>
      <c r="J2989" s="9" t="s">
        <v>1074</v>
      </c>
      <c r="K2989" s="9"/>
      <c r="L2989" s="9"/>
      <c r="M2989" s="13"/>
      <c r="N2989" s="13"/>
      <c r="O2989" s="9"/>
      <c r="P2989" s="13"/>
      <c r="Q2989" s="13">
        <v>99</v>
      </c>
      <c r="R2989" s="9" t="s">
        <v>25</v>
      </c>
      <c r="S2989" s="9" t="s">
        <v>34</v>
      </c>
      <c r="T2989" s="9" t="s">
        <v>249</v>
      </c>
      <c r="U2989" s="13">
        <v>12000000</v>
      </c>
      <c r="V2989" s="13">
        <v>2001</v>
      </c>
      <c r="W2989" s="13">
        <v>1000</v>
      </c>
      <c r="X2989" s="13">
        <v>7</v>
      </c>
      <c r="Y2989" s="13">
        <v>2.35</v>
      </c>
      <c r="Z2989" s="14">
        <v>305</v>
      </c>
    </row>
    <row r="2990" spans="1:26" x14ac:dyDescent="0.25">
      <c r="A2990" s="5" t="s">
        <v>20</v>
      </c>
      <c r="B2990" s="6" t="s">
        <v>1898</v>
      </c>
      <c r="C2990" s="11">
        <v>363</v>
      </c>
      <c r="D2990" s="11">
        <v>110</v>
      </c>
      <c r="E2990" s="11">
        <v>584</v>
      </c>
      <c r="F2990" s="11">
        <v>74</v>
      </c>
      <c r="G2990" s="6" t="s">
        <v>1899</v>
      </c>
      <c r="H2990" s="11">
        <v>629</v>
      </c>
      <c r="I2990" s="11">
        <v>2201412</v>
      </c>
      <c r="J2990" s="6" t="s">
        <v>599</v>
      </c>
      <c r="K2990" s="6" t="s">
        <v>1074</v>
      </c>
      <c r="L2990" s="6" t="s">
        <v>1786</v>
      </c>
      <c r="M2990" s="11" t="s">
        <v>2970</v>
      </c>
      <c r="N2990" s="11"/>
      <c r="O2990" s="6"/>
      <c r="P2990" s="11"/>
      <c r="Q2990" s="11">
        <v>279</v>
      </c>
      <c r="R2990" s="6" t="s">
        <v>3044</v>
      </c>
      <c r="S2990" s="6" t="s">
        <v>1624</v>
      </c>
      <c r="T2990" s="6" t="s">
        <v>249</v>
      </c>
      <c r="U2990" s="11">
        <v>12215500000</v>
      </c>
      <c r="V2990" s="11">
        <v>2006</v>
      </c>
      <c r="W2990" s="11">
        <v>398</v>
      </c>
      <c r="X2990" s="11">
        <v>7</v>
      </c>
      <c r="Y2990" s="11">
        <v>1.85</v>
      </c>
      <c r="Z2990" s="12">
        <v>7000</v>
      </c>
    </row>
    <row r="2991" spans="1:26" x14ac:dyDescent="0.25">
      <c r="A2991" s="8" t="s">
        <v>20</v>
      </c>
      <c r="B2991" s="9" t="s">
        <v>554</v>
      </c>
      <c r="C2991" s="13">
        <v>2</v>
      </c>
      <c r="D2991" s="13">
        <v>100</v>
      </c>
      <c r="E2991" s="13">
        <v>55</v>
      </c>
      <c r="F2991" s="13">
        <v>212</v>
      </c>
      <c r="G2991" s="9" t="s">
        <v>1275</v>
      </c>
      <c r="H2991" s="13">
        <v>3000</v>
      </c>
      <c r="I2991" s="13"/>
      <c r="J2991" s="9" t="s">
        <v>378</v>
      </c>
      <c r="K2991" s="9" t="s">
        <v>5507</v>
      </c>
      <c r="L2991" s="9" t="s">
        <v>2604</v>
      </c>
      <c r="M2991" s="13"/>
      <c r="N2991" s="13"/>
      <c r="O2991" s="9"/>
      <c r="P2991" s="13"/>
      <c r="Q2991" s="13">
        <v>10</v>
      </c>
      <c r="R2991" s="9" t="s">
        <v>25</v>
      </c>
      <c r="S2991" s="9" t="s">
        <v>26</v>
      </c>
      <c r="T2991" s="9" t="s">
        <v>54</v>
      </c>
      <c r="U2991" s="13">
        <v>12000000</v>
      </c>
      <c r="V2991" s="13">
        <v>1981</v>
      </c>
      <c r="W2991" s="13">
        <v>642</v>
      </c>
      <c r="X2991" s="13">
        <v>5.7</v>
      </c>
      <c r="Y2991" s="13">
        <v>1.85</v>
      </c>
      <c r="Z2991" s="14">
        <v>135</v>
      </c>
    </row>
    <row r="2992" spans="1:26" x14ac:dyDescent="0.25">
      <c r="A2992" s="5" t="s">
        <v>20</v>
      </c>
      <c r="B2992" s="6" t="s">
        <v>3356</v>
      </c>
      <c r="C2992" s="11">
        <v>131</v>
      </c>
      <c r="D2992" s="11">
        <v>101</v>
      </c>
      <c r="E2992" s="11">
        <v>61</v>
      </c>
      <c r="F2992" s="11">
        <v>611</v>
      </c>
      <c r="G2992" s="6" t="s">
        <v>593</v>
      </c>
      <c r="H2992" s="11">
        <v>769</v>
      </c>
      <c r="I2992" s="11">
        <v>2060953</v>
      </c>
      <c r="J2992" s="6" t="s">
        <v>478</v>
      </c>
      <c r="K2992" s="6" t="s">
        <v>1786</v>
      </c>
      <c r="L2992" s="6" t="s">
        <v>2604</v>
      </c>
      <c r="M2992" s="11"/>
      <c r="N2992" s="11"/>
      <c r="O2992" s="6"/>
      <c r="P2992" s="11"/>
      <c r="Q2992" s="11">
        <v>316</v>
      </c>
      <c r="R2992" s="6" t="s">
        <v>25</v>
      </c>
      <c r="S2992" s="6" t="s">
        <v>1590</v>
      </c>
      <c r="T2992" s="6" t="s">
        <v>249</v>
      </c>
      <c r="U2992" s="11">
        <v>12000000</v>
      </c>
      <c r="V2992" s="11">
        <v>1999</v>
      </c>
      <c r="W2992" s="11">
        <v>692</v>
      </c>
      <c r="X2992" s="11">
        <v>7.1</v>
      </c>
      <c r="Y2992" s="11">
        <v>2.35</v>
      </c>
      <c r="Z2992" s="12">
        <v>0</v>
      </c>
    </row>
    <row r="2993" spans="1:26" x14ac:dyDescent="0.25">
      <c r="A2993" s="8" t="s">
        <v>20</v>
      </c>
      <c r="B2993" s="9" t="s">
        <v>3357</v>
      </c>
      <c r="C2993" s="13">
        <v>146</v>
      </c>
      <c r="D2993" s="13">
        <v>97</v>
      </c>
      <c r="E2993" s="13">
        <v>20</v>
      </c>
      <c r="F2993" s="13">
        <v>442</v>
      </c>
      <c r="G2993" s="9" t="s">
        <v>1474</v>
      </c>
      <c r="H2993" s="13">
        <v>21000</v>
      </c>
      <c r="I2993" s="13">
        <v>3950294</v>
      </c>
      <c r="J2993" s="9" t="s">
        <v>599</v>
      </c>
      <c r="K2993" s="9" t="s">
        <v>1074</v>
      </c>
      <c r="L2993" s="9" t="s">
        <v>4459</v>
      </c>
      <c r="M2993" s="13"/>
      <c r="N2993" s="13"/>
      <c r="O2993" s="9"/>
      <c r="P2993" s="13"/>
      <c r="Q2993" s="13">
        <v>124</v>
      </c>
      <c r="R2993" s="9" t="s">
        <v>25</v>
      </c>
      <c r="S2993" s="9" t="s">
        <v>26</v>
      </c>
      <c r="T2993" s="9" t="s">
        <v>249</v>
      </c>
      <c r="U2993" s="13">
        <v>12000000</v>
      </c>
      <c r="V2993" s="13">
        <v>2007</v>
      </c>
      <c r="W2993" s="13">
        <v>569</v>
      </c>
      <c r="X2993" s="13">
        <v>7</v>
      </c>
      <c r="Y2993" s="13">
        <v>1.85</v>
      </c>
      <c r="Z2993" s="14">
        <v>0</v>
      </c>
    </row>
    <row r="2994" spans="1:26" x14ac:dyDescent="0.25">
      <c r="A2994" s="5" t="s">
        <v>20</v>
      </c>
      <c r="B2994" s="6" t="s">
        <v>3358</v>
      </c>
      <c r="C2994" s="11">
        <v>280</v>
      </c>
      <c r="D2994" s="11">
        <v>172</v>
      </c>
      <c r="E2994" s="11">
        <v>667</v>
      </c>
      <c r="F2994" s="11">
        <v>70</v>
      </c>
      <c r="G2994" s="6" t="s">
        <v>3359</v>
      </c>
      <c r="H2994" s="11">
        <v>211</v>
      </c>
      <c r="I2994" s="11">
        <v>2835886</v>
      </c>
      <c r="J2994" s="6" t="s">
        <v>1074</v>
      </c>
      <c r="K2994" s="6"/>
      <c r="L2994" s="6"/>
      <c r="M2994" s="11"/>
      <c r="N2994" s="11"/>
      <c r="O2994" s="6"/>
      <c r="P2994" s="11"/>
      <c r="Q2994" s="11">
        <v>124</v>
      </c>
      <c r="R2994" s="6" t="s">
        <v>2495</v>
      </c>
      <c r="S2994" s="6" t="s">
        <v>1943</v>
      </c>
      <c r="T2994" s="6" t="s">
        <v>1430</v>
      </c>
      <c r="U2994" s="11">
        <v>9200000</v>
      </c>
      <c r="V2994" s="11">
        <v>2013</v>
      </c>
      <c r="W2994" s="11">
        <v>98</v>
      </c>
      <c r="X2994" s="11">
        <v>7.7</v>
      </c>
      <c r="Y2994" s="11">
        <v>2.35</v>
      </c>
      <c r="Z2994" s="12">
        <v>29000</v>
      </c>
    </row>
    <row r="2995" spans="1:26" x14ac:dyDescent="0.25">
      <c r="A2995" s="8" t="s">
        <v>20</v>
      </c>
      <c r="B2995" s="9" t="s">
        <v>3360</v>
      </c>
      <c r="C2995" s="13">
        <v>78</v>
      </c>
      <c r="D2995" s="13">
        <v>104</v>
      </c>
      <c r="E2995" s="13">
        <v>0</v>
      </c>
      <c r="F2995" s="13">
        <v>77</v>
      </c>
      <c r="G2995" s="9" t="s">
        <v>3361</v>
      </c>
      <c r="H2995" s="13">
        <v>1000</v>
      </c>
      <c r="I2995" s="13">
        <v>1779284</v>
      </c>
      <c r="J2995" s="9" t="s">
        <v>599</v>
      </c>
      <c r="K2995" s="9" t="s">
        <v>1074</v>
      </c>
      <c r="L2995" s="9"/>
      <c r="M2995" s="13"/>
      <c r="N2995" s="13"/>
      <c r="O2995" s="9"/>
      <c r="P2995" s="13"/>
      <c r="Q2995" s="13">
        <v>122</v>
      </c>
      <c r="R2995" s="9" t="s">
        <v>25</v>
      </c>
      <c r="S2995" s="9" t="s">
        <v>26</v>
      </c>
      <c r="T2995" s="9" t="s">
        <v>249</v>
      </c>
      <c r="U2995" s="13">
        <v>12000000</v>
      </c>
      <c r="V2995" s="13">
        <v>2002</v>
      </c>
      <c r="W2995" s="13">
        <v>165</v>
      </c>
      <c r="X2995" s="13">
        <v>7.1</v>
      </c>
      <c r="Y2995" s="13">
        <v>1.85</v>
      </c>
      <c r="Z2995" s="14">
        <v>677</v>
      </c>
    </row>
    <row r="2996" spans="1:26" x14ac:dyDescent="0.25">
      <c r="A2996" s="5" t="s">
        <v>20</v>
      </c>
      <c r="B2996" s="6" t="s">
        <v>3362</v>
      </c>
      <c r="C2996" s="11">
        <v>469</v>
      </c>
      <c r="D2996" s="11">
        <v>99</v>
      </c>
      <c r="E2996" s="11">
        <v>0</v>
      </c>
      <c r="F2996" s="11">
        <v>520</v>
      </c>
      <c r="G2996" s="6" t="s">
        <v>1572</v>
      </c>
      <c r="H2996" s="11">
        <v>3000</v>
      </c>
      <c r="I2996" s="11">
        <v>1702277</v>
      </c>
      <c r="J2996" s="6" t="s">
        <v>1074</v>
      </c>
      <c r="K2996" s="6" t="s">
        <v>2604</v>
      </c>
      <c r="L2996" s="6"/>
      <c r="M2996" s="11"/>
      <c r="N2996" s="11"/>
      <c r="O2996" s="6"/>
      <c r="P2996" s="11"/>
      <c r="Q2996" s="11">
        <v>235</v>
      </c>
      <c r="R2996" s="6" t="s">
        <v>25</v>
      </c>
      <c r="S2996" s="6" t="s">
        <v>34</v>
      </c>
      <c r="T2996" s="6" t="s">
        <v>249</v>
      </c>
      <c r="U2996" s="11">
        <v>12000000</v>
      </c>
      <c r="V2996" s="11">
        <v>2013</v>
      </c>
      <c r="W2996" s="11">
        <v>1000</v>
      </c>
      <c r="X2996" s="11">
        <v>6.8</v>
      </c>
      <c r="Y2996" s="11">
        <v>2.35</v>
      </c>
      <c r="Z2996" s="12">
        <v>27000</v>
      </c>
    </row>
    <row r="2997" spans="1:26" x14ac:dyDescent="0.25">
      <c r="A2997" s="8" t="s">
        <v>309</v>
      </c>
      <c r="B2997" s="9" t="s">
        <v>1916</v>
      </c>
      <c r="C2997" s="13">
        <v>194</v>
      </c>
      <c r="D2997" s="13">
        <v>129</v>
      </c>
      <c r="E2997" s="13">
        <v>0</v>
      </c>
      <c r="F2997" s="13">
        <v>576</v>
      </c>
      <c r="G2997" s="9" t="s">
        <v>1738</v>
      </c>
      <c r="H2997" s="13">
        <v>878</v>
      </c>
      <c r="I2997" s="13">
        <v>261481</v>
      </c>
      <c r="J2997" s="9" t="s">
        <v>1074</v>
      </c>
      <c r="K2997" s="9" t="s">
        <v>4459</v>
      </c>
      <c r="L2997" s="9" t="s">
        <v>2970</v>
      </c>
      <c r="M2997" s="13"/>
      <c r="N2997" s="13"/>
      <c r="O2997" s="9"/>
      <c r="P2997" s="13"/>
      <c r="Q2997" s="13">
        <v>210</v>
      </c>
      <c r="R2997" s="9" t="s">
        <v>1977</v>
      </c>
      <c r="S2997" s="9" t="s">
        <v>1196</v>
      </c>
      <c r="T2997" s="9" t="s">
        <v>249</v>
      </c>
      <c r="U2997" s="13">
        <v>12000000</v>
      </c>
      <c r="V2997" s="13">
        <v>2004</v>
      </c>
      <c r="W2997" s="13">
        <v>643</v>
      </c>
      <c r="X2997" s="13">
        <v>7.5</v>
      </c>
      <c r="Y2997" s="13">
        <v>2.35</v>
      </c>
      <c r="Z2997" s="14">
        <v>0</v>
      </c>
    </row>
    <row r="2998" spans="1:26" x14ac:dyDescent="0.25">
      <c r="A2998" s="5" t="s">
        <v>20</v>
      </c>
      <c r="B2998" s="6" t="s">
        <v>3365</v>
      </c>
      <c r="C2998" s="11">
        <v>121</v>
      </c>
      <c r="D2998" s="11">
        <v>91</v>
      </c>
      <c r="E2998" s="11">
        <v>60</v>
      </c>
      <c r="F2998" s="11">
        <v>18</v>
      </c>
      <c r="G2998" s="6" t="s">
        <v>3366</v>
      </c>
      <c r="H2998" s="11">
        <v>60</v>
      </c>
      <c r="I2998" s="11">
        <v>1506998</v>
      </c>
      <c r="J2998" s="6" t="s">
        <v>5507</v>
      </c>
      <c r="K2998" s="6" t="s">
        <v>1074</v>
      </c>
      <c r="L2998" s="6" t="s">
        <v>4459</v>
      </c>
      <c r="M2998" s="11"/>
      <c r="N2998" s="11"/>
      <c r="O2998" s="6"/>
      <c r="P2998" s="11"/>
      <c r="Q2998" s="11">
        <v>50</v>
      </c>
      <c r="R2998" s="6" t="s">
        <v>25</v>
      </c>
      <c r="S2998" s="6" t="s">
        <v>26</v>
      </c>
      <c r="T2998" s="6" t="s">
        <v>27</v>
      </c>
      <c r="U2998" s="11">
        <v>12000000</v>
      </c>
      <c r="V2998" s="11">
        <v>2007</v>
      </c>
      <c r="W2998" s="11">
        <v>46</v>
      </c>
      <c r="X2998" s="11">
        <v>6.3</v>
      </c>
      <c r="Y2998" s="11">
        <v>1.85</v>
      </c>
      <c r="Z2998" s="12">
        <v>314</v>
      </c>
    </row>
    <row r="2999" spans="1:26" x14ac:dyDescent="0.25">
      <c r="A2999" s="8" t="s">
        <v>20</v>
      </c>
      <c r="B2999" s="9" t="s">
        <v>3367</v>
      </c>
      <c r="C2999" s="13">
        <v>38</v>
      </c>
      <c r="D2999" s="13">
        <v>100</v>
      </c>
      <c r="E2999" s="13">
        <v>19</v>
      </c>
      <c r="F2999" s="13">
        <v>393</v>
      </c>
      <c r="G2999" s="9" t="s">
        <v>2142</v>
      </c>
      <c r="H2999" s="13">
        <v>706</v>
      </c>
      <c r="I2999" s="13">
        <v>860002</v>
      </c>
      <c r="J2999" s="9" t="s">
        <v>378</v>
      </c>
      <c r="K2999" s="9" t="s">
        <v>1074</v>
      </c>
      <c r="L2999" s="9" t="s">
        <v>4118</v>
      </c>
      <c r="M2999" s="13"/>
      <c r="N2999" s="13"/>
      <c r="O2999" s="9"/>
      <c r="P2999" s="13"/>
      <c r="Q2999" s="13">
        <v>43</v>
      </c>
      <c r="R2999" s="9" t="s">
        <v>25</v>
      </c>
      <c r="S2999" s="9" t="s">
        <v>26</v>
      </c>
      <c r="T2999" s="9" t="s">
        <v>54</v>
      </c>
      <c r="U2999" s="13">
        <v>12000000</v>
      </c>
      <c r="V2999" s="13">
        <v>2005</v>
      </c>
      <c r="W2999" s="13">
        <v>442</v>
      </c>
      <c r="X2999" s="13">
        <v>7.3</v>
      </c>
      <c r="Y2999" s="13">
        <v>1.85</v>
      </c>
      <c r="Z2999" s="14">
        <v>0</v>
      </c>
    </row>
    <row r="3000" spans="1:26" x14ac:dyDescent="0.25">
      <c r="A3000" s="5" t="s">
        <v>20</v>
      </c>
      <c r="B3000" s="6" t="s">
        <v>1471</v>
      </c>
      <c r="C3000" s="11">
        <v>123</v>
      </c>
      <c r="D3000" s="11">
        <v>111</v>
      </c>
      <c r="E3000" s="11">
        <v>277</v>
      </c>
      <c r="F3000" s="11">
        <v>289</v>
      </c>
      <c r="G3000" s="6" t="s">
        <v>1085</v>
      </c>
      <c r="H3000" s="11">
        <v>845</v>
      </c>
      <c r="I3000" s="11">
        <v>548934</v>
      </c>
      <c r="J3000" s="6" t="s">
        <v>1074</v>
      </c>
      <c r="K3000" s="6" t="s">
        <v>5505</v>
      </c>
      <c r="L3000" s="6" t="s">
        <v>4459</v>
      </c>
      <c r="M3000" s="11"/>
      <c r="N3000" s="11"/>
      <c r="O3000" s="6"/>
      <c r="P3000" s="11"/>
      <c r="Q3000" s="11">
        <v>57</v>
      </c>
      <c r="R3000" s="6" t="s">
        <v>25</v>
      </c>
      <c r="S3000" s="6" t="s">
        <v>2130</v>
      </c>
      <c r="T3000" s="6" t="s">
        <v>27</v>
      </c>
      <c r="U3000" s="11">
        <v>12000000</v>
      </c>
      <c r="V3000" s="11">
        <v>2009</v>
      </c>
      <c r="W3000" s="11">
        <v>327</v>
      </c>
      <c r="X3000" s="11">
        <v>6.8</v>
      </c>
      <c r="Y3000" s="11">
        <v>1.85</v>
      </c>
      <c r="Z3000" s="12">
        <v>0</v>
      </c>
    </row>
    <row r="3001" spans="1:26" x14ac:dyDescent="0.25">
      <c r="A3001" s="8" t="s">
        <v>20</v>
      </c>
      <c r="B3001" s="9" t="s">
        <v>3369</v>
      </c>
      <c r="C3001" s="13">
        <v>81</v>
      </c>
      <c r="D3001" s="13">
        <v>114</v>
      </c>
      <c r="E3001" s="13">
        <v>0</v>
      </c>
      <c r="F3001" s="13">
        <v>403</v>
      </c>
      <c r="G3001" s="9" t="s">
        <v>2354</v>
      </c>
      <c r="H3001" s="13">
        <v>865</v>
      </c>
      <c r="I3001" s="13">
        <v>447750</v>
      </c>
      <c r="J3001" s="9" t="s">
        <v>5507</v>
      </c>
      <c r="K3001" s="9" t="s">
        <v>1074</v>
      </c>
      <c r="L3001" s="9" t="s">
        <v>2604</v>
      </c>
      <c r="M3001" s="13"/>
      <c r="N3001" s="13"/>
      <c r="O3001" s="9"/>
      <c r="P3001" s="13"/>
      <c r="Q3001" s="13">
        <v>133</v>
      </c>
      <c r="R3001" s="9" t="s">
        <v>25</v>
      </c>
      <c r="S3001" s="9" t="s">
        <v>26</v>
      </c>
      <c r="T3001" s="9" t="s">
        <v>249</v>
      </c>
      <c r="U3001" s="13">
        <v>10000000</v>
      </c>
      <c r="V3001" s="13">
        <v>2000</v>
      </c>
      <c r="W3001" s="13">
        <v>685</v>
      </c>
      <c r="X3001" s="13">
        <v>7.2</v>
      </c>
      <c r="Y3001" s="13">
        <v>1.85</v>
      </c>
      <c r="Z3001" s="14">
        <v>0</v>
      </c>
    </row>
    <row r="3002" spans="1:26" x14ac:dyDescent="0.25">
      <c r="A3002" s="5" t="s">
        <v>20</v>
      </c>
      <c r="B3002" s="6" t="s">
        <v>102</v>
      </c>
      <c r="C3002" s="11">
        <v>72</v>
      </c>
      <c r="D3002" s="11">
        <v>86</v>
      </c>
      <c r="E3002" s="11">
        <v>94</v>
      </c>
      <c r="F3002" s="11">
        <v>146</v>
      </c>
      <c r="G3002" s="6" t="s">
        <v>2692</v>
      </c>
      <c r="H3002" s="11">
        <v>693</v>
      </c>
      <c r="I3002" s="11">
        <v>333976</v>
      </c>
      <c r="J3002" s="6" t="s">
        <v>599</v>
      </c>
      <c r="K3002" s="6" t="s">
        <v>5507</v>
      </c>
      <c r="L3002" s="6"/>
      <c r="M3002" s="11"/>
      <c r="N3002" s="11"/>
      <c r="O3002" s="6"/>
      <c r="P3002" s="11"/>
      <c r="Q3002" s="11">
        <v>90</v>
      </c>
      <c r="R3002" s="6" t="s">
        <v>25</v>
      </c>
      <c r="S3002" s="6" t="s">
        <v>26</v>
      </c>
      <c r="T3002" s="6" t="s">
        <v>249</v>
      </c>
      <c r="U3002" s="11">
        <v>12000000</v>
      </c>
      <c r="V3002" s="11">
        <v>2002</v>
      </c>
      <c r="W3002" s="11">
        <v>534</v>
      </c>
      <c r="X3002" s="11">
        <v>6.4</v>
      </c>
      <c r="Y3002" s="11">
        <v>2.35</v>
      </c>
      <c r="Z3002" s="12">
        <v>423</v>
      </c>
    </row>
    <row r="3003" spans="1:26" x14ac:dyDescent="0.25">
      <c r="A3003" s="8" t="s">
        <v>20</v>
      </c>
      <c r="B3003" s="9" t="s">
        <v>2559</v>
      </c>
      <c r="C3003" s="13">
        <v>25</v>
      </c>
      <c r="D3003" s="13">
        <v>107</v>
      </c>
      <c r="E3003" s="13">
        <v>0</v>
      </c>
      <c r="F3003" s="13">
        <v>745</v>
      </c>
      <c r="G3003" s="9" t="s">
        <v>1231</v>
      </c>
      <c r="H3003" s="13">
        <v>941</v>
      </c>
      <c r="I3003" s="13">
        <v>141853</v>
      </c>
      <c r="J3003" s="9" t="s">
        <v>599</v>
      </c>
      <c r="K3003" s="9" t="s">
        <v>1074</v>
      </c>
      <c r="L3003" s="9"/>
      <c r="M3003" s="13"/>
      <c r="N3003" s="13"/>
      <c r="O3003" s="9"/>
      <c r="P3003" s="13"/>
      <c r="Q3003" s="13">
        <v>12</v>
      </c>
      <c r="R3003" s="9" t="s">
        <v>25</v>
      </c>
      <c r="S3003" s="9" t="s">
        <v>163</v>
      </c>
      <c r="T3003" s="9" t="s">
        <v>249</v>
      </c>
      <c r="U3003" s="13">
        <v>12000000</v>
      </c>
      <c r="V3003" s="13">
        <v>1997</v>
      </c>
      <c r="W3003" s="13">
        <v>754</v>
      </c>
      <c r="X3003" s="13">
        <v>6</v>
      </c>
      <c r="Y3003" s="13">
        <v>1.85</v>
      </c>
      <c r="Z3003" s="14">
        <v>88</v>
      </c>
    </row>
    <row r="3004" spans="1:26" x14ac:dyDescent="0.25">
      <c r="A3004" s="5" t="s">
        <v>20</v>
      </c>
      <c r="B3004" s="6" t="s">
        <v>2979</v>
      </c>
      <c r="C3004" s="11">
        <v>78</v>
      </c>
      <c r="D3004" s="11">
        <v>90</v>
      </c>
      <c r="E3004" s="11">
        <v>26</v>
      </c>
      <c r="F3004" s="11">
        <v>350</v>
      </c>
      <c r="G3004" s="6" t="s">
        <v>2751</v>
      </c>
      <c r="H3004" s="11">
        <v>797</v>
      </c>
      <c r="I3004" s="11">
        <v>303439</v>
      </c>
      <c r="J3004" s="6" t="s">
        <v>1074</v>
      </c>
      <c r="K3004" s="6" t="s">
        <v>5505</v>
      </c>
      <c r="L3004" s="6" t="s">
        <v>2604</v>
      </c>
      <c r="M3004" s="11"/>
      <c r="N3004" s="11"/>
      <c r="O3004" s="6"/>
      <c r="P3004" s="11"/>
      <c r="Q3004" s="11">
        <v>78</v>
      </c>
      <c r="R3004" s="6" t="s">
        <v>25</v>
      </c>
      <c r="S3004" s="6" t="s">
        <v>26</v>
      </c>
      <c r="T3004" s="6" t="s">
        <v>249</v>
      </c>
      <c r="U3004" s="11">
        <v>8000000</v>
      </c>
      <c r="V3004" s="11">
        <v>2007</v>
      </c>
      <c r="W3004" s="11">
        <v>474</v>
      </c>
      <c r="X3004" s="11">
        <v>6.4</v>
      </c>
      <c r="Y3004" s="11">
        <v>2.35</v>
      </c>
      <c r="Z3004" s="12">
        <v>1000</v>
      </c>
    </row>
    <row r="3005" spans="1:26" x14ac:dyDescent="0.25">
      <c r="A3005" s="8" t="s">
        <v>20</v>
      </c>
      <c r="B3005" s="9" t="s">
        <v>1136</v>
      </c>
      <c r="C3005" s="13">
        <v>57</v>
      </c>
      <c r="D3005" s="13">
        <v>103</v>
      </c>
      <c r="E3005" s="13">
        <v>759</v>
      </c>
      <c r="F3005" s="13">
        <v>820</v>
      </c>
      <c r="G3005" s="9" t="s">
        <v>2652</v>
      </c>
      <c r="H3005" s="13">
        <v>967</v>
      </c>
      <c r="I3005" s="13">
        <v>793352</v>
      </c>
      <c r="J3005" s="9" t="s">
        <v>599</v>
      </c>
      <c r="K3005" s="9" t="s">
        <v>1074</v>
      </c>
      <c r="L3005" s="9" t="s">
        <v>4459</v>
      </c>
      <c r="M3005" s="13"/>
      <c r="N3005" s="13"/>
      <c r="O3005" s="9"/>
      <c r="P3005" s="13"/>
      <c r="Q3005" s="13">
        <v>25</v>
      </c>
      <c r="R3005" s="9" t="s">
        <v>25</v>
      </c>
      <c r="S3005" s="9" t="s">
        <v>26</v>
      </c>
      <c r="T3005" s="9" t="s">
        <v>27</v>
      </c>
      <c r="U3005" s="13"/>
      <c r="V3005" s="13">
        <v>2012</v>
      </c>
      <c r="W3005" s="13">
        <v>830</v>
      </c>
      <c r="X3005" s="13">
        <v>5.0999999999999996</v>
      </c>
      <c r="Y3005" s="13">
        <v>2.35</v>
      </c>
      <c r="Z3005" s="14">
        <v>0</v>
      </c>
    </row>
    <row r="3006" spans="1:26" x14ac:dyDescent="0.25">
      <c r="A3006" s="5" t="s">
        <v>20</v>
      </c>
      <c r="B3006" s="6" t="s">
        <v>3370</v>
      </c>
      <c r="C3006" s="11">
        <v>69</v>
      </c>
      <c r="D3006" s="11">
        <v>120</v>
      </c>
      <c r="E3006" s="11">
        <v>7</v>
      </c>
      <c r="F3006" s="11">
        <v>289</v>
      </c>
      <c r="G3006" s="6" t="s">
        <v>3249</v>
      </c>
      <c r="H3006" s="11">
        <v>662</v>
      </c>
      <c r="I3006" s="11">
        <v>214202</v>
      </c>
      <c r="J3006" s="6" t="s">
        <v>5507</v>
      </c>
      <c r="K3006" s="6" t="s">
        <v>1074</v>
      </c>
      <c r="L3006" s="6" t="s">
        <v>2604</v>
      </c>
      <c r="M3006" s="11"/>
      <c r="N3006" s="11"/>
      <c r="O3006" s="6"/>
      <c r="P3006" s="11"/>
      <c r="Q3006" s="11">
        <v>75</v>
      </c>
      <c r="R3006" s="6" t="s">
        <v>25</v>
      </c>
      <c r="S3006" s="6" t="s">
        <v>318</v>
      </c>
      <c r="T3006" s="6" t="s">
        <v>249</v>
      </c>
      <c r="U3006" s="11">
        <v>12000000</v>
      </c>
      <c r="V3006" s="11">
        <v>2007</v>
      </c>
      <c r="W3006" s="11">
        <v>345</v>
      </c>
      <c r="X3006" s="11">
        <v>7.5</v>
      </c>
      <c r="Y3006" s="11">
        <v>2.35</v>
      </c>
      <c r="Z3006" s="12">
        <v>0</v>
      </c>
    </row>
    <row r="3007" spans="1:26" x14ac:dyDescent="0.25">
      <c r="A3007" s="8" t="s">
        <v>20</v>
      </c>
      <c r="B3007" s="9" t="s">
        <v>3371</v>
      </c>
      <c r="C3007" s="13">
        <v>73</v>
      </c>
      <c r="D3007" s="13">
        <v>134</v>
      </c>
      <c r="E3007" s="13">
        <v>45</v>
      </c>
      <c r="F3007" s="13">
        <v>0</v>
      </c>
      <c r="G3007" s="9" t="s">
        <v>3372</v>
      </c>
      <c r="H3007" s="13">
        <v>9</v>
      </c>
      <c r="I3007" s="13">
        <v>195888</v>
      </c>
      <c r="J3007" s="9" t="s">
        <v>1074</v>
      </c>
      <c r="K3007" s="9" t="s">
        <v>4459</v>
      </c>
      <c r="L3007" s="9" t="s">
        <v>5508</v>
      </c>
      <c r="M3007" s="13"/>
      <c r="N3007" s="13"/>
      <c r="O3007" s="9"/>
      <c r="P3007" s="13"/>
      <c r="Q3007" s="13">
        <v>45</v>
      </c>
      <c r="R3007" s="9" t="s">
        <v>3373</v>
      </c>
      <c r="S3007" s="9" t="s">
        <v>2709</v>
      </c>
      <c r="T3007" s="9" t="s">
        <v>249</v>
      </c>
      <c r="U3007" s="13">
        <v>2500000000</v>
      </c>
      <c r="V3007" s="13">
        <v>2005</v>
      </c>
      <c r="W3007" s="13">
        <v>2</v>
      </c>
      <c r="X3007" s="13">
        <v>7.1</v>
      </c>
      <c r="Y3007" s="13">
        <v>2.35</v>
      </c>
      <c r="Z3007" s="14">
        <v>607</v>
      </c>
    </row>
    <row r="3008" spans="1:26" x14ac:dyDescent="0.25">
      <c r="A3008" s="5" t="s">
        <v>20</v>
      </c>
      <c r="B3008" s="6" t="s">
        <v>3374</v>
      </c>
      <c r="C3008" s="11">
        <v>42</v>
      </c>
      <c r="D3008" s="11">
        <v>110</v>
      </c>
      <c r="E3008" s="11">
        <v>18</v>
      </c>
      <c r="F3008" s="11">
        <v>865</v>
      </c>
      <c r="G3008" s="6" t="s">
        <v>112</v>
      </c>
      <c r="H3008" s="11">
        <v>13000</v>
      </c>
      <c r="I3008" s="11">
        <v>175370</v>
      </c>
      <c r="J3008" s="6" t="s">
        <v>599</v>
      </c>
      <c r="K3008" s="6"/>
      <c r="L3008" s="6"/>
      <c r="M3008" s="11"/>
      <c r="N3008" s="11"/>
      <c r="O3008" s="6"/>
      <c r="P3008" s="11"/>
      <c r="Q3008" s="11">
        <v>133</v>
      </c>
      <c r="R3008" s="6" t="s">
        <v>25</v>
      </c>
      <c r="S3008" s="6" t="s">
        <v>26</v>
      </c>
      <c r="T3008" s="6" t="s">
        <v>249</v>
      </c>
      <c r="U3008" s="11">
        <v>12000000</v>
      </c>
      <c r="V3008" s="11">
        <v>1999</v>
      </c>
      <c r="W3008" s="11">
        <v>883</v>
      </c>
      <c r="X3008" s="11">
        <v>4.5999999999999996</v>
      </c>
      <c r="Y3008" s="11">
        <v>1.85</v>
      </c>
      <c r="Z3008" s="12">
        <v>458</v>
      </c>
    </row>
    <row r="3009" spans="1:26" x14ac:dyDescent="0.25">
      <c r="A3009" s="8" t="s">
        <v>20</v>
      </c>
      <c r="B3009" s="9" t="s">
        <v>685</v>
      </c>
      <c r="C3009" s="13">
        <v>101</v>
      </c>
      <c r="D3009" s="13">
        <v>95</v>
      </c>
      <c r="E3009" s="13">
        <v>611</v>
      </c>
      <c r="F3009" s="13">
        <v>3</v>
      </c>
      <c r="G3009" s="9" t="s">
        <v>3375</v>
      </c>
      <c r="H3009" s="13">
        <v>9</v>
      </c>
      <c r="I3009" s="13">
        <v>190666</v>
      </c>
      <c r="J3009" s="9" t="s">
        <v>599</v>
      </c>
      <c r="K3009" s="9" t="s">
        <v>1074</v>
      </c>
      <c r="L3009" s="9"/>
      <c r="M3009" s="13"/>
      <c r="N3009" s="13"/>
      <c r="O3009" s="9"/>
      <c r="P3009" s="13"/>
      <c r="Q3009" s="13">
        <v>20</v>
      </c>
      <c r="R3009" s="9" t="s">
        <v>687</v>
      </c>
      <c r="S3009" s="9" t="s">
        <v>356</v>
      </c>
      <c r="T3009" s="9" t="s">
        <v>249</v>
      </c>
      <c r="U3009" s="13"/>
      <c r="V3009" s="13">
        <v>2009</v>
      </c>
      <c r="W3009" s="13">
        <v>4</v>
      </c>
      <c r="X3009" s="13">
        <v>5.7</v>
      </c>
      <c r="Y3009" s="13">
        <v>2.35</v>
      </c>
      <c r="Z3009" s="14">
        <v>784</v>
      </c>
    </row>
    <row r="3010" spans="1:26" x14ac:dyDescent="0.25">
      <c r="A3010" s="5" t="s">
        <v>20</v>
      </c>
      <c r="B3010" s="6" t="s">
        <v>2240</v>
      </c>
      <c r="C3010" s="11">
        <v>82</v>
      </c>
      <c r="D3010" s="11">
        <v>95</v>
      </c>
      <c r="E3010" s="11">
        <v>165</v>
      </c>
      <c r="F3010" s="11">
        <v>280</v>
      </c>
      <c r="G3010" s="6" t="s">
        <v>960</v>
      </c>
      <c r="H3010" s="11">
        <v>686</v>
      </c>
      <c r="I3010" s="11"/>
      <c r="J3010" s="6" t="s">
        <v>5505</v>
      </c>
      <c r="K3010" s="6" t="s">
        <v>4459</v>
      </c>
      <c r="L3010" s="6" t="s">
        <v>2970</v>
      </c>
      <c r="M3010" s="11" t="s">
        <v>2604</v>
      </c>
      <c r="N3010" s="11"/>
      <c r="O3010" s="6"/>
      <c r="P3010" s="11"/>
      <c r="Q3010" s="11">
        <v>124</v>
      </c>
      <c r="R3010" s="6" t="s">
        <v>25</v>
      </c>
      <c r="S3010" s="6" t="s">
        <v>26</v>
      </c>
      <c r="T3010" s="6" t="s">
        <v>249</v>
      </c>
      <c r="U3010" s="11">
        <v>7500000</v>
      </c>
      <c r="V3010" s="11">
        <v>2002</v>
      </c>
      <c r="W3010" s="11">
        <v>327</v>
      </c>
      <c r="X3010" s="11">
        <v>6.8</v>
      </c>
      <c r="Y3010" s="11">
        <v>1.85</v>
      </c>
      <c r="Z3010" s="12">
        <v>0</v>
      </c>
    </row>
    <row r="3011" spans="1:26" x14ac:dyDescent="0.25">
      <c r="A3011" s="8" t="s">
        <v>309</v>
      </c>
      <c r="B3011" s="9" t="s">
        <v>3376</v>
      </c>
      <c r="C3011" s="13">
        <v>149</v>
      </c>
      <c r="D3011" s="13">
        <v>132</v>
      </c>
      <c r="E3011" s="13">
        <v>14</v>
      </c>
      <c r="F3011" s="13">
        <v>3</v>
      </c>
      <c r="G3011" s="9" t="s">
        <v>3377</v>
      </c>
      <c r="H3011" s="13">
        <v>52</v>
      </c>
      <c r="I3011" s="13">
        <v>119922</v>
      </c>
      <c r="J3011" s="9" t="s">
        <v>1074</v>
      </c>
      <c r="K3011" s="9" t="s">
        <v>5155</v>
      </c>
      <c r="L3011" s="9" t="s">
        <v>5508</v>
      </c>
      <c r="M3011" s="13"/>
      <c r="N3011" s="13"/>
      <c r="O3011" s="9"/>
      <c r="P3011" s="13"/>
      <c r="Q3011" s="13">
        <v>62</v>
      </c>
      <c r="R3011" s="9" t="s">
        <v>687</v>
      </c>
      <c r="S3011" s="9" t="s">
        <v>356</v>
      </c>
      <c r="T3011" s="9" t="s">
        <v>249</v>
      </c>
      <c r="U3011" s="13">
        <v>12000000</v>
      </c>
      <c r="V3011" s="13">
        <v>2009</v>
      </c>
      <c r="W3011" s="13">
        <v>32</v>
      </c>
      <c r="X3011" s="13">
        <v>7.7</v>
      </c>
      <c r="Y3011" s="13">
        <v>2.35</v>
      </c>
      <c r="Z3011" s="14">
        <v>0</v>
      </c>
    </row>
    <row r="3012" spans="1:26" x14ac:dyDescent="0.25">
      <c r="A3012" s="5" t="s">
        <v>20</v>
      </c>
      <c r="B3012" s="6" t="s">
        <v>451</v>
      </c>
      <c r="C3012" s="11">
        <v>165</v>
      </c>
      <c r="D3012" s="11">
        <v>94</v>
      </c>
      <c r="E3012" s="11">
        <v>12</v>
      </c>
      <c r="F3012" s="11">
        <v>183</v>
      </c>
      <c r="G3012" s="6" t="s">
        <v>452</v>
      </c>
      <c r="H3012" s="11">
        <v>17000</v>
      </c>
      <c r="I3012" s="11">
        <v>177343675</v>
      </c>
      <c r="J3012" s="6" t="s">
        <v>378</v>
      </c>
      <c r="K3012" s="6" t="s">
        <v>2809</v>
      </c>
      <c r="L3012" s="6" t="s">
        <v>599</v>
      </c>
      <c r="M3012" s="11" t="s">
        <v>4118</v>
      </c>
      <c r="N3012" s="11" t="s">
        <v>478</v>
      </c>
      <c r="O3012" s="6" t="s">
        <v>2970</v>
      </c>
      <c r="P3012" s="11"/>
      <c r="Q3012" s="11">
        <v>214</v>
      </c>
      <c r="R3012" s="6" t="s">
        <v>25</v>
      </c>
      <c r="S3012" s="6" t="s">
        <v>26</v>
      </c>
      <c r="T3012" s="6" t="s">
        <v>54</v>
      </c>
      <c r="U3012" s="11">
        <v>135000000</v>
      </c>
      <c r="V3012" s="11">
        <v>2015</v>
      </c>
      <c r="W3012" s="11">
        <v>523</v>
      </c>
      <c r="X3012" s="11">
        <v>6.7</v>
      </c>
      <c r="Y3012" s="11">
        <v>1.85</v>
      </c>
      <c r="Z3012" s="12">
        <v>26000</v>
      </c>
    </row>
    <row r="3013" spans="1:26" x14ac:dyDescent="0.25">
      <c r="A3013" s="8" t="s">
        <v>20</v>
      </c>
      <c r="B3013" s="9" t="s">
        <v>3378</v>
      </c>
      <c r="C3013" s="13">
        <v>5</v>
      </c>
      <c r="D3013" s="13">
        <v>89</v>
      </c>
      <c r="E3013" s="13">
        <v>0</v>
      </c>
      <c r="F3013" s="13">
        <v>188</v>
      </c>
      <c r="G3013" s="9" t="s">
        <v>618</v>
      </c>
      <c r="H3013" s="13">
        <v>970</v>
      </c>
      <c r="I3013" s="13"/>
      <c r="J3013" s="9" t="s">
        <v>497</v>
      </c>
      <c r="K3013" s="9" t="s">
        <v>378</v>
      </c>
      <c r="L3013" s="9" t="s">
        <v>2809</v>
      </c>
      <c r="M3013" s="13" t="s">
        <v>599</v>
      </c>
      <c r="N3013" s="13" t="s">
        <v>4118</v>
      </c>
      <c r="O3013" s="9"/>
      <c r="P3013" s="13"/>
      <c r="Q3013" s="13">
        <v>12</v>
      </c>
      <c r="R3013" s="9" t="s">
        <v>687</v>
      </c>
      <c r="S3013" s="9" t="s">
        <v>356</v>
      </c>
      <c r="T3013" s="9" t="s">
        <v>54</v>
      </c>
      <c r="U3013" s="13"/>
      <c r="V3013" s="13">
        <v>2011</v>
      </c>
      <c r="W3013" s="13">
        <v>618</v>
      </c>
      <c r="X3013" s="13">
        <v>3.2</v>
      </c>
      <c r="Y3013" s="13"/>
      <c r="Z3013" s="14">
        <v>211</v>
      </c>
    </row>
    <row r="3014" spans="1:26" x14ac:dyDescent="0.25">
      <c r="A3014" s="5" t="s">
        <v>20</v>
      </c>
      <c r="B3014" s="6" t="s">
        <v>3379</v>
      </c>
      <c r="C3014" s="11">
        <v>44</v>
      </c>
      <c r="D3014" s="11">
        <v>138</v>
      </c>
      <c r="E3014" s="11">
        <v>7</v>
      </c>
      <c r="F3014" s="11">
        <v>16</v>
      </c>
      <c r="G3014" s="6" t="s">
        <v>3380</v>
      </c>
      <c r="H3014" s="11">
        <v>84</v>
      </c>
      <c r="I3014" s="11"/>
      <c r="J3014" s="6" t="s">
        <v>497</v>
      </c>
      <c r="K3014" s="6" t="s">
        <v>378</v>
      </c>
      <c r="L3014" s="6" t="s">
        <v>1074</v>
      </c>
      <c r="M3014" s="11" t="s">
        <v>2970</v>
      </c>
      <c r="N3014" s="11"/>
      <c r="O3014" s="6"/>
      <c r="P3014" s="11"/>
      <c r="Q3014" s="11">
        <v>49</v>
      </c>
      <c r="R3014" s="6" t="s">
        <v>281</v>
      </c>
      <c r="S3014" s="6" t="s">
        <v>282</v>
      </c>
      <c r="T3014" s="6" t="s">
        <v>436</v>
      </c>
      <c r="U3014" s="11">
        <v>12000000</v>
      </c>
      <c r="V3014" s="11">
        <v>2010</v>
      </c>
      <c r="W3014" s="11">
        <v>33</v>
      </c>
      <c r="X3014" s="11">
        <v>6.1</v>
      </c>
      <c r="Y3014" s="11">
        <v>2.35</v>
      </c>
      <c r="Z3014" s="12">
        <v>0</v>
      </c>
    </row>
    <row r="3015" spans="1:26" x14ac:dyDescent="0.25">
      <c r="A3015" s="8" t="s">
        <v>20</v>
      </c>
      <c r="B3015" s="9" t="s">
        <v>726</v>
      </c>
      <c r="C3015" s="13">
        <v>74</v>
      </c>
      <c r="D3015" s="13">
        <v>113</v>
      </c>
      <c r="E3015" s="13">
        <v>212</v>
      </c>
      <c r="F3015" s="13">
        <v>18</v>
      </c>
      <c r="G3015" s="9" t="s">
        <v>3381</v>
      </c>
      <c r="H3015" s="13">
        <v>567</v>
      </c>
      <c r="I3015" s="13">
        <v>17149</v>
      </c>
      <c r="J3015" s="9" t="s">
        <v>497</v>
      </c>
      <c r="K3015" s="9" t="s">
        <v>1074</v>
      </c>
      <c r="L3015" s="9" t="s">
        <v>5508</v>
      </c>
      <c r="M3015" s="13"/>
      <c r="N3015" s="13"/>
      <c r="O3015" s="9"/>
      <c r="P3015" s="13"/>
      <c r="Q3015" s="13">
        <v>61</v>
      </c>
      <c r="R3015" s="9" t="s">
        <v>25</v>
      </c>
      <c r="S3015" s="9" t="s">
        <v>3382</v>
      </c>
      <c r="T3015" s="9" t="s">
        <v>249</v>
      </c>
      <c r="U3015" s="13">
        <v>20000000</v>
      </c>
      <c r="V3015" s="13">
        <v>2011</v>
      </c>
      <c r="W3015" s="13">
        <v>111</v>
      </c>
      <c r="X3015" s="13">
        <v>5.6</v>
      </c>
      <c r="Y3015" s="13">
        <v>2.35</v>
      </c>
      <c r="Z3015" s="14">
        <v>0</v>
      </c>
    </row>
    <row r="3016" spans="1:26" x14ac:dyDescent="0.25">
      <c r="A3016" s="5" t="s">
        <v>20</v>
      </c>
      <c r="B3016" s="6" t="s">
        <v>3383</v>
      </c>
      <c r="C3016" s="11">
        <v>156</v>
      </c>
      <c r="D3016" s="11">
        <v>99</v>
      </c>
      <c r="E3016" s="11">
        <v>76</v>
      </c>
      <c r="F3016" s="11">
        <v>42</v>
      </c>
      <c r="G3016" s="6" t="s">
        <v>3384</v>
      </c>
      <c r="H3016" s="11">
        <v>181</v>
      </c>
      <c r="I3016" s="11"/>
      <c r="J3016" s="6" t="s">
        <v>478</v>
      </c>
      <c r="K3016" s="6" t="s">
        <v>5505</v>
      </c>
      <c r="L3016" s="6" t="s">
        <v>2604</v>
      </c>
      <c r="M3016" s="11"/>
      <c r="N3016" s="11"/>
      <c r="O3016" s="6"/>
      <c r="P3016" s="11"/>
      <c r="Q3016" s="11">
        <v>293</v>
      </c>
      <c r="R3016" s="6" t="s">
        <v>25</v>
      </c>
      <c r="S3016" s="6" t="s">
        <v>34</v>
      </c>
      <c r="T3016" s="6" t="s">
        <v>249</v>
      </c>
      <c r="U3016" s="11">
        <v>12000000</v>
      </c>
      <c r="V3016" s="11">
        <v>2009</v>
      </c>
      <c r="W3016" s="11">
        <v>168</v>
      </c>
      <c r="X3016" s="11">
        <v>6.9</v>
      </c>
      <c r="Y3016" s="11">
        <v>2.35</v>
      </c>
      <c r="Z3016" s="12">
        <v>13000</v>
      </c>
    </row>
    <row r="3017" spans="1:26" x14ac:dyDescent="0.25">
      <c r="A3017" s="8" t="s">
        <v>20</v>
      </c>
      <c r="B3017" s="9" t="s">
        <v>3385</v>
      </c>
      <c r="C3017" s="13">
        <v>1</v>
      </c>
      <c r="D3017" s="13">
        <v>111</v>
      </c>
      <c r="E3017" s="13">
        <v>0</v>
      </c>
      <c r="F3017" s="13">
        <v>247</v>
      </c>
      <c r="G3017" s="9" t="s">
        <v>3386</v>
      </c>
      <c r="H3017" s="13">
        <v>1000</v>
      </c>
      <c r="I3017" s="13">
        <v>14616</v>
      </c>
      <c r="J3017" s="9" t="s">
        <v>1074</v>
      </c>
      <c r="K3017" s="9"/>
      <c r="L3017" s="9"/>
      <c r="M3017" s="13"/>
      <c r="N3017" s="13"/>
      <c r="O3017" s="9"/>
      <c r="P3017" s="13"/>
      <c r="Q3017" s="13">
        <v>10</v>
      </c>
      <c r="R3017" s="9" t="s">
        <v>25</v>
      </c>
      <c r="S3017" s="9" t="s">
        <v>26</v>
      </c>
      <c r="T3017" s="9" t="s">
        <v>249</v>
      </c>
      <c r="U3017" s="13">
        <v>12000000</v>
      </c>
      <c r="V3017" s="13">
        <v>2015</v>
      </c>
      <c r="W3017" s="13">
        <v>445</v>
      </c>
      <c r="X3017" s="13">
        <v>7.5</v>
      </c>
      <c r="Y3017" s="13">
        <v>1.85</v>
      </c>
      <c r="Z3017" s="14">
        <v>26000</v>
      </c>
    </row>
    <row r="3018" spans="1:26" x14ac:dyDescent="0.25">
      <c r="A3018" s="5" t="s">
        <v>20</v>
      </c>
      <c r="B3018" s="6" t="s">
        <v>1063</v>
      </c>
      <c r="C3018" s="11">
        <v>82</v>
      </c>
      <c r="D3018" s="11">
        <v>99</v>
      </c>
      <c r="E3018" s="11">
        <v>130</v>
      </c>
      <c r="F3018" s="11">
        <v>79</v>
      </c>
      <c r="G3018" s="6" t="s">
        <v>3387</v>
      </c>
      <c r="H3018" s="11">
        <v>399</v>
      </c>
      <c r="I3018" s="11">
        <v>91443253</v>
      </c>
      <c r="J3018" s="6" t="s">
        <v>3170</v>
      </c>
      <c r="K3018" s="6" t="s">
        <v>1074</v>
      </c>
      <c r="L3018" s="6"/>
      <c r="M3018" s="11"/>
      <c r="N3018" s="11"/>
      <c r="O3018" s="6"/>
      <c r="P3018" s="11"/>
      <c r="Q3018" s="11">
        <v>153</v>
      </c>
      <c r="R3018" s="6" t="s">
        <v>25</v>
      </c>
      <c r="S3018" s="6" t="s">
        <v>26</v>
      </c>
      <c r="T3018" s="6" t="s">
        <v>54</v>
      </c>
      <c r="U3018" s="11">
        <v>12000000</v>
      </c>
      <c r="V3018" s="11">
        <v>2014</v>
      </c>
      <c r="W3018" s="11">
        <v>116</v>
      </c>
      <c r="X3018" s="11">
        <v>5.8</v>
      </c>
      <c r="Y3018" s="11">
        <v>2.35</v>
      </c>
      <c r="Z3018" s="12">
        <v>23000</v>
      </c>
    </row>
    <row r="3019" spans="1:26" x14ac:dyDescent="0.25">
      <c r="A3019" s="8" t="s">
        <v>20</v>
      </c>
      <c r="B3019" s="9" t="s">
        <v>485</v>
      </c>
      <c r="C3019" s="13">
        <v>151</v>
      </c>
      <c r="D3019" s="13">
        <v>104</v>
      </c>
      <c r="E3019" s="13">
        <v>0</v>
      </c>
      <c r="F3019" s="13">
        <v>1000</v>
      </c>
      <c r="G3019" s="9" t="s">
        <v>152</v>
      </c>
      <c r="H3019" s="13">
        <v>26000</v>
      </c>
      <c r="I3019" s="13">
        <v>30093107</v>
      </c>
      <c r="J3019" s="9" t="s">
        <v>599</v>
      </c>
      <c r="K3019" s="9" t="s">
        <v>5507</v>
      </c>
      <c r="L3019" s="9"/>
      <c r="M3019" s="13"/>
      <c r="N3019" s="13"/>
      <c r="O3019" s="9"/>
      <c r="P3019" s="13"/>
      <c r="Q3019" s="13">
        <v>726</v>
      </c>
      <c r="R3019" s="9" t="s">
        <v>25</v>
      </c>
      <c r="S3019" s="9" t="s">
        <v>34</v>
      </c>
      <c r="T3019" s="9" t="s">
        <v>249</v>
      </c>
      <c r="U3019" s="13">
        <v>6000000</v>
      </c>
      <c r="V3019" s="13">
        <v>2000</v>
      </c>
      <c r="W3019" s="13">
        <v>11000</v>
      </c>
      <c r="X3019" s="13">
        <v>8.3000000000000007</v>
      </c>
      <c r="Y3019" s="13">
        <v>1.85</v>
      </c>
      <c r="Z3019" s="14">
        <v>27000</v>
      </c>
    </row>
    <row r="3020" spans="1:26" x14ac:dyDescent="0.25">
      <c r="A3020" s="5" t="s">
        <v>20</v>
      </c>
      <c r="B3020" s="6" t="s">
        <v>3388</v>
      </c>
      <c r="C3020" s="11">
        <v>3</v>
      </c>
      <c r="D3020" s="11">
        <v>89</v>
      </c>
      <c r="E3020" s="11">
        <v>49</v>
      </c>
      <c r="F3020" s="11">
        <v>84</v>
      </c>
      <c r="G3020" s="6" t="s">
        <v>3389</v>
      </c>
      <c r="H3020" s="11">
        <v>551</v>
      </c>
      <c r="I3020" s="11"/>
      <c r="J3020" s="6" t="s">
        <v>4118</v>
      </c>
      <c r="K3020" s="6" t="s">
        <v>3976</v>
      </c>
      <c r="L3020" s="6"/>
      <c r="M3020" s="11"/>
      <c r="N3020" s="11"/>
      <c r="O3020" s="6"/>
      <c r="P3020" s="11"/>
      <c r="Q3020" s="11">
        <v>7</v>
      </c>
      <c r="R3020" s="6" t="s">
        <v>25</v>
      </c>
      <c r="S3020" s="6" t="s">
        <v>26</v>
      </c>
      <c r="T3020" s="6" t="s">
        <v>54</v>
      </c>
      <c r="U3020" s="11">
        <v>12000000</v>
      </c>
      <c r="V3020" s="11">
        <v>2015</v>
      </c>
      <c r="W3020" s="11">
        <v>85</v>
      </c>
      <c r="X3020" s="11">
        <v>2.8</v>
      </c>
      <c r="Y3020" s="11"/>
      <c r="Z3020" s="12">
        <v>634</v>
      </c>
    </row>
    <row r="3021" spans="1:26" x14ac:dyDescent="0.25">
      <c r="A3021" s="8" t="s">
        <v>20</v>
      </c>
      <c r="B3021" s="9" t="s">
        <v>3131</v>
      </c>
      <c r="C3021" s="13">
        <v>98</v>
      </c>
      <c r="D3021" s="13">
        <v>103</v>
      </c>
      <c r="E3021" s="13">
        <v>52</v>
      </c>
      <c r="F3021" s="13">
        <v>426</v>
      </c>
      <c r="G3021" s="9" t="s">
        <v>1595</v>
      </c>
      <c r="H3021" s="13">
        <v>969</v>
      </c>
      <c r="I3021" s="13">
        <v>57469179</v>
      </c>
      <c r="J3021" s="9" t="s">
        <v>478</v>
      </c>
      <c r="K3021" s="9" t="s">
        <v>1786</v>
      </c>
      <c r="L3021" s="9"/>
      <c r="M3021" s="13"/>
      <c r="N3021" s="13"/>
      <c r="O3021" s="9"/>
      <c r="P3021" s="13"/>
      <c r="Q3021" s="13">
        <v>248</v>
      </c>
      <c r="R3021" s="9" t="s">
        <v>25</v>
      </c>
      <c r="S3021" s="9" t="s">
        <v>26</v>
      </c>
      <c r="T3021" s="9" t="s">
        <v>249</v>
      </c>
      <c r="U3021" s="13">
        <v>11500000</v>
      </c>
      <c r="V3021" s="13">
        <v>1989</v>
      </c>
      <c r="W3021" s="13">
        <v>886</v>
      </c>
      <c r="X3021" s="13">
        <v>6.6</v>
      </c>
      <c r="Y3021" s="13">
        <v>1.85</v>
      </c>
      <c r="Z3021" s="14">
        <v>0</v>
      </c>
    </row>
    <row r="3022" spans="1:26" x14ac:dyDescent="0.25">
      <c r="A3022" s="5" t="s">
        <v>20</v>
      </c>
      <c r="B3022" s="6" t="s">
        <v>3390</v>
      </c>
      <c r="C3022" s="11">
        <v>25</v>
      </c>
      <c r="D3022" s="11">
        <v>134</v>
      </c>
      <c r="E3022" s="11">
        <v>0</v>
      </c>
      <c r="F3022" s="11">
        <v>4</v>
      </c>
      <c r="G3022" s="6" t="s">
        <v>3391</v>
      </c>
      <c r="H3022" s="11">
        <v>15</v>
      </c>
      <c r="I3022" s="11">
        <v>48856</v>
      </c>
      <c r="J3022" s="6" t="s">
        <v>1074</v>
      </c>
      <c r="K3022" s="6"/>
      <c r="L3022" s="6"/>
      <c r="M3022" s="11"/>
      <c r="N3022" s="11"/>
      <c r="O3022" s="6"/>
      <c r="P3022" s="11"/>
      <c r="Q3022" s="11">
        <v>40</v>
      </c>
      <c r="R3022" s="6" t="s">
        <v>281</v>
      </c>
      <c r="S3022" s="6" t="s">
        <v>282</v>
      </c>
      <c r="T3022" s="6" t="s">
        <v>42</v>
      </c>
      <c r="U3022" s="11">
        <v>11900000</v>
      </c>
      <c r="V3022" s="11">
        <v>1993</v>
      </c>
      <c r="W3022" s="11">
        <v>6</v>
      </c>
      <c r="X3022" s="11">
        <v>7.5</v>
      </c>
      <c r="Y3022" s="11">
        <v>1.85</v>
      </c>
      <c r="Z3022" s="12">
        <v>355</v>
      </c>
    </row>
    <row r="3023" spans="1:26" x14ac:dyDescent="0.25">
      <c r="A3023" s="8" t="s">
        <v>20</v>
      </c>
      <c r="B3023" s="9" t="s">
        <v>3392</v>
      </c>
      <c r="C3023" s="13">
        <v>35</v>
      </c>
      <c r="D3023" s="13">
        <v>100</v>
      </c>
      <c r="E3023" s="13">
        <v>2</v>
      </c>
      <c r="F3023" s="13">
        <v>388</v>
      </c>
      <c r="G3023" s="9" t="s">
        <v>810</v>
      </c>
      <c r="H3023" s="13">
        <v>680</v>
      </c>
      <c r="I3023" s="13"/>
      <c r="J3023" s="9" t="s">
        <v>1074</v>
      </c>
      <c r="K3023" s="9" t="s">
        <v>2604</v>
      </c>
      <c r="L3023" s="9"/>
      <c r="M3023" s="13"/>
      <c r="N3023" s="13"/>
      <c r="O3023" s="9"/>
      <c r="P3023" s="13"/>
      <c r="Q3023" s="13">
        <v>27</v>
      </c>
      <c r="R3023" s="9" t="s">
        <v>25</v>
      </c>
      <c r="S3023" s="9" t="s">
        <v>34</v>
      </c>
      <c r="T3023" s="9" t="s">
        <v>249</v>
      </c>
      <c r="U3023" s="13">
        <v>11500000</v>
      </c>
      <c r="V3023" s="13">
        <v>2009</v>
      </c>
      <c r="W3023" s="13">
        <v>544</v>
      </c>
      <c r="X3023" s="13">
        <v>6</v>
      </c>
      <c r="Y3023" s="13">
        <v>2.35</v>
      </c>
      <c r="Z3023" s="14">
        <v>443</v>
      </c>
    </row>
    <row r="3024" spans="1:26" x14ac:dyDescent="0.25">
      <c r="A3024" s="5" t="s">
        <v>20</v>
      </c>
      <c r="B3024" s="6" t="s">
        <v>3393</v>
      </c>
      <c r="C3024" s="11">
        <v>6</v>
      </c>
      <c r="D3024" s="11">
        <v>130</v>
      </c>
      <c r="E3024" s="11">
        <v>3</v>
      </c>
      <c r="F3024" s="11">
        <v>2</v>
      </c>
      <c r="G3024" s="6" t="s">
        <v>2845</v>
      </c>
      <c r="H3024" s="11">
        <v>215</v>
      </c>
      <c r="I3024" s="11"/>
      <c r="J3024" s="6" t="s">
        <v>1074</v>
      </c>
      <c r="K3024" s="6"/>
      <c r="L3024" s="6"/>
      <c r="M3024" s="11"/>
      <c r="N3024" s="11"/>
      <c r="O3024" s="6"/>
      <c r="P3024" s="11"/>
      <c r="Q3024" s="11">
        <v>6</v>
      </c>
      <c r="R3024" s="6" t="s">
        <v>2846</v>
      </c>
      <c r="S3024" s="6" t="s">
        <v>356</v>
      </c>
      <c r="T3024" s="6" t="s">
        <v>42</v>
      </c>
      <c r="U3024" s="11">
        <v>12000000</v>
      </c>
      <c r="V3024" s="11">
        <v>2015</v>
      </c>
      <c r="W3024" s="11">
        <v>27</v>
      </c>
      <c r="X3024" s="11">
        <v>6.2</v>
      </c>
      <c r="Y3024" s="11">
        <v>2.35</v>
      </c>
      <c r="Z3024" s="12">
        <v>4</v>
      </c>
    </row>
    <row r="3025" spans="1:26" x14ac:dyDescent="0.25">
      <c r="A3025" s="8" t="s">
        <v>20</v>
      </c>
      <c r="B3025" s="9" t="s">
        <v>936</v>
      </c>
      <c r="C3025" s="13">
        <v>183</v>
      </c>
      <c r="D3025" s="13">
        <v>106</v>
      </c>
      <c r="E3025" s="13">
        <v>287</v>
      </c>
      <c r="F3025" s="13">
        <v>233</v>
      </c>
      <c r="G3025" s="9" t="s">
        <v>3394</v>
      </c>
      <c r="H3025" s="13">
        <v>767</v>
      </c>
      <c r="I3025" s="13">
        <v>148170000</v>
      </c>
      <c r="J3025" s="9" t="s">
        <v>599</v>
      </c>
      <c r="K3025" s="9" t="s">
        <v>478</v>
      </c>
      <c r="L3025" s="9" t="s">
        <v>1786</v>
      </c>
      <c r="M3025" s="13"/>
      <c r="N3025" s="13"/>
      <c r="O3025" s="9"/>
      <c r="P3025" s="13"/>
      <c r="Q3025" s="13">
        <v>245</v>
      </c>
      <c r="R3025" s="9" t="s">
        <v>25</v>
      </c>
      <c r="S3025" s="9" t="s">
        <v>26</v>
      </c>
      <c r="T3025" s="9" t="s">
        <v>54</v>
      </c>
      <c r="U3025" s="13">
        <v>11000000</v>
      </c>
      <c r="V3025" s="13">
        <v>1984</v>
      </c>
      <c r="W3025" s="13">
        <v>281</v>
      </c>
      <c r="X3025" s="13">
        <v>7.2</v>
      </c>
      <c r="Y3025" s="13">
        <v>2.2000000000000002</v>
      </c>
      <c r="Z3025" s="14">
        <v>14000</v>
      </c>
    </row>
    <row r="3026" spans="1:26" x14ac:dyDescent="0.25">
      <c r="A3026" s="5" t="s">
        <v>20</v>
      </c>
      <c r="B3026" s="6" t="s">
        <v>529</v>
      </c>
      <c r="C3026" s="11">
        <v>282</v>
      </c>
      <c r="D3026" s="11">
        <v>125</v>
      </c>
      <c r="E3026" s="11">
        <v>0</v>
      </c>
      <c r="F3026" s="11">
        <v>504</v>
      </c>
      <c r="G3026" s="6" t="s">
        <v>3396</v>
      </c>
      <c r="H3026" s="11">
        <v>11000</v>
      </c>
      <c r="I3026" s="11">
        <v>460935665</v>
      </c>
      <c r="J3026" s="6" t="s">
        <v>497</v>
      </c>
      <c r="K3026" s="6" t="s">
        <v>378</v>
      </c>
      <c r="L3026" s="6" t="s">
        <v>478</v>
      </c>
      <c r="M3026" s="11" t="s">
        <v>2970</v>
      </c>
      <c r="N3026" s="11"/>
      <c r="O3026" s="6"/>
      <c r="P3026" s="11"/>
      <c r="Q3026" s="11">
        <v>1470</v>
      </c>
      <c r="R3026" s="6" t="s">
        <v>25</v>
      </c>
      <c r="S3026" s="6" t="s">
        <v>26</v>
      </c>
      <c r="T3026" s="6" t="s">
        <v>54</v>
      </c>
      <c r="U3026" s="11">
        <v>11000000</v>
      </c>
      <c r="V3026" s="11">
        <v>1977</v>
      </c>
      <c r="W3026" s="11">
        <v>1000</v>
      </c>
      <c r="X3026" s="11">
        <v>8.6999999999999993</v>
      </c>
      <c r="Y3026" s="11">
        <v>2.35</v>
      </c>
      <c r="Z3026" s="12">
        <v>33000</v>
      </c>
    </row>
    <row r="3027" spans="1:26" x14ac:dyDescent="0.25">
      <c r="A3027" s="8" t="s">
        <v>20</v>
      </c>
      <c r="B3027" s="9" t="s">
        <v>3397</v>
      </c>
      <c r="C3027" s="13">
        <v>158</v>
      </c>
      <c r="D3027" s="13">
        <v>109</v>
      </c>
      <c r="E3027" s="13">
        <v>11</v>
      </c>
      <c r="F3027" s="13">
        <v>411</v>
      </c>
      <c r="G3027" s="9" t="s">
        <v>1571</v>
      </c>
      <c r="H3027" s="13">
        <v>22000</v>
      </c>
      <c r="I3027" s="13">
        <v>35537564</v>
      </c>
      <c r="J3027" s="9" t="s">
        <v>599</v>
      </c>
      <c r="K3027" s="9"/>
      <c r="L3027" s="9"/>
      <c r="M3027" s="13"/>
      <c r="N3027" s="13"/>
      <c r="O3027" s="9"/>
      <c r="P3027" s="13"/>
      <c r="Q3027" s="13">
        <v>166</v>
      </c>
      <c r="R3027" s="9" t="s">
        <v>25</v>
      </c>
      <c r="S3027" s="9" t="s">
        <v>26</v>
      </c>
      <c r="T3027" s="9" t="s">
        <v>249</v>
      </c>
      <c r="U3027" s="13">
        <v>11500000</v>
      </c>
      <c r="V3027" s="13">
        <v>2016</v>
      </c>
      <c r="W3027" s="13">
        <v>851</v>
      </c>
      <c r="X3027" s="13">
        <v>6</v>
      </c>
      <c r="Y3027" s="13">
        <v>2.35</v>
      </c>
      <c r="Z3027" s="14">
        <v>11000</v>
      </c>
    </row>
    <row r="3028" spans="1:26" x14ac:dyDescent="0.25">
      <c r="A3028" s="5" t="s">
        <v>20</v>
      </c>
      <c r="B3028" s="6" t="s">
        <v>2349</v>
      </c>
      <c r="C3028" s="11">
        <v>89</v>
      </c>
      <c r="D3028" s="11">
        <v>200</v>
      </c>
      <c r="E3028" s="11">
        <v>767</v>
      </c>
      <c r="F3028" s="11">
        <v>382</v>
      </c>
      <c r="G3028" s="6" t="s">
        <v>3398</v>
      </c>
      <c r="H3028" s="11">
        <v>597</v>
      </c>
      <c r="I3028" s="11">
        <v>111722000</v>
      </c>
      <c r="J3028" s="6" t="s">
        <v>1074</v>
      </c>
      <c r="K3028" s="6" t="s">
        <v>4459</v>
      </c>
      <c r="L3028" s="6" t="s">
        <v>5508</v>
      </c>
      <c r="M3028" s="11"/>
      <c r="N3028" s="11"/>
      <c r="O3028" s="6"/>
      <c r="P3028" s="11"/>
      <c r="Q3028" s="11">
        <v>255</v>
      </c>
      <c r="R3028" s="6" t="s">
        <v>25</v>
      </c>
      <c r="S3028" s="6" t="s">
        <v>26</v>
      </c>
      <c r="T3028" s="6" t="s">
        <v>27</v>
      </c>
      <c r="U3028" s="11">
        <v>11000000</v>
      </c>
      <c r="V3028" s="11">
        <v>1965</v>
      </c>
      <c r="W3028" s="11">
        <v>396</v>
      </c>
      <c r="X3028" s="11">
        <v>8</v>
      </c>
      <c r="Y3028" s="11">
        <v>2.35</v>
      </c>
      <c r="Z3028" s="12">
        <v>7000</v>
      </c>
    </row>
    <row r="3029" spans="1:26" x14ac:dyDescent="0.25">
      <c r="A3029" s="8" t="s">
        <v>20</v>
      </c>
      <c r="B3029" s="9" t="s">
        <v>1831</v>
      </c>
      <c r="C3029" s="13">
        <v>101</v>
      </c>
      <c r="D3029" s="13">
        <v>114</v>
      </c>
      <c r="E3029" s="13">
        <v>335</v>
      </c>
      <c r="F3029" s="13">
        <v>14</v>
      </c>
      <c r="G3029" s="9" t="s">
        <v>3399</v>
      </c>
      <c r="H3029" s="13">
        <v>585</v>
      </c>
      <c r="I3029" s="13">
        <v>10230</v>
      </c>
      <c r="J3029" s="9" t="s">
        <v>378</v>
      </c>
      <c r="K3029" s="9" t="s">
        <v>5507</v>
      </c>
      <c r="L3029" s="9" t="s">
        <v>1074</v>
      </c>
      <c r="M3029" s="13" t="s">
        <v>5505</v>
      </c>
      <c r="N3029" s="13" t="s">
        <v>2604</v>
      </c>
      <c r="O3029" s="9"/>
      <c r="P3029" s="13"/>
      <c r="Q3029" s="13">
        <v>26</v>
      </c>
      <c r="R3029" s="9" t="s">
        <v>3400</v>
      </c>
      <c r="S3029" s="9" t="s">
        <v>34</v>
      </c>
      <c r="T3029" s="9" t="s">
        <v>249</v>
      </c>
      <c r="U3029" s="13"/>
      <c r="V3029" s="13">
        <v>2014</v>
      </c>
      <c r="W3029" s="13">
        <v>68</v>
      </c>
      <c r="X3029" s="13">
        <v>7.2</v>
      </c>
      <c r="Y3029" s="13">
        <v>2.35</v>
      </c>
      <c r="Z3029" s="14">
        <v>0</v>
      </c>
    </row>
    <row r="3030" spans="1:26" x14ac:dyDescent="0.25">
      <c r="A3030" s="5" t="s">
        <v>20</v>
      </c>
      <c r="B3030" s="6" t="s">
        <v>1242</v>
      </c>
      <c r="C3030" s="11">
        <v>128</v>
      </c>
      <c r="D3030" s="11">
        <v>112</v>
      </c>
      <c r="E3030" s="11">
        <v>197</v>
      </c>
      <c r="F3030" s="11">
        <v>632</v>
      </c>
      <c r="G3030" s="6" t="s">
        <v>2051</v>
      </c>
      <c r="H3030" s="11">
        <v>755</v>
      </c>
      <c r="I3030" s="11">
        <v>90556401</v>
      </c>
      <c r="J3030" s="6" t="s">
        <v>599</v>
      </c>
      <c r="K3030" s="6" t="s">
        <v>1074</v>
      </c>
      <c r="L3030" s="6" t="s">
        <v>4118</v>
      </c>
      <c r="M3030" s="11" t="s">
        <v>2909</v>
      </c>
      <c r="N3030" s="11" t="s">
        <v>3976</v>
      </c>
      <c r="O3030" s="6" t="s">
        <v>4459</v>
      </c>
      <c r="P3030" s="11"/>
      <c r="Q3030" s="11">
        <v>171</v>
      </c>
      <c r="R3030" s="6" t="s">
        <v>25</v>
      </c>
      <c r="S3030" s="6" t="s">
        <v>26</v>
      </c>
      <c r="T3030" s="6" t="s">
        <v>126</v>
      </c>
      <c r="U3030" s="11">
        <v>11000000</v>
      </c>
      <c r="V3030" s="11">
        <v>2008</v>
      </c>
      <c r="W3030" s="11">
        <v>734</v>
      </c>
      <c r="X3030" s="11">
        <v>4.5</v>
      </c>
      <c r="Y3030" s="11">
        <v>1.85</v>
      </c>
      <c r="Z3030" s="12">
        <v>0</v>
      </c>
    </row>
    <row r="3031" spans="1:26" x14ac:dyDescent="0.25">
      <c r="A3031" s="8" t="s">
        <v>20</v>
      </c>
      <c r="B3031" s="9" t="s">
        <v>1264</v>
      </c>
      <c r="C3031" s="13">
        <v>410</v>
      </c>
      <c r="D3031" s="13">
        <v>116</v>
      </c>
      <c r="E3031" s="13">
        <v>737</v>
      </c>
      <c r="F3031" s="13">
        <v>141</v>
      </c>
      <c r="G3031" s="9" t="s">
        <v>3401</v>
      </c>
      <c r="H3031" s="13">
        <v>23000</v>
      </c>
      <c r="I3031" s="13">
        <v>93571803</v>
      </c>
      <c r="J3031" s="9" t="s">
        <v>3170</v>
      </c>
      <c r="K3031" s="9" t="s">
        <v>1074</v>
      </c>
      <c r="L3031" s="9" t="s">
        <v>5506</v>
      </c>
      <c r="M3031" s="13"/>
      <c r="N3031" s="13"/>
      <c r="O3031" s="9"/>
      <c r="P3031" s="13"/>
      <c r="Q3031" s="13">
        <v>389</v>
      </c>
      <c r="R3031" s="9" t="s">
        <v>25</v>
      </c>
      <c r="S3031" s="9" t="s">
        <v>26</v>
      </c>
      <c r="T3031" s="9" t="s">
        <v>249</v>
      </c>
      <c r="U3031" s="13">
        <v>25000000</v>
      </c>
      <c r="V3031" s="13">
        <v>2010</v>
      </c>
      <c r="W3031" s="13">
        <v>238</v>
      </c>
      <c r="X3031" s="13">
        <v>7.9</v>
      </c>
      <c r="Y3031" s="13">
        <v>2.35</v>
      </c>
      <c r="Z3031" s="14">
        <v>36000</v>
      </c>
    </row>
    <row r="3032" spans="1:26" x14ac:dyDescent="0.25">
      <c r="A3032" s="5" t="s">
        <v>20</v>
      </c>
      <c r="B3032" s="6" t="s">
        <v>2647</v>
      </c>
      <c r="C3032" s="11">
        <v>104</v>
      </c>
      <c r="D3032" s="11">
        <v>92</v>
      </c>
      <c r="E3032" s="11">
        <v>79</v>
      </c>
      <c r="F3032" s="11">
        <v>218</v>
      </c>
      <c r="G3032" s="6" t="s">
        <v>2648</v>
      </c>
      <c r="H3032" s="11">
        <v>608</v>
      </c>
      <c r="I3032" s="11">
        <v>72755517</v>
      </c>
      <c r="J3032" s="6" t="s">
        <v>497</v>
      </c>
      <c r="K3032" s="6" t="s">
        <v>599</v>
      </c>
      <c r="L3032" s="6" t="s">
        <v>41</v>
      </c>
      <c r="M3032" s="11"/>
      <c r="N3032" s="11"/>
      <c r="O3032" s="6"/>
      <c r="P3032" s="11"/>
      <c r="Q3032" s="11">
        <v>196</v>
      </c>
      <c r="R3032" s="6" t="s">
        <v>25</v>
      </c>
      <c r="S3032" s="6" t="s">
        <v>26</v>
      </c>
      <c r="T3032" s="6" t="s">
        <v>249</v>
      </c>
      <c r="U3032" s="11"/>
      <c r="V3032" s="11">
        <v>2006</v>
      </c>
      <c r="W3032" s="11">
        <v>362</v>
      </c>
      <c r="X3032" s="11">
        <v>7.1</v>
      </c>
      <c r="Y3032" s="11">
        <v>1.85</v>
      </c>
      <c r="Z3032" s="12">
        <v>641</v>
      </c>
    </row>
    <row r="3033" spans="1:26" x14ac:dyDescent="0.25">
      <c r="A3033" s="8" t="s">
        <v>20</v>
      </c>
      <c r="B3033" s="9" t="s">
        <v>1912</v>
      </c>
      <c r="C3033" s="13">
        <v>54</v>
      </c>
      <c r="D3033" s="13">
        <v>120</v>
      </c>
      <c r="E3033" s="13">
        <v>36</v>
      </c>
      <c r="F3033" s="13">
        <v>633</v>
      </c>
      <c r="G3033" s="9" t="s">
        <v>789</v>
      </c>
      <c r="H3033" s="13">
        <v>886</v>
      </c>
      <c r="I3033" s="13">
        <v>52929168</v>
      </c>
      <c r="J3033" s="9" t="s">
        <v>599</v>
      </c>
      <c r="K3033" s="9" t="s">
        <v>5507</v>
      </c>
      <c r="L3033" s="9"/>
      <c r="M3033" s="13"/>
      <c r="N3033" s="13"/>
      <c r="O3033" s="9"/>
      <c r="P3033" s="13"/>
      <c r="Q3033" s="13">
        <v>201</v>
      </c>
      <c r="R3033" s="9" t="s">
        <v>25</v>
      </c>
      <c r="S3033" s="9" t="s">
        <v>26</v>
      </c>
      <c r="T3033" s="9" t="s">
        <v>249</v>
      </c>
      <c r="U3033" s="13">
        <v>11000000</v>
      </c>
      <c r="V3033" s="13">
        <v>1992</v>
      </c>
      <c r="W3033" s="13">
        <v>655</v>
      </c>
      <c r="X3033" s="13">
        <v>7.5</v>
      </c>
      <c r="Y3033" s="13">
        <v>1.85</v>
      </c>
      <c r="Z3033" s="14">
        <v>7000</v>
      </c>
    </row>
    <row r="3034" spans="1:26" x14ac:dyDescent="0.25">
      <c r="A3034" s="5" t="s">
        <v>20</v>
      </c>
      <c r="B3034" s="6" t="s">
        <v>3403</v>
      </c>
      <c r="C3034" s="11">
        <v>141</v>
      </c>
      <c r="D3034" s="11">
        <v>107</v>
      </c>
      <c r="E3034" s="11">
        <v>15</v>
      </c>
      <c r="F3034" s="11">
        <v>602</v>
      </c>
      <c r="G3034" s="6" t="s">
        <v>154</v>
      </c>
      <c r="H3034" s="11">
        <v>17000</v>
      </c>
      <c r="I3034" s="11">
        <v>50461335</v>
      </c>
      <c r="J3034" s="6" t="s">
        <v>1074</v>
      </c>
      <c r="K3034" s="6" t="s">
        <v>478</v>
      </c>
      <c r="L3034" s="6" t="s">
        <v>2909</v>
      </c>
      <c r="M3034" s="11" t="s">
        <v>4459</v>
      </c>
      <c r="N3034" s="11"/>
      <c r="O3034" s="6"/>
      <c r="P3034" s="11"/>
      <c r="Q3034" s="11">
        <v>132</v>
      </c>
      <c r="R3034" s="6" t="s">
        <v>25</v>
      </c>
      <c r="S3034" s="6" t="s">
        <v>26</v>
      </c>
      <c r="T3034" s="6" t="s">
        <v>27</v>
      </c>
      <c r="U3034" s="11">
        <v>11000000</v>
      </c>
      <c r="V3034" s="11">
        <v>2014</v>
      </c>
      <c r="W3034" s="11">
        <v>1000</v>
      </c>
      <c r="X3034" s="11">
        <v>6.8</v>
      </c>
      <c r="Y3034" s="11">
        <v>2.35</v>
      </c>
      <c r="Z3034" s="12">
        <v>15000</v>
      </c>
    </row>
    <row r="3035" spans="1:26" x14ac:dyDescent="0.25">
      <c r="A3035" s="8" t="s">
        <v>20</v>
      </c>
      <c r="B3035" s="9" t="s">
        <v>2614</v>
      </c>
      <c r="C3035" s="13">
        <v>30</v>
      </c>
      <c r="D3035" s="13">
        <v>92</v>
      </c>
      <c r="E3035" s="13">
        <v>53</v>
      </c>
      <c r="F3035" s="13">
        <v>32</v>
      </c>
      <c r="G3035" s="9" t="s">
        <v>2704</v>
      </c>
      <c r="H3035" s="13">
        <v>84</v>
      </c>
      <c r="I3035" s="13"/>
      <c r="J3035" s="9" t="s">
        <v>497</v>
      </c>
      <c r="K3035" s="9" t="s">
        <v>599</v>
      </c>
      <c r="L3035" s="9" t="s">
        <v>5507</v>
      </c>
      <c r="M3035" s="13"/>
      <c r="N3035" s="13"/>
      <c r="O3035" s="9"/>
      <c r="P3035" s="13"/>
      <c r="Q3035" s="13">
        <v>33</v>
      </c>
      <c r="R3035" s="9" t="s">
        <v>25</v>
      </c>
      <c r="S3035" s="9" t="s">
        <v>121</v>
      </c>
      <c r="T3035" s="9" t="s">
        <v>1430</v>
      </c>
      <c r="U3035" s="13">
        <v>12000000</v>
      </c>
      <c r="V3035" s="13">
        <v>2014</v>
      </c>
      <c r="W3035" s="13">
        <v>37</v>
      </c>
      <c r="X3035" s="13">
        <v>4.3</v>
      </c>
      <c r="Y3035" s="13"/>
      <c r="Z3035" s="14">
        <v>774</v>
      </c>
    </row>
    <row r="3036" spans="1:26" x14ac:dyDescent="0.25">
      <c r="A3036" s="5" t="s">
        <v>20</v>
      </c>
      <c r="B3036" s="6" t="s">
        <v>3404</v>
      </c>
      <c r="C3036" s="11">
        <v>57</v>
      </c>
      <c r="D3036" s="11">
        <v>107</v>
      </c>
      <c r="E3036" s="11">
        <v>42</v>
      </c>
      <c r="F3036" s="11">
        <v>808</v>
      </c>
      <c r="G3036" s="6" t="s">
        <v>1432</v>
      </c>
      <c r="H3036" s="11">
        <v>1000</v>
      </c>
      <c r="I3036" s="11">
        <v>49797148</v>
      </c>
      <c r="J3036" s="6" t="s">
        <v>599</v>
      </c>
      <c r="K3036" s="6" t="s">
        <v>5506</v>
      </c>
      <c r="L3036" s="6"/>
      <c r="M3036" s="11"/>
      <c r="N3036" s="11"/>
      <c r="O3036" s="6"/>
      <c r="P3036" s="11"/>
      <c r="Q3036" s="11">
        <v>97</v>
      </c>
      <c r="R3036" s="6" t="s">
        <v>25</v>
      </c>
      <c r="S3036" s="6" t="s">
        <v>26</v>
      </c>
      <c r="T3036" s="6" t="s">
        <v>249</v>
      </c>
      <c r="U3036" s="11">
        <v>11000000</v>
      </c>
      <c r="V3036" s="11">
        <v>1989</v>
      </c>
      <c r="W3036" s="11">
        <v>854</v>
      </c>
      <c r="X3036" s="11">
        <v>7.2</v>
      </c>
      <c r="Y3036" s="11">
        <v>1.85</v>
      </c>
      <c r="Z3036" s="12">
        <v>0</v>
      </c>
    </row>
    <row r="3037" spans="1:26" x14ac:dyDescent="0.25">
      <c r="A3037" s="8" t="s">
        <v>20</v>
      </c>
      <c r="B3037" s="9" t="s">
        <v>1694</v>
      </c>
      <c r="C3037" s="13">
        <v>56</v>
      </c>
      <c r="D3037" s="13">
        <v>100</v>
      </c>
      <c r="E3037" s="13">
        <v>32</v>
      </c>
      <c r="F3037" s="13">
        <v>621</v>
      </c>
      <c r="G3037" s="9" t="s">
        <v>300</v>
      </c>
      <c r="H3037" s="13">
        <v>785</v>
      </c>
      <c r="I3037" s="13"/>
      <c r="J3037" s="9" t="s">
        <v>599</v>
      </c>
      <c r="K3037" s="9"/>
      <c r="L3037" s="9"/>
      <c r="M3037" s="13"/>
      <c r="N3037" s="13"/>
      <c r="O3037" s="9"/>
      <c r="P3037" s="13"/>
      <c r="Q3037" s="13">
        <v>102</v>
      </c>
      <c r="R3037" s="9" t="s">
        <v>25</v>
      </c>
      <c r="S3037" s="9" t="s">
        <v>34</v>
      </c>
      <c r="T3037" s="9" t="s">
        <v>27</v>
      </c>
      <c r="U3037" s="13">
        <v>13500000</v>
      </c>
      <c r="V3037" s="13">
        <v>2007</v>
      </c>
      <c r="W3037" s="13">
        <v>692</v>
      </c>
      <c r="X3037" s="13">
        <v>5.8</v>
      </c>
      <c r="Y3037" s="13">
        <v>1.85</v>
      </c>
      <c r="Z3037" s="14">
        <v>0</v>
      </c>
    </row>
    <row r="3038" spans="1:26" x14ac:dyDescent="0.25">
      <c r="A3038" s="5" t="s">
        <v>20</v>
      </c>
      <c r="B3038" s="6" t="s">
        <v>496</v>
      </c>
      <c r="C3038" s="11">
        <v>216</v>
      </c>
      <c r="D3038" s="11">
        <v>81</v>
      </c>
      <c r="E3038" s="11">
        <v>541</v>
      </c>
      <c r="F3038" s="11">
        <v>328</v>
      </c>
      <c r="G3038" s="6" t="s">
        <v>3405</v>
      </c>
      <c r="H3038" s="11">
        <v>991</v>
      </c>
      <c r="I3038" s="11">
        <v>46563158</v>
      </c>
      <c r="J3038" s="6" t="s">
        <v>5507</v>
      </c>
      <c r="K3038" s="6" t="s">
        <v>2604</v>
      </c>
      <c r="L3038" s="6"/>
      <c r="M3038" s="11"/>
      <c r="N3038" s="11"/>
      <c r="O3038" s="6"/>
      <c r="P3038" s="11"/>
      <c r="Q3038" s="11">
        <v>629</v>
      </c>
      <c r="R3038" s="6" t="s">
        <v>25</v>
      </c>
      <c r="S3038" s="6" t="s">
        <v>26</v>
      </c>
      <c r="T3038" s="6" t="s">
        <v>249</v>
      </c>
      <c r="U3038" s="11">
        <v>13000000</v>
      </c>
      <c r="V3038" s="11">
        <v>2002</v>
      </c>
      <c r="W3038" s="11">
        <v>465</v>
      </c>
      <c r="X3038" s="11">
        <v>7.1</v>
      </c>
      <c r="Y3038" s="11">
        <v>2.35</v>
      </c>
      <c r="Z3038" s="12">
        <v>0</v>
      </c>
    </row>
    <row r="3039" spans="1:26" x14ac:dyDescent="0.25">
      <c r="A3039" s="8" t="s">
        <v>20</v>
      </c>
      <c r="B3039" s="9" t="s">
        <v>874</v>
      </c>
      <c r="C3039" s="13">
        <v>80</v>
      </c>
      <c r="D3039" s="13">
        <v>101</v>
      </c>
      <c r="E3039" s="13">
        <v>163</v>
      </c>
      <c r="F3039" s="13">
        <v>488</v>
      </c>
      <c r="G3039" s="9" t="s">
        <v>1022</v>
      </c>
      <c r="H3039" s="13">
        <v>683</v>
      </c>
      <c r="I3039" s="13">
        <v>41227069</v>
      </c>
      <c r="J3039" s="9" t="s">
        <v>1074</v>
      </c>
      <c r="K3039" s="9" t="s">
        <v>4459</v>
      </c>
      <c r="L3039" s="9"/>
      <c r="M3039" s="13"/>
      <c r="N3039" s="13"/>
      <c r="O3039" s="9"/>
      <c r="P3039" s="13"/>
      <c r="Q3039" s="13">
        <v>962</v>
      </c>
      <c r="R3039" s="9" t="s">
        <v>25</v>
      </c>
      <c r="S3039" s="9" t="s">
        <v>26</v>
      </c>
      <c r="T3039" s="9" t="s">
        <v>54</v>
      </c>
      <c r="U3039" s="13">
        <v>11000000</v>
      </c>
      <c r="V3039" s="13">
        <v>2002</v>
      </c>
      <c r="W3039" s="13">
        <v>548</v>
      </c>
      <c r="X3039" s="13">
        <v>7.4</v>
      </c>
      <c r="Y3039" s="13">
        <v>2.35</v>
      </c>
      <c r="Z3039" s="14">
        <v>19000</v>
      </c>
    </row>
    <row r="3040" spans="1:26" x14ac:dyDescent="0.25">
      <c r="A3040" s="5" t="s">
        <v>20</v>
      </c>
      <c r="B3040" s="6" t="s">
        <v>2136</v>
      </c>
      <c r="C3040" s="11">
        <v>77</v>
      </c>
      <c r="D3040" s="11">
        <v>122</v>
      </c>
      <c r="E3040" s="11">
        <v>0</v>
      </c>
      <c r="F3040" s="11">
        <v>191</v>
      </c>
      <c r="G3040" s="6" t="s">
        <v>418</v>
      </c>
      <c r="H3040" s="11">
        <v>276</v>
      </c>
      <c r="I3040" s="11">
        <v>39025000</v>
      </c>
      <c r="J3040" s="6" t="s">
        <v>5507</v>
      </c>
      <c r="K3040" s="6" t="s">
        <v>1074</v>
      </c>
      <c r="L3040" s="6"/>
      <c r="M3040" s="11"/>
      <c r="N3040" s="11"/>
      <c r="O3040" s="6"/>
      <c r="P3040" s="11"/>
      <c r="Q3040" s="11">
        <v>190</v>
      </c>
      <c r="R3040" s="6" t="s">
        <v>25</v>
      </c>
      <c r="S3040" s="6" t="s">
        <v>34</v>
      </c>
      <c r="T3040" s="6" t="s">
        <v>249</v>
      </c>
      <c r="U3040" s="11">
        <v>11000000</v>
      </c>
      <c r="V3040" s="11">
        <v>1995</v>
      </c>
      <c r="W3040" s="11">
        <v>258</v>
      </c>
      <c r="X3040" s="11">
        <v>7.6</v>
      </c>
      <c r="Y3040" s="11">
        <v>1.85</v>
      </c>
      <c r="Z3040" s="12">
        <v>0</v>
      </c>
    </row>
    <row r="3041" spans="1:26" x14ac:dyDescent="0.25">
      <c r="A3041" s="8" t="s">
        <v>20</v>
      </c>
      <c r="B3041" s="9" t="s">
        <v>1711</v>
      </c>
      <c r="C3041" s="13">
        <v>101</v>
      </c>
      <c r="D3041" s="13">
        <v>97</v>
      </c>
      <c r="E3041" s="13">
        <v>16</v>
      </c>
      <c r="F3041" s="13">
        <v>637</v>
      </c>
      <c r="G3041" s="9" t="s">
        <v>2855</v>
      </c>
      <c r="H3041" s="13">
        <v>4000</v>
      </c>
      <c r="I3041" s="13">
        <v>38201895</v>
      </c>
      <c r="J3041" s="9" t="s">
        <v>1074</v>
      </c>
      <c r="K3041" s="9" t="s">
        <v>4459</v>
      </c>
      <c r="L3041" s="9"/>
      <c r="M3041" s="13"/>
      <c r="N3041" s="13"/>
      <c r="O3041" s="9"/>
      <c r="P3041" s="13"/>
      <c r="Q3041" s="13">
        <v>749</v>
      </c>
      <c r="R3041" s="9" t="s">
        <v>25</v>
      </c>
      <c r="S3041" s="9" t="s">
        <v>26</v>
      </c>
      <c r="T3041" s="9" t="s">
        <v>249</v>
      </c>
      <c r="U3041" s="13">
        <v>10500000</v>
      </c>
      <c r="V3041" s="13">
        <v>1999</v>
      </c>
      <c r="W3041" s="13">
        <v>656</v>
      </c>
      <c r="X3041" s="13">
        <v>6.9</v>
      </c>
      <c r="Y3041" s="13">
        <v>1.85</v>
      </c>
      <c r="Z3041" s="14">
        <v>0</v>
      </c>
    </row>
    <row r="3042" spans="1:26" x14ac:dyDescent="0.25">
      <c r="A3042" s="5" t="s">
        <v>20</v>
      </c>
      <c r="B3042" s="6" t="s">
        <v>2939</v>
      </c>
      <c r="C3042" s="11">
        <v>156</v>
      </c>
      <c r="D3042" s="11">
        <v>92</v>
      </c>
      <c r="E3042" s="11">
        <v>52</v>
      </c>
      <c r="F3042" s="11">
        <v>647</v>
      </c>
      <c r="G3042" s="6" t="s">
        <v>3407</v>
      </c>
      <c r="H3042" s="11">
        <v>723</v>
      </c>
      <c r="I3042" s="11">
        <v>27669413</v>
      </c>
      <c r="J3042" s="6" t="s">
        <v>1786</v>
      </c>
      <c r="K3042" s="6" t="s">
        <v>5505</v>
      </c>
      <c r="L3042" s="6"/>
      <c r="M3042" s="11"/>
      <c r="N3042" s="11"/>
      <c r="O3042" s="6"/>
      <c r="P3042" s="11"/>
      <c r="Q3042" s="11">
        <v>194</v>
      </c>
      <c r="R3042" s="6" t="s">
        <v>25</v>
      </c>
      <c r="S3042" s="6" t="s">
        <v>121</v>
      </c>
      <c r="T3042" s="6" t="s">
        <v>249</v>
      </c>
      <c r="U3042" s="11">
        <v>11000000</v>
      </c>
      <c r="V3042" s="11">
        <v>2009</v>
      </c>
      <c r="W3042" s="11">
        <v>651</v>
      </c>
      <c r="X3042" s="11">
        <v>6</v>
      </c>
      <c r="Y3042" s="11">
        <v>1.85</v>
      </c>
      <c r="Z3042" s="12">
        <v>0</v>
      </c>
    </row>
    <row r="3043" spans="1:26" x14ac:dyDescent="0.25">
      <c r="A3043" s="8" t="s">
        <v>20</v>
      </c>
      <c r="B3043" s="9" t="s">
        <v>2591</v>
      </c>
      <c r="C3043" s="13">
        <v>48</v>
      </c>
      <c r="D3043" s="13">
        <v>92</v>
      </c>
      <c r="E3043" s="13">
        <v>0</v>
      </c>
      <c r="F3043" s="13">
        <v>842</v>
      </c>
      <c r="G3043" s="9" t="s">
        <v>3408</v>
      </c>
      <c r="H3043" s="13">
        <v>1000</v>
      </c>
      <c r="I3043" s="13"/>
      <c r="J3043" s="9" t="s">
        <v>599</v>
      </c>
      <c r="K3043" s="9"/>
      <c r="L3043" s="9"/>
      <c r="M3043" s="13"/>
      <c r="N3043" s="13"/>
      <c r="O3043" s="9"/>
      <c r="P3043" s="13"/>
      <c r="Q3043" s="13">
        <v>131</v>
      </c>
      <c r="R3043" s="9" t="s">
        <v>25</v>
      </c>
      <c r="S3043" s="9" t="s">
        <v>26</v>
      </c>
      <c r="T3043" s="9" t="s">
        <v>249</v>
      </c>
      <c r="U3043" s="13">
        <v>11000000</v>
      </c>
      <c r="V3043" s="13">
        <v>1981</v>
      </c>
      <c r="W3043" s="13">
        <v>898</v>
      </c>
      <c r="X3043" s="13">
        <v>6.9</v>
      </c>
      <c r="Y3043" s="13">
        <v>2.35</v>
      </c>
      <c r="Z3043" s="14">
        <v>0</v>
      </c>
    </row>
    <row r="3044" spans="1:26" x14ac:dyDescent="0.25">
      <c r="A3044" s="5" t="s">
        <v>20</v>
      </c>
      <c r="B3044" s="6" t="s">
        <v>3074</v>
      </c>
      <c r="C3044" s="11">
        <v>109</v>
      </c>
      <c r="D3044" s="11">
        <v>110</v>
      </c>
      <c r="E3044" s="11">
        <v>107</v>
      </c>
      <c r="F3044" s="11">
        <v>549</v>
      </c>
      <c r="G3044" s="6" t="s">
        <v>3409</v>
      </c>
      <c r="H3044" s="11">
        <v>664</v>
      </c>
      <c r="I3044" s="11">
        <v>37766350</v>
      </c>
      <c r="J3044" s="6" t="s">
        <v>1074</v>
      </c>
      <c r="K3044" s="6"/>
      <c r="L3044" s="6"/>
      <c r="M3044" s="11"/>
      <c r="N3044" s="11"/>
      <c r="O3044" s="6"/>
      <c r="P3044" s="11"/>
      <c r="Q3044" s="11">
        <v>56</v>
      </c>
      <c r="R3044" s="6" t="s">
        <v>25</v>
      </c>
      <c r="S3044" s="6" t="s">
        <v>26</v>
      </c>
      <c r="T3044" s="6" t="s">
        <v>27</v>
      </c>
      <c r="U3044" s="11">
        <v>11000000</v>
      </c>
      <c r="V3044" s="11">
        <v>2008</v>
      </c>
      <c r="W3044" s="11">
        <v>551</v>
      </c>
      <c r="X3044" s="11">
        <v>7.3</v>
      </c>
      <c r="Y3044" s="11">
        <v>2.35</v>
      </c>
      <c r="Z3044" s="12">
        <v>0</v>
      </c>
    </row>
    <row r="3045" spans="1:26" x14ac:dyDescent="0.25">
      <c r="A3045" s="8" t="s">
        <v>20</v>
      </c>
      <c r="B3045" s="9" t="s">
        <v>3410</v>
      </c>
      <c r="C3045" s="13">
        <v>62</v>
      </c>
      <c r="D3045" s="13">
        <v>86</v>
      </c>
      <c r="E3045" s="13">
        <v>5</v>
      </c>
      <c r="F3045" s="13">
        <v>532</v>
      </c>
      <c r="G3045" s="9" t="s">
        <v>1163</v>
      </c>
      <c r="H3045" s="13">
        <v>584</v>
      </c>
      <c r="I3045" s="13">
        <v>23978402</v>
      </c>
      <c r="J3045" s="9" t="s">
        <v>599</v>
      </c>
      <c r="K3045" s="9" t="s">
        <v>5507</v>
      </c>
      <c r="L3045" s="9"/>
      <c r="M3045" s="13"/>
      <c r="N3045" s="13"/>
      <c r="O3045" s="9"/>
      <c r="P3045" s="13"/>
      <c r="Q3045" s="13">
        <v>100</v>
      </c>
      <c r="R3045" s="9" t="s">
        <v>25</v>
      </c>
      <c r="S3045" s="9" t="s">
        <v>26</v>
      </c>
      <c r="T3045" s="9" t="s">
        <v>27</v>
      </c>
      <c r="U3045" s="13">
        <v>11000000</v>
      </c>
      <c r="V3045" s="13">
        <v>2001</v>
      </c>
      <c r="W3045" s="13">
        <v>580</v>
      </c>
      <c r="X3045" s="13">
        <v>4.5999999999999996</v>
      </c>
      <c r="Y3045" s="13">
        <v>1.85</v>
      </c>
      <c r="Z3045" s="14">
        <v>365</v>
      </c>
    </row>
    <row r="3046" spans="1:26" x14ac:dyDescent="0.25">
      <c r="A3046" s="5" t="s">
        <v>20</v>
      </c>
      <c r="B3046" s="6" t="s">
        <v>778</v>
      </c>
      <c r="C3046" s="11">
        <v>33</v>
      </c>
      <c r="D3046" s="11">
        <v>91</v>
      </c>
      <c r="E3046" s="11">
        <v>0</v>
      </c>
      <c r="F3046" s="11">
        <v>298</v>
      </c>
      <c r="G3046" s="6" t="s">
        <v>3411</v>
      </c>
      <c r="H3046" s="11">
        <v>636</v>
      </c>
      <c r="I3046" s="11">
        <v>21370057</v>
      </c>
      <c r="J3046" s="6" t="s">
        <v>5507</v>
      </c>
      <c r="K3046" s="6" t="s">
        <v>1074</v>
      </c>
      <c r="L3046" s="6" t="s">
        <v>2604</v>
      </c>
      <c r="M3046" s="11"/>
      <c r="N3046" s="11"/>
      <c r="O3046" s="6"/>
      <c r="P3046" s="11"/>
      <c r="Q3046" s="11">
        <v>80</v>
      </c>
      <c r="R3046" s="6" t="s">
        <v>25</v>
      </c>
      <c r="S3046" s="6" t="s">
        <v>26</v>
      </c>
      <c r="T3046" s="6" t="s">
        <v>249</v>
      </c>
      <c r="U3046" s="11">
        <v>12000000</v>
      </c>
      <c r="V3046" s="11">
        <v>1992</v>
      </c>
      <c r="W3046" s="11">
        <v>330</v>
      </c>
      <c r="X3046" s="11">
        <v>6</v>
      </c>
      <c r="Y3046" s="11">
        <v>1.85</v>
      </c>
      <c r="Z3046" s="12">
        <v>541</v>
      </c>
    </row>
    <row r="3047" spans="1:26" x14ac:dyDescent="0.25">
      <c r="A3047" s="8" t="s">
        <v>20</v>
      </c>
      <c r="B3047" s="9" t="s">
        <v>1920</v>
      </c>
      <c r="C3047" s="13">
        <v>20</v>
      </c>
      <c r="D3047" s="13">
        <v>145</v>
      </c>
      <c r="E3047" s="13">
        <v>278</v>
      </c>
      <c r="F3047" s="13">
        <v>279</v>
      </c>
      <c r="G3047" s="9" t="s">
        <v>1042</v>
      </c>
      <c r="H3047" s="13">
        <v>13000</v>
      </c>
      <c r="I3047" s="13"/>
      <c r="J3047" s="9" t="s">
        <v>1074</v>
      </c>
      <c r="K3047" s="9"/>
      <c r="L3047" s="9"/>
      <c r="M3047" s="13"/>
      <c r="N3047" s="13"/>
      <c r="O3047" s="9"/>
      <c r="P3047" s="13"/>
      <c r="Q3047" s="13">
        <v>35</v>
      </c>
      <c r="R3047" s="9" t="s">
        <v>25</v>
      </c>
      <c r="S3047" s="9" t="s">
        <v>26</v>
      </c>
      <c r="T3047" s="9" t="s">
        <v>54</v>
      </c>
      <c r="U3047" s="13">
        <v>11000000</v>
      </c>
      <c r="V3047" s="13">
        <v>1978</v>
      </c>
      <c r="W3047" s="13">
        <v>595</v>
      </c>
      <c r="X3047" s="13">
        <v>6.4</v>
      </c>
      <c r="Y3047" s="13">
        <v>1.85</v>
      </c>
      <c r="Z3047" s="14">
        <v>745</v>
      </c>
    </row>
    <row r="3048" spans="1:26" x14ac:dyDescent="0.25">
      <c r="A3048" s="5" t="s">
        <v>20</v>
      </c>
      <c r="B3048" s="6" t="s">
        <v>2003</v>
      </c>
      <c r="C3048" s="11">
        <v>52</v>
      </c>
      <c r="D3048" s="11">
        <v>100</v>
      </c>
      <c r="E3048" s="11">
        <v>365</v>
      </c>
      <c r="F3048" s="11">
        <v>225</v>
      </c>
      <c r="G3048" s="6" t="s">
        <v>3412</v>
      </c>
      <c r="H3048" s="11">
        <v>425</v>
      </c>
      <c r="I3048" s="11">
        <v>4884663</v>
      </c>
      <c r="J3048" s="6" t="s">
        <v>1786</v>
      </c>
      <c r="K3048" s="6" t="s">
        <v>2970</v>
      </c>
      <c r="L3048" s="6"/>
      <c r="M3048" s="11"/>
      <c r="N3048" s="11"/>
      <c r="O3048" s="6"/>
      <c r="P3048" s="11"/>
      <c r="Q3048" s="11">
        <v>64</v>
      </c>
      <c r="R3048" s="6" t="s">
        <v>25</v>
      </c>
      <c r="S3048" s="6" t="s">
        <v>26</v>
      </c>
      <c r="T3048" s="6" t="s">
        <v>54</v>
      </c>
      <c r="U3048" s="11">
        <v>12000000</v>
      </c>
      <c r="V3048" s="11">
        <v>1986</v>
      </c>
      <c r="W3048" s="11">
        <v>394</v>
      </c>
      <c r="X3048" s="11">
        <v>5.5</v>
      </c>
      <c r="Y3048" s="11">
        <v>2.35</v>
      </c>
      <c r="Z3048" s="12">
        <v>902</v>
      </c>
    </row>
    <row r="3049" spans="1:26" x14ac:dyDescent="0.25">
      <c r="A3049" s="8" t="s">
        <v>20</v>
      </c>
      <c r="B3049" s="9" t="s">
        <v>3414</v>
      </c>
      <c r="C3049" s="13">
        <v>351</v>
      </c>
      <c r="D3049" s="13">
        <v>111</v>
      </c>
      <c r="E3049" s="13">
        <v>34</v>
      </c>
      <c r="F3049" s="13">
        <v>54</v>
      </c>
      <c r="G3049" s="9" t="s">
        <v>3415</v>
      </c>
      <c r="H3049" s="13">
        <v>838</v>
      </c>
      <c r="I3049" s="13">
        <v>38317535</v>
      </c>
      <c r="J3049" s="9" t="s">
        <v>1074</v>
      </c>
      <c r="K3049" s="9" t="s">
        <v>4459</v>
      </c>
      <c r="L3049" s="9"/>
      <c r="M3049" s="13"/>
      <c r="N3049" s="13"/>
      <c r="O3049" s="9"/>
      <c r="P3049" s="13"/>
      <c r="Q3049" s="13">
        <v>212</v>
      </c>
      <c r="R3049" s="9" t="s">
        <v>25</v>
      </c>
      <c r="S3049" s="9" t="s">
        <v>34</v>
      </c>
      <c r="T3049" s="9" t="s">
        <v>27</v>
      </c>
      <c r="U3049" s="13">
        <v>11000000</v>
      </c>
      <c r="V3049" s="13">
        <v>2015</v>
      </c>
      <c r="W3049" s="13">
        <v>55</v>
      </c>
      <c r="X3049" s="13">
        <v>7.5</v>
      </c>
      <c r="Y3049" s="13">
        <v>1.85</v>
      </c>
      <c r="Z3049" s="14">
        <v>36000</v>
      </c>
    </row>
    <row r="3050" spans="1:26" x14ac:dyDescent="0.25">
      <c r="A3050" s="5" t="s">
        <v>20</v>
      </c>
      <c r="B3050" s="6" t="s">
        <v>1162</v>
      </c>
      <c r="C3050" s="11">
        <v>124</v>
      </c>
      <c r="D3050" s="11">
        <v>184</v>
      </c>
      <c r="E3050" s="11">
        <v>0</v>
      </c>
      <c r="F3050" s="11">
        <v>111</v>
      </c>
      <c r="G3050" s="6" t="s">
        <v>2346</v>
      </c>
      <c r="H3050" s="11">
        <v>385</v>
      </c>
      <c r="I3050" s="11"/>
      <c r="J3050" s="6" t="s">
        <v>378</v>
      </c>
      <c r="K3050" s="6" t="s">
        <v>1074</v>
      </c>
      <c r="L3050" s="6" t="s">
        <v>5155</v>
      </c>
      <c r="M3050" s="11" t="s">
        <v>5508</v>
      </c>
      <c r="N3050" s="11"/>
      <c r="O3050" s="6"/>
      <c r="P3050" s="11"/>
      <c r="Q3050" s="11">
        <v>369</v>
      </c>
      <c r="R3050" s="6" t="s">
        <v>25</v>
      </c>
      <c r="S3050" s="6" t="s">
        <v>34</v>
      </c>
      <c r="T3050" s="6" t="s">
        <v>54</v>
      </c>
      <c r="U3050" s="11">
        <v>11000000</v>
      </c>
      <c r="V3050" s="11">
        <v>1975</v>
      </c>
      <c r="W3050" s="11">
        <v>293</v>
      </c>
      <c r="X3050" s="11">
        <v>8.1</v>
      </c>
      <c r="Y3050" s="11">
        <v>1.66</v>
      </c>
      <c r="Z3050" s="12">
        <v>0</v>
      </c>
    </row>
    <row r="3051" spans="1:26" x14ac:dyDescent="0.25">
      <c r="A3051" s="8" t="s">
        <v>20</v>
      </c>
      <c r="B3051" s="9" t="s">
        <v>3416</v>
      </c>
      <c r="C3051" s="13">
        <v>37</v>
      </c>
      <c r="D3051" s="13">
        <v>89</v>
      </c>
      <c r="E3051" s="13">
        <v>2</v>
      </c>
      <c r="F3051" s="13">
        <v>651</v>
      </c>
      <c r="G3051" s="9" t="s">
        <v>2636</v>
      </c>
      <c r="H3051" s="13">
        <v>799</v>
      </c>
      <c r="I3051" s="13">
        <v>13903262</v>
      </c>
      <c r="J3051" s="9" t="s">
        <v>599</v>
      </c>
      <c r="K3051" s="9" t="s">
        <v>5506</v>
      </c>
      <c r="L3051" s="9"/>
      <c r="M3051" s="13"/>
      <c r="N3051" s="13"/>
      <c r="O3051" s="9"/>
      <c r="P3051" s="13"/>
      <c r="Q3051" s="13">
        <v>90</v>
      </c>
      <c r="R3051" s="9" t="s">
        <v>25</v>
      </c>
      <c r="S3051" s="9" t="s">
        <v>26</v>
      </c>
      <c r="T3051" s="9" t="s">
        <v>27</v>
      </c>
      <c r="U3051" s="13">
        <v>11000000</v>
      </c>
      <c r="V3051" s="13">
        <v>2001</v>
      </c>
      <c r="W3051" s="13">
        <v>711</v>
      </c>
      <c r="X3051" s="13">
        <v>6.3</v>
      </c>
      <c r="Y3051" s="13">
        <v>1.85</v>
      </c>
      <c r="Z3051" s="14">
        <v>0</v>
      </c>
    </row>
    <row r="3052" spans="1:26" x14ac:dyDescent="0.25">
      <c r="A3052" s="5" t="s">
        <v>20</v>
      </c>
      <c r="B3052" s="6" t="s">
        <v>1721</v>
      </c>
      <c r="C3052" s="11">
        <v>58</v>
      </c>
      <c r="D3052" s="11">
        <v>84</v>
      </c>
      <c r="E3052" s="11">
        <v>71</v>
      </c>
      <c r="F3052" s="11">
        <v>553</v>
      </c>
      <c r="G3052" s="6" t="s">
        <v>1203</v>
      </c>
      <c r="H3052" s="11">
        <v>8000</v>
      </c>
      <c r="I3052" s="11">
        <v>13592872</v>
      </c>
      <c r="J3052" s="6" t="s">
        <v>599</v>
      </c>
      <c r="K3052" s="6"/>
      <c r="L3052" s="6"/>
      <c r="M3052" s="11"/>
      <c r="N3052" s="11"/>
      <c r="O3052" s="6"/>
      <c r="P3052" s="11"/>
      <c r="Q3052" s="11">
        <v>79</v>
      </c>
      <c r="R3052" s="6" t="s">
        <v>25</v>
      </c>
      <c r="S3052" s="6" t="s">
        <v>26</v>
      </c>
      <c r="T3052" s="6" t="s">
        <v>249</v>
      </c>
      <c r="U3052" s="11">
        <v>11000000</v>
      </c>
      <c r="V3052" s="11">
        <v>2000</v>
      </c>
      <c r="W3052" s="11">
        <v>723</v>
      </c>
      <c r="X3052" s="11">
        <v>5.0999999999999996</v>
      </c>
      <c r="Y3052" s="11">
        <v>1.85</v>
      </c>
      <c r="Z3052" s="12">
        <v>671</v>
      </c>
    </row>
    <row r="3053" spans="1:26" x14ac:dyDescent="0.25">
      <c r="A3053" s="8" t="s">
        <v>20</v>
      </c>
      <c r="B3053" s="9" t="s">
        <v>3417</v>
      </c>
      <c r="C3053" s="13">
        <v>175</v>
      </c>
      <c r="D3053" s="13">
        <v>98</v>
      </c>
      <c r="E3053" s="13">
        <v>0</v>
      </c>
      <c r="F3053" s="13">
        <v>123</v>
      </c>
      <c r="G3053" s="9" t="s">
        <v>3418</v>
      </c>
      <c r="H3053" s="13">
        <v>358</v>
      </c>
      <c r="I3053" s="13">
        <v>18381787</v>
      </c>
      <c r="J3053" s="9" t="s">
        <v>599</v>
      </c>
      <c r="K3053" s="9" t="s">
        <v>1074</v>
      </c>
      <c r="L3053" s="9"/>
      <c r="M3053" s="13"/>
      <c r="N3053" s="13"/>
      <c r="O3053" s="9"/>
      <c r="P3053" s="13"/>
      <c r="Q3053" s="13">
        <v>126</v>
      </c>
      <c r="R3053" s="9" t="s">
        <v>25</v>
      </c>
      <c r="S3053" s="9" t="s">
        <v>34</v>
      </c>
      <c r="T3053" s="9" t="s">
        <v>27</v>
      </c>
      <c r="U3053" s="13">
        <v>11000000</v>
      </c>
      <c r="V3053" s="13">
        <v>2012</v>
      </c>
      <c r="W3053" s="13">
        <v>156</v>
      </c>
      <c r="X3053" s="13">
        <v>6.8</v>
      </c>
      <c r="Y3053" s="13">
        <v>2.35</v>
      </c>
      <c r="Z3053" s="14">
        <v>13000</v>
      </c>
    </row>
    <row r="3054" spans="1:26" x14ac:dyDescent="0.25">
      <c r="A3054" s="5" t="s">
        <v>20</v>
      </c>
      <c r="B3054" s="6" t="s">
        <v>3419</v>
      </c>
      <c r="C3054" s="11">
        <v>75</v>
      </c>
      <c r="D3054" s="11">
        <v>95</v>
      </c>
      <c r="E3054" s="11">
        <v>5</v>
      </c>
      <c r="F3054" s="11">
        <v>443</v>
      </c>
      <c r="G3054" s="6" t="s">
        <v>656</v>
      </c>
      <c r="H3054" s="11">
        <v>1000</v>
      </c>
      <c r="I3054" s="11">
        <v>13558739</v>
      </c>
      <c r="J3054" s="6" t="s">
        <v>599</v>
      </c>
      <c r="K3054" s="6"/>
      <c r="L3054" s="6"/>
      <c r="M3054" s="11"/>
      <c r="N3054" s="11"/>
      <c r="O3054" s="6"/>
      <c r="P3054" s="11"/>
      <c r="Q3054" s="11">
        <v>121</v>
      </c>
      <c r="R3054" s="6" t="s">
        <v>25</v>
      </c>
      <c r="S3054" s="6" t="s">
        <v>26</v>
      </c>
      <c r="T3054" s="6" t="s">
        <v>249</v>
      </c>
      <c r="U3054" s="11">
        <v>11000000</v>
      </c>
      <c r="V3054" s="11">
        <v>2001</v>
      </c>
      <c r="W3054" s="11">
        <v>660</v>
      </c>
      <c r="X3054" s="11">
        <v>5.3</v>
      </c>
      <c r="Y3054" s="11">
        <v>1.85</v>
      </c>
      <c r="Z3054" s="12">
        <v>449</v>
      </c>
    </row>
    <row r="3055" spans="1:26" x14ac:dyDescent="0.25">
      <c r="A3055" s="8" t="s">
        <v>20</v>
      </c>
      <c r="B3055" s="9" t="s">
        <v>2496</v>
      </c>
      <c r="C3055" s="13">
        <v>161</v>
      </c>
      <c r="D3055" s="13">
        <v>100</v>
      </c>
      <c r="E3055" s="13">
        <v>0</v>
      </c>
      <c r="F3055" s="13">
        <v>303</v>
      </c>
      <c r="G3055" s="9" t="s">
        <v>1777</v>
      </c>
      <c r="H3055" s="13">
        <v>11000</v>
      </c>
      <c r="I3055" s="13">
        <v>13103828</v>
      </c>
      <c r="J3055" s="9" t="s">
        <v>5507</v>
      </c>
      <c r="K3055" s="9" t="s">
        <v>1074</v>
      </c>
      <c r="L3055" s="9" t="s">
        <v>2604</v>
      </c>
      <c r="M3055" s="13"/>
      <c r="N3055" s="13"/>
      <c r="O3055" s="9"/>
      <c r="P3055" s="13"/>
      <c r="Q3055" s="13">
        <v>463</v>
      </c>
      <c r="R3055" s="9" t="s">
        <v>25</v>
      </c>
      <c r="S3055" s="9" t="s">
        <v>26</v>
      </c>
      <c r="T3055" s="9" t="s">
        <v>249</v>
      </c>
      <c r="U3055" s="13">
        <v>11000000</v>
      </c>
      <c r="V3055" s="13">
        <v>2001</v>
      </c>
      <c r="W3055" s="13">
        <v>472</v>
      </c>
      <c r="X3055" s="13">
        <v>7.3</v>
      </c>
      <c r="Y3055" s="13">
        <v>1.85</v>
      </c>
      <c r="Z3055" s="14">
        <v>5000</v>
      </c>
    </row>
    <row r="3056" spans="1:26" x14ac:dyDescent="0.25">
      <c r="A3056" s="5" t="s">
        <v>20</v>
      </c>
      <c r="B3056" s="6" t="s">
        <v>3420</v>
      </c>
      <c r="C3056" s="11">
        <v>203</v>
      </c>
      <c r="D3056" s="11">
        <v>109</v>
      </c>
      <c r="E3056" s="11">
        <v>64</v>
      </c>
      <c r="F3056" s="11">
        <v>553</v>
      </c>
      <c r="G3056" s="6" t="s">
        <v>1027</v>
      </c>
      <c r="H3056" s="11">
        <v>16000</v>
      </c>
      <c r="I3056" s="11">
        <v>33305037</v>
      </c>
      <c r="J3056" s="6" t="s">
        <v>3170</v>
      </c>
      <c r="K3056" s="6" t="s">
        <v>1074</v>
      </c>
      <c r="L3056" s="6" t="s">
        <v>5155</v>
      </c>
      <c r="M3056" s="11"/>
      <c r="N3056" s="11"/>
      <c r="O3056" s="6"/>
      <c r="P3056" s="11"/>
      <c r="Q3056" s="11">
        <v>147</v>
      </c>
      <c r="R3056" s="6" t="s">
        <v>25</v>
      </c>
      <c r="S3056" s="6" t="s">
        <v>34</v>
      </c>
      <c r="T3056" s="6" t="s">
        <v>27</v>
      </c>
      <c r="U3056" s="11">
        <v>11000000</v>
      </c>
      <c r="V3056" s="11">
        <v>2015</v>
      </c>
      <c r="W3056" s="11">
        <v>638</v>
      </c>
      <c r="X3056" s="11">
        <v>7.3</v>
      </c>
      <c r="Y3056" s="11">
        <v>2.35</v>
      </c>
      <c r="Z3056" s="12">
        <v>34000</v>
      </c>
    </row>
    <row r="3057" spans="1:26" x14ac:dyDescent="0.25">
      <c r="A3057" s="8" t="s">
        <v>309</v>
      </c>
      <c r="B3057" s="9" t="s">
        <v>430</v>
      </c>
      <c r="C3057" s="13">
        <v>188</v>
      </c>
      <c r="D3057" s="13">
        <v>118</v>
      </c>
      <c r="E3057" s="13">
        <v>386</v>
      </c>
      <c r="F3057" s="13">
        <v>812</v>
      </c>
      <c r="G3057" s="9" t="s">
        <v>191</v>
      </c>
      <c r="H3057" s="13">
        <v>14000</v>
      </c>
      <c r="I3057" s="13">
        <v>10214647</v>
      </c>
      <c r="J3057" s="9" t="s">
        <v>3170</v>
      </c>
      <c r="K3057" s="9" t="s">
        <v>1074</v>
      </c>
      <c r="L3057" s="9"/>
      <c r="M3057" s="13"/>
      <c r="N3057" s="13"/>
      <c r="O3057" s="9"/>
      <c r="P3057" s="13"/>
      <c r="Q3057" s="13">
        <v>204</v>
      </c>
      <c r="R3057" s="9" t="s">
        <v>25</v>
      </c>
      <c r="S3057" s="9" t="s">
        <v>26</v>
      </c>
      <c r="T3057" s="9" t="s">
        <v>249</v>
      </c>
      <c r="U3057" s="13">
        <v>11000000</v>
      </c>
      <c r="V3057" s="13">
        <v>2004</v>
      </c>
      <c r="W3057" s="13">
        <v>1000</v>
      </c>
      <c r="X3057" s="13">
        <v>7.1</v>
      </c>
      <c r="Y3057" s="13">
        <v>2.35</v>
      </c>
      <c r="Z3057" s="14">
        <v>0</v>
      </c>
    </row>
    <row r="3058" spans="1:26" x14ac:dyDescent="0.25">
      <c r="A3058" s="5" t="s">
        <v>20</v>
      </c>
      <c r="B3058" s="6" t="s">
        <v>47</v>
      </c>
      <c r="C3058" s="11">
        <v>221</v>
      </c>
      <c r="D3058" s="11">
        <v>88</v>
      </c>
      <c r="E3058" s="11">
        <v>0</v>
      </c>
      <c r="F3058" s="11">
        <v>795</v>
      </c>
      <c r="G3058" s="6" t="s">
        <v>1016</v>
      </c>
      <c r="H3058" s="11">
        <v>901</v>
      </c>
      <c r="I3058" s="11">
        <v>11501093</v>
      </c>
      <c r="J3058" s="6" t="s">
        <v>599</v>
      </c>
      <c r="K3058" s="6" t="s">
        <v>478</v>
      </c>
      <c r="L3058" s="6" t="s">
        <v>1786</v>
      </c>
      <c r="M3058" s="11"/>
      <c r="N3058" s="11"/>
      <c r="O3058" s="6"/>
      <c r="P3058" s="11"/>
      <c r="Q3058" s="11">
        <v>604</v>
      </c>
      <c r="R3058" s="6" t="s">
        <v>25</v>
      </c>
      <c r="S3058" s="6" t="s">
        <v>26</v>
      </c>
      <c r="T3058" s="6" t="s">
        <v>249</v>
      </c>
      <c r="U3058" s="11">
        <v>13000000</v>
      </c>
      <c r="V3058" s="11">
        <v>1992</v>
      </c>
      <c r="W3058" s="11">
        <v>888</v>
      </c>
      <c r="X3058" s="11">
        <v>7.6</v>
      </c>
      <c r="Y3058" s="11">
        <v>1.85</v>
      </c>
      <c r="Z3058" s="12">
        <v>10000</v>
      </c>
    </row>
    <row r="3059" spans="1:26" x14ac:dyDescent="0.25">
      <c r="A3059" s="8" t="s">
        <v>20</v>
      </c>
      <c r="B3059" s="9" t="s">
        <v>3421</v>
      </c>
      <c r="C3059" s="13">
        <v>66</v>
      </c>
      <c r="D3059" s="13">
        <v>86</v>
      </c>
      <c r="E3059" s="13">
        <v>4</v>
      </c>
      <c r="F3059" s="13">
        <v>424</v>
      </c>
      <c r="G3059" s="9" t="s">
        <v>2428</v>
      </c>
      <c r="H3059" s="13">
        <v>960</v>
      </c>
      <c r="I3059" s="13">
        <v>4814244</v>
      </c>
      <c r="J3059" s="9" t="s">
        <v>599</v>
      </c>
      <c r="K3059" s="9" t="s">
        <v>4459</v>
      </c>
      <c r="L3059" s="9"/>
      <c r="M3059" s="13"/>
      <c r="N3059" s="13"/>
      <c r="O3059" s="9"/>
      <c r="P3059" s="13"/>
      <c r="Q3059" s="13">
        <v>107</v>
      </c>
      <c r="R3059" s="9" t="s">
        <v>25</v>
      </c>
      <c r="S3059" s="9" t="s">
        <v>121</v>
      </c>
      <c r="T3059" s="9" t="s">
        <v>249</v>
      </c>
      <c r="U3059" s="13">
        <v>11000000</v>
      </c>
      <c r="V3059" s="13">
        <v>2002</v>
      </c>
      <c r="W3059" s="13">
        <v>448</v>
      </c>
      <c r="X3059" s="13">
        <v>5.3</v>
      </c>
      <c r="Y3059" s="13">
        <v>1.85</v>
      </c>
      <c r="Z3059" s="14">
        <v>405</v>
      </c>
    </row>
    <row r="3060" spans="1:26" x14ac:dyDescent="0.25">
      <c r="A3060" s="5" t="s">
        <v>20</v>
      </c>
      <c r="B3060" s="6" t="s">
        <v>2057</v>
      </c>
      <c r="C3060" s="11">
        <v>80</v>
      </c>
      <c r="D3060" s="11">
        <v>118</v>
      </c>
      <c r="E3060" s="11">
        <v>529</v>
      </c>
      <c r="F3060" s="11">
        <v>472</v>
      </c>
      <c r="G3060" s="6" t="s">
        <v>101</v>
      </c>
      <c r="H3060" s="11">
        <v>40000</v>
      </c>
      <c r="I3060" s="11">
        <v>9170214</v>
      </c>
      <c r="J3060" s="6" t="s">
        <v>1074</v>
      </c>
      <c r="K3060" s="6" t="s">
        <v>4459</v>
      </c>
      <c r="L3060" s="6"/>
      <c r="M3060" s="11"/>
      <c r="N3060" s="11"/>
      <c r="O3060" s="6"/>
      <c r="P3060" s="11"/>
      <c r="Q3060" s="11">
        <v>292</v>
      </c>
      <c r="R3060" s="6" t="s">
        <v>25</v>
      </c>
      <c r="S3060" s="6" t="s">
        <v>26</v>
      </c>
      <c r="T3060" s="6" t="s">
        <v>27</v>
      </c>
      <c r="U3060" s="11">
        <v>11000000</v>
      </c>
      <c r="V3060" s="11">
        <v>1993</v>
      </c>
      <c r="W3060" s="11">
        <v>29000</v>
      </c>
      <c r="X3060" s="11">
        <v>7.8</v>
      </c>
      <c r="Y3060" s="11">
        <v>1.85</v>
      </c>
      <c r="Z3060" s="12">
        <v>14000</v>
      </c>
    </row>
    <row r="3061" spans="1:26" x14ac:dyDescent="0.25">
      <c r="A3061" s="8" t="s">
        <v>20</v>
      </c>
      <c r="B3061" s="9" t="s">
        <v>3423</v>
      </c>
      <c r="C3061" s="13">
        <v>25</v>
      </c>
      <c r="D3061" s="13">
        <v>125</v>
      </c>
      <c r="E3061" s="13">
        <v>10</v>
      </c>
      <c r="F3061" s="13">
        <v>109</v>
      </c>
      <c r="G3061" s="9" t="s">
        <v>3424</v>
      </c>
      <c r="H3061" s="13">
        <v>866</v>
      </c>
      <c r="I3061" s="13">
        <v>4068087</v>
      </c>
      <c r="J3061" s="9" t="s">
        <v>3170</v>
      </c>
      <c r="K3061" s="9" t="s">
        <v>1074</v>
      </c>
      <c r="L3061" s="9" t="s">
        <v>5155</v>
      </c>
      <c r="M3061" s="13"/>
      <c r="N3061" s="13"/>
      <c r="O3061" s="9"/>
      <c r="P3061" s="13"/>
      <c r="Q3061" s="13">
        <v>74</v>
      </c>
      <c r="R3061" s="9" t="s">
        <v>25</v>
      </c>
      <c r="S3061" s="9" t="s">
        <v>121</v>
      </c>
      <c r="T3061" s="9" t="s">
        <v>27</v>
      </c>
      <c r="U3061" s="13">
        <v>17000000</v>
      </c>
      <c r="V3061" s="13">
        <v>2003</v>
      </c>
      <c r="W3061" s="13">
        <v>147</v>
      </c>
      <c r="X3061" s="13">
        <v>7.7</v>
      </c>
      <c r="Y3061" s="13">
        <v>1.85</v>
      </c>
      <c r="Z3061" s="14">
        <v>0</v>
      </c>
    </row>
    <row r="3062" spans="1:26" x14ac:dyDescent="0.25">
      <c r="A3062" s="5" t="s">
        <v>20</v>
      </c>
      <c r="B3062" s="6" t="s">
        <v>2769</v>
      </c>
      <c r="C3062" s="11">
        <v>169</v>
      </c>
      <c r="D3062" s="11">
        <v>125</v>
      </c>
      <c r="E3062" s="11">
        <v>608</v>
      </c>
      <c r="F3062" s="11">
        <v>579</v>
      </c>
      <c r="G3062" s="6" t="s">
        <v>1402</v>
      </c>
      <c r="H3062" s="11">
        <v>979</v>
      </c>
      <c r="I3062" s="11">
        <v>3753806</v>
      </c>
      <c r="J3062" s="6" t="s">
        <v>5507</v>
      </c>
      <c r="K3062" s="6" t="s">
        <v>1074</v>
      </c>
      <c r="L3062" s="6"/>
      <c r="M3062" s="11"/>
      <c r="N3062" s="11"/>
      <c r="O3062" s="6"/>
      <c r="P3062" s="11"/>
      <c r="Q3062" s="11">
        <v>165</v>
      </c>
      <c r="R3062" s="6" t="s">
        <v>25</v>
      </c>
      <c r="S3062" s="6" t="s">
        <v>34</v>
      </c>
      <c r="T3062" s="6" t="s">
        <v>249</v>
      </c>
      <c r="U3062" s="11">
        <v>11000000</v>
      </c>
      <c r="V3062" s="11">
        <v>2004</v>
      </c>
      <c r="W3062" s="11">
        <v>594</v>
      </c>
      <c r="X3062" s="11">
        <v>7.7</v>
      </c>
      <c r="Y3062" s="11">
        <v>1.85</v>
      </c>
      <c r="Z3062" s="12">
        <v>0</v>
      </c>
    </row>
    <row r="3063" spans="1:26" x14ac:dyDescent="0.25">
      <c r="A3063" s="8" t="s">
        <v>20</v>
      </c>
      <c r="B3063" s="9" t="s">
        <v>3257</v>
      </c>
      <c r="C3063" s="13">
        <v>70</v>
      </c>
      <c r="D3063" s="13">
        <v>94</v>
      </c>
      <c r="E3063" s="13">
        <v>18</v>
      </c>
      <c r="F3063" s="13">
        <v>183</v>
      </c>
      <c r="G3063" s="9" t="s">
        <v>1450</v>
      </c>
      <c r="H3063" s="13">
        <v>658</v>
      </c>
      <c r="I3063" s="13">
        <v>3034181</v>
      </c>
      <c r="J3063" s="9" t="s">
        <v>599</v>
      </c>
      <c r="K3063" s="9" t="s">
        <v>2909</v>
      </c>
      <c r="L3063" s="9" t="s">
        <v>4459</v>
      </c>
      <c r="M3063" s="13"/>
      <c r="N3063" s="13"/>
      <c r="O3063" s="9"/>
      <c r="P3063" s="13"/>
      <c r="Q3063" s="13">
        <v>128</v>
      </c>
      <c r="R3063" s="9" t="s">
        <v>25</v>
      </c>
      <c r="S3063" s="9" t="s">
        <v>34</v>
      </c>
      <c r="T3063" s="9" t="s">
        <v>249</v>
      </c>
      <c r="U3063" s="13">
        <v>11000000</v>
      </c>
      <c r="V3063" s="13">
        <v>2002</v>
      </c>
      <c r="W3063" s="13">
        <v>463</v>
      </c>
      <c r="X3063" s="13">
        <v>5.4</v>
      </c>
      <c r="Y3063" s="13">
        <v>1.85</v>
      </c>
      <c r="Z3063" s="14">
        <v>550</v>
      </c>
    </row>
    <row r="3064" spans="1:26" x14ac:dyDescent="0.25">
      <c r="A3064" s="5" t="s">
        <v>20</v>
      </c>
      <c r="B3064" s="6" t="s">
        <v>2587</v>
      </c>
      <c r="C3064" s="11">
        <v>15</v>
      </c>
      <c r="D3064" s="11">
        <v>113</v>
      </c>
      <c r="E3064" s="11">
        <v>300</v>
      </c>
      <c r="F3064" s="11">
        <v>787</v>
      </c>
      <c r="G3064" s="6" t="s">
        <v>592</v>
      </c>
      <c r="H3064" s="11">
        <v>1000</v>
      </c>
      <c r="I3064" s="11">
        <v>2832826</v>
      </c>
      <c r="J3064" s="6" t="s">
        <v>599</v>
      </c>
      <c r="K3064" s="6" t="s">
        <v>1074</v>
      </c>
      <c r="L3064" s="6" t="s">
        <v>4459</v>
      </c>
      <c r="M3064" s="11"/>
      <c r="N3064" s="11"/>
      <c r="O3064" s="6"/>
      <c r="P3064" s="11"/>
      <c r="Q3064" s="11">
        <v>19</v>
      </c>
      <c r="R3064" s="6" t="s">
        <v>25</v>
      </c>
      <c r="S3064" s="6" t="s">
        <v>26</v>
      </c>
      <c r="T3064" s="6" t="s">
        <v>249</v>
      </c>
      <c r="U3064" s="11">
        <v>11000000</v>
      </c>
      <c r="V3064" s="11">
        <v>1995</v>
      </c>
      <c r="W3064" s="11">
        <v>979</v>
      </c>
      <c r="X3064" s="11">
        <v>6.2</v>
      </c>
      <c r="Y3064" s="11">
        <v>1.85</v>
      </c>
      <c r="Z3064" s="12">
        <v>174</v>
      </c>
    </row>
    <row r="3065" spans="1:26" x14ac:dyDescent="0.25">
      <c r="A3065" s="8" t="s">
        <v>20</v>
      </c>
      <c r="B3065" s="9" t="s">
        <v>1949</v>
      </c>
      <c r="C3065" s="13">
        <v>535</v>
      </c>
      <c r="D3065" s="13">
        <v>104</v>
      </c>
      <c r="E3065" s="13">
        <v>1000</v>
      </c>
      <c r="F3065" s="13">
        <v>272</v>
      </c>
      <c r="G3065" s="9" t="s">
        <v>1914</v>
      </c>
      <c r="H3065" s="13">
        <v>3000</v>
      </c>
      <c r="I3065" s="13">
        <v>13214255</v>
      </c>
      <c r="J3065" s="9" t="s">
        <v>1074</v>
      </c>
      <c r="K3065" s="9" t="s">
        <v>2909</v>
      </c>
      <c r="L3065" s="9"/>
      <c r="M3065" s="13"/>
      <c r="N3065" s="13"/>
      <c r="O3065" s="9"/>
      <c r="P3065" s="13"/>
      <c r="Q3065" s="13">
        <v>313</v>
      </c>
      <c r="R3065" s="9" t="s">
        <v>25</v>
      </c>
      <c r="S3065" s="9" t="s">
        <v>26</v>
      </c>
      <c r="T3065" s="9" t="s">
        <v>249</v>
      </c>
      <c r="U3065" s="13">
        <v>11000000</v>
      </c>
      <c r="V3065" s="13">
        <v>2013</v>
      </c>
      <c r="W3065" s="13">
        <v>275</v>
      </c>
      <c r="X3065" s="13">
        <v>7.4</v>
      </c>
      <c r="Y3065" s="13">
        <v>1.85</v>
      </c>
      <c r="Z3065" s="14">
        <v>26000</v>
      </c>
    </row>
    <row r="3066" spans="1:26" x14ac:dyDescent="0.25">
      <c r="A3066" s="5" t="s">
        <v>20</v>
      </c>
      <c r="B3066" s="6" t="s">
        <v>550</v>
      </c>
      <c r="C3066" s="11">
        <v>92</v>
      </c>
      <c r="D3066" s="11">
        <v>95</v>
      </c>
      <c r="E3066" s="11">
        <v>596</v>
      </c>
      <c r="F3066" s="11">
        <v>697</v>
      </c>
      <c r="G3066" s="6" t="s">
        <v>3238</v>
      </c>
      <c r="H3066" s="11">
        <v>1000</v>
      </c>
      <c r="I3066" s="11">
        <v>16017403</v>
      </c>
      <c r="J3066" s="6" t="s">
        <v>1074</v>
      </c>
      <c r="K3066" s="6" t="s">
        <v>4459</v>
      </c>
      <c r="L3066" s="6" t="s">
        <v>2604</v>
      </c>
      <c r="M3066" s="11"/>
      <c r="N3066" s="11"/>
      <c r="O3066" s="6"/>
      <c r="P3066" s="11"/>
      <c r="Q3066" s="11">
        <v>153</v>
      </c>
      <c r="R3066" s="6" t="s">
        <v>25</v>
      </c>
      <c r="S3066" s="6" t="s">
        <v>26</v>
      </c>
      <c r="T3066" s="6" t="s">
        <v>249</v>
      </c>
      <c r="U3066" s="11">
        <v>5000000</v>
      </c>
      <c r="V3066" s="11">
        <v>2001</v>
      </c>
      <c r="W3066" s="11">
        <v>835</v>
      </c>
      <c r="X3066" s="11">
        <v>6.2</v>
      </c>
      <c r="Y3066" s="11">
        <v>1.85</v>
      </c>
      <c r="Z3066" s="12">
        <v>0</v>
      </c>
    </row>
    <row r="3067" spans="1:26" x14ac:dyDescent="0.25">
      <c r="A3067" s="8" t="s">
        <v>20</v>
      </c>
      <c r="B3067" s="9" t="s">
        <v>3426</v>
      </c>
      <c r="C3067" s="13">
        <v>14</v>
      </c>
      <c r="D3067" s="13">
        <v>102</v>
      </c>
      <c r="E3067" s="13">
        <v>8</v>
      </c>
      <c r="F3067" s="13">
        <v>40</v>
      </c>
      <c r="G3067" s="9" t="s">
        <v>3427</v>
      </c>
      <c r="H3067" s="13">
        <v>14000</v>
      </c>
      <c r="I3067" s="13">
        <v>2807854</v>
      </c>
      <c r="J3067" s="9" t="s">
        <v>378</v>
      </c>
      <c r="K3067" s="9" t="s">
        <v>1074</v>
      </c>
      <c r="L3067" s="9" t="s">
        <v>4459</v>
      </c>
      <c r="M3067" s="13"/>
      <c r="N3067" s="13"/>
      <c r="O3067" s="9"/>
      <c r="P3067" s="13"/>
      <c r="Q3067" s="13">
        <v>39</v>
      </c>
      <c r="R3067" s="9" t="s">
        <v>25</v>
      </c>
      <c r="S3067" s="9" t="s">
        <v>26</v>
      </c>
      <c r="T3067" s="9" t="s">
        <v>27</v>
      </c>
      <c r="U3067" s="13">
        <v>11000000</v>
      </c>
      <c r="V3067" s="13">
        <v>1991</v>
      </c>
      <c r="W3067" s="13">
        <v>163</v>
      </c>
      <c r="X3067" s="13">
        <v>5.0999999999999996</v>
      </c>
      <c r="Y3067" s="13">
        <v>1.85</v>
      </c>
      <c r="Z3067" s="14">
        <v>967</v>
      </c>
    </row>
    <row r="3068" spans="1:26" x14ac:dyDescent="0.25">
      <c r="A3068" s="5" t="s">
        <v>20</v>
      </c>
      <c r="B3068" s="6" t="s">
        <v>3428</v>
      </c>
      <c r="C3068" s="11">
        <v>13</v>
      </c>
      <c r="D3068" s="11">
        <v>124</v>
      </c>
      <c r="E3068" s="11">
        <v>58</v>
      </c>
      <c r="F3068" s="11">
        <v>104</v>
      </c>
      <c r="G3068" s="6" t="s">
        <v>1732</v>
      </c>
      <c r="H3068" s="11">
        <v>338</v>
      </c>
      <c r="I3068" s="11"/>
      <c r="J3068" s="6" t="s">
        <v>1074</v>
      </c>
      <c r="K3068" s="6" t="s">
        <v>5155</v>
      </c>
      <c r="L3068" s="6"/>
      <c r="M3068" s="11"/>
      <c r="N3068" s="11"/>
      <c r="O3068" s="6"/>
      <c r="P3068" s="11"/>
      <c r="Q3068" s="11">
        <v>36</v>
      </c>
      <c r="R3068" s="6" t="s">
        <v>25</v>
      </c>
      <c r="S3068" s="6" t="s">
        <v>26</v>
      </c>
      <c r="T3068" s="6" t="s">
        <v>54</v>
      </c>
      <c r="U3068" s="11">
        <v>11000000</v>
      </c>
      <c r="V3068" s="11">
        <v>1970</v>
      </c>
      <c r="W3068" s="11">
        <v>275</v>
      </c>
      <c r="X3068" s="11">
        <v>6.9</v>
      </c>
      <c r="Y3068" s="11">
        <v>2.35</v>
      </c>
      <c r="Z3068" s="12">
        <v>608</v>
      </c>
    </row>
    <row r="3069" spans="1:26" x14ac:dyDescent="0.25">
      <c r="A3069" s="8" t="s">
        <v>20</v>
      </c>
      <c r="B3069" s="9" t="s">
        <v>3429</v>
      </c>
      <c r="C3069" s="13">
        <v>87</v>
      </c>
      <c r="D3069" s="13">
        <v>105</v>
      </c>
      <c r="E3069" s="13">
        <v>0</v>
      </c>
      <c r="F3069" s="13">
        <v>776</v>
      </c>
      <c r="G3069" s="9" t="s">
        <v>124</v>
      </c>
      <c r="H3069" s="13">
        <v>14000</v>
      </c>
      <c r="I3069" s="13">
        <v>540085</v>
      </c>
      <c r="J3069" s="9" t="s">
        <v>599</v>
      </c>
      <c r="K3069" s="9" t="s">
        <v>3976</v>
      </c>
      <c r="L3069" s="9" t="s">
        <v>4459</v>
      </c>
      <c r="M3069" s="13"/>
      <c r="N3069" s="13"/>
      <c r="O3069" s="9"/>
      <c r="P3069" s="13"/>
      <c r="Q3069" s="13">
        <v>69</v>
      </c>
      <c r="R3069" s="9" t="s">
        <v>25</v>
      </c>
      <c r="S3069" s="9" t="s">
        <v>26</v>
      </c>
      <c r="T3069" s="9" t="s">
        <v>249</v>
      </c>
      <c r="U3069" s="13"/>
      <c r="V3069" s="13">
        <v>2005</v>
      </c>
      <c r="W3069" s="13">
        <v>12000</v>
      </c>
      <c r="X3069" s="13">
        <v>6.3</v>
      </c>
      <c r="Y3069" s="13">
        <v>2.35</v>
      </c>
      <c r="Z3069" s="14">
        <v>0</v>
      </c>
    </row>
    <row r="3070" spans="1:26" x14ac:dyDescent="0.25">
      <c r="A3070" s="5" t="s">
        <v>20</v>
      </c>
      <c r="B3070" s="6" t="s">
        <v>3430</v>
      </c>
      <c r="C3070" s="11">
        <v>78</v>
      </c>
      <c r="D3070" s="11">
        <v>104</v>
      </c>
      <c r="E3070" s="11">
        <v>238</v>
      </c>
      <c r="F3070" s="11">
        <v>22</v>
      </c>
      <c r="G3070" s="6" t="s">
        <v>3431</v>
      </c>
      <c r="H3070" s="11">
        <v>60</v>
      </c>
      <c r="I3070" s="11">
        <v>352786</v>
      </c>
      <c r="J3070" s="6" t="s">
        <v>3170</v>
      </c>
      <c r="K3070" s="6" t="s">
        <v>1074</v>
      </c>
      <c r="L3070" s="6" t="s">
        <v>2909</v>
      </c>
      <c r="M3070" s="11"/>
      <c r="N3070" s="11"/>
      <c r="O3070" s="6"/>
      <c r="P3070" s="11"/>
      <c r="Q3070" s="11">
        <v>86</v>
      </c>
      <c r="R3070" s="6" t="s">
        <v>25</v>
      </c>
      <c r="S3070" s="6" t="s">
        <v>26</v>
      </c>
      <c r="T3070" s="6" t="s">
        <v>27</v>
      </c>
      <c r="U3070" s="11">
        <v>11000000</v>
      </c>
      <c r="V3070" s="11">
        <v>2006</v>
      </c>
      <c r="W3070" s="11">
        <v>35</v>
      </c>
      <c r="X3070" s="11">
        <v>6.8</v>
      </c>
      <c r="Y3070" s="11">
        <v>2.35</v>
      </c>
      <c r="Z3070" s="12">
        <v>0</v>
      </c>
    </row>
    <row r="3071" spans="1:26" x14ac:dyDescent="0.25">
      <c r="A3071" s="8" t="s">
        <v>20</v>
      </c>
      <c r="B3071" s="9" t="s">
        <v>2003</v>
      </c>
      <c r="C3071" s="13">
        <v>223</v>
      </c>
      <c r="D3071" s="13">
        <v>120</v>
      </c>
      <c r="E3071" s="13">
        <v>365</v>
      </c>
      <c r="F3071" s="13">
        <v>723</v>
      </c>
      <c r="G3071" s="9" t="s">
        <v>2004</v>
      </c>
      <c r="H3071" s="13">
        <v>887</v>
      </c>
      <c r="I3071" s="13">
        <v>76600000</v>
      </c>
      <c r="J3071" s="9" t="s">
        <v>478</v>
      </c>
      <c r="K3071" s="9" t="s">
        <v>1786</v>
      </c>
      <c r="L3071" s="9"/>
      <c r="M3071" s="13"/>
      <c r="N3071" s="13"/>
      <c r="O3071" s="9"/>
      <c r="P3071" s="13"/>
      <c r="Q3071" s="13">
        <v>321</v>
      </c>
      <c r="R3071" s="9" t="s">
        <v>25</v>
      </c>
      <c r="S3071" s="9" t="s">
        <v>26</v>
      </c>
      <c r="T3071" s="9" t="s">
        <v>54</v>
      </c>
      <c r="U3071" s="13">
        <v>10700000</v>
      </c>
      <c r="V3071" s="13">
        <v>1982</v>
      </c>
      <c r="W3071" s="13">
        <v>770</v>
      </c>
      <c r="X3071" s="13">
        <v>7.4</v>
      </c>
      <c r="Y3071" s="13">
        <v>2.35</v>
      </c>
      <c r="Z3071" s="14">
        <v>11000</v>
      </c>
    </row>
    <row r="3072" spans="1:26" x14ac:dyDescent="0.25">
      <c r="A3072" s="5" t="s">
        <v>20</v>
      </c>
      <c r="B3072" s="6" t="s">
        <v>2624</v>
      </c>
      <c r="C3072" s="11">
        <v>136</v>
      </c>
      <c r="D3072" s="11">
        <v>111</v>
      </c>
      <c r="E3072" s="11">
        <v>17</v>
      </c>
      <c r="F3072" s="11">
        <v>405</v>
      </c>
      <c r="G3072" s="6" t="s">
        <v>355</v>
      </c>
      <c r="H3072" s="11">
        <v>845</v>
      </c>
      <c r="I3072" s="11"/>
      <c r="J3072" s="6" t="s">
        <v>5507</v>
      </c>
      <c r="K3072" s="6" t="s">
        <v>1074</v>
      </c>
      <c r="L3072" s="6" t="s">
        <v>2604</v>
      </c>
      <c r="M3072" s="11"/>
      <c r="N3072" s="11"/>
      <c r="O3072" s="6"/>
      <c r="P3072" s="11"/>
      <c r="Q3072" s="11">
        <v>59</v>
      </c>
      <c r="R3072" s="6" t="s">
        <v>25</v>
      </c>
      <c r="S3072" s="6" t="s">
        <v>34</v>
      </c>
      <c r="T3072" s="6" t="s">
        <v>249</v>
      </c>
      <c r="U3072" s="11">
        <v>12000000</v>
      </c>
      <c r="V3072" s="11">
        <v>2010</v>
      </c>
      <c r="W3072" s="11">
        <v>641</v>
      </c>
      <c r="X3072" s="11">
        <v>5.7</v>
      </c>
      <c r="Y3072" s="11">
        <v>2.35</v>
      </c>
      <c r="Z3072" s="12">
        <v>0</v>
      </c>
    </row>
    <row r="3073" spans="1:26" x14ac:dyDescent="0.25">
      <c r="A3073" s="8" t="s">
        <v>20</v>
      </c>
      <c r="B3073" s="9" t="s">
        <v>3432</v>
      </c>
      <c r="C3073" s="13">
        <v>160</v>
      </c>
      <c r="D3073" s="13">
        <v>95</v>
      </c>
      <c r="E3073" s="13">
        <v>43</v>
      </c>
      <c r="F3073" s="13">
        <v>357</v>
      </c>
      <c r="G3073" s="9" t="s">
        <v>1679</v>
      </c>
      <c r="H3073" s="13">
        <v>3000</v>
      </c>
      <c r="I3073" s="13">
        <v>56729973</v>
      </c>
      <c r="J3073" s="9" t="s">
        <v>1786</v>
      </c>
      <c r="K3073" s="9" t="s">
        <v>5505</v>
      </c>
      <c r="L3073" s="9"/>
      <c r="M3073" s="13"/>
      <c r="N3073" s="13"/>
      <c r="O3073" s="9"/>
      <c r="P3073" s="13"/>
      <c r="Q3073" s="13">
        <v>262</v>
      </c>
      <c r="R3073" s="9" t="s">
        <v>25</v>
      </c>
      <c r="S3073" s="9" t="s">
        <v>26</v>
      </c>
      <c r="T3073" s="9" t="s">
        <v>249</v>
      </c>
      <c r="U3073" s="13">
        <v>10800000</v>
      </c>
      <c r="V3073" s="13">
        <v>2008</v>
      </c>
      <c r="W3073" s="13">
        <v>723</v>
      </c>
      <c r="X3073" s="13">
        <v>5.8</v>
      </c>
      <c r="Y3073" s="13">
        <v>1.85</v>
      </c>
      <c r="Z3073" s="14">
        <v>0</v>
      </c>
    </row>
    <row r="3074" spans="1:26" x14ac:dyDescent="0.25">
      <c r="A3074" s="5" t="s">
        <v>20</v>
      </c>
      <c r="B3074" s="6" t="s">
        <v>3433</v>
      </c>
      <c r="C3074" s="11">
        <v>28</v>
      </c>
      <c r="D3074" s="11">
        <v>96</v>
      </c>
      <c r="E3074" s="11">
        <v>4</v>
      </c>
      <c r="F3074" s="11">
        <v>199</v>
      </c>
      <c r="G3074" s="6" t="s">
        <v>1805</v>
      </c>
      <c r="H3074" s="11">
        <v>917</v>
      </c>
      <c r="I3074" s="11"/>
      <c r="J3074" s="6" t="s">
        <v>5507</v>
      </c>
      <c r="K3074" s="6" t="s">
        <v>1074</v>
      </c>
      <c r="L3074" s="6" t="s">
        <v>2604</v>
      </c>
      <c r="M3074" s="11"/>
      <c r="N3074" s="11"/>
      <c r="O3074" s="6"/>
      <c r="P3074" s="11"/>
      <c r="Q3074" s="11">
        <v>12</v>
      </c>
      <c r="R3074" s="6" t="s">
        <v>25</v>
      </c>
      <c r="S3074" s="6" t="s">
        <v>1943</v>
      </c>
      <c r="T3074" s="6" t="s">
        <v>3321</v>
      </c>
      <c r="U3074" s="11"/>
      <c r="V3074" s="11">
        <v>1969</v>
      </c>
      <c r="W3074" s="11">
        <v>545</v>
      </c>
      <c r="X3074" s="11">
        <v>6.2</v>
      </c>
      <c r="Y3074" s="11">
        <v>2.35</v>
      </c>
      <c r="Z3074" s="12">
        <v>85</v>
      </c>
    </row>
    <row r="3075" spans="1:26" x14ac:dyDescent="0.25">
      <c r="A3075" s="8" t="s">
        <v>20</v>
      </c>
      <c r="B3075" s="9" t="s">
        <v>3434</v>
      </c>
      <c r="C3075" s="13">
        <v>54</v>
      </c>
      <c r="D3075" s="13">
        <v>97</v>
      </c>
      <c r="E3075" s="13">
        <v>15</v>
      </c>
      <c r="F3075" s="13">
        <v>19</v>
      </c>
      <c r="G3075" s="9" t="s">
        <v>3435</v>
      </c>
      <c r="H3075" s="13">
        <v>142</v>
      </c>
      <c r="I3075" s="13"/>
      <c r="J3075" s="9" t="s">
        <v>599</v>
      </c>
      <c r="K3075" s="9" t="s">
        <v>1074</v>
      </c>
      <c r="L3075" s="9" t="s">
        <v>4459</v>
      </c>
      <c r="M3075" s="13"/>
      <c r="N3075" s="13"/>
      <c r="O3075" s="9"/>
      <c r="P3075" s="13"/>
      <c r="Q3075" s="13">
        <v>111</v>
      </c>
      <c r="R3075" s="9" t="s">
        <v>25</v>
      </c>
      <c r="S3075" s="9" t="s">
        <v>26</v>
      </c>
      <c r="T3075" s="9" t="s">
        <v>27</v>
      </c>
      <c r="U3075" s="13">
        <v>11000000</v>
      </c>
      <c r="V3075" s="13">
        <v>2012</v>
      </c>
      <c r="W3075" s="13">
        <v>79</v>
      </c>
      <c r="X3075" s="13">
        <v>4.3</v>
      </c>
      <c r="Y3075" s="13">
        <v>2.35</v>
      </c>
      <c r="Z3075" s="14">
        <v>18000</v>
      </c>
    </row>
    <row r="3076" spans="1:26" x14ac:dyDescent="0.25">
      <c r="A3076" s="5" t="s">
        <v>20</v>
      </c>
      <c r="B3076" s="6" t="s">
        <v>3436</v>
      </c>
      <c r="C3076" s="11">
        <v>75</v>
      </c>
      <c r="D3076" s="11">
        <v>118</v>
      </c>
      <c r="E3076" s="11">
        <v>10</v>
      </c>
      <c r="F3076" s="11">
        <v>48</v>
      </c>
      <c r="G3076" s="6" t="s">
        <v>3437</v>
      </c>
      <c r="H3076" s="11">
        <v>172</v>
      </c>
      <c r="I3076" s="11">
        <v>399879</v>
      </c>
      <c r="J3076" s="6" t="s">
        <v>5507</v>
      </c>
      <c r="K3076" s="6" t="s">
        <v>1074</v>
      </c>
      <c r="L3076" s="6" t="s">
        <v>5505</v>
      </c>
      <c r="M3076" s="11" t="s">
        <v>2604</v>
      </c>
      <c r="N3076" s="11"/>
      <c r="O3076" s="6"/>
      <c r="P3076" s="11"/>
      <c r="Q3076" s="11">
        <v>115</v>
      </c>
      <c r="R3076" s="6" t="s">
        <v>25</v>
      </c>
      <c r="S3076" s="6" t="s">
        <v>163</v>
      </c>
      <c r="T3076" s="6" t="s">
        <v>249</v>
      </c>
      <c r="U3076" s="11">
        <v>15000000</v>
      </c>
      <c r="V3076" s="11">
        <v>2006</v>
      </c>
      <c r="W3076" s="11">
        <v>71</v>
      </c>
      <c r="X3076" s="11">
        <v>6.4</v>
      </c>
      <c r="Y3076" s="11">
        <v>2.35</v>
      </c>
      <c r="Z3076" s="12">
        <v>302</v>
      </c>
    </row>
    <row r="3077" spans="1:26" x14ac:dyDescent="0.25">
      <c r="A3077" s="8" t="s">
        <v>20</v>
      </c>
      <c r="B3077" s="9" t="s">
        <v>3438</v>
      </c>
      <c r="C3077" s="13">
        <v>20</v>
      </c>
      <c r="D3077" s="13">
        <v>193</v>
      </c>
      <c r="E3077" s="13">
        <v>160</v>
      </c>
      <c r="F3077" s="13">
        <v>860</v>
      </c>
      <c r="G3077" s="9" t="s">
        <v>3439</v>
      </c>
      <c r="H3077" s="13">
        <v>8000</v>
      </c>
      <c r="I3077" s="13">
        <v>3275443</v>
      </c>
      <c r="J3077" s="9" t="s">
        <v>1074</v>
      </c>
      <c r="K3077" s="9"/>
      <c r="L3077" s="9"/>
      <c r="M3077" s="13"/>
      <c r="N3077" s="13"/>
      <c r="O3077" s="9"/>
      <c r="P3077" s="13"/>
      <c r="Q3077" s="13">
        <v>264</v>
      </c>
      <c r="R3077" s="9" t="s">
        <v>1600</v>
      </c>
      <c r="S3077" s="9" t="s">
        <v>1601</v>
      </c>
      <c r="T3077" s="9" t="s">
        <v>249</v>
      </c>
      <c r="U3077" s="13">
        <v>700000000</v>
      </c>
      <c r="V3077" s="13">
        <v>2006</v>
      </c>
      <c r="W3077" s="13">
        <v>1000</v>
      </c>
      <c r="X3077" s="13">
        <v>6</v>
      </c>
      <c r="Y3077" s="13">
        <v>2.35</v>
      </c>
      <c r="Z3077" s="14">
        <v>659</v>
      </c>
    </row>
    <row r="3078" spans="1:26" x14ac:dyDescent="0.25">
      <c r="A3078" s="5" t="s">
        <v>20</v>
      </c>
      <c r="B3078" s="6" t="s">
        <v>1694</v>
      </c>
      <c r="C3078" s="11">
        <v>105</v>
      </c>
      <c r="D3078" s="11">
        <v>97</v>
      </c>
      <c r="E3078" s="11">
        <v>32</v>
      </c>
      <c r="F3078" s="11">
        <v>327</v>
      </c>
      <c r="G3078" s="6" t="s">
        <v>300</v>
      </c>
      <c r="H3078" s="11">
        <v>893</v>
      </c>
      <c r="I3078" s="11">
        <v>18535191</v>
      </c>
      <c r="J3078" s="6" t="s">
        <v>599</v>
      </c>
      <c r="K3078" s="6" t="s">
        <v>4459</v>
      </c>
      <c r="L3078" s="6"/>
      <c r="M3078" s="11"/>
      <c r="N3078" s="11"/>
      <c r="O3078" s="6"/>
      <c r="P3078" s="11"/>
      <c r="Q3078" s="11">
        <v>132</v>
      </c>
      <c r="R3078" s="6" t="s">
        <v>25</v>
      </c>
      <c r="S3078" s="6" t="s">
        <v>34</v>
      </c>
      <c r="T3078" s="6" t="s">
        <v>27</v>
      </c>
      <c r="U3078" s="11">
        <v>14000000</v>
      </c>
      <c r="V3078" s="11">
        <v>1999</v>
      </c>
      <c r="W3078" s="11">
        <v>692</v>
      </c>
      <c r="X3078" s="11">
        <v>6.9</v>
      </c>
      <c r="Y3078" s="11">
        <v>1.85</v>
      </c>
      <c r="Z3078" s="12">
        <v>646</v>
      </c>
    </row>
    <row r="3079" spans="1:26" x14ac:dyDescent="0.25">
      <c r="A3079" s="8" t="s">
        <v>20</v>
      </c>
      <c r="B3079" s="9" t="s">
        <v>3441</v>
      </c>
      <c r="C3079" s="13">
        <v>120</v>
      </c>
      <c r="D3079" s="13">
        <v>98</v>
      </c>
      <c r="E3079" s="13">
        <v>7</v>
      </c>
      <c r="F3079" s="13">
        <v>507</v>
      </c>
      <c r="G3079" s="9" t="s">
        <v>710</v>
      </c>
      <c r="H3079" s="13">
        <v>805</v>
      </c>
      <c r="I3079" s="13">
        <v>23838</v>
      </c>
      <c r="J3079" s="9" t="s">
        <v>1786</v>
      </c>
      <c r="K3079" s="9" t="s">
        <v>2970</v>
      </c>
      <c r="L3079" s="9" t="s">
        <v>2604</v>
      </c>
      <c r="M3079" s="13"/>
      <c r="N3079" s="13"/>
      <c r="O3079" s="9"/>
      <c r="P3079" s="13"/>
      <c r="Q3079" s="13">
        <v>160</v>
      </c>
      <c r="R3079" s="9" t="s">
        <v>25</v>
      </c>
      <c r="S3079" s="9" t="s">
        <v>34</v>
      </c>
      <c r="T3079" s="9" t="s">
        <v>249</v>
      </c>
      <c r="U3079" s="13">
        <v>7000000</v>
      </c>
      <c r="V3079" s="13">
        <v>2013</v>
      </c>
      <c r="W3079" s="13">
        <v>766</v>
      </c>
      <c r="X3079" s="13">
        <v>5.5</v>
      </c>
      <c r="Y3079" s="13">
        <v>2.35</v>
      </c>
      <c r="Z3079" s="14">
        <v>0</v>
      </c>
    </row>
    <row r="3080" spans="1:26" x14ac:dyDescent="0.25">
      <c r="A3080" s="5" t="s">
        <v>20</v>
      </c>
      <c r="B3080" s="6" t="s">
        <v>3442</v>
      </c>
      <c r="C3080" s="11">
        <v>108</v>
      </c>
      <c r="D3080" s="11">
        <v>103</v>
      </c>
      <c r="E3080" s="11">
        <v>57</v>
      </c>
      <c r="F3080" s="11">
        <v>132</v>
      </c>
      <c r="G3080" s="6" t="s">
        <v>70</v>
      </c>
      <c r="H3080" s="11">
        <v>541</v>
      </c>
      <c r="I3080" s="11">
        <v>22160085</v>
      </c>
      <c r="J3080" s="6" t="s">
        <v>1786</v>
      </c>
      <c r="K3080" s="6"/>
      <c r="L3080" s="6"/>
      <c r="M3080" s="11"/>
      <c r="N3080" s="11"/>
      <c r="O3080" s="6"/>
      <c r="P3080" s="11"/>
      <c r="Q3080" s="11">
        <v>349</v>
      </c>
      <c r="R3080" s="6" t="s">
        <v>25</v>
      </c>
      <c r="S3080" s="6" t="s">
        <v>26</v>
      </c>
      <c r="T3080" s="6" t="s">
        <v>27</v>
      </c>
      <c r="U3080" s="11">
        <v>10600000</v>
      </c>
      <c r="V3080" s="11">
        <v>2002</v>
      </c>
      <c r="W3080" s="11">
        <v>451</v>
      </c>
      <c r="X3080" s="11">
        <v>5.4</v>
      </c>
      <c r="Y3080" s="11">
        <v>2.35</v>
      </c>
      <c r="Z3080" s="12">
        <v>1000</v>
      </c>
    </row>
    <row r="3081" spans="1:26" x14ac:dyDescent="0.25">
      <c r="A3081" s="8" t="s">
        <v>20</v>
      </c>
      <c r="B3081" s="9" t="s">
        <v>1162</v>
      </c>
      <c r="C3081" s="13">
        <v>285</v>
      </c>
      <c r="D3081" s="13">
        <v>161</v>
      </c>
      <c r="E3081" s="13">
        <v>0</v>
      </c>
      <c r="F3081" s="13">
        <v>73</v>
      </c>
      <c r="G3081" s="9" t="s">
        <v>3443</v>
      </c>
      <c r="H3081" s="13">
        <v>273</v>
      </c>
      <c r="I3081" s="13">
        <v>56715371</v>
      </c>
      <c r="J3081" s="9" t="s">
        <v>378</v>
      </c>
      <c r="K3081" s="9" t="s">
        <v>5505</v>
      </c>
      <c r="L3081" s="9" t="s">
        <v>2970</v>
      </c>
      <c r="M3081" s="13"/>
      <c r="N3081" s="13"/>
      <c r="O3081" s="9"/>
      <c r="P3081" s="13"/>
      <c r="Q3081" s="13">
        <v>1736</v>
      </c>
      <c r="R3081" s="9" t="s">
        <v>25</v>
      </c>
      <c r="S3081" s="9" t="s">
        <v>34</v>
      </c>
      <c r="T3081" s="9" t="s">
        <v>126</v>
      </c>
      <c r="U3081" s="13">
        <v>12000000</v>
      </c>
      <c r="V3081" s="13">
        <v>1968</v>
      </c>
      <c r="W3081" s="13">
        <v>117</v>
      </c>
      <c r="X3081" s="13">
        <v>8.3000000000000007</v>
      </c>
      <c r="Y3081" s="13">
        <v>2.2000000000000002</v>
      </c>
      <c r="Z3081" s="14">
        <v>24000</v>
      </c>
    </row>
    <row r="3082" spans="1:26" x14ac:dyDescent="0.25">
      <c r="A3082" s="5" t="s">
        <v>20</v>
      </c>
      <c r="B3082" s="6" t="s">
        <v>172</v>
      </c>
      <c r="C3082" s="11">
        <v>215</v>
      </c>
      <c r="D3082" s="11">
        <v>120</v>
      </c>
      <c r="E3082" s="11">
        <v>14000</v>
      </c>
      <c r="F3082" s="11">
        <v>548</v>
      </c>
      <c r="G3082" s="6" t="s">
        <v>3444</v>
      </c>
      <c r="H3082" s="11">
        <v>861</v>
      </c>
      <c r="I3082" s="11">
        <v>434949459</v>
      </c>
      <c r="J3082" s="6" t="s">
        <v>4118</v>
      </c>
      <c r="K3082" s="6" t="s">
        <v>2970</v>
      </c>
      <c r="L3082" s="6"/>
      <c r="M3082" s="11"/>
      <c r="N3082" s="11"/>
      <c r="O3082" s="6"/>
      <c r="P3082" s="11"/>
      <c r="Q3082" s="11">
        <v>515</v>
      </c>
      <c r="R3082" s="6" t="s">
        <v>25</v>
      </c>
      <c r="S3082" s="6" t="s">
        <v>26</v>
      </c>
      <c r="T3082" s="6" t="s">
        <v>54</v>
      </c>
      <c r="U3082" s="11">
        <v>10500000</v>
      </c>
      <c r="V3082" s="11">
        <v>1982</v>
      </c>
      <c r="W3082" s="11">
        <v>725</v>
      </c>
      <c r="X3082" s="11">
        <v>7.9</v>
      </c>
      <c r="Y3082" s="11">
        <v>1.85</v>
      </c>
      <c r="Z3082" s="12">
        <v>34000</v>
      </c>
    </row>
    <row r="3083" spans="1:26" x14ac:dyDescent="0.25">
      <c r="A3083" s="8" t="s">
        <v>20</v>
      </c>
      <c r="B3083" s="9" t="s">
        <v>3445</v>
      </c>
      <c r="C3083" s="13">
        <v>81</v>
      </c>
      <c r="D3083" s="13">
        <v>97</v>
      </c>
      <c r="E3083" s="13">
        <v>21</v>
      </c>
      <c r="F3083" s="13">
        <v>499</v>
      </c>
      <c r="G3083" s="9" t="s">
        <v>2342</v>
      </c>
      <c r="H3083" s="13">
        <v>17000</v>
      </c>
      <c r="I3083" s="13">
        <v>11043445</v>
      </c>
      <c r="J3083" s="9" t="s">
        <v>599</v>
      </c>
      <c r="K3083" s="9" t="s">
        <v>1074</v>
      </c>
      <c r="L3083" s="9" t="s">
        <v>4459</v>
      </c>
      <c r="M3083" s="13"/>
      <c r="N3083" s="13"/>
      <c r="O3083" s="9"/>
      <c r="P3083" s="13"/>
      <c r="Q3083" s="13">
        <v>74</v>
      </c>
      <c r="R3083" s="9" t="s">
        <v>25</v>
      </c>
      <c r="S3083" s="9" t="s">
        <v>26</v>
      </c>
      <c r="T3083" s="9" t="s">
        <v>27</v>
      </c>
      <c r="U3083" s="13">
        <v>10000000</v>
      </c>
      <c r="V3083" s="13">
        <v>2007</v>
      </c>
      <c r="W3083" s="13">
        <v>1000</v>
      </c>
      <c r="X3083" s="13">
        <v>6.5</v>
      </c>
      <c r="Y3083" s="13">
        <v>2.35</v>
      </c>
      <c r="Z3083" s="14">
        <v>1000</v>
      </c>
    </row>
    <row r="3084" spans="1:26" x14ac:dyDescent="0.25">
      <c r="A3084" s="5" t="s">
        <v>20</v>
      </c>
      <c r="B3084" s="6" t="s">
        <v>3446</v>
      </c>
      <c r="C3084" s="11">
        <v>17</v>
      </c>
      <c r="D3084" s="11">
        <v>97</v>
      </c>
      <c r="E3084" s="11">
        <v>4</v>
      </c>
      <c r="F3084" s="11">
        <v>194</v>
      </c>
      <c r="G3084" s="6" t="s">
        <v>3000</v>
      </c>
      <c r="H3084" s="11">
        <v>882</v>
      </c>
      <c r="I3084" s="11"/>
      <c r="J3084" s="6" t="s">
        <v>378</v>
      </c>
      <c r="K3084" s="6" t="s">
        <v>1074</v>
      </c>
      <c r="L3084" s="6"/>
      <c r="M3084" s="11"/>
      <c r="N3084" s="11"/>
      <c r="O3084" s="6"/>
      <c r="P3084" s="11"/>
      <c r="Q3084" s="11">
        <v>28</v>
      </c>
      <c r="R3084" s="6" t="s">
        <v>25</v>
      </c>
      <c r="S3084" s="6" t="s">
        <v>121</v>
      </c>
      <c r="T3084" s="6" t="s">
        <v>54</v>
      </c>
      <c r="U3084" s="11">
        <v>12500000</v>
      </c>
      <c r="V3084" s="11">
        <v>2004</v>
      </c>
      <c r="W3084" s="11">
        <v>450</v>
      </c>
      <c r="X3084" s="11">
        <v>6.3</v>
      </c>
      <c r="Y3084" s="11">
        <v>1.85</v>
      </c>
      <c r="Z3084" s="12">
        <v>392</v>
      </c>
    </row>
    <row r="3085" spans="1:26" x14ac:dyDescent="0.25">
      <c r="A3085" s="8" t="s">
        <v>20</v>
      </c>
      <c r="B3085" s="9" t="s">
        <v>3447</v>
      </c>
      <c r="C3085" s="13">
        <v>5</v>
      </c>
      <c r="D3085" s="13">
        <v>99</v>
      </c>
      <c r="E3085" s="13">
        <v>11</v>
      </c>
      <c r="F3085" s="13">
        <v>327</v>
      </c>
      <c r="G3085" s="9" t="s">
        <v>3448</v>
      </c>
      <c r="H3085" s="13">
        <v>665</v>
      </c>
      <c r="I3085" s="13">
        <v>125169</v>
      </c>
      <c r="J3085" s="9" t="s">
        <v>599</v>
      </c>
      <c r="K3085" s="9" t="s">
        <v>1074</v>
      </c>
      <c r="L3085" s="9"/>
      <c r="M3085" s="13"/>
      <c r="N3085" s="13"/>
      <c r="O3085" s="9"/>
      <c r="P3085" s="13"/>
      <c r="Q3085" s="13">
        <v>31</v>
      </c>
      <c r="R3085" s="9" t="s">
        <v>25</v>
      </c>
      <c r="S3085" s="9" t="s">
        <v>26</v>
      </c>
      <c r="T3085" s="9" t="s">
        <v>249</v>
      </c>
      <c r="U3085" s="13">
        <v>10500000</v>
      </c>
      <c r="V3085" s="13">
        <v>1994</v>
      </c>
      <c r="W3085" s="13">
        <v>446</v>
      </c>
      <c r="X3085" s="13">
        <v>6.4</v>
      </c>
      <c r="Y3085" s="13"/>
      <c r="Z3085" s="14">
        <v>119</v>
      </c>
    </row>
    <row r="3086" spans="1:26" x14ac:dyDescent="0.25">
      <c r="A3086" s="5" t="s">
        <v>20</v>
      </c>
      <c r="B3086" s="6" t="s">
        <v>42</v>
      </c>
      <c r="C3086" s="11">
        <v>3</v>
      </c>
      <c r="D3086" s="11">
        <v>24</v>
      </c>
      <c r="E3086" s="11"/>
      <c r="F3086" s="11">
        <v>44</v>
      </c>
      <c r="G3086" s="6" t="s">
        <v>3449</v>
      </c>
      <c r="H3086" s="11">
        <v>381</v>
      </c>
      <c r="I3086" s="11"/>
      <c r="J3086" s="6" t="s">
        <v>599</v>
      </c>
      <c r="K3086" s="6"/>
      <c r="L3086" s="6"/>
      <c r="M3086" s="11"/>
      <c r="N3086" s="11"/>
      <c r="O3086" s="6"/>
      <c r="P3086" s="11"/>
      <c r="Q3086" s="11">
        <v>18</v>
      </c>
      <c r="R3086" s="6" t="s">
        <v>25</v>
      </c>
      <c r="S3086" s="6" t="s">
        <v>34</v>
      </c>
      <c r="T3086" s="6" t="s">
        <v>42</v>
      </c>
      <c r="U3086" s="11"/>
      <c r="V3086" s="11"/>
      <c r="W3086" s="11">
        <v>102</v>
      </c>
      <c r="X3086" s="11">
        <v>7.9</v>
      </c>
      <c r="Y3086" s="11"/>
      <c r="Z3086" s="12">
        <v>0</v>
      </c>
    </row>
    <row r="3087" spans="1:26" x14ac:dyDescent="0.25">
      <c r="A3087" s="8" t="s">
        <v>20</v>
      </c>
      <c r="B3087" s="9" t="s">
        <v>3450</v>
      </c>
      <c r="C3087" s="13">
        <v>10</v>
      </c>
      <c r="D3087" s="13">
        <v>144</v>
      </c>
      <c r="E3087" s="13">
        <v>0</v>
      </c>
      <c r="F3087" s="13">
        <v>119</v>
      </c>
      <c r="G3087" s="9" t="s">
        <v>3451</v>
      </c>
      <c r="H3087" s="13">
        <v>564</v>
      </c>
      <c r="I3087" s="13">
        <v>1165104</v>
      </c>
      <c r="J3087" s="9" t="s">
        <v>599</v>
      </c>
      <c r="K3087" s="9"/>
      <c r="L3087" s="9"/>
      <c r="M3087" s="13"/>
      <c r="N3087" s="13"/>
      <c r="O3087" s="9"/>
      <c r="P3087" s="13"/>
      <c r="Q3087" s="13">
        <v>43</v>
      </c>
      <c r="R3087" s="9" t="s">
        <v>1600</v>
      </c>
      <c r="S3087" s="9" t="s">
        <v>1601</v>
      </c>
      <c r="T3087" s="9" t="s">
        <v>42</v>
      </c>
      <c r="U3087" s="13"/>
      <c r="V3087" s="13">
        <v>2010</v>
      </c>
      <c r="W3087" s="13">
        <v>154</v>
      </c>
      <c r="X3087" s="13">
        <v>5.3</v>
      </c>
      <c r="Y3087" s="13"/>
      <c r="Z3087" s="14">
        <v>250</v>
      </c>
    </row>
    <row r="3088" spans="1:26" x14ac:dyDescent="0.25">
      <c r="A3088" s="5" t="s">
        <v>20</v>
      </c>
      <c r="B3088" s="6" t="s">
        <v>3235</v>
      </c>
      <c r="C3088" s="11">
        <v>43</v>
      </c>
      <c r="D3088" s="11">
        <v>111</v>
      </c>
      <c r="E3088" s="11">
        <v>58</v>
      </c>
      <c r="F3088" s="11">
        <v>258</v>
      </c>
      <c r="G3088" s="6" t="s">
        <v>3452</v>
      </c>
      <c r="H3088" s="11">
        <v>482</v>
      </c>
      <c r="I3088" s="11">
        <v>1066555</v>
      </c>
      <c r="J3088" s="6" t="s">
        <v>1074</v>
      </c>
      <c r="K3088" s="6" t="s">
        <v>5155</v>
      </c>
      <c r="L3088" s="6" t="s">
        <v>4459</v>
      </c>
      <c r="M3088" s="11" t="s">
        <v>3495</v>
      </c>
      <c r="N3088" s="11"/>
      <c r="O3088" s="6"/>
      <c r="P3088" s="11"/>
      <c r="Q3088" s="11">
        <v>111</v>
      </c>
      <c r="R3088" s="6" t="s">
        <v>42</v>
      </c>
      <c r="S3088" s="6" t="s">
        <v>26</v>
      </c>
      <c r="T3088" s="6" t="s">
        <v>249</v>
      </c>
      <c r="U3088" s="11">
        <v>11000000</v>
      </c>
      <c r="V3088" s="11">
        <v>2007</v>
      </c>
      <c r="W3088" s="11">
        <v>362</v>
      </c>
      <c r="X3088" s="11">
        <v>5.8</v>
      </c>
      <c r="Y3088" s="11">
        <v>1.85</v>
      </c>
      <c r="Z3088" s="12">
        <v>411</v>
      </c>
    </row>
    <row r="3089" spans="1:26" x14ac:dyDescent="0.25">
      <c r="A3089" s="8" t="s">
        <v>20</v>
      </c>
      <c r="B3089" s="9" t="s">
        <v>3453</v>
      </c>
      <c r="C3089" s="13">
        <v>43</v>
      </c>
      <c r="D3089" s="13">
        <v>145</v>
      </c>
      <c r="E3089" s="13">
        <v>0</v>
      </c>
      <c r="F3089" s="13">
        <v>280</v>
      </c>
      <c r="G3089" s="9" t="s">
        <v>1924</v>
      </c>
      <c r="H3089" s="13">
        <v>639</v>
      </c>
      <c r="I3089" s="13">
        <v>5669081</v>
      </c>
      <c r="J3089" s="9" t="s">
        <v>1074</v>
      </c>
      <c r="K3089" s="9" t="s">
        <v>5155</v>
      </c>
      <c r="L3089" s="9" t="s">
        <v>5508</v>
      </c>
      <c r="M3089" s="13"/>
      <c r="N3089" s="13"/>
      <c r="O3089" s="9"/>
      <c r="P3089" s="13"/>
      <c r="Q3089" s="13">
        <v>57</v>
      </c>
      <c r="R3089" s="9" t="s">
        <v>919</v>
      </c>
      <c r="S3089" s="9" t="s">
        <v>953</v>
      </c>
      <c r="T3089" s="9" t="s">
        <v>249</v>
      </c>
      <c r="U3089" s="13">
        <v>10818775</v>
      </c>
      <c r="V3089" s="13">
        <v>2012</v>
      </c>
      <c r="W3089" s="13">
        <v>377</v>
      </c>
      <c r="X3089" s="13">
        <v>6.6</v>
      </c>
      <c r="Y3089" s="13">
        <v>2.35</v>
      </c>
      <c r="Z3089" s="14">
        <v>0</v>
      </c>
    </row>
    <row r="3090" spans="1:26" x14ac:dyDescent="0.25">
      <c r="A3090" s="5" t="s">
        <v>20</v>
      </c>
      <c r="B3090" s="6" t="s">
        <v>3454</v>
      </c>
      <c r="C3090" s="11">
        <v>94</v>
      </c>
      <c r="D3090" s="11">
        <v>106</v>
      </c>
      <c r="E3090" s="11">
        <v>7</v>
      </c>
      <c r="F3090" s="11">
        <v>24</v>
      </c>
      <c r="G3090" s="6" t="s">
        <v>3455</v>
      </c>
      <c r="H3090" s="11">
        <v>68</v>
      </c>
      <c r="I3090" s="11"/>
      <c r="J3090" s="6" t="s">
        <v>599</v>
      </c>
      <c r="K3090" s="6" t="s">
        <v>1074</v>
      </c>
      <c r="L3090" s="6" t="s">
        <v>2909</v>
      </c>
      <c r="M3090" s="11"/>
      <c r="N3090" s="11"/>
      <c r="O3090" s="6"/>
      <c r="P3090" s="11"/>
      <c r="Q3090" s="11">
        <v>27</v>
      </c>
      <c r="R3090" s="6" t="s">
        <v>537</v>
      </c>
      <c r="S3090" s="6" t="s">
        <v>538</v>
      </c>
      <c r="T3090" s="6" t="s">
        <v>42</v>
      </c>
      <c r="U3090" s="11">
        <v>11000000</v>
      </c>
      <c r="V3090" s="11">
        <v>2014</v>
      </c>
      <c r="W3090" s="11">
        <v>29</v>
      </c>
      <c r="X3090" s="11">
        <v>7.4</v>
      </c>
      <c r="Y3090" s="11">
        <v>1.85</v>
      </c>
      <c r="Z3090" s="12">
        <v>0</v>
      </c>
    </row>
    <row r="3091" spans="1:26" x14ac:dyDescent="0.25">
      <c r="A3091" s="8" t="s">
        <v>20</v>
      </c>
      <c r="B3091" s="9" t="s">
        <v>1708</v>
      </c>
      <c r="C3091" s="13">
        <v>161</v>
      </c>
      <c r="D3091" s="13">
        <v>126</v>
      </c>
      <c r="E3091" s="13">
        <v>835</v>
      </c>
      <c r="F3091" s="13">
        <v>893</v>
      </c>
      <c r="G3091" s="9" t="s">
        <v>448</v>
      </c>
      <c r="H3091" s="13">
        <v>49000</v>
      </c>
      <c r="I3091" s="13">
        <v>138339411</v>
      </c>
      <c r="J3091" s="9" t="s">
        <v>1074</v>
      </c>
      <c r="K3091" s="9"/>
      <c r="L3091" s="9"/>
      <c r="M3091" s="13"/>
      <c r="N3091" s="13"/>
      <c r="O3091" s="9"/>
      <c r="P3091" s="13"/>
      <c r="Q3091" s="13">
        <v>682</v>
      </c>
      <c r="R3091" s="9" t="s">
        <v>25</v>
      </c>
      <c r="S3091" s="9" t="s">
        <v>26</v>
      </c>
      <c r="T3091" s="9" t="s">
        <v>249</v>
      </c>
      <c r="U3091" s="13">
        <v>10000000</v>
      </c>
      <c r="V3091" s="13">
        <v>1997</v>
      </c>
      <c r="W3091" s="13">
        <v>13000</v>
      </c>
      <c r="X3091" s="13">
        <v>8.3000000000000007</v>
      </c>
      <c r="Y3091" s="13">
        <v>1.85</v>
      </c>
      <c r="Z3091" s="14">
        <v>31000</v>
      </c>
    </row>
    <row r="3092" spans="1:26" x14ac:dyDescent="0.25">
      <c r="A3092" s="5" t="s">
        <v>20</v>
      </c>
      <c r="B3092" s="6" t="s">
        <v>3456</v>
      </c>
      <c r="C3092" s="11">
        <v>38</v>
      </c>
      <c r="D3092" s="11">
        <v>106</v>
      </c>
      <c r="E3092" s="11">
        <v>29</v>
      </c>
      <c r="F3092" s="11">
        <v>571</v>
      </c>
      <c r="G3092" s="6" t="s">
        <v>316</v>
      </c>
      <c r="H3092" s="11">
        <v>14000</v>
      </c>
      <c r="I3092" s="11"/>
      <c r="J3092" s="6" t="s">
        <v>1074</v>
      </c>
      <c r="K3092" s="6" t="s">
        <v>2604</v>
      </c>
      <c r="L3092" s="6"/>
      <c r="M3092" s="11"/>
      <c r="N3092" s="11"/>
      <c r="O3092" s="6"/>
      <c r="P3092" s="11"/>
      <c r="Q3092" s="11">
        <v>50</v>
      </c>
      <c r="R3092" s="6" t="s">
        <v>25</v>
      </c>
      <c r="S3092" s="6" t="s">
        <v>26</v>
      </c>
      <c r="T3092" s="6" t="s">
        <v>249</v>
      </c>
      <c r="U3092" s="11">
        <v>11000000</v>
      </c>
      <c r="V3092" s="11">
        <v>2016</v>
      </c>
      <c r="W3092" s="11">
        <v>12000</v>
      </c>
      <c r="X3092" s="11">
        <v>5.3</v>
      </c>
      <c r="Y3092" s="11">
        <v>2.35</v>
      </c>
      <c r="Z3092" s="12">
        <v>0</v>
      </c>
    </row>
    <row r="3093" spans="1:26" x14ac:dyDescent="0.25">
      <c r="A3093" s="8" t="s">
        <v>20</v>
      </c>
      <c r="B3093" s="9" t="s">
        <v>3458</v>
      </c>
      <c r="C3093" s="13">
        <v>210</v>
      </c>
      <c r="D3093" s="13">
        <v>121</v>
      </c>
      <c r="E3093" s="13">
        <v>163</v>
      </c>
      <c r="F3093" s="13">
        <v>482</v>
      </c>
      <c r="G3093" s="9" t="s">
        <v>3407</v>
      </c>
      <c r="H3093" s="13">
        <v>723</v>
      </c>
      <c r="I3093" s="13">
        <v>80150343</v>
      </c>
      <c r="J3093" s="9" t="s">
        <v>1786</v>
      </c>
      <c r="K3093" s="9" t="s">
        <v>5505</v>
      </c>
      <c r="L3093" s="9"/>
      <c r="M3093" s="13"/>
      <c r="N3093" s="13"/>
      <c r="O3093" s="9"/>
      <c r="P3093" s="13"/>
      <c r="Q3093" s="13">
        <v>614</v>
      </c>
      <c r="R3093" s="9" t="s">
        <v>25</v>
      </c>
      <c r="S3093" s="9" t="s">
        <v>26</v>
      </c>
      <c r="T3093" s="9" t="s">
        <v>249</v>
      </c>
      <c r="U3093" s="13">
        <v>10000000</v>
      </c>
      <c r="V3093" s="13">
        <v>2006</v>
      </c>
      <c r="W3093" s="13">
        <v>651</v>
      </c>
      <c r="X3093" s="13">
        <v>6.2</v>
      </c>
      <c r="Y3093" s="13">
        <v>1.85</v>
      </c>
      <c r="Z3093" s="14">
        <v>0</v>
      </c>
    </row>
    <row r="3094" spans="1:26" x14ac:dyDescent="0.25">
      <c r="A3094" s="5" t="s">
        <v>20</v>
      </c>
      <c r="B3094" s="6" t="s">
        <v>900</v>
      </c>
      <c r="C3094" s="11">
        <v>52</v>
      </c>
      <c r="D3094" s="11">
        <v>117</v>
      </c>
      <c r="E3094" s="11">
        <v>425</v>
      </c>
      <c r="F3094" s="11">
        <v>901</v>
      </c>
      <c r="G3094" s="6" t="s">
        <v>1277</v>
      </c>
      <c r="H3094" s="11">
        <v>13000</v>
      </c>
      <c r="I3094" s="11">
        <v>85300000</v>
      </c>
      <c r="J3094" s="6" t="s">
        <v>497</v>
      </c>
      <c r="K3094" s="6" t="s">
        <v>599</v>
      </c>
      <c r="L3094" s="6" t="s">
        <v>5508</v>
      </c>
      <c r="M3094" s="11"/>
      <c r="N3094" s="11"/>
      <c r="O3094" s="6"/>
      <c r="P3094" s="11"/>
      <c r="Q3094" s="11">
        <v>134</v>
      </c>
      <c r="R3094" s="6" t="s">
        <v>25</v>
      </c>
      <c r="S3094" s="6" t="s">
        <v>26</v>
      </c>
      <c r="T3094" s="6" t="s">
        <v>249</v>
      </c>
      <c r="U3094" s="11">
        <v>10000000</v>
      </c>
      <c r="V3094" s="11">
        <v>1981</v>
      </c>
      <c r="W3094" s="11">
        <v>11000</v>
      </c>
      <c r="X3094" s="11">
        <v>6.9</v>
      </c>
      <c r="Y3094" s="11">
        <v>1.85</v>
      </c>
      <c r="Z3094" s="12">
        <v>0</v>
      </c>
    </row>
    <row r="3095" spans="1:26" x14ac:dyDescent="0.25">
      <c r="A3095" s="8" t="s">
        <v>20</v>
      </c>
      <c r="B3095" s="9" t="s">
        <v>450</v>
      </c>
      <c r="C3095" s="13">
        <v>139</v>
      </c>
      <c r="D3095" s="13">
        <v>98</v>
      </c>
      <c r="E3095" s="13">
        <v>235</v>
      </c>
      <c r="F3095" s="13">
        <v>229</v>
      </c>
      <c r="G3095" s="9" t="s">
        <v>1796</v>
      </c>
      <c r="H3095" s="13">
        <v>4000</v>
      </c>
      <c r="I3095" s="13">
        <v>68353550</v>
      </c>
      <c r="J3095" s="9" t="s">
        <v>599</v>
      </c>
      <c r="K3095" s="9" t="s">
        <v>5506</v>
      </c>
      <c r="L3095" s="9"/>
      <c r="M3095" s="13"/>
      <c r="N3095" s="13"/>
      <c r="O3095" s="9"/>
      <c r="P3095" s="13"/>
      <c r="Q3095" s="13">
        <v>385</v>
      </c>
      <c r="R3095" s="9" t="s">
        <v>25</v>
      </c>
      <c r="S3095" s="9" t="s">
        <v>26</v>
      </c>
      <c r="T3095" s="9" t="s">
        <v>27</v>
      </c>
      <c r="U3095" s="13">
        <v>10000000</v>
      </c>
      <c r="V3095" s="13">
        <v>2000</v>
      </c>
      <c r="W3095" s="13">
        <v>464</v>
      </c>
      <c r="X3095" s="13">
        <v>5.9</v>
      </c>
      <c r="Y3095" s="13">
        <v>1.85</v>
      </c>
      <c r="Z3095" s="14">
        <v>0</v>
      </c>
    </row>
    <row r="3096" spans="1:26" x14ac:dyDescent="0.25">
      <c r="A3096" s="5" t="s">
        <v>20</v>
      </c>
      <c r="B3096" s="6" t="s">
        <v>3460</v>
      </c>
      <c r="C3096" s="11">
        <v>165</v>
      </c>
      <c r="D3096" s="11">
        <v>109</v>
      </c>
      <c r="E3096" s="11">
        <v>65</v>
      </c>
      <c r="F3096" s="11">
        <v>393</v>
      </c>
      <c r="G3096" s="6" t="s">
        <v>2673</v>
      </c>
      <c r="H3096" s="11">
        <v>798</v>
      </c>
      <c r="I3096" s="11">
        <v>78845130</v>
      </c>
      <c r="J3096" s="6" t="s">
        <v>497</v>
      </c>
      <c r="K3096" s="6" t="s">
        <v>1786</v>
      </c>
      <c r="L3096" s="6" t="s">
        <v>2970</v>
      </c>
      <c r="M3096" s="11" t="s">
        <v>2604</v>
      </c>
      <c r="N3096" s="11"/>
      <c r="O3096" s="6"/>
      <c r="P3096" s="11"/>
      <c r="Q3096" s="11">
        <v>94</v>
      </c>
      <c r="R3096" s="6" t="s">
        <v>25</v>
      </c>
      <c r="S3096" s="6" t="s">
        <v>538</v>
      </c>
      <c r="T3096" s="6" t="s">
        <v>249</v>
      </c>
      <c r="U3096" s="11">
        <v>10000000</v>
      </c>
      <c r="V3096" s="11">
        <v>2016</v>
      </c>
      <c r="W3096" s="11">
        <v>465</v>
      </c>
      <c r="X3096" s="11">
        <v>6.1</v>
      </c>
      <c r="Y3096" s="11">
        <v>2.35</v>
      </c>
      <c r="Z3096" s="12">
        <v>0</v>
      </c>
    </row>
    <row r="3097" spans="1:26" x14ac:dyDescent="0.25">
      <c r="A3097" s="8" t="s">
        <v>20</v>
      </c>
      <c r="B3097" s="9" t="s">
        <v>2998</v>
      </c>
      <c r="C3097" s="13">
        <v>96</v>
      </c>
      <c r="D3097" s="13">
        <v>95</v>
      </c>
      <c r="E3097" s="13">
        <v>7</v>
      </c>
      <c r="F3097" s="13">
        <v>1000</v>
      </c>
      <c r="G3097" s="9" t="s">
        <v>1698</v>
      </c>
      <c r="H3097" s="13">
        <v>23000</v>
      </c>
      <c r="I3097" s="13">
        <v>63319509</v>
      </c>
      <c r="J3097" s="9" t="s">
        <v>599</v>
      </c>
      <c r="K3097" s="9" t="s">
        <v>4459</v>
      </c>
      <c r="L3097" s="9"/>
      <c r="M3097" s="13"/>
      <c r="N3097" s="13"/>
      <c r="O3097" s="9"/>
      <c r="P3097" s="13"/>
      <c r="Q3097" s="13">
        <v>389</v>
      </c>
      <c r="R3097" s="9" t="s">
        <v>25</v>
      </c>
      <c r="S3097" s="9" t="s">
        <v>26</v>
      </c>
      <c r="T3097" s="9" t="s">
        <v>27</v>
      </c>
      <c r="U3097" s="13">
        <v>10000000</v>
      </c>
      <c r="V3097" s="13">
        <v>1999</v>
      </c>
      <c r="W3097" s="13">
        <v>1000</v>
      </c>
      <c r="X3097" s="13">
        <v>5.8</v>
      </c>
      <c r="Y3097" s="13">
        <v>1.85</v>
      </c>
      <c r="Z3097" s="14">
        <v>0</v>
      </c>
    </row>
    <row r="3098" spans="1:26" x14ac:dyDescent="0.25">
      <c r="A3098" s="5" t="s">
        <v>20</v>
      </c>
      <c r="B3098" s="6" t="s">
        <v>1929</v>
      </c>
      <c r="C3098" s="11">
        <v>323</v>
      </c>
      <c r="D3098" s="11">
        <v>109</v>
      </c>
      <c r="E3098" s="11">
        <v>304</v>
      </c>
      <c r="F3098" s="11">
        <v>736</v>
      </c>
      <c r="G3098" s="6" t="s">
        <v>813</v>
      </c>
      <c r="H3098" s="11">
        <v>939</v>
      </c>
      <c r="I3098" s="11">
        <v>47536959</v>
      </c>
      <c r="J3098" s="6" t="s">
        <v>1074</v>
      </c>
      <c r="K3098" s="6"/>
      <c r="L3098" s="6"/>
      <c r="M3098" s="11"/>
      <c r="N3098" s="11"/>
      <c r="O3098" s="6"/>
      <c r="P3098" s="11"/>
      <c r="Q3098" s="11">
        <v>275</v>
      </c>
      <c r="R3098" s="6" t="s">
        <v>25</v>
      </c>
      <c r="S3098" s="6" t="s">
        <v>26</v>
      </c>
      <c r="T3098" s="6" t="s">
        <v>249</v>
      </c>
      <c r="U3098" s="11">
        <v>10000000</v>
      </c>
      <c r="V3098" s="11">
        <v>2009</v>
      </c>
      <c r="W3098" s="11">
        <v>906</v>
      </c>
      <c r="X3098" s="11">
        <v>7.3</v>
      </c>
      <c r="Y3098" s="11">
        <v>1.85</v>
      </c>
      <c r="Z3098" s="12">
        <v>12000</v>
      </c>
    </row>
    <row r="3099" spans="1:26" x14ac:dyDescent="0.25">
      <c r="A3099" s="8" t="s">
        <v>20</v>
      </c>
      <c r="B3099" s="9" t="s">
        <v>3458</v>
      </c>
      <c r="C3099" s="13">
        <v>190</v>
      </c>
      <c r="D3099" s="13">
        <v>96</v>
      </c>
      <c r="E3099" s="13">
        <v>163</v>
      </c>
      <c r="F3099" s="13">
        <v>448</v>
      </c>
      <c r="G3099" s="9" t="s">
        <v>3407</v>
      </c>
      <c r="H3099" s="13">
        <v>723</v>
      </c>
      <c r="I3099" s="13">
        <v>63270259</v>
      </c>
      <c r="J3099" s="9" t="s">
        <v>1786</v>
      </c>
      <c r="K3099" s="9" t="s">
        <v>5505</v>
      </c>
      <c r="L3099" s="9"/>
      <c r="M3099" s="13"/>
      <c r="N3099" s="13"/>
      <c r="O3099" s="9"/>
      <c r="P3099" s="13"/>
      <c r="Q3099" s="13">
        <v>319</v>
      </c>
      <c r="R3099" s="9" t="s">
        <v>25</v>
      </c>
      <c r="S3099" s="9" t="s">
        <v>26</v>
      </c>
      <c r="T3099" s="9" t="s">
        <v>249</v>
      </c>
      <c r="U3099" s="13">
        <v>10000000</v>
      </c>
      <c r="V3099" s="13">
        <v>2007</v>
      </c>
      <c r="W3099" s="13">
        <v>651</v>
      </c>
      <c r="X3099" s="13">
        <v>5.9</v>
      </c>
      <c r="Y3099" s="13">
        <v>1.85</v>
      </c>
      <c r="Z3099" s="14">
        <v>0</v>
      </c>
    </row>
    <row r="3100" spans="1:26" x14ac:dyDescent="0.25">
      <c r="A3100" s="5" t="s">
        <v>20</v>
      </c>
      <c r="B3100" s="6" t="s">
        <v>1887</v>
      </c>
      <c r="C3100" s="11">
        <v>173</v>
      </c>
      <c r="D3100" s="11">
        <v>101</v>
      </c>
      <c r="E3100" s="11">
        <v>13</v>
      </c>
      <c r="F3100" s="11">
        <v>368</v>
      </c>
      <c r="G3100" s="6" t="s">
        <v>2389</v>
      </c>
      <c r="H3100" s="11">
        <v>494</v>
      </c>
      <c r="I3100" s="11">
        <v>55865715</v>
      </c>
      <c r="J3100" s="6" t="s">
        <v>1074</v>
      </c>
      <c r="K3100" s="6" t="s">
        <v>1786</v>
      </c>
      <c r="L3100" s="6" t="s">
        <v>5505</v>
      </c>
      <c r="M3100" s="11" t="s">
        <v>2604</v>
      </c>
      <c r="N3100" s="11"/>
      <c r="O3100" s="6"/>
      <c r="P3100" s="11"/>
      <c r="Q3100" s="11">
        <v>403</v>
      </c>
      <c r="R3100" s="6" t="s">
        <v>25</v>
      </c>
      <c r="S3100" s="6" t="s">
        <v>34</v>
      </c>
      <c r="T3100" s="6" t="s">
        <v>27</v>
      </c>
      <c r="U3100" s="11">
        <v>10000000</v>
      </c>
      <c r="V3100" s="11">
        <v>2005</v>
      </c>
      <c r="W3100" s="11">
        <v>392</v>
      </c>
      <c r="X3100" s="11">
        <v>5.5</v>
      </c>
      <c r="Y3100" s="11">
        <v>2.35</v>
      </c>
      <c r="Z3100" s="12">
        <v>0</v>
      </c>
    </row>
    <row r="3101" spans="1:26" x14ac:dyDescent="0.25">
      <c r="A3101" s="8" t="s">
        <v>20</v>
      </c>
      <c r="B3101" s="9" t="s">
        <v>2435</v>
      </c>
      <c r="C3101" s="13">
        <v>46</v>
      </c>
      <c r="D3101" s="13">
        <v>107</v>
      </c>
      <c r="E3101" s="13">
        <v>0</v>
      </c>
      <c r="F3101" s="13">
        <v>685</v>
      </c>
      <c r="G3101" s="9" t="s">
        <v>2031</v>
      </c>
      <c r="H3101" s="13">
        <v>1000</v>
      </c>
      <c r="I3101" s="13">
        <v>63231524</v>
      </c>
      <c r="J3101" s="9" t="s">
        <v>599</v>
      </c>
      <c r="K3101" s="9" t="s">
        <v>1074</v>
      </c>
      <c r="L3101" s="9" t="s">
        <v>4459</v>
      </c>
      <c r="M3101" s="13"/>
      <c r="N3101" s="13"/>
      <c r="O3101" s="9"/>
      <c r="P3101" s="13"/>
      <c r="Q3101" s="13">
        <v>137</v>
      </c>
      <c r="R3101" s="9" t="s">
        <v>25</v>
      </c>
      <c r="S3101" s="9" t="s">
        <v>26</v>
      </c>
      <c r="T3101" s="9" t="s">
        <v>27</v>
      </c>
      <c r="U3101" s="13">
        <v>6000000</v>
      </c>
      <c r="V3101" s="13">
        <v>2006</v>
      </c>
      <c r="W3101" s="13">
        <v>907</v>
      </c>
      <c r="X3101" s="13">
        <v>5</v>
      </c>
      <c r="Y3101" s="13">
        <v>1.85</v>
      </c>
      <c r="Z3101" s="14">
        <v>676</v>
      </c>
    </row>
    <row r="3102" spans="1:26" x14ac:dyDescent="0.25">
      <c r="A3102" s="5" t="s">
        <v>20</v>
      </c>
      <c r="B3102" s="6" t="s">
        <v>212</v>
      </c>
      <c r="C3102" s="11">
        <v>59</v>
      </c>
      <c r="D3102" s="11">
        <v>119</v>
      </c>
      <c r="E3102" s="11">
        <v>17000</v>
      </c>
      <c r="F3102" s="11">
        <v>638</v>
      </c>
      <c r="G3102" s="6" t="s">
        <v>1189</v>
      </c>
      <c r="H3102" s="11">
        <v>10000</v>
      </c>
      <c r="I3102" s="11">
        <v>52293982</v>
      </c>
      <c r="J3102" s="6" t="s">
        <v>1074</v>
      </c>
      <c r="K3102" s="6" t="s">
        <v>5506</v>
      </c>
      <c r="L3102" s="6"/>
      <c r="M3102" s="11"/>
      <c r="N3102" s="11"/>
      <c r="O3102" s="6"/>
      <c r="P3102" s="11"/>
      <c r="Q3102" s="11">
        <v>115</v>
      </c>
      <c r="R3102" s="6" t="s">
        <v>25</v>
      </c>
      <c r="S3102" s="6" t="s">
        <v>26</v>
      </c>
      <c r="T3102" s="6" t="s">
        <v>249</v>
      </c>
      <c r="U3102" s="11">
        <v>13800000</v>
      </c>
      <c r="V3102" s="11">
        <v>1986</v>
      </c>
      <c r="W3102" s="11">
        <v>970</v>
      </c>
      <c r="X3102" s="11">
        <v>7</v>
      </c>
      <c r="Y3102" s="11">
        <v>1.85</v>
      </c>
      <c r="Z3102" s="12">
        <v>0</v>
      </c>
    </row>
    <row r="3103" spans="1:26" x14ac:dyDescent="0.25">
      <c r="A3103" s="8" t="s">
        <v>309</v>
      </c>
      <c r="B3103" s="9" t="s">
        <v>3461</v>
      </c>
      <c r="C3103" s="13">
        <v>53</v>
      </c>
      <c r="D3103" s="13">
        <v>178</v>
      </c>
      <c r="E3103" s="13">
        <v>19</v>
      </c>
      <c r="F3103" s="13">
        <v>196</v>
      </c>
      <c r="G3103" s="9" t="s">
        <v>3462</v>
      </c>
      <c r="H3103" s="13">
        <v>726</v>
      </c>
      <c r="I3103" s="13"/>
      <c r="J3103" s="9" t="s">
        <v>497</v>
      </c>
      <c r="K3103" s="9" t="s">
        <v>1074</v>
      </c>
      <c r="L3103" s="9" t="s">
        <v>5155</v>
      </c>
      <c r="M3103" s="13" t="s">
        <v>5508</v>
      </c>
      <c r="N3103" s="13"/>
      <c r="O3103" s="9"/>
      <c r="P3103" s="13"/>
      <c r="Q3103" s="13">
        <v>192</v>
      </c>
      <c r="R3103" s="9" t="s">
        <v>25</v>
      </c>
      <c r="S3103" s="9" t="s">
        <v>26</v>
      </c>
      <c r="T3103" s="9" t="s">
        <v>126</v>
      </c>
      <c r="U3103" s="13">
        <v>10000000</v>
      </c>
      <c r="V3103" s="13">
        <v>1962</v>
      </c>
      <c r="W3103" s="13">
        <v>249</v>
      </c>
      <c r="X3103" s="13">
        <v>7.8</v>
      </c>
      <c r="Y3103" s="13">
        <v>2.35</v>
      </c>
      <c r="Z3103" s="14">
        <v>0</v>
      </c>
    </row>
    <row r="3104" spans="1:26" x14ac:dyDescent="0.25">
      <c r="A3104" s="5" t="s">
        <v>20</v>
      </c>
      <c r="B3104" s="6" t="s">
        <v>1331</v>
      </c>
      <c r="C3104" s="11">
        <v>22</v>
      </c>
      <c r="D3104" s="11">
        <v>100</v>
      </c>
      <c r="E3104" s="11">
        <v>65</v>
      </c>
      <c r="F3104" s="11">
        <v>577</v>
      </c>
      <c r="G3104" s="6" t="s">
        <v>1830</v>
      </c>
      <c r="H3104" s="11">
        <v>633</v>
      </c>
      <c r="I3104" s="11">
        <v>50752337</v>
      </c>
      <c r="J3104" s="6" t="s">
        <v>599</v>
      </c>
      <c r="K3104" s="6" t="s">
        <v>1074</v>
      </c>
      <c r="L3104" s="6" t="s">
        <v>4118</v>
      </c>
      <c r="M3104" s="11" t="s">
        <v>5506</v>
      </c>
      <c r="N3104" s="11"/>
      <c r="O3104" s="6"/>
      <c r="P3104" s="11"/>
      <c r="Q3104" s="11">
        <v>46</v>
      </c>
      <c r="R3104" s="6" t="s">
        <v>25</v>
      </c>
      <c r="S3104" s="6" t="s">
        <v>26</v>
      </c>
      <c r="T3104" s="6" t="s">
        <v>54</v>
      </c>
      <c r="U3104" s="11">
        <v>10000000</v>
      </c>
      <c r="V3104" s="11">
        <v>1992</v>
      </c>
      <c r="W3104" s="11">
        <v>613</v>
      </c>
      <c r="X3104" s="11">
        <v>6.4</v>
      </c>
      <c r="Y3104" s="11">
        <v>1.85</v>
      </c>
      <c r="Z3104" s="12">
        <v>0</v>
      </c>
    </row>
    <row r="3105" spans="1:26" x14ac:dyDescent="0.25">
      <c r="A3105" s="8" t="s">
        <v>20</v>
      </c>
      <c r="B3105" s="9" t="s">
        <v>2678</v>
      </c>
      <c r="C3105" s="13">
        <v>203</v>
      </c>
      <c r="D3105" s="13">
        <v>98</v>
      </c>
      <c r="E3105" s="13">
        <v>70</v>
      </c>
      <c r="F3105" s="13">
        <v>634</v>
      </c>
      <c r="G3105" s="9" t="s">
        <v>1698</v>
      </c>
      <c r="H3105" s="13">
        <v>4000</v>
      </c>
      <c r="I3105" s="13">
        <v>110175871</v>
      </c>
      <c r="J3105" s="9" t="s">
        <v>1786</v>
      </c>
      <c r="K3105" s="9" t="s">
        <v>5505</v>
      </c>
      <c r="L3105" s="9" t="s">
        <v>2604</v>
      </c>
      <c r="M3105" s="13"/>
      <c r="N3105" s="13"/>
      <c r="O3105" s="9"/>
      <c r="P3105" s="13"/>
      <c r="Q3105" s="13">
        <v>911</v>
      </c>
      <c r="R3105" s="9" t="s">
        <v>25</v>
      </c>
      <c r="S3105" s="9" t="s">
        <v>26</v>
      </c>
      <c r="T3105" s="9" t="s">
        <v>27</v>
      </c>
      <c r="U3105" s="13">
        <v>10000000</v>
      </c>
      <c r="V3105" s="13">
        <v>2004</v>
      </c>
      <c r="W3105" s="13">
        <v>1000</v>
      </c>
      <c r="X3105" s="13">
        <v>5.9</v>
      </c>
      <c r="Y3105" s="13">
        <v>1.85</v>
      </c>
      <c r="Z3105" s="14">
        <v>4000</v>
      </c>
    </row>
    <row r="3106" spans="1:26" x14ac:dyDescent="0.25">
      <c r="A3106" s="5" t="s">
        <v>20</v>
      </c>
      <c r="B3106" s="6" t="s">
        <v>754</v>
      </c>
      <c r="C3106" s="11">
        <v>77</v>
      </c>
      <c r="D3106" s="11">
        <v>92</v>
      </c>
      <c r="E3106" s="11">
        <v>221</v>
      </c>
      <c r="F3106" s="11">
        <v>491</v>
      </c>
      <c r="G3106" s="6" t="s">
        <v>757</v>
      </c>
      <c r="H3106" s="11">
        <v>11000</v>
      </c>
      <c r="I3106" s="11">
        <v>38624000</v>
      </c>
      <c r="J3106" s="6" t="s">
        <v>599</v>
      </c>
      <c r="K3106" s="6" t="s">
        <v>5506</v>
      </c>
      <c r="L3106" s="6"/>
      <c r="M3106" s="11"/>
      <c r="N3106" s="11"/>
      <c r="O3106" s="6"/>
      <c r="P3106" s="11"/>
      <c r="Q3106" s="11">
        <v>289</v>
      </c>
      <c r="R3106" s="6" t="s">
        <v>25</v>
      </c>
      <c r="S3106" s="6" t="s">
        <v>26</v>
      </c>
      <c r="T3106" s="6" t="s">
        <v>27</v>
      </c>
      <c r="U3106" s="11">
        <v>12000000</v>
      </c>
      <c r="V3106" s="11">
        <v>1996</v>
      </c>
      <c r="W3106" s="11">
        <v>503</v>
      </c>
      <c r="X3106" s="11">
        <v>7</v>
      </c>
      <c r="Y3106" s="11">
        <v>1.85</v>
      </c>
      <c r="Z3106" s="12">
        <v>0</v>
      </c>
    </row>
    <row r="3107" spans="1:26" x14ac:dyDescent="0.25">
      <c r="A3107" s="8" t="s">
        <v>20</v>
      </c>
      <c r="B3107" s="9" t="s">
        <v>2453</v>
      </c>
      <c r="C3107" s="13">
        <v>190</v>
      </c>
      <c r="D3107" s="13">
        <v>90</v>
      </c>
      <c r="E3107" s="13">
        <v>108</v>
      </c>
      <c r="F3107" s="13">
        <v>270</v>
      </c>
      <c r="G3107" s="9" t="s">
        <v>3464</v>
      </c>
      <c r="H3107" s="13">
        <v>1000</v>
      </c>
      <c r="I3107" s="13">
        <v>37470017</v>
      </c>
      <c r="J3107" s="9" t="s">
        <v>1786</v>
      </c>
      <c r="K3107" s="9" t="s">
        <v>5505</v>
      </c>
      <c r="L3107" s="9"/>
      <c r="M3107" s="13"/>
      <c r="N3107" s="13"/>
      <c r="O3107" s="9"/>
      <c r="P3107" s="13"/>
      <c r="Q3107" s="13">
        <v>985</v>
      </c>
      <c r="R3107" s="9" t="s">
        <v>25</v>
      </c>
      <c r="S3107" s="9" t="s">
        <v>318</v>
      </c>
      <c r="T3107" s="9" t="s">
        <v>249</v>
      </c>
      <c r="U3107" s="13">
        <v>10000000</v>
      </c>
      <c r="V3107" s="13">
        <v>2001</v>
      </c>
      <c r="W3107" s="13">
        <v>322</v>
      </c>
      <c r="X3107" s="13">
        <v>6.1</v>
      </c>
      <c r="Y3107" s="13">
        <v>1.85</v>
      </c>
      <c r="Z3107" s="14">
        <v>0</v>
      </c>
    </row>
    <row r="3108" spans="1:26" x14ac:dyDescent="0.25">
      <c r="A3108" s="5" t="s">
        <v>20</v>
      </c>
      <c r="B3108" s="6" t="s">
        <v>1331</v>
      </c>
      <c r="C3108" s="11">
        <v>81</v>
      </c>
      <c r="D3108" s="11">
        <v>90</v>
      </c>
      <c r="E3108" s="11">
        <v>65</v>
      </c>
      <c r="F3108" s="11">
        <v>730</v>
      </c>
      <c r="G3108" s="6" t="s">
        <v>1048</v>
      </c>
      <c r="H3108" s="11">
        <v>18000</v>
      </c>
      <c r="I3108" s="11">
        <v>40485039</v>
      </c>
      <c r="J3108" s="6" t="s">
        <v>378</v>
      </c>
      <c r="K3108" s="6" t="s">
        <v>599</v>
      </c>
      <c r="L3108" s="6" t="s">
        <v>2909</v>
      </c>
      <c r="M3108" s="11" t="s">
        <v>2970</v>
      </c>
      <c r="N3108" s="11"/>
      <c r="O3108" s="6"/>
      <c r="P3108" s="11"/>
      <c r="Q3108" s="11">
        <v>181</v>
      </c>
      <c r="R3108" s="6" t="s">
        <v>25</v>
      </c>
      <c r="S3108" s="6" t="s">
        <v>26</v>
      </c>
      <c r="T3108" s="6" t="s">
        <v>54</v>
      </c>
      <c r="U3108" s="11">
        <v>10000000</v>
      </c>
      <c r="V3108" s="11">
        <v>1989</v>
      </c>
      <c r="W3108" s="11">
        <v>769</v>
      </c>
      <c r="X3108" s="11">
        <v>6.9</v>
      </c>
      <c r="Y3108" s="11">
        <v>2.35</v>
      </c>
      <c r="Z3108" s="12">
        <v>0</v>
      </c>
    </row>
    <row r="3109" spans="1:26" x14ac:dyDescent="0.25">
      <c r="A3109" s="8" t="s">
        <v>20</v>
      </c>
      <c r="B3109" s="9" t="s">
        <v>3466</v>
      </c>
      <c r="C3109" s="13">
        <v>56</v>
      </c>
      <c r="D3109" s="13">
        <v>153</v>
      </c>
      <c r="E3109" s="13">
        <v>82</v>
      </c>
      <c r="F3109" s="13">
        <v>139</v>
      </c>
      <c r="G3109" s="9" t="s">
        <v>3467</v>
      </c>
      <c r="H3109" s="13">
        <v>695</v>
      </c>
      <c r="I3109" s="13">
        <v>16800000</v>
      </c>
      <c r="J3109" s="9" t="s">
        <v>1074</v>
      </c>
      <c r="K3109" s="9" t="s">
        <v>4118</v>
      </c>
      <c r="L3109" s="9" t="s">
        <v>3976</v>
      </c>
      <c r="M3109" s="13"/>
      <c r="N3109" s="13"/>
      <c r="O3109" s="9"/>
      <c r="P3109" s="13"/>
      <c r="Q3109" s="13">
        <v>138</v>
      </c>
      <c r="R3109" s="9" t="s">
        <v>25</v>
      </c>
      <c r="S3109" s="9" t="s">
        <v>34</v>
      </c>
      <c r="T3109" s="9" t="s">
        <v>126</v>
      </c>
      <c r="U3109" s="13">
        <v>10000000</v>
      </c>
      <c r="V3109" s="13">
        <v>1968</v>
      </c>
      <c r="W3109" s="13">
        <v>275</v>
      </c>
      <c r="X3109" s="13">
        <v>7.5</v>
      </c>
      <c r="Y3109" s="13">
        <v>2.35</v>
      </c>
      <c r="Z3109" s="14">
        <v>0</v>
      </c>
    </row>
    <row r="3110" spans="1:26" x14ac:dyDescent="0.25">
      <c r="A3110" s="5" t="s">
        <v>20</v>
      </c>
      <c r="B3110" s="6" t="s">
        <v>1355</v>
      </c>
      <c r="C3110" s="11">
        <v>264</v>
      </c>
      <c r="D3110" s="11">
        <v>124</v>
      </c>
      <c r="E3110" s="11">
        <v>108</v>
      </c>
      <c r="F3110" s="11">
        <v>186</v>
      </c>
      <c r="G3110" s="6" t="s">
        <v>437</v>
      </c>
      <c r="H3110" s="11">
        <v>1000</v>
      </c>
      <c r="I3110" s="11">
        <v>46377022</v>
      </c>
      <c r="J3110" s="6" t="s">
        <v>599</v>
      </c>
      <c r="K3110" s="6" t="s">
        <v>1074</v>
      </c>
      <c r="L3110" s="6"/>
      <c r="M3110" s="11"/>
      <c r="N3110" s="11"/>
      <c r="O3110" s="6"/>
      <c r="P3110" s="11"/>
      <c r="Q3110" s="11">
        <v>266</v>
      </c>
      <c r="R3110" s="6" t="s">
        <v>25</v>
      </c>
      <c r="S3110" s="6" t="s">
        <v>34</v>
      </c>
      <c r="T3110" s="6" t="s">
        <v>27</v>
      </c>
      <c r="U3110" s="11">
        <v>10000000</v>
      </c>
      <c r="V3110" s="11">
        <v>2011</v>
      </c>
      <c r="W3110" s="11">
        <v>400</v>
      </c>
      <c r="X3110" s="11">
        <v>7.3</v>
      </c>
      <c r="Y3110" s="11">
        <v>2.35</v>
      </c>
      <c r="Z3110" s="12">
        <v>48000</v>
      </c>
    </row>
    <row r="3111" spans="1:26" x14ac:dyDescent="0.25">
      <c r="A3111" s="8" t="s">
        <v>20</v>
      </c>
      <c r="B3111" s="9" t="s">
        <v>3468</v>
      </c>
      <c r="C3111" s="13">
        <v>44</v>
      </c>
      <c r="D3111" s="13">
        <v>82</v>
      </c>
      <c r="E3111" s="13">
        <v>6</v>
      </c>
      <c r="F3111" s="13">
        <v>345</v>
      </c>
      <c r="G3111" s="9" t="s">
        <v>3469</v>
      </c>
      <c r="H3111" s="13">
        <v>759</v>
      </c>
      <c r="I3111" s="13">
        <v>36696761</v>
      </c>
      <c r="J3111" s="9" t="s">
        <v>2809</v>
      </c>
      <c r="K3111" s="9" t="s">
        <v>599</v>
      </c>
      <c r="L3111" s="9" t="s">
        <v>4118</v>
      </c>
      <c r="M3111" s="13" t="s">
        <v>5505</v>
      </c>
      <c r="N3111" s="13" t="s">
        <v>2970</v>
      </c>
      <c r="O3111" s="9"/>
      <c r="P3111" s="13"/>
      <c r="Q3111" s="13">
        <v>38</v>
      </c>
      <c r="R3111" s="9" t="s">
        <v>25</v>
      </c>
      <c r="S3111" s="9" t="s">
        <v>26</v>
      </c>
      <c r="T3111" s="9" t="s">
        <v>126</v>
      </c>
      <c r="U3111" s="13">
        <v>23000000</v>
      </c>
      <c r="V3111" s="13">
        <v>2001</v>
      </c>
      <c r="W3111" s="13">
        <v>563</v>
      </c>
      <c r="X3111" s="13">
        <v>6.5</v>
      </c>
      <c r="Y3111" s="13">
        <v>1.85</v>
      </c>
      <c r="Z3111" s="14">
        <v>227</v>
      </c>
    </row>
    <row r="3112" spans="1:26" x14ac:dyDescent="0.25">
      <c r="A3112" s="5" t="s">
        <v>20</v>
      </c>
      <c r="B3112" s="6" t="s">
        <v>340</v>
      </c>
      <c r="C3112" s="11">
        <v>117</v>
      </c>
      <c r="D3112" s="11">
        <v>107</v>
      </c>
      <c r="E3112" s="11">
        <v>750</v>
      </c>
      <c r="F3112" s="11">
        <v>60</v>
      </c>
      <c r="G3112" s="6" t="s">
        <v>308</v>
      </c>
      <c r="H3112" s="11">
        <v>794</v>
      </c>
      <c r="I3112" s="11">
        <v>36200000</v>
      </c>
      <c r="J3112" s="6" t="s">
        <v>497</v>
      </c>
      <c r="K3112" s="6" t="s">
        <v>378</v>
      </c>
      <c r="L3112" s="6" t="s">
        <v>2970</v>
      </c>
      <c r="M3112" s="11" t="s">
        <v>2604</v>
      </c>
      <c r="N3112" s="11"/>
      <c r="O3112" s="6"/>
      <c r="P3112" s="11"/>
      <c r="Q3112" s="11">
        <v>193</v>
      </c>
      <c r="R3112" s="6" t="s">
        <v>25</v>
      </c>
      <c r="S3112" s="6" t="s">
        <v>163</v>
      </c>
      <c r="T3112" s="6" t="s">
        <v>27</v>
      </c>
      <c r="U3112" s="11">
        <v>12305523</v>
      </c>
      <c r="V3112" s="11">
        <v>1985</v>
      </c>
      <c r="W3112" s="11">
        <v>531</v>
      </c>
      <c r="X3112" s="11">
        <v>6.2</v>
      </c>
      <c r="Y3112" s="11">
        <v>2.35</v>
      </c>
      <c r="Z3112" s="12">
        <v>0</v>
      </c>
    </row>
    <row r="3113" spans="1:26" x14ac:dyDescent="0.25">
      <c r="A3113" s="8" t="s">
        <v>20</v>
      </c>
      <c r="B3113" s="9" t="s">
        <v>3097</v>
      </c>
      <c r="C3113" s="13">
        <v>124</v>
      </c>
      <c r="D3113" s="13">
        <v>75</v>
      </c>
      <c r="E3113" s="13">
        <v>73</v>
      </c>
      <c r="F3113" s="13">
        <v>581</v>
      </c>
      <c r="G3113" s="9" t="s">
        <v>3471</v>
      </c>
      <c r="H3113" s="13">
        <v>1000</v>
      </c>
      <c r="I3113" s="13"/>
      <c r="J3113" s="9" t="s">
        <v>497</v>
      </c>
      <c r="K3113" s="9" t="s">
        <v>378</v>
      </c>
      <c r="L3113" s="9" t="s">
        <v>2604</v>
      </c>
      <c r="M3113" s="13"/>
      <c r="N3113" s="13"/>
      <c r="O3113" s="9"/>
      <c r="P3113" s="13"/>
      <c r="Q3113" s="13">
        <v>437</v>
      </c>
      <c r="R3113" s="9" t="s">
        <v>25</v>
      </c>
      <c r="S3113" s="9" t="s">
        <v>26</v>
      </c>
      <c r="T3113" s="9" t="s">
        <v>249</v>
      </c>
      <c r="U3113" s="13">
        <v>10000000</v>
      </c>
      <c r="V3113" s="13">
        <v>1985</v>
      </c>
      <c r="W3113" s="13">
        <v>745</v>
      </c>
      <c r="X3113" s="13">
        <v>6.7</v>
      </c>
      <c r="Y3113" s="13">
        <v>1.85</v>
      </c>
      <c r="Z3113" s="14">
        <v>0</v>
      </c>
    </row>
    <row r="3114" spans="1:26" x14ac:dyDescent="0.25">
      <c r="A3114" s="5" t="s">
        <v>20</v>
      </c>
      <c r="B3114" s="6" t="s">
        <v>2710</v>
      </c>
      <c r="C3114" s="11">
        <v>159</v>
      </c>
      <c r="D3114" s="11">
        <v>97</v>
      </c>
      <c r="E3114" s="11">
        <v>19</v>
      </c>
      <c r="F3114" s="11">
        <v>130</v>
      </c>
      <c r="G3114" s="6" t="s">
        <v>1120</v>
      </c>
      <c r="H3114" s="11">
        <v>4000</v>
      </c>
      <c r="I3114" s="11">
        <v>35794166</v>
      </c>
      <c r="J3114" s="6" t="s">
        <v>1786</v>
      </c>
      <c r="K3114" s="6" t="s">
        <v>5505</v>
      </c>
      <c r="L3114" s="6" t="s">
        <v>2604</v>
      </c>
      <c r="M3114" s="11"/>
      <c r="N3114" s="11"/>
      <c r="O3114" s="6"/>
      <c r="P3114" s="11"/>
      <c r="Q3114" s="11">
        <v>155</v>
      </c>
      <c r="R3114" s="6" t="s">
        <v>25</v>
      </c>
      <c r="S3114" s="6" t="s">
        <v>26</v>
      </c>
      <c r="T3114" s="6" t="s">
        <v>27</v>
      </c>
      <c r="U3114" s="11">
        <v>10000000</v>
      </c>
      <c r="V3114" s="11">
        <v>2016</v>
      </c>
      <c r="W3114" s="11">
        <v>334</v>
      </c>
      <c r="X3114" s="11">
        <v>6</v>
      </c>
      <c r="Y3114" s="11">
        <v>2.35</v>
      </c>
      <c r="Z3114" s="12">
        <v>20000</v>
      </c>
    </row>
    <row r="3115" spans="1:26" x14ac:dyDescent="0.25">
      <c r="A3115" s="8" t="s">
        <v>20</v>
      </c>
      <c r="B3115" s="9" t="s">
        <v>3322</v>
      </c>
      <c r="C3115" s="13">
        <v>273</v>
      </c>
      <c r="D3115" s="13">
        <v>80</v>
      </c>
      <c r="E3115" s="13">
        <v>66</v>
      </c>
      <c r="F3115" s="13">
        <v>816</v>
      </c>
      <c r="G3115" s="9" t="s">
        <v>975</v>
      </c>
      <c r="H3115" s="13">
        <v>2000</v>
      </c>
      <c r="I3115" s="13">
        <v>33583175</v>
      </c>
      <c r="J3115" s="9" t="s">
        <v>1786</v>
      </c>
      <c r="K3115" s="9" t="s">
        <v>5505</v>
      </c>
      <c r="L3115" s="9" t="s">
        <v>2604</v>
      </c>
      <c r="M3115" s="13"/>
      <c r="N3115" s="13"/>
      <c r="O3115" s="9"/>
      <c r="P3115" s="13"/>
      <c r="Q3115" s="13">
        <v>319</v>
      </c>
      <c r="R3115" s="9" t="s">
        <v>25</v>
      </c>
      <c r="S3115" s="9" t="s">
        <v>26</v>
      </c>
      <c r="T3115" s="9" t="s">
        <v>27</v>
      </c>
      <c r="U3115" s="13">
        <v>10000000</v>
      </c>
      <c r="V3115" s="13">
        <v>2010</v>
      </c>
      <c r="W3115" s="13">
        <v>904</v>
      </c>
      <c r="X3115" s="13">
        <v>6.3</v>
      </c>
      <c r="Y3115" s="13">
        <v>2.35</v>
      </c>
      <c r="Z3115" s="14">
        <v>16000</v>
      </c>
    </row>
    <row r="3116" spans="1:26" x14ac:dyDescent="0.25">
      <c r="A3116" s="5" t="s">
        <v>20</v>
      </c>
      <c r="B3116" s="6" t="s">
        <v>3472</v>
      </c>
      <c r="C3116" s="11">
        <v>26</v>
      </c>
      <c r="D3116" s="11">
        <v>85</v>
      </c>
      <c r="E3116" s="11">
        <v>7</v>
      </c>
      <c r="F3116" s="11">
        <v>615</v>
      </c>
      <c r="G3116" s="6" t="s">
        <v>1528</v>
      </c>
      <c r="H3116" s="11">
        <v>723</v>
      </c>
      <c r="I3116" s="11">
        <v>32983713</v>
      </c>
      <c r="J3116" s="6" t="s">
        <v>599</v>
      </c>
      <c r="K3116" s="6" t="s">
        <v>1074</v>
      </c>
      <c r="L3116" s="6"/>
      <c r="M3116" s="11"/>
      <c r="N3116" s="11"/>
      <c r="O3116" s="6"/>
      <c r="P3116" s="11"/>
      <c r="Q3116" s="11">
        <v>66</v>
      </c>
      <c r="R3116" s="6" t="s">
        <v>25</v>
      </c>
      <c r="S3116" s="6" t="s">
        <v>26</v>
      </c>
      <c r="T3116" s="6" t="s">
        <v>249</v>
      </c>
      <c r="U3116" s="11">
        <v>20000000</v>
      </c>
      <c r="V3116" s="11">
        <v>2002</v>
      </c>
      <c r="W3116" s="11">
        <v>706</v>
      </c>
      <c r="X3116" s="11">
        <v>5.8</v>
      </c>
      <c r="Y3116" s="11">
        <v>1.85</v>
      </c>
      <c r="Z3116" s="12">
        <v>981</v>
      </c>
    </row>
    <row r="3117" spans="1:26" x14ac:dyDescent="0.25">
      <c r="A3117" s="8" t="s">
        <v>20</v>
      </c>
      <c r="B3117" s="9" t="s">
        <v>3459</v>
      </c>
      <c r="C3117" s="13">
        <v>242</v>
      </c>
      <c r="D3117" s="13">
        <v>97</v>
      </c>
      <c r="E3117" s="13">
        <v>482</v>
      </c>
      <c r="F3117" s="13">
        <v>482</v>
      </c>
      <c r="G3117" s="9" t="s">
        <v>3473</v>
      </c>
      <c r="H3117" s="13">
        <v>852</v>
      </c>
      <c r="I3117" s="13">
        <v>52200504</v>
      </c>
      <c r="J3117" s="9" t="s">
        <v>478</v>
      </c>
      <c r="K3117" s="9" t="s">
        <v>1786</v>
      </c>
      <c r="L3117" s="9" t="s">
        <v>2604</v>
      </c>
      <c r="M3117" s="13"/>
      <c r="N3117" s="13"/>
      <c r="O3117" s="9"/>
      <c r="P3117" s="13"/>
      <c r="Q3117" s="13">
        <v>183</v>
      </c>
      <c r="R3117" s="9" t="s">
        <v>25</v>
      </c>
      <c r="S3117" s="9" t="s">
        <v>121</v>
      </c>
      <c r="T3117" s="9" t="s">
        <v>27</v>
      </c>
      <c r="U3117" s="13">
        <v>10000000</v>
      </c>
      <c r="V3117" s="13">
        <v>2015</v>
      </c>
      <c r="W3117" s="13">
        <v>542</v>
      </c>
      <c r="X3117" s="13">
        <v>6.1</v>
      </c>
      <c r="Y3117" s="13">
        <v>2.35</v>
      </c>
      <c r="Z3117" s="14">
        <v>29000</v>
      </c>
    </row>
    <row r="3118" spans="1:26" x14ac:dyDescent="0.25">
      <c r="A3118" s="5" t="s">
        <v>20</v>
      </c>
      <c r="B3118" s="6" t="s">
        <v>3474</v>
      </c>
      <c r="C3118" s="11">
        <v>55</v>
      </c>
      <c r="D3118" s="11">
        <v>109</v>
      </c>
      <c r="E3118" s="11">
        <v>78</v>
      </c>
      <c r="F3118" s="11">
        <v>619</v>
      </c>
      <c r="G3118" s="6" t="s">
        <v>3475</v>
      </c>
      <c r="H3118" s="11">
        <v>854</v>
      </c>
      <c r="I3118" s="11">
        <v>33000000</v>
      </c>
      <c r="J3118" s="6" t="s">
        <v>497</v>
      </c>
      <c r="K3118" s="6" t="s">
        <v>599</v>
      </c>
      <c r="L3118" s="6" t="s">
        <v>1074</v>
      </c>
      <c r="M3118" s="11" t="s">
        <v>2909</v>
      </c>
      <c r="N3118" s="11"/>
      <c r="O3118" s="6"/>
      <c r="P3118" s="11"/>
      <c r="Q3118" s="11">
        <v>109</v>
      </c>
      <c r="R3118" s="6" t="s">
        <v>25</v>
      </c>
      <c r="S3118" s="6" t="s">
        <v>26</v>
      </c>
      <c r="T3118" s="6" t="s">
        <v>27</v>
      </c>
      <c r="U3118" s="11">
        <v>10000000</v>
      </c>
      <c r="V3118" s="11">
        <v>1985</v>
      </c>
      <c r="W3118" s="11">
        <v>841</v>
      </c>
      <c r="X3118" s="11">
        <v>6.9</v>
      </c>
      <c r="Y3118" s="11">
        <v>1.85</v>
      </c>
      <c r="Z3118" s="12">
        <v>0</v>
      </c>
    </row>
    <row r="3119" spans="1:26" x14ac:dyDescent="0.25">
      <c r="A3119" s="8" t="s">
        <v>20</v>
      </c>
      <c r="B3119" s="9" t="s">
        <v>485</v>
      </c>
      <c r="C3119" s="13">
        <v>151</v>
      </c>
      <c r="D3119" s="13">
        <v>104</v>
      </c>
      <c r="E3119" s="13">
        <v>0</v>
      </c>
      <c r="F3119" s="13">
        <v>1000</v>
      </c>
      <c r="G3119" s="9" t="s">
        <v>152</v>
      </c>
      <c r="H3119" s="13">
        <v>26000</v>
      </c>
      <c r="I3119" s="13">
        <v>30093107</v>
      </c>
      <c r="J3119" s="9" t="s">
        <v>599</v>
      </c>
      <c r="K3119" s="9" t="s">
        <v>5507</v>
      </c>
      <c r="L3119" s="9"/>
      <c r="M3119" s="13"/>
      <c r="N3119" s="13"/>
      <c r="O3119" s="9"/>
      <c r="P3119" s="13"/>
      <c r="Q3119" s="13">
        <v>726</v>
      </c>
      <c r="R3119" s="9" t="s">
        <v>25</v>
      </c>
      <c r="S3119" s="9" t="s">
        <v>34</v>
      </c>
      <c r="T3119" s="9" t="s">
        <v>249</v>
      </c>
      <c r="U3119" s="13">
        <v>6000000</v>
      </c>
      <c r="V3119" s="13">
        <v>2000</v>
      </c>
      <c r="W3119" s="13">
        <v>11000</v>
      </c>
      <c r="X3119" s="13">
        <v>8.3000000000000007</v>
      </c>
      <c r="Y3119" s="13">
        <v>1.85</v>
      </c>
      <c r="Z3119" s="14">
        <v>27000</v>
      </c>
    </row>
    <row r="3120" spans="1:26" x14ac:dyDescent="0.25">
      <c r="A3120" s="5" t="s">
        <v>20</v>
      </c>
      <c r="B3120" s="6" t="s">
        <v>2223</v>
      </c>
      <c r="C3120" s="11">
        <v>48</v>
      </c>
      <c r="D3120" s="11">
        <v>140</v>
      </c>
      <c r="E3120" s="11">
        <v>32</v>
      </c>
      <c r="F3120" s="11">
        <v>120</v>
      </c>
      <c r="G3120" s="6" t="s">
        <v>3476</v>
      </c>
      <c r="H3120" s="11">
        <v>535</v>
      </c>
      <c r="I3120" s="11">
        <v>32101000</v>
      </c>
      <c r="J3120" s="6" t="s">
        <v>1786</v>
      </c>
      <c r="K3120" s="6" t="s">
        <v>2970</v>
      </c>
      <c r="L3120" s="6"/>
      <c r="M3120" s="11"/>
      <c r="N3120" s="11"/>
      <c r="O3120" s="6"/>
      <c r="P3120" s="11"/>
      <c r="Q3120" s="11">
        <v>96</v>
      </c>
      <c r="R3120" s="6" t="s">
        <v>25</v>
      </c>
      <c r="S3120" s="6" t="s">
        <v>34</v>
      </c>
      <c r="T3120" s="6" t="s">
        <v>249</v>
      </c>
      <c r="U3120" s="11">
        <v>10000000</v>
      </c>
      <c r="V3120" s="11">
        <v>1992</v>
      </c>
      <c r="W3120" s="11">
        <v>211</v>
      </c>
      <c r="X3120" s="11">
        <v>5.4</v>
      </c>
      <c r="Y3120" s="11">
        <v>1.85</v>
      </c>
      <c r="Z3120" s="12">
        <v>0</v>
      </c>
    </row>
    <row r="3121" spans="1:26" x14ac:dyDescent="0.25">
      <c r="A3121" s="8" t="s">
        <v>20</v>
      </c>
      <c r="B3121" s="9" t="s">
        <v>3478</v>
      </c>
      <c r="C3121" s="13">
        <v>166</v>
      </c>
      <c r="D3121" s="13">
        <v>90</v>
      </c>
      <c r="E3121" s="13">
        <v>6</v>
      </c>
      <c r="F3121" s="13">
        <v>617</v>
      </c>
      <c r="G3121" s="9" t="s">
        <v>1024</v>
      </c>
      <c r="H3121" s="13">
        <v>904</v>
      </c>
      <c r="I3121" s="13">
        <v>31487293</v>
      </c>
      <c r="J3121" s="9" t="s">
        <v>599</v>
      </c>
      <c r="K3121" s="9" t="s">
        <v>1074</v>
      </c>
      <c r="L3121" s="9" t="s">
        <v>2909</v>
      </c>
      <c r="M3121" s="13" t="s">
        <v>4459</v>
      </c>
      <c r="N3121" s="13"/>
      <c r="O3121" s="9"/>
      <c r="P3121" s="13"/>
      <c r="Q3121" s="13">
        <v>129</v>
      </c>
      <c r="R3121" s="9" t="s">
        <v>25</v>
      </c>
      <c r="S3121" s="9" t="s">
        <v>26</v>
      </c>
      <c r="T3121" s="9" t="s">
        <v>27</v>
      </c>
      <c r="U3121" s="13">
        <v>9000000</v>
      </c>
      <c r="V3121" s="13">
        <v>2008</v>
      </c>
      <c r="W3121" s="13">
        <v>715</v>
      </c>
      <c r="X3121" s="13">
        <v>6.7</v>
      </c>
      <c r="Y3121" s="13">
        <v>1.85</v>
      </c>
      <c r="Z3121" s="14">
        <v>0</v>
      </c>
    </row>
    <row r="3122" spans="1:26" x14ac:dyDescent="0.25">
      <c r="A3122" s="5" t="s">
        <v>20</v>
      </c>
      <c r="B3122" s="6" t="s">
        <v>1955</v>
      </c>
      <c r="C3122" s="11">
        <v>206</v>
      </c>
      <c r="D3122" s="11">
        <v>130</v>
      </c>
      <c r="E3122" s="11">
        <v>0</v>
      </c>
      <c r="F3122" s="11">
        <v>769</v>
      </c>
      <c r="G3122" s="6" t="s">
        <v>323</v>
      </c>
      <c r="H3122" s="11">
        <v>13000</v>
      </c>
      <c r="I3122" s="11">
        <v>30651422</v>
      </c>
      <c r="J3122" s="6" t="s">
        <v>378</v>
      </c>
      <c r="K3122" s="6" t="s">
        <v>599</v>
      </c>
      <c r="L3122" s="6" t="s">
        <v>1074</v>
      </c>
      <c r="M3122" s="11" t="s">
        <v>478</v>
      </c>
      <c r="N3122" s="11"/>
      <c r="O3122" s="6"/>
      <c r="P3122" s="11"/>
      <c r="Q3122" s="11">
        <v>1015</v>
      </c>
      <c r="R3122" s="6" t="s">
        <v>25</v>
      </c>
      <c r="S3122" s="6" t="s">
        <v>26</v>
      </c>
      <c r="T3122" s="6" t="s">
        <v>249</v>
      </c>
      <c r="U3122" s="11">
        <v>10000000</v>
      </c>
      <c r="V3122" s="11">
        <v>1999</v>
      </c>
      <c r="W3122" s="11">
        <v>1000</v>
      </c>
      <c r="X3122" s="11">
        <v>7.4</v>
      </c>
      <c r="Y3122" s="11">
        <v>2.35</v>
      </c>
      <c r="Z3122" s="12">
        <v>10000</v>
      </c>
    </row>
    <row r="3123" spans="1:26" x14ac:dyDescent="0.25">
      <c r="A3123" s="8" t="s">
        <v>20</v>
      </c>
      <c r="B3123" s="9" t="s">
        <v>3479</v>
      </c>
      <c r="C3123" s="13">
        <v>92</v>
      </c>
      <c r="D3123" s="13">
        <v>98</v>
      </c>
      <c r="E3123" s="13">
        <v>7</v>
      </c>
      <c r="F3123" s="13">
        <v>73</v>
      </c>
      <c r="G3123" s="9" t="s">
        <v>2574</v>
      </c>
      <c r="H3123" s="13">
        <v>931</v>
      </c>
      <c r="I3123" s="13">
        <v>30306281</v>
      </c>
      <c r="J3123" s="9" t="s">
        <v>599</v>
      </c>
      <c r="K3123" s="9" t="s">
        <v>1074</v>
      </c>
      <c r="L3123" s="9"/>
      <c r="M3123" s="13"/>
      <c r="N3123" s="13"/>
      <c r="O3123" s="9"/>
      <c r="P3123" s="13"/>
      <c r="Q3123" s="13">
        <v>147</v>
      </c>
      <c r="R3123" s="9" t="s">
        <v>25</v>
      </c>
      <c r="S3123" s="9" t="s">
        <v>26</v>
      </c>
      <c r="T3123" s="9" t="s">
        <v>249</v>
      </c>
      <c r="U3123" s="13">
        <v>10000000</v>
      </c>
      <c r="V3123" s="13">
        <v>2002</v>
      </c>
      <c r="W3123" s="13">
        <v>797</v>
      </c>
      <c r="X3123" s="13">
        <v>5.6</v>
      </c>
      <c r="Y3123" s="13">
        <v>2.35</v>
      </c>
      <c r="Z3123" s="14">
        <v>744</v>
      </c>
    </row>
    <row r="3124" spans="1:26" x14ac:dyDescent="0.25">
      <c r="A3124" s="5" t="s">
        <v>20</v>
      </c>
      <c r="B3124" s="6" t="s">
        <v>936</v>
      </c>
      <c r="C3124" s="11">
        <v>78</v>
      </c>
      <c r="D3124" s="11">
        <v>101</v>
      </c>
      <c r="E3124" s="11">
        <v>287</v>
      </c>
      <c r="F3124" s="11">
        <v>257</v>
      </c>
      <c r="G3124" s="6" t="s">
        <v>3465</v>
      </c>
      <c r="H3124" s="11">
        <v>745</v>
      </c>
      <c r="I3124" s="11">
        <v>29500000</v>
      </c>
      <c r="J3124" s="6" t="s">
        <v>478</v>
      </c>
      <c r="K3124" s="6" t="s">
        <v>1786</v>
      </c>
      <c r="L3124" s="6" t="s">
        <v>2970</v>
      </c>
      <c r="M3124" s="11"/>
      <c r="N3124" s="11"/>
      <c r="O3124" s="6"/>
      <c r="P3124" s="11"/>
      <c r="Q3124" s="11">
        <v>121</v>
      </c>
      <c r="R3124" s="6" t="s">
        <v>25</v>
      </c>
      <c r="S3124" s="6" t="s">
        <v>26</v>
      </c>
      <c r="T3124" s="6" t="s">
        <v>54</v>
      </c>
      <c r="U3124" s="11">
        <v>10000000</v>
      </c>
      <c r="V3124" s="11">
        <v>1983</v>
      </c>
      <c r="W3124" s="11">
        <v>730</v>
      </c>
      <c r="X3124" s="11">
        <v>6.5</v>
      </c>
      <c r="Y3124" s="11">
        <v>1.85</v>
      </c>
      <c r="Z3124" s="12">
        <v>0</v>
      </c>
    </row>
    <row r="3125" spans="1:26" x14ac:dyDescent="0.25">
      <c r="A3125" s="8" t="s">
        <v>20</v>
      </c>
      <c r="B3125" s="9" t="s">
        <v>2963</v>
      </c>
      <c r="C3125" s="13">
        <v>83</v>
      </c>
      <c r="D3125" s="13">
        <v>114</v>
      </c>
      <c r="E3125" s="13">
        <v>9</v>
      </c>
      <c r="F3125" s="13">
        <v>466</v>
      </c>
      <c r="G3125" s="9" t="s">
        <v>3422</v>
      </c>
      <c r="H3125" s="13">
        <v>623</v>
      </c>
      <c r="I3125" s="13">
        <v>30050028</v>
      </c>
      <c r="J3125" s="9" t="s">
        <v>497</v>
      </c>
      <c r="K3125" s="9" t="s">
        <v>2604</v>
      </c>
      <c r="L3125" s="9"/>
      <c r="M3125" s="13"/>
      <c r="N3125" s="13"/>
      <c r="O3125" s="9"/>
      <c r="P3125" s="13"/>
      <c r="Q3125" s="13">
        <v>201</v>
      </c>
      <c r="R3125" s="9" t="s">
        <v>25</v>
      </c>
      <c r="S3125" s="9" t="s">
        <v>26</v>
      </c>
      <c r="T3125" s="9" t="s">
        <v>249</v>
      </c>
      <c r="U3125" s="13">
        <v>17000000</v>
      </c>
      <c r="V3125" s="13">
        <v>1989</v>
      </c>
      <c r="W3125" s="13">
        <v>472</v>
      </c>
      <c r="X3125" s="13">
        <v>6.5</v>
      </c>
      <c r="Y3125" s="13">
        <v>2.35</v>
      </c>
      <c r="Z3125" s="14">
        <v>0</v>
      </c>
    </row>
    <row r="3126" spans="1:26" x14ac:dyDescent="0.25">
      <c r="A3126" s="5" t="s">
        <v>20</v>
      </c>
      <c r="B3126" s="6" t="s">
        <v>1201</v>
      </c>
      <c r="C3126" s="11">
        <v>8</v>
      </c>
      <c r="D3126" s="11">
        <v>100</v>
      </c>
      <c r="E3126" s="11">
        <v>322</v>
      </c>
      <c r="F3126" s="11">
        <v>534</v>
      </c>
      <c r="G3126" s="6" t="s">
        <v>2460</v>
      </c>
      <c r="H3126" s="11">
        <v>851</v>
      </c>
      <c r="I3126" s="11">
        <v>29392418</v>
      </c>
      <c r="J3126" s="6" t="s">
        <v>497</v>
      </c>
      <c r="K3126" s="6" t="s">
        <v>599</v>
      </c>
      <c r="L3126" s="6" t="s">
        <v>5507</v>
      </c>
      <c r="M3126" s="11"/>
      <c r="N3126" s="11"/>
      <c r="O3126" s="6"/>
      <c r="P3126" s="11"/>
      <c r="Q3126" s="11">
        <v>26</v>
      </c>
      <c r="R3126" s="6" t="s">
        <v>25</v>
      </c>
      <c r="S3126" s="6" t="s">
        <v>26</v>
      </c>
      <c r="T3126" s="6" t="s">
        <v>249</v>
      </c>
      <c r="U3126" s="11">
        <v>10000000</v>
      </c>
      <c r="V3126" s="11">
        <v>1994</v>
      </c>
      <c r="W3126" s="11">
        <v>543</v>
      </c>
      <c r="X3126" s="11">
        <v>5.8</v>
      </c>
      <c r="Y3126" s="11">
        <v>1.85</v>
      </c>
      <c r="Z3126" s="12">
        <v>368</v>
      </c>
    </row>
    <row r="3127" spans="1:26" x14ac:dyDescent="0.25">
      <c r="A3127" s="8" t="s">
        <v>20</v>
      </c>
      <c r="B3127" s="9" t="s">
        <v>2438</v>
      </c>
      <c r="C3127" s="13">
        <v>86</v>
      </c>
      <c r="D3127" s="13">
        <v>85</v>
      </c>
      <c r="E3127" s="13">
        <v>21</v>
      </c>
      <c r="F3127" s="13">
        <v>782</v>
      </c>
      <c r="G3127" s="9" t="s">
        <v>3480</v>
      </c>
      <c r="H3127" s="13">
        <v>931</v>
      </c>
      <c r="I3127" s="13">
        <v>28563926</v>
      </c>
      <c r="J3127" s="9" t="s">
        <v>1074</v>
      </c>
      <c r="K3127" s="9" t="s">
        <v>2604</v>
      </c>
      <c r="L3127" s="9"/>
      <c r="M3127" s="13"/>
      <c r="N3127" s="13"/>
      <c r="O3127" s="9"/>
      <c r="P3127" s="13"/>
      <c r="Q3127" s="13">
        <v>217</v>
      </c>
      <c r="R3127" s="9" t="s">
        <v>25</v>
      </c>
      <c r="S3127" s="9" t="s">
        <v>26</v>
      </c>
      <c r="T3127" s="9" t="s">
        <v>27</v>
      </c>
      <c r="U3127" s="13">
        <v>8500000</v>
      </c>
      <c r="V3127" s="13">
        <v>2002</v>
      </c>
      <c r="W3127" s="13">
        <v>855</v>
      </c>
      <c r="X3127" s="13">
        <v>5</v>
      </c>
      <c r="Y3127" s="13">
        <v>2.35</v>
      </c>
      <c r="Z3127" s="14">
        <v>720</v>
      </c>
    </row>
    <row r="3128" spans="1:26" x14ac:dyDescent="0.25">
      <c r="A3128" s="5" t="s">
        <v>20</v>
      </c>
      <c r="B3128" s="6" t="s">
        <v>3481</v>
      </c>
      <c r="C3128" s="11">
        <v>85</v>
      </c>
      <c r="D3128" s="11">
        <v>103</v>
      </c>
      <c r="E3128" s="11">
        <v>27</v>
      </c>
      <c r="F3128" s="11">
        <v>534</v>
      </c>
      <c r="G3128" s="6" t="s">
        <v>542</v>
      </c>
      <c r="H3128" s="11">
        <v>1000</v>
      </c>
      <c r="I3128" s="11">
        <v>28435406</v>
      </c>
      <c r="J3128" s="6" t="s">
        <v>599</v>
      </c>
      <c r="K3128" s="6" t="s">
        <v>4459</v>
      </c>
      <c r="L3128" s="6"/>
      <c r="M3128" s="11"/>
      <c r="N3128" s="11"/>
      <c r="O3128" s="6"/>
      <c r="P3128" s="11"/>
      <c r="Q3128" s="11">
        <v>151</v>
      </c>
      <c r="R3128" s="6" t="s">
        <v>25</v>
      </c>
      <c r="S3128" s="6" t="s">
        <v>26</v>
      </c>
      <c r="T3128" s="6" t="s">
        <v>27</v>
      </c>
      <c r="U3128" s="11">
        <v>12000000</v>
      </c>
      <c r="V3128" s="11">
        <v>2006</v>
      </c>
      <c r="W3128" s="11">
        <v>809</v>
      </c>
      <c r="X3128" s="11">
        <v>5.5</v>
      </c>
      <c r="Y3128" s="11">
        <v>1.85</v>
      </c>
      <c r="Z3128" s="12">
        <v>0</v>
      </c>
    </row>
    <row r="3129" spans="1:26" x14ac:dyDescent="0.25">
      <c r="A3129" s="8" t="s">
        <v>20</v>
      </c>
      <c r="B3129" s="9" t="s">
        <v>2610</v>
      </c>
      <c r="C3129" s="13">
        <v>76</v>
      </c>
      <c r="D3129" s="13">
        <v>100</v>
      </c>
      <c r="E3129" s="13">
        <v>4</v>
      </c>
      <c r="F3129" s="13">
        <v>678</v>
      </c>
      <c r="G3129" s="9" t="s">
        <v>1988</v>
      </c>
      <c r="H3129" s="13">
        <v>982</v>
      </c>
      <c r="I3129" s="13">
        <v>25339117</v>
      </c>
      <c r="J3129" s="9" t="s">
        <v>599</v>
      </c>
      <c r="K3129" s="9" t="s">
        <v>4459</v>
      </c>
      <c r="L3129" s="9"/>
      <c r="M3129" s="13"/>
      <c r="N3129" s="13"/>
      <c r="O3129" s="9"/>
      <c r="P3129" s="13"/>
      <c r="Q3129" s="13">
        <v>247</v>
      </c>
      <c r="R3129" s="9" t="s">
        <v>25</v>
      </c>
      <c r="S3129" s="9" t="s">
        <v>26</v>
      </c>
      <c r="T3129" s="9" t="s">
        <v>27</v>
      </c>
      <c r="U3129" s="13">
        <v>10000000</v>
      </c>
      <c r="V3129" s="13">
        <v>1998</v>
      </c>
      <c r="W3129" s="13">
        <v>945</v>
      </c>
      <c r="X3129" s="13">
        <v>6.5</v>
      </c>
      <c r="Y3129" s="13">
        <v>1.85</v>
      </c>
      <c r="Z3129" s="14">
        <v>0</v>
      </c>
    </row>
    <row r="3130" spans="1:26" x14ac:dyDescent="0.25">
      <c r="A3130" s="5" t="s">
        <v>20</v>
      </c>
      <c r="B3130" s="6" t="s">
        <v>1435</v>
      </c>
      <c r="C3130" s="11">
        <v>60</v>
      </c>
      <c r="D3130" s="11">
        <v>114</v>
      </c>
      <c r="E3130" s="11">
        <v>0</v>
      </c>
      <c r="F3130" s="11">
        <v>699</v>
      </c>
      <c r="G3130" s="6" t="s">
        <v>788</v>
      </c>
      <c r="H3130" s="11">
        <v>10000</v>
      </c>
      <c r="I3130" s="11">
        <v>25600000</v>
      </c>
      <c r="J3130" s="6" t="s">
        <v>5507</v>
      </c>
      <c r="K3130" s="6" t="s">
        <v>1074</v>
      </c>
      <c r="L3130" s="6"/>
      <c r="M3130" s="11"/>
      <c r="N3130" s="11"/>
      <c r="O3130" s="6"/>
      <c r="P3130" s="11"/>
      <c r="Q3130" s="11">
        <v>308</v>
      </c>
      <c r="R3130" s="6" t="s">
        <v>25</v>
      </c>
      <c r="S3130" s="6" t="s">
        <v>26</v>
      </c>
      <c r="T3130" s="6" t="s">
        <v>27</v>
      </c>
      <c r="U3130" s="11">
        <v>10000000</v>
      </c>
      <c r="V3130" s="11">
        <v>1983</v>
      </c>
      <c r="W3130" s="11">
        <v>919</v>
      </c>
      <c r="X3130" s="11">
        <v>7.2</v>
      </c>
      <c r="Y3130" s="11">
        <v>2.35</v>
      </c>
      <c r="Z3130" s="12">
        <v>10000</v>
      </c>
    </row>
    <row r="3131" spans="1:26" x14ac:dyDescent="0.25">
      <c r="A3131" s="8" t="s">
        <v>20</v>
      </c>
      <c r="B3131" s="9" t="s">
        <v>3482</v>
      </c>
      <c r="C3131" s="13">
        <v>78</v>
      </c>
      <c r="D3131" s="13">
        <v>102</v>
      </c>
      <c r="E3131" s="13">
        <v>38</v>
      </c>
      <c r="F3131" s="13">
        <v>190</v>
      </c>
      <c r="G3131" s="9" t="s">
        <v>2196</v>
      </c>
      <c r="H3131" s="13">
        <v>3000</v>
      </c>
      <c r="I3131" s="13"/>
      <c r="J3131" s="9" t="s">
        <v>378</v>
      </c>
      <c r="K3131" s="9" t="s">
        <v>4118</v>
      </c>
      <c r="L3131" s="9" t="s">
        <v>478</v>
      </c>
      <c r="M3131" s="13"/>
      <c r="N3131" s="13"/>
      <c r="O3131" s="9"/>
      <c r="P3131" s="13"/>
      <c r="Q3131" s="13">
        <v>6</v>
      </c>
      <c r="R3131" s="9" t="s">
        <v>25</v>
      </c>
      <c r="S3131" s="9" t="s">
        <v>26</v>
      </c>
      <c r="T3131" s="9" t="s">
        <v>54</v>
      </c>
      <c r="U3131" s="13">
        <v>65000000</v>
      </c>
      <c r="V3131" s="13">
        <v>2016</v>
      </c>
      <c r="W3131" s="13">
        <v>424</v>
      </c>
      <c r="X3131" s="13">
        <v>7.3</v>
      </c>
      <c r="Y3131" s="13">
        <v>2.35</v>
      </c>
      <c r="Z3131" s="14">
        <v>21000</v>
      </c>
    </row>
    <row r="3132" spans="1:26" x14ac:dyDescent="0.25">
      <c r="A3132" s="5" t="s">
        <v>20</v>
      </c>
      <c r="B3132" s="6" t="s">
        <v>1558</v>
      </c>
      <c r="C3132" s="11">
        <v>112</v>
      </c>
      <c r="D3132" s="11">
        <v>103</v>
      </c>
      <c r="E3132" s="11">
        <v>0</v>
      </c>
      <c r="F3132" s="11">
        <v>275</v>
      </c>
      <c r="G3132" s="6" t="s">
        <v>3483</v>
      </c>
      <c r="H3132" s="11">
        <v>1000</v>
      </c>
      <c r="I3132" s="11"/>
      <c r="J3132" s="6" t="s">
        <v>1786</v>
      </c>
      <c r="K3132" s="6" t="s">
        <v>2970</v>
      </c>
      <c r="L3132" s="6" t="s">
        <v>2604</v>
      </c>
      <c r="M3132" s="11"/>
      <c r="N3132" s="11"/>
      <c r="O3132" s="6"/>
      <c r="P3132" s="11"/>
      <c r="Q3132" s="11">
        <v>182</v>
      </c>
      <c r="R3132" s="6" t="s">
        <v>25</v>
      </c>
      <c r="S3132" s="6" t="s">
        <v>26</v>
      </c>
      <c r="T3132" s="6" t="s">
        <v>249</v>
      </c>
      <c r="U3132" s="11">
        <v>10000000</v>
      </c>
      <c r="V3132" s="11">
        <v>1983</v>
      </c>
      <c r="W3132" s="11">
        <v>278</v>
      </c>
      <c r="X3132" s="11">
        <v>7.2</v>
      </c>
      <c r="Y3132" s="11">
        <v>1.85</v>
      </c>
      <c r="Z3132" s="12">
        <v>0</v>
      </c>
    </row>
    <row r="3133" spans="1:26" x14ac:dyDescent="0.25">
      <c r="A3133" s="8" t="s">
        <v>20</v>
      </c>
      <c r="B3133" s="9" t="s">
        <v>3484</v>
      </c>
      <c r="C3133" s="13">
        <v>189</v>
      </c>
      <c r="D3133" s="13">
        <v>97</v>
      </c>
      <c r="E3133" s="13">
        <v>11</v>
      </c>
      <c r="F3133" s="13">
        <v>220</v>
      </c>
      <c r="G3133" s="9" t="s">
        <v>1476</v>
      </c>
      <c r="H3133" s="13">
        <v>1000</v>
      </c>
      <c r="I3133" s="13">
        <v>27736779</v>
      </c>
      <c r="J3133" s="9" t="s">
        <v>1786</v>
      </c>
      <c r="K3133" s="9" t="s">
        <v>5505</v>
      </c>
      <c r="L3133" s="9" t="s">
        <v>2604</v>
      </c>
      <c r="M3133" s="13"/>
      <c r="N3133" s="13"/>
      <c r="O3133" s="9"/>
      <c r="P3133" s="13"/>
      <c r="Q3133" s="13">
        <v>126</v>
      </c>
      <c r="R3133" s="9" t="s">
        <v>25</v>
      </c>
      <c r="S3133" s="9" t="s">
        <v>26</v>
      </c>
      <c r="T3133" s="9" t="s">
        <v>249</v>
      </c>
      <c r="U3133" s="13">
        <v>10000000</v>
      </c>
      <c r="V3133" s="13">
        <v>2015</v>
      </c>
      <c r="W3133" s="13">
        <v>412</v>
      </c>
      <c r="X3133" s="13">
        <v>5.2</v>
      </c>
      <c r="Y3133" s="13">
        <v>2.35</v>
      </c>
      <c r="Z3133" s="14">
        <v>13000</v>
      </c>
    </row>
    <row r="3134" spans="1:26" x14ac:dyDescent="0.25">
      <c r="A3134" s="5" t="s">
        <v>20</v>
      </c>
      <c r="B3134" s="6" t="s">
        <v>3485</v>
      </c>
      <c r="C3134" s="11">
        <v>82</v>
      </c>
      <c r="D3134" s="11">
        <v>116</v>
      </c>
      <c r="E3134" s="11">
        <v>70</v>
      </c>
      <c r="F3134" s="11">
        <v>706</v>
      </c>
      <c r="G3134" s="6" t="s">
        <v>1776</v>
      </c>
      <c r="H3134" s="11">
        <v>1000</v>
      </c>
      <c r="I3134" s="11">
        <v>24397469</v>
      </c>
      <c r="J3134" s="6" t="s">
        <v>1074</v>
      </c>
      <c r="K3134" s="6" t="s">
        <v>2909</v>
      </c>
      <c r="L3134" s="6"/>
      <c r="M3134" s="11"/>
      <c r="N3134" s="11"/>
      <c r="O3134" s="6"/>
      <c r="P3134" s="11"/>
      <c r="Q3134" s="11">
        <v>48</v>
      </c>
      <c r="R3134" s="6" t="s">
        <v>25</v>
      </c>
      <c r="S3134" s="6" t="s">
        <v>26</v>
      </c>
      <c r="T3134" s="6" t="s">
        <v>27</v>
      </c>
      <c r="U3134" s="11">
        <v>17000000</v>
      </c>
      <c r="V3134" s="11">
        <v>2012</v>
      </c>
      <c r="W3134" s="11">
        <v>876</v>
      </c>
      <c r="X3134" s="11">
        <v>5.7</v>
      </c>
      <c r="Y3134" s="11">
        <v>2.35</v>
      </c>
      <c r="Z3134" s="12">
        <v>0</v>
      </c>
    </row>
    <row r="3135" spans="1:26" x14ac:dyDescent="0.25">
      <c r="A3135" s="8" t="s">
        <v>20</v>
      </c>
      <c r="B3135" s="9" t="s">
        <v>3187</v>
      </c>
      <c r="C3135" s="13">
        <v>120</v>
      </c>
      <c r="D3135" s="13">
        <v>96</v>
      </c>
      <c r="E3135" s="13">
        <v>9</v>
      </c>
      <c r="F3135" s="13">
        <v>448</v>
      </c>
      <c r="G3135" s="9" t="s">
        <v>607</v>
      </c>
      <c r="H3135" s="13">
        <v>690</v>
      </c>
      <c r="I3135" s="13">
        <v>20384136</v>
      </c>
      <c r="J3135" s="9" t="s">
        <v>1786</v>
      </c>
      <c r="K3135" s="9" t="s">
        <v>5505</v>
      </c>
      <c r="L3135" s="9" t="s">
        <v>2604</v>
      </c>
      <c r="M3135" s="13"/>
      <c r="N3135" s="13"/>
      <c r="O3135" s="9"/>
      <c r="P3135" s="13"/>
      <c r="Q3135" s="13">
        <v>371</v>
      </c>
      <c r="R3135" s="9" t="s">
        <v>25</v>
      </c>
      <c r="S3135" s="9" t="s">
        <v>26</v>
      </c>
      <c r="T3135" s="9" t="s">
        <v>249</v>
      </c>
      <c r="U3135" s="13">
        <v>10000000</v>
      </c>
      <c r="V3135" s="13">
        <v>2001</v>
      </c>
      <c r="W3135" s="13">
        <v>533</v>
      </c>
      <c r="X3135" s="13">
        <v>4.7</v>
      </c>
      <c r="Y3135" s="13">
        <v>2.35</v>
      </c>
      <c r="Z3135" s="14">
        <v>0</v>
      </c>
    </row>
    <row r="3136" spans="1:26" x14ac:dyDescent="0.25">
      <c r="A3136" s="5" t="s">
        <v>20</v>
      </c>
      <c r="B3136" s="6" t="s">
        <v>3486</v>
      </c>
      <c r="C3136" s="11">
        <v>183</v>
      </c>
      <c r="D3136" s="11">
        <v>98</v>
      </c>
      <c r="E3136" s="11">
        <v>58</v>
      </c>
      <c r="F3136" s="11">
        <v>242</v>
      </c>
      <c r="G3136" s="6" t="s">
        <v>387</v>
      </c>
      <c r="H3136" s="11">
        <v>14000</v>
      </c>
      <c r="I3136" s="11">
        <v>25464480</v>
      </c>
      <c r="J3136" s="6" t="s">
        <v>5505</v>
      </c>
      <c r="K3136" s="6" t="s">
        <v>2970</v>
      </c>
      <c r="L3136" s="6" t="s">
        <v>2604</v>
      </c>
      <c r="M3136" s="11"/>
      <c r="N3136" s="11"/>
      <c r="O3136" s="6"/>
      <c r="P3136" s="11"/>
      <c r="Q3136" s="11">
        <v>330</v>
      </c>
      <c r="R3136" s="6" t="s">
        <v>25</v>
      </c>
      <c r="S3136" s="6" t="s">
        <v>26</v>
      </c>
      <c r="T3136" s="6" t="s">
        <v>27</v>
      </c>
      <c r="U3136" s="11">
        <v>10000000</v>
      </c>
      <c r="V3136" s="11">
        <v>2009</v>
      </c>
      <c r="W3136" s="11">
        <v>537</v>
      </c>
      <c r="X3136" s="11">
        <v>5.9</v>
      </c>
      <c r="Y3136" s="11">
        <v>2.35</v>
      </c>
      <c r="Z3136" s="12">
        <v>15000</v>
      </c>
    </row>
    <row r="3137" spans="1:26" x14ac:dyDescent="0.25">
      <c r="A3137" s="8" t="s">
        <v>20</v>
      </c>
      <c r="B3137" s="9" t="s">
        <v>2839</v>
      </c>
      <c r="C3137" s="13">
        <v>211</v>
      </c>
      <c r="D3137" s="13">
        <v>105</v>
      </c>
      <c r="E3137" s="13">
        <v>500</v>
      </c>
      <c r="F3137" s="13">
        <v>718</v>
      </c>
      <c r="G3137" s="9" t="s">
        <v>892</v>
      </c>
      <c r="H3137" s="13">
        <v>11000</v>
      </c>
      <c r="I3137" s="13">
        <v>20338609</v>
      </c>
      <c r="J3137" s="9" t="s">
        <v>599</v>
      </c>
      <c r="K3137" s="9" t="s">
        <v>1074</v>
      </c>
      <c r="L3137" s="9" t="s">
        <v>2909</v>
      </c>
      <c r="M3137" s="13"/>
      <c r="N3137" s="13"/>
      <c r="O3137" s="9"/>
      <c r="P3137" s="13"/>
      <c r="Q3137" s="13">
        <v>280</v>
      </c>
      <c r="R3137" s="9" t="s">
        <v>25</v>
      </c>
      <c r="S3137" s="9" t="s">
        <v>26</v>
      </c>
      <c r="T3137" s="9" t="s">
        <v>27</v>
      </c>
      <c r="U3137" s="13">
        <v>10000000</v>
      </c>
      <c r="V3137" s="13">
        <v>2006</v>
      </c>
      <c r="W3137" s="13">
        <v>912</v>
      </c>
      <c r="X3137" s="13">
        <v>6.8</v>
      </c>
      <c r="Y3137" s="13">
        <v>2.35</v>
      </c>
      <c r="Z3137" s="14">
        <v>683</v>
      </c>
    </row>
    <row r="3138" spans="1:26" x14ac:dyDescent="0.25">
      <c r="A3138" s="5" t="s">
        <v>309</v>
      </c>
      <c r="B3138" s="6" t="s">
        <v>3487</v>
      </c>
      <c r="C3138" s="11">
        <v>14</v>
      </c>
      <c r="D3138" s="11">
        <v>123</v>
      </c>
      <c r="E3138" s="11">
        <v>5</v>
      </c>
      <c r="F3138" s="11">
        <v>338</v>
      </c>
      <c r="G3138" s="6" t="s">
        <v>1222</v>
      </c>
      <c r="H3138" s="11">
        <v>556</v>
      </c>
      <c r="I3138" s="11">
        <v>18272447</v>
      </c>
      <c r="J3138" s="6" t="s">
        <v>1074</v>
      </c>
      <c r="K3138" s="6" t="s">
        <v>2604</v>
      </c>
      <c r="L3138" s="6"/>
      <c r="M3138" s="11"/>
      <c r="N3138" s="11"/>
      <c r="O3138" s="6"/>
      <c r="P3138" s="11"/>
      <c r="Q3138" s="11">
        <v>35</v>
      </c>
      <c r="R3138" s="6" t="s">
        <v>25</v>
      </c>
      <c r="S3138" s="6" t="s">
        <v>26</v>
      </c>
      <c r="T3138" s="6" t="s">
        <v>249</v>
      </c>
      <c r="U3138" s="11">
        <v>10000000</v>
      </c>
      <c r="V3138" s="11">
        <v>1993</v>
      </c>
      <c r="W3138" s="11">
        <v>475</v>
      </c>
      <c r="X3138" s="11">
        <v>5.9</v>
      </c>
      <c r="Y3138" s="11">
        <v>1.85</v>
      </c>
      <c r="Z3138" s="12">
        <v>331</v>
      </c>
    </row>
    <row r="3139" spans="1:26" x14ac:dyDescent="0.25">
      <c r="A3139" s="8" t="s">
        <v>20</v>
      </c>
      <c r="B3139" s="9" t="s">
        <v>3488</v>
      </c>
      <c r="C3139" s="13">
        <v>54</v>
      </c>
      <c r="D3139" s="13">
        <v>107</v>
      </c>
      <c r="E3139" s="13">
        <v>17</v>
      </c>
      <c r="F3139" s="13">
        <v>53</v>
      </c>
      <c r="G3139" s="9" t="s">
        <v>3489</v>
      </c>
      <c r="H3139" s="13">
        <v>371</v>
      </c>
      <c r="I3139" s="13"/>
      <c r="J3139" s="9" t="s">
        <v>497</v>
      </c>
      <c r="K3139" s="9" t="s">
        <v>2604</v>
      </c>
      <c r="L3139" s="9"/>
      <c r="M3139" s="13"/>
      <c r="N3139" s="13"/>
      <c r="O3139" s="9"/>
      <c r="P3139" s="13"/>
      <c r="Q3139" s="13">
        <v>90</v>
      </c>
      <c r="R3139" s="9" t="s">
        <v>25</v>
      </c>
      <c r="S3139" s="9" t="s">
        <v>26</v>
      </c>
      <c r="T3139" s="9" t="s">
        <v>249</v>
      </c>
      <c r="U3139" s="13">
        <v>10000000</v>
      </c>
      <c r="V3139" s="13">
        <v>1985</v>
      </c>
      <c r="W3139" s="13">
        <v>324</v>
      </c>
      <c r="X3139" s="13">
        <v>5.3</v>
      </c>
      <c r="Y3139" s="13">
        <v>1.85</v>
      </c>
      <c r="Z3139" s="14">
        <v>0</v>
      </c>
    </row>
    <row r="3140" spans="1:26" x14ac:dyDescent="0.25">
      <c r="A3140" s="5" t="s">
        <v>20</v>
      </c>
      <c r="B3140" s="6" t="s">
        <v>1873</v>
      </c>
      <c r="C3140" s="11">
        <v>55</v>
      </c>
      <c r="D3140" s="11">
        <v>112</v>
      </c>
      <c r="E3140" s="11">
        <v>92</v>
      </c>
      <c r="F3140" s="11">
        <v>826</v>
      </c>
      <c r="G3140" s="6" t="s">
        <v>742</v>
      </c>
      <c r="H3140" s="11">
        <v>2000</v>
      </c>
      <c r="I3140" s="11">
        <v>17378977</v>
      </c>
      <c r="J3140" s="6" t="s">
        <v>599</v>
      </c>
      <c r="K3140" s="6" t="s">
        <v>1074</v>
      </c>
      <c r="L3140" s="6" t="s">
        <v>2909</v>
      </c>
      <c r="M3140" s="11" t="s">
        <v>4459</v>
      </c>
      <c r="N3140" s="11"/>
      <c r="O3140" s="6"/>
      <c r="P3140" s="11"/>
      <c r="Q3140" s="11">
        <v>75</v>
      </c>
      <c r="R3140" s="6" t="s">
        <v>25</v>
      </c>
      <c r="S3140" s="6" t="s">
        <v>26</v>
      </c>
      <c r="T3140" s="6" t="s">
        <v>27</v>
      </c>
      <c r="U3140" s="11"/>
      <c r="V3140" s="11">
        <v>2005</v>
      </c>
      <c r="W3140" s="11">
        <v>918</v>
      </c>
      <c r="X3140" s="11">
        <v>6</v>
      </c>
      <c r="Y3140" s="11">
        <v>2.35</v>
      </c>
      <c r="Z3140" s="12">
        <v>997</v>
      </c>
    </row>
    <row r="3141" spans="1:26" x14ac:dyDescent="0.25">
      <c r="A3141" s="8" t="s">
        <v>20</v>
      </c>
      <c r="B3141" s="9" t="s">
        <v>1555</v>
      </c>
      <c r="C3141" s="13">
        <v>179</v>
      </c>
      <c r="D3141" s="13">
        <v>93</v>
      </c>
      <c r="E3141" s="13">
        <v>0</v>
      </c>
      <c r="F3141" s="13">
        <v>766</v>
      </c>
      <c r="G3141" s="9" t="s">
        <v>605</v>
      </c>
      <c r="H3141" s="13">
        <v>13000</v>
      </c>
      <c r="I3141" s="13">
        <v>17096053</v>
      </c>
      <c r="J3141" s="9" t="s">
        <v>599</v>
      </c>
      <c r="K3141" s="9" t="s">
        <v>1074</v>
      </c>
      <c r="L3141" s="9"/>
      <c r="M3141" s="13"/>
      <c r="N3141" s="13"/>
      <c r="O3141" s="9"/>
      <c r="P3141" s="13"/>
      <c r="Q3141" s="13">
        <v>640</v>
      </c>
      <c r="R3141" s="9" t="s">
        <v>25</v>
      </c>
      <c r="S3141" s="9" t="s">
        <v>26</v>
      </c>
      <c r="T3141" s="9" t="s">
        <v>249</v>
      </c>
      <c r="U3141" s="13">
        <v>9000000</v>
      </c>
      <c r="V3141" s="13">
        <v>1998</v>
      </c>
      <c r="W3141" s="13">
        <v>933</v>
      </c>
      <c r="X3141" s="13">
        <v>7.7</v>
      </c>
      <c r="Y3141" s="13">
        <v>2.35</v>
      </c>
      <c r="Z3141" s="14">
        <v>5000</v>
      </c>
    </row>
    <row r="3142" spans="1:26" x14ac:dyDescent="0.25">
      <c r="A3142" s="5" t="s">
        <v>20</v>
      </c>
      <c r="B3142" s="6" t="s">
        <v>1812</v>
      </c>
      <c r="C3142" s="11">
        <v>221</v>
      </c>
      <c r="D3142" s="11">
        <v>97</v>
      </c>
      <c r="E3142" s="11">
        <v>25</v>
      </c>
      <c r="F3142" s="11">
        <v>861</v>
      </c>
      <c r="G3142" s="6" t="s">
        <v>2340</v>
      </c>
      <c r="H3142" s="11">
        <v>929</v>
      </c>
      <c r="I3142" s="11">
        <v>21371425</v>
      </c>
      <c r="J3142" s="6" t="s">
        <v>497</v>
      </c>
      <c r="K3142" s="6" t="s">
        <v>2970</v>
      </c>
      <c r="L3142" s="6" t="s">
        <v>2604</v>
      </c>
      <c r="M3142" s="11"/>
      <c r="N3142" s="11"/>
      <c r="O3142" s="6"/>
      <c r="P3142" s="11"/>
      <c r="Q3142" s="11">
        <v>944</v>
      </c>
      <c r="R3142" s="6" t="s">
        <v>25</v>
      </c>
      <c r="S3142" s="6" t="s">
        <v>26</v>
      </c>
      <c r="T3142" s="6" t="s">
        <v>27</v>
      </c>
      <c r="U3142" s="11">
        <v>10000000</v>
      </c>
      <c r="V3142" s="11">
        <v>2010</v>
      </c>
      <c r="W3142" s="11">
        <v>927</v>
      </c>
      <c r="X3142" s="11">
        <v>4.4000000000000004</v>
      </c>
      <c r="Y3142" s="11">
        <v>2.35</v>
      </c>
      <c r="Z3142" s="12">
        <v>13000</v>
      </c>
    </row>
    <row r="3143" spans="1:26" x14ac:dyDescent="0.25">
      <c r="A3143" s="8" t="s">
        <v>20</v>
      </c>
      <c r="B3143" s="9" t="s">
        <v>1355</v>
      </c>
      <c r="C3143" s="13">
        <v>158</v>
      </c>
      <c r="D3143" s="13">
        <v>122</v>
      </c>
      <c r="E3143" s="13">
        <v>108</v>
      </c>
      <c r="F3143" s="13">
        <v>111</v>
      </c>
      <c r="G3143" s="9" t="s">
        <v>1530</v>
      </c>
      <c r="H3143" s="13">
        <v>220</v>
      </c>
      <c r="I3143" s="13">
        <v>33071558</v>
      </c>
      <c r="J3143" s="9" t="s">
        <v>599</v>
      </c>
      <c r="K3143" s="9" t="s">
        <v>1074</v>
      </c>
      <c r="L3143" s="9"/>
      <c r="M3143" s="13"/>
      <c r="N3143" s="13"/>
      <c r="O3143" s="9"/>
      <c r="P3143" s="13"/>
      <c r="Q3143" s="13">
        <v>100</v>
      </c>
      <c r="R3143" s="9" t="s">
        <v>25</v>
      </c>
      <c r="S3143" s="9" t="s">
        <v>34</v>
      </c>
      <c r="T3143" s="9" t="s">
        <v>54</v>
      </c>
      <c r="U3143" s="13">
        <v>10000000</v>
      </c>
      <c r="V3143" s="13">
        <v>2015</v>
      </c>
      <c r="W3143" s="13">
        <v>186</v>
      </c>
      <c r="X3143" s="13">
        <v>6.6</v>
      </c>
      <c r="Y3143" s="13">
        <v>2.35</v>
      </c>
      <c r="Z3143" s="14">
        <v>21000</v>
      </c>
    </row>
    <row r="3144" spans="1:26" x14ac:dyDescent="0.25">
      <c r="A3144" s="5" t="s">
        <v>20</v>
      </c>
      <c r="B3144" s="6" t="s">
        <v>3491</v>
      </c>
      <c r="C3144" s="11">
        <v>73</v>
      </c>
      <c r="D3144" s="11">
        <v>101</v>
      </c>
      <c r="E3144" s="11">
        <v>22</v>
      </c>
      <c r="F3144" s="11">
        <v>558</v>
      </c>
      <c r="G3144" s="6" t="s">
        <v>821</v>
      </c>
      <c r="H3144" s="11">
        <v>918</v>
      </c>
      <c r="I3144" s="11">
        <v>17655201</v>
      </c>
      <c r="J3144" s="6" t="s">
        <v>1074</v>
      </c>
      <c r="K3144" s="6" t="s">
        <v>4118</v>
      </c>
      <c r="L3144" s="6"/>
      <c r="M3144" s="11"/>
      <c r="N3144" s="11"/>
      <c r="O3144" s="6"/>
      <c r="P3144" s="11"/>
      <c r="Q3144" s="11">
        <v>24</v>
      </c>
      <c r="R3144" s="6" t="s">
        <v>25</v>
      </c>
      <c r="S3144" s="6" t="s">
        <v>26</v>
      </c>
      <c r="T3144" s="6" t="s">
        <v>126</v>
      </c>
      <c r="U3144" s="11">
        <v>10000000</v>
      </c>
      <c r="V3144" s="11">
        <v>2008</v>
      </c>
      <c r="W3144" s="11">
        <v>624</v>
      </c>
      <c r="X3144" s="11">
        <v>6.7</v>
      </c>
      <c r="Y3144" s="11">
        <v>1.85</v>
      </c>
      <c r="Z3144" s="12">
        <v>851</v>
      </c>
    </row>
    <row r="3145" spans="1:26" x14ac:dyDescent="0.25">
      <c r="A3145" s="8" t="s">
        <v>20</v>
      </c>
      <c r="B3145" s="9" t="s">
        <v>2814</v>
      </c>
      <c r="C3145" s="13">
        <v>65</v>
      </c>
      <c r="D3145" s="13">
        <v>100</v>
      </c>
      <c r="E3145" s="13">
        <v>15</v>
      </c>
      <c r="F3145" s="13">
        <v>804</v>
      </c>
      <c r="G3145" s="9" t="s">
        <v>700</v>
      </c>
      <c r="H3145" s="13">
        <v>1000</v>
      </c>
      <c r="I3145" s="13">
        <v>16247775</v>
      </c>
      <c r="J3145" s="9" t="s">
        <v>599</v>
      </c>
      <c r="K3145" s="9" t="s">
        <v>4118</v>
      </c>
      <c r="L3145" s="9" t="s">
        <v>4459</v>
      </c>
      <c r="M3145" s="13"/>
      <c r="N3145" s="13"/>
      <c r="O3145" s="9"/>
      <c r="P3145" s="13"/>
      <c r="Q3145" s="13">
        <v>104</v>
      </c>
      <c r="R3145" s="9" t="s">
        <v>25</v>
      </c>
      <c r="S3145" s="9" t="s">
        <v>26</v>
      </c>
      <c r="T3145" s="9" t="s">
        <v>54</v>
      </c>
      <c r="U3145" s="13">
        <v>25000000</v>
      </c>
      <c r="V3145" s="13">
        <v>2005</v>
      </c>
      <c r="W3145" s="13">
        <v>962</v>
      </c>
      <c r="X3145" s="13">
        <v>5.5</v>
      </c>
      <c r="Y3145" s="13">
        <v>1.85</v>
      </c>
      <c r="Z3145" s="14">
        <v>767</v>
      </c>
    </row>
    <row r="3146" spans="1:26" x14ac:dyDescent="0.25">
      <c r="A3146" s="5" t="s">
        <v>20</v>
      </c>
      <c r="B3146" s="6" t="s">
        <v>1475</v>
      </c>
      <c r="C3146" s="11">
        <v>23</v>
      </c>
      <c r="D3146" s="11">
        <v>129</v>
      </c>
      <c r="E3146" s="11">
        <v>0</v>
      </c>
      <c r="F3146" s="11">
        <v>203</v>
      </c>
      <c r="G3146" s="6" t="s">
        <v>906</v>
      </c>
      <c r="H3146" s="11">
        <v>18000</v>
      </c>
      <c r="I3146" s="11">
        <v>16153600</v>
      </c>
      <c r="J3146" s="6" t="s">
        <v>1074</v>
      </c>
      <c r="K3146" s="6" t="s">
        <v>2909</v>
      </c>
      <c r="L3146" s="6" t="s">
        <v>4459</v>
      </c>
      <c r="M3146" s="11"/>
      <c r="N3146" s="11"/>
      <c r="O3146" s="6"/>
      <c r="P3146" s="11"/>
      <c r="Q3146" s="11">
        <v>30</v>
      </c>
      <c r="R3146" s="6" t="s">
        <v>25</v>
      </c>
      <c r="S3146" s="6" t="s">
        <v>26</v>
      </c>
      <c r="T3146" s="6" t="s">
        <v>249</v>
      </c>
      <c r="U3146" s="11">
        <v>10000000</v>
      </c>
      <c r="V3146" s="11">
        <v>1990</v>
      </c>
      <c r="W3146" s="11">
        <v>269</v>
      </c>
      <c r="X3146" s="11">
        <v>6.5</v>
      </c>
      <c r="Y3146" s="11">
        <v>1.85</v>
      </c>
      <c r="Z3146" s="12">
        <v>720</v>
      </c>
    </row>
    <row r="3147" spans="1:26" x14ac:dyDescent="0.25">
      <c r="A3147" s="8" t="s">
        <v>20</v>
      </c>
      <c r="B3147" s="9" t="s">
        <v>1458</v>
      </c>
      <c r="C3147" s="13">
        <v>63</v>
      </c>
      <c r="D3147" s="13">
        <v>81</v>
      </c>
      <c r="E3147" s="13">
        <v>176</v>
      </c>
      <c r="F3147" s="13">
        <v>39</v>
      </c>
      <c r="G3147" s="9" t="s">
        <v>3492</v>
      </c>
      <c r="H3147" s="13">
        <v>176</v>
      </c>
      <c r="I3147" s="13">
        <v>16033556</v>
      </c>
      <c r="J3147" s="9" t="s">
        <v>497</v>
      </c>
      <c r="K3147" s="9" t="s">
        <v>599</v>
      </c>
      <c r="L3147" s="9"/>
      <c r="M3147" s="13"/>
      <c r="N3147" s="13"/>
      <c r="O3147" s="9"/>
      <c r="P3147" s="13"/>
      <c r="Q3147" s="13">
        <v>518</v>
      </c>
      <c r="R3147" s="9" t="s">
        <v>25</v>
      </c>
      <c r="S3147" s="9" t="s">
        <v>26</v>
      </c>
      <c r="T3147" s="9" t="s">
        <v>27</v>
      </c>
      <c r="U3147" s="13">
        <v>10000000</v>
      </c>
      <c r="V3147" s="13">
        <v>2002</v>
      </c>
      <c r="W3147" s="13">
        <v>67</v>
      </c>
      <c r="X3147" s="13">
        <v>6.2</v>
      </c>
      <c r="Y3147" s="13">
        <v>2.35</v>
      </c>
      <c r="Z3147" s="14">
        <v>0</v>
      </c>
    </row>
    <row r="3148" spans="1:26" x14ac:dyDescent="0.25">
      <c r="A3148" s="5" t="s">
        <v>20</v>
      </c>
      <c r="B3148" s="6" t="s">
        <v>674</v>
      </c>
      <c r="C3148" s="11">
        <v>132</v>
      </c>
      <c r="D3148" s="11">
        <v>96</v>
      </c>
      <c r="E3148" s="11">
        <v>31</v>
      </c>
      <c r="F3148" s="11">
        <v>536</v>
      </c>
      <c r="G3148" s="6" t="s">
        <v>971</v>
      </c>
      <c r="H3148" s="11">
        <v>651</v>
      </c>
      <c r="I3148" s="11">
        <v>16667084</v>
      </c>
      <c r="J3148" s="6" t="s">
        <v>599</v>
      </c>
      <c r="K3148" s="6" t="s">
        <v>1786</v>
      </c>
      <c r="L3148" s="6" t="s">
        <v>2970</v>
      </c>
      <c r="M3148" s="11"/>
      <c r="N3148" s="11"/>
      <c r="O3148" s="6"/>
      <c r="P3148" s="11"/>
      <c r="Q3148" s="11">
        <v>248</v>
      </c>
      <c r="R3148" s="6" t="s">
        <v>25</v>
      </c>
      <c r="S3148" s="6" t="s">
        <v>26</v>
      </c>
      <c r="T3148" s="6" t="s">
        <v>27</v>
      </c>
      <c r="U3148" s="11">
        <v>11000000</v>
      </c>
      <c r="V3148" s="11">
        <v>1990</v>
      </c>
      <c r="W3148" s="11">
        <v>610</v>
      </c>
      <c r="X3148" s="11">
        <v>7.1</v>
      </c>
      <c r="Y3148" s="11">
        <v>1.85</v>
      </c>
      <c r="Z3148" s="12">
        <v>11000</v>
      </c>
    </row>
    <row r="3149" spans="1:26" x14ac:dyDescent="0.25">
      <c r="A3149" s="8" t="s">
        <v>20</v>
      </c>
      <c r="B3149" s="9" t="s">
        <v>3493</v>
      </c>
      <c r="C3149" s="13">
        <v>191</v>
      </c>
      <c r="D3149" s="13">
        <v>84</v>
      </c>
      <c r="E3149" s="13">
        <v>36</v>
      </c>
      <c r="F3149" s="13">
        <v>648</v>
      </c>
      <c r="G3149" s="9" t="s">
        <v>3494</v>
      </c>
      <c r="H3149" s="13">
        <v>2000</v>
      </c>
      <c r="I3149" s="13">
        <v>15417771</v>
      </c>
      <c r="J3149" s="9" t="s">
        <v>1786</v>
      </c>
      <c r="K3149" s="9" t="s">
        <v>2604</v>
      </c>
      <c r="L3149" s="9"/>
      <c r="M3149" s="13"/>
      <c r="N3149" s="13"/>
      <c r="O3149" s="9"/>
      <c r="P3149" s="13"/>
      <c r="Q3149" s="13">
        <v>540</v>
      </c>
      <c r="R3149" s="9" t="s">
        <v>25</v>
      </c>
      <c r="S3149" s="9" t="s">
        <v>26</v>
      </c>
      <c r="T3149" s="9" t="s">
        <v>249</v>
      </c>
      <c r="U3149" s="13">
        <v>12600000</v>
      </c>
      <c r="V3149" s="13">
        <v>2003</v>
      </c>
      <c r="W3149" s="13">
        <v>683</v>
      </c>
      <c r="X3149" s="13">
        <v>6.1</v>
      </c>
      <c r="Y3149" s="13">
        <v>1.85</v>
      </c>
      <c r="Z3149" s="14">
        <v>0</v>
      </c>
    </row>
    <row r="3150" spans="1:26" x14ac:dyDescent="0.25">
      <c r="A3150" s="5" t="s">
        <v>20</v>
      </c>
      <c r="B3150" s="6" t="s">
        <v>1307</v>
      </c>
      <c r="C3150" s="11">
        <v>52</v>
      </c>
      <c r="D3150" s="11">
        <v>100</v>
      </c>
      <c r="E3150" s="11">
        <v>394</v>
      </c>
      <c r="F3150" s="11">
        <v>695</v>
      </c>
      <c r="G3150" s="6" t="s">
        <v>1379</v>
      </c>
      <c r="H3150" s="11">
        <v>2000</v>
      </c>
      <c r="I3150" s="11"/>
      <c r="J3150" s="6" t="s">
        <v>3495</v>
      </c>
      <c r="K3150" s="6"/>
      <c r="L3150" s="6"/>
      <c r="M3150" s="11"/>
      <c r="N3150" s="11"/>
      <c r="O3150" s="6"/>
      <c r="P3150" s="11"/>
      <c r="Q3150" s="11">
        <v>78</v>
      </c>
      <c r="R3150" s="6" t="s">
        <v>25</v>
      </c>
      <c r="S3150" s="6" t="s">
        <v>26</v>
      </c>
      <c r="T3150" s="6" t="s">
        <v>249</v>
      </c>
      <c r="U3150" s="11">
        <v>10000000</v>
      </c>
      <c r="V3150" s="11">
        <v>1980</v>
      </c>
      <c r="W3150" s="11">
        <v>926</v>
      </c>
      <c r="X3150" s="11">
        <v>7.1</v>
      </c>
      <c r="Y3150" s="11">
        <v>1.85</v>
      </c>
      <c r="Z3150" s="12">
        <v>680</v>
      </c>
    </row>
    <row r="3151" spans="1:26" x14ac:dyDescent="0.25">
      <c r="A3151" s="8" t="s">
        <v>20</v>
      </c>
      <c r="B3151" s="9" t="s">
        <v>3112</v>
      </c>
      <c r="C3151" s="13">
        <v>91</v>
      </c>
      <c r="D3151" s="13">
        <v>110</v>
      </c>
      <c r="E3151" s="13">
        <v>164</v>
      </c>
      <c r="F3151" s="13">
        <v>45</v>
      </c>
      <c r="G3151" s="9" t="s">
        <v>2508</v>
      </c>
      <c r="H3151" s="13">
        <v>258</v>
      </c>
      <c r="I3151" s="13">
        <v>15156200</v>
      </c>
      <c r="J3151" s="9" t="s">
        <v>497</v>
      </c>
      <c r="K3151" s="9" t="s">
        <v>5507</v>
      </c>
      <c r="L3151" s="9" t="s">
        <v>1074</v>
      </c>
      <c r="M3151" s="13" t="s">
        <v>5505</v>
      </c>
      <c r="N3151" s="13" t="s">
        <v>2604</v>
      </c>
      <c r="O3151" s="9"/>
      <c r="P3151" s="13"/>
      <c r="Q3151" s="13">
        <v>131</v>
      </c>
      <c r="R3151" s="9" t="s">
        <v>25</v>
      </c>
      <c r="S3151" s="9" t="s">
        <v>26</v>
      </c>
      <c r="T3151" s="9" t="s">
        <v>249</v>
      </c>
      <c r="U3151" s="13">
        <v>30000000</v>
      </c>
      <c r="V3151" s="13">
        <v>1999</v>
      </c>
      <c r="W3151" s="13">
        <v>218</v>
      </c>
      <c r="X3151" s="13">
        <v>6</v>
      </c>
      <c r="Y3151" s="13">
        <v>2.35</v>
      </c>
      <c r="Z3151" s="14">
        <v>328</v>
      </c>
    </row>
    <row r="3152" spans="1:26" x14ac:dyDescent="0.25">
      <c r="A3152" s="5" t="s">
        <v>20</v>
      </c>
      <c r="B3152" s="6" t="s">
        <v>2901</v>
      </c>
      <c r="C3152" s="11">
        <v>368</v>
      </c>
      <c r="D3152" s="11">
        <v>130</v>
      </c>
      <c r="E3152" s="11">
        <v>337</v>
      </c>
      <c r="F3152" s="11">
        <v>820</v>
      </c>
      <c r="G3152" s="6" t="s">
        <v>203</v>
      </c>
      <c r="H3152" s="11">
        <v>11000</v>
      </c>
      <c r="I3152" s="11">
        <v>21589307</v>
      </c>
      <c r="J3152" s="6" t="s">
        <v>1074</v>
      </c>
      <c r="K3152" s="6"/>
      <c r="L3152" s="6"/>
      <c r="M3152" s="11"/>
      <c r="N3152" s="11"/>
      <c r="O3152" s="6"/>
      <c r="P3152" s="11"/>
      <c r="Q3152" s="11">
        <v>261</v>
      </c>
      <c r="R3152" s="6" t="s">
        <v>25</v>
      </c>
      <c r="S3152" s="6" t="s">
        <v>26</v>
      </c>
      <c r="T3152" s="6" t="s">
        <v>27</v>
      </c>
      <c r="U3152" s="11">
        <v>10000000</v>
      </c>
      <c r="V3152" s="11">
        <v>2012</v>
      </c>
      <c r="W3152" s="11">
        <v>1000</v>
      </c>
      <c r="X3152" s="11">
        <v>7.4</v>
      </c>
      <c r="Y3152" s="11">
        <v>2.35</v>
      </c>
      <c r="Z3152" s="12">
        <v>27000</v>
      </c>
    </row>
    <row r="3153" spans="1:26" x14ac:dyDescent="0.25">
      <c r="A3153" s="8" t="s">
        <v>20</v>
      </c>
      <c r="B3153" s="9" t="s">
        <v>3496</v>
      </c>
      <c r="C3153" s="13">
        <v>89</v>
      </c>
      <c r="D3153" s="13">
        <v>84</v>
      </c>
      <c r="E3153" s="13">
        <v>134</v>
      </c>
      <c r="F3153" s="13">
        <v>307</v>
      </c>
      <c r="G3153" s="9" t="s">
        <v>1469</v>
      </c>
      <c r="H3153" s="13">
        <v>655</v>
      </c>
      <c r="I3153" s="13">
        <v>20339754</v>
      </c>
      <c r="J3153" s="9" t="s">
        <v>599</v>
      </c>
      <c r="K3153" s="9" t="s">
        <v>5507</v>
      </c>
      <c r="L3153" s="9"/>
      <c r="M3153" s="13"/>
      <c r="N3153" s="13"/>
      <c r="O3153" s="9"/>
      <c r="P3153" s="13"/>
      <c r="Q3153" s="13">
        <v>73</v>
      </c>
      <c r="R3153" s="9" t="s">
        <v>25</v>
      </c>
      <c r="S3153" s="9" t="s">
        <v>26</v>
      </c>
      <c r="T3153" s="9" t="s">
        <v>249</v>
      </c>
      <c r="U3153" s="13">
        <v>10000000</v>
      </c>
      <c r="V3153" s="13">
        <v>2007</v>
      </c>
      <c r="W3153" s="13">
        <v>651</v>
      </c>
      <c r="X3153" s="13">
        <v>5.9</v>
      </c>
      <c r="Y3153" s="13">
        <v>1.85</v>
      </c>
      <c r="Z3153" s="14">
        <v>441</v>
      </c>
    </row>
    <row r="3154" spans="1:26" x14ac:dyDescent="0.25">
      <c r="A3154" s="5" t="s">
        <v>20</v>
      </c>
      <c r="B3154" s="6" t="s">
        <v>3497</v>
      </c>
      <c r="C3154" s="11">
        <v>83</v>
      </c>
      <c r="D3154" s="11">
        <v>106</v>
      </c>
      <c r="E3154" s="11">
        <v>293</v>
      </c>
      <c r="F3154" s="11">
        <v>547</v>
      </c>
      <c r="G3154" s="6" t="s">
        <v>3498</v>
      </c>
      <c r="H3154" s="11">
        <v>773</v>
      </c>
      <c r="I3154" s="11">
        <v>28873374</v>
      </c>
      <c r="J3154" s="6" t="s">
        <v>41</v>
      </c>
      <c r="K3154" s="6" t="s">
        <v>2909</v>
      </c>
      <c r="L3154" s="6"/>
      <c r="M3154" s="11"/>
      <c r="N3154" s="11"/>
      <c r="O3154" s="6"/>
      <c r="P3154" s="11"/>
      <c r="Q3154" s="11">
        <v>68</v>
      </c>
      <c r="R3154" s="6" t="s">
        <v>25</v>
      </c>
      <c r="S3154" s="6" t="s">
        <v>26</v>
      </c>
      <c r="T3154" s="6" t="s">
        <v>54</v>
      </c>
      <c r="U3154" s="11">
        <v>10000000</v>
      </c>
      <c r="V3154" s="11">
        <v>2013</v>
      </c>
      <c r="W3154" s="11">
        <v>734</v>
      </c>
      <c r="X3154" s="11">
        <v>4.0999999999999996</v>
      </c>
      <c r="Y3154" s="11">
        <v>1.85</v>
      </c>
      <c r="Z3154" s="12">
        <v>0</v>
      </c>
    </row>
    <row r="3155" spans="1:26" x14ac:dyDescent="0.25">
      <c r="A3155" s="8" t="s">
        <v>20</v>
      </c>
      <c r="B3155" s="9" t="s">
        <v>3499</v>
      </c>
      <c r="C3155" s="13">
        <v>83</v>
      </c>
      <c r="D3155" s="13">
        <v>89</v>
      </c>
      <c r="E3155" s="13">
        <v>23</v>
      </c>
      <c r="F3155" s="13">
        <v>503</v>
      </c>
      <c r="G3155" s="9" t="s">
        <v>1357</v>
      </c>
      <c r="H3155" s="13">
        <v>839</v>
      </c>
      <c r="I3155" s="13">
        <v>15102127</v>
      </c>
      <c r="J3155" s="9" t="s">
        <v>599</v>
      </c>
      <c r="K3155" s="9"/>
      <c r="L3155" s="9"/>
      <c r="M3155" s="13"/>
      <c r="N3155" s="13"/>
      <c r="O3155" s="9"/>
      <c r="P3155" s="13"/>
      <c r="Q3155" s="13">
        <v>59</v>
      </c>
      <c r="R3155" s="9" t="s">
        <v>25</v>
      </c>
      <c r="S3155" s="9" t="s">
        <v>26</v>
      </c>
      <c r="T3155" s="9" t="s">
        <v>249</v>
      </c>
      <c r="U3155" s="13"/>
      <c r="V3155" s="13">
        <v>2009</v>
      </c>
      <c r="W3155" s="13">
        <v>700</v>
      </c>
      <c r="X3155" s="13">
        <v>5.8</v>
      </c>
      <c r="Y3155" s="13">
        <v>1.85</v>
      </c>
      <c r="Z3155" s="14">
        <v>0</v>
      </c>
    </row>
    <row r="3156" spans="1:26" x14ac:dyDescent="0.25">
      <c r="A3156" s="5" t="s">
        <v>20</v>
      </c>
      <c r="B3156" s="6" t="s">
        <v>3500</v>
      </c>
      <c r="C3156" s="11">
        <v>33</v>
      </c>
      <c r="D3156" s="11">
        <v>76</v>
      </c>
      <c r="E3156" s="11">
        <v>14</v>
      </c>
      <c r="F3156" s="11">
        <v>636</v>
      </c>
      <c r="G3156" s="6" t="s">
        <v>555</v>
      </c>
      <c r="H3156" s="11">
        <v>1000</v>
      </c>
      <c r="I3156" s="11">
        <v>13684949</v>
      </c>
      <c r="J3156" s="6" t="s">
        <v>378</v>
      </c>
      <c r="K3156" s="6" t="s">
        <v>2809</v>
      </c>
      <c r="L3156" s="6" t="s">
        <v>599</v>
      </c>
      <c r="M3156" s="11" t="s">
        <v>4118</v>
      </c>
      <c r="N3156" s="11"/>
      <c r="O3156" s="6"/>
      <c r="P3156" s="11"/>
      <c r="Q3156" s="11">
        <v>43</v>
      </c>
      <c r="R3156" s="6" t="s">
        <v>25</v>
      </c>
      <c r="S3156" s="6" t="s">
        <v>26</v>
      </c>
      <c r="T3156" s="6" t="s">
        <v>54</v>
      </c>
      <c r="U3156" s="11">
        <v>3000000</v>
      </c>
      <c r="V3156" s="11">
        <v>2002</v>
      </c>
      <c r="W3156" s="11">
        <v>811</v>
      </c>
      <c r="X3156" s="11">
        <v>5.9</v>
      </c>
      <c r="Y3156" s="11">
        <v>1.85</v>
      </c>
      <c r="Z3156" s="12">
        <v>227</v>
      </c>
    </row>
    <row r="3157" spans="1:26" x14ac:dyDescent="0.25">
      <c r="A3157" s="8" t="s">
        <v>20</v>
      </c>
      <c r="B3157" s="9" t="s">
        <v>3420</v>
      </c>
      <c r="C3157" s="13">
        <v>386</v>
      </c>
      <c r="D3157" s="13">
        <v>99</v>
      </c>
      <c r="E3157" s="13">
        <v>64</v>
      </c>
      <c r="F3157" s="13">
        <v>918</v>
      </c>
      <c r="G3157" s="9" t="s">
        <v>464</v>
      </c>
      <c r="H3157" s="13">
        <v>13000</v>
      </c>
      <c r="I3157" s="13">
        <v>14597405</v>
      </c>
      <c r="J3157" s="9" t="s">
        <v>3170</v>
      </c>
      <c r="K3157" s="9" t="s">
        <v>1074</v>
      </c>
      <c r="L3157" s="9"/>
      <c r="M3157" s="13"/>
      <c r="N3157" s="13"/>
      <c r="O3157" s="9"/>
      <c r="P3157" s="13"/>
      <c r="Q3157" s="13">
        <v>216</v>
      </c>
      <c r="R3157" s="9" t="s">
        <v>25</v>
      </c>
      <c r="S3157" s="9" t="s">
        <v>34</v>
      </c>
      <c r="T3157" s="9" t="s">
        <v>249</v>
      </c>
      <c r="U3157" s="13">
        <v>6400000</v>
      </c>
      <c r="V3157" s="13">
        <v>2011</v>
      </c>
      <c r="W3157" s="13">
        <v>2000</v>
      </c>
      <c r="X3157" s="13">
        <v>7</v>
      </c>
      <c r="Y3157" s="13">
        <v>2.35</v>
      </c>
      <c r="Z3157" s="14">
        <v>17000</v>
      </c>
    </row>
    <row r="3158" spans="1:26" x14ac:dyDescent="0.25">
      <c r="A3158" s="5" t="s">
        <v>20</v>
      </c>
      <c r="B3158" s="6" t="s">
        <v>1890</v>
      </c>
      <c r="C3158" s="11">
        <v>191</v>
      </c>
      <c r="D3158" s="11">
        <v>96</v>
      </c>
      <c r="E3158" s="11">
        <v>47</v>
      </c>
      <c r="F3158" s="11">
        <v>442</v>
      </c>
      <c r="G3158" s="6" t="s">
        <v>1112</v>
      </c>
      <c r="H3158" s="11">
        <v>3000</v>
      </c>
      <c r="I3158" s="11">
        <v>12570442</v>
      </c>
      <c r="J3158" s="6" t="s">
        <v>599</v>
      </c>
      <c r="K3158" s="6" t="s">
        <v>5507</v>
      </c>
      <c r="L3158" s="6" t="s">
        <v>1074</v>
      </c>
      <c r="M3158" s="11" t="s">
        <v>2604</v>
      </c>
      <c r="N3158" s="11"/>
      <c r="O3158" s="6"/>
      <c r="P3158" s="11"/>
      <c r="Q3158" s="11">
        <v>234</v>
      </c>
      <c r="R3158" s="6" t="s">
        <v>25</v>
      </c>
      <c r="S3158" s="6" t="s">
        <v>26</v>
      </c>
      <c r="T3158" s="6" t="s">
        <v>249</v>
      </c>
      <c r="U3158" s="11">
        <v>10000000</v>
      </c>
      <c r="V3158" s="11">
        <v>2005</v>
      </c>
      <c r="W3158" s="11">
        <v>497</v>
      </c>
      <c r="X3158" s="11">
        <v>6.8</v>
      </c>
      <c r="Y3158" s="11">
        <v>2.35</v>
      </c>
      <c r="Z3158" s="12">
        <v>808</v>
      </c>
    </row>
    <row r="3159" spans="1:26" x14ac:dyDescent="0.25">
      <c r="A3159" s="8" t="s">
        <v>20</v>
      </c>
      <c r="B3159" s="9" t="s">
        <v>3501</v>
      </c>
      <c r="C3159" s="13">
        <v>16</v>
      </c>
      <c r="D3159" s="13">
        <v>104</v>
      </c>
      <c r="E3159" s="13">
        <v>28</v>
      </c>
      <c r="F3159" s="13">
        <v>582</v>
      </c>
      <c r="G3159" s="9" t="s">
        <v>1781</v>
      </c>
      <c r="H3159" s="13">
        <v>962</v>
      </c>
      <c r="I3159" s="13">
        <v>12514138</v>
      </c>
      <c r="J3159" s="9" t="s">
        <v>1074</v>
      </c>
      <c r="K3159" s="9" t="s">
        <v>4459</v>
      </c>
      <c r="L3159" s="9"/>
      <c r="M3159" s="13"/>
      <c r="N3159" s="13"/>
      <c r="O3159" s="9"/>
      <c r="P3159" s="13"/>
      <c r="Q3159" s="13">
        <v>28</v>
      </c>
      <c r="R3159" s="9" t="s">
        <v>25</v>
      </c>
      <c r="S3159" s="9" t="s">
        <v>26</v>
      </c>
      <c r="T3159" s="9" t="s">
        <v>249</v>
      </c>
      <c r="U3159" s="13">
        <v>10000000</v>
      </c>
      <c r="V3159" s="13">
        <v>1997</v>
      </c>
      <c r="W3159" s="13">
        <v>826</v>
      </c>
      <c r="X3159" s="13">
        <v>7.4</v>
      </c>
      <c r="Y3159" s="13">
        <v>1.85</v>
      </c>
      <c r="Z3159" s="14">
        <v>1000</v>
      </c>
    </row>
    <row r="3160" spans="1:26" x14ac:dyDescent="0.25">
      <c r="A3160" s="5" t="s">
        <v>20</v>
      </c>
      <c r="B3160" s="6" t="s">
        <v>3502</v>
      </c>
      <c r="C3160" s="11">
        <v>297</v>
      </c>
      <c r="D3160" s="11">
        <v>108</v>
      </c>
      <c r="E3160" s="11">
        <v>0</v>
      </c>
      <c r="F3160" s="11">
        <v>458</v>
      </c>
      <c r="G3160" s="6" t="s">
        <v>3060</v>
      </c>
      <c r="H3160" s="11">
        <v>1000</v>
      </c>
      <c r="I3160" s="11">
        <v>43771291</v>
      </c>
      <c r="J3160" s="6" t="s">
        <v>5505</v>
      </c>
      <c r="K3160" s="6" t="s">
        <v>2604</v>
      </c>
      <c r="L3160" s="6"/>
      <c r="M3160" s="11"/>
      <c r="N3160" s="11"/>
      <c r="O3160" s="6"/>
      <c r="P3160" s="11"/>
      <c r="Q3160" s="11">
        <v>279</v>
      </c>
      <c r="R3160" s="6" t="s">
        <v>25</v>
      </c>
      <c r="S3160" s="6" t="s">
        <v>26</v>
      </c>
      <c r="T3160" s="6" t="s">
        <v>249</v>
      </c>
      <c r="U3160" s="11">
        <v>5000000</v>
      </c>
      <c r="V3160" s="11">
        <v>2015</v>
      </c>
      <c r="W3160" s="11">
        <v>562</v>
      </c>
      <c r="X3160" s="11">
        <v>7.1</v>
      </c>
      <c r="Y3160" s="11">
        <v>2.35</v>
      </c>
      <c r="Z3160" s="12">
        <v>15000</v>
      </c>
    </row>
    <row r="3161" spans="1:26" x14ac:dyDescent="0.25">
      <c r="A3161" s="8" t="s">
        <v>20</v>
      </c>
      <c r="B3161" s="9" t="s">
        <v>3503</v>
      </c>
      <c r="C3161" s="13">
        <v>47</v>
      </c>
      <c r="D3161" s="13">
        <v>108</v>
      </c>
      <c r="E3161" s="13">
        <v>2</v>
      </c>
      <c r="F3161" s="13">
        <v>30</v>
      </c>
      <c r="G3161" s="9" t="s">
        <v>3504</v>
      </c>
      <c r="H3161" s="13">
        <v>772</v>
      </c>
      <c r="I3161" s="13">
        <v>11703287</v>
      </c>
      <c r="J3161" s="9" t="s">
        <v>378</v>
      </c>
      <c r="K3161" s="9" t="s">
        <v>1074</v>
      </c>
      <c r="L3161" s="9"/>
      <c r="M3161" s="13"/>
      <c r="N3161" s="13"/>
      <c r="O3161" s="9"/>
      <c r="P3161" s="13"/>
      <c r="Q3161" s="13">
        <v>148</v>
      </c>
      <c r="R3161" s="9" t="s">
        <v>25</v>
      </c>
      <c r="S3161" s="9" t="s">
        <v>26</v>
      </c>
      <c r="T3161" s="9" t="s">
        <v>27</v>
      </c>
      <c r="U3161" s="13">
        <v>10000000</v>
      </c>
      <c r="V3161" s="13">
        <v>2005</v>
      </c>
      <c r="W3161" s="13">
        <v>232</v>
      </c>
      <c r="X3161" s="13">
        <v>7</v>
      </c>
      <c r="Y3161" s="13">
        <v>2.35</v>
      </c>
      <c r="Z3161" s="14">
        <v>1000</v>
      </c>
    </row>
    <row r="3162" spans="1:26" x14ac:dyDescent="0.25">
      <c r="A3162" s="5" t="s">
        <v>20</v>
      </c>
      <c r="B3162" s="6" t="s">
        <v>2037</v>
      </c>
      <c r="C3162" s="11">
        <v>63</v>
      </c>
      <c r="D3162" s="11">
        <v>87</v>
      </c>
      <c r="E3162" s="11">
        <v>13</v>
      </c>
      <c r="F3162" s="11">
        <v>869</v>
      </c>
      <c r="G3162" s="6" t="s">
        <v>49</v>
      </c>
      <c r="H3162" s="11">
        <v>15000</v>
      </c>
      <c r="I3162" s="11">
        <v>11560259</v>
      </c>
      <c r="J3162" s="6" t="s">
        <v>599</v>
      </c>
      <c r="K3162" s="6" t="s">
        <v>4459</v>
      </c>
      <c r="L3162" s="6"/>
      <c r="M3162" s="11"/>
      <c r="N3162" s="11"/>
      <c r="O3162" s="6"/>
      <c r="P3162" s="11"/>
      <c r="Q3162" s="11">
        <v>180</v>
      </c>
      <c r="R3162" s="6" t="s">
        <v>25</v>
      </c>
      <c r="S3162" s="6" t="s">
        <v>26</v>
      </c>
      <c r="T3162" s="6" t="s">
        <v>27</v>
      </c>
      <c r="U3162" s="11">
        <v>22000000</v>
      </c>
      <c r="V3162" s="11">
        <v>2001</v>
      </c>
      <c r="W3162" s="11">
        <v>4000</v>
      </c>
      <c r="X3162" s="11">
        <v>5.8</v>
      </c>
      <c r="Y3162" s="11">
        <v>2.35</v>
      </c>
      <c r="Z3162" s="12">
        <v>0</v>
      </c>
    </row>
    <row r="3163" spans="1:26" x14ac:dyDescent="0.25">
      <c r="A3163" s="8" t="s">
        <v>20</v>
      </c>
      <c r="B3163" s="9" t="s">
        <v>3313</v>
      </c>
      <c r="C3163" s="13">
        <v>144</v>
      </c>
      <c r="D3163" s="13">
        <v>89</v>
      </c>
      <c r="E3163" s="13">
        <v>406</v>
      </c>
      <c r="F3163" s="13">
        <v>759</v>
      </c>
      <c r="G3163" s="9" t="s">
        <v>445</v>
      </c>
      <c r="H3163" s="13">
        <v>989</v>
      </c>
      <c r="I3163" s="13">
        <v>10824921</v>
      </c>
      <c r="J3163" s="9" t="s">
        <v>599</v>
      </c>
      <c r="K3163" s="9"/>
      <c r="L3163" s="9"/>
      <c r="M3163" s="13"/>
      <c r="N3163" s="13"/>
      <c r="O3163" s="9"/>
      <c r="P3163" s="13"/>
      <c r="Q3163" s="13">
        <v>621</v>
      </c>
      <c r="R3163" s="9" t="s">
        <v>25</v>
      </c>
      <c r="S3163" s="9" t="s">
        <v>26</v>
      </c>
      <c r="T3163" s="9" t="s">
        <v>249</v>
      </c>
      <c r="U3163" s="13">
        <v>10000000</v>
      </c>
      <c r="V3163" s="13">
        <v>1999</v>
      </c>
      <c r="W3163" s="13">
        <v>939</v>
      </c>
      <c r="X3163" s="13">
        <v>7.8</v>
      </c>
      <c r="Y3163" s="13">
        <v>1.85</v>
      </c>
      <c r="Z3163" s="14">
        <v>16000</v>
      </c>
    </row>
    <row r="3164" spans="1:26" x14ac:dyDescent="0.25">
      <c r="A3164" s="5" t="s">
        <v>20</v>
      </c>
      <c r="B3164" s="6" t="s">
        <v>3505</v>
      </c>
      <c r="C3164" s="11">
        <v>77</v>
      </c>
      <c r="D3164" s="11">
        <v>97</v>
      </c>
      <c r="E3164" s="11">
        <v>31</v>
      </c>
      <c r="F3164" s="11">
        <v>551</v>
      </c>
      <c r="G3164" s="6" t="s">
        <v>2403</v>
      </c>
      <c r="H3164" s="11">
        <v>4000</v>
      </c>
      <c r="I3164" s="11">
        <v>10561238</v>
      </c>
      <c r="J3164" s="6" t="s">
        <v>599</v>
      </c>
      <c r="K3164" s="6" t="s">
        <v>4459</v>
      </c>
      <c r="L3164" s="6" t="s">
        <v>2604</v>
      </c>
      <c r="M3164" s="11"/>
      <c r="N3164" s="11"/>
      <c r="O3164" s="6"/>
      <c r="P3164" s="11"/>
      <c r="Q3164" s="11">
        <v>321</v>
      </c>
      <c r="R3164" s="6" t="s">
        <v>25</v>
      </c>
      <c r="S3164" s="6" t="s">
        <v>318</v>
      </c>
      <c r="T3164" s="6" t="s">
        <v>27</v>
      </c>
      <c r="U3164" s="11">
        <v>10000000</v>
      </c>
      <c r="V3164" s="11">
        <v>1999</v>
      </c>
      <c r="W3164" s="11">
        <v>980</v>
      </c>
      <c r="X3164" s="11">
        <v>6.5</v>
      </c>
      <c r="Y3164" s="11">
        <v>1.85</v>
      </c>
      <c r="Z3164" s="12">
        <v>0</v>
      </c>
    </row>
    <row r="3165" spans="1:26" x14ac:dyDescent="0.25">
      <c r="A3165" s="8" t="s">
        <v>20</v>
      </c>
      <c r="B3165" s="9" t="s">
        <v>116</v>
      </c>
      <c r="C3165" s="13">
        <v>325</v>
      </c>
      <c r="D3165" s="13">
        <v>106</v>
      </c>
      <c r="E3165" s="13">
        <v>13000</v>
      </c>
      <c r="F3165" s="13">
        <v>309</v>
      </c>
      <c r="G3165" s="9" t="s">
        <v>972</v>
      </c>
      <c r="H3165" s="13">
        <v>11000</v>
      </c>
      <c r="I3165" s="13">
        <v>14479776</v>
      </c>
      <c r="J3165" s="9" t="s">
        <v>3170</v>
      </c>
      <c r="K3165" s="9" t="s">
        <v>5507</v>
      </c>
      <c r="L3165" s="9" t="s">
        <v>1074</v>
      </c>
      <c r="M3165" s="13" t="s">
        <v>4459</v>
      </c>
      <c r="N3165" s="13"/>
      <c r="O3165" s="9"/>
      <c r="P3165" s="13"/>
      <c r="Q3165" s="13">
        <v>147</v>
      </c>
      <c r="R3165" s="9" t="s">
        <v>25</v>
      </c>
      <c r="S3165" s="9" t="s">
        <v>26</v>
      </c>
      <c r="T3165" s="9" t="s">
        <v>27</v>
      </c>
      <c r="U3165" s="13">
        <v>10000000</v>
      </c>
      <c r="V3165" s="13">
        <v>2014</v>
      </c>
      <c r="W3165" s="13">
        <v>430</v>
      </c>
      <c r="X3165" s="13">
        <v>7</v>
      </c>
      <c r="Y3165" s="13">
        <v>1.85</v>
      </c>
      <c r="Z3165" s="14">
        <v>20000</v>
      </c>
    </row>
    <row r="3166" spans="1:26" x14ac:dyDescent="0.25">
      <c r="A3166" s="5" t="s">
        <v>20</v>
      </c>
      <c r="B3166" s="6" t="s">
        <v>104</v>
      </c>
      <c r="C3166" s="11">
        <v>100</v>
      </c>
      <c r="D3166" s="11">
        <v>100</v>
      </c>
      <c r="E3166" s="11">
        <v>532</v>
      </c>
      <c r="F3166" s="11">
        <v>711</v>
      </c>
      <c r="G3166" s="6" t="s">
        <v>2230</v>
      </c>
      <c r="H3166" s="11">
        <v>4000</v>
      </c>
      <c r="I3166" s="11">
        <v>9801782</v>
      </c>
      <c r="J3166" s="6" t="s">
        <v>599</v>
      </c>
      <c r="K3166" s="6" t="s">
        <v>5507</v>
      </c>
      <c r="L3166" s="6" t="s">
        <v>2604</v>
      </c>
      <c r="M3166" s="11"/>
      <c r="N3166" s="11"/>
      <c r="O3166" s="6"/>
      <c r="P3166" s="11"/>
      <c r="Q3166" s="11">
        <v>481</v>
      </c>
      <c r="R3166" s="6" t="s">
        <v>25</v>
      </c>
      <c r="S3166" s="6" t="s">
        <v>26</v>
      </c>
      <c r="T3166" s="6" t="s">
        <v>249</v>
      </c>
      <c r="U3166" s="11">
        <v>10000000</v>
      </c>
      <c r="V3166" s="11">
        <v>1998</v>
      </c>
      <c r="W3166" s="11">
        <v>796</v>
      </c>
      <c r="X3166" s="11">
        <v>6.3</v>
      </c>
      <c r="Y3166" s="11">
        <v>1.85</v>
      </c>
      <c r="Z3166" s="12">
        <v>0</v>
      </c>
    </row>
    <row r="3167" spans="1:26" x14ac:dyDescent="0.25">
      <c r="A3167" s="8" t="s">
        <v>20</v>
      </c>
      <c r="B3167" s="9" t="s">
        <v>2978</v>
      </c>
      <c r="C3167" s="13">
        <v>52</v>
      </c>
      <c r="D3167" s="13">
        <v>89</v>
      </c>
      <c r="E3167" s="13">
        <v>18</v>
      </c>
      <c r="F3167" s="13">
        <v>2000</v>
      </c>
      <c r="G3167" s="9" t="s">
        <v>1673</v>
      </c>
      <c r="H3167" s="13">
        <v>7000</v>
      </c>
      <c r="I3167" s="13">
        <v>8070311</v>
      </c>
      <c r="J3167" s="9" t="s">
        <v>599</v>
      </c>
      <c r="K3167" s="9" t="s">
        <v>4459</v>
      </c>
      <c r="L3167" s="9"/>
      <c r="M3167" s="13"/>
      <c r="N3167" s="13"/>
      <c r="O3167" s="9"/>
      <c r="P3167" s="13"/>
      <c r="Q3167" s="13">
        <v>75</v>
      </c>
      <c r="R3167" s="9" t="s">
        <v>25</v>
      </c>
      <c r="S3167" s="9" t="s">
        <v>26</v>
      </c>
      <c r="T3167" s="9" t="s">
        <v>54</v>
      </c>
      <c r="U3167" s="13">
        <v>10000000</v>
      </c>
      <c r="V3167" s="13">
        <v>2004</v>
      </c>
      <c r="W3167" s="13">
        <v>2000</v>
      </c>
      <c r="X3167" s="13">
        <v>5.3</v>
      </c>
      <c r="Y3167" s="13">
        <v>1.85</v>
      </c>
      <c r="Z3167" s="14">
        <v>0</v>
      </c>
    </row>
    <row r="3168" spans="1:26" x14ac:dyDescent="0.25">
      <c r="A3168" s="5" t="s">
        <v>20</v>
      </c>
      <c r="B3168" s="6" t="s">
        <v>778</v>
      </c>
      <c r="C3168" s="11">
        <v>98</v>
      </c>
      <c r="D3168" s="11">
        <v>114</v>
      </c>
      <c r="E3168" s="11">
        <v>0</v>
      </c>
      <c r="F3168" s="11">
        <v>298</v>
      </c>
      <c r="G3168" s="6" t="s">
        <v>2883</v>
      </c>
      <c r="H3168" s="11">
        <v>537</v>
      </c>
      <c r="I3168" s="11"/>
      <c r="J3168" s="6" t="s">
        <v>5505</v>
      </c>
      <c r="K3168" s="6" t="s">
        <v>2604</v>
      </c>
      <c r="L3168" s="6"/>
      <c r="M3168" s="11"/>
      <c r="N3168" s="11"/>
      <c r="O3168" s="6"/>
      <c r="P3168" s="11"/>
      <c r="Q3168" s="11">
        <v>178</v>
      </c>
      <c r="R3168" s="6" t="s">
        <v>25</v>
      </c>
      <c r="S3168" s="6" t="s">
        <v>26</v>
      </c>
      <c r="T3168" s="6" t="s">
        <v>249</v>
      </c>
      <c r="U3168" s="11">
        <v>10000000</v>
      </c>
      <c r="V3168" s="11">
        <v>1984</v>
      </c>
      <c r="W3168" s="11">
        <v>376</v>
      </c>
      <c r="X3168" s="11">
        <v>6.8</v>
      </c>
      <c r="Y3168" s="11">
        <v>1.85</v>
      </c>
      <c r="Z3168" s="12">
        <v>0</v>
      </c>
    </row>
    <row r="3169" spans="1:26" x14ac:dyDescent="0.25">
      <c r="A3169" s="8" t="s">
        <v>20</v>
      </c>
      <c r="B3169" s="9" t="s">
        <v>2510</v>
      </c>
      <c r="C3169" s="13">
        <v>163</v>
      </c>
      <c r="D3169" s="13">
        <v>95</v>
      </c>
      <c r="E3169" s="13">
        <v>434</v>
      </c>
      <c r="F3169" s="13">
        <v>472</v>
      </c>
      <c r="G3169" s="9" t="s">
        <v>734</v>
      </c>
      <c r="H3169" s="13">
        <v>1000</v>
      </c>
      <c r="I3169" s="13">
        <v>8460995</v>
      </c>
      <c r="J3169" s="9" t="s">
        <v>497</v>
      </c>
      <c r="K3169" s="9" t="s">
        <v>599</v>
      </c>
      <c r="L3169" s="9" t="s">
        <v>4459</v>
      </c>
      <c r="M3169" s="13"/>
      <c r="N3169" s="13"/>
      <c r="O3169" s="9"/>
      <c r="P3169" s="13"/>
      <c r="Q3169" s="13">
        <v>125</v>
      </c>
      <c r="R3169" s="9" t="s">
        <v>25</v>
      </c>
      <c r="S3169" s="9" t="s">
        <v>26</v>
      </c>
      <c r="T3169" s="9" t="s">
        <v>249</v>
      </c>
      <c r="U3169" s="13">
        <v>10000000</v>
      </c>
      <c r="V3169" s="13">
        <v>2010</v>
      </c>
      <c r="W3169" s="13">
        <v>622</v>
      </c>
      <c r="X3169" s="13">
        <v>5.5</v>
      </c>
      <c r="Y3169" s="13">
        <v>2.35</v>
      </c>
      <c r="Z3169" s="14">
        <v>0</v>
      </c>
    </row>
    <row r="3170" spans="1:26" x14ac:dyDescent="0.25">
      <c r="A3170" s="5" t="s">
        <v>20</v>
      </c>
      <c r="B3170" s="6" t="s">
        <v>1612</v>
      </c>
      <c r="C3170" s="11">
        <v>137</v>
      </c>
      <c r="D3170" s="11">
        <v>97</v>
      </c>
      <c r="E3170" s="11">
        <v>350</v>
      </c>
      <c r="F3170" s="11">
        <v>250</v>
      </c>
      <c r="G3170" s="6" t="s">
        <v>597</v>
      </c>
      <c r="H3170" s="11">
        <v>460</v>
      </c>
      <c r="I3170" s="11">
        <v>8111360</v>
      </c>
      <c r="J3170" s="6" t="s">
        <v>5507</v>
      </c>
      <c r="K3170" s="6" t="s">
        <v>1074</v>
      </c>
      <c r="L3170" s="6" t="s">
        <v>2604</v>
      </c>
      <c r="M3170" s="11"/>
      <c r="N3170" s="11"/>
      <c r="O3170" s="6"/>
      <c r="P3170" s="11"/>
      <c r="Q3170" s="11">
        <v>203</v>
      </c>
      <c r="R3170" s="6" t="s">
        <v>25</v>
      </c>
      <c r="S3170" s="6" t="s">
        <v>34</v>
      </c>
      <c r="T3170" s="6" t="s">
        <v>249</v>
      </c>
      <c r="U3170" s="11">
        <v>10000000</v>
      </c>
      <c r="V3170" s="11">
        <v>2002</v>
      </c>
      <c r="W3170" s="11">
        <v>372</v>
      </c>
      <c r="X3170" s="11">
        <v>7.4</v>
      </c>
      <c r="Y3170" s="11">
        <v>1.85</v>
      </c>
      <c r="Z3170" s="12">
        <v>0</v>
      </c>
    </row>
    <row r="3171" spans="1:26" x14ac:dyDescent="0.25">
      <c r="A3171" s="8" t="s">
        <v>20</v>
      </c>
      <c r="B3171" s="9" t="s">
        <v>2292</v>
      </c>
      <c r="C3171" s="13">
        <v>180</v>
      </c>
      <c r="D3171" s="13">
        <v>94</v>
      </c>
      <c r="E3171" s="13">
        <v>0</v>
      </c>
      <c r="F3171" s="13">
        <v>3000</v>
      </c>
      <c r="G3171" s="9" t="s">
        <v>100</v>
      </c>
      <c r="H3171" s="13">
        <v>20000</v>
      </c>
      <c r="I3171" s="13">
        <v>8828771</v>
      </c>
      <c r="J3171" s="9" t="s">
        <v>599</v>
      </c>
      <c r="K3171" s="9"/>
      <c r="L3171" s="9"/>
      <c r="M3171" s="13"/>
      <c r="N3171" s="13"/>
      <c r="O3171" s="9"/>
      <c r="P3171" s="13"/>
      <c r="Q3171" s="13">
        <v>352</v>
      </c>
      <c r="R3171" s="9" t="s">
        <v>25</v>
      </c>
      <c r="S3171" s="9" t="s">
        <v>26</v>
      </c>
      <c r="T3171" s="9" t="s">
        <v>249</v>
      </c>
      <c r="U3171" s="13">
        <v>6000000</v>
      </c>
      <c r="V3171" s="13">
        <v>2013</v>
      </c>
      <c r="W3171" s="13">
        <v>14000</v>
      </c>
      <c r="X3171" s="13">
        <v>4.3</v>
      </c>
      <c r="Y3171" s="13">
        <v>1.85</v>
      </c>
      <c r="Z3171" s="14">
        <v>25000</v>
      </c>
    </row>
    <row r="3172" spans="1:26" x14ac:dyDescent="0.25">
      <c r="A3172" s="5" t="s">
        <v>20</v>
      </c>
      <c r="B3172" s="6" t="s">
        <v>647</v>
      </c>
      <c r="C3172" s="11">
        <v>321</v>
      </c>
      <c r="D3172" s="11">
        <v>103</v>
      </c>
      <c r="E3172" s="11">
        <v>207</v>
      </c>
      <c r="F3172" s="11">
        <v>3000</v>
      </c>
      <c r="G3172" s="6" t="s">
        <v>242</v>
      </c>
      <c r="H3172" s="11">
        <v>40000</v>
      </c>
      <c r="I3172" s="11">
        <v>67631157</v>
      </c>
      <c r="J3172" s="6" t="s">
        <v>497</v>
      </c>
      <c r="K3172" s="6" t="s">
        <v>4459</v>
      </c>
      <c r="L3172" s="6" t="s">
        <v>2604</v>
      </c>
      <c r="M3172" s="11"/>
      <c r="N3172" s="11"/>
      <c r="O3172" s="6"/>
      <c r="P3172" s="11"/>
      <c r="Q3172" s="11">
        <v>374</v>
      </c>
      <c r="R3172" s="6" t="s">
        <v>25</v>
      </c>
      <c r="S3172" s="6" t="s">
        <v>26</v>
      </c>
      <c r="T3172" s="6" t="s">
        <v>27</v>
      </c>
      <c r="U3172" s="11">
        <v>100000000</v>
      </c>
      <c r="V3172" s="11">
        <v>2010</v>
      </c>
      <c r="W3172" s="11">
        <v>11000</v>
      </c>
      <c r="X3172" s="11">
        <v>6</v>
      </c>
      <c r="Y3172" s="11">
        <v>2.35</v>
      </c>
      <c r="Z3172" s="12">
        <v>25000</v>
      </c>
    </row>
    <row r="3173" spans="1:26" x14ac:dyDescent="0.25">
      <c r="A3173" s="8" t="s">
        <v>20</v>
      </c>
      <c r="B3173" s="9" t="s">
        <v>3506</v>
      </c>
      <c r="C3173" s="13">
        <v>100</v>
      </c>
      <c r="D3173" s="13">
        <v>95</v>
      </c>
      <c r="E3173" s="13">
        <v>4</v>
      </c>
      <c r="F3173" s="13">
        <v>655</v>
      </c>
      <c r="G3173" s="9" t="s">
        <v>2520</v>
      </c>
      <c r="H3173" s="13">
        <v>939</v>
      </c>
      <c r="I3173" s="13">
        <v>7563670</v>
      </c>
      <c r="J3173" s="9" t="s">
        <v>599</v>
      </c>
      <c r="K3173" s="9" t="s">
        <v>478</v>
      </c>
      <c r="L3173" s="9" t="s">
        <v>4459</v>
      </c>
      <c r="M3173" s="13"/>
      <c r="N3173" s="13"/>
      <c r="O3173" s="9"/>
      <c r="P3173" s="13"/>
      <c r="Q3173" s="13">
        <v>53</v>
      </c>
      <c r="R3173" s="9" t="s">
        <v>25</v>
      </c>
      <c r="S3173" s="9" t="s">
        <v>26</v>
      </c>
      <c r="T3173" s="9" t="s">
        <v>27</v>
      </c>
      <c r="U3173" s="13">
        <v>10000000</v>
      </c>
      <c r="V3173" s="13">
        <v>2008</v>
      </c>
      <c r="W3173" s="13">
        <v>702</v>
      </c>
      <c r="X3173" s="13">
        <v>5.2</v>
      </c>
      <c r="Y3173" s="13">
        <v>2.35</v>
      </c>
      <c r="Z3173" s="14">
        <v>518</v>
      </c>
    </row>
    <row r="3174" spans="1:26" x14ac:dyDescent="0.25">
      <c r="A3174" s="5" t="s">
        <v>309</v>
      </c>
      <c r="B3174" s="6" t="s">
        <v>3507</v>
      </c>
      <c r="C3174" s="11">
        <v>265</v>
      </c>
      <c r="D3174" s="11">
        <v>101</v>
      </c>
      <c r="E3174" s="11">
        <v>63</v>
      </c>
      <c r="F3174" s="11">
        <v>172</v>
      </c>
      <c r="G3174" s="6" t="s">
        <v>2916</v>
      </c>
      <c r="H3174" s="11">
        <v>7000</v>
      </c>
      <c r="I3174" s="11">
        <v>6619173</v>
      </c>
      <c r="J3174" s="6" t="s">
        <v>378</v>
      </c>
      <c r="K3174" s="6" t="s">
        <v>599</v>
      </c>
      <c r="L3174" s="6" t="s">
        <v>1074</v>
      </c>
      <c r="M3174" s="11" t="s">
        <v>4459</v>
      </c>
      <c r="N3174" s="11" t="s">
        <v>2970</v>
      </c>
      <c r="O3174" s="6"/>
      <c r="P3174" s="11"/>
      <c r="Q3174" s="11">
        <v>221</v>
      </c>
      <c r="R3174" s="6" t="s">
        <v>25</v>
      </c>
      <c r="S3174" s="6" t="s">
        <v>26</v>
      </c>
      <c r="T3174" s="6" t="s">
        <v>249</v>
      </c>
      <c r="U3174" s="11">
        <v>10000000</v>
      </c>
      <c r="V3174" s="11">
        <v>2012</v>
      </c>
      <c r="W3174" s="11">
        <v>353</v>
      </c>
      <c r="X3174" s="11">
        <v>6.7</v>
      </c>
      <c r="Y3174" s="11">
        <v>2.35</v>
      </c>
      <c r="Z3174" s="12">
        <v>25000</v>
      </c>
    </row>
    <row r="3175" spans="1:26" x14ac:dyDescent="0.25">
      <c r="A3175" s="8" t="s">
        <v>20</v>
      </c>
      <c r="B3175" s="9" t="s">
        <v>2322</v>
      </c>
      <c r="C3175" s="13">
        <v>212</v>
      </c>
      <c r="D3175" s="13">
        <v>87</v>
      </c>
      <c r="E3175" s="13">
        <v>44</v>
      </c>
      <c r="F3175" s="13">
        <v>727</v>
      </c>
      <c r="G3175" s="9" t="s">
        <v>445</v>
      </c>
      <c r="H3175" s="13">
        <v>1000</v>
      </c>
      <c r="I3175" s="13">
        <v>6857503</v>
      </c>
      <c r="J3175" s="9" t="s">
        <v>599</v>
      </c>
      <c r="K3175" s="9"/>
      <c r="L3175" s="9"/>
      <c r="M3175" s="13"/>
      <c r="N3175" s="13"/>
      <c r="O3175" s="9"/>
      <c r="P3175" s="13"/>
      <c r="Q3175" s="13">
        <v>85</v>
      </c>
      <c r="R3175" s="9" t="s">
        <v>25</v>
      </c>
      <c r="S3175" s="9" t="s">
        <v>26</v>
      </c>
      <c r="T3175" s="9" t="s">
        <v>249</v>
      </c>
      <c r="U3175" s="13"/>
      <c r="V3175" s="13">
        <v>2011</v>
      </c>
      <c r="W3175" s="13">
        <v>939</v>
      </c>
      <c r="X3175" s="13">
        <v>6.3</v>
      </c>
      <c r="Y3175" s="13">
        <v>1.85</v>
      </c>
      <c r="Z3175" s="14">
        <v>0</v>
      </c>
    </row>
    <row r="3176" spans="1:26" x14ac:dyDescent="0.25">
      <c r="A3176" s="5" t="s">
        <v>20</v>
      </c>
      <c r="B3176" s="6" t="s">
        <v>42</v>
      </c>
      <c r="C3176" s="11">
        <v>68</v>
      </c>
      <c r="D3176" s="11">
        <v>40</v>
      </c>
      <c r="E3176" s="11"/>
      <c r="F3176" s="11">
        <v>476</v>
      </c>
      <c r="G3176" s="6" t="s">
        <v>499</v>
      </c>
      <c r="H3176" s="11">
        <v>1000</v>
      </c>
      <c r="I3176" s="11"/>
      <c r="J3176" s="6" t="s">
        <v>599</v>
      </c>
      <c r="K3176" s="6" t="s">
        <v>5507</v>
      </c>
      <c r="L3176" s="6" t="s">
        <v>1074</v>
      </c>
      <c r="M3176" s="11" t="s">
        <v>5505</v>
      </c>
      <c r="N3176" s="11" t="s">
        <v>4459</v>
      </c>
      <c r="O3176" s="6"/>
      <c r="P3176" s="11"/>
      <c r="Q3176" s="11">
        <v>173</v>
      </c>
      <c r="R3176" s="6" t="s">
        <v>25</v>
      </c>
      <c r="S3176" s="6" t="s">
        <v>26</v>
      </c>
      <c r="T3176" s="6" t="s">
        <v>436</v>
      </c>
      <c r="U3176" s="11"/>
      <c r="V3176" s="11"/>
      <c r="W3176" s="11">
        <v>722</v>
      </c>
      <c r="X3176" s="11">
        <v>7.9</v>
      </c>
      <c r="Y3176" s="11">
        <v>1.78</v>
      </c>
      <c r="Z3176" s="12">
        <v>0</v>
      </c>
    </row>
    <row r="3177" spans="1:26" x14ac:dyDescent="0.25">
      <c r="A3177" s="8" t="s">
        <v>309</v>
      </c>
      <c r="B3177" s="9" t="s">
        <v>2078</v>
      </c>
      <c r="C3177" s="13">
        <v>162</v>
      </c>
      <c r="D3177" s="13">
        <v>101</v>
      </c>
      <c r="E3177" s="13">
        <v>194</v>
      </c>
      <c r="F3177" s="13">
        <v>602</v>
      </c>
      <c r="G3177" s="9" t="s">
        <v>2079</v>
      </c>
      <c r="H3177" s="13">
        <v>1000</v>
      </c>
      <c r="I3177" s="13">
        <v>6712241</v>
      </c>
      <c r="J3177" s="9" t="s">
        <v>5507</v>
      </c>
      <c r="K3177" s="9" t="s">
        <v>1074</v>
      </c>
      <c r="L3177" s="9"/>
      <c r="M3177" s="13"/>
      <c r="N3177" s="13"/>
      <c r="O3177" s="9"/>
      <c r="P3177" s="13"/>
      <c r="Q3177" s="13">
        <v>1420</v>
      </c>
      <c r="R3177" s="9" t="s">
        <v>25</v>
      </c>
      <c r="S3177" s="9" t="s">
        <v>26</v>
      </c>
      <c r="T3177" s="9" t="s">
        <v>249</v>
      </c>
      <c r="U3177" s="13">
        <v>7500000</v>
      </c>
      <c r="V3177" s="13">
        <v>1998</v>
      </c>
      <c r="W3177" s="13">
        <v>816</v>
      </c>
      <c r="X3177" s="13">
        <v>8.6</v>
      </c>
      <c r="Y3177" s="13">
        <v>1.85</v>
      </c>
      <c r="Z3177" s="14">
        <v>35000</v>
      </c>
    </row>
    <row r="3178" spans="1:26" x14ac:dyDescent="0.25">
      <c r="A3178" s="5" t="s">
        <v>20</v>
      </c>
      <c r="B3178" s="6" t="s">
        <v>3508</v>
      </c>
      <c r="C3178" s="11">
        <v>147</v>
      </c>
      <c r="D3178" s="11">
        <v>82</v>
      </c>
      <c r="E3178" s="11">
        <v>87</v>
      </c>
      <c r="F3178" s="11">
        <v>444</v>
      </c>
      <c r="G3178" s="6" t="s">
        <v>3509</v>
      </c>
      <c r="H3178" s="11">
        <v>1000</v>
      </c>
      <c r="I3178" s="11">
        <v>6842058</v>
      </c>
      <c r="J3178" s="6" t="s">
        <v>497</v>
      </c>
      <c r="K3178" s="6" t="s">
        <v>1786</v>
      </c>
      <c r="L3178" s="6" t="s">
        <v>2604</v>
      </c>
      <c r="M3178" s="11"/>
      <c r="N3178" s="11"/>
      <c r="O3178" s="6"/>
      <c r="P3178" s="11"/>
      <c r="Q3178" s="11">
        <v>99</v>
      </c>
      <c r="R3178" s="6" t="s">
        <v>25</v>
      </c>
      <c r="S3178" s="6" t="s">
        <v>26</v>
      </c>
      <c r="T3178" s="6" t="s">
        <v>249</v>
      </c>
      <c r="U3178" s="11">
        <v>10000000</v>
      </c>
      <c r="V3178" s="11">
        <v>2012</v>
      </c>
      <c r="W3178" s="11">
        <v>581</v>
      </c>
      <c r="X3178" s="11">
        <v>6.1</v>
      </c>
      <c r="Y3178" s="11">
        <v>2.35</v>
      </c>
      <c r="Z3178" s="12">
        <v>14000</v>
      </c>
    </row>
    <row r="3179" spans="1:26" x14ac:dyDescent="0.25">
      <c r="A3179" s="8" t="s">
        <v>20</v>
      </c>
      <c r="B3179" s="9" t="s">
        <v>3510</v>
      </c>
      <c r="C3179" s="13">
        <v>33</v>
      </c>
      <c r="D3179" s="13">
        <v>74</v>
      </c>
      <c r="E3179" s="13">
        <v>0</v>
      </c>
      <c r="F3179" s="13">
        <v>719</v>
      </c>
      <c r="G3179" s="9" t="s">
        <v>119</v>
      </c>
      <c r="H3179" s="13">
        <v>886</v>
      </c>
      <c r="I3179" s="13">
        <v>6491350</v>
      </c>
      <c r="J3179" s="9" t="s">
        <v>2809</v>
      </c>
      <c r="K3179" s="9" t="s">
        <v>599</v>
      </c>
      <c r="L3179" s="9" t="s">
        <v>4118</v>
      </c>
      <c r="M3179" s="13" t="s">
        <v>478</v>
      </c>
      <c r="N3179" s="13" t="s">
        <v>3976</v>
      </c>
      <c r="O3179" s="9"/>
      <c r="P3179" s="13"/>
      <c r="Q3179" s="13">
        <v>26</v>
      </c>
      <c r="R3179" s="9" t="s">
        <v>25</v>
      </c>
      <c r="S3179" s="9" t="s">
        <v>26</v>
      </c>
      <c r="T3179" s="9" t="s">
        <v>54</v>
      </c>
      <c r="U3179" s="13">
        <v>10000000</v>
      </c>
      <c r="V3179" s="13">
        <v>2004</v>
      </c>
      <c r="W3179" s="13">
        <v>808</v>
      </c>
      <c r="X3179" s="13">
        <v>5.8</v>
      </c>
      <c r="Y3179" s="13">
        <v>1.85</v>
      </c>
      <c r="Z3179" s="14">
        <v>49</v>
      </c>
    </row>
    <row r="3180" spans="1:26" x14ac:dyDescent="0.25">
      <c r="A3180" s="5" t="s">
        <v>20</v>
      </c>
      <c r="B3180" s="6" t="s">
        <v>3511</v>
      </c>
      <c r="C3180" s="11">
        <v>94</v>
      </c>
      <c r="D3180" s="11">
        <v>130</v>
      </c>
      <c r="E3180" s="11">
        <v>63</v>
      </c>
      <c r="F3180" s="11">
        <v>2</v>
      </c>
      <c r="G3180" s="6" t="s">
        <v>3512</v>
      </c>
      <c r="H3180" s="11">
        <v>24</v>
      </c>
      <c r="I3180" s="11">
        <v>9473382</v>
      </c>
      <c r="J3180" s="6" t="s">
        <v>1074</v>
      </c>
      <c r="K3180" s="6" t="s">
        <v>2909</v>
      </c>
      <c r="L3180" s="6" t="s">
        <v>5505</v>
      </c>
      <c r="M3180" s="11" t="s">
        <v>4459</v>
      </c>
      <c r="N3180" s="11"/>
      <c r="O3180" s="6"/>
      <c r="P3180" s="11"/>
      <c r="Q3180" s="11">
        <v>247</v>
      </c>
      <c r="R3180" s="6" t="s">
        <v>537</v>
      </c>
      <c r="S3180" s="6" t="s">
        <v>121</v>
      </c>
      <c r="T3180" s="6" t="s">
        <v>249</v>
      </c>
      <c r="U3180" s="11">
        <v>10000000</v>
      </c>
      <c r="V3180" s="11">
        <v>1998</v>
      </c>
      <c r="W3180" s="11">
        <v>3</v>
      </c>
      <c r="X3180" s="11">
        <v>7.7</v>
      </c>
      <c r="Y3180" s="11">
        <v>1.85</v>
      </c>
      <c r="Z3180" s="12">
        <v>0</v>
      </c>
    </row>
    <row r="3181" spans="1:26" x14ac:dyDescent="0.25">
      <c r="A3181" s="8" t="s">
        <v>20</v>
      </c>
      <c r="B3181" s="9" t="s">
        <v>1667</v>
      </c>
      <c r="C3181" s="13">
        <v>143</v>
      </c>
      <c r="D3181" s="13">
        <v>112</v>
      </c>
      <c r="E3181" s="13">
        <v>0</v>
      </c>
      <c r="F3181" s="13">
        <v>201</v>
      </c>
      <c r="G3181" s="9" t="s">
        <v>2881</v>
      </c>
      <c r="H3181" s="13">
        <v>874</v>
      </c>
      <c r="I3181" s="13">
        <v>6197866</v>
      </c>
      <c r="J3181" s="9" t="s">
        <v>3170</v>
      </c>
      <c r="K3181" s="9" t="s">
        <v>1074</v>
      </c>
      <c r="L3181" s="9"/>
      <c r="M3181" s="13"/>
      <c r="N3181" s="13"/>
      <c r="O3181" s="9"/>
      <c r="P3181" s="13"/>
      <c r="Q3181" s="13">
        <v>414</v>
      </c>
      <c r="R3181" s="9" t="s">
        <v>25</v>
      </c>
      <c r="S3181" s="9" t="s">
        <v>538</v>
      </c>
      <c r="T3181" s="9" t="s">
        <v>126</v>
      </c>
      <c r="U3181" s="13">
        <v>10000000</v>
      </c>
      <c r="V3181" s="13">
        <v>1999</v>
      </c>
      <c r="W3181" s="13">
        <v>262</v>
      </c>
      <c r="X3181" s="13">
        <v>8</v>
      </c>
      <c r="Y3181" s="13">
        <v>2.35</v>
      </c>
      <c r="Z3181" s="14">
        <v>0</v>
      </c>
    </row>
    <row r="3182" spans="1:26" x14ac:dyDescent="0.25">
      <c r="A3182" s="5" t="s">
        <v>20</v>
      </c>
      <c r="B3182" s="6" t="s">
        <v>3513</v>
      </c>
      <c r="C3182" s="11">
        <v>38</v>
      </c>
      <c r="D3182" s="11">
        <v>96</v>
      </c>
      <c r="E3182" s="11">
        <v>9</v>
      </c>
      <c r="F3182" s="11">
        <v>934</v>
      </c>
      <c r="G3182" s="6" t="s">
        <v>48</v>
      </c>
      <c r="H3182" s="11">
        <v>12000</v>
      </c>
      <c r="I3182" s="11">
        <v>6044618</v>
      </c>
      <c r="J3182" s="6" t="s">
        <v>497</v>
      </c>
      <c r="K3182" s="6" t="s">
        <v>5507</v>
      </c>
      <c r="L3182" s="6" t="s">
        <v>1074</v>
      </c>
      <c r="M3182" s="11"/>
      <c r="N3182" s="11"/>
      <c r="O3182" s="6"/>
      <c r="P3182" s="11"/>
      <c r="Q3182" s="11">
        <v>92</v>
      </c>
      <c r="R3182" s="6" t="s">
        <v>25</v>
      </c>
      <c r="S3182" s="6" t="s">
        <v>26</v>
      </c>
      <c r="T3182" s="6" t="s">
        <v>249</v>
      </c>
      <c r="U3182" s="11">
        <v>10000000</v>
      </c>
      <c r="V3182" s="11">
        <v>2002</v>
      </c>
      <c r="W3182" s="11">
        <v>11000</v>
      </c>
      <c r="X3182" s="11">
        <v>5.6</v>
      </c>
      <c r="Y3182" s="11">
        <v>2.35</v>
      </c>
      <c r="Z3182" s="12">
        <v>398</v>
      </c>
    </row>
    <row r="3183" spans="1:26" x14ac:dyDescent="0.25">
      <c r="A3183" s="8" t="s">
        <v>20</v>
      </c>
      <c r="B3183" s="9" t="s">
        <v>3514</v>
      </c>
      <c r="C3183" s="13">
        <v>126</v>
      </c>
      <c r="D3183" s="13">
        <v>89</v>
      </c>
      <c r="E3183" s="13">
        <v>0</v>
      </c>
      <c r="F3183" s="13">
        <v>322</v>
      </c>
      <c r="G3183" s="9" t="s">
        <v>1112</v>
      </c>
      <c r="H3183" s="13">
        <v>628</v>
      </c>
      <c r="I3183" s="13">
        <v>7764027</v>
      </c>
      <c r="J3183" s="9" t="s">
        <v>599</v>
      </c>
      <c r="K3183" s="9" t="s">
        <v>1074</v>
      </c>
      <c r="L3183" s="9"/>
      <c r="M3183" s="13"/>
      <c r="N3183" s="13"/>
      <c r="O3183" s="9"/>
      <c r="P3183" s="13"/>
      <c r="Q3183" s="13">
        <v>119</v>
      </c>
      <c r="R3183" s="9" t="s">
        <v>25</v>
      </c>
      <c r="S3183" s="9" t="s">
        <v>26</v>
      </c>
      <c r="T3183" s="9" t="s">
        <v>249</v>
      </c>
      <c r="U3183" s="13">
        <v>10000000</v>
      </c>
      <c r="V3183" s="13">
        <v>2013</v>
      </c>
      <c r="W3183" s="13">
        <v>497</v>
      </c>
      <c r="X3183" s="13">
        <v>6.7</v>
      </c>
      <c r="Y3183" s="13">
        <v>2.35</v>
      </c>
      <c r="Z3183" s="14">
        <v>0</v>
      </c>
    </row>
    <row r="3184" spans="1:26" x14ac:dyDescent="0.25">
      <c r="A3184" s="5" t="s">
        <v>20</v>
      </c>
      <c r="B3184" s="6" t="s">
        <v>3515</v>
      </c>
      <c r="C3184" s="11">
        <v>168</v>
      </c>
      <c r="D3184" s="11">
        <v>100</v>
      </c>
      <c r="E3184" s="11">
        <v>0</v>
      </c>
      <c r="F3184" s="11">
        <v>231</v>
      </c>
      <c r="G3184" s="6" t="s">
        <v>3516</v>
      </c>
      <c r="H3184" s="11">
        <v>427</v>
      </c>
      <c r="I3184" s="11">
        <v>5998971</v>
      </c>
      <c r="J3184" s="6" t="s">
        <v>599</v>
      </c>
      <c r="K3184" s="6" t="s">
        <v>4459</v>
      </c>
      <c r="L3184" s="6" t="s">
        <v>5506</v>
      </c>
      <c r="M3184" s="11"/>
      <c r="N3184" s="11"/>
      <c r="O3184" s="6"/>
      <c r="P3184" s="11"/>
      <c r="Q3184" s="11">
        <v>143</v>
      </c>
      <c r="R3184" s="6" t="s">
        <v>25</v>
      </c>
      <c r="S3184" s="6" t="s">
        <v>34</v>
      </c>
      <c r="T3184" s="6" t="s">
        <v>27</v>
      </c>
      <c r="U3184" s="11"/>
      <c r="V3184" s="11">
        <v>2007</v>
      </c>
      <c r="W3184" s="11">
        <v>269</v>
      </c>
      <c r="X3184" s="11">
        <v>6.6</v>
      </c>
      <c r="Y3184" s="11">
        <v>2.35</v>
      </c>
      <c r="Z3184" s="12">
        <v>0</v>
      </c>
    </row>
    <row r="3185" spans="1:26" x14ac:dyDescent="0.25">
      <c r="A3185" s="8" t="s">
        <v>20</v>
      </c>
      <c r="B3185" s="9" t="s">
        <v>3517</v>
      </c>
      <c r="C3185" s="13">
        <v>19</v>
      </c>
      <c r="D3185" s="13">
        <v>78</v>
      </c>
      <c r="E3185" s="13">
        <v>13</v>
      </c>
      <c r="F3185" s="13">
        <v>378</v>
      </c>
      <c r="G3185" s="9" t="s">
        <v>675</v>
      </c>
      <c r="H3185" s="13">
        <v>753</v>
      </c>
      <c r="I3185" s="13"/>
      <c r="J3185" s="9" t="s">
        <v>599</v>
      </c>
      <c r="K3185" s="9" t="s">
        <v>2970</v>
      </c>
      <c r="L3185" s="9"/>
      <c r="M3185" s="13"/>
      <c r="N3185" s="13"/>
      <c r="O3185" s="9"/>
      <c r="P3185" s="13"/>
      <c r="Q3185" s="13">
        <v>31</v>
      </c>
      <c r="R3185" s="9" t="s">
        <v>25</v>
      </c>
      <c r="S3185" s="9" t="s">
        <v>26</v>
      </c>
      <c r="T3185" s="9" t="s">
        <v>54</v>
      </c>
      <c r="U3185" s="13">
        <v>10000000</v>
      </c>
      <c r="V3185" s="13">
        <v>1981</v>
      </c>
      <c r="W3185" s="13">
        <v>695</v>
      </c>
      <c r="X3185" s="13">
        <v>4.2</v>
      </c>
      <c r="Y3185" s="13">
        <v>2.35</v>
      </c>
      <c r="Z3185" s="14">
        <v>425</v>
      </c>
    </row>
    <row r="3186" spans="1:26" x14ac:dyDescent="0.25">
      <c r="A3186" s="5" t="s">
        <v>20</v>
      </c>
      <c r="B3186" s="6" t="s">
        <v>2722</v>
      </c>
      <c r="C3186" s="11">
        <v>91</v>
      </c>
      <c r="D3186" s="11">
        <v>121</v>
      </c>
      <c r="E3186" s="11">
        <v>57</v>
      </c>
      <c r="F3186" s="11">
        <v>664</v>
      </c>
      <c r="G3186" s="6" t="s">
        <v>2499</v>
      </c>
      <c r="H3186" s="11">
        <v>1000</v>
      </c>
      <c r="I3186" s="11">
        <v>21569041</v>
      </c>
      <c r="J3186" s="6" t="s">
        <v>1074</v>
      </c>
      <c r="K3186" s="6"/>
      <c r="L3186" s="6"/>
      <c r="M3186" s="11"/>
      <c r="N3186" s="11"/>
      <c r="O3186" s="6"/>
      <c r="P3186" s="11"/>
      <c r="Q3186" s="11">
        <v>57</v>
      </c>
      <c r="R3186" s="6" t="s">
        <v>25</v>
      </c>
      <c r="S3186" s="6" t="s">
        <v>26</v>
      </c>
      <c r="T3186" s="6" t="s">
        <v>27</v>
      </c>
      <c r="U3186" s="11">
        <v>9000000</v>
      </c>
      <c r="V3186" s="11">
        <v>2014</v>
      </c>
      <c r="W3186" s="11">
        <v>837</v>
      </c>
      <c r="X3186" s="11">
        <v>6.6</v>
      </c>
      <c r="Y3186" s="11">
        <v>2.35</v>
      </c>
      <c r="Z3186" s="12">
        <v>0</v>
      </c>
    </row>
    <row r="3187" spans="1:26" x14ac:dyDescent="0.25">
      <c r="A3187" s="8" t="s">
        <v>20</v>
      </c>
      <c r="B3187" s="9" t="s">
        <v>3518</v>
      </c>
      <c r="C3187" s="13">
        <v>46</v>
      </c>
      <c r="D3187" s="13">
        <v>85</v>
      </c>
      <c r="E3187" s="13">
        <v>49</v>
      </c>
      <c r="F3187" s="13">
        <v>401</v>
      </c>
      <c r="G3187" s="9" t="s">
        <v>1960</v>
      </c>
      <c r="H3187" s="13">
        <v>719</v>
      </c>
      <c r="I3187" s="13">
        <v>4356743</v>
      </c>
      <c r="J3187" s="9" t="s">
        <v>599</v>
      </c>
      <c r="K3187" s="9" t="s">
        <v>4118</v>
      </c>
      <c r="L3187" s="9" t="s">
        <v>4459</v>
      </c>
      <c r="M3187" s="13"/>
      <c r="N3187" s="13"/>
      <c r="O3187" s="9"/>
      <c r="P3187" s="13"/>
      <c r="Q3187" s="13">
        <v>79</v>
      </c>
      <c r="R3187" s="9" t="s">
        <v>25</v>
      </c>
      <c r="S3187" s="9" t="s">
        <v>26</v>
      </c>
      <c r="T3187" s="9" t="s">
        <v>54</v>
      </c>
      <c r="U3187" s="13">
        <v>16000000</v>
      </c>
      <c r="V3187" s="13">
        <v>2001</v>
      </c>
      <c r="W3187" s="13">
        <v>405</v>
      </c>
      <c r="X3187" s="13">
        <v>4.0999999999999996</v>
      </c>
      <c r="Y3187" s="13">
        <v>1.85</v>
      </c>
      <c r="Z3187" s="14">
        <v>0</v>
      </c>
    </row>
    <row r="3188" spans="1:26" x14ac:dyDescent="0.25">
      <c r="A3188" s="5" t="s">
        <v>20</v>
      </c>
      <c r="B3188" s="6" t="s">
        <v>2542</v>
      </c>
      <c r="C3188" s="11">
        <v>198</v>
      </c>
      <c r="D3188" s="11">
        <v>120</v>
      </c>
      <c r="E3188" s="11">
        <v>0</v>
      </c>
      <c r="F3188" s="11">
        <v>294</v>
      </c>
      <c r="G3188" s="6" t="s">
        <v>3519</v>
      </c>
      <c r="H3188" s="11">
        <v>23000</v>
      </c>
      <c r="I3188" s="11">
        <v>5484375</v>
      </c>
      <c r="J3188" s="6" t="s">
        <v>378</v>
      </c>
      <c r="K3188" s="6" t="s">
        <v>3170</v>
      </c>
      <c r="L3188" s="6" t="s">
        <v>1074</v>
      </c>
      <c r="M3188" s="11" t="s">
        <v>5508</v>
      </c>
      <c r="N3188" s="11"/>
      <c r="O3188" s="6"/>
      <c r="P3188" s="11"/>
      <c r="Q3188" s="11">
        <v>205</v>
      </c>
      <c r="R3188" s="6" t="s">
        <v>25</v>
      </c>
      <c r="S3188" s="6" t="s">
        <v>26</v>
      </c>
      <c r="T3188" s="6" t="s">
        <v>27</v>
      </c>
      <c r="U3188" s="11">
        <v>10000000</v>
      </c>
      <c r="V3188" s="11">
        <v>2006</v>
      </c>
      <c r="W3188" s="11">
        <v>342</v>
      </c>
      <c r="X3188" s="11">
        <v>7.3</v>
      </c>
      <c r="Y3188" s="11">
        <v>1.85</v>
      </c>
      <c r="Z3188" s="12">
        <v>0</v>
      </c>
    </row>
    <row r="3189" spans="1:26" x14ac:dyDescent="0.25">
      <c r="A3189" s="8" t="s">
        <v>20</v>
      </c>
      <c r="B3189" s="9" t="s">
        <v>3520</v>
      </c>
      <c r="C3189" s="13">
        <v>139</v>
      </c>
      <c r="D3189" s="13">
        <v>106</v>
      </c>
      <c r="E3189" s="13">
        <v>102</v>
      </c>
      <c r="F3189" s="13">
        <v>970</v>
      </c>
      <c r="G3189" s="9" t="s">
        <v>311</v>
      </c>
      <c r="H3189" s="13">
        <v>14000</v>
      </c>
      <c r="I3189" s="13">
        <v>5348317</v>
      </c>
      <c r="J3189" s="9" t="s">
        <v>599</v>
      </c>
      <c r="K3189" s="9" t="s">
        <v>1074</v>
      </c>
      <c r="L3189" s="9" t="s">
        <v>2909</v>
      </c>
      <c r="M3189" s="13"/>
      <c r="N3189" s="13"/>
      <c r="O3189" s="9"/>
      <c r="P3189" s="13"/>
      <c r="Q3189" s="13">
        <v>100</v>
      </c>
      <c r="R3189" s="9" t="s">
        <v>25</v>
      </c>
      <c r="S3189" s="9" t="s">
        <v>26</v>
      </c>
      <c r="T3189" s="9" t="s">
        <v>249</v>
      </c>
      <c r="U3189" s="13">
        <v>10000000</v>
      </c>
      <c r="V3189" s="13">
        <v>2015</v>
      </c>
      <c r="W3189" s="13">
        <v>3000</v>
      </c>
      <c r="X3189" s="13">
        <v>7.1</v>
      </c>
      <c r="Y3189" s="13"/>
      <c r="Z3189" s="14">
        <v>0</v>
      </c>
    </row>
    <row r="3190" spans="1:26" x14ac:dyDescent="0.25">
      <c r="A3190" s="5" t="s">
        <v>20</v>
      </c>
      <c r="B3190" s="6" t="s">
        <v>3521</v>
      </c>
      <c r="C3190" s="11">
        <v>182</v>
      </c>
      <c r="D3190" s="11">
        <v>83</v>
      </c>
      <c r="E3190" s="11">
        <v>157</v>
      </c>
      <c r="F3190" s="11">
        <v>581</v>
      </c>
      <c r="G3190" s="6" t="s">
        <v>3522</v>
      </c>
      <c r="H3190" s="11">
        <v>2000</v>
      </c>
      <c r="I3190" s="11">
        <v>4244155</v>
      </c>
      <c r="J3190" s="6" t="s">
        <v>599</v>
      </c>
      <c r="K3190" s="6" t="s">
        <v>1074</v>
      </c>
      <c r="L3190" s="6"/>
      <c r="M3190" s="11"/>
      <c r="N3190" s="11"/>
      <c r="O3190" s="6"/>
      <c r="P3190" s="11"/>
      <c r="Q3190" s="11">
        <v>112</v>
      </c>
      <c r="R3190" s="6" t="s">
        <v>25</v>
      </c>
      <c r="S3190" s="6" t="s">
        <v>26</v>
      </c>
      <c r="T3190" s="6" t="s">
        <v>249</v>
      </c>
      <c r="U3190" s="11">
        <v>10000000</v>
      </c>
      <c r="V3190" s="11">
        <v>2011</v>
      </c>
      <c r="W3190" s="11">
        <v>616</v>
      </c>
      <c r="X3190" s="11">
        <v>6.5</v>
      </c>
      <c r="Y3190" s="11">
        <v>1.85</v>
      </c>
      <c r="Z3190" s="12">
        <v>0</v>
      </c>
    </row>
    <row r="3191" spans="1:26" x14ac:dyDescent="0.25">
      <c r="A3191" s="8" t="s">
        <v>20</v>
      </c>
      <c r="B3191" s="9" t="s">
        <v>3523</v>
      </c>
      <c r="C3191" s="13">
        <v>181</v>
      </c>
      <c r="D3191" s="13">
        <v>120</v>
      </c>
      <c r="E3191" s="13">
        <v>64</v>
      </c>
      <c r="F3191" s="13">
        <v>72</v>
      </c>
      <c r="G3191" s="9" t="s">
        <v>3524</v>
      </c>
      <c r="H3191" s="13">
        <v>144</v>
      </c>
      <c r="I3191" s="13">
        <v>5004648</v>
      </c>
      <c r="J3191" s="9" t="s">
        <v>1074</v>
      </c>
      <c r="K3191" s="9" t="s">
        <v>4459</v>
      </c>
      <c r="L3191" s="9"/>
      <c r="M3191" s="13"/>
      <c r="N3191" s="13"/>
      <c r="O3191" s="9"/>
      <c r="P3191" s="13"/>
      <c r="Q3191" s="13">
        <v>114</v>
      </c>
      <c r="R3191" s="9" t="s">
        <v>2495</v>
      </c>
      <c r="S3191" s="9" t="s">
        <v>1943</v>
      </c>
      <c r="T3191" s="9" t="s">
        <v>249</v>
      </c>
      <c r="U3191" s="13">
        <v>10000000</v>
      </c>
      <c r="V3191" s="13">
        <v>2009</v>
      </c>
      <c r="W3191" s="13">
        <v>110</v>
      </c>
      <c r="X3191" s="13">
        <v>7</v>
      </c>
      <c r="Y3191" s="13">
        <v>1.85</v>
      </c>
      <c r="Z3191" s="14">
        <v>0</v>
      </c>
    </row>
    <row r="3192" spans="1:26" x14ac:dyDescent="0.25">
      <c r="A3192" s="5" t="s">
        <v>20</v>
      </c>
      <c r="B3192" s="6" t="s">
        <v>3525</v>
      </c>
      <c r="C3192" s="11">
        <v>23</v>
      </c>
      <c r="D3192" s="11">
        <v>111</v>
      </c>
      <c r="E3192" s="11">
        <v>60</v>
      </c>
      <c r="F3192" s="11">
        <v>699</v>
      </c>
      <c r="G3192" s="6" t="s">
        <v>347</v>
      </c>
      <c r="H3192" s="11">
        <v>823</v>
      </c>
      <c r="I3192" s="11">
        <v>3333823</v>
      </c>
      <c r="J3192" s="6" t="s">
        <v>1074</v>
      </c>
      <c r="K3192" s="6" t="s">
        <v>5505</v>
      </c>
      <c r="L3192" s="6" t="s">
        <v>2970</v>
      </c>
      <c r="M3192" s="11"/>
      <c r="N3192" s="11"/>
      <c r="O3192" s="6"/>
      <c r="P3192" s="11"/>
      <c r="Q3192" s="11">
        <v>122</v>
      </c>
      <c r="R3192" s="6" t="s">
        <v>25</v>
      </c>
      <c r="S3192" s="6" t="s">
        <v>26</v>
      </c>
      <c r="T3192" s="6" t="s">
        <v>27</v>
      </c>
      <c r="U3192" s="11">
        <v>10000000</v>
      </c>
      <c r="V3192" s="11">
        <v>2012</v>
      </c>
      <c r="W3192" s="11">
        <v>759</v>
      </c>
      <c r="X3192" s="11">
        <v>5.5</v>
      </c>
      <c r="Y3192" s="11">
        <v>2.35</v>
      </c>
      <c r="Z3192" s="12">
        <v>0</v>
      </c>
    </row>
    <row r="3193" spans="1:26" x14ac:dyDescent="0.25">
      <c r="A3193" s="8" t="s">
        <v>20</v>
      </c>
      <c r="B3193" s="9" t="s">
        <v>3526</v>
      </c>
      <c r="C3193" s="13">
        <v>30</v>
      </c>
      <c r="D3193" s="13">
        <v>100</v>
      </c>
      <c r="E3193" s="13">
        <v>34</v>
      </c>
      <c r="F3193" s="13">
        <v>541</v>
      </c>
      <c r="G3193" s="9" t="s">
        <v>664</v>
      </c>
      <c r="H3193" s="13">
        <v>10000</v>
      </c>
      <c r="I3193" s="13">
        <v>3275585</v>
      </c>
      <c r="J3193" s="9" t="s">
        <v>497</v>
      </c>
      <c r="K3193" s="9" t="s">
        <v>5507</v>
      </c>
      <c r="L3193" s="9" t="s">
        <v>1074</v>
      </c>
      <c r="M3193" s="13" t="s">
        <v>2604</v>
      </c>
      <c r="N3193" s="13"/>
      <c r="O3193" s="9"/>
      <c r="P3193" s="13"/>
      <c r="Q3193" s="13">
        <v>88</v>
      </c>
      <c r="R3193" s="9" t="s">
        <v>25</v>
      </c>
      <c r="S3193" s="9" t="s">
        <v>34</v>
      </c>
      <c r="T3193" s="9" t="s">
        <v>249</v>
      </c>
      <c r="U3193" s="13">
        <v>11500000</v>
      </c>
      <c r="V3193" s="13">
        <v>1993</v>
      </c>
      <c r="W3193" s="13">
        <v>721</v>
      </c>
      <c r="X3193" s="13">
        <v>6.6</v>
      </c>
      <c r="Y3193" s="13">
        <v>1.85</v>
      </c>
      <c r="Z3193" s="14">
        <v>561</v>
      </c>
    </row>
    <row r="3194" spans="1:26" x14ac:dyDescent="0.25">
      <c r="A3194" s="5" t="s">
        <v>20</v>
      </c>
      <c r="B3194" s="6" t="s">
        <v>558</v>
      </c>
      <c r="C3194" s="11">
        <v>111</v>
      </c>
      <c r="D3194" s="11">
        <v>89</v>
      </c>
      <c r="E3194" s="11">
        <v>0</v>
      </c>
      <c r="F3194" s="11">
        <v>132</v>
      </c>
      <c r="G3194" s="6" t="s">
        <v>3527</v>
      </c>
      <c r="H3194" s="11">
        <v>402</v>
      </c>
      <c r="I3194" s="11">
        <v>3193102</v>
      </c>
      <c r="J3194" s="6" t="s">
        <v>5507</v>
      </c>
      <c r="K3194" s="6" t="s">
        <v>1074</v>
      </c>
      <c r="L3194" s="6" t="s">
        <v>5505</v>
      </c>
      <c r="M3194" s="11" t="s">
        <v>2604</v>
      </c>
      <c r="N3194" s="11"/>
      <c r="O3194" s="6"/>
      <c r="P3194" s="11"/>
      <c r="Q3194" s="11">
        <v>240</v>
      </c>
      <c r="R3194" s="6" t="s">
        <v>25</v>
      </c>
      <c r="S3194" s="6" t="s">
        <v>26</v>
      </c>
      <c r="T3194" s="6" t="s">
        <v>249</v>
      </c>
      <c r="U3194" s="11">
        <v>9000000</v>
      </c>
      <c r="V3194" s="11">
        <v>1999</v>
      </c>
      <c r="W3194" s="11">
        <v>296</v>
      </c>
      <c r="X3194" s="11">
        <v>7.1</v>
      </c>
      <c r="Y3194" s="11">
        <v>1.85</v>
      </c>
      <c r="Z3194" s="12">
        <v>944</v>
      </c>
    </row>
    <row r="3195" spans="1:26" x14ac:dyDescent="0.25">
      <c r="A3195" s="8" t="s">
        <v>20</v>
      </c>
      <c r="B3195" s="9" t="s">
        <v>2229</v>
      </c>
      <c r="C3195" s="13">
        <v>287</v>
      </c>
      <c r="D3195" s="13">
        <v>115</v>
      </c>
      <c r="E3195" s="13">
        <v>549</v>
      </c>
      <c r="F3195" s="13">
        <v>911</v>
      </c>
      <c r="G3195" s="9" t="s">
        <v>988</v>
      </c>
      <c r="H3195" s="13">
        <v>3000</v>
      </c>
      <c r="I3195" s="13">
        <v>54557348</v>
      </c>
      <c r="J3195" s="9" t="s">
        <v>5507</v>
      </c>
      <c r="K3195" s="9" t="s">
        <v>1074</v>
      </c>
      <c r="L3195" s="9" t="s">
        <v>2604</v>
      </c>
      <c r="M3195" s="13"/>
      <c r="N3195" s="13"/>
      <c r="O3195" s="9"/>
      <c r="P3195" s="13"/>
      <c r="Q3195" s="13">
        <v>1624</v>
      </c>
      <c r="R3195" s="9" t="s">
        <v>25</v>
      </c>
      <c r="S3195" s="9" t="s">
        <v>318</v>
      </c>
      <c r="T3195" s="9" t="s">
        <v>249</v>
      </c>
      <c r="U3195" s="13">
        <v>6500000</v>
      </c>
      <c r="V3195" s="13">
        <v>2004</v>
      </c>
      <c r="W3195" s="13">
        <v>912</v>
      </c>
      <c r="X3195" s="13">
        <v>7.9</v>
      </c>
      <c r="Y3195" s="13">
        <v>2.35</v>
      </c>
      <c r="Z3195" s="14">
        <v>18000</v>
      </c>
    </row>
    <row r="3196" spans="1:26" x14ac:dyDescent="0.25">
      <c r="A3196" s="5" t="s">
        <v>20</v>
      </c>
      <c r="B3196" s="6" t="s">
        <v>3528</v>
      </c>
      <c r="C3196" s="11">
        <v>96</v>
      </c>
      <c r="D3196" s="11">
        <v>135</v>
      </c>
      <c r="E3196" s="11">
        <v>25</v>
      </c>
      <c r="F3196" s="11">
        <v>553</v>
      </c>
      <c r="G3196" s="6" t="s">
        <v>659</v>
      </c>
      <c r="H3196" s="11">
        <v>902</v>
      </c>
      <c r="I3196" s="11">
        <v>3041803</v>
      </c>
      <c r="J3196" s="6" t="s">
        <v>1074</v>
      </c>
      <c r="K3196" s="6" t="s">
        <v>4459</v>
      </c>
      <c r="L3196" s="6"/>
      <c r="M3196" s="11"/>
      <c r="N3196" s="11"/>
      <c r="O3196" s="6"/>
      <c r="P3196" s="11"/>
      <c r="Q3196" s="11">
        <v>181</v>
      </c>
      <c r="R3196" s="6" t="s">
        <v>25</v>
      </c>
      <c r="S3196" s="6" t="s">
        <v>34</v>
      </c>
      <c r="T3196" s="6" t="s">
        <v>54</v>
      </c>
      <c r="U3196" s="11">
        <v>10000000</v>
      </c>
      <c r="V3196" s="11">
        <v>2000</v>
      </c>
      <c r="W3196" s="11">
        <v>576</v>
      </c>
      <c r="X3196" s="11">
        <v>7.1</v>
      </c>
      <c r="Y3196" s="11">
        <v>2.35</v>
      </c>
      <c r="Z3196" s="12">
        <v>345</v>
      </c>
    </row>
    <row r="3197" spans="1:26" x14ac:dyDescent="0.25">
      <c r="A3197" s="8" t="s">
        <v>20</v>
      </c>
      <c r="B3197" s="9" t="s">
        <v>3529</v>
      </c>
      <c r="C3197" s="13">
        <v>27</v>
      </c>
      <c r="D3197" s="13">
        <v>92</v>
      </c>
      <c r="E3197" s="13">
        <v>4</v>
      </c>
      <c r="F3197" s="13">
        <v>311</v>
      </c>
      <c r="G3197" s="9" t="s">
        <v>3001</v>
      </c>
      <c r="H3197" s="13">
        <v>754</v>
      </c>
      <c r="I3197" s="13">
        <v>3060858</v>
      </c>
      <c r="J3197" s="9" t="s">
        <v>497</v>
      </c>
      <c r="K3197" s="9" t="s">
        <v>1074</v>
      </c>
      <c r="L3197" s="9" t="s">
        <v>2604</v>
      </c>
      <c r="M3197" s="13"/>
      <c r="N3197" s="13"/>
      <c r="O3197" s="9"/>
      <c r="P3197" s="13"/>
      <c r="Q3197" s="13">
        <v>37</v>
      </c>
      <c r="R3197" s="9" t="s">
        <v>25</v>
      </c>
      <c r="S3197" s="9" t="s">
        <v>26</v>
      </c>
      <c r="T3197" s="9" t="s">
        <v>249</v>
      </c>
      <c r="U3197" s="13">
        <v>10000000</v>
      </c>
      <c r="V3197" s="13">
        <v>1987</v>
      </c>
      <c r="W3197" s="13">
        <v>324</v>
      </c>
      <c r="X3197" s="13">
        <v>5.6</v>
      </c>
      <c r="Y3197" s="13">
        <v>1.85</v>
      </c>
      <c r="Z3197" s="14">
        <v>208</v>
      </c>
    </row>
    <row r="3198" spans="1:26" x14ac:dyDescent="0.25">
      <c r="A3198" s="5" t="s">
        <v>20</v>
      </c>
      <c r="B3198" s="6" t="s">
        <v>2453</v>
      </c>
      <c r="C3198" s="11">
        <v>44</v>
      </c>
      <c r="D3198" s="11">
        <v>120</v>
      </c>
      <c r="E3198" s="11">
        <v>108</v>
      </c>
      <c r="F3198" s="11">
        <v>400</v>
      </c>
      <c r="G3198" s="6" t="s">
        <v>3530</v>
      </c>
      <c r="H3198" s="11">
        <v>634</v>
      </c>
      <c r="I3198" s="11">
        <v>1055654</v>
      </c>
      <c r="J3198" s="6" t="s">
        <v>1074</v>
      </c>
      <c r="K3198" s="6" t="s">
        <v>4459</v>
      </c>
      <c r="L3198" s="6" t="s">
        <v>5506</v>
      </c>
      <c r="M3198" s="11"/>
      <c r="N3198" s="11"/>
      <c r="O3198" s="6"/>
      <c r="P3198" s="11"/>
      <c r="Q3198" s="11">
        <v>175</v>
      </c>
      <c r="R3198" s="6" t="s">
        <v>25</v>
      </c>
      <c r="S3198" s="6" t="s">
        <v>318</v>
      </c>
      <c r="T3198" s="6" t="s">
        <v>27</v>
      </c>
      <c r="U3198" s="11">
        <v>10000000</v>
      </c>
      <c r="V3198" s="11">
        <v>2006</v>
      </c>
      <c r="W3198" s="11">
        <v>436</v>
      </c>
      <c r="X3198" s="11">
        <v>7.3</v>
      </c>
      <c r="Y3198" s="11">
        <v>2.35</v>
      </c>
      <c r="Z3198" s="12">
        <v>0</v>
      </c>
    </row>
    <row r="3199" spans="1:26" x14ac:dyDescent="0.25">
      <c r="A3199" s="8" t="s">
        <v>20</v>
      </c>
      <c r="B3199" s="9" t="s">
        <v>3531</v>
      </c>
      <c r="C3199" s="13">
        <v>49</v>
      </c>
      <c r="D3199" s="13">
        <v>97</v>
      </c>
      <c r="E3199" s="13">
        <v>105</v>
      </c>
      <c r="F3199" s="13">
        <v>269</v>
      </c>
      <c r="G3199" s="9" t="s">
        <v>757</v>
      </c>
      <c r="H3199" s="13">
        <v>982</v>
      </c>
      <c r="I3199" s="13">
        <v>2331318</v>
      </c>
      <c r="J3199" s="9" t="s">
        <v>599</v>
      </c>
      <c r="K3199" s="9"/>
      <c r="L3199" s="9"/>
      <c r="M3199" s="13"/>
      <c r="N3199" s="13"/>
      <c r="O3199" s="9"/>
      <c r="P3199" s="13"/>
      <c r="Q3199" s="13">
        <v>64</v>
      </c>
      <c r="R3199" s="9" t="s">
        <v>25</v>
      </c>
      <c r="S3199" s="9" t="s">
        <v>26</v>
      </c>
      <c r="T3199" s="9" t="s">
        <v>249</v>
      </c>
      <c r="U3199" s="13">
        <v>10000000</v>
      </c>
      <c r="V3199" s="13">
        <v>2011</v>
      </c>
      <c r="W3199" s="13">
        <v>503</v>
      </c>
      <c r="X3199" s="13">
        <v>3.3</v>
      </c>
      <c r="Y3199" s="13">
        <v>1.85</v>
      </c>
      <c r="Z3199" s="14">
        <v>0</v>
      </c>
    </row>
    <row r="3200" spans="1:26" x14ac:dyDescent="0.25">
      <c r="A3200" s="5" t="s">
        <v>20</v>
      </c>
      <c r="B3200" s="6" t="s">
        <v>1475</v>
      </c>
      <c r="C3200" s="11">
        <v>57</v>
      </c>
      <c r="D3200" s="11">
        <v>135</v>
      </c>
      <c r="E3200" s="11">
        <v>0</v>
      </c>
      <c r="F3200" s="11">
        <v>851</v>
      </c>
      <c r="G3200" s="6" t="s">
        <v>861</v>
      </c>
      <c r="H3200" s="11">
        <v>1000</v>
      </c>
      <c r="I3200" s="11">
        <v>2185266</v>
      </c>
      <c r="J3200" s="6" t="s">
        <v>599</v>
      </c>
      <c r="K3200" s="6" t="s">
        <v>1074</v>
      </c>
      <c r="L3200" s="6" t="s">
        <v>2909</v>
      </c>
      <c r="M3200" s="11"/>
      <c r="N3200" s="11"/>
      <c r="O3200" s="6"/>
      <c r="P3200" s="11"/>
      <c r="Q3200" s="11">
        <v>186</v>
      </c>
      <c r="R3200" s="6" t="s">
        <v>25</v>
      </c>
      <c r="S3200" s="6" t="s">
        <v>26</v>
      </c>
      <c r="T3200" s="6" t="s">
        <v>249</v>
      </c>
      <c r="U3200" s="11">
        <v>10000000</v>
      </c>
      <c r="V3200" s="11">
        <v>2000</v>
      </c>
      <c r="W3200" s="11">
        <v>975</v>
      </c>
      <c r="X3200" s="11">
        <v>6.5</v>
      </c>
      <c r="Y3200" s="11">
        <v>1.85</v>
      </c>
      <c r="Z3200" s="12">
        <v>1000</v>
      </c>
    </row>
    <row r="3201" spans="1:26" x14ac:dyDescent="0.25">
      <c r="A3201" s="8" t="s">
        <v>20</v>
      </c>
      <c r="B3201" s="9" t="s">
        <v>3532</v>
      </c>
      <c r="C3201" s="13">
        <v>185</v>
      </c>
      <c r="D3201" s="13">
        <v>93</v>
      </c>
      <c r="E3201" s="13">
        <v>4</v>
      </c>
      <c r="F3201" s="13">
        <v>4</v>
      </c>
      <c r="G3201" s="9" t="s">
        <v>3533</v>
      </c>
      <c r="H3201" s="13">
        <v>533</v>
      </c>
      <c r="I3201" s="13">
        <v>26583369</v>
      </c>
      <c r="J3201" s="9" t="s">
        <v>1786</v>
      </c>
      <c r="K3201" s="9" t="s">
        <v>5505</v>
      </c>
      <c r="L3201" s="9" t="s">
        <v>2604</v>
      </c>
      <c r="M3201" s="13"/>
      <c r="N3201" s="13"/>
      <c r="O3201" s="9"/>
      <c r="P3201" s="13"/>
      <c r="Q3201" s="13">
        <v>127</v>
      </c>
      <c r="R3201" s="9" t="s">
        <v>25</v>
      </c>
      <c r="S3201" s="9" t="s">
        <v>26</v>
      </c>
      <c r="T3201" s="9" t="s">
        <v>27</v>
      </c>
      <c r="U3201" s="13">
        <v>10000000</v>
      </c>
      <c r="V3201" s="13">
        <v>2016</v>
      </c>
      <c r="W3201" s="13">
        <v>35</v>
      </c>
      <c r="X3201" s="13">
        <v>4.8</v>
      </c>
      <c r="Y3201" s="13">
        <v>1.85</v>
      </c>
      <c r="Z3201" s="14">
        <v>10000</v>
      </c>
    </row>
    <row r="3202" spans="1:26" x14ac:dyDescent="0.25">
      <c r="A3202" s="5" t="s">
        <v>20</v>
      </c>
      <c r="B3202" s="6" t="s">
        <v>3320</v>
      </c>
      <c r="C3202" s="11">
        <v>2</v>
      </c>
      <c r="D3202" s="11">
        <v>118</v>
      </c>
      <c r="E3202" s="11">
        <v>76</v>
      </c>
      <c r="F3202" s="11">
        <v>249</v>
      </c>
      <c r="G3202" s="6" t="s">
        <v>1978</v>
      </c>
      <c r="H3202" s="11">
        <v>902</v>
      </c>
      <c r="I3202" s="11">
        <v>800000</v>
      </c>
      <c r="J3202" s="6" t="s">
        <v>378</v>
      </c>
      <c r="K3202" s="6" t="s">
        <v>5505</v>
      </c>
      <c r="L3202" s="6" t="s">
        <v>2604</v>
      </c>
      <c r="M3202" s="11"/>
      <c r="N3202" s="11"/>
      <c r="O3202" s="6"/>
      <c r="P3202" s="11"/>
      <c r="Q3202" s="11">
        <v>21</v>
      </c>
      <c r="R3202" s="6" t="s">
        <v>25</v>
      </c>
      <c r="S3202" s="6" t="s">
        <v>26</v>
      </c>
      <c r="T3202" s="6" t="s">
        <v>54</v>
      </c>
      <c r="U3202" s="11">
        <v>14000000</v>
      </c>
      <c r="V3202" s="11">
        <v>1981</v>
      </c>
      <c r="W3202" s="11">
        <v>488</v>
      </c>
      <c r="X3202" s="11">
        <v>5.2</v>
      </c>
      <c r="Y3202" s="11">
        <v>2.35</v>
      </c>
      <c r="Z3202" s="12">
        <v>106</v>
      </c>
    </row>
    <row r="3203" spans="1:26" x14ac:dyDescent="0.25">
      <c r="A3203" s="8" t="s">
        <v>20</v>
      </c>
      <c r="B3203" s="9" t="s">
        <v>3534</v>
      </c>
      <c r="C3203" s="13">
        <v>270</v>
      </c>
      <c r="D3203" s="13">
        <v>97</v>
      </c>
      <c r="E3203" s="13">
        <v>387</v>
      </c>
      <c r="F3203" s="13">
        <v>64</v>
      </c>
      <c r="G3203" s="9" t="s">
        <v>3535</v>
      </c>
      <c r="H3203" s="13">
        <v>6000</v>
      </c>
      <c r="I3203" s="13">
        <v>7574066</v>
      </c>
      <c r="J3203" s="9" t="s">
        <v>599</v>
      </c>
      <c r="K3203" s="9" t="s">
        <v>1074</v>
      </c>
      <c r="L3203" s="9"/>
      <c r="M3203" s="13"/>
      <c r="N3203" s="13"/>
      <c r="O3203" s="9"/>
      <c r="P3203" s="13"/>
      <c r="Q3203" s="13">
        <v>96</v>
      </c>
      <c r="R3203" s="9" t="s">
        <v>25</v>
      </c>
      <c r="S3203" s="9" t="s">
        <v>26</v>
      </c>
      <c r="T3203" s="9" t="s">
        <v>249</v>
      </c>
      <c r="U3203" s="13">
        <v>10000000</v>
      </c>
      <c r="V3203" s="13">
        <v>2014</v>
      </c>
      <c r="W3203" s="13">
        <v>139</v>
      </c>
      <c r="X3203" s="13">
        <v>6.3</v>
      </c>
      <c r="Y3203" s="13">
        <v>1.85</v>
      </c>
      <c r="Z3203" s="14">
        <v>0</v>
      </c>
    </row>
    <row r="3204" spans="1:26" x14ac:dyDescent="0.25">
      <c r="A3204" s="5" t="s">
        <v>20</v>
      </c>
      <c r="B3204" s="6" t="s">
        <v>94</v>
      </c>
      <c r="C3204" s="11">
        <v>94</v>
      </c>
      <c r="D3204" s="11">
        <v>98</v>
      </c>
      <c r="E3204" s="11">
        <v>129</v>
      </c>
      <c r="F3204" s="11">
        <v>221</v>
      </c>
      <c r="G3204" s="6" t="s">
        <v>3536</v>
      </c>
      <c r="H3204" s="11">
        <v>749</v>
      </c>
      <c r="I3204" s="11">
        <v>1754319</v>
      </c>
      <c r="J3204" s="6" t="s">
        <v>1074</v>
      </c>
      <c r="K3204" s="6" t="s">
        <v>4459</v>
      </c>
      <c r="L3204" s="6"/>
      <c r="M3204" s="11"/>
      <c r="N3204" s="11"/>
      <c r="O3204" s="6"/>
      <c r="P3204" s="11"/>
      <c r="Q3204" s="11">
        <v>81</v>
      </c>
      <c r="R3204" s="6" t="s">
        <v>25</v>
      </c>
      <c r="S3204" s="6" t="s">
        <v>26</v>
      </c>
      <c r="T3204" s="6" t="s">
        <v>27</v>
      </c>
      <c r="U3204" s="11">
        <v>10000000</v>
      </c>
      <c r="V3204" s="11">
        <v>2011</v>
      </c>
      <c r="W3204" s="11">
        <v>252</v>
      </c>
      <c r="X3204" s="11">
        <v>7.2</v>
      </c>
      <c r="Y3204" s="11">
        <v>1.85</v>
      </c>
      <c r="Z3204" s="12">
        <v>0</v>
      </c>
    </row>
    <row r="3205" spans="1:26" x14ac:dyDescent="0.25">
      <c r="A3205" s="8" t="s">
        <v>20</v>
      </c>
      <c r="B3205" s="9" t="s">
        <v>1558</v>
      </c>
      <c r="C3205" s="13">
        <v>157</v>
      </c>
      <c r="D3205" s="13">
        <v>98</v>
      </c>
      <c r="E3205" s="13">
        <v>0</v>
      </c>
      <c r="F3205" s="13">
        <v>258</v>
      </c>
      <c r="G3205" s="9" t="s">
        <v>2377</v>
      </c>
      <c r="H3205" s="13">
        <v>530</v>
      </c>
      <c r="I3205" s="13">
        <v>1641788</v>
      </c>
      <c r="J3205" s="9" t="s">
        <v>1074</v>
      </c>
      <c r="K3205" s="9" t="s">
        <v>5505</v>
      </c>
      <c r="L3205" s="9" t="s">
        <v>2604</v>
      </c>
      <c r="M3205" s="13"/>
      <c r="N3205" s="13"/>
      <c r="O3205" s="9"/>
      <c r="P3205" s="13"/>
      <c r="Q3205" s="13">
        <v>213</v>
      </c>
      <c r="R3205" s="9" t="s">
        <v>25</v>
      </c>
      <c r="S3205" s="9" t="s">
        <v>121</v>
      </c>
      <c r="T3205" s="9" t="s">
        <v>249</v>
      </c>
      <c r="U3205" s="13">
        <v>8000000</v>
      </c>
      <c r="V3205" s="13">
        <v>2002</v>
      </c>
      <c r="W3205" s="13">
        <v>387</v>
      </c>
      <c r="X3205" s="13">
        <v>6.8</v>
      </c>
      <c r="Y3205" s="13">
        <v>1.78</v>
      </c>
      <c r="Z3205" s="14">
        <v>0</v>
      </c>
    </row>
    <row r="3206" spans="1:26" x14ac:dyDescent="0.25">
      <c r="A3206" s="5" t="s">
        <v>20</v>
      </c>
      <c r="B3206" s="6" t="s">
        <v>3537</v>
      </c>
      <c r="C3206" s="11">
        <v>49</v>
      </c>
      <c r="D3206" s="11">
        <v>101</v>
      </c>
      <c r="E3206" s="11">
        <v>3</v>
      </c>
      <c r="F3206" s="11">
        <v>826</v>
      </c>
      <c r="G3206" s="6" t="s">
        <v>191</v>
      </c>
      <c r="H3206" s="11">
        <v>14000</v>
      </c>
      <c r="I3206" s="11">
        <v>1631839</v>
      </c>
      <c r="J3206" s="6" t="s">
        <v>599</v>
      </c>
      <c r="K3206" s="6" t="s">
        <v>5507</v>
      </c>
      <c r="L3206" s="6" t="s">
        <v>4459</v>
      </c>
      <c r="M3206" s="11"/>
      <c r="N3206" s="11"/>
      <c r="O3206" s="6"/>
      <c r="P3206" s="11"/>
      <c r="Q3206" s="11">
        <v>91</v>
      </c>
      <c r="R3206" s="6" t="s">
        <v>25</v>
      </c>
      <c r="S3206" s="6" t="s">
        <v>26</v>
      </c>
      <c r="T3206" s="6" t="s">
        <v>249</v>
      </c>
      <c r="U3206" s="11">
        <v>10000000</v>
      </c>
      <c r="V3206" s="11">
        <v>2000</v>
      </c>
      <c r="W3206" s="11">
        <v>1000</v>
      </c>
      <c r="X3206" s="11">
        <v>5.7</v>
      </c>
      <c r="Y3206" s="11">
        <v>1.85</v>
      </c>
      <c r="Z3206" s="12">
        <v>242</v>
      </c>
    </row>
    <row r="3207" spans="1:26" x14ac:dyDescent="0.25">
      <c r="A3207" s="8" t="s">
        <v>20</v>
      </c>
      <c r="B3207" s="9" t="s">
        <v>2562</v>
      </c>
      <c r="C3207" s="13">
        <v>80</v>
      </c>
      <c r="D3207" s="13">
        <v>132</v>
      </c>
      <c r="E3207" s="13">
        <v>41</v>
      </c>
      <c r="F3207" s="13">
        <v>1000</v>
      </c>
      <c r="G3207" s="9" t="s">
        <v>117</v>
      </c>
      <c r="H3207" s="13">
        <v>16000</v>
      </c>
      <c r="I3207" s="13">
        <v>1309849</v>
      </c>
      <c r="J3207" s="9" t="s">
        <v>1074</v>
      </c>
      <c r="K3207" s="9" t="s">
        <v>4459</v>
      </c>
      <c r="L3207" s="9"/>
      <c r="M3207" s="13"/>
      <c r="N3207" s="13"/>
      <c r="O3207" s="9"/>
      <c r="P3207" s="13"/>
      <c r="Q3207" s="13">
        <v>103</v>
      </c>
      <c r="R3207" s="9" t="s">
        <v>25</v>
      </c>
      <c r="S3207" s="9" t="s">
        <v>34</v>
      </c>
      <c r="T3207" s="9" t="s">
        <v>54</v>
      </c>
      <c r="U3207" s="13">
        <v>10000000</v>
      </c>
      <c r="V3207" s="13">
        <v>2002</v>
      </c>
      <c r="W3207" s="13">
        <v>11000</v>
      </c>
      <c r="X3207" s="13">
        <v>7.2</v>
      </c>
      <c r="Y3207" s="13">
        <v>2.35</v>
      </c>
      <c r="Z3207" s="14">
        <v>0</v>
      </c>
    </row>
    <row r="3208" spans="1:26" x14ac:dyDescent="0.25">
      <c r="A3208" s="5" t="s">
        <v>20</v>
      </c>
      <c r="B3208" s="6" t="s">
        <v>2140</v>
      </c>
      <c r="C3208" s="11">
        <v>221</v>
      </c>
      <c r="D3208" s="11">
        <v>106</v>
      </c>
      <c r="E3208" s="11">
        <v>34</v>
      </c>
      <c r="F3208" s="11">
        <v>683</v>
      </c>
      <c r="G3208" s="6" t="s">
        <v>48</v>
      </c>
      <c r="H3208" s="11">
        <v>11000</v>
      </c>
      <c r="I3208" s="11">
        <v>1939441</v>
      </c>
      <c r="J3208" s="6" t="s">
        <v>3170</v>
      </c>
      <c r="K3208" s="6" t="s">
        <v>5507</v>
      </c>
      <c r="L3208" s="6" t="s">
        <v>1074</v>
      </c>
      <c r="M3208" s="11"/>
      <c r="N3208" s="11"/>
      <c r="O3208" s="6"/>
      <c r="P3208" s="11"/>
      <c r="Q3208" s="11">
        <v>144</v>
      </c>
      <c r="R3208" s="6" t="s">
        <v>25</v>
      </c>
      <c r="S3208" s="6" t="s">
        <v>26</v>
      </c>
      <c r="T3208" s="6" t="s">
        <v>249</v>
      </c>
      <c r="U3208" s="11">
        <v>10000000</v>
      </c>
      <c r="V3208" s="11">
        <v>2012</v>
      </c>
      <c r="W3208" s="11">
        <v>11000</v>
      </c>
      <c r="X3208" s="11">
        <v>6.9</v>
      </c>
      <c r="Y3208" s="11">
        <v>1.85</v>
      </c>
      <c r="Z3208" s="12">
        <v>20000</v>
      </c>
    </row>
    <row r="3209" spans="1:26" x14ac:dyDescent="0.25">
      <c r="A3209" s="8" t="s">
        <v>20</v>
      </c>
      <c r="B3209" s="9" t="s">
        <v>42</v>
      </c>
      <c r="C3209" s="13">
        <v>53</v>
      </c>
      <c r="D3209" s="13">
        <v>55</v>
      </c>
      <c r="E3209" s="13"/>
      <c r="F3209" s="13">
        <v>2</v>
      </c>
      <c r="G3209" s="9" t="s">
        <v>3221</v>
      </c>
      <c r="H3209" s="13">
        <v>20</v>
      </c>
      <c r="I3209" s="13">
        <v>447093</v>
      </c>
      <c r="J3209" s="9" t="s">
        <v>1074</v>
      </c>
      <c r="K3209" s="9"/>
      <c r="L3209" s="9"/>
      <c r="M3209" s="13"/>
      <c r="N3209" s="13"/>
      <c r="O3209" s="9"/>
      <c r="P3209" s="13"/>
      <c r="Q3209" s="13">
        <v>37</v>
      </c>
      <c r="R3209" s="9" t="s">
        <v>3222</v>
      </c>
      <c r="S3209" s="9" t="s">
        <v>3223</v>
      </c>
      <c r="T3209" s="9" t="s">
        <v>881</v>
      </c>
      <c r="U3209" s="13"/>
      <c r="V3209" s="13"/>
      <c r="W3209" s="13">
        <v>3</v>
      </c>
      <c r="X3209" s="13">
        <v>9.1</v>
      </c>
      <c r="Y3209" s="13">
        <v>1.33</v>
      </c>
      <c r="Z3209" s="14">
        <v>0</v>
      </c>
    </row>
    <row r="3210" spans="1:26" x14ac:dyDescent="0.25">
      <c r="A3210" s="5" t="s">
        <v>20</v>
      </c>
      <c r="B3210" s="6" t="s">
        <v>3538</v>
      </c>
      <c r="C3210" s="11">
        <v>20</v>
      </c>
      <c r="D3210" s="11">
        <v>168</v>
      </c>
      <c r="E3210" s="11">
        <v>53</v>
      </c>
      <c r="F3210" s="11">
        <v>45</v>
      </c>
      <c r="G3210" s="6" t="s">
        <v>3539</v>
      </c>
      <c r="H3210" s="11">
        <v>307</v>
      </c>
      <c r="I3210" s="11"/>
      <c r="J3210" s="6" t="s">
        <v>497</v>
      </c>
      <c r="K3210" s="6" t="s">
        <v>378</v>
      </c>
      <c r="L3210" s="6" t="s">
        <v>4459</v>
      </c>
      <c r="M3210" s="11" t="s">
        <v>2970</v>
      </c>
      <c r="N3210" s="11"/>
      <c r="O3210" s="6"/>
      <c r="P3210" s="11"/>
      <c r="Q3210" s="11">
        <v>110</v>
      </c>
      <c r="R3210" s="6" t="s">
        <v>1600</v>
      </c>
      <c r="S3210" s="6" t="s">
        <v>1601</v>
      </c>
      <c r="T3210" s="6" t="s">
        <v>1430</v>
      </c>
      <c r="U3210" s="11">
        <v>10000000</v>
      </c>
      <c r="V3210" s="11">
        <v>2006</v>
      </c>
      <c r="W3210" s="11">
        <v>200</v>
      </c>
      <c r="X3210" s="11">
        <v>6.3</v>
      </c>
      <c r="Y3210" s="11">
        <v>2.35</v>
      </c>
      <c r="Z3210" s="12">
        <v>533</v>
      </c>
    </row>
    <row r="3211" spans="1:26" x14ac:dyDescent="0.25">
      <c r="A3211" s="8" t="s">
        <v>20</v>
      </c>
      <c r="B3211" s="9" t="s">
        <v>3259</v>
      </c>
      <c r="C3211" s="13">
        <v>90</v>
      </c>
      <c r="D3211" s="13">
        <v>87</v>
      </c>
      <c r="E3211" s="13">
        <v>0</v>
      </c>
      <c r="F3211" s="13">
        <v>503</v>
      </c>
      <c r="G3211" s="9" t="s">
        <v>517</v>
      </c>
      <c r="H3211" s="13">
        <v>975</v>
      </c>
      <c r="I3211" s="13">
        <v>1276984</v>
      </c>
      <c r="J3211" s="9" t="s">
        <v>599</v>
      </c>
      <c r="K3211" s="9" t="s">
        <v>5507</v>
      </c>
      <c r="L3211" s="9" t="s">
        <v>2604</v>
      </c>
      <c r="M3211" s="13"/>
      <c r="N3211" s="13"/>
      <c r="O3211" s="9"/>
      <c r="P3211" s="13"/>
      <c r="Q3211" s="13">
        <v>150</v>
      </c>
      <c r="R3211" s="9" t="s">
        <v>25</v>
      </c>
      <c r="S3211" s="9" t="s">
        <v>538</v>
      </c>
      <c r="T3211" s="9" t="s">
        <v>249</v>
      </c>
      <c r="U3211" s="13">
        <v>10000000</v>
      </c>
      <c r="V3211" s="13">
        <v>2000</v>
      </c>
      <c r="W3211" s="13">
        <v>537</v>
      </c>
      <c r="X3211" s="13">
        <v>6.2</v>
      </c>
      <c r="Y3211" s="13">
        <v>1.85</v>
      </c>
      <c r="Z3211" s="14">
        <v>795</v>
      </c>
    </row>
    <row r="3212" spans="1:26" x14ac:dyDescent="0.25">
      <c r="A3212" s="5" t="s">
        <v>20</v>
      </c>
      <c r="B3212" s="6" t="s">
        <v>1405</v>
      </c>
      <c r="C3212" s="11">
        <v>376</v>
      </c>
      <c r="D3212" s="11">
        <v>98</v>
      </c>
      <c r="E3212" s="11">
        <v>607</v>
      </c>
      <c r="F3212" s="11">
        <v>251</v>
      </c>
      <c r="G3212" s="6" t="s">
        <v>3540</v>
      </c>
      <c r="H3212" s="11">
        <v>11000</v>
      </c>
      <c r="I3212" s="11">
        <v>1987762</v>
      </c>
      <c r="J3212" s="6" t="s">
        <v>5507</v>
      </c>
      <c r="K3212" s="6" t="s">
        <v>1074</v>
      </c>
      <c r="L3212" s="6" t="s">
        <v>4459</v>
      </c>
      <c r="M3212" s="11" t="s">
        <v>2604</v>
      </c>
      <c r="N3212" s="11"/>
      <c r="O3212" s="6"/>
      <c r="P3212" s="11"/>
      <c r="Q3212" s="11">
        <v>216</v>
      </c>
      <c r="R3212" s="6" t="s">
        <v>25</v>
      </c>
      <c r="S3212" s="6" t="s">
        <v>26</v>
      </c>
      <c r="T3212" s="6" t="s">
        <v>249</v>
      </c>
      <c r="U3212" s="11">
        <v>11000000</v>
      </c>
      <c r="V3212" s="11">
        <v>2011</v>
      </c>
      <c r="W3212" s="11">
        <v>414</v>
      </c>
      <c r="X3212" s="11">
        <v>6.7</v>
      </c>
      <c r="Y3212" s="11">
        <v>1.85</v>
      </c>
      <c r="Z3212" s="12">
        <v>12000</v>
      </c>
    </row>
    <row r="3213" spans="1:26" x14ac:dyDescent="0.25">
      <c r="A3213" s="8" t="s">
        <v>20</v>
      </c>
      <c r="B3213" s="9" t="s">
        <v>3541</v>
      </c>
      <c r="C3213" s="13">
        <v>144</v>
      </c>
      <c r="D3213" s="13">
        <v>96</v>
      </c>
      <c r="E3213" s="13">
        <v>17</v>
      </c>
      <c r="F3213" s="13">
        <v>688</v>
      </c>
      <c r="G3213" s="9" t="s">
        <v>1028</v>
      </c>
      <c r="H3213" s="13">
        <v>2000</v>
      </c>
      <c r="I3213" s="13">
        <v>1474508</v>
      </c>
      <c r="J3213" s="9" t="s">
        <v>599</v>
      </c>
      <c r="K3213" s="9" t="s">
        <v>1074</v>
      </c>
      <c r="L3213" s="9"/>
      <c r="M3213" s="13"/>
      <c r="N3213" s="13"/>
      <c r="O3213" s="9"/>
      <c r="P3213" s="13"/>
      <c r="Q3213" s="13">
        <v>88</v>
      </c>
      <c r="R3213" s="9" t="s">
        <v>25</v>
      </c>
      <c r="S3213" s="9" t="s">
        <v>26</v>
      </c>
      <c r="T3213" s="9" t="s">
        <v>249</v>
      </c>
      <c r="U3213" s="13">
        <v>5000000</v>
      </c>
      <c r="V3213" s="13">
        <v>2009</v>
      </c>
      <c r="W3213" s="13">
        <v>989</v>
      </c>
      <c r="X3213" s="13">
        <v>6.5</v>
      </c>
      <c r="Y3213" s="13">
        <v>2.35</v>
      </c>
      <c r="Z3213" s="14">
        <v>0</v>
      </c>
    </row>
    <row r="3214" spans="1:26" x14ac:dyDescent="0.25">
      <c r="A3214" s="5" t="s">
        <v>20</v>
      </c>
      <c r="B3214" s="6" t="s">
        <v>3542</v>
      </c>
      <c r="C3214" s="11">
        <v>82</v>
      </c>
      <c r="D3214" s="11">
        <v>104</v>
      </c>
      <c r="E3214" s="11">
        <v>23</v>
      </c>
      <c r="F3214" s="11">
        <v>232</v>
      </c>
      <c r="G3214" s="6" t="s">
        <v>1095</v>
      </c>
      <c r="H3214" s="11">
        <v>22000</v>
      </c>
      <c r="I3214" s="11">
        <v>1011054</v>
      </c>
      <c r="J3214" s="6" t="s">
        <v>5507</v>
      </c>
      <c r="K3214" s="6" t="s">
        <v>1074</v>
      </c>
      <c r="L3214" s="6" t="s">
        <v>2604</v>
      </c>
      <c r="M3214" s="11"/>
      <c r="N3214" s="11"/>
      <c r="O3214" s="6"/>
      <c r="P3214" s="11"/>
      <c r="Q3214" s="11">
        <v>83</v>
      </c>
      <c r="R3214" s="6" t="s">
        <v>25</v>
      </c>
      <c r="S3214" s="6" t="s">
        <v>121</v>
      </c>
      <c r="T3214" s="6" t="s">
        <v>249</v>
      </c>
      <c r="U3214" s="11">
        <v>10000000</v>
      </c>
      <c r="V3214" s="11">
        <v>2003</v>
      </c>
      <c r="W3214" s="11">
        <v>893</v>
      </c>
      <c r="X3214" s="11">
        <v>7.2</v>
      </c>
      <c r="Y3214" s="11">
        <v>2.35</v>
      </c>
      <c r="Z3214" s="12">
        <v>0</v>
      </c>
    </row>
    <row r="3215" spans="1:26" x14ac:dyDescent="0.25">
      <c r="A3215" s="8" t="s">
        <v>20</v>
      </c>
      <c r="B3215" s="9" t="s">
        <v>3543</v>
      </c>
      <c r="C3215" s="13">
        <v>51</v>
      </c>
      <c r="D3215" s="13">
        <v>93</v>
      </c>
      <c r="E3215" s="13">
        <v>0</v>
      </c>
      <c r="F3215" s="13">
        <v>622</v>
      </c>
      <c r="G3215" s="9" t="s">
        <v>3055</v>
      </c>
      <c r="H3215" s="13">
        <v>966</v>
      </c>
      <c r="I3215" s="13">
        <v>900926</v>
      </c>
      <c r="J3215" s="9" t="s">
        <v>599</v>
      </c>
      <c r="K3215" s="9"/>
      <c r="L3215" s="9"/>
      <c r="M3215" s="13"/>
      <c r="N3215" s="13"/>
      <c r="O3215" s="9"/>
      <c r="P3215" s="13"/>
      <c r="Q3215" s="13">
        <v>46</v>
      </c>
      <c r="R3215" s="9" t="s">
        <v>25</v>
      </c>
      <c r="S3215" s="9" t="s">
        <v>26</v>
      </c>
      <c r="T3215" s="9" t="s">
        <v>249</v>
      </c>
      <c r="U3215" s="13">
        <v>10000000</v>
      </c>
      <c r="V3215" s="13">
        <v>2007</v>
      </c>
      <c r="W3215" s="13">
        <v>799</v>
      </c>
      <c r="X3215" s="13">
        <v>5.3</v>
      </c>
      <c r="Y3215" s="13">
        <v>1.85</v>
      </c>
      <c r="Z3215" s="14">
        <v>319</v>
      </c>
    </row>
    <row r="3216" spans="1:26" x14ac:dyDescent="0.25">
      <c r="A3216" s="5" t="s">
        <v>20</v>
      </c>
      <c r="B3216" s="6" t="s">
        <v>1916</v>
      </c>
      <c r="C3216" s="11">
        <v>192</v>
      </c>
      <c r="D3216" s="11">
        <v>95</v>
      </c>
      <c r="E3216" s="11">
        <v>0</v>
      </c>
      <c r="F3216" s="11">
        <v>20</v>
      </c>
      <c r="G3216" s="6" t="s">
        <v>3544</v>
      </c>
      <c r="H3216" s="11">
        <v>20000</v>
      </c>
      <c r="I3216" s="11">
        <v>866778</v>
      </c>
      <c r="J3216" s="6" t="s">
        <v>1074</v>
      </c>
      <c r="K3216" s="6" t="s">
        <v>4459</v>
      </c>
      <c r="L3216" s="6"/>
      <c r="M3216" s="11"/>
      <c r="N3216" s="11"/>
      <c r="O3216" s="6"/>
      <c r="P3216" s="11"/>
      <c r="Q3216" s="11">
        <v>117</v>
      </c>
      <c r="R3216" s="6" t="s">
        <v>25</v>
      </c>
      <c r="S3216" s="6" t="s">
        <v>1196</v>
      </c>
      <c r="T3216" s="6" t="s">
        <v>27</v>
      </c>
      <c r="U3216" s="11">
        <v>10000000</v>
      </c>
      <c r="V3216" s="11">
        <v>2007</v>
      </c>
      <c r="W3216" s="11">
        <v>329</v>
      </c>
      <c r="X3216" s="11">
        <v>6.7</v>
      </c>
      <c r="Y3216" s="11">
        <v>2.35</v>
      </c>
      <c r="Z3216" s="12">
        <v>0</v>
      </c>
    </row>
    <row r="3217" spans="1:26" x14ac:dyDescent="0.25">
      <c r="A3217" s="8" t="s">
        <v>20</v>
      </c>
      <c r="B3217" s="9" t="s">
        <v>3429</v>
      </c>
      <c r="C3217" s="13">
        <v>36</v>
      </c>
      <c r="D3217" s="13">
        <v>119</v>
      </c>
      <c r="E3217" s="13">
        <v>0</v>
      </c>
      <c r="F3217" s="13">
        <v>54</v>
      </c>
      <c r="G3217" s="9" t="s">
        <v>683</v>
      </c>
      <c r="H3217" s="13">
        <v>816</v>
      </c>
      <c r="I3217" s="13">
        <v>836641</v>
      </c>
      <c r="J3217" s="9" t="s">
        <v>1074</v>
      </c>
      <c r="K3217" s="9"/>
      <c r="L3217" s="9"/>
      <c r="M3217" s="13"/>
      <c r="N3217" s="13"/>
      <c r="O3217" s="9"/>
      <c r="P3217" s="13"/>
      <c r="Q3217" s="13">
        <v>40</v>
      </c>
      <c r="R3217" s="9" t="s">
        <v>25</v>
      </c>
      <c r="S3217" s="9" t="s">
        <v>1121</v>
      </c>
      <c r="T3217" s="9" t="s">
        <v>249</v>
      </c>
      <c r="U3217" s="13"/>
      <c r="V3217" s="13">
        <v>1998</v>
      </c>
      <c r="W3217" s="13">
        <v>623</v>
      </c>
      <c r="X3217" s="13">
        <v>6.2</v>
      </c>
      <c r="Y3217" s="13">
        <v>1.85</v>
      </c>
      <c r="Z3217" s="14">
        <v>74</v>
      </c>
    </row>
    <row r="3218" spans="1:26" x14ac:dyDescent="0.25">
      <c r="A3218" s="5" t="s">
        <v>20</v>
      </c>
      <c r="B3218" s="6" t="s">
        <v>485</v>
      </c>
      <c r="C3218" s="11">
        <v>71</v>
      </c>
      <c r="D3218" s="11">
        <v>89</v>
      </c>
      <c r="E3218" s="11">
        <v>0</v>
      </c>
      <c r="F3218" s="11">
        <v>119</v>
      </c>
      <c r="G3218" s="6" t="s">
        <v>231</v>
      </c>
      <c r="H3218" s="11">
        <v>990</v>
      </c>
      <c r="I3218" s="11">
        <v>598645</v>
      </c>
      <c r="J3218" s="6" t="s">
        <v>599</v>
      </c>
      <c r="K3218" s="6" t="s">
        <v>4459</v>
      </c>
      <c r="L3218" s="6"/>
      <c r="M3218" s="11"/>
      <c r="N3218" s="11"/>
      <c r="O3218" s="6"/>
      <c r="P3218" s="11"/>
      <c r="Q3218" s="11">
        <v>215</v>
      </c>
      <c r="R3218" s="6" t="s">
        <v>25</v>
      </c>
      <c r="S3218" s="6" t="s">
        <v>34</v>
      </c>
      <c r="T3218" s="6" t="s">
        <v>249</v>
      </c>
      <c r="U3218" s="11">
        <v>10000000</v>
      </c>
      <c r="V3218" s="11">
        <v>2002</v>
      </c>
      <c r="W3218" s="11">
        <v>711</v>
      </c>
      <c r="X3218" s="11">
        <v>3.6</v>
      </c>
      <c r="Y3218" s="11">
        <v>1.85</v>
      </c>
      <c r="Z3218" s="12">
        <v>725</v>
      </c>
    </row>
    <row r="3219" spans="1:26" x14ac:dyDescent="0.25">
      <c r="A3219" s="8" t="s">
        <v>20</v>
      </c>
      <c r="B3219" s="9" t="s">
        <v>3545</v>
      </c>
      <c r="C3219" s="13">
        <v>79</v>
      </c>
      <c r="D3219" s="13">
        <v>107</v>
      </c>
      <c r="E3219" s="13">
        <v>0</v>
      </c>
      <c r="F3219" s="13">
        <v>91</v>
      </c>
      <c r="G3219" s="9" t="s">
        <v>3546</v>
      </c>
      <c r="H3219" s="13">
        <v>603</v>
      </c>
      <c r="I3219" s="13">
        <v>578527</v>
      </c>
      <c r="J3219" s="9" t="s">
        <v>497</v>
      </c>
      <c r="K3219" s="9" t="s">
        <v>599</v>
      </c>
      <c r="L3219" s="9" t="s">
        <v>2604</v>
      </c>
      <c r="M3219" s="13"/>
      <c r="N3219" s="13"/>
      <c r="O3219" s="9"/>
      <c r="P3219" s="13"/>
      <c r="Q3219" s="13">
        <v>112</v>
      </c>
      <c r="R3219" s="9" t="s">
        <v>25</v>
      </c>
      <c r="S3219" s="9" t="s">
        <v>26</v>
      </c>
      <c r="T3219" s="9" t="s">
        <v>249</v>
      </c>
      <c r="U3219" s="13">
        <v>10000000</v>
      </c>
      <c r="V3219" s="13">
        <v>2008</v>
      </c>
      <c r="W3219" s="13">
        <v>175</v>
      </c>
      <c r="X3219" s="13">
        <v>5.7</v>
      </c>
      <c r="Y3219" s="13">
        <v>1.78</v>
      </c>
      <c r="Z3219" s="14">
        <v>883</v>
      </c>
    </row>
    <row r="3220" spans="1:26" x14ac:dyDescent="0.25">
      <c r="A3220" s="5" t="s">
        <v>309</v>
      </c>
      <c r="B3220" s="6" t="s">
        <v>2725</v>
      </c>
      <c r="C3220" s="11">
        <v>246</v>
      </c>
      <c r="D3220" s="11">
        <v>85</v>
      </c>
      <c r="E3220" s="11">
        <v>0</v>
      </c>
      <c r="F3220" s="11">
        <v>51</v>
      </c>
      <c r="G3220" s="6" t="s">
        <v>3547</v>
      </c>
      <c r="H3220" s="11">
        <v>478</v>
      </c>
      <c r="I3220" s="11">
        <v>488872</v>
      </c>
      <c r="J3220" s="6" t="s">
        <v>497</v>
      </c>
      <c r="K3220" s="6" t="s">
        <v>599</v>
      </c>
      <c r="L3220" s="6" t="s">
        <v>5506</v>
      </c>
      <c r="M3220" s="11"/>
      <c r="N3220" s="11"/>
      <c r="O3220" s="6"/>
      <c r="P3220" s="11"/>
      <c r="Q3220" s="11">
        <v>243</v>
      </c>
      <c r="R3220" s="6" t="s">
        <v>1977</v>
      </c>
      <c r="S3220" s="6" t="s">
        <v>1196</v>
      </c>
      <c r="T3220" s="6" t="s">
        <v>54</v>
      </c>
      <c r="U3220" s="11">
        <v>10000000</v>
      </c>
      <c r="V3220" s="11">
        <v>2001</v>
      </c>
      <c r="W3220" s="11">
        <v>83</v>
      </c>
      <c r="X3220" s="11">
        <v>7.3</v>
      </c>
      <c r="Y3220" s="11">
        <v>1.85</v>
      </c>
      <c r="Z3220" s="12">
        <v>0</v>
      </c>
    </row>
    <row r="3221" spans="1:26" x14ac:dyDescent="0.25">
      <c r="A3221" s="8" t="s">
        <v>20</v>
      </c>
      <c r="B3221" s="9" t="s">
        <v>3296</v>
      </c>
      <c r="C3221" s="13">
        <v>115</v>
      </c>
      <c r="D3221" s="13">
        <v>93</v>
      </c>
      <c r="E3221" s="13">
        <v>787</v>
      </c>
      <c r="F3221" s="13">
        <v>0</v>
      </c>
      <c r="G3221" s="9" t="s">
        <v>3548</v>
      </c>
      <c r="H3221" s="13">
        <v>787</v>
      </c>
      <c r="I3221" s="13">
        <v>365734</v>
      </c>
      <c r="J3221" s="9" t="s">
        <v>1074</v>
      </c>
      <c r="K3221" s="9"/>
      <c r="L3221" s="9"/>
      <c r="M3221" s="13"/>
      <c r="N3221" s="13"/>
      <c r="O3221" s="9"/>
      <c r="P3221" s="13"/>
      <c r="Q3221" s="13">
        <v>226</v>
      </c>
      <c r="R3221" s="9" t="s">
        <v>25</v>
      </c>
      <c r="S3221" s="9" t="s">
        <v>26</v>
      </c>
      <c r="T3221" s="9" t="s">
        <v>1430</v>
      </c>
      <c r="U3221" s="13">
        <v>10000000</v>
      </c>
      <c r="V3221" s="13">
        <v>2003</v>
      </c>
      <c r="W3221" s="13">
        <v>96</v>
      </c>
      <c r="X3221" s="13">
        <v>5</v>
      </c>
      <c r="Y3221" s="13">
        <v>1.66</v>
      </c>
      <c r="Z3221" s="14">
        <v>952</v>
      </c>
    </row>
    <row r="3222" spans="1:26" x14ac:dyDescent="0.25">
      <c r="A3222" s="5" t="s">
        <v>20</v>
      </c>
      <c r="B3222" s="6" t="s">
        <v>3549</v>
      </c>
      <c r="C3222" s="11">
        <v>34</v>
      </c>
      <c r="D3222" s="11">
        <v>101</v>
      </c>
      <c r="E3222" s="11">
        <v>324</v>
      </c>
      <c r="F3222" s="11">
        <v>28</v>
      </c>
      <c r="G3222" s="6" t="s">
        <v>1900</v>
      </c>
      <c r="H3222" s="11">
        <v>678</v>
      </c>
      <c r="I3222" s="11">
        <v>231417</v>
      </c>
      <c r="J3222" s="6" t="s">
        <v>599</v>
      </c>
      <c r="K3222" s="6" t="s">
        <v>5507</v>
      </c>
      <c r="L3222" s="6" t="s">
        <v>2604</v>
      </c>
      <c r="M3222" s="11"/>
      <c r="N3222" s="11"/>
      <c r="O3222" s="6"/>
      <c r="P3222" s="11"/>
      <c r="Q3222" s="11">
        <v>21</v>
      </c>
      <c r="R3222" s="6" t="s">
        <v>537</v>
      </c>
      <c r="S3222" s="6" t="s">
        <v>538</v>
      </c>
      <c r="T3222" s="6" t="s">
        <v>42</v>
      </c>
      <c r="U3222" s="11">
        <v>60000000</v>
      </c>
      <c r="V3222" s="11">
        <v>1997</v>
      </c>
      <c r="W3222" s="11">
        <v>541</v>
      </c>
      <c r="X3222" s="11">
        <v>6.6</v>
      </c>
      <c r="Y3222" s="11">
        <v>1.66</v>
      </c>
      <c r="Z3222" s="12">
        <v>33</v>
      </c>
    </row>
    <row r="3223" spans="1:26" x14ac:dyDescent="0.25">
      <c r="A3223" s="8" t="s">
        <v>20</v>
      </c>
      <c r="B3223" s="9" t="s">
        <v>1464</v>
      </c>
      <c r="C3223" s="13">
        <v>129</v>
      </c>
      <c r="D3223" s="13">
        <v>103</v>
      </c>
      <c r="E3223" s="13">
        <v>593</v>
      </c>
      <c r="F3223" s="13">
        <v>241</v>
      </c>
      <c r="G3223" s="9" t="s">
        <v>3550</v>
      </c>
      <c r="H3223" s="13">
        <v>374</v>
      </c>
      <c r="I3223" s="13">
        <v>3093491</v>
      </c>
      <c r="J3223" s="9" t="s">
        <v>3170</v>
      </c>
      <c r="K3223" s="9" t="s">
        <v>1074</v>
      </c>
      <c r="L3223" s="9"/>
      <c r="M3223" s="13"/>
      <c r="N3223" s="13"/>
      <c r="O3223" s="9"/>
      <c r="P3223" s="13"/>
      <c r="Q3223" s="13">
        <v>37</v>
      </c>
      <c r="R3223" s="9" t="s">
        <v>25</v>
      </c>
      <c r="S3223" s="9" t="s">
        <v>26</v>
      </c>
      <c r="T3223" s="9" t="s">
        <v>249</v>
      </c>
      <c r="U3223" s="13">
        <v>5000000</v>
      </c>
      <c r="V3223" s="13">
        <v>2014</v>
      </c>
      <c r="W3223" s="13">
        <v>362</v>
      </c>
      <c r="X3223" s="13">
        <v>6.6</v>
      </c>
      <c r="Y3223" s="13">
        <v>1.85</v>
      </c>
      <c r="Z3223" s="14">
        <v>5000</v>
      </c>
    </row>
    <row r="3224" spans="1:26" x14ac:dyDescent="0.25">
      <c r="A3224" s="5" t="s">
        <v>20</v>
      </c>
      <c r="B3224" s="6" t="s">
        <v>3551</v>
      </c>
      <c r="C3224" s="11">
        <v>22</v>
      </c>
      <c r="D3224" s="11">
        <v>101</v>
      </c>
      <c r="E3224" s="11">
        <v>163</v>
      </c>
      <c r="F3224" s="11">
        <v>34</v>
      </c>
      <c r="G3224" s="6" t="s">
        <v>3552</v>
      </c>
      <c r="H3224" s="11">
        <v>837</v>
      </c>
      <c r="I3224" s="11">
        <v>244465</v>
      </c>
      <c r="J3224" s="6" t="s">
        <v>1074</v>
      </c>
      <c r="K3224" s="6" t="s">
        <v>4459</v>
      </c>
      <c r="L3224" s="6"/>
      <c r="M3224" s="11"/>
      <c r="N3224" s="11"/>
      <c r="O3224" s="6"/>
      <c r="P3224" s="11"/>
      <c r="Q3224" s="11">
        <v>14</v>
      </c>
      <c r="R3224" s="6" t="s">
        <v>537</v>
      </c>
      <c r="S3224" s="6" t="s">
        <v>538</v>
      </c>
      <c r="T3224" s="6" t="s">
        <v>42</v>
      </c>
      <c r="U3224" s="11"/>
      <c r="V3224" s="11">
        <v>1997</v>
      </c>
      <c r="W3224" s="11">
        <v>130</v>
      </c>
      <c r="X3224" s="11">
        <v>6.8</v>
      </c>
      <c r="Y3224" s="11">
        <v>2.35</v>
      </c>
      <c r="Z3224" s="12">
        <v>85</v>
      </c>
    </row>
    <row r="3225" spans="1:26" x14ac:dyDescent="0.25">
      <c r="A3225" s="8" t="s">
        <v>20</v>
      </c>
      <c r="B3225" s="9" t="s">
        <v>3553</v>
      </c>
      <c r="C3225" s="13">
        <v>196</v>
      </c>
      <c r="D3225" s="13">
        <v>123</v>
      </c>
      <c r="E3225" s="13">
        <v>0</v>
      </c>
      <c r="F3225" s="13">
        <v>131</v>
      </c>
      <c r="G3225" s="9" t="s">
        <v>1119</v>
      </c>
      <c r="H3225" s="13">
        <v>18000</v>
      </c>
      <c r="I3225" s="13">
        <v>756452</v>
      </c>
      <c r="J3225" s="9" t="s">
        <v>1074</v>
      </c>
      <c r="K3225" s="9" t="s">
        <v>2604</v>
      </c>
      <c r="L3225" s="9" t="s">
        <v>5508</v>
      </c>
      <c r="M3225" s="13"/>
      <c r="N3225" s="13"/>
      <c r="O3225" s="9"/>
      <c r="P3225" s="13"/>
      <c r="Q3225" s="13">
        <v>118</v>
      </c>
      <c r="R3225" s="9" t="s">
        <v>25</v>
      </c>
      <c r="S3225" s="9" t="s">
        <v>34</v>
      </c>
      <c r="T3225" s="9" t="s">
        <v>249</v>
      </c>
      <c r="U3225" s="13"/>
      <c r="V3225" s="13">
        <v>2011</v>
      </c>
      <c r="W3225" s="13">
        <v>451</v>
      </c>
      <c r="X3225" s="13">
        <v>6.2</v>
      </c>
      <c r="Y3225" s="13">
        <v>2.35</v>
      </c>
      <c r="Z3225" s="14">
        <v>12000</v>
      </c>
    </row>
    <row r="3226" spans="1:26" x14ac:dyDescent="0.25">
      <c r="A3226" s="5" t="s">
        <v>20</v>
      </c>
      <c r="B3226" s="6" t="s">
        <v>3554</v>
      </c>
      <c r="C3226" s="11">
        <v>73</v>
      </c>
      <c r="D3226" s="11">
        <v>111</v>
      </c>
      <c r="E3226" s="11">
        <v>24</v>
      </c>
      <c r="F3226" s="11">
        <v>83</v>
      </c>
      <c r="G3226" s="6" t="s">
        <v>2773</v>
      </c>
      <c r="H3226" s="11">
        <v>374</v>
      </c>
      <c r="I3226" s="11">
        <v>228524</v>
      </c>
      <c r="J3226" s="6" t="s">
        <v>599</v>
      </c>
      <c r="K3226" s="6" t="s">
        <v>1074</v>
      </c>
      <c r="L3226" s="6"/>
      <c r="M3226" s="11"/>
      <c r="N3226" s="11"/>
      <c r="O3226" s="6"/>
      <c r="P3226" s="11"/>
      <c r="Q3226" s="11">
        <v>56</v>
      </c>
      <c r="R3226" s="6" t="s">
        <v>25</v>
      </c>
      <c r="S3226" s="6" t="s">
        <v>26</v>
      </c>
      <c r="T3226" s="6" t="s">
        <v>249</v>
      </c>
      <c r="U3226" s="11">
        <v>4000000</v>
      </c>
      <c r="V3226" s="11">
        <v>2004</v>
      </c>
      <c r="W3226" s="11">
        <v>181</v>
      </c>
      <c r="X3226" s="11">
        <v>7.3</v>
      </c>
      <c r="Y3226" s="11">
        <v>2.35</v>
      </c>
      <c r="Z3226" s="12">
        <v>345</v>
      </c>
    </row>
    <row r="3227" spans="1:26" x14ac:dyDescent="0.25">
      <c r="A3227" s="8" t="s">
        <v>20</v>
      </c>
      <c r="B3227" s="9" t="s">
        <v>3556</v>
      </c>
      <c r="C3227" s="13">
        <v>43</v>
      </c>
      <c r="D3227" s="13">
        <v>86</v>
      </c>
      <c r="E3227" s="13">
        <v>302</v>
      </c>
      <c r="F3227" s="13">
        <v>428</v>
      </c>
      <c r="G3227" s="9" t="s">
        <v>3557</v>
      </c>
      <c r="H3227" s="13">
        <v>893</v>
      </c>
      <c r="I3227" s="13">
        <v>226792</v>
      </c>
      <c r="J3227" s="9" t="s">
        <v>497</v>
      </c>
      <c r="K3227" s="9" t="s">
        <v>599</v>
      </c>
      <c r="L3227" s="9" t="s">
        <v>1074</v>
      </c>
      <c r="M3227" s="13"/>
      <c r="N3227" s="13"/>
      <c r="O3227" s="9"/>
      <c r="P3227" s="13"/>
      <c r="Q3227" s="13">
        <v>44</v>
      </c>
      <c r="R3227" s="9" t="s">
        <v>25</v>
      </c>
      <c r="S3227" s="9" t="s">
        <v>34</v>
      </c>
      <c r="T3227" s="9" t="s">
        <v>249</v>
      </c>
      <c r="U3227" s="13">
        <v>10000000</v>
      </c>
      <c r="V3227" s="13">
        <v>2001</v>
      </c>
      <c r="W3227" s="13">
        <v>798</v>
      </c>
      <c r="X3227" s="13">
        <v>6.2</v>
      </c>
      <c r="Y3227" s="13">
        <v>1.85</v>
      </c>
      <c r="Z3227" s="14">
        <v>117</v>
      </c>
    </row>
    <row r="3228" spans="1:26" x14ac:dyDescent="0.25">
      <c r="A3228" s="5" t="s">
        <v>20</v>
      </c>
      <c r="B3228" s="6" t="s">
        <v>3558</v>
      </c>
      <c r="C3228" s="11">
        <v>129</v>
      </c>
      <c r="D3228" s="11">
        <v>99</v>
      </c>
      <c r="E3228" s="11">
        <v>800</v>
      </c>
      <c r="F3228" s="11">
        <v>334</v>
      </c>
      <c r="G3228" s="6" t="s">
        <v>45</v>
      </c>
      <c r="H3228" s="11">
        <v>49000</v>
      </c>
      <c r="I3228" s="11">
        <v>221210</v>
      </c>
      <c r="J3228" s="6" t="s">
        <v>599</v>
      </c>
      <c r="K3228" s="6" t="s">
        <v>1074</v>
      </c>
      <c r="L3228" s="6"/>
      <c r="M3228" s="11"/>
      <c r="N3228" s="11"/>
      <c r="O3228" s="6"/>
      <c r="P3228" s="11"/>
      <c r="Q3228" s="11">
        <v>129</v>
      </c>
      <c r="R3228" s="6" t="s">
        <v>25</v>
      </c>
      <c r="S3228" s="6" t="s">
        <v>26</v>
      </c>
      <c r="T3228" s="6" t="s">
        <v>249</v>
      </c>
      <c r="U3228" s="11"/>
      <c r="V3228" s="11">
        <v>2009</v>
      </c>
      <c r="W3228" s="11">
        <v>640</v>
      </c>
      <c r="X3228" s="11">
        <v>6.9</v>
      </c>
      <c r="Y3228" s="11">
        <v>1.85</v>
      </c>
      <c r="Z3228" s="12">
        <v>0</v>
      </c>
    </row>
    <row r="3229" spans="1:26" x14ac:dyDescent="0.25">
      <c r="A3229" s="8" t="s">
        <v>20</v>
      </c>
      <c r="B3229" s="9" t="s">
        <v>3383</v>
      </c>
      <c r="C3229" s="13">
        <v>200</v>
      </c>
      <c r="D3229" s="13">
        <v>90</v>
      </c>
      <c r="E3229" s="13">
        <v>76</v>
      </c>
      <c r="F3229" s="13">
        <v>345</v>
      </c>
      <c r="G3229" s="9" t="s">
        <v>383</v>
      </c>
      <c r="H3229" s="13">
        <v>798</v>
      </c>
      <c r="I3229" s="13">
        <v>136432</v>
      </c>
      <c r="J3229" s="9" t="s">
        <v>599</v>
      </c>
      <c r="K3229" s="9" t="s">
        <v>1786</v>
      </c>
      <c r="L3229" s="9" t="s">
        <v>2604</v>
      </c>
      <c r="M3229" s="13"/>
      <c r="N3229" s="13"/>
      <c r="O3229" s="9"/>
      <c r="P3229" s="13"/>
      <c r="Q3229" s="13">
        <v>194</v>
      </c>
      <c r="R3229" s="9" t="s">
        <v>25</v>
      </c>
      <c r="S3229" s="9" t="s">
        <v>34</v>
      </c>
      <c r="T3229" s="9" t="s">
        <v>249</v>
      </c>
      <c r="U3229" s="13">
        <v>5000000</v>
      </c>
      <c r="V3229" s="13">
        <v>2006</v>
      </c>
      <c r="W3229" s="13">
        <v>769</v>
      </c>
      <c r="X3229" s="13">
        <v>6.6</v>
      </c>
      <c r="Y3229" s="13">
        <v>1.85</v>
      </c>
      <c r="Z3229" s="14">
        <v>0</v>
      </c>
    </row>
    <row r="3230" spans="1:26" x14ac:dyDescent="0.25">
      <c r="A3230" s="5" t="s">
        <v>20</v>
      </c>
      <c r="B3230" s="6" t="s">
        <v>3350</v>
      </c>
      <c r="C3230" s="11">
        <v>79</v>
      </c>
      <c r="D3230" s="11">
        <v>82</v>
      </c>
      <c r="E3230" s="11">
        <v>216</v>
      </c>
      <c r="F3230" s="11">
        <v>885</v>
      </c>
      <c r="G3230" s="6" t="s">
        <v>3559</v>
      </c>
      <c r="H3230" s="11">
        <v>1000</v>
      </c>
      <c r="I3230" s="11">
        <v>131617</v>
      </c>
      <c r="J3230" s="6" t="s">
        <v>1074</v>
      </c>
      <c r="K3230" s="6" t="s">
        <v>2604</v>
      </c>
      <c r="L3230" s="6"/>
      <c r="M3230" s="11"/>
      <c r="N3230" s="11"/>
      <c r="O3230" s="6"/>
      <c r="P3230" s="11"/>
      <c r="Q3230" s="11">
        <v>119</v>
      </c>
      <c r="R3230" s="6" t="s">
        <v>25</v>
      </c>
      <c r="S3230" s="6" t="s">
        <v>26</v>
      </c>
      <c r="T3230" s="6" t="s">
        <v>249</v>
      </c>
      <c r="U3230" s="11">
        <v>10000000</v>
      </c>
      <c r="V3230" s="11">
        <v>2005</v>
      </c>
      <c r="W3230" s="11">
        <v>922</v>
      </c>
      <c r="X3230" s="11">
        <v>6.3</v>
      </c>
      <c r="Y3230" s="11">
        <v>1.85</v>
      </c>
      <c r="Z3230" s="12">
        <v>661</v>
      </c>
    </row>
    <row r="3231" spans="1:26" x14ac:dyDescent="0.25">
      <c r="A3231" s="8" t="s">
        <v>20</v>
      </c>
      <c r="B3231" s="9" t="s">
        <v>3560</v>
      </c>
      <c r="C3231" s="13">
        <v>112</v>
      </c>
      <c r="D3231" s="13">
        <v>110</v>
      </c>
      <c r="E3231" s="13">
        <v>26</v>
      </c>
      <c r="F3231" s="13">
        <v>146</v>
      </c>
      <c r="G3231" s="9" t="s">
        <v>3309</v>
      </c>
      <c r="H3231" s="13">
        <v>17000</v>
      </c>
      <c r="I3231" s="13">
        <v>152857</v>
      </c>
      <c r="J3231" s="9" t="s">
        <v>1074</v>
      </c>
      <c r="K3231" s="9"/>
      <c r="L3231" s="9"/>
      <c r="M3231" s="13"/>
      <c r="N3231" s="13"/>
      <c r="O3231" s="9"/>
      <c r="P3231" s="13"/>
      <c r="Q3231" s="13">
        <v>56</v>
      </c>
      <c r="R3231" s="9" t="s">
        <v>25</v>
      </c>
      <c r="S3231" s="9" t="s">
        <v>34</v>
      </c>
      <c r="T3231" s="9" t="s">
        <v>249</v>
      </c>
      <c r="U3231" s="13"/>
      <c r="V3231" s="13">
        <v>2010</v>
      </c>
      <c r="W3231" s="13">
        <v>793</v>
      </c>
      <c r="X3231" s="13">
        <v>7</v>
      </c>
      <c r="Y3231" s="13">
        <v>1.85</v>
      </c>
      <c r="Z3231" s="14">
        <v>0</v>
      </c>
    </row>
    <row r="3232" spans="1:26" x14ac:dyDescent="0.25">
      <c r="A3232" s="5" t="s">
        <v>20</v>
      </c>
      <c r="B3232" s="6" t="s">
        <v>3561</v>
      </c>
      <c r="C3232" s="11">
        <v>17</v>
      </c>
      <c r="D3232" s="11">
        <v>83</v>
      </c>
      <c r="E3232" s="11">
        <v>3</v>
      </c>
      <c r="F3232" s="11">
        <v>421</v>
      </c>
      <c r="G3232" s="6" t="s">
        <v>2593</v>
      </c>
      <c r="H3232" s="11">
        <v>16000</v>
      </c>
      <c r="I3232" s="11">
        <v>126247</v>
      </c>
      <c r="J3232" s="6" t="s">
        <v>599</v>
      </c>
      <c r="K3232" s="6" t="s">
        <v>5507</v>
      </c>
      <c r="L3232" s="6"/>
      <c r="M3232" s="11"/>
      <c r="N3232" s="11"/>
      <c r="O3232" s="6"/>
      <c r="P3232" s="11"/>
      <c r="Q3232" s="11">
        <v>103</v>
      </c>
      <c r="R3232" s="6" t="s">
        <v>25</v>
      </c>
      <c r="S3232" s="6" t="s">
        <v>26</v>
      </c>
      <c r="T3232" s="6" t="s">
        <v>54</v>
      </c>
      <c r="U3232" s="11">
        <v>6200000</v>
      </c>
      <c r="V3232" s="11">
        <v>1994</v>
      </c>
      <c r="W3232" s="11">
        <v>542</v>
      </c>
      <c r="X3232" s="11">
        <v>3.3</v>
      </c>
      <c r="Y3232" s="11">
        <v>1.85</v>
      </c>
      <c r="Z3232" s="12">
        <v>321</v>
      </c>
    </row>
    <row r="3233" spans="1:26" x14ac:dyDescent="0.25">
      <c r="A3233" s="8" t="s">
        <v>20</v>
      </c>
      <c r="B3233" s="9" t="s">
        <v>1933</v>
      </c>
      <c r="C3233" s="13">
        <v>20</v>
      </c>
      <c r="D3233" s="13">
        <v>128</v>
      </c>
      <c r="E3233" s="13">
        <v>11</v>
      </c>
      <c r="F3233" s="13">
        <v>553</v>
      </c>
      <c r="G3233" s="9" t="s">
        <v>1347</v>
      </c>
      <c r="H3233" s="13">
        <v>665</v>
      </c>
      <c r="I3233" s="13">
        <v>82739</v>
      </c>
      <c r="J3233" s="9" t="s">
        <v>1074</v>
      </c>
      <c r="K3233" s="9"/>
      <c r="L3233" s="9"/>
      <c r="M3233" s="13"/>
      <c r="N3233" s="13"/>
      <c r="O3233" s="9"/>
      <c r="P3233" s="13"/>
      <c r="Q3233" s="13">
        <v>3</v>
      </c>
      <c r="R3233" s="9" t="s">
        <v>25</v>
      </c>
      <c r="S3233" s="9" t="s">
        <v>26</v>
      </c>
      <c r="T3233" s="9" t="s">
        <v>27</v>
      </c>
      <c r="U3233" s="13"/>
      <c r="V3233" s="13">
        <v>2010</v>
      </c>
      <c r="W3233" s="13">
        <v>664</v>
      </c>
      <c r="X3233" s="13">
        <v>6.7</v>
      </c>
      <c r="Y3233" s="13">
        <v>2.35</v>
      </c>
      <c r="Z3233" s="14">
        <v>503</v>
      </c>
    </row>
    <row r="3234" spans="1:26" x14ac:dyDescent="0.25">
      <c r="A3234" s="5" t="s">
        <v>20</v>
      </c>
      <c r="B3234" s="6" t="s">
        <v>3562</v>
      </c>
      <c r="C3234" s="11">
        <v>12</v>
      </c>
      <c r="D3234" s="11">
        <v>125</v>
      </c>
      <c r="E3234" s="11">
        <v>21</v>
      </c>
      <c r="F3234" s="11">
        <v>36</v>
      </c>
      <c r="G3234" s="6" t="s">
        <v>3563</v>
      </c>
      <c r="H3234" s="11">
        <v>78</v>
      </c>
      <c r="I3234" s="11">
        <v>169379</v>
      </c>
      <c r="J3234" s="6" t="s">
        <v>1074</v>
      </c>
      <c r="K3234" s="6" t="s">
        <v>5155</v>
      </c>
      <c r="L3234" s="6" t="s">
        <v>5508</v>
      </c>
      <c r="M3234" s="11"/>
      <c r="N3234" s="11"/>
      <c r="O3234" s="6"/>
      <c r="P3234" s="11"/>
      <c r="Q3234" s="11">
        <v>3</v>
      </c>
      <c r="R3234" s="6" t="s">
        <v>919</v>
      </c>
      <c r="S3234" s="6" t="s">
        <v>953</v>
      </c>
      <c r="T3234" s="6" t="s">
        <v>249</v>
      </c>
      <c r="U3234" s="11">
        <v>10000000</v>
      </c>
      <c r="V3234" s="11">
        <v>2013</v>
      </c>
      <c r="W3234" s="11">
        <v>61</v>
      </c>
      <c r="X3234" s="11">
        <v>6.2</v>
      </c>
      <c r="Y3234" s="11"/>
      <c r="Z3234" s="12">
        <v>874</v>
      </c>
    </row>
    <row r="3235" spans="1:26" x14ac:dyDescent="0.25">
      <c r="A3235" s="8" t="s">
        <v>20</v>
      </c>
      <c r="B3235" s="9" t="s">
        <v>2269</v>
      </c>
      <c r="C3235" s="13">
        <v>59</v>
      </c>
      <c r="D3235" s="13">
        <v>97</v>
      </c>
      <c r="E3235" s="13">
        <v>53</v>
      </c>
      <c r="F3235" s="13">
        <v>499</v>
      </c>
      <c r="G3235" s="9" t="s">
        <v>3564</v>
      </c>
      <c r="H3235" s="13">
        <v>962</v>
      </c>
      <c r="I3235" s="13"/>
      <c r="J3235" s="9" t="s">
        <v>599</v>
      </c>
      <c r="K3235" s="9" t="s">
        <v>1074</v>
      </c>
      <c r="L3235" s="9" t="s">
        <v>4459</v>
      </c>
      <c r="M3235" s="13"/>
      <c r="N3235" s="13"/>
      <c r="O3235" s="9"/>
      <c r="P3235" s="13"/>
      <c r="Q3235" s="13">
        <v>18</v>
      </c>
      <c r="R3235" s="9" t="s">
        <v>25</v>
      </c>
      <c r="S3235" s="9" t="s">
        <v>26</v>
      </c>
      <c r="T3235" s="9" t="s">
        <v>27</v>
      </c>
      <c r="U3235" s="13">
        <v>10000000</v>
      </c>
      <c r="V3235" s="13">
        <v>2014</v>
      </c>
      <c r="W3235" s="13">
        <v>545</v>
      </c>
      <c r="X3235" s="13">
        <v>6.5</v>
      </c>
      <c r="Y3235" s="13">
        <v>2.35</v>
      </c>
      <c r="Z3235" s="14">
        <v>0</v>
      </c>
    </row>
    <row r="3236" spans="1:26" x14ac:dyDescent="0.25">
      <c r="A3236" s="5" t="s">
        <v>20</v>
      </c>
      <c r="B3236" s="6" t="s">
        <v>3565</v>
      </c>
      <c r="C3236" s="11">
        <v>29</v>
      </c>
      <c r="D3236" s="11">
        <v>86</v>
      </c>
      <c r="E3236" s="11">
        <v>71</v>
      </c>
      <c r="F3236" s="11">
        <v>385</v>
      </c>
      <c r="G3236" s="6" t="s">
        <v>3566</v>
      </c>
      <c r="H3236" s="11">
        <v>795</v>
      </c>
      <c r="I3236" s="11">
        <v>15447</v>
      </c>
      <c r="J3236" s="6" t="s">
        <v>599</v>
      </c>
      <c r="K3236" s="6"/>
      <c r="L3236" s="6"/>
      <c r="M3236" s="11"/>
      <c r="N3236" s="11"/>
      <c r="O3236" s="6"/>
      <c r="P3236" s="11"/>
      <c r="Q3236" s="11">
        <v>85</v>
      </c>
      <c r="R3236" s="6" t="s">
        <v>25</v>
      </c>
      <c r="S3236" s="6" t="s">
        <v>26</v>
      </c>
      <c r="T3236" s="6" t="s">
        <v>249</v>
      </c>
      <c r="U3236" s="11">
        <v>10000000</v>
      </c>
      <c r="V3236" s="11">
        <v>1997</v>
      </c>
      <c r="W3236" s="11">
        <v>474</v>
      </c>
      <c r="X3236" s="11">
        <v>3.5</v>
      </c>
      <c r="Y3236" s="11">
        <v>1.85</v>
      </c>
      <c r="Z3236" s="12">
        <v>89</v>
      </c>
    </row>
    <row r="3237" spans="1:26" x14ac:dyDescent="0.25">
      <c r="A3237" s="8" t="s">
        <v>20</v>
      </c>
      <c r="B3237" s="9" t="s">
        <v>3567</v>
      </c>
      <c r="C3237" s="13">
        <v>23</v>
      </c>
      <c r="D3237" s="13">
        <v>91</v>
      </c>
      <c r="E3237" s="13">
        <v>7</v>
      </c>
      <c r="F3237" s="13">
        <v>875</v>
      </c>
      <c r="G3237" s="9" t="s">
        <v>299</v>
      </c>
      <c r="H3237" s="13">
        <v>12000</v>
      </c>
      <c r="I3237" s="13">
        <v>19348</v>
      </c>
      <c r="J3237" s="9" t="s">
        <v>599</v>
      </c>
      <c r="K3237" s="9" t="s">
        <v>1074</v>
      </c>
      <c r="L3237" s="9"/>
      <c r="M3237" s="13"/>
      <c r="N3237" s="13"/>
      <c r="O3237" s="9"/>
      <c r="P3237" s="13"/>
      <c r="Q3237" s="13">
        <v>11</v>
      </c>
      <c r="R3237" s="9" t="s">
        <v>25</v>
      </c>
      <c r="S3237" s="9" t="s">
        <v>26</v>
      </c>
      <c r="T3237" s="9" t="s">
        <v>27</v>
      </c>
      <c r="U3237" s="13">
        <v>10000000</v>
      </c>
      <c r="V3237" s="13">
        <v>2009</v>
      </c>
      <c r="W3237" s="13">
        <v>3000</v>
      </c>
      <c r="X3237" s="13">
        <v>5.5</v>
      </c>
      <c r="Y3237" s="13">
        <v>2.35</v>
      </c>
      <c r="Z3237" s="14">
        <v>370</v>
      </c>
    </row>
    <row r="3238" spans="1:26" x14ac:dyDescent="0.25">
      <c r="A3238" s="5" t="s">
        <v>20</v>
      </c>
      <c r="B3238" s="6" t="s">
        <v>3568</v>
      </c>
      <c r="C3238" s="11">
        <v>22</v>
      </c>
      <c r="D3238" s="11">
        <v>90</v>
      </c>
      <c r="E3238" s="11">
        <v>0</v>
      </c>
      <c r="F3238" s="11">
        <v>617</v>
      </c>
      <c r="G3238" s="6" t="s">
        <v>524</v>
      </c>
      <c r="H3238" s="11">
        <v>806</v>
      </c>
      <c r="I3238" s="11">
        <v>100503</v>
      </c>
      <c r="J3238" s="6" t="s">
        <v>599</v>
      </c>
      <c r="K3238" s="6" t="s">
        <v>4459</v>
      </c>
      <c r="L3238" s="6"/>
      <c r="M3238" s="11"/>
      <c r="N3238" s="11"/>
      <c r="O3238" s="6"/>
      <c r="P3238" s="11"/>
      <c r="Q3238" s="11">
        <v>20</v>
      </c>
      <c r="R3238" s="6" t="s">
        <v>25</v>
      </c>
      <c r="S3238" s="6" t="s">
        <v>26</v>
      </c>
      <c r="T3238" s="6" t="s">
        <v>249</v>
      </c>
      <c r="U3238" s="11">
        <v>8000000</v>
      </c>
      <c r="V3238" s="11">
        <v>2009</v>
      </c>
      <c r="W3238" s="11">
        <v>690</v>
      </c>
      <c r="X3238" s="11">
        <v>5.9</v>
      </c>
      <c r="Y3238" s="11">
        <v>1.85</v>
      </c>
      <c r="Z3238" s="12">
        <v>1000</v>
      </c>
    </row>
    <row r="3239" spans="1:26" x14ac:dyDescent="0.25">
      <c r="A3239" s="8" t="s">
        <v>20</v>
      </c>
      <c r="B3239" s="9" t="s">
        <v>3569</v>
      </c>
      <c r="C3239" s="13">
        <v>43</v>
      </c>
      <c r="D3239" s="13">
        <v>90</v>
      </c>
      <c r="E3239" s="13">
        <v>8</v>
      </c>
      <c r="F3239" s="13">
        <v>495</v>
      </c>
      <c r="G3239" s="9" t="s">
        <v>1095</v>
      </c>
      <c r="H3239" s="13">
        <v>1000</v>
      </c>
      <c r="I3239" s="13">
        <v>92900</v>
      </c>
      <c r="J3239" s="9" t="s">
        <v>599</v>
      </c>
      <c r="K3239" s="9" t="s">
        <v>1074</v>
      </c>
      <c r="L3239" s="9"/>
      <c r="M3239" s="13"/>
      <c r="N3239" s="13"/>
      <c r="O3239" s="9"/>
      <c r="P3239" s="13"/>
      <c r="Q3239" s="13">
        <v>23</v>
      </c>
      <c r="R3239" s="9" t="s">
        <v>25</v>
      </c>
      <c r="S3239" s="9" t="s">
        <v>26</v>
      </c>
      <c r="T3239" s="9" t="s">
        <v>27</v>
      </c>
      <c r="U3239" s="13">
        <v>5000000</v>
      </c>
      <c r="V3239" s="13">
        <v>2009</v>
      </c>
      <c r="W3239" s="13">
        <v>893</v>
      </c>
      <c r="X3239" s="13">
        <v>4.7</v>
      </c>
      <c r="Y3239" s="13">
        <v>1.85</v>
      </c>
      <c r="Z3239" s="14">
        <v>546</v>
      </c>
    </row>
    <row r="3240" spans="1:26" x14ac:dyDescent="0.25">
      <c r="A3240" s="5" t="s">
        <v>20</v>
      </c>
      <c r="B3240" s="6" t="s">
        <v>3304</v>
      </c>
      <c r="C3240" s="11">
        <v>16</v>
      </c>
      <c r="D3240" s="11">
        <v>94</v>
      </c>
      <c r="E3240" s="11">
        <v>50</v>
      </c>
      <c r="F3240" s="11">
        <v>422</v>
      </c>
      <c r="G3240" s="6" t="s">
        <v>2878</v>
      </c>
      <c r="H3240" s="11">
        <v>835</v>
      </c>
      <c r="I3240" s="11">
        <v>140987</v>
      </c>
      <c r="J3240" s="6" t="s">
        <v>1074</v>
      </c>
      <c r="K3240" s="6"/>
      <c r="L3240" s="6"/>
      <c r="M3240" s="11"/>
      <c r="N3240" s="11"/>
      <c r="O3240" s="6"/>
      <c r="P3240" s="11"/>
      <c r="Q3240" s="11">
        <v>4</v>
      </c>
      <c r="R3240" s="6" t="s">
        <v>25</v>
      </c>
      <c r="S3240" s="6" t="s">
        <v>121</v>
      </c>
      <c r="T3240" s="6" t="s">
        <v>54</v>
      </c>
      <c r="U3240" s="11"/>
      <c r="V3240" s="11">
        <v>2008</v>
      </c>
      <c r="W3240" s="11">
        <v>632</v>
      </c>
      <c r="X3240" s="11">
        <v>4.2</v>
      </c>
      <c r="Y3240" s="11">
        <v>1.85</v>
      </c>
      <c r="Z3240" s="12">
        <v>58</v>
      </c>
    </row>
    <row r="3241" spans="1:26" x14ac:dyDescent="0.25">
      <c r="A3241" s="8" t="s">
        <v>20</v>
      </c>
      <c r="B3241" s="9" t="s">
        <v>3570</v>
      </c>
      <c r="C3241" s="13">
        <v>84</v>
      </c>
      <c r="D3241" s="13">
        <v>112</v>
      </c>
      <c r="E3241" s="13">
        <v>93</v>
      </c>
      <c r="F3241" s="13">
        <v>51</v>
      </c>
      <c r="G3241" s="9" t="s">
        <v>3571</v>
      </c>
      <c r="H3241" s="13">
        <v>147</v>
      </c>
      <c r="I3241" s="13"/>
      <c r="J3241" s="9" t="s">
        <v>1074</v>
      </c>
      <c r="K3241" s="9" t="s">
        <v>5505</v>
      </c>
      <c r="L3241" s="9" t="s">
        <v>2604</v>
      </c>
      <c r="M3241" s="13"/>
      <c r="N3241" s="13"/>
      <c r="O3241" s="9"/>
      <c r="P3241" s="13"/>
      <c r="Q3241" s="13">
        <v>57</v>
      </c>
      <c r="R3241" s="9" t="s">
        <v>25</v>
      </c>
      <c r="S3241" s="9" t="s">
        <v>163</v>
      </c>
      <c r="T3241" s="9" t="s">
        <v>249</v>
      </c>
      <c r="U3241" s="13">
        <v>10000000</v>
      </c>
      <c r="V3241" s="13">
        <v>2015</v>
      </c>
      <c r="W3241" s="13">
        <v>52</v>
      </c>
      <c r="X3241" s="13">
        <v>5.2</v>
      </c>
      <c r="Y3241" s="13">
        <v>2.39</v>
      </c>
      <c r="Z3241" s="14">
        <v>0</v>
      </c>
    </row>
    <row r="3242" spans="1:26" x14ac:dyDescent="0.25">
      <c r="A3242" s="5" t="s">
        <v>20</v>
      </c>
      <c r="B3242" s="6" t="s">
        <v>3472</v>
      </c>
      <c r="C3242" s="11">
        <v>4</v>
      </c>
      <c r="D3242" s="11">
        <v>85</v>
      </c>
      <c r="E3242" s="11">
        <v>7</v>
      </c>
      <c r="F3242" s="11">
        <v>240</v>
      </c>
      <c r="G3242" s="6" t="s">
        <v>1960</v>
      </c>
      <c r="H3242" s="11">
        <v>706</v>
      </c>
      <c r="I3242" s="11"/>
      <c r="J3242" s="6" t="s">
        <v>599</v>
      </c>
      <c r="K3242" s="6" t="s">
        <v>5507</v>
      </c>
      <c r="L3242" s="6" t="s">
        <v>2909</v>
      </c>
      <c r="M3242" s="11"/>
      <c r="N3242" s="11"/>
      <c r="O3242" s="6"/>
      <c r="P3242" s="11"/>
      <c r="Q3242" s="11">
        <v>10</v>
      </c>
      <c r="R3242" s="6" t="s">
        <v>25</v>
      </c>
      <c r="S3242" s="6" t="s">
        <v>26</v>
      </c>
      <c r="T3242" s="6" t="s">
        <v>249</v>
      </c>
      <c r="U3242" s="11"/>
      <c r="V3242" s="11">
        <v>2009</v>
      </c>
      <c r="W3242" s="11">
        <v>405</v>
      </c>
      <c r="X3242" s="11">
        <v>5.2</v>
      </c>
      <c r="Y3242" s="11">
        <v>1.85</v>
      </c>
      <c r="Z3242" s="12">
        <v>402</v>
      </c>
    </row>
    <row r="3243" spans="1:26" x14ac:dyDescent="0.25">
      <c r="A3243" s="8" t="s">
        <v>20</v>
      </c>
      <c r="B3243" s="9" t="s">
        <v>3572</v>
      </c>
      <c r="C3243" s="13">
        <v>20</v>
      </c>
      <c r="D3243" s="13">
        <v>93</v>
      </c>
      <c r="E3243" s="13">
        <v>7</v>
      </c>
      <c r="F3243" s="13">
        <v>611</v>
      </c>
      <c r="G3243" s="9" t="s">
        <v>3573</v>
      </c>
      <c r="H3243" s="13">
        <v>906</v>
      </c>
      <c r="I3243" s="13">
        <v>5561</v>
      </c>
      <c r="J3243" s="9" t="s">
        <v>599</v>
      </c>
      <c r="K3243" s="9" t="s">
        <v>4459</v>
      </c>
      <c r="L3243" s="9"/>
      <c r="M3243" s="13"/>
      <c r="N3243" s="13"/>
      <c r="O3243" s="9"/>
      <c r="P3243" s="13"/>
      <c r="Q3243" s="13">
        <v>34</v>
      </c>
      <c r="R3243" s="9" t="s">
        <v>25</v>
      </c>
      <c r="S3243" s="9" t="s">
        <v>26</v>
      </c>
      <c r="T3243" s="9" t="s">
        <v>27</v>
      </c>
      <c r="U3243" s="13">
        <v>10000000</v>
      </c>
      <c r="V3243" s="13">
        <v>2007</v>
      </c>
      <c r="W3243" s="13">
        <v>848</v>
      </c>
      <c r="X3243" s="13">
        <v>3.9</v>
      </c>
      <c r="Y3243" s="13">
        <v>1.85</v>
      </c>
      <c r="Z3243" s="14">
        <v>160</v>
      </c>
    </row>
    <row r="3244" spans="1:26" x14ac:dyDescent="0.25">
      <c r="A3244" s="5" t="s">
        <v>20</v>
      </c>
      <c r="B3244" s="6" t="s">
        <v>3575</v>
      </c>
      <c r="C3244" s="11">
        <v>71</v>
      </c>
      <c r="D3244" s="11">
        <v>104</v>
      </c>
      <c r="E3244" s="11">
        <v>275</v>
      </c>
      <c r="F3244" s="11">
        <v>102</v>
      </c>
      <c r="G3244" s="6" t="s">
        <v>3576</v>
      </c>
      <c r="H3244" s="11">
        <v>439</v>
      </c>
      <c r="I3244" s="11">
        <v>3607</v>
      </c>
      <c r="J3244" s="6" t="s">
        <v>5507</v>
      </c>
      <c r="K3244" s="6" t="s">
        <v>5505</v>
      </c>
      <c r="L3244" s="6" t="s">
        <v>2604</v>
      </c>
      <c r="M3244" s="11"/>
      <c r="N3244" s="11"/>
      <c r="O3244" s="6"/>
      <c r="P3244" s="11"/>
      <c r="Q3244" s="11">
        <v>94</v>
      </c>
      <c r="R3244" s="6" t="s">
        <v>25</v>
      </c>
      <c r="S3244" s="6" t="s">
        <v>1121</v>
      </c>
      <c r="T3244" s="6" t="s">
        <v>249</v>
      </c>
      <c r="U3244" s="11">
        <v>10000000</v>
      </c>
      <c r="V3244" s="11">
        <v>2008</v>
      </c>
      <c r="W3244" s="11">
        <v>161</v>
      </c>
      <c r="X3244" s="11">
        <v>6.1</v>
      </c>
      <c r="Y3244" s="11">
        <v>2.35</v>
      </c>
      <c r="Z3244" s="12">
        <v>0</v>
      </c>
    </row>
    <row r="3245" spans="1:26" x14ac:dyDescent="0.25">
      <c r="A3245" s="8" t="s">
        <v>20</v>
      </c>
      <c r="B3245" s="9" t="s">
        <v>3577</v>
      </c>
      <c r="C3245" s="13">
        <v>102</v>
      </c>
      <c r="D3245" s="13">
        <v>94</v>
      </c>
      <c r="E3245" s="13">
        <v>10</v>
      </c>
      <c r="F3245" s="13">
        <v>72</v>
      </c>
      <c r="G3245" s="9" t="s">
        <v>3578</v>
      </c>
      <c r="H3245" s="13">
        <v>122</v>
      </c>
      <c r="I3245" s="13"/>
      <c r="J3245" s="9" t="s">
        <v>1786</v>
      </c>
      <c r="K3245" s="9" t="s">
        <v>2604</v>
      </c>
      <c r="L3245" s="9"/>
      <c r="M3245" s="13"/>
      <c r="N3245" s="13"/>
      <c r="O3245" s="9"/>
      <c r="P3245" s="13"/>
      <c r="Q3245" s="13">
        <v>89</v>
      </c>
      <c r="R3245" s="9" t="s">
        <v>25</v>
      </c>
      <c r="S3245" s="9" t="s">
        <v>163</v>
      </c>
      <c r="T3245" s="9" t="s">
        <v>249</v>
      </c>
      <c r="U3245" s="13"/>
      <c r="V3245" s="13">
        <v>2010</v>
      </c>
      <c r="W3245" s="13">
        <v>109</v>
      </c>
      <c r="X3245" s="13">
        <v>5.8</v>
      </c>
      <c r="Y3245" s="13">
        <v>2.35</v>
      </c>
      <c r="Z3245" s="14">
        <v>0</v>
      </c>
    </row>
    <row r="3246" spans="1:26" x14ac:dyDescent="0.25">
      <c r="A3246" s="5" t="s">
        <v>20</v>
      </c>
      <c r="B3246" s="6" t="s">
        <v>3579</v>
      </c>
      <c r="C3246" s="11">
        <v>27</v>
      </c>
      <c r="D3246" s="11">
        <v>85</v>
      </c>
      <c r="E3246" s="11">
        <v>0</v>
      </c>
      <c r="F3246" s="11">
        <v>742</v>
      </c>
      <c r="G3246" s="6" t="s">
        <v>362</v>
      </c>
      <c r="H3246" s="11">
        <v>11000</v>
      </c>
      <c r="I3246" s="11">
        <v>70527</v>
      </c>
      <c r="J3246" s="6" t="s">
        <v>599</v>
      </c>
      <c r="K3246" s="6" t="s">
        <v>1074</v>
      </c>
      <c r="L3246" s="6"/>
      <c r="M3246" s="11"/>
      <c r="N3246" s="11"/>
      <c r="O3246" s="6"/>
      <c r="P3246" s="11"/>
      <c r="Q3246" s="11">
        <v>68</v>
      </c>
      <c r="R3246" s="6" t="s">
        <v>25</v>
      </c>
      <c r="S3246" s="6" t="s">
        <v>26</v>
      </c>
      <c r="T3246" s="6" t="s">
        <v>249</v>
      </c>
      <c r="U3246" s="11">
        <v>6500000</v>
      </c>
      <c r="V3246" s="11">
        <v>2004</v>
      </c>
      <c r="W3246" s="11">
        <v>826</v>
      </c>
      <c r="X3246" s="11">
        <v>6.7</v>
      </c>
      <c r="Y3246" s="11">
        <v>1.85</v>
      </c>
      <c r="Z3246" s="12">
        <v>376</v>
      </c>
    </row>
    <row r="3247" spans="1:26" x14ac:dyDescent="0.25">
      <c r="A3247" s="8" t="s">
        <v>20</v>
      </c>
      <c r="B3247" s="9" t="s">
        <v>1577</v>
      </c>
      <c r="C3247" s="13">
        <v>62</v>
      </c>
      <c r="D3247" s="13">
        <v>99</v>
      </c>
      <c r="E3247" s="13">
        <v>71</v>
      </c>
      <c r="F3247" s="13">
        <v>126</v>
      </c>
      <c r="G3247" s="9" t="s">
        <v>3580</v>
      </c>
      <c r="H3247" s="13">
        <v>298</v>
      </c>
      <c r="I3247" s="13"/>
      <c r="J3247" s="9" t="s">
        <v>1074</v>
      </c>
      <c r="K3247" s="9" t="s">
        <v>478</v>
      </c>
      <c r="L3247" s="9" t="s">
        <v>1786</v>
      </c>
      <c r="M3247" s="13" t="s">
        <v>2604</v>
      </c>
      <c r="N3247" s="13"/>
      <c r="O3247" s="9"/>
      <c r="P3247" s="13"/>
      <c r="Q3247" s="13">
        <v>82</v>
      </c>
      <c r="R3247" s="9" t="s">
        <v>25</v>
      </c>
      <c r="S3247" s="9" t="s">
        <v>26</v>
      </c>
      <c r="T3247" s="9" t="s">
        <v>27</v>
      </c>
      <c r="U3247" s="13">
        <v>10000000</v>
      </c>
      <c r="V3247" s="13">
        <v>2007</v>
      </c>
      <c r="W3247" s="13">
        <v>258</v>
      </c>
      <c r="X3247" s="13">
        <v>5.7</v>
      </c>
      <c r="Y3247" s="13">
        <v>2.35</v>
      </c>
      <c r="Z3247" s="14">
        <v>509</v>
      </c>
    </row>
    <row r="3248" spans="1:26" x14ac:dyDescent="0.25">
      <c r="A3248" s="5" t="s">
        <v>20</v>
      </c>
      <c r="B3248" s="6" t="s">
        <v>3581</v>
      </c>
      <c r="C3248" s="11">
        <v>5</v>
      </c>
      <c r="D3248" s="11">
        <v>91</v>
      </c>
      <c r="E3248" s="11">
        <v>8</v>
      </c>
      <c r="F3248" s="11">
        <v>111</v>
      </c>
      <c r="G3248" s="6" t="s">
        <v>3582</v>
      </c>
      <c r="H3248" s="11">
        <v>485</v>
      </c>
      <c r="I3248" s="11"/>
      <c r="J3248" s="6" t="s">
        <v>1074</v>
      </c>
      <c r="K3248" s="6" t="s">
        <v>2909</v>
      </c>
      <c r="L3248" s="6"/>
      <c r="M3248" s="11"/>
      <c r="N3248" s="11"/>
      <c r="O3248" s="6"/>
      <c r="P3248" s="11"/>
      <c r="Q3248" s="11">
        <v>11</v>
      </c>
      <c r="R3248" s="6" t="s">
        <v>25</v>
      </c>
      <c r="S3248" s="6" t="s">
        <v>121</v>
      </c>
      <c r="T3248" s="6" t="s">
        <v>27</v>
      </c>
      <c r="U3248" s="11">
        <v>10000000</v>
      </c>
      <c r="V3248" s="11">
        <v>2011</v>
      </c>
      <c r="W3248" s="11">
        <v>152</v>
      </c>
      <c r="X3248" s="11">
        <v>4.5</v>
      </c>
      <c r="Y3248" s="11">
        <v>2.35</v>
      </c>
      <c r="Z3248" s="12">
        <v>0</v>
      </c>
    </row>
    <row r="3249" spans="1:26" x14ac:dyDescent="0.25">
      <c r="A3249" s="8" t="s">
        <v>20</v>
      </c>
      <c r="B3249" s="9" t="s">
        <v>3583</v>
      </c>
      <c r="C3249" s="13">
        <v>76</v>
      </c>
      <c r="D3249" s="13">
        <v>117</v>
      </c>
      <c r="E3249" s="13">
        <v>13</v>
      </c>
      <c r="F3249" s="13">
        <v>415</v>
      </c>
      <c r="G3249" s="9" t="s">
        <v>1313</v>
      </c>
      <c r="H3249" s="13">
        <v>5000</v>
      </c>
      <c r="I3249" s="13"/>
      <c r="J3249" s="9" t="s">
        <v>1074</v>
      </c>
      <c r="K3249" s="9" t="s">
        <v>2604</v>
      </c>
      <c r="L3249" s="9"/>
      <c r="M3249" s="13"/>
      <c r="N3249" s="13"/>
      <c r="O3249" s="9"/>
      <c r="P3249" s="13"/>
      <c r="Q3249" s="13">
        <v>38</v>
      </c>
      <c r="R3249" s="9" t="s">
        <v>25</v>
      </c>
      <c r="S3249" s="9" t="s">
        <v>34</v>
      </c>
      <c r="T3249" s="9" t="s">
        <v>249</v>
      </c>
      <c r="U3249" s="13">
        <v>6000000</v>
      </c>
      <c r="V3249" s="13">
        <v>2008</v>
      </c>
      <c r="W3249" s="13">
        <v>2000</v>
      </c>
      <c r="X3249" s="13">
        <v>6.9</v>
      </c>
      <c r="Y3249" s="13">
        <v>2.35</v>
      </c>
      <c r="Z3249" s="14">
        <v>0</v>
      </c>
    </row>
    <row r="3250" spans="1:26" x14ac:dyDescent="0.25">
      <c r="A3250" s="5" t="s">
        <v>20</v>
      </c>
      <c r="B3250" s="6" t="s">
        <v>3585</v>
      </c>
      <c r="C3250" s="11">
        <v>8</v>
      </c>
      <c r="D3250" s="11">
        <v>85</v>
      </c>
      <c r="E3250" s="11">
        <v>0</v>
      </c>
      <c r="F3250" s="11">
        <v>196</v>
      </c>
      <c r="G3250" s="6" t="s">
        <v>618</v>
      </c>
      <c r="H3250" s="11">
        <v>1000</v>
      </c>
      <c r="I3250" s="11"/>
      <c r="J3250" s="6" t="s">
        <v>378</v>
      </c>
      <c r="K3250" s="6" t="s">
        <v>2809</v>
      </c>
      <c r="L3250" s="6"/>
      <c r="M3250" s="11"/>
      <c r="N3250" s="11"/>
      <c r="O3250" s="6"/>
      <c r="P3250" s="11"/>
      <c r="Q3250" s="11">
        <v>2</v>
      </c>
      <c r="R3250" s="6" t="s">
        <v>25</v>
      </c>
      <c r="S3250" s="6" t="s">
        <v>1624</v>
      </c>
      <c r="T3250" s="6" t="s">
        <v>42</v>
      </c>
      <c r="U3250" s="11">
        <v>10000000</v>
      </c>
      <c r="V3250" s="11">
        <v>2014</v>
      </c>
      <c r="W3250" s="11">
        <v>618</v>
      </c>
      <c r="X3250" s="11">
        <v>4.8</v>
      </c>
      <c r="Y3250" s="11"/>
      <c r="Z3250" s="12">
        <v>186</v>
      </c>
    </row>
    <row r="3251" spans="1:26" x14ac:dyDescent="0.25">
      <c r="A3251" s="8" t="s">
        <v>20</v>
      </c>
      <c r="B3251" s="9" t="s">
        <v>3288</v>
      </c>
      <c r="C3251" s="13">
        <v>75</v>
      </c>
      <c r="D3251" s="13">
        <v>106</v>
      </c>
      <c r="E3251" s="13">
        <v>261</v>
      </c>
      <c r="F3251" s="13">
        <v>520</v>
      </c>
      <c r="G3251" s="9" t="s">
        <v>343</v>
      </c>
      <c r="H3251" s="13">
        <v>30000</v>
      </c>
      <c r="I3251" s="13"/>
      <c r="J3251" s="9" t="s">
        <v>1074</v>
      </c>
      <c r="K3251" s="9" t="s">
        <v>5508</v>
      </c>
      <c r="L3251" s="9"/>
      <c r="M3251" s="13"/>
      <c r="N3251" s="13"/>
      <c r="O3251" s="9"/>
      <c r="P3251" s="13"/>
      <c r="Q3251" s="13">
        <v>31</v>
      </c>
      <c r="R3251" s="9" t="s">
        <v>25</v>
      </c>
      <c r="S3251" s="9" t="s">
        <v>318</v>
      </c>
      <c r="T3251" s="9" t="s">
        <v>249</v>
      </c>
      <c r="U3251" s="13">
        <v>10000000</v>
      </c>
      <c r="V3251" s="13">
        <v>2008</v>
      </c>
      <c r="W3251" s="13">
        <v>744</v>
      </c>
      <c r="X3251" s="13">
        <v>6.3</v>
      </c>
      <c r="Y3251" s="13">
        <v>2.35</v>
      </c>
      <c r="Z3251" s="14">
        <v>589</v>
      </c>
    </row>
    <row r="3252" spans="1:26" x14ac:dyDescent="0.25">
      <c r="A3252" s="5" t="s">
        <v>20</v>
      </c>
      <c r="B3252" s="6" t="s">
        <v>3586</v>
      </c>
      <c r="C3252" s="11">
        <v>66</v>
      </c>
      <c r="D3252" s="11">
        <v>81</v>
      </c>
      <c r="E3252" s="11">
        <v>4</v>
      </c>
      <c r="F3252" s="11">
        <v>5</v>
      </c>
      <c r="G3252" s="6" t="s">
        <v>3587</v>
      </c>
      <c r="H3252" s="11">
        <v>63</v>
      </c>
      <c r="I3252" s="11">
        <v>11835</v>
      </c>
      <c r="J3252" s="6" t="s">
        <v>599</v>
      </c>
      <c r="K3252" s="6" t="s">
        <v>1074</v>
      </c>
      <c r="L3252" s="6" t="s">
        <v>4459</v>
      </c>
      <c r="M3252" s="11"/>
      <c r="N3252" s="11"/>
      <c r="O3252" s="6"/>
      <c r="P3252" s="11"/>
      <c r="Q3252" s="11">
        <v>7</v>
      </c>
      <c r="R3252" s="6" t="s">
        <v>2264</v>
      </c>
      <c r="S3252" s="6" t="s">
        <v>2265</v>
      </c>
      <c r="T3252" s="6" t="s">
        <v>42</v>
      </c>
      <c r="U3252" s="11">
        <v>10000000</v>
      </c>
      <c r="V3252" s="11">
        <v>2013</v>
      </c>
      <c r="W3252" s="11">
        <v>10</v>
      </c>
      <c r="X3252" s="11">
        <v>6.9</v>
      </c>
      <c r="Y3252" s="11">
        <v>2.35</v>
      </c>
      <c r="Z3252" s="12">
        <v>1000</v>
      </c>
    </row>
    <row r="3253" spans="1:26" x14ac:dyDescent="0.25">
      <c r="A3253" s="8" t="s">
        <v>20</v>
      </c>
      <c r="B3253" s="9" t="s">
        <v>3588</v>
      </c>
      <c r="C3253" s="13">
        <v>31</v>
      </c>
      <c r="D3253" s="13">
        <v>100</v>
      </c>
      <c r="E3253" s="13">
        <v>98</v>
      </c>
      <c r="F3253" s="13">
        <v>95</v>
      </c>
      <c r="G3253" s="9" t="s">
        <v>93</v>
      </c>
      <c r="H3253" s="13">
        <v>1000</v>
      </c>
      <c r="I3253" s="13"/>
      <c r="J3253" s="9" t="s">
        <v>599</v>
      </c>
      <c r="K3253" s="9" t="s">
        <v>1074</v>
      </c>
      <c r="L3253" s="9" t="s">
        <v>1786</v>
      </c>
      <c r="M3253" s="13" t="s">
        <v>4459</v>
      </c>
      <c r="N3253" s="13"/>
      <c r="O3253" s="9"/>
      <c r="P3253" s="13"/>
      <c r="Q3253" s="13">
        <v>16</v>
      </c>
      <c r="R3253" s="9" t="s">
        <v>25</v>
      </c>
      <c r="S3253" s="9" t="s">
        <v>34</v>
      </c>
      <c r="T3253" s="9" t="s">
        <v>27</v>
      </c>
      <c r="U3253" s="13">
        <v>10000000</v>
      </c>
      <c r="V3253" s="13">
        <v>2010</v>
      </c>
      <c r="W3253" s="13">
        <v>891</v>
      </c>
      <c r="X3253" s="13">
        <v>5.4</v>
      </c>
      <c r="Y3253" s="13">
        <v>2.35</v>
      </c>
      <c r="Z3253" s="14">
        <v>695</v>
      </c>
    </row>
    <row r="3254" spans="1:26" x14ac:dyDescent="0.25">
      <c r="A3254" s="5" t="s">
        <v>20</v>
      </c>
      <c r="B3254" s="6" t="s">
        <v>1386</v>
      </c>
      <c r="C3254" s="11">
        <v>32</v>
      </c>
      <c r="D3254" s="11">
        <v>90</v>
      </c>
      <c r="E3254" s="11">
        <v>110</v>
      </c>
      <c r="F3254" s="11">
        <v>711</v>
      </c>
      <c r="G3254" s="6" t="s">
        <v>455</v>
      </c>
      <c r="H3254" s="11">
        <v>1000</v>
      </c>
      <c r="I3254" s="11"/>
      <c r="J3254" s="6" t="s">
        <v>497</v>
      </c>
      <c r="K3254" s="6" t="s">
        <v>1786</v>
      </c>
      <c r="L3254" s="6" t="s">
        <v>2970</v>
      </c>
      <c r="M3254" s="11"/>
      <c r="N3254" s="11"/>
      <c r="O3254" s="6"/>
      <c r="P3254" s="11"/>
      <c r="Q3254" s="11">
        <v>60</v>
      </c>
      <c r="R3254" s="6" t="s">
        <v>25</v>
      </c>
      <c r="S3254" s="6" t="s">
        <v>26</v>
      </c>
      <c r="T3254" s="6" t="s">
        <v>249</v>
      </c>
      <c r="U3254" s="11">
        <v>10000000</v>
      </c>
      <c r="V3254" s="11">
        <v>2009</v>
      </c>
      <c r="W3254" s="11">
        <v>898</v>
      </c>
      <c r="X3254" s="11">
        <v>3.8</v>
      </c>
      <c r="Y3254" s="11">
        <v>1.85</v>
      </c>
      <c r="Z3254" s="12">
        <v>486</v>
      </c>
    </row>
    <row r="3255" spans="1:26" x14ac:dyDescent="0.25">
      <c r="A3255" s="8" t="s">
        <v>20</v>
      </c>
      <c r="B3255" s="9" t="s">
        <v>3589</v>
      </c>
      <c r="C3255" s="13">
        <v>17</v>
      </c>
      <c r="D3255" s="13">
        <v>116</v>
      </c>
      <c r="E3255" s="13">
        <v>24</v>
      </c>
      <c r="F3255" s="13">
        <v>46</v>
      </c>
      <c r="G3255" s="9" t="s">
        <v>3590</v>
      </c>
      <c r="H3255" s="13">
        <v>183</v>
      </c>
      <c r="I3255" s="13"/>
      <c r="J3255" s="9" t="s">
        <v>1074</v>
      </c>
      <c r="K3255" s="9" t="s">
        <v>4459</v>
      </c>
      <c r="L3255" s="9"/>
      <c r="M3255" s="13"/>
      <c r="N3255" s="13"/>
      <c r="O3255" s="9"/>
      <c r="P3255" s="13"/>
      <c r="Q3255" s="13">
        <v>27</v>
      </c>
      <c r="R3255" s="9" t="s">
        <v>25</v>
      </c>
      <c r="S3255" s="9" t="s">
        <v>121</v>
      </c>
      <c r="T3255" s="9" t="s">
        <v>249</v>
      </c>
      <c r="U3255" s="13">
        <v>10000000</v>
      </c>
      <c r="V3255" s="13">
        <v>2007</v>
      </c>
      <c r="W3255" s="13">
        <v>136</v>
      </c>
      <c r="X3255" s="13">
        <v>7</v>
      </c>
      <c r="Y3255" s="13">
        <v>2.35</v>
      </c>
      <c r="Z3255" s="14">
        <v>746</v>
      </c>
    </row>
    <row r="3256" spans="1:26" x14ac:dyDescent="0.25">
      <c r="A3256" s="5" t="s">
        <v>20</v>
      </c>
      <c r="B3256" s="6" t="s">
        <v>3591</v>
      </c>
      <c r="C3256" s="11">
        <v>4</v>
      </c>
      <c r="D3256" s="11">
        <v>84</v>
      </c>
      <c r="E3256" s="11">
        <v>5</v>
      </c>
      <c r="F3256" s="11">
        <v>482</v>
      </c>
      <c r="G3256" s="6" t="s">
        <v>3592</v>
      </c>
      <c r="H3256" s="11">
        <v>670</v>
      </c>
      <c r="I3256" s="11"/>
      <c r="J3256" s="6" t="s">
        <v>599</v>
      </c>
      <c r="K3256" s="6"/>
      <c r="L3256" s="6"/>
      <c r="M3256" s="11"/>
      <c r="N3256" s="11"/>
      <c r="O3256" s="6"/>
      <c r="P3256" s="11"/>
      <c r="Q3256" s="11">
        <v>3</v>
      </c>
      <c r="R3256" s="6" t="s">
        <v>25</v>
      </c>
      <c r="S3256" s="6" t="s">
        <v>26</v>
      </c>
      <c r="T3256" s="6" t="s">
        <v>27</v>
      </c>
      <c r="U3256" s="11">
        <v>10000000</v>
      </c>
      <c r="V3256" s="11">
        <v>2010</v>
      </c>
      <c r="W3256" s="11">
        <v>608</v>
      </c>
      <c r="X3256" s="11">
        <v>5.2</v>
      </c>
      <c r="Y3256" s="11"/>
      <c r="Z3256" s="12">
        <v>119</v>
      </c>
    </row>
    <row r="3257" spans="1:26" x14ac:dyDescent="0.25">
      <c r="A3257" s="8" t="s">
        <v>20</v>
      </c>
      <c r="B3257" s="9" t="s">
        <v>2253</v>
      </c>
      <c r="C3257" s="13">
        <v>152</v>
      </c>
      <c r="D3257" s="13">
        <v>135</v>
      </c>
      <c r="E3257" s="13">
        <v>419</v>
      </c>
      <c r="F3257" s="13">
        <v>7</v>
      </c>
      <c r="G3257" s="9" t="s">
        <v>3217</v>
      </c>
      <c r="H3257" s="13">
        <v>398</v>
      </c>
      <c r="I3257" s="13">
        <v>128486</v>
      </c>
      <c r="J3257" s="9" t="s">
        <v>497</v>
      </c>
      <c r="K3257" s="9" t="s">
        <v>378</v>
      </c>
      <c r="L3257" s="9" t="s">
        <v>599</v>
      </c>
      <c r="M3257" s="13" t="s">
        <v>3495</v>
      </c>
      <c r="N3257" s="13"/>
      <c r="O3257" s="9"/>
      <c r="P3257" s="13"/>
      <c r="Q3257" s="13">
        <v>74</v>
      </c>
      <c r="R3257" s="9" t="s">
        <v>3044</v>
      </c>
      <c r="S3257" s="9" t="s">
        <v>1624</v>
      </c>
      <c r="T3257" s="9" t="s">
        <v>249</v>
      </c>
      <c r="U3257" s="13">
        <v>10000000</v>
      </c>
      <c r="V3257" s="13">
        <v>2008</v>
      </c>
      <c r="W3257" s="13">
        <v>149</v>
      </c>
      <c r="X3257" s="13">
        <v>7.3</v>
      </c>
      <c r="Y3257" s="13">
        <v>2.35</v>
      </c>
      <c r="Z3257" s="14">
        <v>0</v>
      </c>
    </row>
    <row r="3258" spans="1:26" x14ac:dyDescent="0.25">
      <c r="A3258" s="5" t="s">
        <v>20</v>
      </c>
      <c r="B3258" s="6" t="s">
        <v>3105</v>
      </c>
      <c r="C3258" s="11">
        <v>129</v>
      </c>
      <c r="D3258" s="11">
        <v>84</v>
      </c>
      <c r="E3258" s="11">
        <v>36</v>
      </c>
      <c r="F3258" s="11">
        <v>899</v>
      </c>
      <c r="G3258" s="6" t="s">
        <v>2830</v>
      </c>
      <c r="H3258" s="11">
        <v>1000</v>
      </c>
      <c r="I3258" s="11"/>
      <c r="J3258" s="6" t="s">
        <v>1786</v>
      </c>
      <c r="K3258" s="6" t="s">
        <v>2604</v>
      </c>
      <c r="L3258" s="6"/>
      <c r="M3258" s="11"/>
      <c r="N3258" s="11"/>
      <c r="O3258" s="6"/>
      <c r="P3258" s="11"/>
      <c r="Q3258" s="11">
        <v>75</v>
      </c>
      <c r="R3258" s="6" t="s">
        <v>25</v>
      </c>
      <c r="S3258" s="6" t="s">
        <v>26</v>
      </c>
      <c r="T3258" s="6" t="s">
        <v>249</v>
      </c>
      <c r="U3258" s="11">
        <v>10000000</v>
      </c>
      <c r="V3258" s="11">
        <v>2013</v>
      </c>
      <c r="W3258" s="11">
        <v>948</v>
      </c>
      <c r="X3258" s="11">
        <v>4.5999999999999996</v>
      </c>
      <c r="Y3258" s="11">
        <v>2.35</v>
      </c>
      <c r="Z3258" s="12">
        <v>0</v>
      </c>
    </row>
    <row r="3259" spans="1:26" x14ac:dyDescent="0.25">
      <c r="A3259" s="8" t="s">
        <v>20</v>
      </c>
      <c r="B3259" s="9" t="s">
        <v>3593</v>
      </c>
      <c r="C3259" s="13">
        <v>15</v>
      </c>
      <c r="D3259" s="13">
        <v>89</v>
      </c>
      <c r="E3259" s="13">
        <v>3</v>
      </c>
      <c r="F3259" s="13">
        <v>499</v>
      </c>
      <c r="G3259" s="9" t="s">
        <v>302</v>
      </c>
      <c r="H3259" s="13">
        <v>764</v>
      </c>
      <c r="I3259" s="13"/>
      <c r="J3259" s="9" t="s">
        <v>497</v>
      </c>
      <c r="K3259" s="9" t="s">
        <v>599</v>
      </c>
      <c r="L3259" s="9" t="s">
        <v>1074</v>
      </c>
      <c r="M3259" s="13" t="s">
        <v>3495</v>
      </c>
      <c r="N3259" s="13"/>
      <c r="O3259" s="9"/>
      <c r="P3259" s="13"/>
      <c r="Q3259" s="13">
        <v>27</v>
      </c>
      <c r="R3259" s="9" t="s">
        <v>25</v>
      </c>
      <c r="S3259" s="9" t="s">
        <v>121</v>
      </c>
      <c r="T3259" s="9" t="s">
        <v>42</v>
      </c>
      <c r="U3259" s="13">
        <v>10000000</v>
      </c>
      <c r="V3259" s="13">
        <v>2010</v>
      </c>
      <c r="W3259" s="13">
        <v>716</v>
      </c>
      <c r="X3259" s="13">
        <v>6.5</v>
      </c>
      <c r="Y3259" s="13">
        <v>2.35</v>
      </c>
      <c r="Z3259" s="14">
        <v>850</v>
      </c>
    </row>
    <row r="3260" spans="1:26" x14ac:dyDescent="0.25">
      <c r="A3260" s="5" t="s">
        <v>20</v>
      </c>
      <c r="B3260" s="6" t="s">
        <v>1816</v>
      </c>
      <c r="C3260" s="11">
        <v>248</v>
      </c>
      <c r="D3260" s="11">
        <v>107</v>
      </c>
      <c r="E3260" s="11">
        <v>99</v>
      </c>
      <c r="F3260" s="11">
        <v>452</v>
      </c>
      <c r="G3260" s="6" t="s">
        <v>2347</v>
      </c>
      <c r="H3260" s="11">
        <v>17000</v>
      </c>
      <c r="I3260" s="11">
        <v>16025394</v>
      </c>
      <c r="J3260" s="6" t="s">
        <v>599</v>
      </c>
      <c r="K3260" s="6" t="s">
        <v>1074</v>
      </c>
      <c r="L3260" s="6" t="s">
        <v>4459</v>
      </c>
      <c r="M3260" s="11"/>
      <c r="N3260" s="11"/>
      <c r="O3260" s="6"/>
      <c r="P3260" s="11"/>
      <c r="Q3260" s="11">
        <v>220</v>
      </c>
      <c r="R3260" s="6" t="s">
        <v>25</v>
      </c>
      <c r="S3260" s="6" t="s">
        <v>26</v>
      </c>
      <c r="T3260" s="6" t="s">
        <v>249</v>
      </c>
      <c r="U3260" s="11"/>
      <c r="V3260" s="11">
        <v>2009</v>
      </c>
      <c r="W3260" s="11">
        <v>985</v>
      </c>
      <c r="X3260" s="11">
        <v>6.8</v>
      </c>
      <c r="Y3260" s="11">
        <v>1.85</v>
      </c>
      <c r="Z3260" s="12">
        <v>0</v>
      </c>
    </row>
    <row r="3261" spans="1:26" x14ac:dyDescent="0.25">
      <c r="A3261" s="8" t="s">
        <v>20</v>
      </c>
      <c r="B3261" s="9" t="s">
        <v>3594</v>
      </c>
      <c r="C3261" s="13">
        <v>52</v>
      </c>
      <c r="D3261" s="13">
        <v>144</v>
      </c>
      <c r="E3261" s="13">
        <v>0</v>
      </c>
      <c r="F3261" s="13">
        <v>195</v>
      </c>
      <c r="G3261" s="9" t="s">
        <v>3595</v>
      </c>
      <c r="H3261" s="13">
        <v>786</v>
      </c>
      <c r="I3261" s="13">
        <v>2483955</v>
      </c>
      <c r="J3261" s="9" t="s">
        <v>1074</v>
      </c>
      <c r="K3261" s="9" t="s">
        <v>4459</v>
      </c>
      <c r="L3261" s="9"/>
      <c r="M3261" s="13"/>
      <c r="N3261" s="13"/>
      <c r="O3261" s="9"/>
      <c r="P3261" s="13"/>
      <c r="Q3261" s="13">
        <v>165</v>
      </c>
      <c r="R3261" s="9" t="s">
        <v>25</v>
      </c>
      <c r="S3261" s="9" t="s">
        <v>26</v>
      </c>
      <c r="T3261" s="9" t="s">
        <v>249</v>
      </c>
      <c r="U3261" s="13">
        <v>9600000</v>
      </c>
      <c r="V3261" s="13">
        <v>2005</v>
      </c>
      <c r="W3261" s="13">
        <v>228</v>
      </c>
      <c r="X3261" s="13">
        <v>6.7</v>
      </c>
      <c r="Y3261" s="13">
        <v>1.85</v>
      </c>
      <c r="Z3261" s="14">
        <v>957</v>
      </c>
    </row>
    <row r="3262" spans="1:26" x14ac:dyDescent="0.25">
      <c r="A3262" s="5" t="s">
        <v>20</v>
      </c>
      <c r="B3262" s="6" t="s">
        <v>1029</v>
      </c>
      <c r="C3262" s="11">
        <v>55</v>
      </c>
      <c r="D3262" s="11">
        <v>98</v>
      </c>
      <c r="E3262" s="11">
        <v>41</v>
      </c>
      <c r="F3262" s="11">
        <v>525</v>
      </c>
      <c r="G3262" s="6" t="s">
        <v>1528</v>
      </c>
      <c r="H3262" s="11">
        <v>723</v>
      </c>
      <c r="I3262" s="11">
        <v>57176582</v>
      </c>
      <c r="J3262" s="6" t="s">
        <v>599</v>
      </c>
      <c r="K3262" s="6"/>
      <c r="L3262" s="6"/>
      <c r="M3262" s="11"/>
      <c r="N3262" s="11"/>
      <c r="O3262" s="6"/>
      <c r="P3262" s="11"/>
      <c r="Q3262" s="11">
        <v>84</v>
      </c>
      <c r="R3262" s="6" t="s">
        <v>25</v>
      </c>
      <c r="S3262" s="6" t="s">
        <v>26</v>
      </c>
      <c r="T3262" s="6" t="s">
        <v>249</v>
      </c>
      <c r="U3262" s="11">
        <v>9500000</v>
      </c>
      <c r="V3262" s="11">
        <v>2000</v>
      </c>
      <c r="W3262" s="11">
        <v>706</v>
      </c>
      <c r="X3262" s="11">
        <v>6.1</v>
      </c>
      <c r="Y3262" s="11">
        <v>1.85</v>
      </c>
      <c r="Z3262" s="12">
        <v>0</v>
      </c>
    </row>
    <row r="3263" spans="1:26" x14ac:dyDescent="0.25">
      <c r="A3263" s="8" t="s">
        <v>20</v>
      </c>
      <c r="B3263" s="9" t="s">
        <v>3596</v>
      </c>
      <c r="C3263" s="13">
        <v>30</v>
      </c>
      <c r="D3263" s="13">
        <v>94</v>
      </c>
      <c r="E3263" s="13">
        <v>9</v>
      </c>
      <c r="F3263" s="13">
        <v>262</v>
      </c>
      <c r="G3263" s="9" t="s">
        <v>283</v>
      </c>
      <c r="H3263" s="13">
        <v>4000</v>
      </c>
      <c r="I3263" s="13"/>
      <c r="J3263" s="9" t="s">
        <v>497</v>
      </c>
      <c r="K3263" s="9" t="s">
        <v>5507</v>
      </c>
      <c r="L3263" s="9" t="s">
        <v>1074</v>
      </c>
      <c r="M3263" s="13" t="s">
        <v>2604</v>
      </c>
      <c r="N3263" s="13"/>
      <c r="O3263" s="9"/>
      <c r="P3263" s="13"/>
      <c r="Q3263" s="13">
        <v>42</v>
      </c>
      <c r="R3263" s="9" t="s">
        <v>25</v>
      </c>
      <c r="S3263" s="9" t="s">
        <v>121</v>
      </c>
      <c r="T3263" s="9" t="s">
        <v>249</v>
      </c>
      <c r="U3263" s="13">
        <v>10000000</v>
      </c>
      <c r="V3263" s="13">
        <v>2014</v>
      </c>
      <c r="W3263" s="13">
        <v>4000</v>
      </c>
      <c r="X3263" s="13">
        <v>5.2</v>
      </c>
      <c r="Y3263" s="13"/>
      <c r="Z3263" s="14">
        <v>0</v>
      </c>
    </row>
    <row r="3264" spans="1:26" x14ac:dyDescent="0.25">
      <c r="A3264" s="5" t="s">
        <v>20</v>
      </c>
      <c r="B3264" s="6" t="s">
        <v>2141</v>
      </c>
      <c r="C3264" s="11">
        <v>130</v>
      </c>
      <c r="D3264" s="11">
        <v>117</v>
      </c>
      <c r="E3264" s="11">
        <v>43</v>
      </c>
      <c r="F3264" s="11">
        <v>244</v>
      </c>
      <c r="G3264" s="6" t="s">
        <v>3597</v>
      </c>
      <c r="H3264" s="11">
        <v>742</v>
      </c>
      <c r="I3264" s="11">
        <v>43100000</v>
      </c>
      <c r="J3264" s="6" t="s">
        <v>497</v>
      </c>
      <c r="K3264" s="6" t="s">
        <v>378</v>
      </c>
      <c r="L3264" s="6" t="s">
        <v>2604</v>
      </c>
      <c r="M3264" s="11"/>
      <c r="N3264" s="11"/>
      <c r="O3264" s="6"/>
      <c r="P3264" s="11"/>
      <c r="Q3264" s="11">
        <v>267</v>
      </c>
      <c r="R3264" s="6" t="s">
        <v>25</v>
      </c>
      <c r="S3264" s="6" t="s">
        <v>34</v>
      </c>
      <c r="T3264" s="6" t="s">
        <v>1704</v>
      </c>
      <c r="U3264" s="11">
        <v>9500000</v>
      </c>
      <c r="V3264" s="11">
        <v>1967</v>
      </c>
      <c r="W3264" s="11">
        <v>462</v>
      </c>
      <c r="X3264" s="11">
        <v>6.9</v>
      </c>
      <c r="Y3264" s="11">
        <v>2.35</v>
      </c>
      <c r="Z3264" s="12">
        <v>0</v>
      </c>
    </row>
    <row r="3265" spans="1:26" x14ac:dyDescent="0.25">
      <c r="A3265" s="8" t="s">
        <v>20</v>
      </c>
      <c r="B3265" s="9" t="s">
        <v>3598</v>
      </c>
      <c r="C3265" s="13">
        <v>29</v>
      </c>
      <c r="D3265" s="13">
        <v>102</v>
      </c>
      <c r="E3265" s="13">
        <v>7</v>
      </c>
      <c r="F3265" s="13">
        <v>1000</v>
      </c>
      <c r="G3265" s="9" t="s">
        <v>2188</v>
      </c>
      <c r="H3265" s="13">
        <v>31000</v>
      </c>
      <c r="I3265" s="13"/>
      <c r="J3265" s="9" t="s">
        <v>497</v>
      </c>
      <c r="K3265" s="9" t="s">
        <v>599</v>
      </c>
      <c r="L3265" s="9" t="s">
        <v>5507</v>
      </c>
      <c r="M3265" s="13" t="s">
        <v>1074</v>
      </c>
      <c r="N3265" s="13"/>
      <c r="O3265" s="9"/>
      <c r="P3265" s="13"/>
      <c r="Q3265" s="13">
        <v>12</v>
      </c>
      <c r="R3265" s="9" t="s">
        <v>25</v>
      </c>
      <c r="S3265" s="9" t="s">
        <v>34</v>
      </c>
      <c r="T3265" s="9" t="s">
        <v>249</v>
      </c>
      <c r="U3265" s="13">
        <v>10000000</v>
      </c>
      <c r="V3265" s="13">
        <v>2014</v>
      </c>
      <c r="W3265" s="13">
        <v>1000</v>
      </c>
      <c r="X3265" s="13">
        <v>6</v>
      </c>
      <c r="Y3265" s="13"/>
      <c r="Z3265" s="14">
        <v>1000</v>
      </c>
    </row>
    <row r="3266" spans="1:26" x14ac:dyDescent="0.25">
      <c r="A3266" s="5" t="s">
        <v>20</v>
      </c>
      <c r="B3266" s="6" t="s">
        <v>2904</v>
      </c>
      <c r="C3266" s="11">
        <v>447</v>
      </c>
      <c r="D3266" s="11">
        <v>127</v>
      </c>
      <c r="E3266" s="11">
        <v>0</v>
      </c>
      <c r="F3266" s="11">
        <v>319</v>
      </c>
      <c r="G3266" s="6" t="s">
        <v>3599</v>
      </c>
      <c r="H3266" s="11">
        <v>678</v>
      </c>
      <c r="I3266" s="11">
        <v>225377</v>
      </c>
      <c r="J3266" s="6" t="s">
        <v>1074</v>
      </c>
      <c r="K3266" s="6" t="s">
        <v>4459</v>
      </c>
      <c r="L3266" s="6"/>
      <c r="M3266" s="11"/>
      <c r="N3266" s="11"/>
      <c r="O3266" s="6"/>
      <c r="P3266" s="11"/>
      <c r="Q3266" s="11">
        <v>190</v>
      </c>
      <c r="R3266" s="6" t="s">
        <v>537</v>
      </c>
      <c r="S3266" s="6" t="s">
        <v>538</v>
      </c>
      <c r="T3266" s="6" t="s">
        <v>27</v>
      </c>
      <c r="U3266" s="11">
        <v>8900000</v>
      </c>
      <c r="V3266" s="11">
        <v>2012</v>
      </c>
      <c r="W3266" s="11">
        <v>432</v>
      </c>
      <c r="X3266" s="11">
        <v>7.9</v>
      </c>
      <c r="Y3266" s="11">
        <v>1.85</v>
      </c>
      <c r="Z3266" s="12">
        <v>33000</v>
      </c>
    </row>
    <row r="3267" spans="1:26" x14ac:dyDescent="0.25">
      <c r="A3267" s="8" t="s">
        <v>20</v>
      </c>
      <c r="B3267" s="9" t="s">
        <v>3600</v>
      </c>
      <c r="C3267" s="13">
        <v>66</v>
      </c>
      <c r="D3267" s="13">
        <v>98</v>
      </c>
      <c r="E3267" s="13">
        <v>17</v>
      </c>
      <c r="F3267" s="13">
        <v>770</v>
      </c>
      <c r="G3267" s="9" t="s">
        <v>2005</v>
      </c>
      <c r="H3267" s="13">
        <v>1000</v>
      </c>
      <c r="I3267" s="13">
        <v>14114488</v>
      </c>
      <c r="J3267" s="9" t="s">
        <v>1786</v>
      </c>
      <c r="K3267" s="9" t="s">
        <v>2604</v>
      </c>
      <c r="L3267" s="9"/>
      <c r="M3267" s="13"/>
      <c r="N3267" s="13"/>
      <c r="O3267" s="9"/>
      <c r="P3267" s="13"/>
      <c r="Q3267" s="13">
        <v>114</v>
      </c>
      <c r="R3267" s="9" t="s">
        <v>25</v>
      </c>
      <c r="S3267" s="9" t="s">
        <v>26</v>
      </c>
      <c r="T3267" s="9" t="s">
        <v>27</v>
      </c>
      <c r="U3267" s="13">
        <v>10500000</v>
      </c>
      <c r="V3267" s="13">
        <v>1988</v>
      </c>
      <c r="W3267" s="13">
        <v>887</v>
      </c>
      <c r="X3267" s="13">
        <v>4.5</v>
      </c>
      <c r="Y3267" s="13">
        <v>1.85</v>
      </c>
      <c r="Z3267" s="14">
        <v>616</v>
      </c>
    </row>
    <row r="3268" spans="1:26" x14ac:dyDescent="0.25">
      <c r="A3268" s="5" t="s">
        <v>20</v>
      </c>
      <c r="B3268" s="6" t="s">
        <v>3601</v>
      </c>
      <c r="C3268" s="11">
        <v>18</v>
      </c>
      <c r="D3268" s="11">
        <v>88</v>
      </c>
      <c r="E3268" s="11">
        <v>6</v>
      </c>
      <c r="F3268" s="11">
        <v>200</v>
      </c>
      <c r="G3268" s="6" t="s">
        <v>2623</v>
      </c>
      <c r="H3268" s="11">
        <v>557</v>
      </c>
      <c r="I3268" s="11"/>
      <c r="J3268" s="6" t="s">
        <v>497</v>
      </c>
      <c r="K3268" s="6" t="s">
        <v>1786</v>
      </c>
      <c r="L3268" s="6"/>
      <c r="M3268" s="11"/>
      <c r="N3268" s="11"/>
      <c r="O3268" s="6"/>
      <c r="P3268" s="11"/>
      <c r="Q3268" s="11">
        <v>26</v>
      </c>
      <c r="R3268" s="6" t="s">
        <v>25</v>
      </c>
      <c r="S3268" s="6" t="s">
        <v>26</v>
      </c>
      <c r="T3268" s="6" t="s">
        <v>249</v>
      </c>
      <c r="U3268" s="11">
        <v>9500000</v>
      </c>
      <c r="V3268" s="11">
        <v>2015</v>
      </c>
      <c r="W3268" s="11">
        <v>290</v>
      </c>
      <c r="X3268" s="11">
        <v>5.0999999999999996</v>
      </c>
      <c r="Y3268" s="11">
        <v>1.78</v>
      </c>
      <c r="Z3268" s="12">
        <v>898</v>
      </c>
    </row>
    <row r="3269" spans="1:26" x14ac:dyDescent="0.25">
      <c r="A3269" s="8" t="s">
        <v>20</v>
      </c>
      <c r="B3269" s="9" t="s">
        <v>3603</v>
      </c>
      <c r="C3269" s="13">
        <v>61</v>
      </c>
      <c r="D3269" s="13">
        <v>197</v>
      </c>
      <c r="E3269" s="13">
        <v>176</v>
      </c>
      <c r="F3269" s="13">
        <v>760</v>
      </c>
      <c r="G3269" s="9" t="s">
        <v>3408</v>
      </c>
      <c r="H3269" s="13">
        <v>924</v>
      </c>
      <c r="I3269" s="13">
        <v>46300000</v>
      </c>
      <c r="J3269" s="9" t="s">
        <v>497</v>
      </c>
      <c r="K3269" s="9" t="s">
        <v>378</v>
      </c>
      <c r="L3269" s="9" t="s">
        <v>599</v>
      </c>
      <c r="M3269" s="13" t="s">
        <v>5507</v>
      </c>
      <c r="N3269" s="13"/>
      <c r="O3269" s="9"/>
      <c r="P3269" s="13"/>
      <c r="Q3269" s="13">
        <v>344</v>
      </c>
      <c r="R3269" s="9" t="s">
        <v>25</v>
      </c>
      <c r="S3269" s="9" t="s">
        <v>26</v>
      </c>
      <c r="T3269" s="9" t="s">
        <v>1704</v>
      </c>
      <c r="U3269" s="13">
        <v>9400000</v>
      </c>
      <c r="V3269" s="13">
        <v>1963</v>
      </c>
      <c r="W3269" s="13">
        <v>898</v>
      </c>
      <c r="X3269" s="13">
        <v>7.6</v>
      </c>
      <c r="Y3269" s="13">
        <v>2.76</v>
      </c>
      <c r="Z3269" s="14">
        <v>0</v>
      </c>
    </row>
    <row r="3270" spans="1:26" x14ac:dyDescent="0.25">
      <c r="A3270" s="5" t="s">
        <v>20</v>
      </c>
      <c r="B3270" s="6" t="s">
        <v>3605</v>
      </c>
      <c r="C3270" s="11">
        <v>232</v>
      </c>
      <c r="D3270" s="11">
        <v>121</v>
      </c>
      <c r="E3270" s="11">
        <v>0</v>
      </c>
      <c r="F3270" s="11">
        <v>82</v>
      </c>
      <c r="G3270" s="6" t="s">
        <v>3227</v>
      </c>
      <c r="H3270" s="11">
        <v>148</v>
      </c>
      <c r="I3270" s="11">
        <v>12899702</v>
      </c>
      <c r="J3270" s="6" t="s">
        <v>599</v>
      </c>
      <c r="K3270" s="6" t="s">
        <v>5507</v>
      </c>
      <c r="L3270" s="6" t="s">
        <v>1074</v>
      </c>
      <c r="M3270" s="11" t="s">
        <v>5505</v>
      </c>
      <c r="N3270" s="11"/>
      <c r="O3270" s="6"/>
      <c r="P3270" s="11"/>
      <c r="Q3270" s="11">
        <v>228</v>
      </c>
      <c r="R3270" s="6" t="s">
        <v>919</v>
      </c>
      <c r="S3270" s="6" t="s">
        <v>1121</v>
      </c>
      <c r="T3270" s="6" t="s">
        <v>249</v>
      </c>
      <c r="U3270" s="11"/>
      <c r="V3270" s="11">
        <v>2006</v>
      </c>
      <c r="W3270" s="11">
        <v>114</v>
      </c>
      <c r="X3270" s="11">
        <v>7.6</v>
      </c>
      <c r="Y3270" s="11">
        <v>2.35</v>
      </c>
      <c r="Z3270" s="12">
        <v>0</v>
      </c>
    </row>
    <row r="3271" spans="1:26" x14ac:dyDescent="0.25">
      <c r="A3271" s="8" t="s">
        <v>20</v>
      </c>
      <c r="B3271" s="9" t="s">
        <v>3606</v>
      </c>
      <c r="C3271" s="13">
        <v>62</v>
      </c>
      <c r="D3271" s="13">
        <v>90</v>
      </c>
      <c r="E3271" s="13">
        <v>0</v>
      </c>
      <c r="F3271" s="13">
        <v>123</v>
      </c>
      <c r="G3271" s="9" t="s">
        <v>3183</v>
      </c>
      <c r="H3271" s="13">
        <v>187</v>
      </c>
      <c r="I3271" s="13"/>
      <c r="J3271" s="9" t="s">
        <v>378</v>
      </c>
      <c r="K3271" s="9" t="s">
        <v>2809</v>
      </c>
      <c r="L3271" s="9" t="s">
        <v>478</v>
      </c>
      <c r="M3271" s="13" t="s">
        <v>1786</v>
      </c>
      <c r="N3271" s="13" t="s">
        <v>2970</v>
      </c>
      <c r="O3271" s="9"/>
      <c r="P3271" s="13"/>
      <c r="Q3271" s="13">
        <v>147</v>
      </c>
      <c r="R3271" s="9" t="s">
        <v>25</v>
      </c>
      <c r="S3271" s="9" t="s">
        <v>121</v>
      </c>
      <c r="T3271" s="9" t="s">
        <v>249</v>
      </c>
      <c r="U3271" s="13">
        <v>9300000</v>
      </c>
      <c r="V3271" s="13">
        <v>1981</v>
      </c>
      <c r="W3271" s="13">
        <v>176</v>
      </c>
      <c r="X3271" s="13">
        <v>6.7</v>
      </c>
      <c r="Y3271" s="13">
        <v>1.37</v>
      </c>
      <c r="Z3271" s="14">
        <v>0</v>
      </c>
    </row>
    <row r="3272" spans="1:26" x14ac:dyDescent="0.25">
      <c r="A3272" s="5" t="s">
        <v>20</v>
      </c>
      <c r="B3272" s="6" t="s">
        <v>2114</v>
      </c>
      <c r="C3272" s="11">
        <v>106</v>
      </c>
      <c r="D3272" s="11">
        <v>89</v>
      </c>
      <c r="E3272" s="11">
        <v>100</v>
      </c>
      <c r="F3272" s="11">
        <v>327</v>
      </c>
      <c r="G3272" s="6" t="s">
        <v>796</v>
      </c>
      <c r="H3272" s="11">
        <v>33000</v>
      </c>
      <c r="I3272" s="11">
        <v>113155</v>
      </c>
      <c r="J3272" s="6" t="s">
        <v>378</v>
      </c>
      <c r="K3272" s="6" t="s">
        <v>599</v>
      </c>
      <c r="L3272" s="6" t="s">
        <v>2970</v>
      </c>
      <c r="M3272" s="11"/>
      <c r="N3272" s="11"/>
      <c r="O3272" s="6"/>
      <c r="P3272" s="11"/>
      <c r="Q3272" s="11">
        <v>54</v>
      </c>
      <c r="R3272" s="6" t="s">
        <v>25</v>
      </c>
      <c r="S3272" s="6" t="s">
        <v>26</v>
      </c>
      <c r="T3272" s="6" t="s">
        <v>27</v>
      </c>
      <c r="U3272" s="11"/>
      <c r="V3272" s="11">
        <v>2009</v>
      </c>
      <c r="W3272" s="11">
        <v>947</v>
      </c>
      <c r="X3272" s="11">
        <v>6.1</v>
      </c>
      <c r="Y3272" s="11"/>
      <c r="Z3272" s="12">
        <v>0</v>
      </c>
    </row>
    <row r="3273" spans="1:26" x14ac:dyDescent="0.25">
      <c r="A3273" s="8" t="s">
        <v>20</v>
      </c>
      <c r="B3273" s="9" t="s">
        <v>1513</v>
      </c>
      <c r="C3273" s="13">
        <v>56</v>
      </c>
      <c r="D3273" s="13">
        <v>104</v>
      </c>
      <c r="E3273" s="13">
        <v>12</v>
      </c>
      <c r="F3273" s="13">
        <v>1000</v>
      </c>
      <c r="G3273" s="9" t="s">
        <v>175</v>
      </c>
      <c r="H3273" s="13">
        <v>21000</v>
      </c>
      <c r="I3273" s="13">
        <v>2600000</v>
      </c>
      <c r="J3273" s="9" t="s">
        <v>1074</v>
      </c>
      <c r="K3273" s="9" t="s">
        <v>5508</v>
      </c>
      <c r="L3273" s="9"/>
      <c r="M3273" s="13"/>
      <c r="N3273" s="13"/>
      <c r="O3273" s="9"/>
      <c r="P3273" s="13"/>
      <c r="Q3273" s="13">
        <v>88</v>
      </c>
      <c r="R3273" s="9" t="s">
        <v>25</v>
      </c>
      <c r="S3273" s="9" t="s">
        <v>34</v>
      </c>
      <c r="T3273" s="9" t="s">
        <v>249</v>
      </c>
      <c r="U3273" s="13">
        <v>6000000</v>
      </c>
      <c r="V3273" s="13">
        <v>1995</v>
      </c>
      <c r="W3273" s="13">
        <v>1000</v>
      </c>
      <c r="X3273" s="13">
        <v>7.5</v>
      </c>
      <c r="Y3273" s="13">
        <v>2.35</v>
      </c>
      <c r="Z3273" s="14">
        <v>0</v>
      </c>
    </row>
    <row r="3274" spans="1:26" x14ac:dyDescent="0.25">
      <c r="A3274" s="5" t="s">
        <v>42</v>
      </c>
      <c r="B3274" s="6" t="s">
        <v>3432</v>
      </c>
      <c r="C3274" s="11">
        <v>48</v>
      </c>
      <c r="D3274" s="11">
        <v>94</v>
      </c>
      <c r="E3274" s="11">
        <v>43</v>
      </c>
      <c r="F3274" s="11">
        <v>129</v>
      </c>
      <c r="G3274" s="6" t="s">
        <v>3608</v>
      </c>
      <c r="H3274" s="11">
        <v>826</v>
      </c>
      <c r="I3274" s="11"/>
      <c r="J3274" s="6" t="s">
        <v>497</v>
      </c>
      <c r="K3274" s="6" t="s">
        <v>1786</v>
      </c>
      <c r="L3274" s="6" t="s">
        <v>2604</v>
      </c>
      <c r="M3274" s="11"/>
      <c r="N3274" s="11"/>
      <c r="O3274" s="6"/>
      <c r="P3274" s="11"/>
      <c r="Q3274" s="11">
        <v>38</v>
      </c>
      <c r="R3274" s="6" t="s">
        <v>25</v>
      </c>
      <c r="S3274" s="6" t="s">
        <v>26</v>
      </c>
      <c r="T3274" s="6" t="s">
        <v>249</v>
      </c>
      <c r="U3274" s="11">
        <v>10000000</v>
      </c>
      <c r="V3274" s="11">
        <v>2015</v>
      </c>
      <c r="W3274" s="11">
        <v>476</v>
      </c>
      <c r="X3274" s="11">
        <v>5.3</v>
      </c>
      <c r="Y3274" s="11">
        <v>1.85</v>
      </c>
      <c r="Z3274" s="12">
        <v>0</v>
      </c>
    </row>
    <row r="3275" spans="1:26" x14ac:dyDescent="0.25">
      <c r="A3275" s="8" t="s">
        <v>20</v>
      </c>
      <c r="B3275" s="9" t="s">
        <v>3609</v>
      </c>
      <c r="C3275" s="13">
        <v>41</v>
      </c>
      <c r="D3275" s="13">
        <v>90</v>
      </c>
      <c r="E3275" s="13">
        <v>116</v>
      </c>
      <c r="F3275" s="13">
        <v>303</v>
      </c>
      <c r="G3275" s="9" t="s">
        <v>3610</v>
      </c>
      <c r="H3275" s="13">
        <v>594</v>
      </c>
      <c r="I3275" s="13">
        <v>1602466</v>
      </c>
      <c r="J3275" s="9" t="s">
        <v>497</v>
      </c>
      <c r="K3275" s="9" t="s">
        <v>1074</v>
      </c>
      <c r="L3275" s="9" t="s">
        <v>4459</v>
      </c>
      <c r="M3275" s="13" t="s">
        <v>2604</v>
      </c>
      <c r="N3275" s="13"/>
      <c r="O3275" s="9"/>
      <c r="P3275" s="13"/>
      <c r="Q3275" s="13">
        <v>106</v>
      </c>
      <c r="R3275" s="9" t="s">
        <v>25</v>
      </c>
      <c r="S3275" s="9" t="s">
        <v>1601</v>
      </c>
      <c r="T3275" s="9" t="s">
        <v>42</v>
      </c>
      <c r="U3275" s="13">
        <v>600000000</v>
      </c>
      <c r="V3275" s="13">
        <v>2010</v>
      </c>
      <c r="W3275" s="13">
        <v>412</v>
      </c>
      <c r="X3275" s="13">
        <v>6</v>
      </c>
      <c r="Y3275" s="13"/>
      <c r="Z3275" s="14">
        <v>0</v>
      </c>
    </row>
    <row r="3276" spans="1:26" x14ac:dyDescent="0.25">
      <c r="A3276" s="5" t="s">
        <v>20</v>
      </c>
      <c r="B3276" s="6" t="s">
        <v>3177</v>
      </c>
      <c r="C3276" s="11">
        <v>439</v>
      </c>
      <c r="D3276" s="11">
        <v>130</v>
      </c>
      <c r="E3276" s="11">
        <v>3000</v>
      </c>
      <c r="F3276" s="11">
        <v>844</v>
      </c>
      <c r="G3276" s="6" t="s">
        <v>49</v>
      </c>
      <c r="H3276" s="11">
        <v>10000</v>
      </c>
      <c r="I3276" s="11">
        <v>3029870</v>
      </c>
      <c r="J3276" s="6" t="s">
        <v>1074</v>
      </c>
      <c r="K3276" s="6" t="s">
        <v>2970</v>
      </c>
      <c r="L3276" s="6"/>
      <c r="M3276" s="11"/>
      <c r="N3276" s="11"/>
      <c r="O3276" s="6"/>
      <c r="P3276" s="11"/>
      <c r="Q3276" s="11">
        <v>551</v>
      </c>
      <c r="R3276" s="6" t="s">
        <v>25</v>
      </c>
      <c r="S3276" s="6" t="s">
        <v>2071</v>
      </c>
      <c r="T3276" s="6" t="s">
        <v>249</v>
      </c>
      <c r="U3276" s="11">
        <v>7400000</v>
      </c>
      <c r="V3276" s="11">
        <v>2011</v>
      </c>
      <c r="W3276" s="11">
        <v>4000</v>
      </c>
      <c r="X3276" s="11">
        <v>7.1</v>
      </c>
      <c r="Y3276" s="11">
        <v>2.35</v>
      </c>
      <c r="Z3276" s="12">
        <v>50000</v>
      </c>
    </row>
    <row r="3277" spans="1:26" x14ac:dyDescent="0.25">
      <c r="A3277" s="8" t="s">
        <v>20</v>
      </c>
      <c r="B3277" s="9" t="s">
        <v>3611</v>
      </c>
      <c r="C3277" s="13">
        <v>54</v>
      </c>
      <c r="D3277" s="13">
        <v>92</v>
      </c>
      <c r="E3277" s="13">
        <v>25</v>
      </c>
      <c r="F3277" s="13">
        <v>110</v>
      </c>
      <c r="G3277" s="9" t="s">
        <v>2020</v>
      </c>
      <c r="H3277" s="13">
        <v>509</v>
      </c>
      <c r="I3277" s="13"/>
      <c r="J3277" s="9" t="s">
        <v>3170</v>
      </c>
      <c r="K3277" s="9" t="s">
        <v>599</v>
      </c>
      <c r="L3277" s="9" t="s">
        <v>1074</v>
      </c>
      <c r="M3277" s="13" t="s">
        <v>4118</v>
      </c>
      <c r="N3277" s="13" t="s">
        <v>4459</v>
      </c>
      <c r="O3277" s="9"/>
      <c r="P3277" s="13"/>
      <c r="Q3277" s="13">
        <v>80</v>
      </c>
      <c r="R3277" s="9" t="s">
        <v>25</v>
      </c>
      <c r="S3277" s="9" t="s">
        <v>163</v>
      </c>
      <c r="T3277" s="9" t="s">
        <v>54</v>
      </c>
      <c r="U3277" s="13">
        <v>8500000</v>
      </c>
      <c r="V3277" s="13">
        <v>2011</v>
      </c>
      <c r="W3277" s="13">
        <v>446</v>
      </c>
      <c r="X3277" s="13">
        <v>7.5</v>
      </c>
      <c r="Y3277" s="13">
        <v>2.35</v>
      </c>
      <c r="Z3277" s="14">
        <v>10000</v>
      </c>
    </row>
    <row r="3278" spans="1:26" x14ac:dyDescent="0.25">
      <c r="A3278" s="5" t="s">
        <v>20</v>
      </c>
      <c r="B3278" s="6" t="s">
        <v>3612</v>
      </c>
      <c r="C3278" s="11">
        <v>50</v>
      </c>
      <c r="D3278" s="11">
        <v>176</v>
      </c>
      <c r="E3278" s="11">
        <v>147</v>
      </c>
      <c r="F3278" s="11">
        <v>1000</v>
      </c>
      <c r="G3278" s="6" t="s">
        <v>3613</v>
      </c>
      <c r="H3278" s="11">
        <v>8000</v>
      </c>
      <c r="I3278" s="11">
        <v>3047539</v>
      </c>
      <c r="J3278" s="6" t="s">
        <v>1074</v>
      </c>
      <c r="K3278" s="6" t="s">
        <v>4459</v>
      </c>
      <c r="L3278" s="6"/>
      <c r="M3278" s="11"/>
      <c r="N3278" s="11"/>
      <c r="O3278" s="6"/>
      <c r="P3278" s="11"/>
      <c r="Q3278" s="11">
        <v>286</v>
      </c>
      <c r="R3278" s="6" t="s">
        <v>1600</v>
      </c>
      <c r="S3278" s="6" t="s">
        <v>1601</v>
      </c>
      <c r="T3278" s="6" t="s">
        <v>1430</v>
      </c>
      <c r="U3278" s="11">
        <v>7217600</v>
      </c>
      <c r="V3278" s="11">
        <v>2012</v>
      </c>
      <c r="W3278" s="11">
        <v>3000</v>
      </c>
      <c r="X3278" s="11">
        <v>6.9</v>
      </c>
      <c r="Y3278" s="11">
        <v>2.35</v>
      </c>
      <c r="Z3278" s="12">
        <v>12000</v>
      </c>
    </row>
    <row r="3279" spans="1:26" x14ac:dyDescent="0.25">
      <c r="A3279" s="8" t="s">
        <v>20</v>
      </c>
      <c r="B3279" s="9" t="s">
        <v>91</v>
      </c>
      <c r="C3279" s="13">
        <v>392</v>
      </c>
      <c r="D3279" s="13">
        <v>116</v>
      </c>
      <c r="E3279" s="13">
        <v>0</v>
      </c>
      <c r="F3279" s="13">
        <v>513</v>
      </c>
      <c r="G3279" s="9" t="s">
        <v>2203</v>
      </c>
      <c r="H3279" s="13">
        <v>1000</v>
      </c>
      <c r="I3279" s="13">
        <v>78900000</v>
      </c>
      <c r="J3279" s="9" t="s">
        <v>1786</v>
      </c>
      <c r="K3279" s="9" t="s">
        <v>2970</v>
      </c>
      <c r="L3279" s="9"/>
      <c r="M3279" s="13"/>
      <c r="N3279" s="13"/>
      <c r="O3279" s="9"/>
      <c r="P3279" s="13"/>
      <c r="Q3279" s="13">
        <v>1110</v>
      </c>
      <c r="R3279" s="9" t="s">
        <v>25</v>
      </c>
      <c r="S3279" s="9" t="s">
        <v>34</v>
      </c>
      <c r="T3279" s="9" t="s">
        <v>249</v>
      </c>
      <c r="U3279" s="13">
        <v>11000000</v>
      </c>
      <c r="V3279" s="13">
        <v>1979</v>
      </c>
      <c r="W3279" s="13">
        <v>581</v>
      </c>
      <c r="X3279" s="13">
        <v>8.5</v>
      </c>
      <c r="Y3279" s="13">
        <v>2.35</v>
      </c>
      <c r="Z3279" s="14">
        <v>23000</v>
      </c>
    </row>
    <row r="3280" spans="1:26" x14ac:dyDescent="0.25">
      <c r="A3280" s="5" t="s">
        <v>20</v>
      </c>
      <c r="B3280" s="6" t="s">
        <v>2003</v>
      </c>
      <c r="C3280" s="11">
        <v>277</v>
      </c>
      <c r="D3280" s="11">
        <v>88</v>
      </c>
      <c r="E3280" s="11">
        <v>365</v>
      </c>
      <c r="F3280" s="11">
        <v>177</v>
      </c>
      <c r="G3280" s="6" t="s">
        <v>3614</v>
      </c>
      <c r="H3280" s="11">
        <v>383</v>
      </c>
      <c r="I3280" s="11">
        <v>30859000</v>
      </c>
      <c r="J3280" s="6" t="s">
        <v>1786</v>
      </c>
      <c r="K3280" s="6" t="s">
        <v>2604</v>
      </c>
      <c r="L3280" s="6"/>
      <c r="M3280" s="11"/>
      <c r="N3280" s="11"/>
      <c r="O3280" s="6"/>
      <c r="P3280" s="11"/>
      <c r="Q3280" s="11">
        <v>826</v>
      </c>
      <c r="R3280" s="6" t="s">
        <v>25</v>
      </c>
      <c r="S3280" s="6" t="s">
        <v>26</v>
      </c>
      <c r="T3280" s="6" t="s">
        <v>249</v>
      </c>
      <c r="U3280" s="11">
        <v>83532</v>
      </c>
      <c r="V3280" s="11">
        <v>1974</v>
      </c>
      <c r="W3280" s="11">
        <v>371</v>
      </c>
      <c r="X3280" s="11">
        <v>7.5</v>
      </c>
      <c r="Y3280" s="11">
        <v>1.85</v>
      </c>
      <c r="Z3280" s="12">
        <v>0</v>
      </c>
    </row>
    <row r="3281" spans="1:26" x14ac:dyDescent="0.25">
      <c r="A3281" s="8" t="s">
        <v>20</v>
      </c>
      <c r="B3281" s="9" t="s">
        <v>3615</v>
      </c>
      <c r="C3281" s="13">
        <v>259</v>
      </c>
      <c r="D3281" s="13">
        <v>106</v>
      </c>
      <c r="E3281" s="13">
        <v>50</v>
      </c>
      <c r="F3281" s="13">
        <v>741</v>
      </c>
      <c r="G3281" s="9" t="s">
        <v>2545</v>
      </c>
      <c r="H3281" s="13">
        <v>17000</v>
      </c>
      <c r="I3281" s="13">
        <v>3571735</v>
      </c>
      <c r="J3281" s="9" t="s">
        <v>3170</v>
      </c>
      <c r="K3281" s="9" t="s">
        <v>1074</v>
      </c>
      <c r="L3281" s="9" t="s">
        <v>2909</v>
      </c>
      <c r="M3281" s="13"/>
      <c r="N3281" s="13"/>
      <c r="O3281" s="9"/>
      <c r="P3281" s="13"/>
      <c r="Q3281" s="13">
        <v>129</v>
      </c>
      <c r="R3281" s="9" t="s">
        <v>25</v>
      </c>
      <c r="S3281" s="9" t="s">
        <v>26</v>
      </c>
      <c r="T3281" s="9" t="s">
        <v>249</v>
      </c>
      <c r="U3281" s="13">
        <v>10000000</v>
      </c>
      <c r="V3281" s="13">
        <v>2010</v>
      </c>
      <c r="W3281" s="13">
        <v>908</v>
      </c>
      <c r="X3281" s="13">
        <v>6.6</v>
      </c>
      <c r="Y3281" s="13">
        <v>2.35</v>
      </c>
      <c r="Z3281" s="14">
        <v>0</v>
      </c>
    </row>
    <row r="3282" spans="1:26" x14ac:dyDescent="0.25">
      <c r="A3282" s="5" t="s">
        <v>20</v>
      </c>
      <c r="B3282" s="6" t="s">
        <v>1920</v>
      </c>
      <c r="C3282" s="11">
        <v>66</v>
      </c>
      <c r="D3282" s="11">
        <v>181</v>
      </c>
      <c r="E3282" s="11">
        <v>278</v>
      </c>
      <c r="F3282" s="11">
        <v>51</v>
      </c>
      <c r="G3282" s="6" t="s">
        <v>869</v>
      </c>
      <c r="H3282" s="11">
        <v>402</v>
      </c>
      <c r="I3282" s="11">
        <v>50000000</v>
      </c>
      <c r="J3282" s="6" t="s">
        <v>1074</v>
      </c>
      <c r="K3282" s="6" t="s">
        <v>4118</v>
      </c>
      <c r="L3282" s="6" t="s">
        <v>3976</v>
      </c>
      <c r="M3282" s="11" t="s">
        <v>4459</v>
      </c>
      <c r="N3282" s="11"/>
      <c r="O3282" s="6"/>
      <c r="P3282" s="11"/>
      <c r="Q3282" s="11">
        <v>150</v>
      </c>
      <c r="R3282" s="6" t="s">
        <v>25</v>
      </c>
      <c r="S3282" s="6" t="s">
        <v>26</v>
      </c>
      <c r="T3282" s="6" t="s">
        <v>126</v>
      </c>
      <c r="U3282" s="11">
        <v>9000000</v>
      </c>
      <c r="V3282" s="11">
        <v>1971</v>
      </c>
      <c r="W3282" s="11">
        <v>343</v>
      </c>
      <c r="X3282" s="11">
        <v>8</v>
      </c>
      <c r="Y3282" s="11">
        <v>2.35</v>
      </c>
      <c r="Z3282" s="12">
        <v>0</v>
      </c>
    </row>
    <row r="3283" spans="1:26" x14ac:dyDescent="0.25">
      <c r="A3283" s="8" t="s">
        <v>20</v>
      </c>
      <c r="B3283" s="9" t="s">
        <v>1622</v>
      </c>
      <c r="C3283" s="13">
        <v>129</v>
      </c>
      <c r="D3283" s="13">
        <v>130</v>
      </c>
      <c r="E3283" s="13">
        <v>92</v>
      </c>
      <c r="F3283" s="13">
        <v>177</v>
      </c>
      <c r="G3283" s="9" t="s">
        <v>3616</v>
      </c>
      <c r="H3283" s="13">
        <v>244</v>
      </c>
      <c r="I3283" s="13">
        <v>63600000</v>
      </c>
      <c r="J3283" s="9" t="s">
        <v>497</v>
      </c>
      <c r="K3283" s="9" t="s">
        <v>378</v>
      </c>
      <c r="L3283" s="9" t="s">
        <v>2604</v>
      </c>
      <c r="M3283" s="13"/>
      <c r="N3283" s="13"/>
      <c r="O3283" s="9"/>
      <c r="P3283" s="13"/>
      <c r="Q3283" s="13">
        <v>275</v>
      </c>
      <c r="R3283" s="9" t="s">
        <v>25</v>
      </c>
      <c r="S3283" s="9" t="s">
        <v>34</v>
      </c>
      <c r="T3283" s="9" t="s">
        <v>1704</v>
      </c>
      <c r="U3283" s="13">
        <v>9000000</v>
      </c>
      <c r="V3283" s="13">
        <v>1965</v>
      </c>
      <c r="W3283" s="13">
        <v>189</v>
      </c>
      <c r="X3283" s="13">
        <v>7</v>
      </c>
      <c r="Y3283" s="13">
        <v>2.35</v>
      </c>
      <c r="Z3283" s="14">
        <v>0</v>
      </c>
    </row>
    <row r="3284" spans="1:26" x14ac:dyDescent="0.25">
      <c r="A3284" s="5" t="s">
        <v>20</v>
      </c>
      <c r="B3284" s="6" t="s">
        <v>1851</v>
      </c>
      <c r="C3284" s="11">
        <v>115</v>
      </c>
      <c r="D3284" s="11">
        <v>93</v>
      </c>
      <c r="E3284" s="11">
        <v>33</v>
      </c>
      <c r="F3284" s="11">
        <v>123</v>
      </c>
      <c r="G3284" s="6" t="s">
        <v>3617</v>
      </c>
      <c r="H3284" s="11">
        <v>14000</v>
      </c>
      <c r="I3284" s="11"/>
      <c r="J3284" s="6" t="s">
        <v>599</v>
      </c>
      <c r="K3284" s="6" t="s">
        <v>1786</v>
      </c>
      <c r="L3284" s="6" t="s">
        <v>2970</v>
      </c>
      <c r="M3284" s="11"/>
      <c r="N3284" s="11"/>
      <c r="O3284" s="6"/>
      <c r="P3284" s="11"/>
      <c r="Q3284" s="11">
        <v>76</v>
      </c>
      <c r="R3284" s="6" t="s">
        <v>25</v>
      </c>
      <c r="S3284" s="6" t="s">
        <v>26</v>
      </c>
      <c r="T3284" s="6" t="s">
        <v>249</v>
      </c>
      <c r="U3284" s="11">
        <v>10000000</v>
      </c>
      <c r="V3284" s="11">
        <v>2011</v>
      </c>
      <c r="W3284" s="11">
        <v>383</v>
      </c>
      <c r="X3284" s="11">
        <v>5.8</v>
      </c>
      <c r="Y3284" s="11">
        <v>2.35</v>
      </c>
      <c r="Z3284" s="12">
        <v>0</v>
      </c>
    </row>
    <row r="3285" spans="1:26" x14ac:dyDescent="0.25">
      <c r="A3285" s="8" t="s">
        <v>20</v>
      </c>
      <c r="B3285" s="9" t="s">
        <v>3618</v>
      </c>
      <c r="C3285" s="13">
        <v>81</v>
      </c>
      <c r="D3285" s="13">
        <v>110</v>
      </c>
      <c r="E3285" s="13">
        <v>798</v>
      </c>
      <c r="F3285" s="13">
        <v>16</v>
      </c>
      <c r="G3285" s="9" t="s">
        <v>3619</v>
      </c>
      <c r="H3285" s="13">
        <v>580</v>
      </c>
      <c r="I3285" s="13"/>
      <c r="J3285" s="9" t="s">
        <v>599</v>
      </c>
      <c r="K3285" s="9" t="s">
        <v>1074</v>
      </c>
      <c r="L3285" s="9" t="s">
        <v>4459</v>
      </c>
      <c r="M3285" s="13"/>
      <c r="N3285" s="13"/>
      <c r="O3285" s="9"/>
      <c r="P3285" s="13"/>
      <c r="Q3285" s="13">
        <v>29</v>
      </c>
      <c r="R3285" s="9" t="s">
        <v>2495</v>
      </c>
      <c r="S3285" s="9" t="s">
        <v>1943</v>
      </c>
      <c r="T3285" s="9" t="s">
        <v>42</v>
      </c>
      <c r="U3285" s="13"/>
      <c r="V3285" s="13">
        <v>2010</v>
      </c>
      <c r="W3285" s="13">
        <v>26</v>
      </c>
      <c r="X3285" s="13">
        <v>7.3</v>
      </c>
      <c r="Y3285" s="13">
        <v>2.35</v>
      </c>
      <c r="Z3285" s="14">
        <v>0</v>
      </c>
    </row>
    <row r="3286" spans="1:26" x14ac:dyDescent="0.25">
      <c r="A3286" s="5" t="s">
        <v>20</v>
      </c>
      <c r="B3286" s="6" t="s">
        <v>991</v>
      </c>
      <c r="C3286" s="11">
        <v>29</v>
      </c>
      <c r="D3286" s="11">
        <v>123</v>
      </c>
      <c r="E3286" s="11">
        <v>473</v>
      </c>
      <c r="F3286" s="11">
        <v>685</v>
      </c>
      <c r="G3286" s="6" t="s">
        <v>326</v>
      </c>
      <c r="H3286" s="11">
        <v>890</v>
      </c>
      <c r="I3286" s="11">
        <v>36049108</v>
      </c>
      <c r="J3286" s="6" t="s">
        <v>497</v>
      </c>
      <c r="K3286" s="6" t="s">
        <v>5507</v>
      </c>
      <c r="L3286" s="6" t="s">
        <v>1074</v>
      </c>
      <c r="M3286" s="11" t="s">
        <v>4459</v>
      </c>
      <c r="N3286" s="11" t="s">
        <v>2604</v>
      </c>
      <c r="O3286" s="6"/>
      <c r="P3286" s="11"/>
      <c r="Q3286" s="11">
        <v>70</v>
      </c>
      <c r="R3286" s="6" t="s">
        <v>25</v>
      </c>
      <c r="S3286" s="6" t="s">
        <v>26</v>
      </c>
      <c r="T3286" s="6" t="s">
        <v>249</v>
      </c>
      <c r="U3286" s="11">
        <v>9000000</v>
      </c>
      <c r="V3286" s="11">
        <v>1996</v>
      </c>
      <c r="W3286" s="11">
        <v>851</v>
      </c>
      <c r="X3286" s="11">
        <v>6.8</v>
      </c>
      <c r="Y3286" s="11">
        <v>2.35</v>
      </c>
      <c r="Z3286" s="12">
        <v>0</v>
      </c>
    </row>
    <row r="3287" spans="1:26" x14ac:dyDescent="0.25">
      <c r="A3287" s="8" t="s">
        <v>20</v>
      </c>
      <c r="B3287" s="9" t="s">
        <v>1873</v>
      </c>
      <c r="C3287" s="13">
        <v>32</v>
      </c>
      <c r="D3287" s="13">
        <v>120</v>
      </c>
      <c r="E3287" s="13">
        <v>92</v>
      </c>
      <c r="F3287" s="13">
        <v>862</v>
      </c>
      <c r="G3287" s="9" t="s">
        <v>773</v>
      </c>
      <c r="H3287" s="13">
        <v>1000</v>
      </c>
      <c r="I3287" s="13">
        <v>34074895</v>
      </c>
      <c r="J3287" s="9" t="s">
        <v>599</v>
      </c>
      <c r="K3287" s="9" t="s">
        <v>1074</v>
      </c>
      <c r="L3287" s="9"/>
      <c r="M3287" s="13"/>
      <c r="N3287" s="13"/>
      <c r="O3287" s="9"/>
      <c r="P3287" s="13"/>
      <c r="Q3287" s="13">
        <v>79</v>
      </c>
      <c r="R3287" s="9" t="s">
        <v>25</v>
      </c>
      <c r="S3287" s="9" t="s">
        <v>26</v>
      </c>
      <c r="T3287" s="9" t="s">
        <v>249</v>
      </c>
      <c r="U3287" s="13">
        <v>9000000</v>
      </c>
      <c r="V3287" s="13">
        <v>1999</v>
      </c>
      <c r="W3287" s="13">
        <v>886</v>
      </c>
      <c r="X3287" s="13">
        <v>6.7</v>
      </c>
      <c r="Y3287" s="13">
        <v>1.85</v>
      </c>
      <c r="Z3287" s="14">
        <v>0</v>
      </c>
    </row>
    <row r="3288" spans="1:26" x14ac:dyDescent="0.25">
      <c r="A3288" s="5" t="s">
        <v>20</v>
      </c>
      <c r="B3288" s="6" t="s">
        <v>3195</v>
      </c>
      <c r="C3288" s="11">
        <v>142</v>
      </c>
      <c r="D3288" s="11">
        <v>87</v>
      </c>
      <c r="E3288" s="11">
        <v>85</v>
      </c>
      <c r="F3288" s="11">
        <v>118</v>
      </c>
      <c r="G3288" s="6" t="s">
        <v>3620</v>
      </c>
      <c r="H3288" s="11">
        <v>311</v>
      </c>
      <c r="I3288" s="11">
        <v>33244684</v>
      </c>
      <c r="J3288" s="6" t="s">
        <v>478</v>
      </c>
      <c r="K3288" s="6" t="s">
        <v>1786</v>
      </c>
      <c r="L3288" s="6"/>
      <c r="M3288" s="11"/>
      <c r="N3288" s="11"/>
      <c r="O3288" s="6"/>
      <c r="P3288" s="11"/>
      <c r="Q3288" s="11">
        <v>281</v>
      </c>
      <c r="R3288" s="6" t="s">
        <v>25</v>
      </c>
      <c r="S3288" s="6" t="s">
        <v>26</v>
      </c>
      <c r="T3288" s="6" t="s">
        <v>249</v>
      </c>
      <c r="U3288" s="11">
        <v>9000000</v>
      </c>
      <c r="V3288" s="11">
        <v>1988</v>
      </c>
      <c r="W3288" s="11">
        <v>189</v>
      </c>
      <c r="X3288" s="11">
        <v>6.5</v>
      </c>
      <c r="Y3288" s="11">
        <v>1.85</v>
      </c>
      <c r="Z3288" s="12">
        <v>0</v>
      </c>
    </row>
    <row r="3289" spans="1:26" x14ac:dyDescent="0.25">
      <c r="A3289" s="8" t="s">
        <v>20</v>
      </c>
      <c r="B3289" s="9" t="s">
        <v>1183</v>
      </c>
      <c r="C3289" s="13">
        <v>263</v>
      </c>
      <c r="D3289" s="13">
        <v>123</v>
      </c>
      <c r="E3289" s="13">
        <v>909</v>
      </c>
      <c r="F3289" s="13">
        <v>184</v>
      </c>
      <c r="G3289" s="9" t="s">
        <v>3621</v>
      </c>
      <c r="H3289" s="13">
        <v>909</v>
      </c>
      <c r="I3289" s="13">
        <v>24530513</v>
      </c>
      <c r="J3289" s="9" t="s">
        <v>41</v>
      </c>
      <c r="K3289" s="9" t="s">
        <v>1074</v>
      </c>
      <c r="L3289" s="9"/>
      <c r="M3289" s="13"/>
      <c r="N3289" s="13"/>
      <c r="O3289" s="9"/>
      <c r="P3289" s="13"/>
      <c r="Q3289" s="13">
        <v>429</v>
      </c>
      <c r="R3289" s="9" t="s">
        <v>25</v>
      </c>
      <c r="S3289" s="9" t="s">
        <v>26</v>
      </c>
      <c r="T3289" s="9" t="s">
        <v>27</v>
      </c>
      <c r="U3289" s="13">
        <v>9000000</v>
      </c>
      <c r="V3289" s="13">
        <v>2007</v>
      </c>
      <c r="W3289" s="13">
        <v>203</v>
      </c>
      <c r="X3289" s="13">
        <v>8</v>
      </c>
      <c r="Y3289" s="13">
        <v>1.85</v>
      </c>
      <c r="Z3289" s="14">
        <v>0</v>
      </c>
    </row>
    <row r="3290" spans="1:26" x14ac:dyDescent="0.25">
      <c r="A3290" s="5" t="s">
        <v>20</v>
      </c>
      <c r="B3290" s="6" t="s">
        <v>3460</v>
      </c>
      <c r="C3290" s="11">
        <v>285</v>
      </c>
      <c r="D3290" s="11">
        <v>103</v>
      </c>
      <c r="E3290" s="11">
        <v>65</v>
      </c>
      <c r="F3290" s="11">
        <v>908</v>
      </c>
      <c r="G3290" s="6" t="s">
        <v>2168</v>
      </c>
      <c r="H3290" s="11">
        <v>2000</v>
      </c>
      <c r="I3290" s="11">
        <v>71519230</v>
      </c>
      <c r="J3290" s="6" t="s">
        <v>497</v>
      </c>
      <c r="K3290" s="6" t="s">
        <v>1786</v>
      </c>
      <c r="L3290" s="6" t="s">
        <v>2970</v>
      </c>
      <c r="M3290" s="11" t="s">
        <v>2604</v>
      </c>
      <c r="N3290" s="11"/>
      <c r="O3290" s="6"/>
      <c r="P3290" s="11"/>
      <c r="Q3290" s="11">
        <v>244</v>
      </c>
      <c r="R3290" s="6" t="s">
        <v>25</v>
      </c>
      <c r="S3290" s="6" t="s">
        <v>26</v>
      </c>
      <c r="T3290" s="6" t="s">
        <v>249</v>
      </c>
      <c r="U3290" s="11">
        <v>9000000</v>
      </c>
      <c r="V3290" s="11">
        <v>2014</v>
      </c>
      <c r="W3290" s="11">
        <v>971</v>
      </c>
      <c r="X3290" s="11">
        <v>6.5</v>
      </c>
      <c r="Y3290" s="11">
        <v>2.35</v>
      </c>
      <c r="Z3290" s="12">
        <v>15000</v>
      </c>
    </row>
    <row r="3291" spans="1:26" x14ac:dyDescent="0.25">
      <c r="A3291" s="8" t="s">
        <v>20</v>
      </c>
      <c r="B3291" s="9" t="s">
        <v>3623</v>
      </c>
      <c r="C3291" s="13">
        <v>64</v>
      </c>
      <c r="D3291" s="13">
        <v>91</v>
      </c>
      <c r="E3291" s="13">
        <v>0</v>
      </c>
      <c r="F3291" s="13">
        <v>407</v>
      </c>
      <c r="G3291" s="9" t="s">
        <v>3406</v>
      </c>
      <c r="H3291" s="13">
        <v>3000</v>
      </c>
      <c r="I3291" s="13">
        <v>20035310</v>
      </c>
      <c r="J3291" s="9" t="s">
        <v>599</v>
      </c>
      <c r="K3291" s="9" t="s">
        <v>1074</v>
      </c>
      <c r="L3291" s="9" t="s">
        <v>4459</v>
      </c>
      <c r="M3291" s="13"/>
      <c r="N3291" s="13"/>
      <c r="O3291" s="9"/>
      <c r="P3291" s="13"/>
      <c r="Q3291" s="13">
        <v>173</v>
      </c>
      <c r="R3291" s="9" t="s">
        <v>25</v>
      </c>
      <c r="S3291" s="9" t="s">
        <v>26</v>
      </c>
      <c r="T3291" s="9" t="s">
        <v>27</v>
      </c>
      <c r="U3291" s="13">
        <v>9000000</v>
      </c>
      <c r="V3291" s="13">
        <v>2000</v>
      </c>
      <c r="W3291" s="13">
        <v>683</v>
      </c>
      <c r="X3291" s="13">
        <v>4.9000000000000004</v>
      </c>
      <c r="Y3291" s="13">
        <v>1.85</v>
      </c>
      <c r="Z3291" s="14">
        <v>580</v>
      </c>
    </row>
    <row r="3292" spans="1:26" x14ac:dyDescent="0.25">
      <c r="A3292" s="5" t="s">
        <v>20</v>
      </c>
      <c r="B3292" s="6" t="s">
        <v>3234</v>
      </c>
      <c r="C3292" s="11">
        <v>150</v>
      </c>
      <c r="D3292" s="11">
        <v>88</v>
      </c>
      <c r="E3292" s="11">
        <v>8</v>
      </c>
      <c r="F3292" s="11">
        <v>587</v>
      </c>
      <c r="G3292" s="6" t="s">
        <v>184</v>
      </c>
      <c r="H3292" s="11">
        <v>982</v>
      </c>
      <c r="I3292" s="11">
        <v>18225165</v>
      </c>
      <c r="J3292" s="6" t="s">
        <v>378</v>
      </c>
      <c r="K3292" s="6" t="s">
        <v>599</v>
      </c>
      <c r="L3292" s="6"/>
      <c r="M3292" s="11"/>
      <c r="N3292" s="11"/>
      <c r="O3292" s="6"/>
      <c r="P3292" s="11"/>
      <c r="Q3292" s="11">
        <v>316</v>
      </c>
      <c r="R3292" s="6" t="s">
        <v>25</v>
      </c>
      <c r="S3292" s="6" t="s">
        <v>26</v>
      </c>
      <c r="T3292" s="6" t="s">
        <v>249</v>
      </c>
      <c r="U3292" s="11">
        <v>9000000</v>
      </c>
      <c r="V3292" s="11">
        <v>2004</v>
      </c>
      <c r="W3292" s="11">
        <v>729</v>
      </c>
      <c r="X3292" s="11">
        <v>7.1</v>
      </c>
      <c r="Y3292" s="11">
        <v>1.85</v>
      </c>
      <c r="Z3292" s="12">
        <v>0</v>
      </c>
    </row>
    <row r="3293" spans="1:26" x14ac:dyDescent="0.25">
      <c r="A3293" s="8" t="s">
        <v>20</v>
      </c>
      <c r="B3293" s="9" t="s">
        <v>1305</v>
      </c>
      <c r="C3293" s="13">
        <v>136</v>
      </c>
      <c r="D3293" s="13">
        <v>126</v>
      </c>
      <c r="E3293" s="13">
        <v>37</v>
      </c>
      <c r="F3293" s="13">
        <v>883</v>
      </c>
      <c r="G3293" s="9" t="s">
        <v>196</v>
      </c>
      <c r="H3293" s="13">
        <v>12000</v>
      </c>
      <c r="I3293" s="13">
        <v>17804273</v>
      </c>
      <c r="J3293" s="9" t="s">
        <v>1074</v>
      </c>
      <c r="K3293" s="9" t="s">
        <v>2604</v>
      </c>
      <c r="L3293" s="9"/>
      <c r="M3293" s="13"/>
      <c r="N3293" s="13"/>
      <c r="O3293" s="9"/>
      <c r="P3293" s="13"/>
      <c r="Q3293" s="13">
        <v>370</v>
      </c>
      <c r="R3293" s="9" t="s">
        <v>25</v>
      </c>
      <c r="S3293" s="9" t="s">
        <v>26</v>
      </c>
      <c r="T3293" s="9" t="s">
        <v>249</v>
      </c>
      <c r="U3293" s="13">
        <v>20000000</v>
      </c>
      <c r="V3293" s="13">
        <v>2000</v>
      </c>
      <c r="W3293" s="13">
        <v>10000</v>
      </c>
      <c r="X3293" s="13">
        <v>7</v>
      </c>
      <c r="Y3293" s="13">
        <v>1.85</v>
      </c>
      <c r="Z3293" s="14">
        <v>1000</v>
      </c>
    </row>
    <row r="3294" spans="1:26" x14ac:dyDescent="0.25">
      <c r="A3294" s="5" t="s">
        <v>20</v>
      </c>
      <c r="B3294" s="6" t="s">
        <v>3624</v>
      </c>
      <c r="C3294" s="11">
        <v>132</v>
      </c>
      <c r="D3294" s="11">
        <v>120</v>
      </c>
      <c r="E3294" s="11">
        <v>46</v>
      </c>
      <c r="F3294" s="11">
        <v>701</v>
      </c>
      <c r="G3294" s="6" t="s">
        <v>1781</v>
      </c>
      <c r="H3294" s="11">
        <v>14000</v>
      </c>
      <c r="I3294" s="11">
        <v>16938179</v>
      </c>
      <c r="J3294" s="6" t="s">
        <v>5507</v>
      </c>
      <c r="K3294" s="6" t="s">
        <v>1074</v>
      </c>
      <c r="L3294" s="6" t="s">
        <v>2604</v>
      </c>
      <c r="M3294" s="11"/>
      <c r="N3294" s="11"/>
      <c r="O3294" s="6"/>
      <c r="P3294" s="11"/>
      <c r="Q3294" s="11">
        <v>246</v>
      </c>
      <c r="R3294" s="6" t="s">
        <v>25</v>
      </c>
      <c r="S3294" s="6" t="s">
        <v>26</v>
      </c>
      <c r="T3294" s="6" t="s">
        <v>249</v>
      </c>
      <c r="U3294" s="11">
        <v>8000000</v>
      </c>
      <c r="V3294" s="11">
        <v>2000</v>
      </c>
      <c r="W3294" s="11">
        <v>826</v>
      </c>
      <c r="X3294" s="11">
        <v>7</v>
      </c>
      <c r="Y3294" s="11">
        <v>1.85</v>
      </c>
      <c r="Z3294" s="12">
        <v>0</v>
      </c>
    </row>
    <row r="3295" spans="1:26" x14ac:dyDescent="0.25">
      <c r="A3295" s="8" t="s">
        <v>20</v>
      </c>
      <c r="B3295" s="9" t="s">
        <v>1523</v>
      </c>
      <c r="C3295" s="13">
        <v>71</v>
      </c>
      <c r="D3295" s="13">
        <v>116</v>
      </c>
      <c r="E3295" s="13">
        <v>644</v>
      </c>
      <c r="F3295" s="13">
        <v>199</v>
      </c>
      <c r="G3295" s="9" t="s">
        <v>3625</v>
      </c>
      <c r="H3295" s="13">
        <v>392</v>
      </c>
      <c r="I3295" s="13">
        <v>90400000</v>
      </c>
      <c r="J3295" s="9" t="s">
        <v>599</v>
      </c>
      <c r="K3295" s="9"/>
      <c r="L3295" s="9"/>
      <c r="M3295" s="13"/>
      <c r="N3295" s="13"/>
      <c r="O3295" s="9"/>
      <c r="P3295" s="13"/>
      <c r="Q3295" s="13">
        <v>159</v>
      </c>
      <c r="R3295" s="9" t="s">
        <v>25</v>
      </c>
      <c r="S3295" s="9" t="s">
        <v>26</v>
      </c>
      <c r="T3295" s="9" t="s">
        <v>249</v>
      </c>
      <c r="U3295" s="13"/>
      <c r="V3295" s="13">
        <v>1983</v>
      </c>
      <c r="W3295" s="13">
        <v>249</v>
      </c>
      <c r="X3295" s="13">
        <v>7.5</v>
      </c>
      <c r="Y3295" s="13">
        <v>1.85</v>
      </c>
      <c r="Z3295" s="14">
        <v>0</v>
      </c>
    </row>
    <row r="3296" spans="1:26" x14ac:dyDescent="0.25">
      <c r="A3296" s="5" t="s">
        <v>20</v>
      </c>
      <c r="B3296" s="6" t="s">
        <v>2767</v>
      </c>
      <c r="C3296" s="11">
        <v>186</v>
      </c>
      <c r="D3296" s="11">
        <v>94</v>
      </c>
      <c r="E3296" s="11">
        <v>17</v>
      </c>
      <c r="F3296" s="11">
        <v>179</v>
      </c>
      <c r="G3296" s="6" t="s">
        <v>1615</v>
      </c>
      <c r="H3296" s="11">
        <v>607</v>
      </c>
      <c r="I3296" s="11">
        <v>16235293</v>
      </c>
      <c r="J3296" s="6" t="s">
        <v>1786</v>
      </c>
      <c r="K3296" s="6"/>
      <c r="L3296" s="6"/>
      <c r="M3296" s="11"/>
      <c r="N3296" s="11"/>
      <c r="O3296" s="6"/>
      <c r="P3296" s="11"/>
      <c r="Q3296" s="11">
        <v>278</v>
      </c>
      <c r="R3296" s="6" t="s">
        <v>25</v>
      </c>
      <c r="S3296" s="6" t="s">
        <v>26</v>
      </c>
      <c r="T3296" s="6" t="s">
        <v>249</v>
      </c>
      <c r="U3296" s="11">
        <v>9000000</v>
      </c>
      <c r="V3296" s="11">
        <v>2006</v>
      </c>
      <c r="W3296" s="11">
        <v>318</v>
      </c>
      <c r="X3296" s="11">
        <v>4.5</v>
      </c>
      <c r="Y3296" s="11">
        <v>2.35</v>
      </c>
      <c r="Z3296" s="12">
        <v>0</v>
      </c>
    </row>
    <row r="3297" spans="1:26" x14ac:dyDescent="0.25">
      <c r="A3297" s="8" t="s">
        <v>20</v>
      </c>
      <c r="B3297" s="9" t="s">
        <v>3627</v>
      </c>
      <c r="C3297" s="13">
        <v>39</v>
      </c>
      <c r="D3297" s="13">
        <v>85</v>
      </c>
      <c r="E3297" s="13">
        <v>2</v>
      </c>
      <c r="F3297" s="13">
        <v>127</v>
      </c>
      <c r="G3297" s="9" t="s">
        <v>1083</v>
      </c>
      <c r="H3297" s="13">
        <v>911</v>
      </c>
      <c r="I3297" s="13">
        <v>11827301</v>
      </c>
      <c r="J3297" s="9" t="s">
        <v>599</v>
      </c>
      <c r="K3297" s="9" t="s">
        <v>4459</v>
      </c>
      <c r="L3297" s="9"/>
      <c r="M3297" s="13"/>
      <c r="N3297" s="13"/>
      <c r="O3297" s="9"/>
      <c r="P3297" s="13"/>
      <c r="Q3297" s="13">
        <v>26</v>
      </c>
      <c r="R3297" s="9" t="s">
        <v>25</v>
      </c>
      <c r="S3297" s="9" t="s">
        <v>26</v>
      </c>
      <c r="T3297" s="9" t="s">
        <v>27</v>
      </c>
      <c r="U3297" s="13"/>
      <c r="V3297" s="13">
        <v>2004</v>
      </c>
      <c r="W3297" s="13">
        <v>150</v>
      </c>
      <c r="X3297" s="13">
        <v>5.5</v>
      </c>
      <c r="Y3297" s="13">
        <v>2.35</v>
      </c>
      <c r="Z3297" s="14">
        <v>266</v>
      </c>
    </row>
    <row r="3298" spans="1:26" x14ac:dyDescent="0.25">
      <c r="A3298" s="5" t="s">
        <v>20</v>
      </c>
      <c r="B3298" s="6" t="s">
        <v>345</v>
      </c>
      <c r="C3298" s="11">
        <v>46</v>
      </c>
      <c r="D3298" s="11">
        <v>137</v>
      </c>
      <c r="E3298" s="11">
        <v>0</v>
      </c>
      <c r="F3298" s="11">
        <v>130</v>
      </c>
      <c r="G3298" s="6" t="s">
        <v>706</v>
      </c>
      <c r="H3298" s="11">
        <v>591</v>
      </c>
      <c r="I3298" s="11">
        <v>10161099</v>
      </c>
      <c r="J3298" s="6" t="s">
        <v>497</v>
      </c>
      <c r="K3298" s="6" t="s">
        <v>3170</v>
      </c>
      <c r="L3298" s="6" t="s">
        <v>1074</v>
      </c>
      <c r="M3298" s="11" t="s">
        <v>5155</v>
      </c>
      <c r="N3298" s="11" t="s">
        <v>4459</v>
      </c>
      <c r="O3298" s="6" t="s">
        <v>5508</v>
      </c>
      <c r="P3298" s="11"/>
      <c r="Q3298" s="11">
        <v>108</v>
      </c>
      <c r="R3298" s="6" t="s">
        <v>25</v>
      </c>
      <c r="S3298" s="6" t="s">
        <v>34</v>
      </c>
      <c r="T3298" s="6" t="s">
        <v>27</v>
      </c>
      <c r="U3298" s="11">
        <v>9000000</v>
      </c>
      <c r="V3298" s="11">
        <v>1989</v>
      </c>
      <c r="W3298" s="11">
        <v>520</v>
      </c>
      <c r="X3298" s="11">
        <v>7.7</v>
      </c>
      <c r="Y3298" s="11">
        <v>1.85</v>
      </c>
      <c r="Z3298" s="12">
        <v>0</v>
      </c>
    </row>
    <row r="3299" spans="1:26" x14ac:dyDescent="0.25">
      <c r="A3299" s="8" t="s">
        <v>20</v>
      </c>
      <c r="B3299" s="9" t="s">
        <v>3628</v>
      </c>
      <c r="C3299" s="13">
        <v>201</v>
      </c>
      <c r="D3299" s="13">
        <v>114</v>
      </c>
      <c r="E3299" s="13">
        <v>84</v>
      </c>
      <c r="F3299" s="13">
        <v>338</v>
      </c>
      <c r="G3299" s="9" t="s">
        <v>1165</v>
      </c>
      <c r="H3299" s="13">
        <v>22000</v>
      </c>
      <c r="I3299" s="13">
        <v>6610326</v>
      </c>
      <c r="J3299" s="9" t="s">
        <v>599</v>
      </c>
      <c r="K3299" s="9" t="s">
        <v>1074</v>
      </c>
      <c r="L3299" s="9"/>
      <c r="M3299" s="13"/>
      <c r="N3299" s="13"/>
      <c r="O3299" s="9"/>
      <c r="P3299" s="13"/>
      <c r="Q3299" s="13">
        <v>127</v>
      </c>
      <c r="R3299" s="9" t="s">
        <v>25</v>
      </c>
      <c r="S3299" s="9" t="s">
        <v>26</v>
      </c>
      <c r="T3299" s="9" t="s">
        <v>249</v>
      </c>
      <c r="U3299" s="13"/>
      <c r="V3299" s="13">
        <v>2007</v>
      </c>
      <c r="W3299" s="13">
        <v>929</v>
      </c>
      <c r="X3299" s="13">
        <v>7.2</v>
      </c>
      <c r="Y3299" s="13">
        <v>1.85</v>
      </c>
      <c r="Z3299" s="14">
        <v>0</v>
      </c>
    </row>
    <row r="3300" spans="1:26" x14ac:dyDescent="0.25">
      <c r="A3300" s="5" t="s">
        <v>20</v>
      </c>
      <c r="B3300" s="6" t="s">
        <v>3629</v>
      </c>
      <c r="C3300" s="11">
        <v>32</v>
      </c>
      <c r="D3300" s="11">
        <v>76</v>
      </c>
      <c r="E3300" s="11">
        <v>17</v>
      </c>
      <c r="F3300" s="11">
        <v>571</v>
      </c>
      <c r="G3300" s="6" t="s">
        <v>1060</v>
      </c>
      <c r="H3300" s="11">
        <v>591</v>
      </c>
      <c r="I3300" s="11">
        <v>6126237</v>
      </c>
      <c r="J3300" s="6" t="s">
        <v>599</v>
      </c>
      <c r="K3300" s="6" t="s">
        <v>4459</v>
      </c>
      <c r="L3300" s="6"/>
      <c r="M3300" s="11"/>
      <c r="N3300" s="11"/>
      <c r="O3300" s="6"/>
      <c r="P3300" s="11"/>
      <c r="Q3300" s="11">
        <v>41</v>
      </c>
      <c r="R3300" s="6" t="s">
        <v>25</v>
      </c>
      <c r="S3300" s="6" t="s">
        <v>26</v>
      </c>
      <c r="T3300" s="6" t="s">
        <v>54</v>
      </c>
      <c r="U3300" s="11"/>
      <c r="V3300" s="11">
        <v>2003</v>
      </c>
      <c r="W3300" s="11">
        <v>579</v>
      </c>
      <c r="X3300" s="11">
        <v>4.8</v>
      </c>
      <c r="Y3300" s="11">
        <v>1.85</v>
      </c>
      <c r="Z3300" s="12">
        <v>419</v>
      </c>
    </row>
    <row r="3301" spans="1:26" x14ac:dyDescent="0.25">
      <c r="A3301" s="8" t="s">
        <v>20</v>
      </c>
      <c r="B3301" s="9" t="s">
        <v>353</v>
      </c>
      <c r="C3301" s="13">
        <v>117</v>
      </c>
      <c r="D3301" s="13">
        <v>119</v>
      </c>
      <c r="E3301" s="13">
        <v>188</v>
      </c>
      <c r="F3301" s="13">
        <v>35</v>
      </c>
      <c r="G3301" s="9" t="s">
        <v>3630</v>
      </c>
      <c r="H3301" s="13">
        <v>187</v>
      </c>
      <c r="I3301" s="13">
        <v>6047856</v>
      </c>
      <c r="J3301" s="9" t="s">
        <v>497</v>
      </c>
      <c r="K3301" s="9" t="s">
        <v>5507</v>
      </c>
      <c r="L3301" s="9" t="s">
        <v>1074</v>
      </c>
      <c r="M3301" s="13" t="s">
        <v>2604</v>
      </c>
      <c r="N3301" s="13"/>
      <c r="O3301" s="9"/>
      <c r="P3301" s="13"/>
      <c r="Q3301" s="13">
        <v>327</v>
      </c>
      <c r="R3301" s="9" t="s">
        <v>25</v>
      </c>
      <c r="S3301" s="9" t="s">
        <v>26</v>
      </c>
      <c r="T3301" s="9" t="s">
        <v>249</v>
      </c>
      <c r="U3301" s="13">
        <v>8500000</v>
      </c>
      <c r="V3301" s="13">
        <v>2000</v>
      </c>
      <c r="W3301" s="13">
        <v>127</v>
      </c>
      <c r="X3301" s="13">
        <v>6.7</v>
      </c>
      <c r="Y3301" s="13">
        <v>1.85</v>
      </c>
      <c r="Z3301" s="14">
        <v>1000</v>
      </c>
    </row>
    <row r="3302" spans="1:26" x14ac:dyDescent="0.25">
      <c r="A3302" s="5" t="s">
        <v>20</v>
      </c>
      <c r="B3302" s="6" t="s">
        <v>1714</v>
      </c>
      <c r="C3302" s="11">
        <v>136</v>
      </c>
      <c r="D3302" s="11">
        <v>99</v>
      </c>
      <c r="E3302" s="11">
        <v>23</v>
      </c>
      <c r="F3302" s="11">
        <v>471</v>
      </c>
      <c r="G3302" s="6" t="s">
        <v>1044</v>
      </c>
      <c r="H3302" s="11">
        <v>1000</v>
      </c>
      <c r="I3302" s="11">
        <v>4681503</v>
      </c>
      <c r="J3302" s="6" t="s">
        <v>599</v>
      </c>
      <c r="K3302" s="6" t="s">
        <v>1074</v>
      </c>
      <c r="L3302" s="6"/>
      <c r="M3302" s="11"/>
      <c r="N3302" s="11"/>
      <c r="O3302" s="6"/>
      <c r="P3302" s="11"/>
      <c r="Q3302" s="11">
        <v>238</v>
      </c>
      <c r="R3302" s="6" t="s">
        <v>25</v>
      </c>
      <c r="S3302" s="6" t="s">
        <v>26</v>
      </c>
      <c r="T3302" s="6" t="s">
        <v>249</v>
      </c>
      <c r="U3302" s="11">
        <v>9000000</v>
      </c>
      <c r="V3302" s="11">
        <v>2002</v>
      </c>
      <c r="W3302" s="11">
        <v>710</v>
      </c>
      <c r="X3302" s="11">
        <v>7</v>
      </c>
      <c r="Y3302" s="11">
        <v>2.35</v>
      </c>
      <c r="Z3302" s="12">
        <v>838</v>
      </c>
    </row>
    <row r="3303" spans="1:26" x14ac:dyDescent="0.25">
      <c r="A3303" s="8" t="s">
        <v>20</v>
      </c>
      <c r="B3303" s="9" t="s">
        <v>3631</v>
      </c>
      <c r="C3303" s="13">
        <v>15</v>
      </c>
      <c r="D3303" s="13">
        <v>79</v>
      </c>
      <c r="E3303" s="13">
        <v>157</v>
      </c>
      <c r="F3303" s="13">
        <v>219</v>
      </c>
      <c r="G3303" s="9" t="s">
        <v>1882</v>
      </c>
      <c r="H3303" s="13">
        <v>4000</v>
      </c>
      <c r="I3303" s="13">
        <v>4350774</v>
      </c>
      <c r="J3303" s="9" t="s">
        <v>599</v>
      </c>
      <c r="K3303" s="9"/>
      <c r="L3303" s="9"/>
      <c r="M3303" s="13"/>
      <c r="N3303" s="13"/>
      <c r="O3303" s="9"/>
      <c r="P3303" s="13"/>
      <c r="Q3303" s="13">
        <v>52</v>
      </c>
      <c r="R3303" s="9" t="s">
        <v>25</v>
      </c>
      <c r="S3303" s="9" t="s">
        <v>26</v>
      </c>
      <c r="T3303" s="9" t="s">
        <v>27</v>
      </c>
      <c r="U3303" s="13">
        <v>8000000</v>
      </c>
      <c r="V3303" s="13">
        <v>1994</v>
      </c>
      <c r="W3303" s="13">
        <v>248</v>
      </c>
      <c r="X3303" s="13">
        <v>6.5</v>
      </c>
      <c r="Y3303" s="13">
        <v>1.85</v>
      </c>
      <c r="Z3303" s="14">
        <v>0</v>
      </c>
    </row>
    <row r="3304" spans="1:26" x14ac:dyDescent="0.25">
      <c r="A3304" s="5" t="s">
        <v>20</v>
      </c>
      <c r="B3304" s="6" t="s">
        <v>2742</v>
      </c>
      <c r="C3304" s="11">
        <v>46</v>
      </c>
      <c r="D3304" s="11">
        <v>114</v>
      </c>
      <c r="E3304" s="11">
        <v>6</v>
      </c>
      <c r="F3304" s="11">
        <v>633</v>
      </c>
      <c r="G3304" s="6" t="s">
        <v>3574</v>
      </c>
      <c r="H3304" s="11">
        <v>970</v>
      </c>
      <c r="I3304" s="11">
        <v>3420871</v>
      </c>
      <c r="J3304" s="6" t="s">
        <v>1074</v>
      </c>
      <c r="K3304" s="6" t="s">
        <v>4118</v>
      </c>
      <c r="L3304" s="6" t="s">
        <v>4459</v>
      </c>
      <c r="M3304" s="11"/>
      <c r="N3304" s="11"/>
      <c r="O3304" s="6"/>
      <c r="P3304" s="11"/>
      <c r="Q3304" s="11">
        <v>81</v>
      </c>
      <c r="R3304" s="6" t="s">
        <v>25</v>
      </c>
      <c r="S3304" s="6" t="s">
        <v>26</v>
      </c>
      <c r="T3304" s="6" t="s">
        <v>54</v>
      </c>
      <c r="U3304" s="11"/>
      <c r="V3304" s="11">
        <v>2006</v>
      </c>
      <c r="W3304" s="11">
        <v>906</v>
      </c>
      <c r="X3304" s="11">
        <v>7.4</v>
      </c>
      <c r="Y3304" s="11">
        <v>1.85</v>
      </c>
      <c r="Z3304" s="12">
        <v>0</v>
      </c>
    </row>
    <row r="3305" spans="1:26" x14ac:dyDescent="0.25">
      <c r="A3305" s="8" t="s">
        <v>20</v>
      </c>
      <c r="B3305" s="9" t="s">
        <v>42</v>
      </c>
      <c r="C3305" s="13">
        <v>1</v>
      </c>
      <c r="D3305" s="13">
        <v>30</v>
      </c>
      <c r="E3305" s="13"/>
      <c r="F3305" s="13">
        <v>140</v>
      </c>
      <c r="G3305" s="9" t="s">
        <v>3632</v>
      </c>
      <c r="H3305" s="13">
        <v>177</v>
      </c>
      <c r="I3305" s="13"/>
      <c r="J3305" s="9" t="s">
        <v>1074</v>
      </c>
      <c r="K3305" s="9" t="s">
        <v>4459</v>
      </c>
      <c r="L3305" s="9"/>
      <c r="M3305" s="13"/>
      <c r="N3305" s="13"/>
      <c r="O3305" s="9"/>
      <c r="P3305" s="13"/>
      <c r="Q3305" s="13">
        <v>54</v>
      </c>
      <c r="R3305" s="9" t="s">
        <v>25</v>
      </c>
      <c r="S3305" s="9" t="s">
        <v>26</v>
      </c>
      <c r="T3305" s="9" t="s">
        <v>436</v>
      </c>
      <c r="U3305" s="13"/>
      <c r="V3305" s="13"/>
      <c r="W3305" s="13">
        <v>170</v>
      </c>
      <c r="X3305" s="13">
        <v>3.5</v>
      </c>
      <c r="Y3305" s="13">
        <v>1.78</v>
      </c>
      <c r="Z3305" s="14">
        <v>748</v>
      </c>
    </row>
    <row r="3306" spans="1:26" x14ac:dyDescent="0.25">
      <c r="A3306" s="5" t="s">
        <v>20</v>
      </c>
      <c r="B3306" s="6" t="s">
        <v>3633</v>
      </c>
      <c r="C3306" s="11">
        <v>41</v>
      </c>
      <c r="D3306" s="11">
        <v>91</v>
      </c>
      <c r="E3306" s="11">
        <v>12</v>
      </c>
      <c r="F3306" s="11">
        <v>297</v>
      </c>
      <c r="G3306" s="6" t="s">
        <v>3634</v>
      </c>
      <c r="H3306" s="11">
        <v>1000</v>
      </c>
      <c r="I3306" s="11"/>
      <c r="J3306" s="6" t="s">
        <v>497</v>
      </c>
      <c r="K3306" s="6" t="s">
        <v>378</v>
      </c>
      <c r="L3306" s="6" t="s">
        <v>599</v>
      </c>
      <c r="M3306" s="11" t="s">
        <v>4459</v>
      </c>
      <c r="N3306" s="11" t="s">
        <v>2970</v>
      </c>
      <c r="O3306" s="6"/>
      <c r="P3306" s="11"/>
      <c r="Q3306" s="11">
        <v>56</v>
      </c>
      <c r="R3306" s="6" t="s">
        <v>25</v>
      </c>
      <c r="S3306" s="6" t="s">
        <v>26</v>
      </c>
      <c r="T3306" s="6" t="s">
        <v>54</v>
      </c>
      <c r="U3306" s="11">
        <v>9000000</v>
      </c>
      <c r="V3306" s="11">
        <v>1984</v>
      </c>
      <c r="W3306" s="11">
        <v>300</v>
      </c>
      <c r="X3306" s="11">
        <v>5.7</v>
      </c>
      <c r="Y3306" s="11">
        <v>1.85</v>
      </c>
      <c r="Z3306" s="12">
        <v>0</v>
      </c>
    </row>
    <row r="3307" spans="1:26" x14ac:dyDescent="0.25">
      <c r="A3307" s="8" t="s">
        <v>20</v>
      </c>
      <c r="B3307" s="9" t="s">
        <v>3205</v>
      </c>
      <c r="C3307" s="13">
        <v>65</v>
      </c>
      <c r="D3307" s="13">
        <v>95</v>
      </c>
      <c r="E3307" s="13">
        <v>49</v>
      </c>
      <c r="F3307" s="13">
        <v>261</v>
      </c>
      <c r="G3307" s="9" t="s">
        <v>1849</v>
      </c>
      <c r="H3307" s="13">
        <v>702</v>
      </c>
      <c r="I3307" s="13">
        <v>2955039</v>
      </c>
      <c r="J3307" s="9" t="s">
        <v>3170</v>
      </c>
      <c r="K3307" s="9" t="s">
        <v>1074</v>
      </c>
      <c r="L3307" s="9" t="s">
        <v>5506</v>
      </c>
      <c r="M3307" s="13"/>
      <c r="N3307" s="13"/>
      <c r="O3307" s="9"/>
      <c r="P3307" s="13"/>
      <c r="Q3307" s="13">
        <v>27</v>
      </c>
      <c r="R3307" s="9" t="s">
        <v>25</v>
      </c>
      <c r="S3307" s="9" t="s">
        <v>26</v>
      </c>
      <c r="T3307" s="9" t="s">
        <v>27</v>
      </c>
      <c r="U3307" s="13">
        <v>9000000</v>
      </c>
      <c r="V3307" s="13">
        <v>2007</v>
      </c>
      <c r="W3307" s="13">
        <v>616</v>
      </c>
      <c r="X3307" s="13">
        <v>6.2</v>
      </c>
      <c r="Y3307" s="13">
        <v>2.35</v>
      </c>
      <c r="Z3307" s="14">
        <v>313</v>
      </c>
    </row>
    <row r="3308" spans="1:26" x14ac:dyDescent="0.25">
      <c r="A3308" s="5" t="s">
        <v>20</v>
      </c>
      <c r="B3308" s="6" t="s">
        <v>2877</v>
      </c>
      <c r="C3308" s="11">
        <v>100</v>
      </c>
      <c r="D3308" s="11">
        <v>103</v>
      </c>
      <c r="E3308" s="11">
        <v>38</v>
      </c>
      <c r="F3308" s="11">
        <v>316</v>
      </c>
      <c r="G3308" s="6" t="s">
        <v>237</v>
      </c>
      <c r="H3308" s="11">
        <v>745</v>
      </c>
      <c r="I3308" s="11">
        <v>1530535</v>
      </c>
      <c r="J3308" s="6" t="s">
        <v>599</v>
      </c>
      <c r="K3308" s="6" t="s">
        <v>1074</v>
      </c>
      <c r="L3308" s="6" t="s">
        <v>4459</v>
      </c>
      <c r="M3308" s="11"/>
      <c r="N3308" s="11"/>
      <c r="O3308" s="6"/>
      <c r="P3308" s="11"/>
      <c r="Q3308" s="11">
        <v>63</v>
      </c>
      <c r="R3308" s="6" t="s">
        <v>25</v>
      </c>
      <c r="S3308" s="6" t="s">
        <v>26</v>
      </c>
      <c r="T3308" s="6" t="s">
        <v>249</v>
      </c>
      <c r="U3308" s="11">
        <v>9000000</v>
      </c>
      <c r="V3308" s="11">
        <v>2005</v>
      </c>
      <c r="W3308" s="11">
        <v>591</v>
      </c>
      <c r="X3308" s="11">
        <v>5.7</v>
      </c>
      <c r="Y3308" s="11">
        <v>2.35</v>
      </c>
      <c r="Z3308" s="12">
        <v>215</v>
      </c>
    </row>
    <row r="3309" spans="1:26" x14ac:dyDescent="0.25">
      <c r="A3309" s="8" t="s">
        <v>20</v>
      </c>
      <c r="B3309" s="9" t="s">
        <v>2701</v>
      </c>
      <c r="C3309" s="13">
        <v>129</v>
      </c>
      <c r="D3309" s="13">
        <v>92</v>
      </c>
      <c r="E3309" s="13">
        <v>26</v>
      </c>
      <c r="F3309" s="13">
        <v>611</v>
      </c>
      <c r="G3309" s="9" t="s">
        <v>211</v>
      </c>
      <c r="H3309" s="13">
        <v>1000</v>
      </c>
      <c r="I3309" s="13">
        <v>4881867</v>
      </c>
      <c r="J3309" s="9" t="s">
        <v>599</v>
      </c>
      <c r="K3309" s="9" t="s">
        <v>2909</v>
      </c>
      <c r="L3309" s="9"/>
      <c r="M3309" s="13"/>
      <c r="N3309" s="13"/>
      <c r="O3309" s="9"/>
      <c r="P3309" s="13"/>
      <c r="Q3309" s="13">
        <v>76</v>
      </c>
      <c r="R3309" s="9" t="s">
        <v>25</v>
      </c>
      <c r="S3309" s="9" t="s">
        <v>26</v>
      </c>
      <c r="T3309" s="9" t="s">
        <v>249</v>
      </c>
      <c r="U3309" s="13">
        <v>9000000</v>
      </c>
      <c r="V3309" s="13">
        <v>2008</v>
      </c>
      <c r="W3309" s="13">
        <v>1000</v>
      </c>
      <c r="X3309" s="13">
        <v>6.4</v>
      </c>
      <c r="Y3309" s="13">
        <v>1.85</v>
      </c>
      <c r="Z3309" s="14">
        <v>1000</v>
      </c>
    </row>
    <row r="3310" spans="1:26" x14ac:dyDescent="0.25">
      <c r="A3310" s="5" t="s">
        <v>20</v>
      </c>
      <c r="B3310" s="6" t="s">
        <v>2778</v>
      </c>
      <c r="C3310" s="11">
        <v>103</v>
      </c>
      <c r="D3310" s="11">
        <v>124</v>
      </c>
      <c r="E3310" s="11">
        <v>162</v>
      </c>
      <c r="F3310" s="11">
        <v>277</v>
      </c>
      <c r="G3310" s="6" t="s">
        <v>139</v>
      </c>
      <c r="H3310" s="11">
        <v>23000</v>
      </c>
      <c r="I3310" s="11">
        <v>1043487</v>
      </c>
      <c r="J3310" s="6" t="s">
        <v>1074</v>
      </c>
      <c r="K3310" s="6" t="s">
        <v>2909</v>
      </c>
      <c r="L3310" s="6"/>
      <c r="M3310" s="11"/>
      <c r="N3310" s="11"/>
      <c r="O3310" s="6"/>
      <c r="P3310" s="11"/>
      <c r="Q3310" s="11">
        <v>314</v>
      </c>
      <c r="R3310" s="6" t="s">
        <v>25</v>
      </c>
      <c r="S3310" s="6" t="s">
        <v>34</v>
      </c>
      <c r="T3310" s="6" t="s">
        <v>249</v>
      </c>
      <c r="U3310" s="11"/>
      <c r="V3310" s="11">
        <v>1998</v>
      </c>
      <c r="W3310" s="11">
        <v>776</v>
      </c>
      <c r="X3310" s="11">
        <v>7</v>
      </c>
      <c r="Y3310" s="11">
        <v>1.85</v>
      </c>
      <c r="Z3310" s="12">
        <v>0</v>
      </c>
    </row>
    <row r="3311" spans="1:26" x14ac:dyDescent="0.25">
      <c r="A3311" s="8" t="s">
        <v>20</v>
      </c>
      <c r="B3311" s="9" t="s">
        <v>3637</v>
      </c>
      <c r="C3311" s="13">
        <v>77</v>
      </c>
      <c r="D3311" s="13">
        <v>156</v>
      </c>
      <c r="E3311" s="13">
        <v>43</v>
      </c>
      <c r="F3311" s="13">
        <v>0</v>
      </c>
      <c r="G3311" s="9" t="s">
        <v>3638</v>
      </c>
      <c r="H3311" s="13">
        <v>45</v>
      </c>
      <c r="I3311" s="13">
        <v>770629</v>
      </c>
      <c r="J3311" s="9" t="s">
        <v>478</v>
      </c>
      <c r="K3311" s="9" t="s">
        <v>1786</v>
      </c>
      <c r="L3311" s="9" t="s">
        <v>5505</v>
      </c>
      <c r="M3311" s="13" t="s">
        <v>2604</v>
      </c>
      <c r="N3311" s="13"/>
      <c r="O3311" s="9"/>
      <c r="P3311" s="13"/>
      <c r="Q3311" s="13">
        <v>24</v>
      </c>
      <c r="R3311" s="9" t="s">
        <v>3044</v>
      </c>
      <c r="S3311" s="9" t="s">
        <v>1624</v>
      </c>
      <c r="T3311" s="9" t="s">
        <v>1430</v>
      </c>
      <c r="U3311" s="13"/>
      <c r="V3311" s="13">
        <v>2016</v>
      </c>
      <c r="W3311" s="13">
        <v>5</v>
      </c>
      <c r="X3311" s="13">
        <v>7.7</v>
      </c>
      <c r="Y3311" s="13">
        <v>2.35</v>
      </c>
      <c r="Z3311" s="14">
        <v>0</v>
      </c>
    </row>
    <row r="3312" spans="1:26" x14ac:dyDescent="0.25">
      <c r="A3312" s="5" t="s">
        <v>20</v>
      </c>
      <c r="B3312" s="6" t="s">
        <v>2874</v>
      </c>
      <c r="C3312" s="11">
        <v>67</v>
      </c>
      <c r="D3312" s="11">
        <v>84</v>
      </c>
      <c r="E3312" s="11">
        <v>64</v>
      </c>
      <c r="F3312" s="11">
        <v>748</v>
      </c>
      <c r="G3312" s="6" t="s">
        <v>3639</v>
      </c>
      <c r="H3312" s="11">
        <v>2000</v>
      </c>
      <c r="I3312" s="11">
        <v>11860839</v>
      </c>
      <c r="J3312" s="6" t="s">
        <v>41</v>
      </c>
      <c r="K3312" s="6" t="s">
        <v>2909</v>
      </c>
      <c r="L3312" s="6"/>
      <c r="M3312" s="11"/>
      <c r="N3312" s="11"/>
      <c r="O3312" s="6"/>
      <c r="P3312" s="11"/>
      <c r="Q3312" s="11">
        <v>21</v>
      </c>
      <c r="R3312" s="6" t="s">
        <v>25</v>
      </c>
      <c r="S3312" s="6" t="s">
        <v>26</v>
      </c>
      <c r="T3312" s="6" t="s">
        <v>54</v>
      </c>
      <c r="U3312" s="11">
        <v>9000000</v>
      </c>
      <c r="V3312" s="11">
        <v>2011</v>
      </c>
      <c r="W3312" s="11">
        <v>892</v>
      </c>
      <c r="X3312" s="11">
        <v>5.4</v>
      </c>
      <c r="Y3312" s="11">
        <v>1.85</v>
      </c>
      <c r="Z3312" s="12">
        <v>0</v>
      </c>
    </row>
    <row r="3313" spans="1:26" x14ac:dyDescent="0.25">
      <c r="A3313" s="8" t="s">
        <v>20</v>
      </c>
      <c r="B3313" s="9" t="s">
        <v>3640</v>
      </c>
      <c r="C3313" s="13">
        <v>31</v>
      </c>
      <c r="D3313" s="13">
        <v>300</v>
      </c>
      <c r="E3313" s="13">
        <v>6</v>
      </c>
      <c r="F3313" s="13">
        <v>6</v>
      </c>
      <c r="G3313" s="9" t="s">
        <v>3641</v>
      </c>
      <c r="H3313" s="13">
        <v>7</v>
      </c>
      <c r="I3313" s="13">
        <v>454255</v>
      </c>
      <c r="J3313" s="9" t="s">
        <v>497</v>
      </c>
      <c r="K3313" s="9" t="s">
        <v>378</v>
      </c>
      <c r="L3313" s="9" t="s">
        <v>1074</v>
      </c>
      <c r="M3313" s="13" t="s">
        <v>5155</v>
      </c>
      <c r="N3313" s="13" t="s">
        <v>5508</v>
      </c>
      <c r="O3313" s="9"/>
      <c r="P3313" s="13"/>
      <c r="Q3313" s="13">
        <v>47</v>
      </c>
      <c r="R3313" s="9" t="s">
        <v>3150</v>
      </c>
      <c r="S3313" s="9" t="s">
        <v>3151</v>
      </c>
      <c r="T3313" s="9" t="s">
        <v>249</v>
      </c>
      <c r="U3313" s="13">
        <v>400000000</v>
      </c>
      <c r="V3313" s="13">
        <v>2001</v>
      </c>
      <c r="W3313" s="13">
        <v>6</v>
      </c>
      <c r="X3313" s="13">
        <v>6.6</v>
      </c>
      <c r="Y3313" s="13">
        <v>1.85</v>
      </c>
      <c r="Z3313" s="14">
        <v>124</v>
      </c>
    </row>
    <row r="3314" spans="1:26" x14ac:dyDescent="0.25">
      <c r="A3314" s="5" t="s">
        <v>20</v>
      </c>
      <c r="B3314" s="6" t="s">
        <v>3642</v>
      </c>
      <c r="C3314" s="11">
        <v>76</v>
      </c>
      <c r="D3314" s="11">
        <v>120</v>
      </c>
      <c r="E3314" s="11">
        <v>930</v>
      </c>
      <c r="F3314" s="11">
        <v>433</v>
      </c>
      <c r="G3314" s="6" t="s">
        <v>857</v>
      </c>
      <c r="H3314" s="11">
        <v>982</v>
      </c>
      <c r="I3314" s="11">
        <v>349618</v>
      </c>
      <c r="J3314" s="6" t="s">
        <v>1786</v>
      </c>
      <c r="K3314" s="6"/>
      <c r="L3314" s="6"/>
      <c r="M3314" s="11"/>
      <c r="N3314" s="11"/>
      <c r="O3314" s="6"/>
      <c r="P3314" s="11"/>
      <c r="Q3314" s="11">
        <v>45</v>
      </c>
      <c r="R3314" s="6" t="s">
        <v>25</v>
      </c>
      <c r="S3314" s="6" t="s">
        <v>1943</v>
      </c>
      <c r="T3314" s="6" t="s">
        <v>249</v>
      </c>
      <c r="U3314" s="11">
        <v>9000000</v>
      </c>
      <c r="V3314" s="11">
        <v>1990</v>
      </c>
      <c r="W3314" s="11">
        <v>602</v>
      </c>
      <c r="X3314" s="11">
        <v>6.1</v>
      </c>
      <c r="Y3314" s="11">
        <v>1.85</v>
      </c>
      <c r="Z3314" s="12">
        <v>375</v>
      </c>
    </row>
    <row r="3315" spans="1:26" x14ac:dyDescent="0.25">
      <c r="A3315" s="8" t="s">
        <v>20</v>
      </c>
      <c r="B3315" s="9" t="s">
        <v>3643</v>
      </c>
      <c r="C3315" s="13">
        <v>17</v>
      </c>
      <c r="D3315" s="13">
        <v>98</v>
      </c>
      <c r="E3315" s="13">
        <v>0</v>
      </c>
      <c r="F3315" s="13">
        <v>5</v>
      </c>
      <c r="G3315" s="9" t="s">
        <v>3644</v>
      </c>
      <c r="H3315" s="13">
        <v>186</v>
      </c>
      <c r="I3315" s="13"/>
      <c r="J3315" s="9" t="s">
        <v>599</v>
      </c>
      <c r="K3315" s="9"/>
      <c r="L3315" s="9"/>
      <c r="M3315" s="13"/>
      <c r="N3315" s="13"/>
      <c r="O3315" s="9"/>
      <c r="P3315" s="13"/>
      <c r="Q3315" s="13">
        <v>1</v>
      </c>
      <c r="R3315" s="9" t="s">
        <v>537</v>
      </c>
      <c r="S3315" s="9" t="s">
        <v>538</v>
      </c>
      <c r="T3315" s="9" t="s">
        <v>42</v>
      </c>
      <c r="U3315" s="13"/>
      <c r="V3315" s="13">
        <v>2014</v>
      </c>
      <c r="W3315" s="13">
        <v>41</v>
      </c>
      <c r="X3315" s="13">
        <v>6.1</v>
      </c>
      <c r="Y3315" s="13">
        <v>2.35</v>
      </c>
      <c r="Z3315" s="14">
        <v>348</v>
      </c>
    </row>
    <row r="3316" spans="1:26" x14ac:dyDescent="0.25">
      <c r="A3316" s="5" t="s">
        <v>20</v>
      </c>
      <c r="B3316" s="6" t="s">
        <v>2769</v>
      </c>
      <c r="C3316" s="11">
        <v>81</v>
      </c>
      <c r="D3316" s="11">
        <v>121</v>
      </c>
      <c r="E3316" s="11">
        <v>608</v>
      </c>
      <c r="F3316" s="11">
        <v>25</v>
      </c>
      <c r="G3316" s="6" t="s">
        <v>3211</v>
      </c>
      <c r="H3316" s="11">
        <v>149</v>
      </c>
      <c r="I3316" s="11">
        <v>112935</v>
      </c>
      <c r="J3316" s="6" t="s">
        <v>1074</v>
      </c>
      <c r="K3316" s="6"/>
      <c r="L3316" s="6"/>
      <c r="M3316" s="11"/>
      <c r="N3316" s="11"/>
      <c r="O3316" s="6"/>
      <c r="P3316" s="11"/>
      <c r="Q3316" s="11">
        <v>94</v>
      </c>
      <c r="R3316" s="6" t="s">
        <v>25</v>
      </c>
      <c r="S3316" s="6" t="s">
        <v>34</v>
      </c>
      <c r="T3316" s="6" t="s">
        <v>249</v>
      </c>
      <c r="U3316" s="11">
        <v>9000000</v>
      </c>
      <c r="V3316" s="11">
        <v>2002</v>
      </c>
      <c r="W3316" s="11">
        <v>44</v>
      </c>
      <c r="X3316" s="11">
        <v>7.6</v>
      </c>
      <c r="Y3316" s="11">
        <v>1.85</v>
      </c>
      <c r="Z3316" s="12">
        <v>484</v>
      </c>
    </row>
    <row r="3317" spans="1:26" x14ac:dyDescent="0.25">
      <c r="A3317" s="8" t="s">
        <v>20</v>
      </c>
      <c r="B3317" s="9" t="s">
        <v>3645</v>
      </c>
      <c r="C3317" s="13">
        <v>26</v>
      </c>
      <c r="D3317" s="13">
        <v>97</v>
      </c>
      <c r="E3317" s="13">
        <v>3</v>
      </c>
      <c r="F3317" s="13">
        <v>204</v>
      </c>
      <c r="G3317" s="9" t="s">
        <v>387</v>
      </c>
      <c r="H3317" s="13">
        <v>679</v>
      </c>
      <c r="I3317" s="13">
        <v>883887</v>
      </c>
      <c r="J3317" s="9" t="s">
        <v>1074</v>
      </c>
      <c r="K3317" s="9"/>
      <c r="L3317" s="9"/>
      <c r="M3317" s="13"/>
      <c r="N3317" s="13"/>
      <c r="O3317" s="9"/>
      <c r="P3317" s="13"/>
      <c r="Q3317" s="13">
        <v>14</v>
      </c>
      <c r="R3317" s="9" t="s">
        <v>25</v>
      </c>
      <c r="S3317" s="9" t="s">
        <v>26</v>
      </c>
      <c r="T3317" s="9" t="s">
        <v>54</v>
      </c>
      <c r="U3317" s="13">
        <v>9000000</v>
      </c>
      <c r="V3317" s="13">
        <v>2009</v>
      </c>
      <c r="W3317" s="13">
        <v>537</v>
      </c>
      <c r="X3317" s="13">
        <v>6.2</v>
      </c>
      <c r="Y3317" s="13">
        <v>2.35</v>
      </c>
      <c r="Z3317" s="14">
        <v>0</v>
      </c>
    </row>
    <row r="3318" spans="1:26" x14ac:dyDescent="0.25">
      <c r="A3318" s="5" t="s">
        <v>20</v>
      </c>
      <c r="B3318" s="6" t="s">
        <v>3129</v>
      </c>
      <c r="C3318" s="11">
        <v>24</v>
      </c>
      <c r="D3318" s="11">
        <v>86</v>
      </c>
      <c r="E3318" s="11">
        <v>11</v>
      </c>
      <c r="F3318" s="11">
        <v>18</v>
      </c>
      <c r="G3318" s="6" t="s">
        <v>3646</v>
      </c>
      <c r="H3318" s="11">
        <v>185</v>
      </c>
      <c r="I3318" s="11">
        <v>13751</v>
      </c>
      <c r="J3318" s="6" t="s">
        <v>1074</v>
      </c>
      <c r="K3318" s="6" t="s">
        <v>4118</v>
      </c>
      <c r="L3318" s="6"/>
      <c r="M3318" s="11"/>
      <c r="N3318" s="11"/>
      <c r="O3318" s="6"/>
      <c r="P3318" s="11"/>
      <c r="Q3318" s="11">
        <v>6</v>
      </c>
      <c r="R3318" s="6" t="s">
        <v>25</v>
      </c>
      <c r="S3318" s="6" t="s">
        <v>163</v>
      </c>
      <c r="T3318" s="6" t="s">
        <v>54</v>
      </c>
      <c r="U3318" s="11">
        <v>11400000</v>
      </c>
      <c r="V3318" s="11">
        <v>2006</v>
      </c>
      <c r="W3318" s="11">
        <v>62</v>
      </c>
      <c r="X3318" s="11">
        <v>6.6</v>
      </c>
      <c r="Y3318" s="11">
        <v>1.85</v>
      </c>
      <c r="Z3318" s="12">
        <v>135</v>
      </c>
    </row>
    <row r="3319" spans="1:26" x14ac:dyDescent="0.25">
      <c r="A3319" s="8" t="s">
        <v>20</v>
      </c>
      <c r="B3319" s="9" t="s">
        <v>2032</v>
      </c>
      <c r="C3319" s="13">
        <v>44</v>
      </c>
      <c r="D3319" s="13">
        <v>93</v>
      </c>
      <c r="E3319" s="13">
        <v>8</v>
      </c>
      <c r="F3319" s="13">
        <v>558</v>
      </c>
      <c r="G3319" s="9" t="s">
        <v>752</v>
      </c>
      <c r="H3319" s="13">
        <v>22000</v>
      </c>
      <c r="I3319" s="13"/>
      <c r="J3319" s="9" t="s">
        <v>497</v>
      </c>
      <c r="K3319" s="9" t="s">
        <v>5507</v>
      </c>
      <c r="L3319" s="9" t="s">
        <v>2604</v>
      </c>
      <c r="M3319" s="13"/>
      <c r="N3319" s="13"/>
      <c r="O3319" s="9"/>
      <c r="P3319" s="13"/>
      <c r="Q3319" s="13">
        <v>57</v>
      </c>
      <c r="R3319" s="9" t="s">
        <v>25</v>
      </c>
      <c r="S3319" s="9" t="s">
        <v>26</v>
      </c>
      <c r="T3319" s="9" t="s">
        <v>249</v>
      </c>
      <c r="U3319" s="13">
        <v>19000000</v>
      </c>
      <c r="V3319" s="13">
        <v>2015</v>
      </c>
      <c r="W3319" s="13">
        <v>1000</v>
      </c>
      <c r="X3319" s="13">
        <v>6.1</v>
      </c>
      <c r="Y3319" s="13">
        <v>2.35</v>
      </c>
      <c r="Z3319" s="14">
        <v>0</v>
      </c>
    </row>
    <row r="3320" spans="1:26" x14ac:dyDescent="0.25">
      <c r="A3320" s="5" t="s">
        <v>20</v>
      </c>
      <c r="B3320" s="6" t="s">
        <v>3647</v>
      </c>
      <c r="C3320" s="11">
        <v>80</v>
      </c>
      <c r="D3320" s="11">
        <v>45</v>
      </c>
      <c r="E3320" s="11">
        <v>28</v>
      </c>
      <c r="F3320" s="11">
        <v>104</v>
      </c>
      <c r="G3320" s="6" t="s">
        <v>3648</v>
      </c>
      <c r="H3320" s="11">
        <v>573</v>
      </c>
      <c r="I3320" s="11">
        <v>145109</v>
      </c>
      <c r="J3320" s="6" t="s">
        <v>1074</v>
      </c>
      <c r="K3320" s="6" t="s">
        <v>5155</v>
      </c>
      <c r="L3320" s="6" t="s">
        <v>2604</v>
      </c>
      <c r="M3320" s="11" t="s">
        <v>5508</v>
      </c>
      <c r="N3320" s="11"/>
      <c r="O3320" s="6"/>
      <c r="P3320" s="11"/>
      <c r="Q3320" s="11">
        <v>44</v>
      </c>
      <c r="R3320" s="6" t="s">
        <v>3649</v>
      </c>
      <c r="S3320" s="6" t="s">
        <v>2071</v>
      </c>
      <c r="T3320" s="6" t="s">
        <v>1430</v>
      </c>
      <c r="U3320" s="11">
        <v>45000000</v>
      </c>
      <c r="V3320" s="11">
        <v>2008</v>
      </c>
      <c r="W3320" s="11">
        <v>197</v>
      </c>
      <c r="X3320" s="11">
        <v>7.3</v>
      </c>
      <c r="Y3320" s="11">
        <v>2.35</v>
      </c>
      <c r="Z3320" s="12">
        <v>0</v>
      </c>
    </row>
    <row r="3321" spans="1:26" x14ac:dyDescent="0.25">
      <c r="A3321" s="8" t="s">
        <v>20</v>
      </c>
      <c r="B3321" s="9" t="s">
        <v>3650</v>
      </c>
      <c r="C3321" s="13">
        <v>41</v>
      </c>
      <c r="D3321" s="13">
        <v>97</v>
      </c>
      <c r="E3321" s="13">
        <v>0</v>
      </c>
      <c r="F3321" s="13">
        <v>230</v>
      </c>
      <c r="G3321" s="9" t="s">
        <v>3555</v>
      </c>
      <c r="H3321" s="13">
        <v>922</v>
      </c>
      <c r="I3321" s="13">
        <v>1046166</v>
      </c>
      <c r="J3321" s="9" t="s">
        <v>599</v>
      </c>
      <c r="K3321" s="9" t="s">
        <v>2909</v>
      </c>
      <c r="L3321" s="9" t="s">
        <v>4459</v>
      </c>
      <c r="M3321" s="13"/>
      <c r="N3321" s="13"/>
      <c r="O3321" s="9"/>
      <c r="P3321" s="13"/>
      <c r="Q3321" s="13">
        <v>45</v>
      </c>
      <c r="R3321" s="9" t="s">
        <v>25</v>
      </c>
      <c r="S3321" s="9" t="s">
        <v>318</v>
      </c>
      <c r="T3321" s="9" t="s">
        <v>27</v>
      </c>
      <c r="U3321" s="13">
        <v>9000000</v>
      </c>
      <c r="V3321" s="13">
        <v>2005</v>
      </c>
      <c r="W3321" s="13">
        <v>374</v>
      </c>
      <c r="X3321" s="13">
        <v>4.2</v>
      </c>
      <c r="Y3321" s="13">
        <v>2.35</v>
      </c>
      <c r="Z3321" s="14">
        <v>128</v>
      </c>
    </row>
    <row r="3322" spans="1:26" x14ac:dyDescent="0.25">
      <c r="A3322" s="5" t="s">
        <v>20</v>
      </c>
      <c r="B3322" s="6" t="s">
        <v>2977</v>
      </c>
      <c r="C3322" s="11">
        <v>91</v>
      </c>
      <c r="D3322" s="11">
        <v>102</v>
      </c>
      <c r="E3322" s="11">
        <v>11</v>
      </c>
      <c r="F3322" s="11">
        <v>35</v>
      </c>
      <c r="G3322" s="6" t="s">
        <v>2631</v>
      </c>
      <c r="H3322" s="11">
        <v>10000</v>
      </c>
      <c r="I3322" s="11"/>
      <c r="J3322" s="6" t="s">
        <v>5507</v>
      </c>
      <c r="K3322" s="6" t="s">
        <v>1074</v>
      </c>
      <c r="L3322" s="6" t="s">
        <v>5505</v>
      </c>
      <c r="M3322" s="11" t="s">
        <v>2604</v>
      </c>
      <c r="N3322" s="11"/>
      <c r="O3322" s="6"/>
      <c r="P3322" s="11"/>
      <c r="Q3322" s="11">
        <v>44</v>
      </c>
      <c r="R3322" s="6" t="s">
        <v>25</v>
      </c>
      <c r="S3322" s="6" t="s">
        <v>34</v>
      </c>
      <c r="T3322" s="6" t="s">
        <v>1430</v>
      </c>
      <c r="U3322" s="11"/>
      <c r="V3322" s="11">
        <v>2009</v>
      </c>
      <c r="W3322" s="11">
        <v>281</v>
      </c>
      <c r="X3322" s="11">
        <v>7.1</v>
      </c>
      <c r="Y3322" s="11">
        <v>1.85</v>
      </c>
      <c r="Z3322" s="12">
        <v>0</v>
      </c>
    </row>
    <row r="3323" spans="1:26" x14ac:dyDescent="0.25">
      <c r="A3323" s="8" t="s">
        <v>20</v>
      </c>
      <c r="B3323" s="9" t="s">
        <v>3651</v>
      </c>
      <c r="C3323" s="13">
        <v>66</v>
      </c>
      <c r="D3323" s="13">
        <v>105</v>
      </c>
      <c r="E3323" s="13">
        <v>25</v>
      </c>
      <c r="F3323" s="13">
        <v>98</v>
      </c>
      <c r="G3323" s="9" t="s">
        <v>3652</v>
      </c>
      <c r="H3323" s="13">
        <v>963</v>
      </c>
      <c r="I3323" s="13">
        <v>2874</v>
      </c>
      <c r="J3323" s="9" t="s">
        <v>1074</v>
      </c>
      <c r="K3323" s="9"/>
      <c r="L3323" s="9"/>
      <c r="M3323" s="13"/>
      <c r="N3323" s="13"/>
      <c r="O3323" s="9"/>
      <c r="P3323" s="13"/>
      <c r="Q3323" s="13">
        <v>14</v>
      </c>
      <c r="R3323" s="9" t="s">
        <v>537</v>
      </c>
      <c r="S3323" s="9" t="s">
        <v>538</v>
      </c>
      <c r="T3323" s="9" t="s">
        <v>1602</v>
      </c>
      <c r="U3323" s="13"/>
      <c r="V3323" s="13">
        <v>2009</v>
      </c>
      <c r="W3323" s="13">
        <v>168</v>
      </c>
      <c r="X3323" s="13">
        <v>6</v>
      </c>
      <c r="Y3323" s="13">
        <v>2.35</v>
      </c>
      <c r="Z3323" s="14">
        <v>120</v>
      </c>
    </row>
    <row r="3324" spans="1:26" x14ac:dyDescent="0.25">
      <c r="A3324" s="5" t="s">
        <v>20</v>
      </c>
      <c r="B3324" s="6" t="s">
        <v>3653</v>
      </c>
      <c r="C3324" s="11">
        <v>19</v>
      </c>
      <c r="D3324" s="11">
        <v>103</v>
      </c>
      <c r="E3324" s="11">
        <v>6</v>
      </c>
      <c r="F3324" s="11">
        <v>664</v>
      </c>
      <c r="G3324" s="6" t="s">
        <v>1377</v>
      </c>
      <c r="H3324" s="11">
        <v>4000</v>
      </c>
      <c r="I3324" s="11"/>
      <c r="J3324" s="6" t="s">
        <v>1074</v>
      </c>
      <c r="K3324" s="6" t="s">
        <v>4459</v>
      </c>
      <c r="L3324" s="6"/>
      <c r="M3324" s="11"/>
      <c r="N3324" s="11"/>
      <c r="O3324" s="6"/>
      <c r="P3324" s="11"/>
      <c r="Q3324" s="11">
        <v>42</v>
      </c>
      <c r="R3324" s="6" t="s">
        <v>25</v>
      </c>
      <c r="S3324" s="6" t="s">
        <v>26</v>
      </c>
      <c r="T3324" s="6" t="s">
        <v>249</v>
      </c>
      <c r="U3324" s="11">
        <v>9000000</v>
      </c>
      <c r="V3324" s="11">
        <v>2009</v>
      </c>
      <c r="W3324" s="11">
        <v>931</v>
      </c>
      <c r="X3324" s="11">
        <v>6.5</v>
      </c>
      <c r="Y3324" s="11">
        <v>2.35</v>
      </c>
      <c r="Z3324" s="12">
        <v>3000</v>
      </c>
    </row>
    <row r="3325" spans="1:26" x14ac:dyDescent="0.25">
      <c r="A3325" s="8" t="s">
        <v>20</v>
      </c>
      <c r="B3325" s="9" t="s">
        <v>3654</v>
      </c>
      <c r="C3325" s="13">
        <v>35</v>
      </c>
      <c r="D3325" s="13">
        <v>93</v>
      </c>
      <c r="E3325" s="13">
        <v>4</v>
      </c>
      <c r="F3325" s="13">
        <v>93</v>
      </c>
      <c r="G3325" s="9" t="s">
        <v>2476</v>
      </c>
      <c r="H3325" s="13">
        <v>442</v>
      </c>
      <c r="I3325" s="13">
        <v>174635000</v>
      </c>
      <c r="J3325" s="9" t="s">
        <v>378</v>
      </c>
      <c r="K3325" s="9" t="s">
        <v>599</v>
      </c>
      <c r="L3325" s="9"/>
      <c r="M3325" s="13"/>
      <c r="N3325" s="13"/>
      <c r="O3325" s="9"/>
      <c r="P3325" s="13"/>
      <c r="Q3325" s="13">
        <v>93</v>
      </c>
      <c r="R3325" s="9" t="s">
        <v>25</v>
      </c>
      <c r="S3325" s="9" t="s">
        <v>163</v>
      </c>
      <c r="T3325" s="9" t="s">
        <v>27</v>
      </c>
      <c r="U3325" s="13">
        <v>8800000</v>
      </c>
      <c r="V3325" s="13">
        <v>1986</v>
      </c>
      <c r="W3325" s="13">
        <v>162</v>
      </c>
      <c r="X3325" s="13">
        <v>6.5</v>
      </c>
      <c r="Y3325" s="13">
        <v>2.35</v>
      </c>
      <c r="Z3325" s="14">
        <v>0</v>
      </c>
    </row>
    <row r="3326" spans="1:26" x14ac:dyDescent="0.25">
      <c r="A3326" s="5" t="s">
        <v>20</v>
      </c>
      <c r="B3326" s="6" t="s">
        <v>3656</v>
      </c>
      <c r="C3326" s="11">
        <v>19</v>
      </c>
      <c r="D3326" s="11">
        <v>76</v>
      </c>
      <c r="E3326" s="11">
        <v>4</v>
      </c>
      <c r="F3326" s="11">
        <v>151</v>
      </c>
      <c r="G3326" s="6" t="s">
        <v>3657</v>
      </c>
      <c r="H3326" s="11">
        <v>722</v>
      </c>
      <c r="I3326" s="11"/>
      <c r="J3326" s="6" t="s">
        <v>497</v>
      </c>
      <c r="K3326" s="6" t="s">
        <v>2809</v>
      </c>
      <c r="L3326" s="6" t="s">
        <v>478</v>
      </c>
      <c r="M3326" s="11" t="s">
        <v>1786</v>
      </c>
      <c r="N3326" s="11" t="s">
        <v>5505</v>
      </c>
      <c r="O3326" s="6" t="s">
        <v>2970</v>
      </c>
      <c r="P3326" s="11" t="s">
        <v>2604</v>
      </c>
      <c r="Q3326" s="11">
        <v>64</v>
      </c>
      <c r="R3326" s="6" t="s">
        <v>25</v>
      </c>
      <c r="S3326" s="6" t="s">
        <v>34</v>
      </c>
      <c r="T3326" s="6" t="s">
        <v>249</v>
      </c>
      <c r="U3326" s="11"/>
      <c r="V3326" s="11">
        <v>2010</v>
      </c>
      <c r="W3326" s="11">
        <v>212</v>
      </c>
      <c r="X3326" s="11">
        <v>5.7</v>
      </c>
      <c r="Y3326" s="11">
        <v>1.85</v>
      </c>
      <c r="Z3326" s="12">
        <v>0</v>
      </c>
    </row>
    <row r="3327" spans="1:26" x14ac:dyDescent="0.25">
      <c r="A3327" s="8" t="s">
        <v>20</v>
      </c>
      <c r="B3327" s="9" t="s">
        <v>3658</v>
      </c>
      <c r="C3327" s="13">
        <v>33</v>
      </c>
      <c r="D3327" s="13">
        <v>90</v>
      </c>
      <c r="E3327" s="13">
        <v>3</v>
      </c>
      <c r="F3327" s="13">
        <v>327</v>
      </c>
      <c r="G3327" s="9" t="s">
        <v>2242</v>
      </c>
      <c r="H3327" s="13">
        <v>1000</v>
      </c>
      <c r="I3327" s="13"/>
      <c r="J3327" s="9" t="s">
        <v>5505</v>
      </c>
      <c r="K3327" s="9" t="s">
        <v>2970</v>
      </c>
      <c r="L3327" s="9" t="s">
        <v>2604</v>
      </c>
      <c r="M3327" s="13"/>
      <c r="N3327" s="13"/>
      <c r="O3327" s="9"/>
      <c r="P3327" s="13"/>
      <c r="Q3327" s="13">
        <v>57</v>
      </c>
      <c r="R3327" s="9" t="s">
        <v>25</v>
      </c>
      <c r="S3327" s="9" t="s">
        <v>34</v>
      </c>
      <c r="T3327" s="9" t="s">
        <v>249</v>
      </c>
      <c r="U3327" s="13">
        <v>8800000</v>
      </c>
      <c r="V3327" s="13">
        <v>2004</v>
      </c>
      <c r="W3327" s="13">
        <v>900</v>
      </c>
      <c r="X3327" s="13">
        <v>6.1</v>
      </c>
      <c r="Y3327" s="13">
        <v>2.35</v>
      </c>
      <c r="Z3327" s="14">
        <v>458</v>
      </c>
    </row>
    <row r="3328" spans="1:26" x14ac:dyDescent="0.25">
      <c r="A3328" s="5" t="s">
        <v>20</v>
      </c>
      <c r="B3328" s="6" t="s">
        <v>3659</v>
      </c>
      <c r="C3328" s="11">
        <v>17</v>
      </c>
      <c r="D3328" s="11">
        <v>122</v>
      </c>
      <c r="E3328" s="11">
        <v>8</v>
      </c>
      <c r="F3328" s="11">
        <v>59</v>
      </c>
      <c r="G3328" s="6" t="s">
        <v>3578</v>
      </c>
      <c r="H3328" s="11">
        <v>174</v>
      </c>
      <c r="I3328" s="11"/>
      <c r="J3328" s="6" t="s">
        <v>1074</v>
      </c>
      <c r="K3328" s="6" t="s">
        <v>5155</v>
      </c>
      <c r="L3328" s="6" t="s">
        <v>5508</v>
      </c>
      <c r="M3328" s="11"/>
      <c r="N3328" s="11"/>
      <c r="O3328" s="6"/>
      <c r="P3328" s="11"/>
      <c r="Q3328" s="11">
        <v>39</v>
      </c>
      <c r="R3328" s="6" t="s">
        <v>25</v>
      </c>
      <c r="S3328" s="6" t="s">
        <v>163</v>
      </c>
      <c r="T3328" s="6" t="s">
        <v>249</v>
      </c>
      <c r="U3328" s="11">
        <v>9000000</v>
      </c>
      <c r="V3328" s="11">
        <v>2010</v>
      </c>
      <c r="W3328" s="11">
        <v>109</v>
      </c>
      <c r="X3328" s="11">
        <v>7.1</v>
      </c>
      <c r="Y3328" s="11">
        <v>2.35</v>
      </c>
      <c r="Z3328" s="12">
        <v>0</v>
      </c>
    </row>
    <row r="3329" spans="1:26" x14ac:dyDescent="0.25">
      <c r="A3329" s="8" t="s">
        <v>20</v>
      </c>
      <c r="B3329" s="9" t="s">
        <v>3660</v>
      </c>
      <c r="C3329" s="13">
        <v>163</v>
      </c>
      <c r="D3329" s="13">
        <v>127</v>
      </c>
      <c r="E3329" s="13">
        <v>236</v>
      </c>
      <c r="F3329" s="13">
        <v>68</v>
      </c>
      <c r="G3329" s="9" t="s">
        <v>3660</v>
      </c>
      <c r="H3329" s="13">
        <v>580</v>
      </c>
      <c r="I3329" s="13">
        <v>171320</v>
      </c>
      <c r="J3329" s="9" t="s">
        <v>5507</v>
      </c>
      <c r="K3329" s="9" t="s">
        <v>1074</v>
      </c>
      <c r="L3329" s="9"/>
      <c r="M3329" s="13"/>
      <c r="N3329" s="13"/>
      <c r="O3329" s="9"/>
      <c r="P3329" s="13"/>
      <c r="Q3329" s="13">
        <v>33</v>
      </c>
      <c r="R3329" s="9" t="s">
        <v>537</v>
      </c>
      <c r="S3329" s="9" t="s">
        <v>538</v>
      </c>
      <c r="T3329" s="9" t="s">
        <v>1430</v>
      </c>
      <c r="U3329" s="13"/>
      <c r="V3329" s="13">
        <v>2011</v>
      </c>
      <c r="W3329" s="13">
        <v>236</v>
      </c>
      <c r="X3329" s="13">
        <v>7.3</v>
      </c>
      <c r="Y3329" s="13">
        <v>1.85</v>
      </c>
      <c r="Z3329" s="14">
        <v>0</v>
      </c>
    </row>
    <row r="3330" spans="1:26" x14ac:dyDescent="0.25">
      <c r="A3330" s="5" t="s">
        <v>20</v>
      </c>
      <c r="B3330" s="6" t="s">
        <v>3661</v>
      </c>
      <c r="C3330" s="11">
        <v>133</v>
      </c>
      <c r="D3330" s="11">
        <v>84</v>
      </c>
      <c r="E3330" s="11">
        <v>8</v>
      </c>
      <c r="F3330" s="11">
        <v>896</v>
      </c>
      <c r="G3330" s="6" t="s">
        <v>1736</v>
      </c>
      <c r="H3330" s="11">
        <v>4000</v>
      </c>
      <c r="I3330" s="11">
        <v>14373825</v>
      </c>
      <c r="J3330" s="6" t="s">
        <v>5507</v>
      </c>
      <c r="K3330" s="6" t="s">
        <v>5505</v>
      </c>
      <c r="L3330" s="6" t="s">
        <v>2604</v>
      </c>
      <c r="M3330" s="11"/>
      <c r="N3330" s="11"/>
      <c r="O3330" s="6"/>
      <c r="P3330" s="11"/>
      <c r="Q3330" s="11">
        <v>196</v>
      </c>
      <c r="R3330" s="6" t="s">
        <v>25</v>
      </c>
      <c r="S3330" s="6" t="s">
        <v>26</v>
      </c>
      <c r="T3330" s="6" t="s">
        <v>249</v>
      </c>
      <c r="U3330" s="11">
        <v>8600000</v>
      </c>
      <c r="V3330" s="11">
        <v>2007</v>
      </c>
      <c r="W3330" s="11">
        <v>922</v>
      </c>
      <c r="X3330" s="11">
        <v>6.5</v>
      </c>
      <c r="Y3330" s="11">
        <v>2.35</v>
      </c>
      <c r="Z3330" s="12">
        <v>0</v>
      </c>
    </row>
    <row r="3331" spans="1:26" x14ac:dyDescent="0.25">
      <c r="A3331" s="8" t="s">
        <v>20</v>
      </c>
      <c r="B3331" s="9" t="s">
        <v>42</v>
      </c>
      <c r="C3331" s="13">
        <v>47</v>
      </c>
      <c r="D3331" s="13">
        <v>23</v>
      </c>
      <c r="E3331" s="13"/>
      <c r="F3331" s="13">
        <v>265</v>
      </c>
      <c r="G3331" s="9" t="s">
        <v>3662</v>
      </c>
      <c r="H3331" s="13">
        <v>668</v>
      </c>
      <c r="I3331" s="13"/>
      <c r="J3331" s="9" t="s">
        <v>497</v>
      </c>
      <c r="K3331" s="9" t="s">
        <v>378</v>
      </c>
      <c r="L3331" s="9" t="s">
        <v>2809</v>
      </c>
      <c r="M3331" s="13" t="s">
        <v>1074</v>
      </c>
      <c r="N3331" s="13" t="s">
        <v>478</v>
      </c>
      <c r="O3331" s="9" t="s">
        <v>2970</v>
      </c>
      <c r="P3331" s="13"/>
      <c r="Q3331" s="13">
        <v>73</v>
      </c>
      <c r="R3331" s="9" t="s">
        <v>25</v>
      </c>
      <c r="S3331" s="9" t="s">
        <v>26</v>
      </c>
      <c r="T3331" s="9" t="s">
        <v>568</v>
      </c>
      <c r="U3331" s="13"/>
      <c r="V3331" s="13"/>
      <c r="W3331" s="13">
        <v>296</v>
      </c>
      <c r="X3331" s="13">
        <v>7.9</v>
      </c>
      <c r="Y3331" s="13">
        <v>2.35</v>
      </c>
      <c r="Z3331" s="14">
        <v>2000</v>
      </c>
    </row>
    <row r="3332" spans="1:26" x14ac:dyDescent="0.25">
      <c r="A3332" s="5" t="s">
        <v>20</v>
      </c>
      <c r="B3332" s="6" t="s">
        <v>3663</v>
      </c>
      <c r="C3332" s="11">
        <v>66</v>
      </c>
      <c r="D3332" s="11">
        <v>96</v>
      </c>
      <c r="E3332" s="11">
        <v>3</v>
      </c>
      <c r="F3332" s="11">
        <v>305</v>
      </c>
      <c r="G3332" s="6" t="s">
        <v>1323</v>
      </c>
      <c r="H3332" s="11">
        <v>2000</v>
      </c>
      <c r="I3332" s="11">
        <v>162</v>
      </c>
      <c r="J3332" s="6" t="s">
        <v>497</v>
      </c>
      <c r="K3332" s="6" t="s">
        <v>5507</v>
      </c>
      <c r="L3332" s="6" t="s">
        <v>2604</v>
      </c>
      <c r="M3332" s="11"/>
      <c r="N3332" s="11"/>
      <c r="O3332" s="6"/>
      <c r="P3332" s="11"/>
      <c r="Q3332" s="11">
        <v>38</v>
      </c>
      <c r="R3332" s="6" t="s">
        <v>25</v>
      </c>
      <c r="S3332" s="6" t="s">
        <v>3151</v>
      </c>
      <c r="T3332" s="6" t="s">
        <v>249</v>
      </c>
      <c r="U3332" s="11">
        <v>9000000</v>
      </c>
      <c r="V3332" s="11">
        <v>2014</v>
      </c>
      <c r="W3332" s="11">
        <v>368</v>
      </c>
      <c r="X3332" s="11">
        <v>5.7</v>
      </c>
      <c r="Y3332" s="11">
        <v>2.35</v>
      </c>
      <c r="Z3332" s="12">
        <v>0</v>
      </c>
    </row>
    <row r="3333" spans="1:26" x14ac:dyDescent="0.25">
      <c r="A3333" s="8" t="s">
        <v>20</v>
      </c>
      <c r="B3333" s="9" t="s">
        <v>496</v>
      </c>
      <c r="C3333" s="13">
        <v>147</v>
      </c>
      <c r="D3333" s="13">
        <v>97</v>
      </c>
      <c r="E3333" s="13">
        <v>541</v>
      </c>
      <c r="F3333" s="13">
        <v>673</v>
      </c>
      <c r="G3333" s="9" t="s">
        <v>798</v>
      </c>
      <c r="H3333" s="13">
        <v>967</v>
      </c>
      <c r="I3333" s="13">
        <v>32222567</v>
      </c>
      <c r="J3333" s="9" t="s">
        <v>599</v>
      </c>
      <c r="K3333" s="9" t="s">
        <v>478</v>
      </c>
      <c r="L3333" s="9" t="s">
        <v>1786</v>
      </c>
      <c r="M3333" s="13"/>
      <c r="N3333" s="13"/>
      <c r="O3333" s="9"/>
      <c r="P3333" s="13"/>
      <c r="Q3333" s="13">
        <v>339</v>
      </c>
      <c r="R3333" s="9" t="s">
        <v>25</v>
      </c>
      <c r="S3333" s="9" t="s">
        <v>26</v>
      </c>
      <c r="T3333" s="9" t="s">
        <v>249</v>
      </c>
      <c r="U3333" s="13"/>
      <c r="V3333" s="13">
        <v>1987</v>
      </c>
      <c r="W3333" s="13">
        <v>847</v>
      </c>
      <c r="X3333" s="13">
        <v>7.2</v>
      </c>
      <c r="Y3333" s="13">
        <v>2.35</v>
      </c>
      <c r="Z3333" s="14">
        <v>19000</v>
      </c>
    </row>
    <row r="3334" spans="1:26" x14ac:dyDescent="0.25">
      <c r="A3334" s="5" t="s">
        <v>20</v>
      </c>
      <c r="B3334" s="6" t="s">
        <v>1441</v>
      </c>
      <c r="C3334" s="11">
        <v>273</v>
      </c>
      <c r="D3334" s="11">
        <v>112</v>
      </c>
      <c r="E3334" s="11">
        <v>108</v>
      </c>
      <c r="F3334" s="11">
        <v>175</v>
      </c>
      <c r="G3334" s="6" t="s">
        <v>1928</v>
      </c>
      <c r="H3334" s="11">
        <v>12000</v>
      </c>
      <c r="I3334" s="11">
        <v>39462438</v>
      </c>
      <c r="J3334" s="6" t="s">
        <v>1074</v>
      </c>
      <c r="K3334" s="6" t="s">
        <v>2909</v>
      </c>
      <c r="L3334" s="6" t="s">
        <v>4459</v>
      </c>
      <c r="M3334" s="11"/>
      <c r="N3334" s="11"/>
      <c r="O3334" s="6"/>
      <c r="P3334" s="11"/>
      <c r="Q3334" s="11">
        <v>226</v>
      </c>
      <c r="R3334" s="6" t="s">
        <v>25</v>
      </c>
      <c r="S3334" s="6" t="s">
        <v>26</v>
      </c>
      <c r="T3334" s="6" t="s">
        <v>249</v>
      </c>
      <c r="U3334" s="11">
        <v>7000000</v>
      </c>
      <c r="V3334" s="11">
        <v>2009</v>
      </c>
      <c r="W3334" s="11">
        <v>628</v>
      </c>
      <c r="X3334" s="11">
        <v>7.3</v>
      </c>
      <c r="Y3334" s="11">
        <v>2.35</v>
      </c>
      <c r="Z3334" s="12">
        <v>0</v>
      </c>
    </row>
    <row r="3335" spans="1:26" x14ac:dyDescent="0.25">
      <c r="A3335" s="8" t="s">
        <v>20</v>
      </c>
      <c r="B3335" s="9" t="s">
        <v>3664</v>
      </c>
      <c r="C3335" s="13">
        <v>32</v>
      </c>
      <c r="D3335" s="13">
        <v>125</v>
      </c>
      <c r="E3335" s="13">
        <v>43</v>
      </c>
      <c r="F3335" s="13">
        <v>122</v>
      </c>
      <c r="G3335" s="9" t="s">
        <v>3665</v>
      </c>
      <c r="H3335" s="13">
        <v>563</v>
      </c>
      <c r="I3335" s="13">
        <v>29200000</v>
      </c>
      <c r="J3335" s="9" t="s">
        <v>1074</v>
      </c>
      <c r="K3335" s="9" t="s">
        <v>2909</v>
      </c>
      <c r="L3335" s="9" t="s">
        <v>4459</v>
      </c>
      <c r="M3335" s="13"/>
      <c r="N3335" s="13"/>
      <c r="O3335" s="9"/>
      <c r="P3335" s="13"/>
      <c r="Q3335" s="13">
        <v>52</v>
      </c>
      <c r="R3335" s="9" t="s">
        <v>25</v>
      </c>
      <c r="S3335" s="9" t="s">
        <v>26</v>
      </c>
      <c r="T3335" s="9" t="s">
        <v>249</v>
      </c>
      <c r="U3335" s="13">
        <v>8500000</v>
      </c>
      <c r="V3335" s="13">
        <v>1979</v>
      </c>
      <c r="W3335" s="13">
        <v>236</v>
      </c>
      <c r="X3335" s="13">
        <v>6.9</v>
      </c>
      <c r="Y3335" s="13">
        <v>1.85</v>
      </c>
      <c r="Z3335" s="14">
        <v>1000</v>
      </c>
    </row>
    <row r="3336" spans="1:26" x14ac:dyDescent="0.25">
      <c r="A3336" s="5" t="s">
        <v>20</v>
      </c>
      <c r="B3336" s="6" t="s">
        <v>3666</v>
      </c>
      <c r="C3336" s="11">
        <v>52</v>
      </c>
      <c r="D3336" s="11">
        <v>96</v>
      </c>
      <c r="E3336" s="11">
        <v>68</v>
      </c>
      <c r="F3336" s="11">
        <v>1000</v>
      </c>
      <c r="G3336" s="6" t="s">
        <v>992</v>
      </c>
      <c r="H3336" s="11">
        <v>3000</v>
      </c>
      <c r="I3336" s="11">
        <v>21564616</v>
      </c>
      <c r="J3336" s="6" t="s">
        <v>599</v>
      </c>
      <c r="K3336" s="6"/>
      <c r="L3336" s="6"/>
      <c r="M3336" s="11"/>
      <c r="N3336" s="11"/>
      <c r="O3336" s="6"/>
      <c r="P3336" s="11"/>
      <c r="Q3336" s="11">
        <v>41</v>
      </c>
      <c r="R3336" s="6" t="s">
        <v>25</v>
      </c>
      <c r="S3336" s="6" t="s">
        <v>26</v>
      </c>
      <c r="T3336" s="6" t="s">
        <v>27</v>
      </c>
      <c r="U3336" s="11">
        <v>8500000</v>
      </c>
      <c r="V3336" s="11">
        <v>2013</v>
      </c>
      <c r="W3336" s="11">
        <v>1000</v>
      </c>
      <c r="X3336" s="11">
        <v>5</v>
      </c>
      <c r="Y3336" s="11">
        <v>1.85</v>
      </c>
      <c r="Z3336" s="12">
        <v>0</v>
      </c>
    </row>
    <row r="3337" spans="1:26" x14ac:dyDescent="0.25">
      <c r="A3337" s="8" t="s">
        <v>20</v>
      </c>
      <c r="B3337" s="9" t="s">
        <v>3667</v>
      </c>
      <c r="C3337" s="13">
        <v>107</v>
      </c>
      <c r="D3337" s="13">
        <v>98</v>
      </c>
      <c r="E3337" s="13">
        <v>35</v>
      </c>
      <c r="F3337" s="13">
        <v>170</v>
      </c>
      <c r="G3337" s="9" t="s">
        <v>3668</v>
      </c>
      <c r="H3337" s="13">
        <v>949</v>
      </c>
      <c r="I3337" s="13"/>
      <c r="J3337" s="9" t="s">
        <v>378</v>
      </c>
      <c r="K3337" s="9" t="s">
        <v>599</v>
      </c>
      <c r="L3337" s="9" t="s">
        <v>478</v>
      </c>
      <c r="M3337" s="13" t="s">
        <v>2970</v>
      </c>
      <c r="N3337" s="13"/>
      <c r="O3337" s="9"/>
      <c r="P3337" s="13"/>
      <c r="Q3337" s="13">
        <v>186</v>
      </c>
      <c r="R3337" s="9" t="s">
        <v>25</v>
      </c>
      <c r="S3337" s="9" t="s">
        <v>538</v>
      </c>
      <c r="T3337" s="9" t="s">
        <v>54</v>
      </c>
      <c r="U3337" s="13">
        <v>9000000</v>
      </c>
      <c r="V3337" s="13">
        <v>1968</v>
      </c>
      <c r="W3337" s="13">
        <v>178</v>
      </c>
      <c r="X3337" s="13">
        <v>5.9</v>
      </c>
      <c r="Y3337" s="13">
        <v>2.35</v>
      </c>
      <c r="Z3337" s="14">
        <v>0</v>
      </c>
    </row>
    <row r="3338" spans="1:26" x14ac:dyDescent="0.25">
      <c r="A3338" s="5" t="s">
        <v>20</v>
      </c>
      <c r="B3338" s="6" t="s">
        <v>3669</v>
      </c>
      <c r="C3338" s="11">
        <v>6</v>
      </c>
      <c r="D3338" s="11">
        <v>92</v>
      </c>
      <c r="E3338" s="11">
        <v>8</v>
      </c>
      <c r="F3338" s="11">
        <v>3</v>
      </c>
      <c r="G3338" s="6" t="s">
        <v>3670</v>
      </c>
      <c r="H3338" s="11">
        <v>35</v>
      </c>
      <c r="I3338" s="11"/>
      <c r="J3338" s="6" t="s">
        <v>378</v>
      </c>
      <c r="K3338" s="6" t="s">
        <v>4118</v>
      </c>
      <c r="L3338" s="6"/>
      <c r="M3338" s="11"/>
      <c r="N3338" s="11"/>
      <c r="O3338" s="6"/>
      <c r="P3338" s="11"/>
      <c r="Q3338" s="11">
        <v>14</v>
      </c>
      <c r="R3338" s="6" t="s">
        <v>25</v>
      </c>
      <c r="S3338" s="6" t="s">
        <v>3030</v>
      </c>
      <c r="T3338" s="6" t="s">
        <v>54</v>
      </c>
      <c r="U3338" s="11">
        <v>60000000</v>
      </c>
      <c r="V3338" s="11">
        <v>1990</v>
      </c>
      <c r="W3338" s="11">
        <v>6</v>
      </c>
      <c r="X3338" s="11">
        <v>6.7</v>
      </c>
      <c r="Y3338" s="11">
        <v>2.35</v>
      </c>
      <c r="Z3338" s="12">
        <v>278</v>
      </c>
    </row>
    <row r="3339" spans="1:26" x14ac:dyDescent="0.25">
      <c r="A3339" s="8" t="s">
        <v>20</v>
      </c>
      <c r="B3339" s="9" t="s">
        <v>2161</v>
      </c>
      <c r="C3339" s="13">
        <v>175</v>
      </c>
      <c r="D3339" s="13">
        <v>103</v>
      </c>
      <c r="E3339" s="13">
        <v>729</v>
      </c>
      <c r="F3339" s="13">
        <v>133</v>
      </c>
      <c r="G3339" s="9" t="s">
        <v>1064</v>
      </c>
      <c r="H3339" s="13">
        <v>2000</v>
      </c>
      <c r="I3339" s="13">
        <v>14879556</v>
      </c>
      <c r="J3339" s="9" t="s">
        <v>599</v>
      </c>
      <c r="K3339" s="9" t="s">
        <v>1074</v>
      </c>
      <c r="L3339" s="9"/>
      <c r="M3339" s="13"/>
      <c r="N3339" s="13"/>
      <c r="O3339" s="9"/>
      <c r="P3339" s="13"/>
      <c r="Q3339" s="13">
        <v>441</v>
      </c>
      <c r="R3339" s="9" t="s">
        <v>25</v>
      </c>
      <c r="S3339" s="9" t="s">
        <v>26</v>
      </c>
      <c r="T3339" s="9" t="s">
        <v>249</v>
      </c>
      <c r="U3339" s="13">
        <v>8000000</v>
      </c>
      <c r="V3339" s="13">
        <v>1999</v>
      </c>
      <c r="W3339" s="13">
        <v>841</v>
      </c>
      <c r="X3339" s="13">
        <v>7.3</v>
      </c>
      <c r="Y3339" s="13">
        <v>2.35</v>
      </c>
      <c r="Z3339" s="14">
        <v>0</v>
      </c>
    </row>
    <row r="3340" spans="1:26" x14ac:dyDescent="0.25">
      <c r="A3340" s="5" t="s">
        <v>20</v>
      </c>
      <c r="B3340" s="6" t="s">
        <v>2587</v>
      </c>
      <c r="C3340" s="11">
        <v>167</v>
      </c>
      <c r="D3340" s="11">
        <v>122</v>
      </c>
      <c r="E3340" s="11">
        <v>300</v>
      </c>
      <c r="F3340" s="11">
        <v>341</v>
      </c>
      <c r="G3340" s="6" t="s">
        <v>1078</v>
      </c>
      <c r="H3340" s="11">
        <v>579</v>
      </c>
      <c r="I3340" s="11">
        <v>13569248</v>
      </c>
      <c r="J3340" s="6" t="s">
        <v>1074</v>
      </c>
      <c r="K3340" s="6"/>
      <c r="L3340" s="6"/>
      <c r="M3340" s="11"/>
      <c r="N3340" s="11"/>
      <c r="O3340" s="6"/>
      <c r="P3340" s="11"/>
      <c r="Q3340" s="11">
        <v>117</v>
      </c>
      <c r="R3340" s="6" t="s">
        <v>25</v>
      </c>
      <c r="S3340" s="6" t="s">
        <v>26</v>
      </c>
      <c r="T3340" s="6" t="s">
        <v>27</v>
      </c>
      <c r="U3340" s="11"/>
      <c r="V3340" s="11">
        <v>2006</v>
      </c>
      <c r="W3340" s="11">
        <v>405</v>
      </c>
      <c r="X3340" s="11">
        <v>7.6</v>
      </c>
      <c r="Y3340" s="11">
        <v>1.85</v>
      </c>
      <c r="Z3340" s="12">
        <v>0</v>
      </c>
    </row>
    <row r="3341" spans="1:26" x14ac:dyDescent="0.25">
      <c r="A3341" s="8" t="s">
        <v>20</v>
      </c>
      <c r="B3341" s="9" t="s">
        <v>3671</v>
      </c>
      <c r="C3341" s="13">
        <v>132</v>
      </c>
      <c r="D3341" s="13">
        <v>101</v>
      </c>
      <c r="E3341" s="13">
        <v>17</v>
      </c>
      <c r="F3341" s="13">
        <v>429</v>
      </c>
      <c r="G3341" s="9" t="s">
        <v>1207</v>
      </c>
      <c r="H3341" s="13">
        <v>35000</v>
      </c>
      <c r="I3341" s="13">
        <v>34017854</v>
      </c>
      <c r="J3341" s="9" t="s">
        <v>599</v>
      </c>
      <c r="K3341" s="9"/>
      <c r="L3341" s="9"/>
      <c r="M3341" s="13"/>
      <c r="N3341" s="13"/>
      <c r="O3341" s="9"/>
      <c r="P3341" s="13"/>
      <c r="Q3341" s="13">
        <v>116</v>
      </c>
      <c r="R3341" s="9" t="s">
        <v>25</v>
      </c>
      <c r="S3341" s="9" t="s">
        <v>26</v>
      </c>
      <c r="T3341" s="9" t="s">
        <v>27</v>
      </c>
      <c r="U3341" s="13">
        <v>8500000</v>
      </c>
      <c r="V3341" s="13">
        <v>2015</v>
      </c>
      <c r="W3341" s="13">
        <v>966</v>
      </c>
      <c r="X3341" s="13">
        <v>6.5</v>
      </c>
      <c r="Y3341" s="13">
        <v>2.35</v>
      </c>
      <c r="Z3341" s="14">
        <v>8000</v>
      </c>
    </row>
    <row r="3342" spans="1:26" x14ac:dyDescent="0.25">
      <c r="A3342" s="5" t="s">
        <v>20</v>
      </c>
      <c r="B3342" s="6" t="s">
        <v>2928</v>
      </c>
      <c r="C3342" s="11">
        <v>66</v>
      </c>
      <c r="D3342" s="11">
        <v>104</v>
      </c>
      <c r="E3342" s="11">
        <v>170</v>
      </c>
      <c r="F3342" s="11">
        <v>202</v>
      </c>
      <c r="G3342" s="6" t="s">
        <v>3672</v>
      </c>
      <c r="H3342" s="11">
        <v>736</v>
      </c>
      <c r="I3342" s="11">
        <v>4273372</v>
      </c>
      <c r="J3342" s="6" t="s">
        <v>1074</v>
      </c>
      <c r="K3342" s="6" t="s">
        <v>2909</v>
      </c>
      <c r="L3342" s="6" t="s">
        <v>4459</v>
      </c>
      <c r="M3342" s="11"/>
      <c r="N3342" s="11"/>
      <c r="O3342" s="6"/>
      <c r="P3342" s="11"/>
      <c r="Q3342" s="11">
        <v>308</v>
      </c>
      <c r="R3342" s="6" t="s">
        <v>25</v>
      </c>
      <c r="S3342" s="6" t="s">
        <v>26</v>
      </c>
      <c r="T3342" s="6" t="s">
        <v>27</v>
      </c>
      <c r="U3342" s="11">
        <v>22000000</v>
      </c>
      <c r="V3342" s="11">
        <v>2001</v>
      </c>
      <c r="W3342" s="11">
        <v>218</v>
      </c>
      <c r="X3342" s="11">
        <v>2.1</v>
      </c>
      <c r="Y3342" s="11">
        <v>2.35</v>
      </c>
      <c r="Z3342" s="12">
        <v>0</v>
      </c>
    </row>
    <row r="3343" spans="1:26" x14ac:dyDescent="0.25">
      <c r="A3343" s="8" t="s">
        <v>20</v>
      </c>
      <c r="B3343" s="9" t="s">
        <v>3673</v>
      </c>
      <c r="C3343" s="13">
        <v>79</v>
      </c>
      <c r="D3343" s="13">
        <v>101</v>
      </c>
      <c r="E3343" s="13">
        <v>14</v>
      </c>
      <c r="F3343" s="13">
        <v>559</v>
      </c>
      <c r="G3343" s="9" t="s">
        <v>2031</v>
      </c>
      <c r="H3343" s="13">
        <v>1000</v>
      </c>
      <c r="I3343" s="13"/>
      <c r="J3343" s="9" t="s">
        <v>1074</v>
      </c>
      <c r="K3343" s="9" t="s">
        <v>1786</v>
      </c>
      <c r="L3343" s="9" t="s">
        <v>5505</v>
      </c>
      <c r="M3343" s="13" t="s">
        <v>2604</v>
      </c>
      <c r="N3343" s="13"/>
      <c r="O3343" s="9"/>
      <c r="P3343" s="13"/>
      <c r="Q3343" s="13">
        <v>57</v>
      </c>
      <c r="R3343" s="9" t="s">
        <v>25</v>
      </c>
      <c r="S3343" s="9" t="s">
        <v>26</v>
      </c>
      <c r="T3343" s="9" t="s">
        <v>249</v>
      </c>
      <c r="U3343" s="13">
        <v>9000000</v>
      </c>
      <c r="V3343" s="13">
        <v>2013</v>
      </c>
      <c r="W3343" s="13">
        <v>907</v>
      </c>
      <c r="X3343" s="13">
        <v>5.3</v>
      </c>
      <c r="Y3343" s="13">
        <v>2.35</v>
      </c>
      <c r="Z3343" s="14">
        <v>0</v>
      </c>
    </row>
    <row r="3344" spans="1:26" x14ac:dyDescent="0.25">
      <c r="A3344" s="5" t="s">
        <v>20</v>
      </c>
      <c r="B3344" s="6" t="s">
        <v>3674</v>
      </c>
      <c r="C3344" s="11">
        <v>15</v>
      </c>
      <c r="D3344" s="11">
        <v>135</v>
      </c>
      <c r="E3344" s="11">
        <v>0</v>
      </c>
      <c r="F3344" s="11">
        <v>13</v>
      </c>
      <c r="G3344" s="6" t="s">
        <v>3675</v>
      </c>
      <c r="H3344" s="11">
        <v>28</v>
      </c>
      <c r="I3344" s="11"/>
      <c r="J3344" s="6" t="s">
        <v>497</v>
      </c>
      <c r="K3344" s="6" t="s">
        <v>1074</v>
      </c>
      <c r="L3344" s="6"/>
      <c r="M3344" s="11"/>
      <c r="N3344" s="11"/>
      <c r="O3344" s="6"/>
      <c r="P3344" s="11"/>
      <c r="Q3344" s="11">
        <v>17</v>
      </c>
      <c r="R3344" s="6" t="s">
        <v>3044</v>
      </c>
      <c r="S3344" s="6" t="s">
        <v>1624</v>
      </c>
      <c r="T3344" s="6" t="s">
        <v>42</v>
      </c>
      <c r="U3344" s="11">
        <v>8000000</v>
      </c>
      <c r="V3344" s="11">
        <v>2003</v>
      </c>
      <c r="W3344" s="11">
        <v>15</v>
      </c>
      <c r="X3344" s="11">
        <v>7.2</v>
      </c>
      <c r="Y3344" s="11">
        <v>2.35</v>
      </c>
      <c r="Z3344" s="12">
        <v>387</v>
      </c>
    </row>
    <row r="3345" spans="1:26" x14ac:dyDescent="0.25">
      <c r="A3345" s="8" t="s">
        <v>20</v>
      </c>
      <c r="B3345" s="9" t="s">
        <v>3353</v>
      </c>
      <c r="C3345" s="13">
        <v>222</v>
      </c>
      <c r="D3345" s="13">
        <v>119</v>
      </c>
      <c r="E3345" s="13">
        <v>319</v>
      </c>
      <c r="F3345" s="13">
        <v>179</v>
      </c>
      <c r="G3345" s="9" t="s">
        <v>2854</v>
      </c>
      <c r="H3345" s="13">
        <v>2000</v>
      </c>
      <c r="I3345" s="13">
        <v>4440055</v>
      </c>
      <c r="J3345" s="9" t="s">
        <v>3170</v>
      </c>
      <c r="K3345" s="9" t="s">
        <v>1074</v>
      </c>
      <c r="L3345" s="9" t="s">
        <v>4459</v>
      </c>
      <c r="M3345" s="13"/>
      <c r="N3345" s="13"/>
      <c r="O3345" s="9"/>
      <c r="P3345" s="13"/>
      <c r="Q3345" s="13">
        <v>110</v>
      </c>
      <c r="R3345" s="9" t="s">
        <v>25</v>
      </c>
      <c r="S3345" s="9" t="s">
        <v>34</v>
      </c>
      <c r="T3345" s="9" t="s">
        <v>54</v>
      </c>
      <c r="U3345" s="13">
        <v>8500000</v>
      </c>
      <c r="V3345" s="13">
        <v>2009</v>
      </c>
      <c r="W3345" s="13">
        <v>552</v>
      </c>
      <c r="X3345" s="13">
        <v>7</v>
      </c>
      <c r="Y3345" s="13">
        <v>1.85</v>
      </c>
      <c r="Z3345" s="14">
        <v>0</v>
      </c>
    </row>
    <row r="3346" spans="1:26" x14ac:dyDescent="0.25">
      <c r="A3346" s="5" t="s">
        <v>20</v>
      </c>
      <c r="B3346" s="6" t="s">
        <v>3438</v>
      </c>
      <c r="C3346" s="11">
        <v>210</v>
      </c>
      <c r="D3346" s="11">
        <v>128</v>
      </c>
      <c r="E3346" s="11">
        <v>160</v>
      </c>
      <c r="F3346" s="11">
        <v>81</v>
      </c>
      <c r="G3346" s="6" t="s">
        <v>3676</v>
      </c>
      <c r="H3346" s="11">
        <v>8000</v>
      </c>
      <c r="I3346" s="11">
        <v>4018695</v>
      </c>
      <c r="J3346" s="6" t="s">
        <v>378</v>
      </c>
      <c r="K3346" s="6" t="s">
        <v>1074</v>
      </c>
      <c r="L3346" s="6" t="s">
        <v>2604</v>
      </c>
      <c r="M3346" s="11"/>
      <c r="N3346" s="11"/>
      <c r="O3346" s="6"/>
      <c r="P3346" s="11"/>
      <c r="Q3346" s="11">
        <v>235</v>
      </c>
      <c r="R3346" s="6" t="s">
        <v>1600</v>
      </c>
      <c r="S3346" s="6" t="s">
        <v>1601</v>
      </c>
      <c r="T3346" s="6" t="s">
        <v>27</v>
      </c>
      <c r="U3346" s="11">
        <v>12000000</v>
      </c>
      <c r="V3346" s="11">
        <v>2010</v>
      </c>
      <c r="W3346" s="11">
        <v>327</v>
      </c>
      <c r="X3346" s="11">
        <v>8</v>
      </c>
      <c r="Y3346" s="11">
        <v>2.35</v>
      </c>
      <c r="Z3346" s="12">
        <v>27000</v>
      </c>
    </row>
    <row r="3347" spans="1:26" x14ac:dyDescent="0.25">
      <c r="A3347" s="8" t="s">
        <v>20</v>
      </c>
      <c r="B3347" s="9" t="s">
        <v>2554</v>
      </c>
      <c r="C3347" s="13">
        <v>60</v>
      </c>
      <c r="D3347" s="13">
        <v>107</v>
      </c>
      <c r="E3347" s="13">
        <v>71</v>
      </c>
      <c r="F3347" s="13">
        <v>304</v>
      </c>
      <c r="G3347" s="9" t="s">
        <v>1352</v>
      </c>
      <c r="H3347" s="13">
        <v>967</v>
      </c>
      <c r="I3347" s="13">
        <v>80000000</v>
      </c>
      <c r="J3347" s="9" t="s">
        <v>1074</v>
      </c>
      <c r="K3347" s="9" t="s">
        <v>2909</v>
      </c>
      <c r="L3347" s="9" t="s">
        <v>4459</v>
      </c>
      <c r="M3347" s="13"/>
      <c r="N3347" s="13"/>
      <c r="O3347" s="9"/>
      <c r="P3347" s="13"/>
      <c r="Q3347" s="13">
        <v>113</v>
      </c>
      <c r="R3347" s="9" t="s">
        <v>25</v>
      </c>
      <c r="S3347" s="9" t="s">
        <v>26</v>
      </c>
      <c r="T3347" s="9" t="s">
        <v>54</v>
      </c>
      <c r="U3347" s="13">
        <v>8200000</v>
      </c>
      <c r="V3347" s="13">
        <v>1984</v>
      </c>
      <c r="W3347" s="13">
        <v>455</v>
      </c>
      <c r="X3347" s="13">
        <v>6.5</v>
      </c>
      <c r="Y3347" s="13">
        <v>1.85</v>
      </c>
      <c r="Z3347" s="14">
        <v>0</v>
      </c>
    </row>
    <row r="3348" spans="1:26" x14ac:dyDescent="0.25">
      <c r="A3348" s="5" t="s">
        <v>20</v>
      </c>
      <c r="B3348" s="6" t="s">
        <v>2775</v>
      </c>
      <c r="C3348" s="11">
        <v>346</v>
      </c>
      <c r="D3348" s="11">
        <v>106</v>
      </c>
      <c r="E3348" s="11">
        <v>78</v>
      </c>
      <c r="F3348" s="11"/>
      <c r="G3348" s="6" t="s">
        <v>42</v>
      </c>
      <c r="H3348" s="11">
        <v>0</v>
      </c>
      <c r="I3348" s="11">
        <v>6262942</v>
      </c>
      <c r="J3348" s="6" t="s">
        <v>497</v>
      </c>
      <c r="K3348" s="6" t="s">
        <v>378</v>
      </c>
      <c r="L3348" s="6" t="s">
        <v>1074</v>
      </c>
      <c r="M3348" s="11"/>
      <c r="N3348" s="11"/>
      <c r="O3348" s="6"/>
      <c r="P3348" s="11"/>
      <c r="Q3348" s="11">
        <v>312</v>
      </c>
      <c r="R3348" s="6" t="s">
        <v>25</v>
      </c>
      <c r="S3348" s="6" t="s">
        <v>26</v>
      </c>
      <c r="T3348" s="6" t="s">
        <v>27</v>
      </c>
      <c r="U3348" s="11">
        <v>9000000</v>
      </c>
      <c r="V3348" s="11">
        <v>2013</v>
      </c>
      <c r="W3348" s="11"/>
      <c r="X3348" s="11">
        <v>6.9</v>
      </c>
      <c r="Y3348" s="11">
        <v>2.35</v>
      </c>
      <c r="Z3348" s="12">
        <v>18000</v>
      </c>
    </row>
    <row r="3349" spans="1:26" x14ac:dyDescent="0.25">
      <c r="A3349" s="8" t="s">
        <v>20</v>
      </c>
      <c r="B3349" s="9" t="s">
        <v>3677</v>
      </c>
      <c r="C3349" s="13">
        <v>46</v>
      </c>
      <c r="D3349" s="13">
        <v>126</v>
      </c>
      <c r="E3349" s="13">
        <v>407</v>
      </c>
      <c r="F3349" s="13">
        <v>39</v>
      </c>
      <c r="G3349" s="9" t="s">
        <v>3678</v>
      </c>
      <c r="H3349" s="13">
        <v>638</v>
      </c>
      <c r="I3349" s="13">
        <v>1997807</v>
      </c>
      <c r="J3349" s="9" t="s">
        <v>378</v>
      </c>
      <c r="K3349" s="9" t="s">
        <v>1074</v>
      </c>
      <c r="L3349" s="9" t="s">
        <v>2604</v>
      </c>
      <c r="M3349" s="13"/>
      <c r="N3349" s="13"/>
      <c r="O3349" s="9"/>
      <c r="P3349" s="13"/>
      <c r="Q3349" s="13">
        <v>140</v>
      </c>
      <c r="R3349" s="9" t="s">
        <v>25</v>
      </c>
      <c r="S3349" s="9" t="s">
        <v>26</v>
      </c>
      <c r="T3349" s="9" t="s">
        <v>249</v>
      </c>
      <c r="U3349" s="13">
        <v>8000000</v>
      </c>
      <c r="V3349" s="13">
        <v>1999</v>
      </c>
      <c r="W3349" s="13">
        <v>107</v>
      </c>
      <c r="X3349" s="13">
        <v>7.1</v>
      </c>
      <c r="Y3349" s="13">
        <v>1.85</v>
      </c>
      <c r="Z3349" s="14">
        <v>196</v>
      </c>
    </row>
    <row r="3350" spans="1:26" x14ac:dyDescent="0.25">
      <c r="A3350" s="5" t="s">
        <v>20</v>
      </c>
      <c r="B3350" s="6" t="s">
        <v>3679</v>
      </c>
      <c r="C3350" s="11">
        <v>15</v>
      </c>
      <c r="D3350" s="11">
        <v>128</v>
      </c>
      <c r="E3350" s="11">
        <v>11</v>
      </c>
      <c r="F3350" s="11">
        <v>119</v>
      </c>
      <c r="G3350" s="6" t="s">
        <v>3680</v>
      </c>
      <c r="H3350" s="11">
        <v>3000</v>
      </c>
      <c r="I3350" s="11">
        <v>1207007</v>
      </c>
      <c r="J3350" s="6" t="s">
        <v>599</v>
      </c>
      <c r="K3350" s="6" t="s">
        <v>1074</v>
      </c>
      <c r="L3350" s="6" t="s">
        <v>4459</v>
      </c>
      <c r="M3350" s="11"/>
      <c r="N3350" s="11"/>
      <c r="O3350" s="6"/>
      <c r="P3350" s="11"/>
      <c r="Q3350" s="11">
        <v>47</v>
      </c>
      <c r="R3350" s="6" t="s">
        <v>1600</v>
      </c>
      <c r="S3350" s="6" t="s">
        <v>1601</v>
      </c>
      <c r="T3350" s="6" t="s">
        <v>42</v>
      </c>
      <c r="U3350" s="11"/>
      <c r="V3350" s="11">
        <v>2007</v>
      </c>
      <c r="W3350" s="11">
        <v>687</v>
      </c>
      <c r="X3350" s="11">
        <v>7.3</v>
      </c>
      <c r="Y3350" s="11"/>
      <c r="Z3350" s="12">
        <v>341</v>
      </c>
    </row>
    <row r="3351" spans="1:26" x14ac:dyDescent="0.25">
      <c r="A3351" s="8" t="s">
        <v>20</v>
      </c>
      <c r="B3351" s="9" t="s">
        <v>3681</v>
      </c>
      <c r="C3351" s="13">
        <v>169</v>
      </c>
      <c r="D3351" s="13">
        <v>127</v>
      </c>
      <c r="E3351" s="13">
        <v>644</v>
      </c>
      <c r="F3351" s="13">
        <v>6</v>
      </c>
      <c r="G3351" s="9" t="s">
        <v>3682</v>
      </c>
      <c r="H3351" s="13">
        <v>97</v>
      </c>
      <c r="I3351" s="13">
        <v>1829142</v>
      </c>
      <c r="J3351" s="9" t="s">
        <v>1074</v>
      </c>
      <c r="K3351" s="9" t="s">
        <v>5508</v>
      </c>
      <c r="L3351" s="9"/>
      <c r="M3351" s="13"/>
      <c r="N3351" s="13"/>
      <c r="O3351" s="9"/>
      <c r="P3351" s="13"/>
      <c r="Q3351" s="13">
        <v>222</v>
      </c>
      <c r="R3351" s="9" t="s">
        <v>25</v>
      </c>
      <c r="S3351" s="9" t="s">
        <v>2130</v>
      </c>
      <c r="T3351" s="9" t="s">
        <v>1430</v>
      </c>
      <c r="U3351" s="13"/>
      <c r="V3351" s="13">
        <v>2006</v>
      </c>
      <c r="W3351" s="13">
        <v>8</v>
      </c>
      <c r="X3351" s="13">
        <v>7.5</v>
      </c>
      <c r="Y3351" s="13">
        <v>1.85</v>
      </c>
      <c r="Z3351" s="14">
        <v>0</v>
      </c>
    </row>
    <row r="3352" spans="1:26" x14ac:dyDescent="0.25">
      <c r="A3352" s="5" t="s">
        <v>20</v>
      </c>
      <c r="B3352" s="6" t="s">
        <v>3683</v>
      </c>
      <c r="C3352" s="11">
        <v>25</v>
      </c>
      <c r="D3352" s="11">
        <v>160</v>
      </c>
      <c r="E3352" s="11">
        <v>0</v>
      </c>
      <c r="F3352" s="11">
        <v>417</v>
      </c>
      <c r="G3352" s="6" t="s">
        <v>3684</v>
      </c>
      <c r="H3352" s="11">
        <v>964</v>
      </c>
      <c r="I3352" s="11">
        <v>3827466</v>
      </c>
      <c r="J3352" s="6" t="s">
        <v>599</v>
      </c>
      <c r="K3352" s="6" t="s">
        <v>1074</v>
      </c>
      <c r="L3352" s="6" t="s">
        <v>3976</v>
      </c>
      <c r="M3352" s="11" t="s">
        <v>4459</v>
      </c>
      <c r="N3352" s="11"/>
      <c r="O3352" s="6"/>
      <c r="P3352" s="11"/>
      <c r="Q3352" s="11">
        <v>102</v>
      </c>
      <c r="R3352" s="6" t="s">
        <v>1600</v>
      </c>
      <c r="S3352" s="6" t="s">
        <v>1601</v>
      </c>
      <c r="T3352" s="6" t="s">
        <v>1430</v>
      </c>
      <c r="U3352" s="11"/>
      <c r="V3352" s="11">
        <v>2013</v>
      </c>
      <c r="W3352" s="11">
        <v>551</v>
      </c>
      <c r="X3352" s="11">
        <v>6.9</v>
      </c>
      <c r="Y3352" s="11"/>
      <c r="Z3352" s="12">
        <v>0</v>
      </c>
    </row>
    <row r="3353" spans="1:26" x14ac:dyDescent="0.25">
      <c r="A3353" s="8" t="s">
        <v>20</v>
      </c>
      <c r="B3353" s="9" t="s">
        <v>1755</v>
      </c>
      <c r="C3353" s="13">
        <v>81</v>
      </c>
      <c r="D3353" s="13">
        <v>126</v>
      </c>
      <c r="E3353" s="13">
        <v>80</v>
      </c>
      <c r="F3353" s="13">
        <v>225</v>
      </c>
      <c r="G3353" s="9" t="s">
        <v>1756</v>
      </c>
      <c r="H3353" s="13">
        <v>668</v>
      </c>
      <c r="I3353" s="13">
        <v>90800000</v>
      </c>
      <c r="J3353" s="9" t="s">
        <v>497</v>
      </c>
      <c r="K3353" s="9" t="s">
        <v>1074</v>
      </c>
      <c r="L3353" s="9" t="s">
        <v>4118</v>
      </c>
      <c r="M3353" s="13" t="s">
        <v>5506</v>
      </c>
      <c r="N3353" s="13"/>
      <c r="O3353" s="9"/>
      <c r="P3353" s="13"/>
      <c r="Q3353" s="13">
        <v>235</v>
      </c>
      <c r="R3353" s="9" t="s">
        <v>25</v>
      </c>
      <c r="S3353" s="9" t="s">
        <v>26</v>
      </c>
      <c r="T3353" s="9" t="s">
        <v>54</v>
      </c>
      <c r="U3353" s="13">
        <v>8000000</v>
      </c>
      <c r="V3353" s="13">
        <v>1984</v>
      </c>
      <c r="W3353" s="13">
        <v>641</v>
      </c>
      <c r="X3353" s="13">
        <v>7.2</v>
      </c>
      <c r="Y3353" s="13">
        <v>1.85</v>
      </c>
      <c r="Z3353" s="14">
        <v>0</v>
      </c>
    </row>
    <row r="3354" spans="1:26" x14ac:dyDescent="0.25">
      <c r="A3354" s="5" t="s">
        <v>20</v>
      </c>
      <c r="B3354" s="6" t="s">
        <v>3685</v>
      </c>
      <c r="C3354" s="11">
        <v>54</v>
      </c>
      <c r="D3354" s="11">
        <v>171</v>
      </c>
      <c r="E3354" s="11">
        <v>54</v>
      </c>
      <c r="F3354" s="11">
        <v>346</v>
      </c>
      <c r="G3354" s="6" t="s">
        <v>3686</v>
      </c>
      <c r="H3354" s="11">
        <v>440</v>
      </c>
      <c r="I3354" s="11"/>
      <c r="J3354" s="6" t="s">
        <v>3170</v>
      </c>
      <c r="K3354" s="6" t="s">
        <v>1074</v>
      </c>
      <c r="L3354" s="6" t="s">
        <v>5155</v>
      </c>
      <c r="M3354" s="11" t="s">
        <v>4459</v>
      </c>
      <c r="N3354" s="11"/>
      <c r="O3354" s="6"/>
      <c r="P3354" s="11"/>
      <c r="Q3354" s="11">
        <v>90</v>
      </c>
      <c r="R3354" s="6" t="s">
        <v>25</v>
      </c>
      <c r="S3354" s="6" t="s">
        <v>26</v>
      </c>
      <c r="T3354" s="6" t="s">
        <v>3688</v>
      </c>
      <c r="U3354" s="11">
        <v>7623000</v>
      </c>
      <c r="V3354" s="11">
        <v>1951</v>
      </c>
      <c r="W3354" s="11">
        <v>426</v>
      </c>
      <c r="X3354" s="11">
        <v>7.2</v>
      </c>
      <c r="Y3354" s="11">
        <v>1.37</v>
      </c>
      <c r="Z3354" s="12">
        <v>1000</v>
      </c>
    </row>
    <row r="3355" spans="1:26" x14ac:dyDescent="0.25">
      <c r="A3355" s="8" t="s">
        <v>20</v>
      </c>
      <c r="B3355" s="9" t="s">
        <v>3458</v>
      </c>
      <c r="C3355" s="13">
        <v>147</v>
      </c>
      <c r="D3355" s="13">
        <v>150</v>
      </c>
      <c r="E3355" s="13">
        <v>163</v>
      </c>
      <c r="F3355" s="13">
        <v>636</v>
      </c>
      <c r="G3355" s="9" t="s">
        <v>2022</v>
      </c>
      <c r="H3355" s="13">
        <v>2000</v>
      </c>
      <c r="I3355" s="13">
        <v>140244</v>
      </c>
      <c r="J3355" s="9" t="s">
        <v>1786</v>
      </c>
      <c r="K3355" s="9" t="s">
        <v>3976</v>
      </c>
      <c r="L3355" s="9" t="s">
        <v>2970</v>
      </c>
      <c r="M3355" s="13"/>
      <c r="N3355" s="13"/>
      <c r="O3355" s="9"/>
      <c r="P3355" s="13"/>
      <c r="Q3355" s="13">
        <v>259</v>
      </c>
      <c r="R3355" s="9" t="s">
        <v>25</v>
      </c>
      <c r="S3355" s="9" t="s">
        <v>26</v>
      </c>
      <c r="T3355" s="9" t="s">
        <v>249</v>
      </c>
      <c r="U3355" s="13">
        <v>8500000</v>
      </c>
      <c r="V3355" s="13">
        <v>2008</v>
      </c>
      <c r="W3355" s="13">
        <v>716</v>
      </c>
      <c r="X3355" s="13">
        <v>6.7</v>
      </c>
      <c r="Y3355" s="13">
        <v>1.85</v>
      </c>
      <c r="Z3355" s="14">
        <v>8000</v>
      </c>
    </row>
    <row r="3356" spans="1:26" x14ac:dyDescent="0.25">
      <c r="A3356" s="5" t="s">
        <v>20</v>
      </c>
      <c r="B3356" s="6" t="s">
        <v>3689</v>
      </c>
      <c r="C3356" s="11">
        <v>16</v>
      </c>
      <c r="D3356" s="11">
        <v>122</v>
      </c>
      <c r="E3356" s="11">
        <v>11</v>
      </c>
      <c r="F3356" s="11">
        <v>173</v>
      </c>
      <c r="G3356" s="6" t="s">
        <v>3690</v>
      </c>
      <c r="H3356" s="11">
        <v>205</v>
      </c>
      <c r="I3356" s="11"/>
      <c r="J3356" s="6" t="s">
        <v>497</v>
      </c>
      <c r="K3356" s="6" t="s">
        <v>378</v>
      </c>
      <c r="L3356" s="6"/>
      <c r="M3356" s="11"/>
      <c r="N3356" s="11"/>
      <c r="O3356" s="6"/>
      <c r="P3356" s="11"/>
      <c r="Q3356" s="11">
        <v>159</v>
      </c>
      <c r="R3356" s="6" t="s">
        <v>3691</v>
      </c>
      <c r="S3356" s="6" t="s">
        <v>3692</v>
      </c>
      <c r="T3356" s="6" t="s">
        <v>42</v>
      </c>
      <c r="U3356" s="11">
        <v>8300000</v>
      </c>
      <c r="V3356" s="11">
        <v>2006</v>
      </c>
      <c r="W3356" s="11">
        <v>197</v>
      </c>
      <c r="X3356" s="11">
        <v>6</v>
      </c>
      <c r="Y3356" s="11">
        <v>1.85</v>
      </c>
      <c r="Z3356" s="12">
        <v>467</v>
      </c>
    </row>
    <row r="3357" spans="1:26" x14ac:dyDescent="0.25">
      <c r="A3357" s="8" t="s">
        <v>20</v>
      </c>
      <c r="B3357" s="9" t="s">
        <v>627</v>
      </c>
      <c r="C3357" s="13">
        <v>215</v>
      </c>
      <c r="D3357" s="13">
        <v>178</v>
      </c>
      <c r="E3357" s="13">
        <v>16000</v>
      </c>
      <c r="F3357" s="13">
        <v>857</v>
      </c>
      <c r="G3357" s="9" t="s">
        <v>1645</v>
      </c>
      <c r="H3357" s="13">
        <v>13000</v>
      </c>
      <c r="I3357" s="13">
        <v>107930000</v>
      </c>
      <c r="J3357" s="9" t="s">
        <v>5507</v>
      </c>
      <c r="K3357" s="9" t="s">
        <v>1074</v>
      </c>
      <c r="L3357" s="9"/>
      <c r="M3357" s="13"/>
      <c r="N3357" s="13"/>
      <c r="O3357" s="9"/>
      <c r="P3357" s="13"/>
      <c r="Q3357" s="13">
        <v>2195</v>
      </c>
      <c r="R3357" s="9" t="s">
        <v>25</v>
      </c>
      <c r="S3357" s="9" t="s">
        <v>26</v>
      </c>
      <c r="T3357" s="9" t="s">
        <v>249</v>
      </c>
      <c r="U3357" s="13">
        <v>8000000</v>
      </c>
      <c r="V3357" s="13">
        <v>1994</v>
      </c>
      <c r="W3357" s="13">
        <v>902</v>
      </c>
      <c r="X3357" s="13">
        <v>8.9</v>
      </c>
      <c r="Y3357" s="13">
        <v>2.35</v>
      </c>
      <c r="Z3357" s="14">
        <v>45000</v>
      </c>
    </row>
    <row r="3358" spans="1:26" x14ac:dyDescent="0.25">
      <c r="A3358" s="5" t="s">
        <v>20</v>
      </c>
      <c r="B3358" s="6" t="s">
        <v>3693</v>
      </c>
      <c r="C3358" s="11">
        <v>63</v>
      </c>
      <c r="D3358" s="11">
        <v>95</v>
      </c>
      <c r="E3358" s="11">
        <v>21</v>
      </c>
      <c r="F3358" s="11">
        <v>842</v>
      </c>
      <c r="G3358" s="6" t="s">
        <v>3694</v>
      </c>
      <c r="H3358" s="11">
        <v>1000</v>
      </c>
      <c r="I3358" s="11">
        <v>76657000</v>
      </c>
      <c r="J3358" s="6" t="s">
        <v>378</v>
      </c>
      <c r="K3358" s="6" t="s">
        <v>599</v>
      </c>
      <c r="L3358" s="6" t="s">
        <v>4118</v>
      </c>
      <c r="M3358" s="11" t="s">
        <v>3976</v>
      </c>
      <c r="N3358" s="11"/>
      <c r="O3358" s="6"/>
      <c r="P3358" s="11"/>
      <c r="Q3358" s="11">
        <v>92</v>
      </c>
      <c r="R3358" s="6" t="s">
        <v>25</v>
      </c>
      <c r="S3358" s="6" t="s">
        <v>34</v>
      </c>
      <c r="T3358" s="6" t="s">
        <v>126</v>
      </c>
      <c r="U3358" s="11"/>
      <c r="V3358" s="11">
        <v>1979</v>
      </c>
      <c r="W3358" s="11">
        <v>985</v>
      </c>
      <c r="X3358" s="11">
        <v>7.7</v>
      </c>
      <c r="Y3358" s="11">
        <v>1.85</v>
      </c>
      <c r="Z3358" s="12">
        <v>0</v>
      </c>
    </row>
    <row r="3359" spans="1:26" x14ac:dyDescent="0.25">
      <c r="A3359" s="8" t="s">
        <v>20</v>
      </c>
      <c r="B3359" s="9" t="s">
        <v>3695</v>
      </c>
      <c r="C3359" s="13">
        <v>534</v>
      </c>
      <c r="D3359" s="13">
        <v>117</v>
      </c>
      <c r="E3359" s="13">
        <v>66</v>
      </c>
      <c r="F3359" s="13">
        <v>85</v>
      </c>
      <c r="G3359" s="9" t="s">
        <v>2596</v>
      </c>
      <c r="H3359" s="13">
        <v>15000</v>
      </c>
      <c r="I3359" s="13">
        <v>32279955</v>
      </c>
      <c r="J3359" s="9" t="s">
        <v>5507</v>
      </c>
      <c r="K3359" s="9" t="s">
        <v>1074</v>
      </c>
      <c r="L3359" s="9" t="s">
        <v>2604</v>
      </c>
      <c r="M3359" s="13"/>
      <c r="N3359" s="13"/>
      <c r="O3359" s="9"/>
      <c r="P3359" s="13"/>
      <c r="Q3359" s="13">
        <v>552</v>
      </c>
      <c r="R3359" s="9" t="s">
        <v>25</v>
      </c>
      <c r="S3359" s="9" t="s">
        <v>26</v>
      </c>
      <c r="T3359" s="9" t="s">
        <v>249</v>
      </c>
      <c r="U3359" s="13">
        <v>8500000</v>
      </c>
      <c r="V3359" s="13">
        <v>2014</v>
      </c>
      <c r="W3359" s="13">
        <v>241</v>
      </c>
      <c r="X3359" s="13">
        <v>7.9</v>
      </c>
      <c r="Y3359" s="13">
        <v>2.35</v>
      </c>
      <c r="Z3359" s="14">
        <v>65000</v>
      </c>
    </row>
    <row r="3360" spans="1:26" x14ac:dyDescent="0.25">
      <c r="A3360" s="5" t="s">
        <v>20</v>
      </c>
      <c r="B3360" s="6" t="s">
        <v>1447</v>
      </c>
      <c r="C3360" s="11">
        <v>66</v>
      </c>
      <c r="D3360" s="11">
        <v>119</v>
      </c>
      <c r="E3360" s="11">
        <v>422</v>
      </c>
      <c r="F3360" s="11">
        <v>422</v>
      </c>
      <c r="G3360" s="6" t="s">
        <v>3696</v>
      </c>
      <c r="H3360" s="11">
        <v>861</v>
      </c>
      <c r="I3360" s="11">
        <v>4992159</v>
      </c>
      <c r="J3360" s="6" t="s">
        <v>599</v>
      </c>
      <c r="K3360" s="6" t="s">
        <v>1786</v>
      </c>
      <c r="L3360" s="6" t="s">
        <v>2604</v>
      </c>
      <c r="M3360" s="11"/>
      <c r="N3360" s="11"/>
      <c r="O3360" s="6"/>
      <c r="P3360" s="11"/>
      <c r="Q3360" s="11">
        <v>201</v>
      </c>
      <c r="R3360" s="6" t="s">
        <v>25</v>
      </c>
      <c r="S3360" s="6" t="s">
        <v>26</v>
      </c>
      <c r="T3360" s="6" t="s">
        <v>249</v>
      </c>
      <c r="U3360" s="11">
        <v>8550000</v>
      </c>
      <c r="V3360" s="11">
        <v>2004</v>
      </c>
      <c r="W3360" s="11">
        <v>499</v>
      </c>
      <c r="X3360" s="11">
        <v>5.6</v>
      </c>
      <c r="Y3360" s="11">
        <v>2.35</v>
      </c>
      <c r="Z3360" s="12">
        <v>713</v>
      </c>
    </row>
    <row r="3361" spans="1:26" x14ac:dyDescent="0.25">
      <c r="A3361" s="8" t="s">
        <v>20</v>
      </c>
      <c r="B3361" s="9" t="s">
        <v>1982</v>
      </c>
      <c r="C3361" s="13">
        <v>119</v>
      </c>
      <c r="D3361" s="13">
        <v>174</v>
      </c>
      <c r="E3361" s="13">
        <v>338</v>
      </c>
      <c r="F3361" s="13">
        <v>195</v>
      </c>
      <c r="G3361" s="9" t="s">
        <v>3697</v>
      </c>
      <c r="H3361" s="13">
        <v>354</v>
      </c>
      <c r="I3361" s="13">
        <v>163214286</v>
      </c>
      <c r="J3361" s="9" t="s">
        <v>3170</v>
      </c>
      <c r="K3361" s="9" t="s">
        <v>1074</v>
      </c>
      <c r="L3361" s="9" t="s">
        <v>4118</v>
      </c>
      <c r="M3361" s="13" t="s">
        <v>3976</v>
      </c>
      <c r="N3361" s="13" t="s">
        <v>4459</v>
      </c>
      <c r="O3361" s="9"/>
      <c r="P3361" s="13"/>
      <c r="Q3361" s="13">
        <v>406</v>
      </c>
      <c r="R3361" s="9" t="s">
        <v>25</v>
      </c>
      <c r="S3361" s="9" t="s">
        <v>26</v>
      </c>
      <c r="T3361" s="9" t="s">
        <v>126</v>
      </c>
      <c r="U3361" s="13">
        <v>8200000</v>
      </c>
      <c r="V3361" s="13">
        <v>1965</v>
      </c>
      <c r="W3361" s="13">
        <v>209</v>
      </c>
      <c r="X3361" s="13">
        <v>8</v>
      </c>
      <c r="Y3361" s="13">
        <v>2.35</v>
      </c>
      <c r="Z3361" s="14">
        <v>15000</v>
      </c>
    </row>
    <row r="3362" spans="1:26" x14ac:dyDescent="0.25">
      <c r="A3362" s="5" t="s">
        <v>20</v>
      </c>
      <c r="B3362" s="6" t="s">
        <v>342</v>
      </c>
      <c r="C3362" s="11">
        <v>43</v>
      </c>
      <c r="D3362" s="11">
        <v>111</v>
      </c>
      <c r="E3362" s="11">
        <v>2000</v>
      </c>
      <c r="F3362" s="11">
        <v>51</v>
      </c>
      <c r="G3362" s="6" t="s">
        <v>3698</v>
      </c>
      <c r="H3362" s="11">
        <v>15000</v>
      </c>
      <c r="I3362" s="11">
        <v>69800000</v>
      </c>
      <c r="J3362" s="6" t="s">
        <v>599</v>
      </c>
      <c r="K3362" s="6" t="s">
        <v>478</v>
      </c>
      <c r="L3362" s="6" t="s">
        <v>4459</v>
      </c>
      <c r="M3362" s="11"/>
      <c r="N3362" s="11"/>
      <c r="O3362" s="6"/>
      <c r="P3362" s="11"/>
      <c r="Q3362" s="11">
        <v>99</v>
      </c>
      <c r="R3362" s="6" t="s">
        <v>25</v>
      </c>
      <c r="S3362" s="6" t="s">
        <v>26</v>
      </c>
      <c r="T3362" s="6" t="s">
        <v>54</v>
      </c>
      <c r="U3362" s="11">
        <v>8000000</v>
      </c>
      <c r="V3362" s="11">
        <v>1984</v>
      </c>
      <c r="W3362" s="11">
        <v>161</v>
      </c>
      <c r="X3362" s="11">
        <v>6.2</v>
      </c>
      <c r="Y3362" s="11">
        <v>1.85</v>
      </c>
      <c r="Z3362" s="12">
        <v>0</v>
      </c>
    </row>
    <row r="3363" spans="1:26" x14ac:dyDescent="0.25">
      <c r="A3363" s="8" t="s">
        <v>20</v>
      </c>
      <c r="B3363" s="9" t="s">
        <v>3699</v>
      </c>
      <c r="C3363" s="13">
        <v>270</v>
      </c>
      <c r="D3363" s="13">
        <v>101</v>
      </c>
      <c r="E3363" s="13">
        <v>36</v>
      </c>
      <c r="F3363" s="13">
        <v>27</v>
      </c>
      <c r="G3363" s="9" t="s">
        <v>3700</v>
      </c>
      <c r="H3363" s="13">
        <v>7000</v>
      </c>
      <c r="I3363" s="13">
        <v>59889948</v>
      </c>
      <c r="J3363" s="9" t="s">
        <v>599</v>
      </c>
      <c r="K3363" s="9" t="s">
        <v>1074</v>
      </c>
      <c r="L3363" s="9"/>
      <c r="M3363" s="13"/>
      <c r="N3363" s="13"/>
      <c r="O3363" s="9"/>
      <c r="P3363" s="13"/>
      <c r="Q3363" s="13">
        <v>889</v>
      </c>
      <c r="R3363" s="9" t="s">
        <v>25</v>
      </c>
      <c r="S3363" s="9" t="s">
        <v>26</v>
      </c>
      <c r="T3363" s="9" t="s">
        <v>249</v>
      </c>
      <c r="U3363" s="13">
        <v>8000000</v>
      </c>
      <c r="V3363" s="13">
        <v>2006</v>
      </c>
      <c r="W3363" s="13">
        <v>150</v>
      </c>
      <c r="X3363" s="13">
        <v>7.9</v>
      </c>
      <c r="Y3363" s="13">
        <v>2.35</v>
      </c>
      <c r="Z3363" s="14">
        <v>15000</v>
      </c>
    </row>
    <row r="3364" spans="1:26" x14ac:dyDescent="0.25">
      <c r="A3364" s="5" t="s">
        <v>20</v>
      </c>
      <c r="B3364" s="6" t="s">
        <v>1205</v>
      </c>
      <c r="C3364" s="11">
        <v>99</v>
      </c>
      <c r="D3364" s="11">
        <v>89</v>
      </c>
      <c r="E3364" s="11">
        <v>0</v>
      </c>
      <c r="F3364" s="11">
        <v>107</v>
      </c>
      <c r="G3364" s="6" t="s">
        <v>3701</v>
      </c>
      <c r="H3364" s="11">
        <v>217</v>
      </c>
      <c r="I3364" s="11">
        <v>52287414</v>
      </c>
      <c r="J3364" s="6" t="s">
        <v>378</v>
      </c>
      <c r="K3364" s="6" t="s">
        <v>1074</v>
      </c>
      <c r="L3364" s="6"/>
      <c r="M3364" s="11"/>
      <c r="N3364" s="11"/>
      <c r="O3364" s="6"/>
      <c r="P3364" s="11"/>
      <c r="Q3364" s="11">
        <v>584</v>
      </c>
      <c r="R3364" s="6" t="s">
        <v>25</v>
      </c>
      <c r="S3364" s="6" t="s">
        <v>26</v>
      </c>
      <c r="T3364" s="6" t="s">
        <v>249</v>
      </c>
      <c r="U3364" s="11">
        <v>8000000</v>
      </c>
      <c r="V3364" s="11">
        <v>1986</v>
      </c>
      <c r="W3364" s="11">
        <v>107</v>
      </c>
      <c r="X3364" s="11">
        <v>8.1</v>
      </c>
      <c r="Y3364" s="11">
        <v>1.85</v>
      </c>
      <c r="Z3364" s="12">
        <v>24000</v>
      </c>
    </row>
    <row r="3365" spans="1:26" x14ac:dyDescent="0.25">
      <c r="A3365" s="8" t="s">
        <v>20</v>
      </c>
      <c r="B3365" s="9" t="s">
        <v>1535</v>
      </c>
      <c r="C3365" s="13">
        <v>224</v>
      </c>
      <c r="D3365" s="13">
        <v>113</v>
      </c>
      <c r="E3365" s="13">
        <v>0</v>
      </c>
      <c r="F3365" s="13">
        <v>27</v>
      </c>
      <c r="G3365" s="9" t="s">
        <v>3702</v>
      </c>
      <c r="H3365" s="13">
        <v>133</v>
      </c>
      <c r="I3365" s="13">
        <v>45063889</v>
      </c>
      <c r="J3365" s="9" t="s">
        <v>1074</v>
      </c>
      <c r="K3365" s="9" t="s">
        <v>1786</v>
      </c>
      <c r="L3365" s="9" t="s">
        <v>2970</v>
      </c>
      <c r="M3365" s="13" t="s">
        <v>2604</v>
      </c>
      <c r="N3365" s="13"/>
      <c r="O3365" s="9"/>
      <c r="P3365" s="13"/>
      <c r="Q3365" s="13">
        <v>1441</v>
      </c>
      <c r="R3365" s="9" t="s">
        <v>25</v>
      </c>
      <c r="S3365" s="9" t="s">
        <v>34</v>
      </c>
      <c r="T3365" s="9" t="s">
        <v>249</v>
      </c>
      <c r="U3365" s="13">
        <v>8000000</v>
      </c>
      <c r="V3365" s="13">
        <v>2002</v>
      </c>
      <c r="W3365" s="13">
        <v>32</v>
      </c>
      <c r="X3365" s="13">
        <v>7.6</v>
      </c>
      <c r="Y3365" s="13">
        <v>1.85</v>
      </c>
      <c r="Z3365" s="14">
        <v>11000</v>
      </c>
    </row>
    <row r="3366" spans="1:26" x14ac:dyDescent="0.25">
      <c r="A3366" s="5" t="s">
        <v>20</v>
      </c>
      <c r="B3366" s="6" t="s">
        <v>3703</v>
      </c>
      <c r="C3366" s="11">
        <v>58</v>
      </c>
      <c r="D3366" s="11">
        <v>95</v>
      </c>
      <c r="E3366" s="11">
        <v>548</v>
      </c>
      <c r="F3366" s="11">
        <v>360</v>
      </c>
      <c r="G3366" s="6" t="s">
        <v>3704</v>
      </c>
      <c r="H3366" s="11">
        <v>389</v>
      </c>
      <c r="I3366" s="11">
        <v>40066497</v>
      </c>
      <c r="J3366" s="6" t="s">
        <v>1074</v>
      </c>
      <c r="K3366" s="6" t="s">
        <v>2909</v>
      </c>
      <c r="L3366" s="6"/>
      <c r="M3366" s="11"/>
      <c r="N3366" s="11"/>
      <c r="O3366" s="6"/>
      <c r="P3366" s="11"/>
      <c r="Q3366" s="11">
        <v>247</v>
      </c>
      <c r="R3366" s="6" t="s">
        <v>25</v>
      </c>
      <c r="S3366" s="6" t="s">
        <v>26</v>
      </c>
      <c r="T3366" s="6" t="s">
        <v>27</v>
      </c>
      <c r="U3366" s="11">
        <v>8000000</v>
      </c>
      <c r="V3366" s="11">
        <v>2004</v>
      </c>
      <c r="W3366" s="11">
        <v>363</v>
      </c>
      <c r="X3366" s="11">
        <v>3.5</v>
      </c>
      <c r="Y3366" s="11">
        <v>1.85</v>
      </c>
      <c r="Z3366" s="12">
        <v>0</v>
      </c>
    </row>
    <row r="3367" spans="1:26" x14ac:dyDescent="0.25">
      <c r="A3367" s="8" t="s">
        <v>20</v>
      </c>
      <c r="B3367" s="9" t="s">
        <v>3705</v>
      </c>
      <c r="C3367" s="13">
        <v>53</v>
      </c>
      <c r="D3367" s="13">
        <v>112</v>
      </c>
      <c r="E3367" s="13">
        <v>152</v>
      </c>
      <c r="F3367" s="13">
        <v>459</v>
      </c>
      <c r="G3367" s="9" t="s">
        <v>1033</v>
      </c>
      <c r="H3367" s="13">
        <v>16000</v>
      </c>
      <c r="I3367" s="13">
        <v>36500000</v>
      </c>
      <c r="J3367" s="9" t="s">
        <v>3170</v>
      </c>
      <c r="K3367" s="9" t="s">
        <v>5507</v>
      </c>
      <c r="L3367" s="9" t="s">
        <v>1074</v>
      </c>
      <c r="M3367" s="13"/>
      <c r="N3367" s="13"/>
      <c r="O3367" s="9"/>
      <c r="P3367" s="13"/>
      <c r="Q3367" s="13">
        <v>142</v>
      </c>
      <c r="R3367" s="9" t="s">
        <v>25</v>
      </c>
      <c r="S3367" s="9" t="s">
        <v>26</v>
      </c>
      <c r="T3367" s="9" t="s">
        <v>54</v>
      </c>
      <c r="U3367" s="13">
        <v>8000000</v>
      </c>
      <c r="V3367" s="13">
        <v>1979</v>
      </c>
      <c r="W3367" s="13">
        <v>466</v>
      </c>
      <c r="X3367" s="13">
        <v>7.6</v>
      </c>
      <c r="Y3367" s="13">
        <v>1.85</v>
      </c>
      <c r="Z3367" s="14">
        <v>0</v>
      </c>
    </row>
    <row r="3368" spans="1:26" x14ac:dyDescent="0.25">
      <c r="A3368" s="5" t="s">
        <v>20</v>
      </c>
      <c r="B3368" s="6" t="s">
        <v>3191</v>
      </c>
      <c r="C3368" s="11">
        <v>37</v>
      </c>
      <c r="D3368" s="11">
        <v>109</v>
      </c>
      <c r="E3368" s="11">
        <v>44</v>
      </c>
      <c r="F3368" s="11">
        <v>458</v>
      </c>
      <c r="G3368" s="6" t="s">
        <v>773</v>
      </c>
      <c r="H3368" s="11">
        <v>1000</v>
      </c>
      <c r="I3368" s="11">
        <v>27362712</v>
      </c>
      <c r="J3368" s="6" t="s">
        <v>599</v>
      </c>
      <c r="K3368" s="6" t="s">
        <v>1074</v>
      </c>
      <c r="L3368" s="6" t="s">
        <v>2909</v>
      </c>
      <c r="M3368" s="11" t="s">
        <v>4459</v>
      </c>
      <c r="N3368" s="11"/>
      <c r="O3368" s="6"/>
      <c r="P3368" s="11"/>
      <c r="Q3368" s="11">
        <v>60</v>
      </c>
      <c r="R3368" s="6" t="s">
        <v>25</v>
      </c>
      <c r="S3368" s="6" t="s">
        <v>26</v>
      </c>
      <c r="T3368" s="6" t="s">
        <v>27</v>
      </c>
      <c r="U3368" s="11">
        <v>8000000</v>
      </c>
      <c r="V3368" s="11">
        <v>2002</v>
      </c>
      <c r="W3368" s="11">
        <v>886</v>
      </c>
      <c r="X3368" s="11">
        <v>6.5</v>
      </c>
      <c r="Y3368" s="11">
        <v>1.85</v>
      </c>
      <c r="Z3368" s="12">
        <v>0</v>
      </c>
    </row>
    <row r="3369" spans="1:26" x14ac:dyDescent="0.25">
      <c r="A3369" s="8" t="s">
        <v>20</v>
      </c>
      <c r="B3369" s="9" t="s">
        <v>3706</v>
      </c>
      <c r="C3369" s="13">
        <v>11</v>
      </c>
      <c r="D3369" s="13">
        <v>108</v>
      </c>
      <c r="E3369" s="13">
        <v>0</v>
      </c>
      <c r="F3369" s="13">
        <v>388</v>
      </c>
      <c r="G3369" s="9" t="s">
        <v>2578</v>
      </c>
      <c r="H3369" s="13">
        <v>585</v>
      </c>
      <c r="I3369" s="13">
        <v>34746109</v>
      </c>
      <c r="J3369" s="9" t="s">
        <v>599</v>
      </c>
      <c r="K3369" s="9" t="s">
        <v>5507</v>
      </c>
      <c r="L3369" s="9" t="s">
        <v>1074</v>
      </c>
      <c r="M3369" s="13" t="s">
        <v>4459</v>
      </c>
      <c r="N3369" s="13" t="s">
        <v>2604</v>
      </c>
      <c r="O3369" s="9"/>
      <c r="P3369" s="13"/>
      <c r="Q3369" s="13">
        <v>14</v>
      </c>
      <c r="R3369" s="9" t="s">
        <v>25</v>
      </c>
      <c r="S3369" s="9" t="s">
        <v>26</v>
      </c>
      <c r="T3369" s="9" t="s">
        <v>249</v>
      </c>
      <c r="U3369" s="13">
        <v>8000000</v>
      </c>
      <c r="V3369" s="13">
        <v>1996</v>
      </c>
      <c r="W3369" s="13">
        <v>434</v>
      </c>
      <c r="X3369" s="13">
        <v>5.6</v>
      </c>
      <c r="Y3369" s="13">
        <v>2.35</v>
      </c>
      <c r="Z3369" s="14">
        <v>559</v>
      </c>
    </row>
    <row r="3370" spans="1:26" x14ac:dyDescent="0.25">
      <c r="A3370" s="5" t="s">
        <v>20</v>
      </c>
      <c r="B3370" s="6" t="s">
        <v>2163</v>
      </c>
      <c r="C3370" s="11">
        <v>327</v>
      </c>
      <c r="D3370" s="11">
        <v>100</v>
      </c>
      <c r="E3370" s="11">
        <v>129</v>
      </c>
      <c r="F3370" s="11">
        <v>3000</v>
      </c>
      <c r="G3370" s="6" t="s">
        <v>841</v>
      </c>
      <c r="H3370" s="11">
        <v>23000</v>
      </c>
      <c r="I3370" s="11">
        <v>34963967</v>
      </c>
      <c r="J3370" s="6" t="s">
        <v>599</v>
      </c>
      <c r="K3370" s="6" t="s">
        <v>1074</v>
      </c>
      <c r="L3370" s="6" t="s">
        <v>4459</v>
      </c>
      <c r="M3370" s="11"/>
      <c r="N3370" s="11"/>
      <c r="O3370" s="6"/>
      <c r="P3370" s="11"/>
      <c r="Q3370" s="11">
        <v>378</v>
      </c>
      <c r="R3370" s="6" t="s">
        <v>25</v>
      </c>
      <c r="S3370" s="6" t="s">
        <v>26</v>
      </c>
      <c r="T3370" s="6" t="s">
        <v>249</v>
      </c>
      <c r="U3370" s="11">
        <v>8000000</v>
      </c>
      <c r="V3370" s="11">
        <v>2011</v>
      </c>
      <c r="W3370" s="11">
        <v>10000</v>
      </c>
      <c r="X3370" s="11">
        <v>7.7</v>
      </c>
      <c r="Y3370" s="11">
        <v>1.85</v>
      </c>
      <c r="Z3370" s="12">
        <v>40000</v>
      </c>
    </row>
    <row r="3371" spans="1:26" x14ac:dyDescent="0.25">
      <c r="A3371" s="8" t="s">
        <v>20</v>
      </c>
      <c r="B3371" s="9" t="s">
        <v>3707</v>
      </c>
      <c r="C3371" s="13">
        <v>135</v>
      </c>
      <c r="D3371" s="13">
        <v>90</v>
      </c>
      <c r="E3371" s="13">
        <v>5</v>
      </c>
      <c r="F3371" s="13">
        <v>297</v>
      </c>
      <c r="G3371" s="9" t="s">
        <v>3708</v>
      </c>
      <c r="H3371" s="13">
        <v>449</v>
      </c>
      <c r="I3371" s="13">
        <v>25926543</v>
      </c>
      <c r="J3371" s="9" t="s">
        <v>1786</v>
      </c>
      <c r="K3371" s="9" t="s">
        <v>5505</v>
      </c>
      <c r="L3371" s="9" t="s">
        <v>2604</v>
      </c>
      <c r="M3371" s="13"/>
      <c r="N3371" s="13"/>
      <c r="O3371" s="9"/>
      <c r="P3371" s="13"/>
      <c r="Q3371" s="13">
        <v>148</v>
      </c>
      <c r="R3371" s="9" t="s">
        <v>25</v>
      </c>
      <c r="S3371" s="9" t="s">
        <v>26</v>
      </c>
      <c r="T3371" s="9" t="s">
        <v>27</v>
      </c>
      <c r="U3371" s="13">
        <v>8000000</v>
      </c>
      <c r="V3371" s="13">
        <v>2008</v>
      </c>
      <c r="W3371" s="13">
        <v>332</v>
      </c>
      <c r="X3371" s="13">
        <v>5.2</v>
      </c>
      <c r="Y3371" s="13">
        <v>1.85</v>
      </c>
      <c r="Z3371" s="14">
        <v>0</v>
      </c>
    </row>
    <row r="3372" spans="1:26" x14ac:dyDescent="0.25">
      <c r="A3372" s="5" t="s">
        <v>20</v>
      </c>
      <c r="B3372" s="6" t="s">
        <v>854</v>
      </c>
      <c r="C3372" s="11">
        <v>127</v>
      </c>
      <c r="D3372" s="11">
        <v>130</v>
      </c>
      <c r="E3372" s="11">
        <v>0</v>
      </c>
      <c r="F3372" s="11">
        <v>602</v>
      </c>
      <c r="G3372" s="6" t="s">
        <v>855</v>
      </c>
      <c r="H3372" s="11">
        <v>875</v>
      </c>
      <c r="I3372" s="11"/>
      <c r="J3372" s="6" t="s">
        <v>599</v>
      </c>
      <c r="K3372" s="6" t="s">
        <v>478</v>
      </c>
      <c r="L3372" s="6" t="s">
        <v>1786</v>
      </c>
      <c r="M3372" s="11"/>
      <c r="N3372" s="11"/>
      <c r="O3372" s="6"/>
      <c r="P3372" s="11"/>
      <c r="Q3372" s="11">
        <v>211</v>
      </c>
      <c r="R3372" s="6" t="s">
        <v>25</v>
      </c>
      <c r="S3372" s="6" t="s">
        <v>26</v>
      </c>
      <c r="T3372" s="6" t="s">
        <v>249</v>
      </c>
      <c r="U3372" s="11">
        <v>8000000</v>
      </c>
      <c r="V3372" s="11">
        <v>1982</v>
      </c>
      <c r="W3372" s="11">
        <v>826</v>
      </c>
      <c r="X3372" s="11">
        <v>6.9</v>
      </c>
      <c r="Y3372" s="11">
        <v>1.85</v>
      </c>
      <c r="Z3372" s="12">
        <v>0</v>
      </c>
    </row>
    <row r="3373" spans="1:26" x14ac:dyDescent="0.25">
      <c r="A3373" s="8" t="s">
        <v>20</v>
      </c>
      <c r="B3373" s="9" t="s">
        <v>3710</v>
      </c>
      <c r="C3373" s="13">
        <v>164</v>
      </c>
      <c r="D3373" s="13">
        <v>94</v>
      </c>
      <c r="E3373" s="13">
        <v>19</v>
      </c>
      <c r="F3373" s="13">
        <v>117</v>
      </c>
      <c r="G3373" s="9" t="s">
        <v>3711</v>
      </c>
      <c r="H3373" s="13">
        <v>363</v>
      </c>
      <c r="I3373" s="13">
        <v>26049082</v>
      </c>
      <c r="J3373" s="9" t="s">
        <v>599</v>
      </c>
      <c r="K3373" s="9" t="s">
        <v>4459</v>
      </c>
      <c r="L3373" s="9"/>
      <c r="M3373" s="13"/>
      <c r="N3373" s="13"/>
      <c r="O3373" s="9"/>
      <c r="P3373" s="13"/>
      <c r="Q3373" s="13">
        <v>100</v>
      </c>
      <c r="R3373" s="9" t="s">
        <v>25</v>
      </c>
      <c r="S3373" s="9" t="s">
        <v>26</v>
      </c>
      <c r="T3373" s="9" t="s">
        <v>249</v>
      </c>
      <c r="U3373" s="13">
        <v>8000000</v>
      </c>
      <c r="V3373" s="13">
        <v>2014</v>
      </c>
      <c r="W3373" s="13">
        <v>342</v>
      </c>
      <c r="X3373" s="13">
        <v>6.1</v>
      </c>
      <c r="Y3373" s="13">
        <v>2.35</v>
      </c>
      <c r="Z3373" s="14">
        <v>0</v>
      </c>
    </row>
    <row r="3374" spans="1:26" x14ac:dyDescent="0.25">
      <c r="A3374" s="5" t="s">
        <v>20</v>
      </c>
      <c r="B3374" s="6" t="s">
        <v>3712</v>
      </c>
      <c r="C3374" s="11">
        <v>14</v>
      </c>
      <c r="D3374" s="11">
        <v>93</v>
      </c>
      <c r="E3374" s="11">
        <v>2</v>
      </c>
      <c r="F3374" s="11">
        <v>213</v>
      </c>
      <c r="G3374" s="6" t="s">
        <v>3470</v>
      </c>
      <c r="H3374" s="11">
        <v>484</v>
      </c>
      <c r="I3374" s="11"/>
      <c r="J3374" s="6" t="s">
        <v>599</v>
      </c>
      <c r="K3374" s="6" t="s">
        <v>478</v>
      </c>
      <c r="L3374" s="6" t="s">
        <v>2970</v>
      </c>
      <c r="M3374" s="11"/>
      <c r="N3374" s="11"/>
      <c r="O3374" s="6"/>
      <c r="P3374" s="11"/>
      <c r="Q3374" s="11">
        <v>48</v>
      </c>
      <c r="R3374" s="6" t="s">
        <v>25</v>
      </c>
      <c r="S3374" s="6" t="s">
        <v>26</v>
      </c>
      <c r="T3374" s="6" t="s">
        <v>54</v>
      </c>
      <c r="U3374" s="11">
        <v>8000000</v>
      </c>
      <c r="V3374" s="11">
        <v>1981</v>
      </c>
      <c r="W3374" s="11">
        <v>345</v>
      </c>
      <c r="X3374" s="11">
        <v>5</v>
      </c>
      <c r="Y3374" s="11">
        <v>1.85</v>
      </c>
      <c r="Z3374" s="12">
        <v>495</v>
      </c>
    </row>
    <row r="3375" spans="1:26" x14ac:dyDescent="0.25">
      <c r="A3375" s="8" t="s">
        <v>20</v>
      </c>
      <c r="B3375" s="9" t="s">
        <v>3713</v>
      </c>
      <c r="C3375" s="13">
        <v>6</v>
      </c>
      <c r="D3375" s="13">
        <v>80</v>
      </c>
      <c r="E3375" s="13">
        <v>2</v>
      </c>
      <c r="F3375" s="13">
        <v>102</v>
      </c>
      <c r="G3375" s="9" t="s">
        <v>3714</v>
      </c>
      <c r="H3375" s="13">
        <v>861</v>
      </c>
      <c r="I3375" s="13"/>
      <c r="J3375" s="9" t="s">
        <v>378</v>
      </c>
      <c r="K3375" s="9"/>
      <c r="L3375" s="9"/>
      <c r="M3375" s="13"/>
      <c r="N3375" s="13"/>
      <c r="O3375" s="9"/>
      <c r="P3375" s="13"/>
      <c r="Q3375" s="13">
        <v>6</v>
      </c>
      <c r="R3375" s="9" t="s">
        <v>25</v>
      </c>
      <c r="S3375" s="9" t="s">
        <v>26</v>
      </c>
      <c r="T3375" s="9" t="s">
        <v>249</v>
      </c>
      <c r="U3375" s="13"/>
      <c r="V3375" s="13">
        <v>2016</v>
      </c>
      <c r="W3375" s="13">
        <v>163</v>
      </c>
      <c r="X3375" s="13">
        <v>7.8</v>
      </c>
      <c r="Y3375" s="13"/>
      <c r="Z3375" s="14">
        <v>240</v>
      </c>
    </row>
    <row r="3376" spans="1:26" x14ac:dyDescent="0.25">
      <c r="A3376" s="5" t="s">
        <v>20</v>
      </c>
      <c r="B3376" s="6" t="s">
        <v>345</v>
      </c>
      <c r="C3376" s="11">
        <v>41</v>
      </c>
      <c r="D3376" s="11">
        <v>111</v>
      </c>
      <c r="E3376" s="11">
        <v>0</v>
      </c>
      <c r="F3376" s="11">
        <v>591</v>
      </c>
      <c r="G3376" s="6" t="s">
        <v>614</v>
      </c>
      <c r="H3376" s="11">
        <v>18000</v>
      </c>
      <c r="I3376" s="11">
        <v>22551000</v>
      </c>
      <c r="J3376" s="6" t="s">
        <v>599</v>
      </c>
      <c r="K3376" s="6" t="s">
        <v>1074</v>
      </c>
      <c r="L3376" s="6" t="s">
        <v>4459</v>
      </c>
      <c r="M3376" s="11"/>
      <c r="N3376" s="11"/>
      <c r="O3376" s="6"/>
      <c r="P3376" s="11"/>
      <c r="Q3376" s="11">
        <v>165</v>
      </c>
      <c r="R3376" s="6" t="s">
        <v>25</v>
      </c>
      <c r="S3376" s="6" t="s">
        <v>34</v>
      </c>
      <c r="T3376" s="6" t="s">
        <v>27</v>
      </c>
      <c r="U3376" s="11">
        <v>8000000</v>
      </c>
      <c r="V3376" s="11">
        <v>1993</v>
      </c>
      <c r="W3376" s="11">
        <v>18000</v>
      </c>
      <c r="X3376" s="11">
        <v>7.4</v>
      </c>
      <c r="Y3376" s="11">
        <v>1.85</v>
      </c>
      <c r="Z3376" s="12">
        <v>0</v>
      </c>
    </row>
    <row r="3377" spans="1:26" x14ac:dyDescent="0.25">
      <c r="A3377" s="8" t="s">
        <v>20</v>
      </c>
      <c r="B3377" s="9" t="s">
        <v>3715</v>
      </c>
      <c r="C3377" s="13">
        <v>143</v>
      </c>
      <c r="D3377" s="13">
        <v>142</v>
      </c>
      <c r="E3377" s="13">
        <v>13</v>
      </c>
      <c r="F3377" s="13">
        <v>244</v>
      </c>
      <c r="G3377" s="9" t="s">
        <v>3716</v>
      </c>
      <c r="H3377" s="13">
        <v>803</v>
      </c>
      <c r="I3377" s="13">
        <v>22800000</v>
      </c>
      <c r="J3377" s="9" t="s">
        <v>497</v>
      </c>
      <c r="K3377" s="9" t="s">
        <v>378</v>
      </c>
      <c r="L3377" s="9" t="s">
        <v>2604</v>
      </c>
      <c r="M3377" s="13"/>
      <c r="N3377" s="13"/>
      <c r="O3377" s="9"/>
      <c r="P3377" s="13"/>
      <c r="Q3377" s="13">
        <v>452</v>
      </c>
      <c r="R3377" s="9" t="s">
        <v>25</v>
      </c>
      <c r="S3377" s="9" t="s">
        <v>34</v>
      </c>
      <c r="T3377" s="9" t="s">
        <v>3717</v>
      </c>
      <c r="U3377" s="13">
        <v>7000000</v>
      </c>
      <c r="V3377" s="13">
        <v>1969</v>
      </c>
      <c r="W3377" s="13">
        <v>314</v>
      </c>
      <c r="X3377" s="13">
        <v>6.8</v>
      </c>
      <c r="Y3377" s="13">
        <v>2.35</v>
      </c>
      <c r="Z3377" s="14">
        <v>0</v>
      </c>
    </row>
    <row r="3378" spans="1:26" x14ac:dyDescent="0.25">
      <c r="A3378" s="5" t="s">
        <v>20</v>
      </c>
      <c r="B3378" s="6" t="s">
        <v>42</v>
      </c>
      <c r="C3378" s="11">
        <v>9</v>
      </c>
      <c r="D3378" s="11">
        <v>60</v>
      </c>
      <c r="E3378" s="11"/>
      <c r="F3378" s="11">
        <v>460</v>
      </c>
      <c r="G3378" s="6" t="s">
        <v>1304</v>
      </c>
      <c r="H3378" s="11">
        <v>666</v>
      </c>
      <c r="I3378" s="11"/>
      <c r="J3378" s="6" t="s">
        <v>497</v>
      </c>
      <c r="K3378" s="6" t="s">
        <v>5507</v>
      </c>
      <c r="L3378" s="6" t="s">
        <v>1074</v>
      </c>
      <c r="M3378" s="11" t="s">
        <v>2604</v>
      </c>
      <c r="N3378" s="11"/>
      <c r="O3378" s="6"/>
      <c r="P3378" s="11"/>
      <c r="Q3378" s="11">
        <v>25</v>
      </c>
      <c r="R3378" s="6" t="s">
        <v>25</v>
      </c>
      <c r="S3378" s="6" t="s">
        <v>26</v>
      </c>
      <c r="T3378" s="6" t="s">
        <v>436</v>
      </c>
      <c r="U3378" s="11"/>
      <c r="V3378" s="11"/>
      <c r="W3378" s="11">
        <v>579</v>
      </c>
      <c r="X3378" s="11">
        <v>7.1</v>
      </c>
      <c r="Y3378" s="11">
        <v>16</v>
      </c>
      <c r="Z3378" s="12">
        <v>0</v>
      </c>
    </row>
    <row r="3379" spans="1:26" x14ac:dyDescent="0.25">
      <c r="A3379" s="8" t="s">
        <v>20</v>
      </c>
      <c r="B3379" s="9" t="s">
        <v>1769</v>
      </c>
      <c r="C3379" s="13">
        <v>109</v>
      </c>
      <c r="D3379" s="13">
        <v>107</v>
      </c>
      <c r="E3379" s="13">
        <v>0</v>
      </c>
      <c r="F3379" s="13">
        <v>112</v>
      </c>
      <c r="G3379" s="9" t="s">
        <v>3718</v>
      </c>
      <c r="H3379" s="13">
        <v>969</v>
      </c>
      <c r="I3379" s="13">
        <v>18090181</v>
      </c>
      <c r="J3379" s="9" t="s">
        <v>478</v>
      </c>
      <c r="K3379" s="9" t="s">
        <v>1786</v>
      </c>
      <c r="L3379" s="9" t="s">
        <v>5505</v>
      </c>
      <c r="M3379" s="13" t="s">
        <v>2604</v>
      </c>
      <c r="N3379" s="13"/>
      <c r="O3379" s="9"/>
      <c r="P3379" s="13"/>
      <c r="Q3379" s="13">
        <v>271</v>
      </c>
      <c r="R3379" s="9" t="s">
        <v>25</v>
      </c>
      <c r="S3379" s="9" t="s">
        <v>26</v>
      </c>
      <c r="T3379" s="9" t="s">
        <v>249</v>
      </c>
      <c r="U3379" s="13">
        <v>8000000</v>
      </c>
      <c r="V3379" s="13">
        <v>1994</v>
      </c>
      <c r="W3379" s="13">
        <v>449</v>
      </c>
      <c r="X3379" s="13">
        <v>6.4</v>
      </c>
      <c r="Y3379" s="13">
        <v>1.85</v>
      </c>
      <c r="Z3379" s="14">
        <v>0</v>
      </c>
    </row>
    <row r="3380" spans="1:26" x14ac:dyDescent="0.25">
      <c r="A3380" s="5" t="s">
        <v>20</v>
      </c>
      <c r="B3380" s="6" t="s">
        <v>1675</v>
      </c>
      <c r="C3380" s="11">
        <v>59</v>
      </c>
      <c r="D3380" s="11">
        <v>91</v>
      </c>
      <c r="E3380" s="11">
        <v>13</v>
      </c>
      <c r="F3380" s="11">
        <v>292</v>
      </c>
      <c r="G3380" s="6" t="s">
        <v>2796</v>
      </c>
      <c r="H3380" s="11">
        <v>452</v>
      </c>
      <c r="I3380" s="11">
        <v>17843379</v>
      </c>
      <c r="J3380" s="6" t="s">
        <v>599</v>
      </c>
      <c r="K3380" s="6" t="s">
        <v>1074</v>
      </c>
      <c r="L3380" s="6" t="s">
        <v>4459</v>
      </c>
      <c r="M3380" s="11"/>
      <c r="N3380" s="11"/>
      <c r="O3380" s="6"/>
      <c r="P3380" s="11"/>
      <c r="Q3380" s="11">
        <v>147</v>
      </c>
      <c r="R3380" s="6" t="s">
        <v>25</v>
      </c>
      <c r="S3380" s="6" t="s">
        <v>26</v>
      </c>
      <c r="T3380" s="6" t="s">
        <v>27</v>
      </c>
      <c r="U3380" s="11">
        <v>8000000</v>
      </c>
      <c r="V3380" s="11">
        <v>1999</v>
      </c>
      <c r="W3380" s="11">
        <v>442</v>
      </c>
      <c r="X3380" s="11">
        <v>5.7</v>
      </c>
      <c r="Y3380" s="11">
        <v>1.85</v>
      </c>
      <c r="Z3380" s="12">
        <v>0</v>
      </c>
    </row>
    <row r="3381" spans="1:26" x14ac:dyDescent="0.25">
      <c r="A3381" s="8" t="s">
        <v>20</v>
      </c>
      <c r="B3381" s="9" t="s">
        <v>3719</v>
      </c>
      <c r="C3381" s="13">
        <v>95</v>
      </c>
      <c r="D3381" s="13">
        <v>112</v>
      </c>
      <c r="E3381" s="13">
        <v>3</v>
      </c>
      <c r="F3381" s="13">
        <v>268</v>
      </c>
      <c r="G3381" s="9" t="s">
        <v>3720</v>
      </c>
      <c r="H3381" s="13">
        <v>876</v>
      </c>
      <c r="I3381" s="13">
        <v>18811135</v>
      </c>
      <c r="J3381" s="9" t="s">
        <v>1074</v>
      </c>
      <c r="K3381" s="9"/>
      <c r="L3381" s="9"/>
      <c r="M3381" s="13"/>
      <c r="N3381" s="13"/>
      <c r="O3381" s="9"/>
      <c r="P3381" s="13"/>
      <c r="Q3381" s="13">
        <v>172</v>
      </c>
      <c r="R3381" s="9" t="s">
        <v>25</v>
      </c>
      <c r="S3381" s="9" t="s">
        <v>26</v>
      </c>
      <c r="T3381" s="9" t="s">
        <v>54</v>
      </c>
      <c r="U3381" s="13"/>
      <c r="V3381" s="13">
        <v>2006</v>
      </c>
      <c r="W3381" s="13">
        <v>801</v>
      </c>
      <c r="X3381" s="13">
        <v>7.5</v>
      </c>
      <c r="Y3381" s="13">
        <v>2.35</v>
      </c>
      <c r="Z3381" s="14">
        <v>0</v>
      </c>
    </row>
    <row r="3382" spans="1:26" x14ac:dyDescent="0.25">
      <c r="A3382" s="5" t="s">
        <v>20</v>
      </c>
      <c r="B3382" s="6" t="s">
        <v>3316</v>
      </c>
      <c r="C3382" s="11">
        <v>40</v>
      </c>
      <c r="D3382" s="11">
        <v>82</v>
      </c>
      <c r="E3382" s="11">
        <v>33</v>
      </c>
      <c r="F3382" s="11">
        <v>475</v>
      </c>
      <c r="G3382" s="6" t="s">
        <v>2958</v>
      </c>
      <c r="H3382" s="11">
        <v>744</v>
      </c>
      <c r="I3382" s="11">
        <v>17278980</v>
      </c>
      <c r="J3382" s="6" t="s">
        <v>599</v>
      </c>
      <c r="K3382" s="6" t="s">
        <v>5507</v>
      </c>
      <c r="L3382" s="6"/>
      <c r="M3382" s="11"/>
      <c r="N3382" s="11"/>
      <c r="O3382" s="6"/>
      <c r="P3382" s="11"/>
      <c r="Q3382" s="11">
        <v>164</v>
      </c>
      <c r="R3382" s="6" t="s">
        <v>25</v>
      </c>
      <c r="S3382" s="6" t="s">
        <v>26</v>
      </c>
      <c r="T3382" s="6" t="s">
        <v>249</v>
      </c>
      <c r="U3382" s="11">
        <v>8000000</v>
      </c>
      <c r="V3382" s="11">
        <v>1998</v>
      </c>
      <c r="W3382" s="11">
        <v>503</v>
      </c>
      <c r="X3382" s="11">
        <v>6.7</v>
      </c>
      <c r="Y3382" s="11">
        <v>1.85</v>
      </c>
      <c r="Z3382" s="12">
        <v>0</v>
      </c>
    </row>
    <row r="3383" spans="1:26" x14ac:dyDescent="0.25">
      <c r="A3383" s="8" t="s">
        <v>20</v>
      </c>
      <c r="B3383" s="9" t="s">
        <v>3721</v>
      </c>
      <c r="C3383" s="13">
        <v>121</v>
      </c>
      <c r="D3383" s="13">
        <v>97</v>
      </c>
      <c r="E3383" s="13">
        <v>3</v>
      </c>
      <c r="F3383" s="13">
        <v>631</v>
      </c>
      <c r="G3383" s="9" t="s">
        <v>563</v>
      </c>
      <c r="H3383" s="13">
        <v>24000</v>
      </c>
      <c r="I3383" s="13">
        <v>16699684</v>
      </c>
      <c r="J3383" s="9" t="s">
        <v>599</v>
      </c>
      <c r="K3383" s="9" t="s">
        <v>4459</v>
      </c>
      <c r="L3383" s="9"/>
      <c r="M3383" s="13"/>
      <c r="N3383" s="13"/>
      <c r="O3383" s="9"/>
      <c r="P3383" s="13"/>
      <c r="Q3383" s="13">
        <v>78</v>
      </c>
      <c r="R3383" s="9" t="s">
        <v>25</v>
      </c>
      <c r="S3383" s="9" t="s">
        <v>26</v>
      </c>
      <c r="T3383" s="9" t="s">
        <v>54</v>
      </c>
      <c r="U3383" s="13">
        <v>8000000</v>
      </c>
      <c r="V3383" s="13">
        <v>2009</v>
      </c>
      <c r="W3383" s="13">
        <v>827</v>
      </c>
      <c r="X3383" s="13">
        <v>5.6</v>
      </c>
      <c r="Y3383" s="13">
        <v>1.85</v>
      </c>
      <c r="Z3383" s="14">
        <v>0</v>
      </c>
    </row>
    <row r="3384" spans="1:26" x14ac:dyDescent="0.25">
      <c r="A3384" s="5" t="s">
        <v>20</v>
      </c>
      <c r="B3384" s="6" t="s">
        <v>1508</v>
      </c>
      <c r="C3384" s="11">
        <v>358</v>
      </c>
      <c r="D3384" s="11">
        <v>128</v>
      </c>
      <c r="E3384" s="11">
        <v>79</v>
      </c>
      <c r="F3384" s="11">
        <v>414</v>
      </c>
      <c r="G3384" s="6" t="s">
        <v>1509</v>
      </c>
      <c r="H3384" s="11">
        <v>13000</v>
      </c>
      <c r="I3384" s="11">
        <v>50815288</v>
      </c>
      <c r="J3384" s="6" t="s">
        <v>1074</v>
      </c>
      <c r="K3384" s="6" t="s">
        <v>2604</v>
      </c>
      <c r="L3384" s="6"/>
      <c r="M3384" s="11"/>
      <c r="N3384" s="11"/>
      <c r="O3384" s="6"/>
      <c r="P3384" s="11"/>
      <c r="Q3384" s="11">
        <v>625</v>
      </c>
      <c r="R3384" s="6" t="s">
        <v>25</v>
      </c>
      <c r="S3384" s="6" t="s">
        <v>26</v>
      </c>
      <c r="T3384" s="6" t="s">
        <v>249</v>
      </c>
      <c r="U3384" s="11">
        <v>50000000</v>
      </c>
      <c r="V3384" s="11">
        <v>2005</v>
      </c>
      <c r="W3384" s="11">
        <v>903</v>
      </c>
      <c r="X3384" s="11">
        <v>7</v>
      </c>
      <c r="Y3384" s="11">
        <v>2.35</v>
      </c>
      <c r="Z3384" s="12">
        <v>0</v>
      </c>
    </row>
    <row r="3385" spans="1:26" x14ac:dyDescent="0.25">
      <c r="A3385" s="8" t="s">
        <v>20</v>
      </c>
      <c r="B3385" s="9" t="s">
        <v>3722</v>
      </c>
      <c r="C3385" s="13">
        <v>288</v>
      </c>
      <c r="D3385" s="13">
        <v>102</v>
      </c>
      <c r="E3385" s="13">
        <v>126</v>
      </c>
      <c r="F3385" s="13">
        <v>517</v>
      </c>
      <c r="G3385" s="9" t="s">
        <v>515</v>
      </c>
      <c r="H3385" s="13">
        <v>23000</v>
      </c>
      <c r="I3385" s="13">
        <v>15047419</v>
      </c>
      <c r="J3385" s="9" t="s">
        <v>5507</v>
      </c>
      <c r="K3385" s="9" t="s">
        <v>1074</v>
      </c>
      <c r="L3385" s="9"/>
      <c r="M3385" s="13"/>
      <c r="N3385" s="13"/>
      <c r="O3385" s="9"/>
      <c r="P3385" s="13"/>
      <c r="Q3385" s="13">
        <v>1061</v>
      </c>
      <c r="R3385" s="9" t="s">
        <v>25</v>
      </c>
      <c r="S3385" s="9" t="s">
        <v>26</v>
      </c>
      <c r="T3385" s="9" t="s">
        <v>249</v>
      </c>
      <c r="U3385" s="13">
        <v>7000000</v>
      </c>
      <c r="V3385" s="13">
        <v>2000</v>
      </c>
      <c r="W3385" s="13">
        <v>1000</v>
      </c>
      <c r="X3385" s="13">
        <v>7.6</v>
      </c>
      <c r="Y3385" s="13">
        <v>2.35</v>
      </c>
      <c r="Z3385" s="14">
        <v>18000</v>
      </c>
    </row>
    <row r="3386" spans="1:26" x14ac:dyDescent="0.25">
      <c r="A3386" s="5" t="s">
        <v>20</v>
      </c>
      <c r="B3386" s="6" t="s">
        <v>2322</v>
      </c>
      <c r="C3386" s="11">
        <v>107</v>
      </c>
      <c r="D3386" s="11">
        <v>93</v>
      </c>
      <c r="E3386" s="11">
        <v>44</v>
      </c>
      <c r="F3386" s="11">
        <v>596</v>
      </c>
      <c r="G3386" s="6" t="s">
        <v>689</v>
      </c>
      <c r="H3386" s="11">
        <v>15000</v>
      </c>
      <c r="I3386" s="11">
        <v>14015786</v>
      </c>
      <c r="J3386" s="6" t="s">
        <v>1074</v>
      </c>
      <c r="K3386" s="6" t="s">
        <v>4459</v>
      </c>
      <c r="L3386" s="6"/>
      <c r="M3386" s="11"/>
      <c r="N3386" s="11"/>
      <c r="O3386" s="6"/>
      <c r="P3386" s="11"/>
      <c r="Q3386" s="11">
        <v>298</v>
      </c>
      <c r="R3386" s="6" t="s">
        <v>25</v>
      </c>
      <c r="S3386" s="6" t="s">
        <v>26</v>
      </c>
      <c r="T3386" s="6" t="s">
        <v>249</v>
      </c>
      <c r="U3386" s="11">
        <v>5000000</v>
      </c>
      <c r="V3386" s="11">
        <v>2002</v>
      </c>
      <c r="W3386" s="11">
        <v>11000</v>
      </c>
      <c r="X3386" s="11">
        <v>6.5</v>
      </c>
      <c r="Y3386" s="11">
        <v>1.85</v>
      </c>
      <c r="Z3386" s="12">
        <v>938</v>
      </c>
    </row>
    <row r="3387" spans="1:26" x14ac:dyDescent="0.25">
      <c r="A3387" s="8" t="s">
        <v>20</v>
      </c>
      <c r="B3387" s="9" t="s">
        <v>3723</v>
      </c>
      <c r="C3387" s="13">
        <v>28</v>
      </c>
      <c r="D3387" s="13">
        <v>116</v>
      </c>
      <c r="E3387" s="13">
        <v>31</v>
      </c>
      <c r="F3387" s="13">
        <v>50</v>
      </c>
      <c r="G3387" s="9" t="s">
        <v>3724</v>
      </c>
      <c r="H3387" s="13">
        <v>539</v>
      </c>
      <c r="I3387" s="13"/>
      <c r="J3387" s="9" t="s">
        <v>497</v>
      </c>
      <c r="K3387" s="9" t="s">
        <v>599</v>
      </c>
      <c r="L3387" s="9" t="s">
        <v>5507</v>
      </c>
      <c r="M3387" s="13" t="s">
        <v>2604</v>
      </c>
      <c r="N3387" s="13"/>
      <c r="O3387" s="9"/>
      <c r="P3387" s="13"/>
      <c r="Q3387" s="13">
        <v>90</v>
      </c>
      <c r="R3387" s="9" t="s">
        <v>25</v>
      </c>
      <c r="S3387" s="9" t="s">
        <v>121</v>
      </c>
      <c r="T3387" s="9" t="s">
        <v>249</v>
      </c>
      <c r="U3387" s="13">
        <v>8000000</v>
      </c>
      <c r="V3387" s="13">
        <v>2006</v>
      </c>
      <c r="W3387" s="13">
        <v>290</v>
      </c>
      <c r="X3387" s="13">
        <v>7</v>
      </c>
      <c r="Y3387" s="13">
        <v>2.35</v>
      </c>
      <c r="Z3387" s="14">
        <v>758</v>
      </c>
    </row>
    <row r="3388" spans="1:26" x14ac:dyDescent="0.25">
      <c r="A3388" s="5" t="s">
        <v>20</v>
      </c>
      <c r="B3388" s="6" t="s">
        <v>3725</v>
      </c>
      <c r="C3388" s="11">
        <v>91</v>
      </c>
      <c r="D3388" s="11">
        <v>138</v>
      </c>
      <c r="E3388" s="11">
        <v>78</v>
      </c>
      <c r="F3388" s="11">
        <v>968</v>
      </c>
      <c r="G3388" s="6" t="s">
        <v>1568</v>
      </c>
      <c r="H3388" s="11">
        <v>12000</v>
      </c>
      <c r="I3388" s="11">
        <v>10269307</v>
      </c>
      <c r="J3388" s="6" t="s">
        <v>497</v>
      </c>
      <c r="K3388" s="6" t="s">
        <v>5507</v>
      </c>
      <c r="L3388" s="6" t="s">
        <v>2604</v>
      </c>
      <c r="M3388" s="11"/>
      <c r="N3388" s="11"/>
      <c r="O3388" s="6"/>
      <c r="P3388" s="11"/>
      <c r="Q3388" s="11">
        <v>188</v>
      </c>
      <c r="R3388" s="6" t="s">
        <v>25</v>
      </c>
      <c r="S3388" s="6" t="s">
        <v>26</v>
      </c>
      <c r="T3388" s="6" t="s">
        <v>249</v>
      </c>
      <c r="U3388" s="11">
        <v>8000000</v>
      </c>
      <c r="V3388" s="11">
        <v>2009</v>
      </c>
      <c r="W3388" s="11">
        <v>3000</v>
      </c>
      <c r="X3388" s="11">
        <v>6.3</v>
      </c>
      <c r="Y3388" s="11">
        <v>2.35</v>
      </c>
      <c r="Z3388" s="12">
        <v>0</v>
      </c>
    </row>
    <row r="3389" spans="1:26" x14ac:dyDescent="0.25">
      <c r="A3389" s="8" t="s">
        <v>20</v>
      </c>
      <c r="B3389" s="9" t="s">
        <v>3016</v>
      </c>
      <c r="C3389" s="13">
        <v>55</v>
      </c>
      <c r="D3389" s="13">
        <v>117</v>
      </c>
      <c r="E3389" s="13">
        <v>133</v>
      </c>
      <c r="F3389" s="13">
        <v>86</v>
      </c>
      <c r="G3389" s="9" t="s">
        <v>3726</v>
      </c>
      <c r="H3389" s="13">
        <v>471</v>
      </c>
      <c r="I3389" s="13"/>
      <c r="J3389" s="9" t="s">
        <v>1074</v>
      </c>
      <c r="K3389" s="9" t="s">
        <v>4459</v>
      </c>
      <c r="L3389" s="9"/>
      <c r="M3389" s="13"/>
      <c r="N3389" s="13"/>
      <c r="O3389" s="9"/>
      <c r="P3389" s="13"/>
      <c r="Q3389" s="13">
        <v>25</v>
      </c>
      <c r="R3389" s="9" t="s">
        <v>25</v>
      </c>
      <c r="S3389" s="9" t="s">
        <v>26</v>
      </c>
      <c r="T3389" s="9" t="s">
        <v>27</v>
      </c>
      <c r="U3389" s="13">
        <v>8300000</v>
      </c>
      <c r="V3389" s="13">
        <v>2009</v>
      </c>
      <c r="W3389" s="13">
        <v>277</v>
      </c>
      <c r="X3389" s="13">
        <v>6.4</v>
      </c>
      <c r="Y3389" s="13">
        <v>1.85</v>
      </c>
      <c r="Z3389" s="14">
        <v>638</v>
      </c>
    </row>
    <row r="3390" spans="1:26" x14ac:dyDescent="0.25">
      <c r="A3390" s="5" t="s">
        <v>20</v>
      </c>
      <c r="B3390" s="6" t="s">
        <v>3727</v>
      </c>
      <c r="C3390" s="11">
        <v>231</v>
      </c>
      <c r="D3390" s="11">
        <v>93</v>
      </c>
      <c r="E3390" s="11">
        <v>132</v>
      </c>
      <c r="F3390" s="11">
        <v>216</v>
      </c>
      <c r="G3390" s="6" t="s">
        <v>1296</v>
      </c>
      <c r="H3390" s="11">
        <v>434</v>
      </c>
      <c r="I3390" s="11">
        <v>17536788</v>
      </c>
      <c r="J3390" s="6" t="s">
        <v>599</v>
      </c>
      <c r="K3390" s="6" t="s">
        <v>1074</v>
      </c>
      <c r="L3390" s="6" t="s">
        <v>4459</v>
      </c>
      <c r="M3390" s="11"/>
      <c r="N3390" s="11"/>
      <c r="O3390" s="6"/>
      <c r="P3390" s="11"/>
      <c r="Q3390" s="11">
        <v>142</v>
      </c>
      <c r="R3390" s="6" t="s">
        <v>25</v>
      </c>
      <c r="S3390" s="6" t="s">
        <v>26</v>
      </c>
      <c r="T3390" s="6" t="s">
        <v>27</v>
      </c>
      <c r="U3390" s="11">
        <v>8000000</v>
      </c>
      <c r="V3390" s="11">
        <v>2013</v>
      </c>
      <c r="W3390" s="11">
        <v>265</v>
      </c>
      <c r="X3390" s="11">
        <v>7.1</v>
      </c>
      <c r="Y3390" s="11">
        <v>1.85</v>
      </c>
      <c r="Z3390" s="12">
        <v>12000</v>
      </c>
    </row>
    <row r="3391" spans="1:26" x14ac:dyDescent="0.25">
      <c r="A3391" s="8" t="s">
        <v>20</v>
      </c>
      <c r="B3391" s="9" t="s">
        <v>1164</v>
      </c>
      <c r="C3391" s="13">
        <v>262</v>
      </c>
      <c r="D3391" s="13">
        <v>92</v>
      </c>
      <c r="E3391" s="13">
        <v>87</v>
      </c>
      <c r="F3391" s="13">
        <v>424</v>
      </c>
      <c r="G3391" s="9" t="s">
        <v>2815</v>
      </c>
      <c r="H3391" s="13">
        <v>15000</v>
      </c>
      <c r="I3391" s="13">
        <v>58401464</v>
      </c>
      <c r="J3391" s="9" t="s">
        <v>599</v>
      </c>
      <c r="K3391" s="9" t="s">
        <v>4459</v>
      </c>
      <c r="L3391" s="9"/>
      <c r="M3391" s="13"/>
      <c r="N3391" s="13"/>
      <c r="O3391" s="9"/>
      <c r="P3391" s="13"/>
      <c r="Q3391" s="13">
        <v>264</v>
      </c>
      <c r="R3391" s="9" t="s">
        <v>25</v>
      </c>
      <c r="S3391" s="9" t="s">
        <v>26</v>
      </c>
      <c r="T3391" s="9" t="s">
        <v>27</v>
      </c>
      <c r="U3391" s="13">
        <v>8000000</v>
      </c>
      <c r="V3391" s="13">
        <v>2010</v>
      </c>
      <c r="W3391" s="13">
        <v>1000</v>
      </c>
      <c r="X3391" s="13">
        <v>7.1</v>
      </c>
      <c r="Y3391" s="13">
        <v>1.85</v>
      </c>
      <c r="Z3391" s="14">
        <v>19000</v>
      </c>
    </row>
    <row r="3392" spans="1:26" x14ac:dyDescent="0.25">
      <c r="A3392" s="5" t="s">
        <v>20</v>
      </c>
      <c r="B3392" s="6" t="s">
        <v>3729</v>
      </c>
      <c r="C3392" s="11">
        <v>7</v>
      </c>
      <c r="D3392" s="11">
        <v>110</v>
      </c>
      <c r="E3392" s="11">
        <v>10</v>
      </c>
      <c r="F3392" s="11">
        <v>582</v>
      </c>
      <c r="G3392" s="6" t="s">
        <v>407</v>
      </c>
      <c r="H3392" s="11">
        <v>851</v>
      </c>
      <c r="I3392" s="11">
        <v>8880705</v>
      </c>
      <c r="J3392" s="6" t="s">
        <v>599</v>
      </c>
      <c r="K3392" s="6" t="s">
        <v>1074</v>
      </c>
      <c r="L3392" s="6" t="s">
        <v>4459</v>
      </c>
      <c r="M3392" s="11"/>
      <c r="N3392" s="11"/>
      <c r="O3392" s="6"/>
      <c r="P3392" s="11"/>
      <c r="Q3392" s="11">
        <v>11</v>
      </c>
      <c r="R3392" s="6" t="s">
        <v>25</v>
      </c>
      <c r="S3392" s="6" t="s">
        <v>26</v>
      </c>
      <c r="T3392" s="6" t="s">
        <v>249</v>
      </c>
      <c r="U3392" s="11"/>
      <c r="V3392" s="11">
        <v>1994</v>
      </c>
      <c r="W3392" s="11">
        <v>780</v>
      </c>
      <c r="X3392" s="11">
        <v>6.5</v>
      </c>
      <c r="Y3392" s="11">
        <v>1.85</v>
      </c>
      <c r="Z3392" s="12">
        <v>160</v>
      </c>
    </row>
    <row r="3393" spans="1:26" x14ac:dyDescent="0.25">
      <c r="A3393" s="8" t="s">
        <v>309</v>
      </c>
      <c r="B3393" s="9" t="s">
        <v>2371</v>
      </c>
      <c r="C3393" s="13">
        <v>196</v>
      </c>
      <c r="D3393" s="13">
        <v>92</v>
      </c>
      <c r="E3393" s="13">
        <v>54</v>
      </c>
      <c r="F3393" s="13">
        <v>306</v>
      </c>
      <c r="G3393" s="9" t="s">
        <v>651</v>
      </c>
      <c r="H3393" s="13">
        <v>776</v>
      </c>
      <c r="I3393" s="13">
        <v>8279017</v>
      </c>
      <c r="J3393" s="9" t="s">
        <v>1074</v>
      </c>
      <c r="K3393" s="9" t="s">
        <v>1786</v>
      </c>
      <c r="L3393" s="9"/>
      <c r="M3393" s="13"/>
      <c r="N3393" s="13"/>
      <c r="O3393" s="9"/>
      <c r="P3393" s="13"/>
      <c r="Q3393" s="13">
        <v>339</v>
      </c>
      <c r="R3393" s="9" t="s">
        <v>25</v>
      </c>
      <c r="S3393" s="9" t="s">
        <v>34</v>
      </c>
      <c r="T3393" s="9" t="s">
        <v>249</v>
      </c>
      <c r="U3393" s="13">
        <v>8000000</v>
      </c>
      <c r="V3393" s="13">
        <v>2000</v>
      </c>
      <c r="W3393" s="13">
        <v>595</v>
      </c>
      <c r="X3393" s="13">
        <v>6.9</v>
      </c>
      <c r="Y3393" s="13">
        <v>2.35</v>
      </c>
      <c r="Z3393" s="14">
        <v>0</v>
      </c>
    </row>
    <row r="3394" spans="1:26" x14ac:dyDescent="0.25">
      <c r="A3394" s="5" t="s">
        <v>20</v>
      </c>
      <c r="B3394" s="6" t="s">
        <v>2978</v>
      </c>
      <c r="C3394" s="11">
        <v>83</v>
      </c>
      <c r="D3394" s="11">
        <v>104</v>
      </c>
      <c r="E3394" s="11">
        <v>18</v>
      </c>
      <c r="F3394" s="11">
        <v>741</v>
      </c>
      <c r="G3394" s="6" t="s">
        <v>1390</v>
      </c>
      <c r="H3394" s="11">
        <v>1000</v>
      </c>
      <c r="I3394" s="11">
        <v>10106233</v>
      </c>
      <c r="J3394" s="6" t="s">
        <v>599</v>
      </c>
      <c r="K3394" s="6" t="s">
        <v>1074</v>
      </c>
      <c r="L3394" s="6"/>
      <c r="M3394" s="11"/>
      <c r="N3394" s="11"/>
      <c r="O3394" s="6"/>
      <c r="P3394" s="11"/>
      <c r="Q3394" s="11">
        <v>32</v>
      </c>
      <c r="R3394" s="6" t="s">
        <v>25</v>
      </c>
      <c r="S3394" s="6" t="s">
        <v>26</v>
      </c>
      <c r="T3394" s="6" t="s">
        <v>54</v>
      </c>
      <c r="U3394" s="11">
        <v>8000000</v>
      </c>
      <c r="V3394" s="11">
        <v>2011</v>
      </c>
      <c r="W3394" s="11">
        <v>962</v>
      </c>
      <c r="X3394" s="11">
        <v>5.4</v>
      </c>
      <c r="Y3394" s="11">
        <v>1.85</v>
      </c>
      <c r="Z3394" s="12">
        <v>0</v>
      </c>
    </row>
    <row r="3395" spans="1:26" x14ac:dyDescent="0.25">
      <c r="A3395" s="8" t="s">
        <v>20</v>
      </c>
      <c r="B3395" s="9" t="s">
        <v>243</v>
      </c>
      <c r="C3395" s="13">
        <v>18</v>
      </c>
      <c r="D3395" s="13">
        <v>98</v>
      </c>
      <c r="E3395" s="13">
        <v>198</v>
      </c>
      <c r="F3395" s="13">
        <v>636</v>
      </c>
      <c r="G3395" s="9" t="s">
        <v>861</v>
      </c>
      <c r="H3395" s="13">
        <v>1000</v>
      </c>
      <c r="I3395" s="13"/>
      <c r="J3395" s="9" t="s">
        <v>599</v>
      </c>
      <c r="K3395" s="9" t="s">
        <v>4459</v>
      </c>
      <c r="L3395" s="9"/>
      <c r="M3395" s="13"/>
      <c r="N3395" s="13"/>
      <c r="O3395" s="9"/>
      <c r="P3395" s="13"/>
      <c r="Q3395" s="13">
        <v>55</v>
      </c>
      <c r="R3395" s="9" t="s">
        <v>25</v>
      </c>
      <c r="S3395" s="9" t="s">
        <v>26</v>
      </c>
      <c r="T3395" s="9" t="s">
        <v>27</v>
      </c>
      <c r="U3395" s="13">
        <v>8000000</v>
      </c>
      <c r="V3395" s="13">
        <v>1996</v>
      </c>
      <c r="W3395" s="13">
        <v>975</v>
      </c>
      <c r="X3395" s="13">
        <v>4.9000000000000004</v>
      </c>
      <c r="Y3395" s="13">
        <v>1.85</v>
      </c>
      <c r="Z3395" s="14">
        <v>125</v>
      </c>
    </row>
    <row r="3396" spans="1:26" x14ac:dyDescent="0.25">
      <c r="A3396" s="5" t="s">
        <v>20</v>
      </c>
      <c r="B3396" s="6" t="s">
        <v>2719</v>
      </c>
      <c r="C3396" s="11">
        <v>11</v>
      </c>
      <c r="D3396" s="11">
        <v>89</v>
      </c>
      <c r="E3396" s="11">
        <v>15</v>
      </c>
      <c r="F3396" s="11">
        <v>660</v>
      </c>
      <c r="G3396" s="6" t="s">
        <v>1781</v>
      </c>
      <c r="H3396" s="11">
        <v>883</v>
      </c>
      <c r="I3396" s="11">
        <v>4692814</v>
      </c>
      <c r="J3396" s="6" t="s">
        <v>599</v>
      </c>
      <c r="K3396" s="6"/>
      <c r="L3396" s="6"/>
      <c r="M3396" s="11"/>
      <c r="N3396" s="11"/>
      <c r="O3396" s="6"/>
      <c r="P3396" s="11"/>
      <c r="Q3396" s="11">
        <v>34</v>
      </c>
      <c r="R3396" s="6" t="s">
        <v>25</v>
      </c>
      <c r="S3396" s="6" t="s">
        <v>26</v>
      </c>
      <c r="T3396" s="6" t="s">
        <v>27</v>
      </c>
      <c r="U3396" s="11">
        <v>8000000</v>
      </c>
      <c r="V3396" s="11">
        <v>1999</v>
      </c>
      <c r="W3396" s="11">
        <v>826</v>
      </c>
      <c r="X3396" s="11">
        <v>5.0999999999999996</v>
      </c>
      <c r="Y3396" s="11">
        <v>1.85</v>
      </c>
      <c r="Z3396" s="12">
        <v>77</v>
      </c>
    </row>
    <row r="3397" spans="1:26" x14ac:dyDescent="0.25">
      <c r="A3397" s="8" t="s">
        <v>20</v>
      </c>
      <c r="B3397" s="9" t="s">
        <v>3730</v>
      </c>
      <c r="C3397" s="13">
        <v>72</v>
      </c>
      <c r="D3397" s="13">
        <v>92</v>
      </c>
      <c r="E3397" s="13">
        <v>26</v>
      </c>
      <c r="F3397" s="13">
        <v>417</v>
      </c>
      <c r="G3397" s="9" t="s">
        <v>1674</v>
      </c>
      <c r="H3397" s="13">
        <v>1000</v>
      </c>
      <c r="I3397" s="13">
        <v>5018450</v>
      </c>
      <c r="J3397" s="9" t="s">
        <v>599</v>
      </c>
      <c r="K3397" s="9" t="s">
        <v>478</v>
      </c>
      <c r="L3397" s="9" t="s">
        <v>4459</v>
      </c>
      <c r="M3397" s="13"/>
      <c r="N3397" s="13"/>
      <c r="O3397" s="9"/>
      <c r="P3397" s="13"/>
      <c r="Q3397" s="13">
        <v>86</v>
      </c>
      <c r="R3397" s="9" t="s">
        <v>25</v>
      </c>
      <c r="S3397" s="9" t="s">
        <v>26</v>
      </c>
      <c r="T3397" s="9" t="s">
        <v>249</v>
      </c>
      <c r="U3397" s="13">
        <v>8000000</v>
      </c>
      <c r="V3397" s="13">
        <v>2000</v>
      </c>
      <c r="W3397" s="13">
        <v>905</v>
      </c>
      <c r="X3397" s="13">
        <v>5.3</v>
      </c>
      <c r="Y3397" s="13">
        <v>2.35</v>
      </c>
      <c r="Z3397" s="14">
        <v>859</v>
      </c>
    </row>
    <row r="3398" spans="1:26" x14ac:dyDescent="0.25">
      <c r="A3398" s="5" t="s">
        <v>20</v>
      </c>
      <c r="B3398" s="6" t="s">
        <v>3016</v>
      </c>
      <c r="C3398" s="11">
        <v>51</v>
      </c>
      <c r="D3398" s="11">
        <v>140</v>
      </c>
      <c r="E3398" s="11">
        <v>133</v>
      </c>
      <c r="F3398" s="11">
        <v>136</v>
      </c>
      <c r="G3398" s="6" t="s">
        <v>862</v>
      </c>
      <c r="H3398" s="11">
        <v>12000</v>
      </c>
      <c r="I3398" s="11">
        <v>25967000</v>
      </c>
      <c r="J3398" s="6" t="s">
        <v>1074</v>
      </c>
      <c r="K3398" s="6" t="s">
        <v>4459</v>
      </c>
      <c r="L3398" s="6"/>
      <c r="M3398" s="11"/>
      <c r="N3398" s="11"/>
      <c r="O3398" s="6"/>
      <c r="P3398" s="11"/>
      <c r="Q3398" s="11">
        <v>86</v>
      </c>
      <c r="R3398" s="6" t="s">
        <v>25</v>
      </c>
      <c r="S3398" s="6" t="s">
        <v>34</v>
      </c>
      <c r="T3398" s="6" t="s">
        <v>54</v>
      </c>
      <c r="U3398" s="11"/>
      <c r="V3398" s="11">
        <v>1992</v>
      </c>
      <c r="W3398" s="11">
        <v>898</v>
      </c>
      <c r="X3398" s="11">
        <v>7.5</v>
      </c>
      <c r="Y3398" s="11">
        <v>2.35</v>
      </c>
      <c r="Z3398" s="12">
        <v>788</v>
      </c>
    </row>
    <row r="3399" spans="1:26" x14ac:dyDescent="0.25">
      <c r="A3399" s="8" t="s">
        <v>20</v>
      </c>
      <c r="B3399" s="9" t="s">
        <v>42</v>
      </c>
      <c r="C3399" s="13">
        <v>18</v>
      </c>
      <c r="D3399" s="13">
        <v>60</v>
      </c>
      <c r="E3399" s="13"/>
      <c r="F3399" s="13">
        <v>648</v>
      </c>
      <c r="G3399" s="9" t="s">
        <v>944</v>
      </c>
      <c r="H3399" s="13">
        <v>3000</v>
      </c>
      <c r="I3399" s="13"/>
      <c r="J3399" s="9" t="s">
        <v>378</v>
      </c>
      <c r="K3399" s="9" t="s">
        <v>1074</v>
      </c>
      <c r="L3399" s="9" t="s">
        <v>478</v>
      </c>
      <c r="M3399" s="13" t="s">
        <v>5505</v>
      </c>
      <c r="N3399" s="13"/>
      <c r="O3399" s="9"/>
      <c r="P3399" s="13"/>
      <c r="Q3399" s="13">
        <v>85</v>
      </c>
      <c r="R3399" s="9" t="s">
        <v>25</v>
      </c>
      <c r="S3399" s="9" t="s">
        <v>42</v>
      </c>
      <c r="T3399" s="9" t="s">
        <v>881</v>
      </c>
      <c r="U3399" s="13"/>
      <c r="V3399" s="13"/>
      <c r="W3399" s="13">
        <v>788</v>
      </c>
      <c r="X3399" s="13">
        <v>8.3000000000000007</v>
      </c>
      <c r="Y3399" s="13">
        <v>16</v>
      </c>
      <c r="Z3399" s="14">
        <v>18000</v>
      </c>
    </row>
    <row r="3400" spans="1:26" x14ac:dyDescent="0.25">
      <c r="A3400" s="5" t="s">
        <v>20</v>
      </c>
      <c r="B3400" s="6" t="s">
        <v>3731</v>
      </c>
      <c r="C3400" s="11">
        <v>328</v>
      </c>
      <c r="D3400" s="11">
        <v>90</v>
      </c>
      <c r="E3400" s="11">
        <v>26</v>
      </c>
      <c r="F3400" s="11">
        <v>0</v>
      </c>
      <c r="G3400" s="6" t="s">
        <v>827</v>
      </c>
      <c r="H3400" s="11">
        <v>1000</v>
      </c>
      <c r="I3400" s="11">
        <v>3442820</v>
      </c>
      <c r="J3400" s="6" t="s">
        <v>2809</v>
      </c>
      <c r="K3400" s="6" t="s">
        <v>599</v>
      </c>
      <c r="L3400" s="6" t="s">
        <v>1074</v>
      </c>
      <c r="M3400" s="11" t="s">
        <v>4459</v>
      </c>
      <c r="N3400" s="11"/>
      <c r="O3400" s="6"/>
      <c r="P3400" s="11"/>
      <c r="Q3400" s="11">
        <v>140</v>
      </c>
      <c r="R3400" s="6" t="s">
        <v>25</v>
      </c>
      <c r="S3400" s="6" t="s">
        <v>26</v>
      </c>
      <c r="T3400" s="6" t="s">
        <v>249</v>
      </c>
      <c r="U3400" s="11">
        <v>8000000</v>
      </c>
      <c r="V3400" s="11">
        <v>2015</v>
      </c>
      <c r="W3400" s="11">
        <v>442</v>
      </c>
      <c r="X3400" s="11">
        <v>7.3</v>
      </c>
      <c r="Y3400" s="11">
        <v>2.35</v>
      </c>
      <c r="Z3400" s="12">
        <v>0</v>
      </c>
    </row>
    <row r="3401" spans="1:26" x14ac:dyDescent="0.25">
      <c r="A3401" s="8" t="s">
        <v>20</v>
      </c>
      <c r="B3401" s="9" t="s">
        <v>2769</v>
      </c>
      <c r="C3401" s="13">
        <v>248</v>
      </c>
      <c r="D3401" s="13">
        <v>129</v>
      </c>
      <c r="E3401" s="13">
        <v>608</v>
      </c>
      <c r="F3401" s="13">
        <v>386</v>
      </c>
      <c r="G3401" s="9" t="s">
        <v>831</v>
      </c>
      <c r="H3401" s="13">
        <v>1000</v>
      </c>
      <c r="I3401" s="13">
        <v>3205244</v>
      </c>
      <c r="J3401" s="9" t="s">
        <v>599</v>
      </c>
      <c r="K3401" s="9" t="s">
        <v>1074</v>
      </c>
      <c r="L3401" s="9"/>
      <c r="M3401" s="13"/>
      <c r="N3401" s="13"/>
      <c r="O3401" s="9"/>
      <c r="P3401" s="13"/>
      <c r="Q3401" s="13">
        <v>141</v>
      </c>
      <c r="R3401" s="9" t="s">
        <v>25</v>
      </c>
      <c r="S3401" s="9" t="s">
        <v>34</v>
      </c>
      <c r="T3401" s="9" t="s">
        <v>27</v>
      </c>
      <c r="U3401" s="13">
        <v>10000000</v>
      </c>
      <c r="V3401" s="13">
        <v>2010</v>
      </c>
      <c r="W3401" s="13">
        <v>579</v>
      </c>
      <c r="X3401" s="13">
        <v>7.3</v>
      </c>
      <c r="Y3401" s="13">
        <v>2.35</v>
      </c>
      <c r="Z3401" s="14">
        <v>0</v>
      </c>
    </row>
    <row r="3402" spans="1:26" x14ac:dyDescent="0.25">
      <c r="A3402" s="5" t="s">
        <v>20</v>
      </c>
      <c r="B3402" s="6" t="s">
        <v>3732</v>
      </c>
      <c r="C3402" s="11">
        <v>128</v>
      </c>
      <c r="D3402" s="11">
        <v>111</v>
      </c>
      <c r="E3402" s="11">
        <v>341</v>
      </c>
      <c r="F3402" s="11">
        <v>569</v>
      </c>
      <c r="G3402" s="6" t="s">
        <v>1706</v>
      </c>
      <c r="H3402" s="11">
        <v>963</v>
      </c>
      <c r="I3402" s="11">
        <v>3076425</v>
      </c>
      <c r="J3402" s="6" t="s">
        <v>599</v>
      </c>
      <c r="K3402" s="6" t="s">
        <v>5507</v>
      </c>
      <c r="L3402" s="6" t="s">
        <v>3976</v>
      </c>
      <c r="M3402" s="11" t="s">
        <v>4459</v>
      </c>
      <c r="N3402" s="11"/>
      <c r="O3402" s="6"/>
      <c r="P3402" s="11"/>
      <c r="Q3402" s="11">
        <v>162</v>
      </c>
      <c r="R3402" s="6" t="s">
        <v>537</v>
      </c>
      <c r="S3402" s="6" t="s">
        <v>538</v>
      </c>
      <c r="T3402" s="6" t="s">
        <v>249</v>
      </c>
      <c r="U3402" s="11">
        <v>8000000</v>
      </c>
      <c r="V3402" s="11">
        <v>2002</v>
      </c>
      <c r="W3402" s="11">
        <v>678</v>
      </c>
      <c r="X3402" s="11">
        <v>7.1</v>
      </c>
      <c r="Y3402" s="11">
        <v>1.85</v>
      </c>
      <c r="Z3402" s="12">
        <v>0</v>
      </c>
    </row>
    <row r="3403" spans="1:26" x14ac:dyDescent="0.25">
      <c r="A3403" s="8" t="s">
        <v>20</v>
      </c>
      <c r="B3403" s="9" t="s">
        <v>3097</v>
      </c>
      <c r="C3403" s="13">
        <v>45</v>
      </c>
      <c r="D3403" s="13">
        <v>79</v>
      </c>
      <c r="E3403" s="13">
        <v>73</v>
      </c>
      <c r="F3403" s="13">
        <v>112</v>
      </c>
      <c r="G3403" s="9" t="s">
        <v>616</v>
      </c>
      <c r="H3403" s="13">
        <v>1000</v>
      </c>
      <c r="I3403" s="13">
        <v>2275557</v>
      </c>
      <c r="J3403" s="9" t="s">
        <v>497</v>
      </c>
      <c r="K3403" s="9" t="s">
        <v>599</v>
      </c>
      <c r="L3403" s="9" t="s">
        <v>5507</v>
      </c>
      <c r="M3403" s="13" t="s">
        <v>2604</v>
      </c>
      <c r="N3403" s="13"/>
      <c r="O3403" s="9"/>
      <c r="P3403" s="13"/>
      <c r="Q3403" s="13">
        <v>102</v>
      </c>
      <c r="R3403" s="9" t="s">
        <v>25</v>
      </c>
      <c r="S3403" s="9" t="s">
        <v>26</v>
      </c>
      <c r="T3403" s="9" t="s">
        <v>249</v>
      </c>
      <c r="U3403" s="13">
        <v>8000000</v>
      </c>
      <c r="V3403" s="13">
        <v>1991</v>
      </c>
      <c r="W3403" s="13">
        <v>1000</v>
      </c>
      <c r="X3403" s="13">
        <v>6</v>
      </c>
      <c r="Y3403" s="13">
        <v>1.85</v>
      </c>
      <c r="Z3403" s="14">
        <v>0</v>
      </c>
    </row>
    <row r="3404" spans="1:26" x14ac:dyDescent="0.25">
      <c r="A3404" s="5" t="s">
        <v>20</v>
      </c>
      <c r="B3404" s="6" t="s">
        <v>1451</v>
      </c>
      <c r="C3404" s="11">
        <v>49</v>
      </c>
      <c r="D3404" s="11">
        <v>104</v>
      </c>
      <c r="E3404" s="11">
        <v>71</v>
      </c>
      <c r="F3404" s="11">
        <v>168</v>
      </c>
      <c r="G3404" s="6" t="s">
        <v>1592</v>
      </c>
      <c r="H3404" s="11">
        <v>1000</v>
      </c>
      <c r="I3404" s="11">
        <v>1789892</v>
      </c>
      <c r="J3404" s="6" t="s">
        <v>599</v>
      </c>
      <c r="K3404" s="6" t="s">
        <v>5507</v>
      </c>
      <c r="L3404" s="6"/>
      <c r="M3404" s="11"/>
      <c r="N3404" s="11"/>
      <c r="O3404" s="6"/>
      <c r="P3404" s="11"/>
      <c r="Q3404" s="11">
        <v>109</v>
      </c>
      <c r="R3404" s="6" t="s">
        <v>25</v>
      </c>
      <c r="S3404" s="6" t="s">
        <v>318</v>
      </c>
      <c r="T3404" s="6" t="s">
        <v>249</v>
      </c>
      <c r="U3404" s="11">
        <v>8000000</v>
      </c>
      <c r="V3404" s="11">
        <v>1998</v>
      </c>
      <c r="W3404" s="11">
        <v>261</v>
      </c>
      <c r="X3404" s="11">
        <v>6.6</v>
      </c>
      <c r="Y3404" s="11">
        <v>1.85</v>
      </c>
      <c r="Z3404" s="12">
        <v>515</v>
      </c>
    </row>
    <row r="3405" spans="1:26" x14ac:dyDescent="0.25">
      <c r="A3405" s="8" t="s">
        <v>20</v>
      </c>
      <c r="B3405" s="9" t="s">
        <v>3733</v>
      </c>
      <c r="C3405" s="13">
        <v>163</v>
      </c>
      <c r="D3405" s="13">
        <v>101</v>
      </c>
      <c r="E3405" s="13">
        <v>16</v>
      </c>
      <c r="F3405" s="13">
        <v>472</v>
      </c>
      <c r="G3405" s="9" t="s">
        <v>3178</v>
      </c>
      <c r="H3405" s="13">
        <v>943</v>
      </c>
      <c r="I3405" s="13">
        <v>6350058</v>
      </c>
      <c r="J3405" s="9" t="s">
        <v>599</v>
      </c>
      <c r="K3405" s="9" t="s">
        <v>1074</v>
      </c>
      <c r="L3405" s="9" t="s">
        <v>4459</v>
      </c>
      <c r="M3405" s="13"/>
      <c r="N3405" s="13"/>
      <c r="O3405" s="9"/>
      <c r="P3405" s="13"/>
      <c r="Q3405" s="13">
        <v>150</v>
      </c>
      <c r="R3405" s="9" t="s">
        <v>25</v>
      </c>
      <c r="S3405" s="9" t="s">
        <v>26</v>
      </c>
      <c r="T3405" s="9" t="s">
        <v>27</v>
      </c>
      <c r="U3405" s="13">
        <v>8000000</v>
      </c>
      <c r="V3405" s="13">
        <v>2010</v>
      </c>
      <c r="W3405" s="13">
        <v>769</v>
      </c>
      <c r="X3405" s="13">
        <v>7.2</v>
      </c>
      <c r="Y3405" s="13">
        <v>1.85</v>
      </c>
      <c r="Z3405" s="14">
        <v>20000</v>
      </c>
    </row>
    <row r="3406" spans="1:26" x14ac:dyDescent="0.25">
      <c r="A3406" s="5" t="s">
        <v>20</v>
      </c>
      <c r="B3406" s="6" t="s">
        <v>2481</v>
      </c>
      <c r="C3406" s="11">
        <v>163</v>
      </c>
      <c r="D3406" s="11">
        <v>113</v>
      </c>
      <c r="E3406" s="11">
        <v>13</v>
      </c>
      <c r="F3406" s="11">
        <v>594</v>
      </c>
      <c r="G3406" s="6" t="s">
        <v>3734</v>
      </c>
      <c r="H3406" s="11">
        <v>5000</v>
      </c>
      <c r="I3406" s="11">
        <v>1094798</v>
      </c>
      <c r="J3406" s="6" t="s">
        <v>3170</v>
      </c>
      <c r="K3406" s="6" t="s">
        <v>599</v>
      </c>
      <c r="L3406" s="6" t="s">
        <v>1074</v>
      </c>
      <c r="M3406" s="11" t="s">
        <v>5155</v>
      </c>
      <c r="N3406" s="11"/>
      <c r="O3406" s="6"/>
      <c r="P3406" s="11"/>
      <c r="Q3406" s="11">
        <v>73</v>
      </c>
      <c r="R3406" s="6" t="s">
        <v>25</v>
      </c>
      <c r="S3406" s="6" t="s">
        <v>34</v>
      </c>
      <c r="T3406" s="6" t="s">
        <v>249</v>
      </c>
      <c r="U3406" s="11">
        <v>7200000</v>
      </c>
      <c r="V3406" s="11">
        <v>2010</v>
      </c>
      <c r="W3406" s="11">
        <v>629</v>
      </c>
      <c r="X3406" s="11">
        <v>7.2</v>
      </c>
      <c r="Y3406" s="11">
        <v>2.35</v>
      </c>
      <c r="Z3406" s="12">
        <v>0</v>
      </c>
    </row>
    <row r="3407" spans="1:26" x14ac:dyDescent="0.25">
      <c r="A3407" s="8" t="s">
        <v>20</v>
      </c>
      <c r="B3407" s="9" t="s">
        <v>2831</v>
      </c>
      <c r="C3407" s="13">
        <v>90</v>
      </c>
      <c r="D3407" s="13">
        <v>92</v>
      </c>
      <c r="E3407" s="13">
        <v>14</v>
      </c>
      <c r="F3407" s="13">
        <v>291</v>
      </c>
      <c r="G3407" s="9" t="s">
        <v>175</v>
      </c>
      <c r="H3407" s="13">
        <v>14000</v>
      </c>
      <c r="I3407" s="13">
        <v>1071240</v>
      </c>
      <c r="J3407" s="9" t="s">
        <v>3170</v>
      </c>
      <c r="K3407" s="9" t="s">
        <v>1074</v>
      </c>
      <c r="L3407" s="9"/>
      <c r="M3407" s="13"/>
      <c r="N3407" s="13"/>
      <c r="O3407" s="9"/>
      <c r="P3407" s="13"/>
      <c r="Q3407" s="13">
        <v>34</v>
      </c>
      <c r="R3407" s="9" t="s">
        <v>25</v>
      </c>
      <c r="S3407" s="9" t="s">
        <v>34</v>
      </c>
      <c r="T3407" s="9" t="s">
        <v>27</v>
      </c>
      <c r="U3407" s="13">
        <v>8000000</v>
      </c>
      <c r="V3407" s="13">
        <v>2007</v>
      </c>
      <c r="W3407" s="13">
        <v>1000</v>
      </c>
      <c r="X3407" s="13">
        <v>6.9</v>
      </c>
      <c r="Y3407" s="13">
        <v>2.35</v>
      </c>
      <c r="Z3407" s="14">
        <v>429</v>
      </c>
    </row>
    <row r="3408" spans="1:26" x14ac:dyDescent="0.25">
      <c r="A3408" s="5" t="s">
        <v>20</v>
      </c>
      <c r="B3408" s="6" t="s">
        <v>3736</v>
      </c>
      <c r="C3408" s="11">
        <v>23</v>
      </c>
      <c r="D3408" s="11">
        <v>106</v>
      </c>
      <c r="E3408" s="11">
        <v>23</v>
      </c>
      <c r="F3408" s="11">
        <v>200</v>
      </c>
      <c r="G3408" s="6" t="s">
        <v>3737</v>
      </c>
      <c r="H3408" s="11">
        <v>1000</v>
      </c>
      <c r="I3408" s="11">
        <v>532190</v>
      </c>
      <c r="J3408" s="6" t="s">
        <v>3170</v>
      </c>
      <c r="K3408" s="6" t="s">
        <v>1074</v>
      </c>
      <c r="L3408" s="6" t="s">
        <v>4459</v>
      </c>
      <c r="M3408" s="11" t="s">
        <v>5506</v>
      </c>
      <c r="N3408" s="11"/>
      <c r="O3408" s="6"/>
      <c r="P3408" s="11"/>
      <c r="Q3408" s="11">
        <v>37</v>
      </c>
      <c r="R3408" s="6" t="s">
        <v>25</v>
      </c>
      <c r="S3408" s="6" t="s">
        <v>26</v>
      </c>
      <c r="T3408" s="6" t="s">
        <v>27</v>
      </c>
      <c r="U3408" s="11">
        <v>8000000</v>
      </c>
      <c r="V3408" s="11">
        <v>1997</v>
      </c>
      <c r="W3408" s="11">
        <v>273</v>
      </c>
      <c r="X3408" s="11">
        <v>6.8</v>
      </c>
      <c r="Y3408" s="11">
        <v>1.66</v>
      </c>
      <c r="Z3408" s="12">
        <v>0</v>
      </c>
    </row>
    <row r="3409" spans="1:26" x14ac:dyDescent="0.25">
      <c r="A3409" s="8" t="s">
        <v>20</v>
      </c>
      <c r="B3409" s="9" t="s">
        <v>3738</v>
      </c>
      <c r="C3409" s="13">
        <v>17</v>
      </c>
      <c r="D3409" s="13">
        <v>98</v>
      </c>
      <c r="E3409" s="13">
        <v>136</v>
      </c>
      <c r="F3409" s="13">
        <v>249</v>
      </c>
      <c r="G3409" s="9" t="s">
        <v>3739</v>
      </c>
      <c r="H3409" s="13">
        <v>977</v>
      </c>
      <c r="I3409" s="13"/>
      <c r="J3409" s="9" t="s">
        <v>378</v>
      </c>
      <c r="K3409" s="9" t="s">
        <v>1074</v>
      </c>
      <c r="L3409" s="9"/>
      <c r="M3409" s="13"/>
      <c r="N3409" s="13"/>
      <c r="O3409" s="9"/>
      <c r="P3409" s="13"/>
      <c r="Q3409" s="13">
        <v>15</v>
      </c>
      <c r="R3409" s="9" t="s">
        <v>25</v>
      </c>
      <c r="S3409" s="9" t="s">
        <v>34</v>
      </c>
      <c r="T3409" s="9" t="s">
        <v>249</v>
      </c>
      <c r="U3409" s="13">
        <v>8000000</v>
      </c>
      <c r="V3409" s="13">
        <v>1983</v>
      </c>
      <c r="W3409" s="13">
        <v>649</v>
      </c>
      <c r="X3409" s="13">
        <v>4</v>
      </c>
      <c r="Y3409" s="13">
        <v>1.85</v>
      </c>
      <c r="Z3409" s="14">
        <v>79</v>
      </c>
    </row>
    <row r="3410" spans="1:26" x14ac:dyDescent="0.25">
      <c r="A3410" s="5" t="s">
        <v>20</v>
      </c>
      <c r="B3410" s="6" t="s">
        <v>3740</v>
      </c>
      <c r="C3410" s="11">
        <v>118</v>
      </c>
      <c r="D3410" s="11">
        <v>75</v>
      </c>
      <c r="E3410" s="11">
        <v>45</v>
      </c>
      <c r="F3410" s="11">
        <v>4</v>
      </c>
      <c r="G3410" s="6" t="s">
        <v>3741</v>
      </c>
      <c r="H3410" s="11">
        <v>61</v>
      </c>
      <c r="I3410" s="11">
        <v>686383</v>
      </c>
      <c r="J3410" s="6" t="s">
        <v>378</v>
      </c>
      <c r="K3410" s="6" t="s">
        <v>2809</v>
      </c>
      <c r="L3410" s="6" t="s">
        <v>4118</v>
      </c>
      <c r="M3410" s="11" t="s">
        <v>478</v>
      </c>
      <c r="N3410" s="11"/>
      <c r="O3410" s="6"/>
      <c r="P3410" s="11"/>
      <c r="Q3410" s="11">
        <v>71</v>
      </c>
      <c r="R3410" s="6" t="s">
        <v>25</v>
      </c>
      <c r="S3410" s="6" t="s">
        <v>538</v>
      </c>
      <c r="T3410" s="6" t="s">
        <v>1430</v>
      </c>
      <c r="U3410" s="11">
        <v>6500000</v>
      </c>
      <c r="V3410" s="11">
        <v>2009</v>
      </c>
      <c r="W3410" s="11">
        <v>5</v>
      </c>
      <c r="X3410" s="11">
        <v>7.7</v>
      </c>
      <c r="Y3410" s="11">
        <v>1.85</v>
      </c>
      <c r="Z3410" s="12">
        <v>11000</v>
      </c>
    </row>
    <row r="3411" spans="1:26" x14ac:dyDescent="0.25">
      <c r="A3411" s="8" t="s">
        <v>20</v>
      </c>
      <c r="B3411" s="9" t="s">
        <v>3742</v>
      </c>
      <c r="C3411" s="13">
        <v>283</v>
      </c>
      <c r="D3411" s="13">
        <v>104</v>
      </c>
      <c r="E3411" s="13">
        <v>109</v>
      </c>
      <c r="F3411" s="13">
        <v>7</v>
      </c>
      <c r="G3411" s="9" t="s">
        <v>3743</v>
      </c>
      <c r="H3411" s="13">
        <v>480</v>
      </c>
      <c r="I3411" s="13">
        <v>16168741</v>
      </c>
      <c r="J3411" s="9" t="s">
        <v>1074</v>
      </c>
      <c r="K3411" s="9" t="s">
        <v>2909</v>
      </c>
      <c r="L3411" s="9"/>
      <c r="M3411" s="13"/>
      <c r="N3411" s="13"/>
      <c r="O3411" s="9"/>
      <c r="P3411" s="13"/>
      <c r="Q3411" s="13">
        <v>182</v>
      </c>
      <c r="R3411" s="9" t="s">
        <v>25</v>
      </c>
      <c r="S3411" s="9" t="s">
        <v>26</v>
      </c>
      <c r="T3411" s="9" t="s">
        <v>249</v>
      </c>
      <c r="U3411" s="13">
        <v>8000000</v>
      </c>
      <c r="V3411" s="13">
        <v>2013</v>
      </c>
      <c r="W3411" s="13">
        <v>12</v>
      </c>
      <c r="X3411" s="13">
        <v>7.4</v>
      </c>
      <c r="Y3411" s="13">
        <v>1.85</v>
      </c>
      <c r="Z3411" s="14">
        <v>43000</v>
      </c>
    </row>
    <row r="3412" spans="1:26" x14ac:dyDescent="0.25">
      <c r="A3412" s="5" t="s">
        <v>20</v>
      </c>
      <c r="B3412" s="6" t="s">
        <v>3744</v>
      </c>
      <c r="C3412" s="11">
        <v>74</v>
      </c>
      <c r="D3412" s="11">
        <v>108</v>
      </c>
      <c r="E3412" s="11">
        <v>12</v>
      </c>
      <c r="F3412" s="11">
        <v>710</v>
      </c>
      <c r="G3412" s="6" t="s">
        <v>2609</v>
      </c>
      <c r="H3412" s="11">
        <v>2000</v>
      </c>
      <c r="I3412" s="11">
        <v>568695</v>
      </c>
      <c r="J3412" s="6" t="s">
        <v>1074</v>
      </c>
      <c r="K3412" s="6" t="s">
        <v>4459</v>
      </c>
      <c r="L3412" s="6" t="s">
        <v>2604</v>
      </c>
      <c r="M3412" s="11"/>
      <c r="N3412" s="11"/>
      <c r="O3412" s="6"/>
      <c r="P3412" s="11"/>
      <c r="Q3412" s="11">
        <v>110</v>
      </c>
      <c r="R3412" s="6" t="s">
        <v>25</v>
      </c>
      <c r="S3412" s="6" t="s">
        <v>26</v>
      </c>
      <c r="T3412" s="6" t="s">
        <v>249</v>
      </c>
      <c r="U3412" s="11">
        <v>8000000</v>
      </c>
      <c r="V3412" s="11">
        <v>2005</v>
      </c>
      <c r="W3412" s="11">
        <v>844</v>
      </c>
      <c r="X3412" s="11">
        <v>6.5</v>
      </c>
      <c r="Y3412" s="11">
        <v>2.35</v>
      </c>
      <c r="Z3412" s="12">
        <v>412</v>
      </c>
    </row>
    <row r="3413" spans="1:26" x14ac:dyDescent="0.25">
      <c r="A3413" s="8" t="s">
        <v>20</v>
      </c>
      <c r="B3413" s="9" t="s">
        <v>3745</v>
      </c>
      <c r="C3413" s="13">
        <v>41</v>
      </c>
      <c r="D3413" s="13">
        <v>99</v>
      </c>
      <c r="E3413" s="13">
        <v>30</v>
      </c>
      <c r="F3413" s="13">
        <v>209</v>
      </c>
      <c r="G3413" s="9" t="s">
        <v>3746</v>
      </c>
      <c r="H3413" s="13">
        <v>480</v>
      </c>
      <c r="I3413" s="13">
        <v>398420</v>
      </c>
      <c r="J3413" s="9" t="s">
        <v>5507</v>
      </c>
      <c r="K3413" s="9" t="s">
        <v>1074</v>
      </c>
      <c r="L3413" s="9"/>
      <c r="M3413" s="13"/>
      <c r="N3413" s="13"/>
      <c r="O3413" s="9"/>
      <c r="P3413" s="13"/>
      <c r="Q3413" s="13">
        <v>48</v>
      </c>
      <c r="R3413" s="9" t="s">
        <v>25</v>
      </c>
      <c r="S3413" s="9" t="s">
        <v>26</v>
      </c>
      <c r="T3413" s="9" t="s">
        <v>249</v>
      </c>
      <c r="U3413" s="13">
        <v>8000000</v>
      </c>
      <c r="V3413" s="13">
        <v>2007</v>
      </c>
      <c r="W3413" s="13">
        <v>257</v>
      </c>
      <c r="X3413" s="13">
        <v>6.4</v>
      </c>
      <c r="Y3413" s="13">
        <v>2.35</v>
      </c>
      <c r="Z3413" s="14">
        <v>226</v>
      </c>
    </row>
    <row r="3414" spans="1:26" x14ac:dyDescent="0.25">
      <c r="A3414" s="5" t="s">
        <v>20</v>
      </c>
      <c r="B3414" s="6" t="s">
        <v>3747</v>
      </c>
      <c r="C3414" s="11">
        <v>17</v>
      </c>
      <c r="D3414" s="11">
        <v>180</v>
      </c>
      <c r="E3414" s="11">
        <v>0</v>
      </c>
      <c r="F3414" s="11">
        <v>844</v>
      </c>
      <c r="G3414" s="6" t="s">
        <v>253</v>
      </c>
      <c r="H3414" s="11">
        <v>3000</v>
      </c>
      <c r="I3414" s="11"/>
      <c r="J3414" s="6" t="s">
        <v>1074</v>
      </c>
      <c r="K3414" s="6" t="s">
        <v>4459</v>
      </c>
      <c r="L3414" s="6"/>
      <c r="M3414" s="11"/>
      <c r="N3414" s="11"/>
      <c r="O3414" s="6"/>
      <c r="P3414" s="11"/>
      <c r="Q3414" s="11">
        <v>12</v>
      </c>
      <c r="R3414" s="6" t="s">
        <v>25</v>
      </c>
      <c r="S3414" s="6" t="s">
        <v>34</v>
      </c>
      <c r="T3414" s="6" t="s">
        <v>42</v>
      </c>
      <c r="U3414" s="11"/>
      <c r="V3414" s="11">
        <v>2012</v>
      </c>
      <c r="W3414" s="11">
        <v>2000</v>
      </c>
      <c r="X3414" s="11">
        <v>7.2</v>
      </c>
      <c r="Y3414" s="11">
        <v>16</v>
      </c>
      <c r="Z3414" s="12">
        <v>434</v>
      </c>
    </row>
    <row r="3415" spans="1:26" x14ac:dyDescent="0.25">
      <c r="A3415" s="8" t="s">
        <v>20</v>
      </c>
      <c r="B3415" s="9" t="s">
        <v>3748</v>
      </c>
      <c r="C3415" s="13">
        <v>66</v>
      </c>
      <c r="D3415" s="13">
        <v>109</v>
      </c>
      <c r="E3415" s="13">
        <v>200</v>
      </c>
      <c r="F3415" s="13">
        <v>1000</v>
      </c>
      <c r="G3415" s="9" t="s">
        <v>195</v>
      </c>
      <c r="H3415" s="13">
        <v>21000</v>
      </c>
      <c r="I3415" s="13">
        <v>336456</v>
      </c>
      <c r="J3415" s="9" t="s">
        <v>599</v>
      </c>
      <c r="K3415" s="9" t="s">
        <v>5507</v>
      </c>
      <c r="L3415" s="9" t="s">
        <v>3976</v>
      </c>
      <c r="M3415" s="13" t="s">
        <v>5505</v>
      </c>
      <c r="N3415" s="13"/>
      <c r="O3415" s="9"/>
      <c r="P3415" s="13"/>
      <c r="Q3415" s="13">
        <v>79</v>
      </c>
      <c r="R3415" s="9" t="s">
        <v>25</v>
      </c>
      <c r="S3415" s="9" t="s">
        <v>26</v>
      </c>
      <c r="T3415" s="9" t="s">
        <v>249</v>
      </c>
      <c r="U3415" s="13">
        <v>8000000</v>
      </c>
      <c r="V3415" s="13">
        <v>2003</v>
      </c>
      <c r="W3415" s="13">
        <v>18000</v>
      </c>
      <c r="X3415" s="13">
        <v>5.6</v>
      </c>
      <c r="Y3415" s="13">
        <v>1.85</v>
      </c>
      <c r="Z3415" s="14">
        <v>494</v>
      </c>
    </row>
    <row r="3416" spans="1:26" x14ac:dyDescent="0.25">
      <c r="A3416" s="5" t="s">
        <v>20</v>
      </c>
      <c r="B3416" s="6" t="s">
        <v>1941</v>
      </c>
      <c r="C3416" s="11">
        <v>36</v>
      </c>
      <c r="D3416" s="11">
        <v>111</v>
      </c>
      <c r="E3416" s="11">
        <v>2</v>
      </c>
      <c r="F3416" s="11">
        <v>227</v>
      </c>
      <c r="G3416" s="6" t="s">
        <v>777</v>
      </c>
      <c r="H3416" s="11">
        <v>735</v>
      </c>
      <c r="I3416" s="11">
        <v>146083</v>
      </c>
      <c r="J3416" s="6" t="s">
        <v>1074</v>
      </c>
      <c r="K3416" s="6" t="s">
        <v>4459</v>
      </c>
      <c r="L3416" s="6" t="s">
        <v>5508</v>
      </c>
      <c r="M3416" s="11"/>
      <c r="N3416" s="11"/>
      <c r="O3416" s="6"/>
      <c r="P3416" s="11"/>
      <c r="Q3416" s="11">
        <v>27</v>
      </c>
      <c r="R3416" s="6" t="s">
        <v>25</v>
      </c>
      <c r="S3416" s="6" t="s">
        <v>34</v>
      </c>
      <c r="T3416" s="6" t="s">
        <v>249</v>
      </c>
      <c r="U3416" s="11"/>
      <c r="V3416" s="11">
        <v>1998</v>
      </c>
      <c r="W3416" s="11">
        <v>306</v>
      </c>
      <c r="X3416" s="11">
        <v>6.3</v>
      </c>
      <c r="Y3416" s="11">
        <v>2.35</v>
      </c>
      <c r="Z3416" s="12">
        <v>75</v>
      </c>
    </row>
    <row r="3417" spans="1:26" x14ac:dyDescent="0.25">
      <c r="A3417" s="8" t="s">
        <v>309</v>
      </c>
      <c r="B3417" s="9" t="s">
        <v>3749</v>
      </c>
      <c r="C3417" s="13">
        <v>140</v>
      </c>
      <c r="D3417" s="13">
        <v>93</v>
      </c>
      <c r="E3417" s="13">
        <v>8</v>
      </c>
      <c r="F3417" s="13">
        <v>33</v>
      </c>
      <c r="G3417" s="9" t="s">
        <v>895</v>
      </c>
      <c r="H3417" s="13">
        <v>553</v>
      </c>
      <c r="I3417" s="13">
        <v>298110</v>
      </c>
      <c r="J3417" s="9" t="s">
        <v>599</v>
      </c>
      <c r="K3417" s="9" t="s">
        <v>1074</v>
      </c>
      <c r="L3417" s="9" t="s">
        <v>1786</v>
      </c>
      <c r="M3417" s="13" t="s">
        <v>2970</v>
      </c>
      <c r="N3417" s="13"/>
      <c r="O3417" s="9"/>
      <c r="P3417" s="13"/>
      <c r="Q3417" s="13">
        <v>98</v>
      </c>
      <c r="R3417" s="9" t="s">
        <v>25</v>
      </c>
      <c r="S3417" s="9" t="s">
        <v>121</v>
      </c>
      <c r="T3417" s="9" t="s">
        <v>249</v>
      </c>
      <c r="U3417" s="13">
        <v>8000000</v>
      </c>
      <c r="V3417" s="13">
        <v>2006</v>
      </c>
      <c r="W3417" s="13">
        <v>177</v>
      </c>
      <c r="X3417" s="13">
        <v>6.8</v>
      </c>
      <c r="Y3417" s="13">
        <v>2.35</v>
      </c>
      <c r="Z3417" s="14">
        <v>0</v>
      </c>
    </row>
    <row r="3418" spans="1:26" x14ac:dyDescent="0.25">
      <c r="A3418" s="5" t="s">
        <v>20</v>
      </c>
      <c r="B3418" s="6" t="s">
        <v>1576</v>
      </c>
      <c r="C3418" s="11">
        <v>32</v>
      </c>
      <c r="D3418" s="11">
        <v>99</v>
      </c>
      <c r="E3418" s="11">
        <v>387</v>
      </c>
      <c r="F3418" s="11">
        <v>399</v>
      </c>
      <c r="G3418" s="6" t="s">
        <v>2445</v>
      </c>
      <c r="H3418" s="11">
        <v>8000</v>
      </c>
      <c r="I3418" s="11">
        <v>127144</v>
      </c>
      <c r="J3418" s="6" t="s">
        <v>599</v>
      </c>
      <c r="K3418" s="6" t="s">
        <v>1074</v>
      </c>
      <c r="L3418" s="6" t="s">
        <v>4459</v>
      </c>
      <c r="M3418" s="11"/>
      <c r="N3418" s="11"/>
      <c r="O3418" s="6"/>
      <c r="P3418" s="11"/>
      <c r="Q3418" s="11">
        <v>27</v>
      </c>
      <c r="R3418" s="6" t="s">
        <v>25</v>
      </c>
      <c r="S3418" s="6" t="s">
        <v>26</v>
      </c>
      <c r="T3418" s="6" t="s">
        <v>27</v>
      </c>
      <c r="U3418" s="11">
        <v>8000000</v>
      </c>
      <c r="V3418" s="11">
        <v>2005</v>
      </c>
      <c r="W3418" s="11">
        <v>489</v>
      </c>
      <c r="X3418" s="11">
        <v>5.5</v>
      </c>
      <c r="Y3418" s="11">
        <v>2.35</v>
      </c>
      <c r="Z3418" s="12">
        <v>143</v>
      </c>
    </row>
    <row r="3419" spans="1:26" x14ac:dyDescent="0.25">
      <c r="A3419" s="8" t="s">
        <v>20</v>
      </c>
      <c r="B3419" s="9" t="s">
        <v>1912</v>
      </c>
      <c r="C3419" s="13">
        <v>68</v>
      </c>
      <c r="D3419" s="13">
        <v>98</v>
      </c>
      <c r="E3419" s="13">
        <v>36</v>
      </c>
      <c r="F3419" s="13">
        <v>405</v>
      </c>
      <c r="G3419" s="9" t="s">
        <v>300</v>
      </c>
      <c r="H3419" s="13">
        <v>10000</v>
      </c>
      <c r="I3419" s="13">
        <v>117190</v>
      </c>
      <c r="J3419" s="9" t="s">
        <v>497</v>
      </c>
      <c r="K3419" s="9" t="s">
        <v>599</v>
      </c>
      <c r="L3419" s="9" t="s">
        <v>5507</v>
      </c>
      <c r="M3419" s="13"/>
      <c r="N3419" s="13"/>
      <c r="O3419" s="9"/>
      <c r="P3419" s="13"/>
      <c r="Q3419" s="13">
        <v>86</v>
      </c>
      <c r="R3419" s="9" t="s">
        <v>25</v>
      </c>
      <c r="S3419" s="9" t="s">
        <v>34</v>
      </c>
      <c r="T3419" s="9" t="s">
        <v>27</v>
      </c>
      <c r="U3419" s="13">
        <v>8000000</v>
      </c>
      <c r="V3419" s="13">
        <v>2010</v>
      </c>
      <c r="W3419" s="13">
        <v>692</v>
      </c>
      <c r="X3419" s="13">
        <v>6.9</v>
      </c>
      <c r="Y3419" s="13">
        <v>2.35</v>
      </c>
      <c r="Z3419" s="14">
        <v>0</v>
      </c>
    </row>
    <row r="3420" spans="1:26" x14ac:dyDescent="0.25">
      <c r="A3420" s="5" t="s">
        <v>20</v>
      </c>
      <c r="B3420" s="6" t="s">
        <v>3750</v>
      </c>
      <c r="C3420" s="11">
        <v>79</v>
      </c>
      <c r="D3420" s="11">
        <v>95</v>
      </c>
      <c r="E3420" s="11">
        <v>3</v>
      </c>
      <c r="F3420" s="11">
        <v>448</v>
      </c>
      <c r="G3420" s="6" t="s">
        <v>3751</v>
      </c>
      <c r="H3420" s="11">
        <v>905</v>
      </c>
      <c r="I3420" s="11">
        <v>108662</v>
      </c>
      <c r="J3420" s="6" t="s">
        <v>5507</v>
      </c>
      <c r="K3420" s="6" t="s">
        <v>1786</v>
      </c>
      <c r="L3420" s="6" t="s">
        <v>2604</v>
      </c>
      <c r="M3420" s="11"/>
      <c r="N3420" s="11"/>
      <c r="O3420" s="6"/>
      <c r="P3420" s="11"/>
      <c r="Q3420" s="11">
        <v>107</v>
      </c>
      <c r="R3420" s="6" t="s">
        <v>25</v>
      </c>
      <c r="S3420" s="6" t="s">
        <v>26</v>
      </c>
      <c r="T3420" s="6" t="s">
        <v>249</v>
      </c>
      <c r="U3420" s="11">
        <v>8000000</v>
      </c>
      <c r="V3420" s="11">
        <v>2008</v>
      </c>
      <c r="W3420" s="11">
        <v>513</v>
      </c>
      <c r="X3420" s="11">
        <v>6</v>
      </c>
      <c r="Y3420" s="11">
        <v>2.35</v>
      </c>
      <c r="Z3420" s="12">
        <v>3000</v>
      </c>
    </row>
    <row r="3421" spans="1:26" x14ac:dyDescent="0.25">
      <c r="A3421" s="8" t="s">
        <v>20</v>
      </c>
      <c r="B3421" s="9" t="s">
        <v>42</v>
      </c>
      <c r="C3421" s="13">
        <v>9</v>
      </c>
      <c r="D3421" s="13">
        <v>142</v>
      </c>
      <c r="E3421" s="13"/>
      <c r="F3421" s="13">
        <v>427</v>
      </c>
      <c r="G3421" s="9" t="s">
        <v>1150</v>
      </c>
      <c r="H3421" s="13">
        <v>27000</v>
      </c>
      <c r="I3421" s="13"/>
      <c r="J3421" s="9" t="s">
        <v>1074</v>
      </c>
      <c r="K3421" s="9" t="s">
        <v>4459</v>
      </c>
      <c r="L3421" s="9"/>
      <c r="M3421" s="13"/>
      <c r="N3421" s="13"/>
      <c r="O3421" s="9"/>
      <c r="P3421" s="13"/>
      <c r="Q3421" s="13">
        <v>33</v>
      </c>
      <c r="R3421" s="9" t="s">
        <v>25</v>
      </c>
      <c r="S3421" s="9" t="s">
        <v>34</v>
      </c>
      <c r="T3421" s="9" t="s">
        <v>42</v>
      </c>
      <c r="U3421" s="13"/>
      <c r="V3421" s="13"/>
      <c r="W3421" s="13">
        <v>698</v>
      </c>
      <c r="X3421" s="13">
        <v>7.7</v>
      </c>
      <c r="Y3421" s="13"/>
      <c r="Z3421" s="14">
        <v>0</v>
      </c>
    </row>
    <row r="3422" spans="1:26" x14ac:dyDescent="0.25">
      <c r="A3422" s="5" t="s">
        <v>20</v>
      </c>
      <c r="B3422" s="6" t="s">
        <v>3752</v>
      </c>
      <c r="C3422" s="11">
        <v>26</v>
      </c>
      <c r="D3422" s="11">
        <v>107</v>
      </c>
      <c r="E3422" s="11">
        <v>53</v>
      </c>
      <c r="F3422" s="11">
        <v>463</v>
      </c>
      <c r="G3422" s="6" t="s">
        <v>1632</v>
      </c>
      <c r="H3422" s="11">
        <v>954</v>
      </c>
      <c r="I3422" s="11">
        <v>53481</v>
      </c>
      <c r="J3422" s="6" t="s">
        <v>5507</v>
      </c>
      <c r="K3422" s="6" t="s">
        <v>1074</v>
      </c>
      <c r="L3422" s="6" t="s">
        <v>2604</v>
      </c>
      <c r="M3422" s="11"/>
      <c r="N3422" s="11"/>
      <c r="O3422" s="6"/>
      <c r="P3422" s="11"/>
      <c r="Q3422" s="11">
        <v>34</v>
      </c>
      <c r="R3422" s="6" t="s">
        <v>25</v>
      </c>
      <c r="S3422" s="6" t="s">
        <v>26</v>
      </c>
      <c r="T3422" s="6" t="s">
        <v>249</v>
      </c>
      <c r="U3422" s="11">
        <v>8000000</v>
      </c>
      <c r="V3422" s="11">
        <v>2006</v>
      </c>
      <c r="W3422" s="11">
        <v>551</v>
      </c>
      <c r="X3422" s="11">
        <v>6.4</v>
      </c>
      <c r="Y3422" s="11">
        <v>2.35</v>
      </c>
      <c r="Z3422" s="12">
        <v>294</v>
      </c>
    </row>
    <row r="3423" spans="1:26" x14ac:dyDescent="0.25">
      <c r="A3423" s="8" t="s">
        <v>20</v>
      </c>
      <c r="B3423" s="9" t="s">
        <v>3753</v>
      </c>
      <c r="C3423" s="13">
        <v>100</v>
      </c>
      <c r="D3423" s="13">
        <v>102</v>
      </c>
      <c r="E3423" s="13">
        <v>346</v>
      </c>
      <c r="F3423" s="13">
        <v>488</v>
      </c>
      <c r="G3423" s="9" t="s">
        <v>3754</v>
      </c>
      <c r="H3423" s="13">
        <v>947</v>
      </c>
      <c r="I3423" s="13">
        <v>23106</v>
      </c>
      <c r="J3423" s="9" t="s">
        <v>599</v>
      </c>
      <c r="K3423" s="9" t="s">
        <v>5507</v>
      </c>
      <c r="L3423" s="9" t="s">
        <v>1074</v>
      </c>
      <c r="M3423" s="13" t="s">
        <v>4459</v>
      </c>
      <c r="N3423" s="13"/>
      <c r="O3423" s="9"/>
      <c r="P3423" s="13"/>
      <c r="Q3423" s="13">
        <v>58</v>
      </c>
      <c r="R3423" s="9" t="s">
        <v>25</v>
      </c>
      <c r="S3423" s="9" t="s">
        <v>1943</v>
      </c>
      <c r="T3423" s="9" t="s">
        <v>1602</v>
      </c>
      <c r="U3423" s="13">
        <v>50000000</v>
      </c>
      <c r="V3423" s="13">
        <v>2004</v>
      </c>
      <c r="W3423" s="13">
        <v>526</v>
      </c>
      <c r="X3423" s="13">
        <v>6.6</v>
      </c>
      <c r="Y3423" s="13">
        <v>1.66</v>
      </c>
      <c r="Z3423" s="14">
        <v>532</v>
      </c>
    </row>
    <row r="3424" spans="1:26" x14ac:dyDescent="0.25">
      <c r="A3424" s="5" t="s">
        <v>20</v>
      </c>
      <c r="B3424" s="6" t="s">
        <v>3755</v>
      </c>
      <c r="C3424" s="11">
        <v>56</v>
      </c>
      <c r="D3424" s="11">
        <v>97</v>
      </c>
      <c r="E3424" s="11">
        <v>43</v>
      </c>
      <c r="F3424" s="11">
        <v>47</v>
      </c>
      <c r="G3424" s="6" t="s">
        <v>3756</v>
      </c>
      <c r="H3424" s="11">
        <v>144</v>
      </c>
      <c r="I3424" s="11">
        <v>52961</v>
      </c>
      <c r="J3424" s="6" t="s">
        <v>1074</v>
      </c>
      <c r="K3424" s="6"/>
      <c r="L3424" s="6"/>
      <c r="M3424" s="11"/>
      <c r="N3424" s="11"/>
      <c r="O3424" s="6"/>
      <c r="P3424" s="11"/>
      <c r="Q3424" s="11">
        <v>11</v>
      </c>
      <c r="R3424" s="6" t="s">
        <v>25</v>
      </c>
      <c r="S3424" s="6" t="s">
        <v>1121</v>
      </c>
      <c r="T3424" s="6" t="s">
        <v>249</v>
      </c>
      <c r="U3424" s="11">
        <v>8000000</v>
      </c>
      <c r="V3424" s="11">
        <v>2014</v>
      </c>
      <c r="W3424" s="11">
        <v>63</v>
      </c>
      <c r="X3424" s="11">
        <v>5.3</v>
      </c>
      <c r="Y3424" s="11">
        <v>2.35</v>
      </c>
      <c r="Z3424" s="12">
        <v>675</v>
      </c>
    </row>
    <row r="3425" spans="1:26" x14ac:dyDescent="0.25">
      <c r="A3425" s="8" t="s">
        <v>20</v>
      </c>
      <c r="B3425" s="9" t="s">
        <v>2787</v>
      </c>
      <c r="C3425" s="13">
        <v>150</v>
      </c>
      <c r="D3425" s="13">
        <v>124</v>
      </c>
      <c r="E3425" s="13">
        <v>78</v>
      </c>
      <c r="F3425" s="13">
        <v>4</v>
      </c>
      <c r="G3425" s="9" t="s">
        <v>3757</v>
      </c>
      <c r="H3425" s="13">
        <v>6</v>
      </c>
      <c r="I3425" s="13">
        <v>439162</v>
      </c>
      <c r="J3425" s="9" t="s">
        <v>497</v>
      </c>
      <c r="K3425" s="9" t="s">
        <v>2809</v>
      </c>
      <c r="L3425" s="9" t="s">
        <v>2970</v>
      </c>
      <c r="M3425" s="13"/>
      <c r="N3425" s="13"/>
      <c r="O3425" s="9"/>
      <c r="P3425" s="13"/>
      <c r="Q3425" s="13">
        <v>430</v>
      </c>
      <c r="R3425" s="9" t="s">
        <v>281</v>
      </c>
      <c r="S3425" s="9" t="s">
        <v>282</v>
      </c>
      <c r="T3425" s="9" t="s">
        <v>249</v>
      </c>
      <c r="U3425" s="13">
        <v>1100000000</v>
      </c>
      <c r="V3425" s="13">
        <v>1988</v>
      </c>
      <c r="W3425" s="13">
        <v>5</v>
      </c>
      <c r="X3425" s="13">
        <v>8.1</v>
      </c>
      <c r="Y3425" s="13">
        <v>1.85</v>
      </c>
      <c r="Z3425" s="14">
        <v>0</v>
      </c>
    </row>
    <row r="3426" spans="1:26" x14ac:dyDescent="0.25">
      <c r="A3426" s="5" t="s">
        <v>20</v>
      </c>
      <c r="B3426" s="6" t="s">
        <v>1734</v>
      </c>
      <c r="C3426" s="11">
        <v>30</v>
      </c>
      <c r="D3426" s="11">
        <v>97</v>
      </c>
      <c r="E3426" s="11">
        <v>17</v>
      </c>
      <c r="F3426" s="11">
        <v>1000</v>
      </c>
      <c r="G3426" s="6" t="s">
        <v>134</v>
      </c>
      <c r="H3426" s="11">
        <v>23000</v>
      </c>
      <c r="I3426" s="11"/>
      <c r="J3426" s="6" t="s">
        <v>497</v>
      </c>
      <c r="K3426" s="6" t="s">
        <v>5507</v>
      </c>
      <c r="L3426" s="6" t="s">
        <v>2604</v>
      </c>
      <c r="M3426" s="11"/>
      <c r="N3426" s="11"/>
      <c r="O3426" s="6"/>
      <c r="P3426" s="11"/>
      <c r="Q3426" s="11">
        <v>31</v>
      </c>
      <c r="R3426" s="6" t="s">
        <v>25</v>
      </c>
      <c r="S3426" s="6" t="s">
        <v>26</v>
      </c>
      <c r="T3426" s="6" t="s">
        <v>249</v>
      </c>
      <c r="U3426" s="11">
        <v>22000000</v>
      </c>
      <c r="V3426" s="11">
        <v>2007</v>
      </c>
      <c r="W3426" s="11">
        <v>10000</v>
      </c>
      <c r="X3426" s="11">
        <v>5.9</v>
      </c>
      <c r="Y3426" s="11">
        <v>2.35</v>
      </c>
      <c r="Z3426" s="12">
        <v>0</v>
      </c>
    </row>
    <row r="3427" spans="1:26" x14ac:dyDescent="0.25">
      <c r="A3427" s="8" t="s">
        <v>20</v>
      </c>
      <c r="B3427" s="9" t="s">
        <v>3758</v>
      </c>
      <c r="C3427" s="13">
        <v>20</v>
      </c>
      <c r="D3427" s="13">
        <v>124</v>
      </c>
      <c r="E3427" s="13">
        <v>2</v>
      </c>
      <c r="F3427" s="13">
        <v>23</v>
      </c>
      <c r="G3427" s="9" t="s">
        <v>3759</v>
      </c>
      <c r="H3427" s="13">
        <v>413</v>
      </c>
      <c r="I3427" s="13"/>
      <c r="J3427" s="9" t="s">
        <v>3170</v>
      </c>
      <c r="K3427" s="9" t="s">
        <v>1074</v>
      </c>
      <c r="L3427" s="9" t="s">
        <v>5506</v>
      </c>
      <c r="M3427" s="13"/>
      <c r="N3427" s="13"/>
      <c r="O3427" s="9"/>
      <c r="P3427" s="13"/>
      <c r="Q3427" s="13">
        <v>31</v>
      </c>
      <c r="R3427" s="9" t="s">
        <v>537</v>
      </c>
      <c r="S3427" s="9" t="s">
        <v>121</v>
      </c>
      <c r="T3427" s="9" t="s">
        <v>54</v>
      </c>
      <c r="U3427" s="13">
        <v>8000000</v>
      </c>
      <c r="V3427" s="13">
        <v>2005</v>
      </c>
      <c r="W3427" s="13">
        <v>265</v>
      </c>
      <c r="X3427" s="13">
        <v>7.7</v>
      </c>
      <c r="Y3427" s="13">
        <v>2.35</v>
      </c>
      <c r="Z3427" s="14">
        <v>520</v>
      </c>
    </row>
    <row r="3428" spans="1:26" x14ac:dyDescent="0.25">
      <c r="A3428" s="5" t="s">
        <v>20</v>
      </c>
      <c r="B3428" s="6" t="s">
        <v>3760</v>
      </c>
      <c r="C3428" s="11">
        <v>21</v>
      </c>
      <c r="D3428" s="11">
        <v>96</v>
      </c>
      <c r="E3428" s="11">
        <v>2</v>
      </c>
      <c r="F3428" s="11">
        <v>600</v>
      </c>
      <c r="G3428" s="6" t="s">
        <v>3312</v>
      </c>
      <c r="H3428" s="11">
        <v>31000</v>
      </c>
      <c r="I3428" s="11"/>
      <c r="J3428" s="6" t="s">
        <v>497</v>
      </c>
      <c r="K3428" s="6" t="s">
        <v>5507</v>
      </c>
      <c r="L3428" s="6" t="s">
        <v>1074</v>
      </c>
      <c r="M3428" s="11" t="s">
        <v>2604</v>
      </c>
      <c r="N3428" s="11"/>
      <c r="O3428" s="6"/>
      <c r="P3428" s="11"/>
      <c r="Q3428" s="11">
        <v>24</v>
      </c>
      <c r="R3428" s="6" t="s">
        <v>25</v>
      </c>
      <c r="S3428" s="6" t="s">
        <v>26</v>
      </c>
      <c r="T3428" s="6" t="s">
        <v>249</v>
      </c>
      <c r="U3428" s="11">
        <v>8000000</v>
      </c>
      <c r="V3428" s="11">
        <v>2014</v>
      </c>
      <c r="W3428" s="11">
        <v>920</v>
      </c>
      <c r="X3428" s="11">
        <v>4.5999999999999996</v>
      </c>
      <c r="Y3428" s="11"/>
      <c r="Z3428" s="12">
        <v>438</v>
      </c>
    </row>
    <row r="3429" spans="1:26" x14ac:dyDescent="0.25">
      <c r="A3429" s="8" t="s">
        <v>20</v>
      </c>
      <c r="B3429" s="9" t="s">
        <v>1864</v>
      </c>
      <c r="C3429" s="13">
        <v>11</v>
      </c>
      <c r="D3429" s="13">
        <v>114</v>
      </c>
      <c r="E3429" s="13">
        <v>29</v>
      </c>
      <c r="F3429" s="13">
        <v>11</v>
      </c>
      <c r="G3429" s="9" t="s">
        <v>3761</v>
      </c>
      <c r="H3429" s="13">
        <v>163</v>
      </c>
      <c r="I3429" s="13">
        <v>50000</v>
      </c>
      <c r="J3429" s="9" t="s">
        <v>497</v>
      </c>
      <c r="K3429" s="9" t="s">
        <v>378</v>
      </c>
      <c r="L3429" s="9" t="s">
        <v>599</v>
      </c>
      <c r="M3429" s="13" t="s">
        <v>4459</v>
      </c>
      <c r="N3429" s="13"/>
      <c r="O3429" s="9"/>
      <c r="P3429" s="13"/>
      <c r="Q3429" s="13">
        <v>2</v>
      </c>
      <c r="R3429" s="9" t="s">
        <v>2846</v>
      </c>
      <c r="S3429" s="9" t="s">
        <v>356</v>
      </c>
      <c r="T3429" s="9" t="s">
        <v>42</v>
      </c>
      <c r="U3429" s="13"/>
      <c r="V3429" s="13">
        <v>2013</v>
      </c>
      <c r="W3429" s="13">
        <v>20</v>
      </c>
      <c r="X3429" s="13">
        <v>5.0999999999999996</v>
      </c>
      <c r="Y3429" s="13">
        <v>2.35</v>
      </c>
      <c r="Z3429" s="14">
        <v>81</v>
      </c>
    </row>
    <row r="3430" spans="1:26" x14ac:dyDescent="0.25">
      <c r="A3430" s="5" t="s">
        <v>20</v>
      </c>
      <c r="B3430" s="6" t="s">
        <v>3762</v>
      </c>
      <c r="C3430" s="11">
        <v>85</v>
      </c>
      <c r="D3430" s="11">
        <v>90</v>
      </c>
      <c r="E3430" s="11">
        <v>21</v>
      </c>
      <c r="F3430" s="11">
        <v>112</v>
      </c>
      <c r="G3430" s="6" t="s">
        <v>1537</v>
      </c>
      <c r="H3430" s="11">
        <v>186</v>
      </c>
      <c r="I3430" s="11">
        <v>671240</v>
      </c>
      <c r="J3430" s="6" t="s">
        <v>599</v>
      </c>
      <c r="K3430" s="6" t="s">
        <v>1074</v>
      </c>
      <c r="L3430" s="6" t="s">
        <v>4459</v>
      </c>
      <c r="M3430" s="11"/>
      <c r="N3430" s="11"/>
      <c r="O3430" s="6"/>
      <c r="P3430" s="11"/>
      <c r="Q3430" s="11">
        <v>149</v>
      </c>
      <c r="R3430" s="6" t="s">
        <v>25</v>
      </c>
      <c r="S3430" s="6" t="s">
        <v>34</v>
      </c>
      <c r="T3430" s="6" t="s">
        <v>249</v>
      </c>
      <c r="U3430" s="11">
        <v>7900000</v>
      </c>
      <c r="V3430" s="11">
        <v>2005</v>
      </c>
      <c r="W3430" s="11">
        <v>119</v>
      </c>
      <c r="X3430" s="11">
        <v>6.9</v>
      </c>
      <c r="Y3430" s="11">
        <v>2.35</v>
      </c>
      <c r="Z3430" s="12">
        <v>0</v>
      </c>
    </row>
    <row r="3431" spans="1:26" x14ac:dyDescent="0.25">
      <c r="A3431" s="8" t="s">
        <v>20</v>
      </c>
      <c r="B3431" s="9" t="s">
        <v>1758</v>
      </c>
      <c r="C3431" s="13">
        <v>5</v>
      </c>
      <c r="D3431" s="13">
        <v>104</v>
      </c>
      <c r="E3431" s="13">
        <v>78</v>
      </c>
      <c r="F3431" s="13">
        <v>189</v>
      </c>
      <c r="G3431" s="9" t="s">
        <v>3763</v>
      </c>
      <c r="H3431" s="13">
        <v>502</v>
      </c>
      <c r="I3431" s="13"/>
      <c r="J3431" s="9" t="s">
        <v>1074</v>
      </c>
      <c r="K3431" s="9"/>
      <c r="L3431" s="9"/>
      <c r="M3431" s="13"/>
      <c r="N3431" s="13"/>
      <c r="O3431" s="9"/>
      <c r="P3431" s="13"/>
      <c r="Q3431" s="13">
        <v>5</v>
      </c>
      <c r="R3431" s="9" t="s">
        <v>25</v>
      </c>
      <c r="S3431" s="9" t="s">
        <v>26</v>
      </c>
      <c r="T3431" s="9" t="s">
        <v>27</v>
      </c>
      <c r="U3431" s="13">
        <v>8000000</v>
      </c>
      <c r="V3431" s="13">
        <v>2016</v>
      </c>
      <c r="W3431" s="13">
        <v>206</v>
      </c>
      <c r="X3431" s="13">
        <v>8</v>
      </c>
      <c r="Y3431" s="13">
        <v>2.35</v>
      </c>
      <c r="Z3431" s="14">
        <v>205</v>
      </c>
    </row>
    <row r="3432" spans="1:26" x14ac:dyDescent="0.25">
      <c r="A3432" s="5" t="s">
        <v>20</v>
      </c>
      <c r="B3432" s="6" t="s">
        <v>3732</v>
      </c>
      <c r="C3432" s="11">
        <v>160</v>
      </c>
      <c r="D3432" s="11">
        <v>102</v>
      </c>
      <c r="E3432" s="11">
        <v>341</v>
      </c>
      <c r="F3432" s="11">
        <v>15</v>
      </c>
      <c r="G3432" s="6" t="s">
        <v>2628</v>
      </c>
      <c r="H3432" s="11">
        <v>844</v>
      </c>
      <c r="I3432" s="11">
        <v>10105505</v>
      </c>
      <c r="J3432" s="6" t="s">
        <v>5507</v>
      </c>
      <c r="K3432" s="6" t="s">
        <v>1074</v>
      </c>
      <c r="L3432" s="6" t="s">
        <v>5505</v>
      </c>
      <c r="M3432" s="11" t="s">
        <v>2604</v>
      </c>
      <c r="N3432" s="11"/>
      <c r="O3432" s="6"/>
      <c r="P3432" s="11"/>
      <c r="Q3432" s="11">
        <v>288</v>
      </c>
      <c r="R3432" s="6" t="s">
        <v>25</v>
      </c>
      <c r="S3432" s="6" t="s">
        <v>538</v>
      </c>
      <c r="T3432" s="6" t="s">
        <v>249</v>
      </c>
      <c r="U3432" s="11"/>
      <c r="V3432" s="11">
        <v>2003</v>
      </c>
      <c r="W3432" s="11">
        <v>521</v>
      </c>
      <c r="X3432" s="11">
        <v>6.8</v>
      </c>
      <c r="Y3432" s="11">
        <v>1.85</v>
      </c>
      <c r="Z3432" s="12">
        <v>0</v>
      </c>
    </row>
    <row r="3433" spans="1:26" x14ac:dyDescent="0.25">
      <c r="A3433" s="8" t="s">
        <v>20</v>
      </c>
      <c r="B3433" s="9" t="s">
        <v>3764</v>
      </c>
      <c r="C3433" s="13">
        <v>25</v>
      </c>
      <c r="D3433" s="13">
        <v>93</v>
      </c>
      <c r="E3433" s="13">
        <v>16</v>
      </c>
      <c r="F3433" s="13">
        <v>376</v>
      </c>
      <c r="G3433" s="9" t="s">
        <v>3765</v>
      </c>
      <c r="H3433" s="13">
        <v>1000</v>
      </c>
      <c r="I3433" s="13"/>
      <c r="J3433" s="9" t="s">
        <v>497</v>
      </c>
      <c r="K3433" s="9" t="s">
        <v>1074</v>
      </c>
      <c r="L3433" s="9"/>
      <c r="M3433" s="13"/>
      <c r="N3433" s="13"/>
      <c r="O3433" s="9"/>
      <c r="P3433" s="13"/>
      <c r="Q3433" s="13">
        <v>13</v>
      </c>
      <c r="R3433" s="9" t="s">
        <v>25</v>
      </c>
      <c r="S3433" s="9" t="s">
        <v>34</v>
      </c>
      <c r="T3433" s="9" t="s">
        <v>249</v>
      </c>
      <c r="U3433" s="13"/>
      <c r="V3433" s="13">
        <v>2013</v>
      </c>
      <c r="W3433" s="13">
        <v>524</v>
      </c>
      <c r="X3433" s="13">
        <v>5.4</v>
      </c>
      <c r="Y3433" s="13">
        <v>2.35</v>
      </c>
      <c r="Z3433" s="14">
        <v>0</v>
      </c>
    </row>
    <row r="3434" spans="1:26" x14ac:dyDescent="0.25">
      <c r="A3434" s="5" t="s">
        <v>20</v>
      </c>
      <c r="B3434" s="6" t="s">
        <v>3766</v>
      </c>
      <c r="C3434" s="11">
        <v>21</v>
      </c>
      <c r="D3434" s="11">
        <v>90</v>
      </c>
      <c r="E3434" s="11">
        <v>73</v>
      </c>
      <c r="F3434" s="11">
        <v>26</v>
      </c>
      <c r="G3434" s="6" t="s">
        <v>1534</v>
      </c>
      <c r="H3434" s="11">
        <v>848</v>
      </c>
      <c r="I3434" s="11">
        <v>882290</v>
      </c>
      <c r="J3434" s="6" t="s">
        <v>497</v>
      </c>
      <c r="K3434" s="6" t="s">
        <v>2970</v>
      </c>
      <c r="L3434" s="6" t="s">
        <v>5506</v>
      </c>
      <c r="M3434" s="11"/>
      <c r="N3434" s="11"/>
      <c r="O3434" s="6"/>
      <c r="P3434" s="11"/>
      <c r="Q3434" s="11">
        <v>43</v>
      </c>
      <c r="R3434" s="6" t="s">
        <v>25</v>
      </c>
      <c r="S3434" s="6" t="s">
        <v>163</v>
      </c>
      <c r="T3434" s="6" t="s">
        <v>249</v>
      </c>
      <c r="U3434" s="11">
        <v>10000000</v>
      </c>
      <c r="V3434" s="11">
        <v>1989</v>
      </c>
      <c r="W3434" s="11">
        <v>643</v>
      </c>
      <c r="X3434" s="11">
        <v>6.5</v>
      </c>
      <c r="Y3434" s="11">
        <v>1.33</v>
      </c>
      <c r="Z3434" s="12">
        <v>999</v>
      </c>
    </row>
    <row r="3435" spans="1:26" x14ac:dyDescent="0.25">
      <c r="A3435" s="8" t="s">
        <v>20</v>
      </c>
      <c r="B3435" s="9" t="s">
        <v>3767</v>
      </c>
      <c r="C3435" s="13">
        <v>15</v>
      </c>
      <c r="D3435" s="13">
        <v>106</v>
      </c>
      <c r="E3435" s="13">
        <v>155</v>
      </c>
      <c r="F3435" s="13">
        <v>391</v>
      </c>
      <c r="G3435" s="9" t="s">
        <v>3768</v>
      </c>
      <c r="H3435" s="13">
        <v>981</v>
      </c>
      <c r="I3435" s="13"/>
      <c r="J3435" s="9" t="s">
        <v>497</v>
      </c>
      <c r="K3435" s="9"/>
      <c r="L3435" s="9"/>
      <c r="M3435" s="13"/>
      <c r="N3435" s="13"/>
      <c r="O3435" s="9"/>
      <c r="P3435" s="13"/>
      <c r="Q3435" s="13">
        <v>14</v>
      </c>
      <c r="R3435" s="9" t="s">
        <v>25</v>
      </c>
      <c r="S3435" s="9" t="s">
        <v>26</v>
      </c>
      <c r="T3435" s="9" t="s">
        <v>249</v>
      </c>
      <c r="U3435" s="13">
        <v>8000000</v>
      </c>
      <c r="V3435" s="13">
        <v>2016</v>
      </c>
      <c r="W3435" s="13">
        <v>505</v>
      </c>
      <c r="X3435" s="13">
        <v>4.2</v>
      </c>
      <c r="Y3435" s="13"/>
      <c r="Z3435" s="14">
        <v>689</v>
      </c>
    </row>
    <row r="3436" spans="1:26" x14ac:dyDescent="0.25">
      <c r="A3436" s="5" t="s">
        <v>20</v>
      </c>
      <c r="B3436" s="6" t="s">
        <v>1758</v>
      </c>
      <c r="C3436" s="11">
        <v>61</v>
      </c>
      <c r="D3436" s="11">
        <v>99</v>
      </c>
      <c r="E3436" s="11">
        <v>78</v>
      </c>
      <c r="F3436" s="11">
        <v>325</v>
      </c>
      <c r="G3436" s="6" t="s">
        <v>3770</v>
      </c>
      <c r="H3436" s="11">
        <v>11000</v>
      </c>
      <c r="I3436" s="11">
        <v>106593296</v>
      </c>
      <c r="J3436" s="6" t="s">
        <v>599</v>
      </c>
      <c r="K3436" s="6" t="s">
        <v>1074</v>
      </c>
      <c r="L3436" s="6" t="s">
        <v>4118</v>
      </c>
      <c r="M3436" s="11"/>
      <c r="N3436" s="11"/>
      <c r="O3436" s="6"/>
      <c r="P3436" s="11"/>
      <c r="Q3436" s="11">
        <v>134</v>
      </c>
      <c r="R3436" s="6" t="s">
        <v>25</v>
      </c>
      <c r="S3436" s="6" t="s">
        <v>26</v>
      </c>
      <c r="T3436" s="6" t="s">
        <v>54</v>
      </c>
      <c r="U3436" s="11">
        <v>7500000</v>
      </c>
      <c r="V3436" s="11">
        <v>1989</v>
      </c>
      <c r="W3436" s="11">
        <v>509</v>
      </c>
      <c r="X3436" s="11">
        <v>7.4</v>
      </c>
      <c r="Y3436" s="11">
        <v>1.85</v>
      </c>
      <c r="Z3436" s="12">
        <v>3000</v>
      </c>
    </row>
    <row r="3437" spans="1:26" x14ac:dyDescent="0.25">
      <c r="A3437" s="8" t="s">
        <v>20</v>
      </c>
      <c r="B3437" s="9" t="s">
        <v>2088</v>
      </c>
      <c r="C3437" s="13">
        <v>34</v>
      </c>
      <c r="D3437" s="13">
        <v>115</v>
      </c>
      <c r="E3437" s="13">
        <v>88</v>
      </c>
      <c r="F3437" s="13">
        <v>890</v>
      </c>
      <c r="G3437" s="9" t="s">
        <v>561</v>
      </c>
      <c r="H3437" s="13">
        <v>1000</v>
      </c>
      <c r="I3437" s="13">
        <v>43490057</v>
      </c>
      <c r="J3437" s="9" t="s">
        <v>599</v>
      </c>
      <c r="K3437" s="9" t="s">
        <v>1074</v>
      </c>
      <c r="L3437" s="9"/>
      <c r="M3437" s="13"/>
      <c r="N3437" s="13"/>
      <c r="O3437" s="9"/>
      <c r="P3437" s="13"/>
      <c r="Q3437" s="13">
        <v>30</v>
      </c>
      <c r="R3437" s="9" t="s">
        <v>25</v>
      </c>
      <c r="S3437" s="9" t="s">
        <v>26</v>
      </c>
      <c r="T3437" s="9" t="s">
        <v>249</v>
      </c>
      <c r="U3437" s="13">
        <v>7500000</v>
      </c>
      <c r="V3437" s="13">
        <v>1997</v>
      </c>
      <c r="W3437" s="13">
        <v>1000</v>
      </c>
      <c r="X3437" s="13">
        <v>6.9</v>
      </c>
      <c r="Y3437" s="13">
        <v>1.85</v>
      </c>
      <c r="Z3437" s="14">
        <v>508</v>
      </c>
    </row>
    <row r="3438" spans="1:26" x14ac:dyDescent="0.25">
      <c r="A3438" s="5" t="s">
        <v>20</v>
      </c>
      <c r="B3438" s="6" t="s">
        <v>3772</v>
      </c>
      <c r="C3438" s="11">
        <v>62</v>
      </c>
      <c r="D3438" s="11">
        <v>89</v>
      </c>
      <c r="E3438" s="11">
        <v>7</v>
      </c>
      <c r="F3438" s="11">
        <v>36</v>
      </c>
      <c r="G3438" s="6" t="s">
        <v>3773</v>
      </c>
      <c r="H3438" s="11">
        <v>186</v>
      </c>
      <c r="I3438" s="11">
        <v>32333860</v>
      </c>
      <c r="J3438" s="6" t="s">
        <v>497</v>
      </c>
      <c r="K3438" s="6" t="s">
        <v>599</v>
      </c>
      <c r="L3438" s="6"/>
      <c r="M3438" s="11"/>
      <c r="N3438" s="11"/>
      <c r="O3438" s="6"/>
      <c r="P3438" s="11"/>
      <c r="Q3438" s="11">
        <v>81</v>
      </c>
      <c r="R3438" s="6" t="s">
        <v>1977</v>
      </c>
      <c r="S3438" s="6" t="s">
        <v>1196</v>
      </c>
      <c r="T3438" s="6" t="s">
        <v>249</v>
      </c>
      <c r="U3438" s="11">
        <v>7500000</v>
      </c>
      <c r="V3438" s="11">
        <v>1995</v>
      </c>
      <c r="W3438" s="11">
        <v>147</v>
      </c>
      <c r="X3438" s="11">
        <v>6.7</v>
      </c>
      <c r="Y3438" s="11">
        <v>2.35</v>
      </c>
      <c r="Z3438" s="12">
        <v>0</v>
      </c>
    </row>
    <row r="3439" spans="1:26" x14ac:dyDescent="0.25">
      <c r="A3439" s="8" t="s">
        <v>20</v>
      </c>
      <c r="B3439" s="9" t="s">
        <v>3774</v>
      </c>
      <c r="C3439" s="13">
        <v>102</v>
      </c>
      <c r="D3439" s="13">
        <v>101</v>
      </c>
      <c r="E3439" s="13">
        <v>2</v>
      </c>
      <c r="F3439" s="13">
        <v>40</v>
      </c>
      <c r="G3439" s="9" t="s">
        <v>3775</v>
      </c>
      <c r="H3439" s="13">
        <v>10000</v>
      </c>
      <c r="I3439" s="13"/>
      <c r="J3439" s="9" t="s">
        <v>1074</v>
      </c>
      <c r="K3439" s="9" t="s">
        <v>5508</v>
      </c>
      <c r="L3439" s="9" t="s">
        <v>3495</v>
      </c>
      <c r="M3439" s="13"/>
      <c r="N3439" s="13"/>
      <c r="O3439" s="9"/>
      <c r="P3439" s="13"/>
      <c r="Q3439" s="13">
        <v>19</v>
      </c>
      <c r="R3439" s="9" t="s">
        <v>537</v>
      </c>
      <c r="S3439" s="9" t="s">
        <v>538</v>
      </c>
      <c r="T3439" s="9" t="s">
        <v>42</v>
      </c>
      <c r="U3439" s="13">
        <v>7700000</v>
      </c>
      <c r="V3439" s="13">
        <v>2014</v>
      </c>
      <c r="W3439" s="13">
        <v>154</v>
      </c>
      <c r="X3439" s="13">
        <v>7.3</v>
      </c>
      <c r="Y3439" s="13">
        <v>2.35</v>
      </c>
      <c r="Z3439" s="14">
        <v>2000</v>
      </c>
    </row>
    <row r="3440" spans="1:26" x14ac:dyDescent="0.25">
      <c r="A3440" s="5" t="s">
        <v>20</v>
      </c>
      <c r="B3440" s="6" t="s">
        <v>2160</v>
      </c>
      <c r="C3440" s="11">
        <v>239</v>
      </c>
      <c r="D3440" s="11">
        <v>92</v>
      </c>
      <c r="E3440" s="11">
        <v>655</v>
      </c>
      <c r="F3440" s="11">
        <v>88</v>
      </c>
      <c r="G3440" s="6" t="s">
        <v>2232</v>
      </c>
      <c r="H3440" s="11">
        <v>24000</v>
      </c>
      <c r="I3440" s="11">
        <v>24792061</v>
      </c>
      <c r="J3440" s="6" t="s">
        <v>599</v>
      </c>
      <c r="K3440" s="6" t="s">
        <v>1074</v>
      </c>
      <c r="L3440" s="6"/>
      <c r="M3440" s="11"/>
      <c r="N3440" s="11"/>
      <c r="O3440" s="6"/>
      <c r="P3440" s="11"/>
      <c r="Q3440" s="11">
        <v>323</v>
      </c>
      <c r="R3440" s="6" t="s">
        <v>25</v>
      </c>
      <c r="S3440" s="6" t="s">
        <v>26</v>
      </c>
      <c r="T3440" s="6" t="s">
        <v>249</v>
      </c>
      <c r="U3440" s="11">
        <v>6500000</v>
      </c>
      <c r="V3440" s="11">
        <v>2005</v>
      </c>
      <c r="W3440" s="11">
        <v>829</v>
      </c>
      <c r="X3440" s="11">
        <v>7.6</v>
      </c>
      <c r="Y3440" s="11">
        <v>2.35</v>
      </c>
      <c r="Z3440" s="12">
        <v>0</v>
      </c>
    </row>
    <row r="3441" spans="1:26" x14ac:dyDescent="0.25">
      <c r="A3441" s="8" t="s">
        <v>20</v>
      </c>
      <c r="B3441" s="9" t="s">
        <v>3776</v>
      </c>
      <c r="C3441" s="13">
        <v>252</v>
      </c>
      <c r="D3441" s="13">
        <v>94</v>
      </c>
      <c r="E3441" s="13">
        <v>0</v>
      </c>
      <c r="F3441" s="13">
        <v>658</v>
      </c>
      <c r="G3441" s="9" t="s">
        <v>3406</v>
      </c>
      <c r="H3441" s="13">
        <v>1000</v>
      </c>
      <c r="I3441" s="13">
        <v>17544812</v>
      </c>
      <c r="J3441" s="9" t="s">
        <v>1786</v>
      </c>
      <c r="K3441" s="9"/>
      <c r="L3441" s="9"/>
      <c r="M3441" s="13"/>
      <c r="N3441" s="13"/>
      <c r="O3441" s="9"/>
      <c r="P3441" s="13"/>
      <c r="Q3441" s="13">
        <v>384</v>
      </c>
      <c r="R3441" s="9" t="s">
        <v>25</v>
      </c>
      <c r="S3441" s="9" t="s">
        <v>26</v>
      </c>
      <c r="T3441" s="9" t="s">
        <v>249</v>
      </c>
      <c r="U3441" s="13">
        <v>10000000</v>
      </c>
      <c r="V3441" s="13">
        <v>2007</v>
      </c>
      <c r="W3441" s="13">
        <v>683</v>
      </c>
      <c r="X3441" s="13">
        <v>5.4</v>
      </c>
      <c r="Y3441" s="13">
        <v>2.35</v>
      </c>
      <c r="Z3441" s="14">
        <v>0</v>
      </c>
    </row>
    <row r="3442" spans="1:26" x14ac:dyDescent="0.25">
      <c r="A3442" s="5" t="s">
        <v>20</v>
      </c>
      <c r="B3442" s="6" t="s">
        <v>3108</v>
      </c>
      <c r="C3442" s="11">
        <v>278</v>
      </c>
      <c r="D3442" s="11">
        <v>100</v>
      </c>
      <c r="E3442" s="11">
        <v>92</v>
      </c>
      <c r="F3442" s="11">
        <v>221</v>
      </c>
      <c r="G3442" s="6" t="s">
        <v>710</v>
      </c>
      <c r="H3442" s="11">
        <v>3000</v>
      </c>
      <c r="I3442" s="11">
        <v>12574715</v>
      </c>
      <c r="J3442" s="6" t="s">
        <v>1074</v>
      </c>
      <c r="K3442" s="6"/>
      <c r="L3442" s="6"/>
      <c r="M3442" s="11"/>
      <c r="N3442" s="11"/>
      <c r="O3442" s="6"/>
      <c r="P3442" s="11"/>
      <c r="Q3442" s="11">
        <v>237</v>
      </c>
      <c r="R3442" s="6" t="s">
        <v>25</v>
      </c>
      <c r="S3442" s="6" t="s">
        <v>34</v>
      </c>
      <c r="T3442" s="6" t="s">
        <v>27</v>
      </c>
      <c r="U3442" s="11">
        <v>4500000</v>
      </c>
      <c r="V3442" s="11">
        <v>2009</v>
      </c>
      <c r="W3442" s="11">
        <v>766</v>
      </c>
      <c r="X3442" s="11">
        <v>7.3</v>
      </c>
      <c r="Y3442" s="11">
        <v>2.35</v>
      </c>
      <c r="Z3442" s="12">
        <v>12000</v>
      </c>
    </row>
    <row r="3443" spans="1:26" x14ac:dyDescent="0.25">
      <c r="A3443" s="8" t="s">
        <v>20</v>
      </c>
      <c r="B3443" s="9" t="s">
        <v>2831</v>
      </c>
      <c r="C3443" s="13">
        <v>124</v>
      </c>
      <c r="D3443" s="13">
        <v>106</v>
      </c>
      <c r="E3443" s="13">
        <v>14</v>
      </c>
      <c r="F3443" s="13">
        <v>161</v>
      </c>
      <c r="G3443" s="9" t="s">
        <v>1880</v>
      </c>
      <c r="H3443" s="13">
        <v>827</v>
      </c>
      <c r="I3443" s="13">
        <v>10281585</v>
      </c>
      <c r="J3443" s="9" t="s">
        <v>1074</v>
      </c>
      <c r="K3443" s="9" t="s">
        <v>4459</v>
      </c>
      <c r="L3443" s="9"/>
      <c r="M3443" s="13"/>
      <c r="N3443" s="13"/>
      <c r="O3443" s="9"/>
      <c r="P3443" s="13"/>
      <c r="Q3443" s="13">
        <v>268</v>
      </c>
      <c r="R3443" s="9" t="s">
        <v>25</v>
      </c>
      <c r="S3443" s="9" t="s">
        <v>26</v>
      </c>
      <c r="T3443" s="9" t="s">
        <v>249</v>
      </c>
      <c r="U3443" s="13"/>
      <c r="V3443" s="13">
        <v>2005</v>
      </c>
      <c r="W3443" s="13">
        <v>545</v>
      </c>
      <c r="X3443" s="13">
        <v>6.4</v>
      </c>
      <c r="Y3443" s="13">
        <v>2.35</v>
      </c>
      <c r="Z3443" s="14">
        <v>1000</v>
      </c>
    </row>
    <row r="3444" spans="1:26" x14ac:dyDescent="0.25">
      <c r="A3444" s="5" t="s">
        <v>20</v>
      </c>
      <c r="B3444" s="6" t="s">
        <v>3777</v>
      </c>
      <c r="C3444" s="11">
        <v>9</v>
      </c>
      <c r="D3444" s="11">
        <v>109</v>
      </c>
      <c r="E3444" s="11">
        <v>62</v>
      </c>
      <c r="F3444" s="11">
        <v>518</v>
      </c>
      <c r="G3444" s="6" t="s">
        <v>2006</v>
      </c>
      <c r="H3444" s="11">
        <v>584</v>
      </c>
      <c r="I3444" s="11">
        <v>5100000</v>
      </c>
      <c r="J3444" s="6" t="s">
        <v>599</v>
      </c>
      <c r="K3444" s="6" t="s">
        <v>1074</v>
      </c>
      <c r="L3444" s="6" t="s">
        <v>4459</v>
      </c>
      <c r="M3444" s="11"/>
      <c r="N3444" s="11"/>
      <c r="O3444" s="6"/>
      <c r="P3444" s="11"/>
      <c r="Q3444" s="11">
        <v>61</v>
      </c>
      <c r="R3444" s="6" t="s">
        <v>25</v>
      </c>
      <c r="S3444" s="6" t="s">
        <v>34</v>
      </c>
      <c r="T3444" s="6" t="s">
        <v>249</v>
      </c>
      <c r="U3444" s="11">
        <v>7500000</v>
      </c>
      <c r="V3444" s="11">
        <v>1984</v>
      </c>
      <c r="W3444" s="11">
        <v>552</v>
      </c>
      <c r="X3444" s="11">
        <v>6</v>
      </c>
      <c r="Y3444" s="11">
        <v>1.85</v>
      </c>
      <c r="Z3444" s="12">
        <v>345</v>
      </c>
    </row>
    <row r="3445" spans="1:26" x14ac:dyDescent="0.25">
      <c r="A3445" s="8" t="s">
        <v>20</v>
      </c>
      <c r="B3445" s="9" t="s">
        <v>2437</v>
      </c>
      <c r="C3445" s="13">
        <v>127</v>
      </c>
      <c r="D3445" s="13">
        <v>105</v>
      </c>
      <c r="E3445" s="13">
        <v>248</v>
      </c>
      <c r="F3445" s="13">
        <v>147</v>
      </c>
      <c r="G3445" s="9" t="s">
        <v>591</v>
      </c>
      <c r="H3445" s="13">
        <v>673</v>
      </c>
      <c r="I3445" s="13">
        <v>10460089</v>
      </c>
      <c r="J3445" s="9" t="s">
        <v>5507</v>
      </c>
      <c r="K3445" s="9" t="s">
        <v>1074</v>
      </c>
      <c r="L3445" s="9" t="s">
        <v>5505</v>
      </c>
      <c r="M3445" s="13" t="s">
        <v>2604</v>
      </c>
      <c r="N3445" s="13"/>
      <c r="O3445" s="9"/>
      <c r="P3445" s="13"/>
      <c r="Q3445" s="13">
        <v>214</v>
      </c>
      <c r="R3445" s="9" t="s">
        <v>25</v>
      </c>
      <c r="S3445" s="9" t="s">
        <v>26</v>
      </c>
      <c r="T3445" s="9" t="s">
        <v>249</v>
      </c>
      <c r="U3445" s="13">
        <v>7500000</v>
      </c>
      <c r="V3445" s="13">
        <v>2002</v>
      </c>
      <c r="W3445" s="13">
        <v>466</v>
      </c>
      <c r="X3445" s="13">
        <v>7.2</v>
      </c>
      <c r="Y3445" s="13">
        <v>1.85</v>
      </c>
      <c r="Z3445" s="14">
        <v>1000</v>
      </c>
    </row>
    <row r="3446" spans="1:26" x14ac:dyDescent="0.25">
      <c r="A3446" s="5" t="s">
        <v>20</v>
      </c>
      <c r="B3446" s="6" t="s">
        <v>2262</v>
      </c>
      <c r="C3446" s="11">
        <v>9</v>
      </c>
      <c r="D3446" s="11">
        <v>102</v>
      </c>
      <c r="E3446" s="11">
        <v>329</v>
      </c>
      <c r="F3446" s="11">
        <v>280</v>
      </c>
      <c r="G3446" s="6" t="s">
        <v>2262</v>
      </c>
      <c r="H3446" s="11">
        <v>611</v>
      </c>
      <c r="I3446" s="11">
        <v>4239767</v>
      </c>
      <c r="J3446" s="6" t="s">
        <v>599</v>
      </c>
      <c r="K3446" s="6" t="s">
        <v>1074</v>
      </c>
      <c r="L3446" s="6" t="s">
        <v>4459</v>
      </c>
      <c r="M3446" s="11" t="s">
        <v>5506</v>
      </c>
      <c r="N3446" s="11"/>
      <c r="O3446" s="6"/>
      <c r="P3446" s="11"/>
      <c r="Q3446" s="11">
        <v>83</v>
      </c>
      <c r="R3446" s="6" t="s">
        <v>25</v>
      </c>
      <c r="S3446" s="6" t="s">
        <v>121</v>
      </c>
      <c r="T3446" s="6" t="s">
        <v>249</v>
      </c>
      <c r="U3446" s="11">
        <v>7500000</v>
      </c>
      <c r="V3446" s="11">
        <v>2002</v>
      </c>
      <c r="W3446" s="11">
        <v>329</v>
      </c>
      <c r="X3446" s="11">
        <v>6</v>
      </c>
      <c r="Y3446" s="11">
        <v>1.85</v>
      </c>
      <c r="Z3446" s="12">
        <v>0</v>
      </c>
    </row>
    <row r="3447" spans="1:26" x14ac:dyDescent="0.25">
      <c r="A3447" s="8" t="s">
        <v>20</v>
      </c>
      <c r="B3447" s="9" t="s">
        <v>3778</v>
      </c>
      <c r="C3447" s="13">
        <v>35</v>
      </c>
      <c r="D3447" s="13">
        <v>97</v>
      </c>
      <c r="E3447" s="13">
        <v>18</v>
      </c>
      <c r="F3447" s="13">
        <v>742</v>
      </c>
      <c r="G3447" s="9" t="s">
        <v>1629</v>
      </c>
      <c r="H3447" s="13">
        <v>834</v>
      </c>
      <c r="I3447" s="13">
        <v>4131640</v>
      </c>
      <c r="J3447" s="9" t="s">
        <v>599</v>
      </c>
      <c r="K3447" s="9" t="s">
        <v>5507</v>
      </c>
      <c r="L3447" s="9"/>
      <c r="M3447" s="13"/>
      <c r="N3447" s="13"/>
      <c r="O3447" s="9"/>
      <c r="P3447" s="13"/>
      <c r="Q3447" s="13">
        <v>20</v>
      </c>
      <c r="R3447" s="9" t="s">
        <v>25</v>
      </c>
      <c r="S3447" s="9" t="s">
        <v>26</v>
      </c>
      <c r="T3447" s="9" t="s">
        <v>27</v>
      </c>
      <c r="U3447" s="13">
        <v>7500000</v>
      </c>
      <c r="V3447" s="13">
        <v>2008</v>
      </c>
      <c r="W3447" s="13">
        <v>749</v>
      </c>
      <c r="X3447" s="13">
        <v>3.1</v>
      </c>
      <c r="Y3447" s="13">
        <v>1.85</v>
      </c>
      <c r="Z3447" s="14">
        <v>140</v>
      </c>
    </row>
    <row r="3448" spans="1:26" x14ac:dyDescent="0.25">
      <c r="A3448" s="5" t="s">
        <v>20</v>
      </c>
      <c r="B3448" s="6" t="s">
        <v>3780</v>
      </c>
      <c r="C3448" s="11">
        <v>6</v>
      </c>
      <c r="D3448" s="11">
        <v>118</v>
      </c>
      <c r="E3448" s="11">
        <v>0</v>
      </c>
      <c r="F3448" s="11">
        <v>249</v>
      </c>
      <c r="G3448" s="6" t="s">
        <v>3079</v>
      </c>
      <c r="H3448" s="11">
        <v>373</v>
      </c>
      <c r="I3448" s="11">
        <v>3347439</v>
      </c>
      <c r="J3448" s="6" t="s">
        <v>1074</v>
      </c>
      <c r="K3448" s="6" t="s">
        <v>4459</v>
      </c>
      <c r="L3448" s="6"/>
      <c r="M3448" s="11"/>
      <c r="N3448" s="11"/>
      <c r="O3448" s="6"/>
      <c r="P3448" s="11"/>
      <c r="Q3448" s="11">
        <v>33</v>
      </c>
      <c r="R3448" s="6" t="s">
        <v>25</v>
      </c>
      <c r="S3448" s="6" t="s">
        <v>26</v>
      </c>
      <c r="T3448" s="6" t="s">
        <v>54</v>
      </c>
      <c r="U3448" s="11">
        <v>7500000</v>
      </c>
      <c r="V3448" s="11">
        <v>2004</v>
      </c>
      <c r="W3448" s="11">
        <v>266</v>
      </c>
      <c r="X3448" s="11">
        <v>6.9</v>
      </c>
      <c r="Y3448" s="11"/>
      <c r="Z3448" s="12">
        <v>31</v>
      </c>
    </row>
    <row r="3449" spans="1:26" x14ac:dyDescent="0.25">
      <c r="A3449" s="8" t="s">
        <v>20</v>
      </c>
      <c r="B3449" s="9" t="s">
        <v>3313</v>
      </c>
      <c r="C3449" s="13">
        <v>192</v>
      </c>
      <c r="D3449" s="13">
        <v>92</v>
      </c>
      <c r="E3449" s="13">
        <v>406</v>
      </c>
      <c r="F3449" s="13">
        <v>968</v>
      </c>
      <c r="G3449" s="9" t="s">
        <v>132</v>
      </c>
      <c r="H3449" s="13">
        <v>24000</v>
      </c>
      <c r="I3449" s="13">
        <v>10814185</v>
      </c>
      <c r="J3449" s="9" t="s">
        <v>599</v>
      </c>
      <c r="K3449" s="9" t="s">
        <v>5507</v>
      </c>
      <c r="L3449" s="9" t="s">
        <v>4459</v>
      </c>
      <c r="M3449" s="13"/>
      <c r="N3449" s="13"/>
      <c r="O3449" s="9"/>
      <c r="P3449" s="13"/>
      <c r="Q3449" s="13">
        <v>106</v>
      </c>
      <c r="R3449" s="9" t="s">
        <v>25</v>
      </c>
      <c r="S3449" s="9" t="s">
        <v>26</v>
      </c>
      <c r="T3449" s="9" t="s">
        <v>249</v>
      </c>
      <c r="U3449" s="13">
        <v>8000000</v>
      </c>
      <c r="V3449" s="13">
        <v>2009</v>
      </c>
      <c r="W3449" s="13">
        <v>15000</v>
      </c>
      <c r="X3449" s="13">
        <v>6.2</v>
      </c>
      <c r="Y3449" s="13">
        <v>1.85</v>
      </c>
      <c r="Z3449" s="14">
        <v>0</v>
      </c>
    </row>
    <row r="3450" spans="1:26" x14ac:dyDescent="0.25">
      <c r="A3450" s="5" t="s">
        <v>20</v>
      </c>
      <c r="B3450" s="6" t="s">
        <v>1161</v>
      </c>
      <c r="C3450" s="11">
        <v>51</v>
      </c>
      <c r="D3450" s="11">
        <v>112</v>
      </c>
      <c r="E3450" s="11">
        <v>119</v>
      </c>
      <c r="F3450" s="11">
        <v>844</v>
      </c>
      <c r="G3450" s="6" t="s">
        <v>1047</v>
      </c>
      <c r="H3450" s="11">
        <v>12000</v>
      </c>
      <c r="I3450" s="11">
        <v>533344</v>
      </c>
      <c r="J3450" s="6" t="s">
        <v>599</v>
      </c>
      <c r="K3450" s="6" t="s">
        <v>1074</v>
      </c>
      <c r="L3450" s="6" t="s">
        <v>2909</v>
      </c>
      <c r="M3450" s="11"/>
      <c r="N3450" s="11"/>
      <c r="O3450" s="6"/>
      <c r="P3450" s="11"/>
      <c r="Q3450" s="11">
        <v>95</v>
      </c>
      <c r="R3450" s="6" t="s">
        <v>25</v>
      </c>
      <c r="S3450" s="6" t="s">
        <v>26</v>
      </c>
      <c r="T3450" s="6" t="s">
        <v>27</v>
      </c>
      <c r="U3450" s="11"/>
      <c r="V3450" s="11">
        <v>2003</v>
      </c>
      <c r="W3450" s="11">
        <v>844</v>
      </c>
      <c r="X3450" s="11">
        <v>5.5</v>
      </c>
      <c r="Y3450" s="11">
        <v>1.85</v>
      </c>
      <c r="Z3450" s="12">
        <v>655</v>
      </c>
    </row>
    <row r="3451" spans="1:26" x14ac:dyDescent="0.25">
      <c r="A3451" s="8" t="s">
        <v>20</v>
      </c>
      <c r="B3451" s="9" t="s">
        <v>3782</v>
      </c>
      <c r="C3451" s="13">
        <v>38</v>
      </c>
      <c r="D3451" s="13">
        <v>103</v>
      </c>
      <c r="E3451" s="13">
        <v>27</v>
      </c>
      <c r="F3451" s="13">
        <v>59</v>
      </c>
      <c r="G3451" s="9" t="s">
        <v>3214</v>
      </c>
      <c r="H3451" s="13">
        <v>71</v>
      </c>
      <c r="I3451" s="13">
        <v>206400</v>
      </c>
      <c r="J3451" s="9" t="s">
        <v>599</v>
      </c>
      <c r="K3451" s="9" t="s">
        <v>5507</v>
      </c>
      <c r="L3451" s="9" t="s">
        <v>1074</v>
      </c>
      <c r="M3451" s="13" t="s">
        <v>4459</v>
      </c>
      <c r="N3451" s="13" t="s">
        <v>2604</v>
      </c>
      <c r="O3451" s="9"/>
      <c r="P3451" s="13"/>
      <c r="Q3451" s="13">
        <v>26</v>
      </c>
      <c r="R3451" s="9" t="s">
        <v>537</v>
      </c>
      <c r="S3451" s="9" t="s">
        <v>538</v>
      </c>
      <c r="T3451" s="9" t="s">
        <v>42</v>
      </c>
      <c r="U3451" s="13">
        <v>50000000</v>
      </c>
      <c r="V3451" s="13">
        <v>2001</v>
      </c>
      <c r="W3451" s="13">
        <v>59</v>
      </c>
      <c r="X3451" s="13">
        <v>6.9</v>
      </c>
      <c r="Y3451" s="13"/>
      <c r="Z3451" s="14">
        <v>26</v>
      </c>
    </row>
    <row r="3452" spans="1:26" x14ac:dyDescent="0.25">
      <c r="A3452" s="5" t="s">
        <v>20</v>
      </c>
      <c r="B3452" s="6" t="s">
        <v>2418</v>
      </c>
      <c r="C3452" s="11">
        <v>133</v>
      </c>
      <c r="D3452" s="11">
        <v>93</v>
      </c>
      <c r="E3452" s="11">
        <v>187</v>
      </c>
      <c r="F3452" s="11">
        <v>158</v>
      </c>
      <c r="G3452" s="6" t="s">
        <v>1399</v>
      </c>
      <c r="H3452" s="11">
        <v>631</v>
      </c>
      <c r="I3452" s="11">
        <v>197148</v>
      </c>
      <c r="J3452" s="6" t="s">
        <v>1074</v>
      </c>
      <c r="K3452" s="6" t="s">
        <v>4459</v>
      </c>
      <c r="L3452" s="6" t="s">
        <v>2970</v>
      </c>
      <c r="M3452" s="11" t="s">
        <v>2604</v>
      </c>
      <c r="N3452" s="11"/>
      <c r="O3452" s="6"/>
      <c r="P3452" s="11"/>
      <c r="Q3452" s="11">
        <v>150</v>
      </c>
      <c r="R3452" s="6" t="s">
        <v>25</v>
      </c>
      <c r="S3452" s="6" t="s">
        <v>34</v>
      </c>
      <c r="T3452" s="6" t="s">
        <v>249</v>
      </c>
      <c r="U3452" s="11">
        <v>7500000</v>
      </c>
      <c r="V3452" s="11">
        <v>2003</v>
      </c>
      <c r="W3452" s="11">
        <v>163</v>
      </c>
      <c r="X3452" s="11">
        <v>6.3</v>
      </c>
      <c r="Y3452" s="11">
        <v>2.35</v>
      </c>
      <c r="Z3452" s="12">
        <v>0</v>
      </c>
    </row>
    <row r="3453" spans="1:26" x14ac:dyDescent="0.25">
      <c r="A3453" s="8" t="s">
        <v>20</v>
      </c>
      <c r="B3453" s="9" t="s">
        <v>3783</v>
      </c>
      <c r="C3453" s="13">
        <v>4</v>
      </c>
      <c r="D3453" s="13">
        <v>101</v>
      </c>
      <c r="E3453" s="13">
        <v>22</v>
      </c>
      <c r="F3453" s="13">
        <v>447</v>
      </c>
      <c r="G3453" s="9" t="s">
        <v>3246</v>
      </c>
      <c r="H3453" s="13">
        <v>5000</v>
      </c>
      <c r="I3453" s="13"/>
      <c r="J3453" s="9" t="s">
        <v>599</v>
      </c>
      <c r="K3453" s="9"/>
      <c r="L3453" s="9"/>
      <c r="M3453" s="13"/>
      <c r="N3453" s="13"/>
      <c r="O3453" s="9"/>
      <c r="P3453" s="13"/>
      <c r="Q3453" s="13">
        <v>3</v>
      </c>
      <c r="R3453" s="9" t="s">
        <v>25</v>
      </c>
      <c r="S3453" s="9" t="s">
        <v>34</v>
      </c>
      <c r="T3453" s="9" t="s">
        <v>42</v>
      </c>
      <c r="U3453" s="13">
        <v>7500000</v>
      </c>
      <c r="V3453" s="13">
        <v>2012</v>
      </c>
      <c r="W3453" s="13">
        <v>659</v>
      </c>
      <c r="X3453" s="13">
        <v>4.8</v>
      </c>
      <c r="Y3453" s="13"/>
      <c r="Z3453" s="14">
        <v>223</v>
      </c>
    </row>
    <row r="3454" spans="1:26" x14ac:dyDescent="0.25">
      <c r="A3454" s="5" t="s">
        <v>20</v>
      </c>
      <c r="B3454" s="6" t="s">
        <v>2229</v>
      </c>
      <c r="C3454" s="11">
        <v>287</v>
      </c>
      <c r="D3454" s="11">
        <v>115</v>
      </c>
      <c r="E3454" s="11">
        <v>549</v>
      </c>
      <c r="F3454" s="11">
        <v>911</v>
      </c>
      <c r="G3454" s="6" t="s">
        <v>988</v>
      </c>
      <c r="H3454" s="11">
        <v>3000</v>
      </c>
      <c r="I3454" s="11">
        <v>54557348</v>
      </c>
      <c r="J3454" s="6" t="s">
        <v>5507</v>
      </c>
      <c r="K3454" s="6" t="s">
        <v>1074</v>
      </c>
      <c r="L3454" s="6" t="s">
        <v>2604</v>
      </c>
      <c r="M3454" s="11"/>
      <c r="N3454" s="11"/>
      <c r="O3454" s="6"/>
      <c r="P3454" s="11"/>
      <c r="Q3454" s="11">
        <v>1624</v>
      </c>
      <c r="R3454" s="6" t="s">
        <v>25</v>
      </c>
      <c r="S3454" s="6" t="s">
        <v>318</v>
      </c>
      <c r="T3454" s="6" t="s">
        <v>249</v>
      </c>
      <c r="U3454" s="11">
        <v>6500000</v>
      </c>
      <c r="V3454" s="11">
        <v>2004</v>
      </c>
      <c r="W3454" s="11">
        <v>912</v>
      </c>
      <c r="X3454" s="11">
        <v>7.9</v>
      </c>
      <c r="Y3454" s="11">
        <v>2.35</v>
      </c>
      <c r="Z3454" s="12">
        <v>18000</v>
      </c>
    </row>
    <row r="3455" spans="1:26" x14ac:dyDescent="0.25">
      <c r="A3455" s="8" t="s">
        <v>20</v>
      </c>
      <c r="B3455" s="9" t="s">
        <v>3784</v>
      </c>
      <c r="C3455" s="13">
        <v>222</v>
      </c>
      <c r="D3455" s="13">
        <v>113</v>
      </c>
      <c r="E3455" s="13">
        <v>127</v>
      </c>
      <c r="F3455" s="13">
        <v>373</v>
      </c>
      <c r="G3455" s="9" t="s">
        <v>3584</v>
      </c>
      <c r="H3455" s="13">
        <v>3000</v>
      </c>
      <c r="I3455" s="13">
        <v>3014541</v>
      </c>
      <c r="J3455" s="9" t="s">
        <v>1074</v>
      </c>
      <c r="K3455" s="9"/>
      <c r="L3455" s="9"/>
      <c r="M3455" s="13"/>
      <c r="N3455" s="13"/>
      <c r="O3455" s="9"/>
      <c r="P3455" s="13"/>
      <c r="Q3455" s="13">
        <v>98</v>
      </c>
      <c r="R3455" s="9" t="s">
        <v>25</v>
      </c>
      <c r="S3455" s="9" t="s">
        <v>34</v>
      </c>
      <c r="T3455" s="9" t="s">
        <v>249</v>
      </c>
      <c r="U3455" s="13">
        <v>8000000</v>
      </c>
      <c r="V3455" s="13">
        <v>2011</v>
      </c>
      <c r="W3455" s="13">
        <v>415</v>
      </c>
      <c r="X3455" s="13">
        <v>6.7</v>
      </c>
      <c r="Y3455" s="13">
        <v>2.35</v>
      </c>
      <c r="Z3455" s="14">
        <v>0</v>
      </c>
    </row>
    <row r="3456" spans="1:26" x14ac:dyDescent="0.25">
      <c r="A3456" s="5" t="s">
        <v>20</v>
      </c>
      <c r="B3456" s="6" t="s">
        <v>3785</v>
      </c>
      <c r="C3456" s="11">
        <v>6</v>
      </c>
      <c r="D3456" s="11">
        <v>95</v>
      </c>
      <c r="E3456" s="11">
        <v>20</v>
      </c>
      <c r="F3456" s="11">
        <v>36</v>
      </c>
      <c r="G3456" s="6" t="s">
        <v>3786</v>
      </c>
      <c r="H3456" s="11">
        <v>262</v>
      </c>
      <c r="I3456" s="11"/>
      <c r="J3456" s="6" t="s">
        <v>497</v>
      </c>
      <c r="K3456" s="6" t="s">
        <v>5507</v>
      </c>
      <c r="L3456" s="6" t="s">
        <v>1074</v>
      </c>
      <c r="M3456" s="11" t="s">
        <v>2604</v>
      </c>
      <c r="N3456" s="11"/>
      <c r="O3456" s="6"/>
      <c r="P3456" s="11"/>
      <c r="Q3456" s="11">
        <v>4</v>
      </c>
      <c r="R3456" s="6" t="s">
        <v>25</v>
      </c>
      <c r="S3456" s="6" t="s">
        <v>3787</v>
      </c>
      <c r="T3456" s="6" t="s">
        <v>42</v>
      </c>
      <c r="U3456" s="11">
        <v>7500000</v>
      </c>
      <c r="V3456" s="11">
        <v>2012</v>
      </c>
      <c r="W3456" s="11">
        <v>65</v>
      </c>
      <c r="X3456" s="11">
        <v>5.6</v>
      </c>
      <c r="Y3456" s="11"/>
      <c r="Z3456" s="12">
        <v>389</v>
      </c>
    </row>
    <row r="3457" spans="1:26" x14ac:dyDescent="0.25">
      <c r="A3457" s="8" t="s">
        <v>20</v>
      </c>
      <c r="B3457" s="9" t="s">
        <v>3788</v>
      </c>
      <c r="C3457" s="13">
        <v>16</v>
      </c>
      <c r="D3457" s="13">
        <v>153</v>
      </c>
      <c r="E3457" s="13">
        <v>5</v>
      </c>
      <c r="F3457" s="13">
        <v>60</v>
      </c>
      <c r="G3457" s="9" t="s">
        <v>3789</v>
      </c>
      <c r="H3457" s="13">
        <v>532</v>
      </c>
      <c r="I3457" s="13">
        <v>872643</v>
      </c>
      <c r="J3457" s="9" t="s">
        <v>599</v>
      </c>
      <c r="K3457" s="9" t="s">
        <v>4118</v>
      </c>
      <c r="L3457" s="9" t="s">
        <v>4459</v>
      </c>
      <c r="M3457" s="13"/>
      <c r="N3457" s="13"/>
      <c r="O3457" s="9"/>
      <c r="P3457" s="13"/>
      <c r="Q3457" s="13">
        <v>37</v>
      </c>
      <c r="R3457" s="9" t="s">
        <v>1600</v>
      </c>
      <c r="S3457" s="9" t="s">
        <v>26</v>
      </c>
      <c r="T3457" s="9" t="s">
        <v>42</v>
      </c>
      <c r="U3457" s="13">
        <v>6000000</v>
      </c>
      <c r="V3457" s="13">
        <v>2007</v>
      </c>
      <c r="W3457" s="13">
        <v>249</v>
      </c>
      <c r="X3457" s="13">
        <v>5.4</v>
      </c>
      <c r="Y3457" s="13"/>
      <c r="Z3457" s="14">
        <v>108</v>
      </c>
    </row>
    <row r="3458" spans="1:26" x14ac:dyDescent="0.25">
      <c r="A3458" s="5" t="s">
        <v>20</v>
      </c>
      <c r="B3458" s="6" t="s">
        <v>3790</v>
      </c>
      <c r="C3458" s="11">
        <v>242</v>
      </c>
      <c r="D3458" s="11">
        <v>89</v>
      </c>
      <c r="E3458" s="11">
        <v>10</v>
      </c>
      <c r="F3458" s="11">
        <v>106</v>
      </c>
      <c r="G3458" s="6" t="s">
        <v>1805</v>
      </c>
      <c r="H3458" s="11">
        <v>963</v>
      </c>
      <c r="I3458" s="11">
        <v>4443403</v>
      </c>
      <c r="J3458" s="6" t="s">
        <v>2809</v>
      </c>
      <c r="K3458" s="6" t="s">
        <v>3170</v>
      </c>
      <c r="L3458" s="6" t="s">
        <v>1074</v>
      </c>
      <c r="M3458" s="11" t="s">
        <v>5508</v>
      </c>
      <c r="N3458" s="11"/>
      <c r="O3458" s="6"/>
      <c r="P3458" s="11"/>
      <c r="Q3458" s="11">
        <v>158</v>
      </c>
      <c r="R3458" s="6" t="s">
        <v>537</v>
      </c>
      <c r="S3458" s="6" t="s">
        <v>538</v>
      </c>
      <c r="T3458" s="6" t="s">
        <v>27</v>
      </c>
      <c r="U3458" s="11">
        <v>7300000</v>
      </c>
      <c r="V3458" s="11">
        <v>2007</v>
      </c>
      <c r="W3458" s="11">
        <v>545</v>
      </c>
      <c r="X3458" s="11">
        <v>8</v>
      </c>
      <c r="Y3458" s="11">
        <v>1.85</v>
      </c>
      <c r="Z3458" s="12">
        <v>14000</v>
      </c>
    </row>
    <row r="3459" spans="1:26" x14ac:dyDescent="0.25">
      <c r="A3459" s="8" t="s">
        <v>20</v>
      </c>
      <c r="B3459" s="9" t="s">
        <v>936</v>
      </c>
      <c r="C3459" s="13">
        <v>147</v>
      </c>
      <c r="D3459" s="13">
        <v>92</v>
      </c>
      <c r="E3459" s="13">
        <v>287</v>
      </c>
      <c r="F3459" s="13">
        <v>664</v>
      </c>
      <c r="G3459" s="9" t="s">
        <v>623</v>
      </c>
      <c r="H3459" s="13">
        <v>844</v>
      </c>
      <c r="I3459" s="13"/>
      <c r="J3459" s="9" t="s">
        <v>378</v>
      </c>
      <c r="K3459" s="9" t="s">
        <v>478</v>
      </c>
      <c r="L3459" s="9" t="s">
        <v>2604</v>
      </c>
      <c r="M3459" s="13"/>
      <c r="N3459" s="13"/>
      <c r="O3459" s="9"/>
      <c r="P3459" s="13"/>
      <c r="Q3459" s="13">
        <v>69</v>
      </c>
      <c r="R3459" s="9" t="s">
        <v>25</v>
      </c>
      <c r="S3459" s="9" t="s">
        <v>26</v>
      </c>
      <c r="T3459" s="9" t="s">
        <v>27</v>
      </c>
      <c r="U3459" s="13">
        <v>12000000</v>
      </c>
      <c r="V3459" s="13">
        <v>2009</v>
      </c>
      <c r="W3459" s="13">
        <v>708</v>
      </c>
      <c r="X3459" s="13">
        <v>5.7</v>
      </c>
      <c r="Y3459" s="13">
        <v>1.85</v>
      </c>
      <c r="Z3459" s="14">
        <v>0</v>
      </c>
    </row>
    <row r="3460" spans="1:26" x14ac:dyDescent="0.25">
      <c r="A3460" s="5" t="s">
        <v>20</v>
      </c>
      <c r="B3460" s="6" t="s">
        <v>3791</v>
      </c>
      <c r="C3460" s="11">
        <v>93</v>
      </c>
      <c r="D3460" s="11">
        <v>107</v>
      </c>
      <c r="E3460" s="11">
        <v>23</v>
      </c>
      <c r="F3460" s="11">
        <v>93</v>
      </c>
      <c r="G3460" s="6" t="s">
        <v>3792</v>
      </c>
      <c r="H3460" s="11">
        <v>287</v>
      </c>
      <c r="I3460" s="11"/>
      <c r="J3460" s="6" t="s">
        <v>1074</v>
      </c>
      <c r="K3460" s="6" t="s">
        <v>2604</v>
      </c>
      <c r="L3460" s="6"/>
      <c r="M3460" s="11"/>
      <c r="N3460" s="11"/>
      <c r="O3460" s="6"/>
      <c r="P3460" s="11"/>
      <c r="Q3460" s="11">
        <v>96</v>
      </c>
      <c r="R3460" s="6" t="s">
        <v>2284</v>
      </c>
      <c r="S3460" s="6" t="s">
        <v>318</v>
      </c>
      <c r="T3460" s="6" t="s">
        <v>42</v>
      </c>
      <c r="U3460" s="11">
        <v>5000000</v>
      </c>
      <c r="V3460" s="11">
        <v>2008</v>
      </c>
      <c r="W3460" s="11">
        <v>150</v>
      </c>
      <c r="X3460" s="11">
        <v>7.6</v>
      </c>
      <c r="Y3460" s="11">
        <v>2.35</v>
      </c>
      <c r="Z3460" s="12">
        <v>25000</v>
      </c>
    </row>
    <row r="3461" spans="1:26" x14ac:dyDescent="0.25">
      <c r="A3461" s="8" t="s">
        <v>20</v>
      </c>
      <c r="B3461" s="9" t="s">
        <v>3070</v>
      </c>
      <c r="C3461" s="13">
        <v>253</v>
      </c>
      <c r="D3461" s="13">
        <v>118</v>
      </c>
      <c r="E3461" s="13">
        <v>0</v>
      </c>
      <c r="F3461" s="13">
        <v>500</v>
      </c>
      <c r="G3461" s="9" t="s">
        <v>2335</v>
      </c>
      <c r="H3461" s="13">
        <v>18000</v>
      </c>
      <c r="I3461" s="13">
        <v>1330827</v>
      </c>
      <c r="J3461" s="9" t="s">
        <v>1786</v>
      </c>
      <c r="K3461" s="9" t="s">
        <v>2604</v>
      </c>
      <c r="L3461" s="9"/>
      <c r="M3461" s="13"/>
      <c r="N3461" s="13"/>
      <c r="O3461" s="9"/>
      <c r="P3461" s="13"/>
      <c r="Q3461" s="13">
        <v>73</v>
      </c>
      <c r="R3461" s="9" t="s">
        <v>25</v>
      </c>
      <c r="S3461" s="9" t="s">
        <v>538</v>
      </c>
      <c r="T3461" s="9" t="s">
        <v>249</v>
      </c>
      <c r="U3461" s="13">
        <v>7000000</v>
      </c>
      <c r="V3461" s="13">
        <v>2016</v>
      </c>
      <c r="W3461" s="13">
        <v>860</v>
      </c>
      <c r="X3461" s="13">
        <v>7</v>
      </c>
      <c r="Y3461" s="13">
        <v>2.35</v>
      </c>
      <c r="Z3461" s="14">
        <v>0</v>
      </c>
    </row>
    <row r="3462" spans="1:26" x14ac:dyDescent="0.25">
      <c r="A3462" s="5" t="s">
        <v>20</v>
      </c>
      <c r="B3462" s="6" t="s">
        <v>3793</v>
      </c>
      <c r="C3462" s="11">
        <v>224</v>
      </c>
      <c r="D3462" s="11">
        <v>97</v>
      </c>
      <c r="E3462" s="11">
        <v>12</v>
      </c>
      <c r="F3462" s="11">
        <v>641</v>
      </c>
      <c r="G3462" s="6" t="s">
        <v>1150</v>
      </c>
      <c r="H3462" s="11">
        <v>788</v>
      </c>
      <c r="I3462" s="11">
        <v>1818681</v>
      </c>
      <c r="J3462" s="6" t="s">
        <v>497</v>
      </c>
      <c r="K3462" s="6" t="s">
        <v>5507</v>
      </c>
      <c r="L3462" s="6" t="s">
        <v>1074</v>
      </c>
      <c r="M3462" s="11" t="s">
        <v>2604</v>
      </c>
      <c r="N3462" s="11"/>
      <c r="O3462" s="6"/>
      <c r="P3462" s="11"/>
      <c r="Q3462" s="11">
        <v>224</v>
      </c>
      <c r="R3462" s="6" t="s">
        <v>25</v>
      </c>
      <c r="S3462" s="6" t="s">
        <v>34</v>
      </c>
      <c r="T3462" s="6" t="s">
        <v>249</v>
      </c>
      <c r="U3462" s="11">
        <v>7300000</v>
      </c>
      <c r="V3462" s="11">
        <v>2009</v>
      </c>
      <c r="W3462" s="11">
        <v>698</v>
      </c>
      <c r="X3462" s="11">
        <v>7.2</v>
      </c>
      <c r="Y3462" s="11">
        <v>2.35</v>
      </c>
      <c r="Z3462" s="12">
        <v>0</v>
      </c>
    </row>
    <row r="3463" spans="1:26" x14ac:dyDescent="0.25">
      <c r="A3463" s="8" t="s">
        <v>20</v>
      </c>
      <c r="B3463" s="9" t="s">
        <v>47</v>
      </c>
      <c r="C3463" s="13">
        <v>392</v>
      </c>
      <c r="D3463" s="13">
        <v>156</v>
      </c>
      <c r="E3463" s="13">
        <v>0</v>
      </c>
      <c r="F3463" s="13">
        <v>4000</v>
      </c>
      <c r="G3463" s="9" t="s">
        <v>48</v>
      </c>
      <c r="H3463" s="13">
        <v>24000</v>
      </c>
      <c r="I3463" s="13">
        <v>336530303</v>
      </c>
      <c r="J3463" s="9" t="s">
        <v>497</v>
      </c>
      <c r="K3463" s="9" t="s">
        <v>378</v>
      </c>
      <c r="L3463" s="9" t="s">
        <v>4459</v>
      </c>
      <c r="M3463" s="13"/>
      <c r="N3463" s="13"/>
      <c r="O3463" s="9"/>
      <c r="P3463" s="13"/>
      <c r="Q3463" s="13">
        <v>1902</v>
      </c>
      <c r="R3463" s="9" t="s">
        <v>25</v>
      </c>
      <c r="S3463" s="9" t="s">
        <v>26</v>
      </c>
      <c r="T3463" s="9" t="s">
        <v>27</v>
      </c>
      <c r="U3463" s="13">
        <v>258000000</v>
      </c>
      <c r="V3463" s="13">
        <v>2007</v>
      </c>
      <c r="W3463" s="13">
        <v>11000</v>
      </c>
      <c r="X3463" s="13">
        <v>6.2</v>
      </c>
      <c r="Y3463" s="13">
        <v>2.35</v>
      </c>
      <c r="Z3463" s="14">
        <v>0</v>
      </c>
    </row>
    <row r="3464" spans="1:26" x14ac:dyDescent="0.25">
      <c r="A3464" s="5" t="s">
        <v>20</v>
      </c>
      <c r="B3464" s="6" t="s">
        <v>3794</v>
      </c>
      <c r="C3464" s="11">
        <v>39</v>
      </c>
      <c r="D3464" s="11">
        <v>100</v>
      </c>
      <c r="E3464" s="11">
        <v>0</v>
      </c>
      <c r="F3464" s="11">
        <v>440</v>
      </c>
      <c r="G3464" s="6" t="s">
        <v>1978</v>
      </c>
      <c r="H3464" s="11">
        <v>488</v>
      </c>
      <c r="I3464" s="11">
        <v>12610552</v>
      </c>
      <c r="J3464" s="6" t="s">
        <v>497</v>
      </c>
      <c r="K3464" s="6" t="s">
        <v>378</v>
      </c>
      <c r="L3464" s="6" t="s">
        <v>478</v>
      </c>
      <c r="M3464" s="11" t="s">
        <v>2970</v>
      </c>
      <c r="N3464" s="11" t="s">
        <v>2604</v>
      </c>
      <c r="O3464" s="6"/>
      <c r="P3464" s="11"/>
      <c r="Q3464" s="11">
        <v>206</v>
      </c>
      <c r="R3464" s="6" t="s">
        <v>25</v>
      </c>
      <c r="S3464" s="6" t="s">
        <v>26</v>
      </c>
      <c r="T3464" s="6" t="s">
        <v>27</v>
      </c>
      <c r="U3464" s="11">
        <v>7500000</v>
      </c>
      <c r="V3464" s="11">
        <v>1999</v>
      </c>
      <c r="W3464" s="11">
        <v>488</v>
      </c>
      <c r="X3464" s="11">
        <v>3.5</v>
      </c>
      <c r="Y3464" s="11">
        <v>1.37</v>
      </c>
      <c r="Z3464" s="12">
        <v>129</v>
      </c>
    </row>
    <row r="3465" spans="1:26" x14ac:dyDescent="0.25">
      <c r="A3465" s="8" t="s">
        <v>20</v>
      </c>
      <c r="B3465" s="9" t="s">
        <v>2160</v>
      </c>
      <c r="C3465" s="13">
        <v>387</v>
      </c>
      <c r="D3465" s="13">
        <v>96</v>
      </c>
      <c r="E3465" s="13">
        <v>655</v>
      </c>
      <c r="F3465" s="13">
        <v>973</v>
      </c>
      <c r="G3465" s="9" t="s">
        <v>311</v>
      </c>
      <c r="H3465" s="13">
        <v>24000</v>
      </c>
      <c r="I3465" s="13">
        <v>143492840</v>
      </c>
      <c r="J3465" s="9" t="s">
        <v>599</v>
      </c>
      <c r="K3465" s="9" t="s">
        <v>1074</v>
      </c>
      <c r="L3465" s="9" t="s">
        <v>4459</v>
      </c>
      <c r="M3465" s="13"/>
      <c r="N3465" s="13"/>
      <c r="O3465" s="9"/>
      <c r="P3465" s="13"/>
      <c r="Q3465" s="13">
        <v>881</v>
      </c>
      <c r="R3465" s="9" t="s">
        <v>25</v>
      </c>
      <c r="S3465" s="9" t="s">
        <v>26</v>
      </c>
      <c r="T3465" s="9" t="s">
        <v>27</v>
      </c>
      <c r="U3465" s="13">
        <v>7500000</v>
      </c>
      <c r="V3465" s="13">
        <v>2007</v>
      </c>
      <c r="W3465" s="13">
        <v>3000</v>
      </c>
      <c r="X3465" s="13">
        <v>7.5</v>
      </c>
      <c r="Y3465" s="13">
        <v>1.85</v>
      </c>
      <c r="Z3465" s="14">
        <v>10000</v>
      </c>
    </row>
    <row r="3466" spans="1:26" x14ac:dyDescent="0.25">
      <c r="A3466" s="5" t="s">
        <v>20</v>
      </c>
      <c r="B3466" s="6" t="s">
        <v>3795</v>
      </c>
      <c r="C3466" s="11">
        <v>36</v>
      </c>
      <c r="D3466" s="11">
        <v>104</v>
      </c>
      <c r="E3466" s="11">
        <v>249</v>
      </c>
      <c r="F3466" s="11">
        <v>96</v>
      </c>
      <c r="G3466" s="6" t="s">
        <v>3796</v>
      </c>
      <c r="H3466" s="11">
        <v>294</v>
      </c>
      <c r="I3466" s="11"/>
      <c r="J3466" s="6" t="s">
        <v>497</v>
      </c>
      <c r="K3466" s="6" t="s">
        <v>2604</v>
      </c>
      <c r="L3466" s="6"/>
      <c r="M3466" s="11"/>
      <c r="N3466" s="11"/>
      <c r="O3466" s="6"/>
      <c r="P3466" s="11"/>
      <c r="Q3466" s="11">
        <v>29</v>
      </c>
      <c r="R3466" s="6" t="s">
        <v>25</v>
      </c>
      <c r="S3466" s="6" t="s">
        <v>121</v>
      </c>
      <c r="T3466" s="6" t="s">
        <v>249</v>
      </c>
      <c r="U3466" s="11">
        <v>7500000</v>
      </c>
      <c r="V3466" s="11">
        <v>2015</v>
      </c>
      <c r="W3466" s="11">
        <v>284</v>
      </c>
      <c r="X3466" s="11">
        <v>5.0999999999999996</v>
      </c>
      <c r="Y3466" s="11">
        <v>1.85</v>
      </c>
      <c r="Z3466" s="12">
        <v>0</v>
      </c>
    </row>
    <row r="3467" spans="1:26" x14ac:dyDescent="0.25">
      <c r="A3467" s="8" t="s">
        <v>20</v>
      </c>
      <c r="B3467" s="9" t="s">
        <v>3797</v>
      </c>
      <c r="C3467" s="13">
        <v>120</v>
      </c>
      <c r="D3467" s="13">
        <v>120</v>
      </c>
      <c r="E3467" s="13">
        <v>82</v>
      </c>
      <c r="F3467" s="13">
        <v>175</v>
      </c>
      <c r="G3467" s="9" t="s">
        <v>1429</v>
      </c>
      <c r="H3467" s="13">
        <v>244</v>
      </c>
      <c r="I3467" s="13">
        <v>43800000</v>
      </c>
      <c r="J3467" s="9" t="s">
        <v>497</v>
      </c>
      <c r="K3467" s="9" t="s">
        <v>378</v>
      </c>
      <c r="L3467" s="9" t="s">
        <v>2604</v>
      </c>
      <c r="M3467" s="13"/>
      <c r="N3467" s="13"/>
      <c r="O3467" s="9"/>
      <c r="P3467" s="13"/>
      <c r="Q3467" s="13">
        <v>276</v>
      </c>
      <c r="R3467" s="9" t="s">
        <v>25</v>
      </c>
      <c r="S3467" s="9" t="s">
        <v>34</v>
      </c>
      <c r="T3467" s="9" t="s">
        <v>3321</v>
      </c>
      <c r="U3467" s="13">
        <v>7200000</v>
      </c>
      <c r="V3467" s="13">
        <v>1971</v>
      </c>
      <c r="W3467" s="13">
        <v>177</v>
      </c>
      <c r="X3467" s="13">
        <v>6.7</v>
      </c>
      <c r="Y3467" s="13">
        <v>2.35</v>
      </c>
      <c r="Z3467" s="14">
        <v>0</v>
      </c>
    </row>
    <row r="3468" spans="1:26" x14ac:dyDescent="0.25">
      <c r="A3468" s="5" t="s">
        <v>20</v>
      </c>
      <c r="B3468" s="6" t="s">
        <v>1435</v>
      </c>
      <c r="C3468" s="11">
        <v>208</v>
      </c>
      <c r="D3468" s="11">
        <v>175</v>
      </c>
      <c r="E3468" s="11">
        <v>0</v>
      </c>
      <c r="F3468" s="11">
        <v>3000</v>
      </c>
      <c r="G3468" s="6" t="s">
        <v>65</v>
      </c>
      <c r="H3468" s="11">
        <v>14000</v>
      </c>
      <c r="I3468" s="11">
        <v>134821952</v>
      </c>
      <c r="J3468" s="6" t="s">
        <v>5507</v>
      </c>
      <c r="K3468" s="6" t="s">
        <v>1074</v>
      </c>
      <c r="L3468" s="6"/>
      <c r="M3468" s="11"/>
      <c r="N3468" s="11"/>
      <c r="O3468" s="6"/>
      <c r="P3468" s="11"/>
      <c r="Q3468" s="11">
        <v>2238</v>
      </c>
      <c r="R3468" s="6" t="s">
        <v>25</v>
      </c>
      <c r="S3468" s="6" t="s">
        <v>26</v>
      </c>
      <c r="T3468" s="6" t="s">
        <v>249</v>
      </c>
      <c r="U3468" s="11">
        <v>6000000</v>
      </c>
      <c r="V3468" s="11">
        <v>1972</v>
      </c>
      <c r="W3468" s="11">
        <v>10000</v>
      </c>
      <c r="X3468" s="11">
        <v>9.1999999999999993</v>
      </c>
      <c r="Y3468" s="11">
        <v>1.85</v>
      </c>
      <c r="Z3468" s="12">
        <v>43000</v>
      </c>
    </row>
    <row r="3469" spans="1:26" x14ac:dyDescent="0.25">
      <c r="A3469" s="8" t="s">
        <v>20</v>
      </c>
      <c r="B3469" s="9" t="s">
        <v>1504</v>
      </c>
      <c r="C3469" s="13">
        <v>51</v>
      </c>
      <c r="D3469" s="13">
        <v>95</v>
      </c>
      <c r="E3469" s="13">
        <v>213</v>
      </c>
      <c r="F3469" s="13">
        <v>92</v>
      </c>
      <c r="G3469" s="9" t="s">
        <v>3798</v>
      </c>
      <c r="H3469" s="13">
        <v>225</v>
      </c>
      <c r="I3469" s="13">
        <v>94900000</v>
      </c>
      <c r="J3469" s="9" t="s">
        <v>1074</v>
      </c>
      <c r="K3469" s="9" t="s">
        <v>2909</v>
      </c>
      <c r="L3469" s="9" t="s">
        <v>4459</v>
      </c>
      <c r="M3469" s="13"/>
      <c r="N3469" s="13"/>
      <c r="O3469" s="9"/>
      <c r="P3469" s="13"/>
      <c r="Q3469" s="13">
        <v>128</v>
      </c>
      <c r="R3469" s="9" t="s">
        <v>25</v>
      </c>
      <c r="S3469" s="9" t="s">
        <v>26</v>
      </c>
      <c r="T3469" s="9" t="s">
        <v>249</v>
      </c>
      <c r="U3469" s="13">
        <v>4000000</v>
      </c>
      <c r="V3469" s="13">
        <v>1983</v>
      </c>
      <c r="W3469" s="13">
        <v>174</v>
      </c>
      <c r="X3469" s="13">
        <v>6.1</v>
      </c>
      <c r="Y3469" s="13">
        <v>1.85</v>
      </c>
      <c r="Z3469" s="14">
        <v>0</v>
      </c>
    </row>
    <row r="3470" spans="1:26" x14ac:dyDescent="0.25">
      <c r="A3470" s="5" t="s">
        <v>20</v>
      </c>
      <c r="B3470" s="6" t="s">
        <v>88</v>
      </c>
      <c r="C3470" s="11">
        <v>331</v>
      </c>
      <c r="D3470" s="11">
        <v>95</v>
      </c>
      <c r="E3470" s="11">
        <v>464</v>
      </c>
      <c r="F3470" s="11">
        <v>11000</v>
      </c>
      <c r="G3470" s="6" t="s">
        <v>213</v>
      </c>
      <c r="H3470" s="11">
        <v>23000</v>
      </c>
      <c r="I3470" s="11">
        <v>32391374</v>
      </c>
      <c r="J3470" s="6" t="s">
        <v>599</v>
      </c>
      <c r="K3470" s="6" t="s">
        <v>1074</v>
      </c>
      <c r="L3470" s="6" t="s">
        <v>4459</v>
      </c>
      <c r="M3470" s="11"/>
      <c r="N3470" s="11"/>
      <c r="O3470" s="6"/>
      <c r="P3470" s="11"/>
      <c r="Q3470" s="11">
        <v>494</v>
      </c>
      <c r="R3470" s="6" t="s">
        <v>25</v>
      </c>
      <c r="S3470" s="6" t="s">
        <v>26</v>
      </c>
      <c r="T3470" s="6" t="s">
        <v>27</v>
      </c>
      <c r="U3470" s="11">
        <v>7500000</v>
      </c>
      <c r="V3470" s="11">
        <v>2009</v>
      </c>
      <c r="W3470" s="11">
        <v>17000</v>
      </c>
      <c r="X3470" s="11">
        <v>7.7</v>
      </c>
      <c r="Y3470" s="11">
        <v>2.35</v>
      </c>
      <c r="Z3470" s="12">
        <v>40000</v>
      </c>
    </row>
    <row r="3471" spans="1:26" x14ac:dyDescent="0.25">
      <c r="A3471" s="8" t="s">
        <v>20</v>
      </c>
      <c r="B3471" s="9" t="s">
        <v>3353</v>
      </c>
      <c r="C3471" s="13">
        <v>83</v>
      </c>
      <c r="D3471" s="13">
        <v>121</v>
      </c>
      <c r="E3471" s="13">
        <v>319</v>
      </c>
      <c r="F3471" s="13">
        <v>11</v>
      </c>
      <c r="G3471" s="9" t="s">
        <v>3799</v>
      </c>
      <c r="H3471" s="13">
        <v>1000</v>
      </c>
      <c r="I3471" s="13">
        <v>40158000</v>
      </c>
      <c r="J3471" s="9" t="s">
        <v>1074</v>
      </c>
      <c r="K3471" s="9" t="s">
        <v>2909</v>
      </c>
      <c r="L3471" s="9" t="s">
        <v>4459</v>
      </c>
      <c r="M3471" s="13"/>
      <c r="N3471" s="13"/>
      <c r="O3471" s="9"/>
      <c r="P3471" s="13"/>
      <c r="Q3471" s="13">
        <v>241</v>
      </c>
      <c r="R3471" s="9" t="s">
        <v>25</v>
      </c>
      <c r="S3471" s="9" t="s">
        <v>87</v>
      </c>
      <c r="T3471" s="9" t="s">
        <v>249</v>
      </c>
      <c r="U3471" s="13">
        <v>7000000</v>
      </c>
      <c r="V3471" s="13">
        <v>1993</v>
      </c>
      <c r="W3471" s="13">
        <v>18</v>
      </c>
      <c r="X3471" s="13">
        <v>7.6</v>
      </c>
      <c r="Y3471" s="13">
        <v>1.85</v>
      </c>
      <c r="Z3471" s="14">
        <v>0</v>
      </c>
    </row>
    <row r="3472" spans="1:26" x14ac:dyDescent="0.25">
      <c r="A3472" s="5" t="s">
        <v>20</v>
      </c>
      <c r="B3472" s="6" t="s">
        <v>558</v>
      </c>
      <c r="C3472" s="11">
        <v>324</v>
      </c>
      <c r="D3472" s="11">
        <v>110</v>
      </c>
      <c r="E3472" s="11">
        <v>0</v>
      </c>
      <c r="F3472" s="11">
        <v>11000</v>
      </c>
      <c r="G3472" s="6" t="s">
        <v>1507</v>
      </c>
      <c r="H3472" s="11">
        <v>17000</v>
      </c>
      <c r="I3472" s="11">
        <v>113709992</v>
      </c>
      <c r="J3472" s="6" t="s">
        <v>599</v>
      </c>
      <c r="K3472" s="6" t="s">
        <v>1074</v>
      </c>
      <c r="L3472" s="6"/>
      <c r="M3472" s="11"/>
      <c r="N3472" s="11"/>
      <c r="O3472" s="6"/>
      <c r="P3472" s="11"/>
      <c r="Q3472" s="11">
        <v>281</v>
      </c>
      <c r="R3472" s="6" t="s">
        <v>25</v>
      </c>
      <c r="S3472" s="6" t="s">
        <v>26</v>
      </c>
      <c r="T3472" s="6" t="s">
        <v>249</v>
      </c>
      <c r="U3472" s="11">
        <v>7000000</v>
      </c>
      <c r="V3472" s="11">
        <v>2012</v>
      </c>
      <c r="W3472" s="11">
        <v>15000</v>
      </c>
      <c r="X3472" s="11">
        <v>6.1</v>
      </c>
      <c r="Y3472" s="11">
        <v>2.35</v>
      </c>
      <c r="Z3472" s="12">
        <v>54000</v>
      </c>
    </row>
    <row r="3473" spans="1:26" x14ac:dyDescent="0.25">
      <c r="A3473" s="8" t="s">
        <v>20</v>
      </c>
      <c r="B3473" s="9" t="s">
        <v>351</v>
      </c>
      <c r="C3473" s="13">
        <v>140</v>
      </c>
      <c r="D3473" s="13">
        <v>96</v>
      </c>
      <c r="E3473" s="13">
        <v>474</v>
      </c>
      <c r="F3473" s="13">
        <v>82</v>
      </c>
      <c r="G3473" s="9" t="s">
        <v>3800</v>
      </c>
      <c r="H3473" s="13">
        <v>1000</v>
      </c>
      <c r="I3473" s="13">
        <v>32131483</v>
      </c>
      <c r="J3473" s="9" t="s">
        <v>1786</v>
      </c>
      <c r="K3473" s="9" t="s">
        <v>5505</v>
      </c>
      <c r="L3473" s="9" t="s">
        <v>2604</v>
      </c>
      <c r="M3473" s="13"/>
      <c r="N3473" s="13"/>
      <c r="O3473" s="9"/>
      <c r="P3473" s="13"/>
      <c r="Q3473" s="13">
        <v>369</v>
      </c>
      <c r="R3473" s="9" t="s">
        <v>25</v>
      </c>
      <c r="S3473" s="9" t="s">
        <v>26</v>
      </c>
      <c r="T3473" s="9" t="s">
        <v>27</v>
      </c>
      <c r="U3473" s="13">
        <v>11000000</v>
      </c>
      <c r="V3473" s="13">
        <v>2003</v>
      </c>
      <c r="W3473" s="13">
        <v>970</v>
      </c>
      <c r="X3473" s="13">
        <v>4.9000000000000004</v>
      </c>
      <c r="Y3473" s="13">
        <v>2.35</v>
      </c>
      <c r="Z3473" s="14">
        <v>2000</v>
      </c>
    </row>
    <row r="3474" spans="1:26" x14ac:dyDescent="0.25">
      <c r="A3474" s="5" t="s">
        <v>20</v>
      </c>
      <c r="B3474" s="6" t="s">
        <v>3797</v>
      </c>
      <c r="C3474" s="11">
        <v>136</v>
      </c>
      <c r="D3474" s="11">
        <v>121</v>
      </c>
      <c r="E3474" s="11">
        <v>82</v>
      </c>
      <c r="F3474" s="11">
        <v>189</v>
      </c>
      <c r="G3474" s="6" t="s">
        <v>1722</v>
      </c>
      <c r="H3474" s="11">
        <v>581</v>
      </c>
      <c r="I3474" s="11">
        <v>35400000</v>
      </c>
      <c r="J3474" s="6" t="s">
        <v>497</v>
      </c>
      <c r="K3474" s="6" t="s">
        <v>378</v>
      </c>
      <c r="L3474" s="6" t="s">
        <v>2604</v>
      </c>
      <c r="M3474" s="11"/>
      <c r="N3474" s="11"/>
      <c r="O3474" s="6"/>
      <c r="P3474" s="11"/>
      <c r="Q3474" s="11">
        <v>251</v>
      </c>
      <c r="R3474" s="6" t="s">
        <v>25</v>
      </c>
      <c r="S3474" s="6" t="s">
        <v>34</v>
      </c>
      <c r="T3474" s="6" t="s">
        <v>54</v>
      </c>
      <c r="U3474" s="11">
        <v>7000000</v>
      </c>
      <c r="V3474" s="11">
        <v>1973</v>
      </c>
      <c r="W3474" s="11">
        <v>547</v>
      </c>
      <c r="X3474" s="11">
        <v>6.8</v>
      </c>
      <c r="Y3474" s="11">
        <v>1.66</v>
      </c>
      <c r="Z3474" s="12">
        <v>0</v>
      </c>
    </row>
    <row r="3475" spans="1:26" x14ac:dyDescent="0.25">
      <c r="A3475" s="8" t="s">
        <v>20</v>
      </c>
      <c r="B3475" s="9" t="s">
        <v>1239</v>
      </c>
      <c r="C3475" s="13">
        <v>79</v>
      </c>
      <c r="D3475" s="13">
        <v>95</v>
      </c>
      <c r="E3475" s="13">
        <v>13</v>
      </c>
      <c r="F3475" s="13">
        <v>430</v>
      </c>
      <c r="G3475" s="9" t="s">
        <v>2187</v>
      </c>
      <c r="H3475" s="13">
        <v>1000</v>
      </c>
      <c r="I3475" s="13">
        <v>34099640</v>
      </c>
      <c r="J3475" s="9" t="s">
        <v>1074</v>
      </c>
      <c r="K3475" s="9" t="s">
        <v>4118</v>
      </c>
      <c r="L3475" s="9" t="s">
        <v>5506</v>
      </c>
      <c r="M3475" s="13"/>
      <c r="N3475" s="13"/>
      <c r="O3475" s="9"/>
      <c r="P3475" s="13"/>
      <c r="Q3475" s="13">
        <v>149</v>
      </c>
      <c r="R3475" s="9" t="s">
        <v>25</v>
      </c>
      <c r="S3475" s="9" t="s">
        <v>26</v>
      </c>
      <c r="T3475" s="9" t="s">
        <v>54</v>
      </c>
      <c r="U3475" s="13">
        <v>5000000</v>
      </c>
      <c r="V3475" s="13">
        <v>2000</v>
      </c>
      <c r="W3475" s="13">
        <v>934</v>
      </c>
      <c r="X3475" s="13">
        <v>7</v>
      </c>
      <c r="Y3475" s="13">
        <v>1.37</v>
      </c>
      <c r="Z3475" s="14">
        <v>0</v>
      </c>
    </row>
    <row r="3476" spans="1:26" x14ac:dyDescent="0.25">
      <c r="A3476" s="5" t="s">
        <v>20</v>
      </c>
      <c r="B3476" s="6" t="s">
        <v>3802</v>
      </c>
      <c r="C3476" s="11">
        <v>160</v>
      </c>
      <c r="D3476" s="11">
        <v>112</v>
      </c>
      <c r="E3476" s="11">
        <v>20</v>
      </c>
      <c r="F3476" s="11">
        <v>61</v>
      </c>
      <c r="G3476" s="6" t="s">
        <v>3803</v>
      </c>
      <c r="H3476" s="11">
        <v>16000</v>
      </c>
      <c r="I3476" s="11">
        <v>31973840</v>
      </c>
      <c r="J3476" s="6" t="s">
        <v>599</v>
      </c>
      <c r="K3476" s="6" t="s">
        <v>1074</v>
      </c>
      <c r="L3476" s="6" t="s">
        <v>4459</v>
      </c>
      <c r="M3476" s="11"/>
      <c r="N3476" s="11"/>
      <c r="O3476" s="6"/>
      <c r="P3476" s="11"/>
      <c r="Q3476" s="11">
        <v>168</v>
      </c>
      <c r="R3476" s="6" t="s">
        <v>25</v>
      </c>
      <c r="S3476" s="6" t="s">
        <v>318</v>
      </c>
      <c r="T3476" s="6" t="s">
        <v>27</v>
      </c>
      <c r="U3476" s="11"/>
      <c r="V3476" s="11">
        <v>2008</v>
      </c>
      <c r="W3476" s="11">
        <v>109</v>
      </c>
      <c r="X3476" s="11">
        <v>7.2</v>
      </c>
      <c r="Y3476" s="11">
        <v>2.35</v>
      </c>
      <c r="Z3476" s="12">
        <v>0</v>
      </c>
    </row>
    <row r="3477" spans="1:26" x14ac:dyDescent="0.25">
      <c r="A3477" s="8" t="s">
        <v>20</v>
      </c>
      <c r="B3477" s="9" t="s">
        <v>3485</v>
      </c>
      <c r="C3477" s="13">
        <v>52</v>
      </c>
      <c r="D3477" s="13">
        <v>112</v>
      </c>
      <c r="E3477" s="13">
        <v>70</v>
      </c>
      <c r="F3477" s="13">
        <v>826</v>
      </c>
      <c r="G3477" s="9" t="s">
        <v>988</v>
      </c>
      <c r="H3477" s="13">
        <v>1000</v>
      </c>
      <c r="I3477" s="13">
        <v>37295394</v>
      </c>
      <c r="J3477" s="9" t="s">
        <v>599</v>
      </c>
      <c r="K3477" s="9" t="s">
        <v>1074</v>
      </c>
      <c r="L3477" s="9"/>
      <c r="M3477" s="13"/>
      <c r="N3477" s="13"/>
      <c r="O3477" s="9"/>
      <c r="P3477" s="13"/>
      <c r="Q3477" s="13">
        <v>59</v>
      </c>
      <c r="R3477" s="9" t="s">
        <v>25</v>
      </c>
      <c r="S3477" s="9" t="s">
        <v>26</v>
      </c>
      <c r="T3477" s="9" t="s">
        <v>27</v>
      </c>
      <c r="U3477" s="13">
        <v>6600000</v>
      </c>
      <c r="V3477" s="13">
        <v>2011</v>
      </c>
      <c r="W3477" s="13">
        <v>912</v>
      </c>
      <c r="X3477" s="13">
        <v>5.7</v>
      </c>
      <c r="Y3477" s="13">
        <v>1.85</v>
      </c>
      <c r="Z3477" s="14">
        <v>0</v>
      </c>
    </row>
    <row r="3478" spans="1:26" x14ac:dyDescent="0.25">
      <c r="A3478" s="5" t="s">
        <v>20</v>
      </c>
      <c r="B3478" s="6" t="s">
        <v>160</v>
      </c>
      <c r="C3478" s="11">
        <v>490</v>
      </c>
      <c r="D3478" s="11">
        <v>143</v>
      </c>
      <c r="E3478" s="11">
        <v>1000</v>
      </c>
      <c r="F3478" s="11">
        <v>76</v>
      </c>
      <c r="G3478" s="6" t="s">
        <v>161</v>
      </c>
      <c r="H3478" s="11">
        <v>29000</v>
      </c>
      <c r="I3478" s="11">
        <v>144812796</v>
      </c>
      <c r="J3478" s="6" t="s">
        <v>1074</v>
      </c>
      <c r="K3478" s="6" t="s">
        <v>4459</v>
      </c>
      <c r="L3478" s="6"/>
      <c r="M3478" s="11"/>
      <c r="N3478" s="11"/>
      <c r="O3478" s="6"/>
      <c r="P3478" s="11"/>
      <c r="Q3478" s="11">
        <v>753</v>
      </c>
      <c r="R3478" s="6" t="s">
        <v>25</v>
      </c>
      <c r="S3478" s="6" t="s">
        <v>163</v>
      </c>
      <c r="T3478" s="6" t="s">
        <v>27</v>
      </c>
      <c r="U3478" s="11">
        <v>105000000</v>
      </c>
      <c r="V3478" s="11">
        <v>2013</v>
      </c>
      <c r="W3478" s="11">
        <v>509</v>
      </c>
      <c r="X3478" s="11">
        <v>7.3</v>
      </c>
      <c r="Y3478" s="11">
        <v>2.35</v>
      </c>
      <c r="Z3478" s="12">
        <v>115000</v>
      </c>
    </row>
    <row r="3479" spans="1:26" x14ac:dyDescent="0.25">
      <c r="A3479" s="8" t="s">
        <v>309</v>
      </c>
      <c r="B3479" s="9" t="s">
        <v>1072</v>
      </c>
      <c r="C3479" s="13">
        <v>351</v>
      </c>
      <c r="D3479" s="13">
        <v>93</v>
      </c>
      <c r="E3479" s="13">
        <v>0</v>
      </c>
      <c r="F3479" s="13">
        <v>566</v>
      </c>
      <c r="G3479" s="9" t="s">
        <v>1268</v>
      </c>
      <c r="H3479" s="13">
        <v>21000</v>
      </c>
      <c r="I3479" s="13">
        <v>31501218</v>
      </c>
      <c r="J3479" s="9" t="s">
        <v>3170</v>
      </c>
      <c r="K3479" s="9" t="s">
        <v>1074</v>
      </c>
      <c r="L3479" s="9" t="s">
        <v>5155</v>
      </c>
      <c r="M3479" s="13"/>
      <c r="N3479" s="13"/>
      <c r="O3479" s="9"/>
      <c r="P3479" s="13"/>
      <c r="Q3479" s="13">
        <v>526</v>
      </c>
      <c r="R3479" s="9" t="s">
        <v>25</v>
      </c>
      <c r="S3479" s="9" t="s">
        <v>26</v>
      </c>
      <c r="T3479" s="9" t="s">
        <v>54</v>
      </c>
      <c r="U3479" s="13">
        <v>7500000</v>
      </c>
      <c r="V3479" s="13">
        <v>2005</v>
      </c>
      <c r="W3479" s="13">
        <v>650</v>
      </c>
      <c r="X3479" s="13">
        <v>7.5</v>
      </c>
      <c r="Y3479" s="13">
        <v>1.85</v>
      </c>
      <c r="Z3479" s="14">
        <v>0</v>
      </c>
    </row>
    <row r="3480" spans="1:26" x14ac:dyDescent="0.25">
      <c r="A3480" s="5" t="s">
        <v>20</v>
      </c>
      <c r="B3480" s="6" t="s">
        <v>1488</v>
      </c>
      <c r="C3480" s="11">
        <v>271</v>
      </c>
      <c r="D3480" s="11">
        <v>110</v>
      </c>
      <c r="E3480" s="11">
        <v>152</v>
      </c>
      <c r="F3480" s="11">
        <v>27</v>
      </c>
      <c r="G3480" s="6" t="s">
        <v>3804</v>
      </c>
      <c r="H3480" s="11">
        <v>22000</v>
      </c>
      <c r="I3480" s="11">
        <v>28747570</v>
      </c>
      <c r="J3480" s="6" t="s">
        <v>3170</v>
      </c>
      <c r="K3480" s="6" t="s">
        <v>5507</v>
      </c>
      <c r="L3480" s="6" t="s">
        <v>1074</v>
      </c>
      <c r="M3480" s="11"/>
      <c r="N3480" s="11"/>
      <c r="O3480" s="6"/>
      <c r="P3480" s="11"/>
      <c r="Q3480" s="11">
        <v>416</v>
      </c>
      <c r="R3480" s="6" t="s">
        <v>25</v>
      </c>
      <c r="S3480" s="6" t="s">
        <v>121</v>
      </c>
      <c r="T3480" s="6" t="s">
        <v>249</v>
      </c>
      <c r="U3480" s="11">
        <v>7000000</v>
      </c>
      <c r="V3480" s="11">
        <v>2005</v>
      </c>
      <c r="W3480" s="11">
        <v>68</v>
      </c>
      <c r="X3480" s="11">
        <v>7.4</v>
      </c>
      <c r="Y3480" s="11">
        <v>2.35</v>
      </c>
      <c r="Z3480" s="12">
        <v>0</v>
      </c>
    </row>
    <row r="3481" spans="1:26" x14ac:dyDescent="0.25">
      <c r="A3481" s="8" t="s">
        <v>20</v>
      </c>
      <c r="B3481" s="9" t="s">
        <v>1442</v>
      </c>
      <c r="C3481" s="13">
        <v>93</v>
      </c>
      <c r="D3481" s="13">
        <v>104</v>
      </c>
      <c r="E3481" s="13">
        <v>0</v>
      </c>
      <c r="F3481" s="13">
        <v>4000</v>
      </c>
      <c r="G3481" s="9" t="s">
        <v>124</v>
      </c>
      <c r="H3481" s="13">
        <v>16000</v>
      </c>
      <c r="I3481" s="13">
        <v>25625110</v>
      </c>
      <c r="J3481" s="9" t="s">
        <v>497</v>
      </c>
      <c r="K3481" s="9" t="s">
        <v>5507</v>
      </c>
      <c r="L3481" s="9" t="s">
        <v>2604</v>
      </c>
      <c r="M3481" s="13"/>
      <c r="N3481" s="13"/>
      <c r="O3481" s="9"/>
      <c r="P3481" s="13"/>
      <c r="Q3481" s="13">
        <v>202</v>
      </c>
      <c r="R3481" s="9" t="s">
        <v>25</v>
      </c>
      <c r="S3481" s="9" t="s">
        <v>26</v>
      </c>
      <c r="T3481" s="9" t="s">
        <v>249</v>
      </c>
      <c r="U3481" s="13">
        <v>7000000</v>
      </c>
      <c r="V3481" s="13">
        <v>1995</v>
      </c>
      <c r="W3481" s="13">
        <v>12000</v>
      </c>
      <c r="X3481" s="13">
        <v>7.2</v>
      </c>
      <c r="Y3481" s="13">
        <v>1.85</v>
      </c>
      <c r="Z3481" s="14">
        <v>0</v>
      </c>
    </row>
    <row r="3482" spans="1:26" x14ac:dyDescent="0.25">
      <c r="A3482" s="5" t="s">
        <v>20</v>
      </c>
      <c r="B3482" s="6" t="s">
        <v>2418</v>
      </c>
      <c r="C3482" s="11">
        <v>71</v>
      </c>
      <c r="D3482" s="11">
        <v>115</v>
      </c>
      <c r="E3482" s="11">
        <v>187</v>
      </c>
      <c r="F3482" s="11">
        <v>887</v>
      </c>
      <c r="G3482" s="6" t="s">
        <v>2242</v>
      </c>
      <c r="H3482" s="11">
        <v>14000</v>
      </c>
      <c r="I3482" s="11">
        <v>403932</v>
      </c>
      <c r="J3482" s="6" t="s">
        <v>1074</v>
      </c>
      <c r="K3482" s="6" t="s">
        <v>4459</v>
      </c>
      <c r="L3482" s="6" t="s">
        <v>3495</v>
      </c>
      <c r="M3482" s="11"/>
      <c r="N3482" s="11"/>
      <c r="O3482" s="6"/>
      <c r="P3482" s="11"/>
      <c r="Q3482" s="11">
        <v>92</v>
      </c>
      <c r="R3482" s="6" t="s">
        <v>25</v>
      </c>
      <c r="S3482" s="6" t="s">
        <v>34</v>
      </c>
      <c r="T3482" s="6" t="s">
        <v>249</v>
      </c>
      <c r="U3482" s="11">
        <v>20000000</v>
      </c>
      <c r="V3482" s="11">
        <v>2000</v>
      </c>
      <c r="W3482" s="11">
        <v>900</v>
      </c>
      <c r="X3482" s="11">
        <v>6.5</v>
      </c>
      <c r="Y3482" s="11">
        <v>2.35</v>
      </c>
      <c r="Z3482" s="12">
        <v>141</v>
      </c>
    </row>
    <row r="3483" spans="1:26" x14ac:dyDescent="0.25">
      <c r="A3483" s="8" t="s">
        <v>20</v>
      </c>
      <c r="B3483" s="9" t="s">
        <v>42</v>
      </c>
      <c r="C3483" s="13">
        <v>54</v>
      </c>
      <c r="D3483" s="13">
        <v>53</v>
      </c>
      <c r="E3483" s="13"/>
      <c r="F3483" s="13">
        <v>1000</v>
      </c>
      <c r="G3483" s="9" t="s">
        <v>943</v>
      </c>
      <c r="H3483" s="13">
        <v>4000</v>
      </c>
      <c r="I3483" s="13"/>
      <c r="J3483" s="9" t="s">
        <v>5507</v>
      </c>
      <c r="K3483" s="9" t="s">
        <v>1074</v>
      </c>
      <c r="L3483" s="9" t="s">
        <v>2604</v>
      </c>
      <c r="M3483" s="13"/>
      <c r="N3483" s="13"/>
      <c r="O3483" s="9"/>
      <c r="P3483" s="13"/>
      <c r="Q3483" s="13">
        <v>173</v>
      </c>
      <c r="R3483" s="9" t="s">
        <v>25</v>
      </c>
      <c r="S3483" s="9" t="s">
        <v>26</v>
      </c>
      <c r="T3483" s="9" t="s">
        <v>881</v>
      </c>
      <c r="U3483" s="13"/>
      <c r="V3483" s="13"/>
      <c r="W3483" s="13">
        <v>1000</v>
      </c>
      <c r="X3483" s="13">
        <v>9</v>
      </c>
      <c r="Y3483" s="13">
        <v>1.78</v>
      </c>
      <c r="Z3483" s="14">
        <v>61000</v>
      </c>
    </row>
    <row r="3484" spans="1:26" x14ac:dyDescent="0.25">
      <c r="A3484" s="5" t="s">
        <v>20</v>
      </c>
      <c r="B3484" s="6" t="s">
        <v>3805</v>
      </c>
      <c r="C3484" s="11">
        <v>112</v>
      </c>
      <c r="D3484" s="11">
        <v>119</v>
      </c>
      <c r="E3484" s="11">
        <v>23</v>
      </c>
      <c r="F3484" s="11">
        <v>440</v>
      </c>
      <c r="G3484" s="6" t="s">
        <v>3246</v>
      </c>
      <c r="H3484" s="11">
        <v>1000</v>
      </c>
      <c r="I3484" s="11">
        <v>25000000</v>
      </c>
      <c r="J3484" s="6" t="s">
        <v>497</v>
      </c>
      <c r="K3484" s="6" t="s">
        <v>378</v>
      </c>
      <c r="L3484" s="6" t="s">
        <v>2970</v>
      </c>
      <c r="M3484" s="11"/>
      <c r="N3484" s="11"/>
      <c r="O3484" s="6"/>
      <c r="P3484" s="11"/>
      <c r="Q3484" s="11">
        <v>242</v>
      </c>
      <c r="R3484" s="6" t="s">
        <v>25</v>
      </c>
      <c r="S3484" s="6" t="s">
        <v>26</v>
      </c>
      <c r="T3484" s="6" t="s">
        <v>54</v>
      </c>
      <c r="U3484" s="11">
        <v>9000000</v>
      </c>
      <c r="V3484" s="11">
        <v>1976</v>
      </c>
      <c r="W3484" s="11">
        <v>659</v>
      </c>
      <c r="X3484" s="11">
        <v>6.8</v>
      </c>
      <c r="Y3484" s="11">
        <v>2.35</v>
      </c>
      <c r="Z3484" s="12">
        <v>0</v>
      </c>
    </row>
    <row r="3485" spans="1:26" x14ac:dyDescent="0.25">
      <c r="A3485" s="8" t="s">
        <v>20</v>
      </c>
      <c r="B3485" s="9" t="s">
        <v>3797</v>
      </c>
      <c r="C3485" s="13">
        <v>118</v>
      </c>
      <c r="D3485" s="13">
        <v>125</v>
      </c>
      <c r="E3485" s="13">
        <v>82</v>
      </c>
      <c r="F3485" s="13">
        <v>244</v>
      </c>
      <c r="G3485" s="9" t="s">
        <v>3806</v>
      </c>
      <c r="H3485" s="13">
        <v>16000</v>
      </c>
      <c r="I3485" s="13">
        <v>21000000</v>
      </c>
      <c r="J3485" s="9" t="s">
        <v>497</v>
      </c>
      <c r="K3485" s="9" t="s">
        <v>378</v>
      </c>
      <c r="L3485" s="9" t="s">
        <v>2604</v>
      </c>
      <c r="M3485" s="13"/>
      <c r="N3485" s="13"/>
      <c r="O3485" s="9"/>
      <c r="P3485" s="13"/>
      <c r="Q3485" s="13">
        <v>258</v>
      </c>
      <c r="R3485" s="9" t="s">
        <v>25</v>
      </c>
      <c r="S3485" s="9" t="s">
        <v>34</v>
      </c>
      <c r="T3485" s="9" t="s">
        <v>54</v>
      </c>
      <c r="U3485" s="13">
        <v>13000000</v>
      </c>
      <c r="V3485" s="13">
        <v>1974</v>
      </c>
      <c r="W3485" s="13">
        <v>387</v>
      </c>
      <c r="X3485" s="13">
        <v>6.8</v>
      </c>
      <c r="Y3485" s="13">
        <v>1.66</v>
      </c>
      <c r="Z3485" s="14">
        <v>2000</v>
      </c>
    </row>
    <row r="3486" spans="1:26" x14ac:dyDescent="0.25">
      <c r="A3486" s="5" t="s">
        <v>20</v>
      </c>
      <c r="B3486" s="6" t="s">
        <v>2527</v>
      </c>
      <c r="C3486" s="11">
        <v>35</v>
      </c>
      <c r="D3486" s="11">
        <v>96</v>
      </c>
      <c r="E3486" s="11">
        <v>22</v>
      </c>
      <c r="F3486" s="11">
        <v>794</v>
      </c>
      <c r="G3486" s="6" t="s">
        <v>3475</v>
      </c>
      <c r="H3486" s="11">
        <v>1000</v>
      </c>
      <c r="I3486" s="11">
        <v>20257000</v>
      </c>
      <c r="J3486" s="6" t="s">
        <v>497</v>
      </c>
      <c r="K3486" s="6" t="s">
        <v>599</v>
      </c>
      <c r="L3486" s="6" t="s">
        <v>5507</v>
      </c>
      <c r="M3486" s="11" t="s">
        <v>2604</v>
      </c>
      <c r="N3486" s="11"/>
      <c r="O3486" s="6"/>
      <c r="P3486" s="11"/>
      <c r="Q3486" s="11">
        <v>65</v>
      </c>
      <c r="R3486" s="6" t="s">
        <v>25</v>
      </c>
      <c r="S3486" s="6" t="s">
        <v>26</v>
      </c>
      <c r="T3486" s="6" t="s">
        <v>249</v>
      </c>
      <c r="U3486" s="11">
        <v>7000000</v>
      </c>
      <c r="V3486" s="11">
        <v>1988</v>
      </c>
      <c r="W3486" s="11">
        <v>841</v>
      </c>
      <c r="X3486" s="11">
        <v>5.2</v>
      </c>
      <c r="Y3486" s="11">
        <v>1.85</v>
      </c>
      <c r="Z3486" s="12">
        <v>978</v>
      </c>
    </row>
    <row r="3487" spans="1:26" x14ac:dyDescent="0.25">
      <c r="A3487" s="8" t="s">
        <v>20</v>
      </c>
      <c r="B3487" s="9" t="s">
        <v>2109</v>
      </c>
      <c r="C3487" s="13">
        <v>342</v>
      </c>
      <c r="D3487" s="13">
        <v>100</v>
      </c>
      <c r="E3487" s="13">
        <v>197</v>
      </c>
      <c r="F3487" s="13">
        <v>159</v>
      </c>
      <c r="G3487" s="9" t="s">
        <v>3807</v>
      </c>
      <c r="H3487" s="13">
        <v>513</v>
      </c>
      <c r="I3487" s="13">
        <v>26005908</v>
      </c>
      <c r="J3487" s="9" t="s">
        <v>378</v>
      </c>
      <c r="K3487" s="9" t="s">
        <v>1786</v>
      </c>
      <c r="L3487" s="9" t="s">
        <v>2604</v>
      </c>
      <c r="M3487" s="13"/>
      <c r="N3487" s="13"/>
      <c r="O3487" s="9"/>
      <c r="P3487" s="13"/>
      <c r="Q3487" s="13">
        <v>1100</v>
      </c>
      <c r="R3487" s="9" t="s">
        <v>25</v>
      </c>
      <c r="S3487" s="9" t="s">
        <v>34</v>
      </c>
      <c r="T3487" s="9" t="s">
        <v>249</v>
      </c>
      <c r="U3487" s="13">
        <v>3500000</v>
      </c>
      <c r="V3487" s="13">
        <v>2005</v>
      </c>
      <c r="W3487" s="13">
        <v>239</v>
      </c>
      <c r="X3487" s="13">
        <v>7.2</v>
      </c>
      <c r="Y3487" s="13">
        <v>2.35</v>
      </c>
      <c r="Z3487" s="14">
        <v>10000</v>
      </c>
    </row>
    <row r="3488" spans="1:26" x14ac:dyDescent="0.25">
      <c r="A3488" s="5" t="s">
        <v>20</v>
      </c>
      <c r="B3488" s="6" t="s">
        <v>3808</v>
      </c>
      <c r="C3488" s="11">
        <v>14</v>
      </c>
      <c r="D3488" s="11">
        <v>46</v>
      </c>
      <c r="E3488" s="11">
        <v>0</v>
      </c>
      <c r="F3488" s="11">
        <v>69</v>
      </c>
      <c r="G3488" s="6" t="s">
        <v>894</v>
      </c>
      <c r="H3488" s="11">
        <v>13000</v>
      </c>
      <c r="I3488" s="11">
        <v>18642318</v>
      </c>
      <c r="J3488" s="6" t="s">
        <v>41</v>
      </c>
      <c r="K3488" s="6" t="s">
        <v>5506</v>
      </c>
      <c r="L3488" s="6"/>
      <c r="M3488" s="11"/>
      <c r="N3488" s="11"/>
      <c r="O3488" s="6"/>
      <c r="P3488" s="11"/>
      <c r="Q3488" s="11">
        <v>13</v>
      </c>
      <c r="R3488" s="6" t="s">
        <v>25</v>
      </c>
      <c r="S3488" s="6" t="s">
        <v>26</v>
      </c>
      <c r="T3488" s="6" t="s">
        <v>42</v>
      </c>
      <c r="U3488" s="11"/>
      <c r="V3488" s="11">
        <v>2000</v>
      </c>
      <c r="W3488" s="11">
        <v>366</v>
      </c>
      <c r="X3488" s="11">
        <v>7.5</v>
      </c>
      <c r="Y3488" s="11">
        <v>1.44</v>
      </c>
      <c r="Z3488" s="12">
        <v>407</v>
      </c>
    </row>
    <row r="3489" spans="1:26" x14ac:dyDescent="0.25">
      <c r="A3489" s="8" t="s">
        <v>20</v>
      </c>
      <c r="B3489" s="9" t="s">
        <v>3809</v>
      </c>
      <c r="C3489" s="13">
        <v>137</v>
      </c>
      <c r="D3489" s="13">
        <v>89</v>
      </c>
      <c r="E3489" s="13">
        <v>14</v>
      </c>
      <c r="F3489" s="13">
        <v>270</v>
      </c>
      <c r="G3489" s="9" t="s">
        <v>3810</v>
      </c>
      <c r="H3489" s="13">
        <v>971</v>
      </c>
      <c r="I3489" s="13">
        <v>15818967</v>
      </c>
      <c r="J3489" s="9" t="s">
        <v>1786</v>
      </c>
      <c r="K3489" s="9" t="s">
        <v>5505</v>
      </c>
      <c r="L3489" s="9"/>
      <c r="M3489" s="13"/>
      <c r="N3489" s="13"/>
      <c r="O3489" s="9"/>
      <c r="P3489" s="13"/>
      <c r="Q3489" s="13">
        <v>120</v>
      </c>
      <c r="R3489" s="9" t="s">
        <v>25</v>
      </c>
      <c r="S3489" s="9" t="s">
        <v>26</v>
      </c>
      <c r="T3489" s="9" t="s">
        <v>249</v>
      </c>
      <c r="U3489" s="13">
        <v>7000000</v>
      </c>
      <c r="V3489" s="13">
        <v>2014</v>
      </c>
      <c r="W3489" s="13">
        <v>479</v>
      </c>
      <c r="X3489" s="13">
        <v>4</v>
      </c>
      <c r="Y3489" s="13">
        <v>1.85</v>
      </c>
      <c r="Z3489" s="14">
        <v>0</v>
      </c>
    </row>
    <row r="3490" spans="1:26" x14ac:dyDescent="0.25">
      <c r="A3490" s="5" t="s">
        <v>20</v>
      </c>
      <c r="B3490" s="6" t="s">
        <v>1264</v>
      </c>
      <c r="C3490" s="11">
        <v>50</v>
      </c>
      <c r="D3490" s="11">
        <v>92</v>
      </c>
      <c r="E3490" s="11">
        <v>737</v>
      </c>
      <c r="F3490" s="11">
        <v>380</v>
      </c>
      <c r="G3490" s="6" t="s">
        <v>3811</v>
      </c>
      <c r="H3490" s="11">
        <v>718</v>
      </c>
      <c r="I3490" s="11">
        <v>14891000</v>
      </c>
      <c r="J3490" s="6" t="s">
        <v>599</v>
      </c>
      <c r="K3490" s="6"/>
      <c r="L3490" s="6"/>
      <c r="M3490" s="11"/>
      <c r="N3490" s="11"/>
      <c r="O3490" s="6"/>
      <c r="P3490" s="11"/>
      <c r="Q3490" s="11">
        <v>105</v>
      </c>
      <c r="R3490" s="6" t="s">
        <v>25</v>
      </c>
      <c r="S3490" s="6" t="s">
        <v>26</v>
      </c>
      <c r="T3490" s="6" t="s">
        <v>249</v>
      </c>
      <c r="U3490" s="11">
        <v>7000000</v>
      </c>
      <c r="V3490" s="11">
        <v>1996</v>
      </c>
      <c r="W3490" s="11">
        <v>524</v>
      </c>
      <c r="X3490" s="11">
        <v>6.8</v>
      </c>
      <c r="Y3490" s="11">
        <v>1.85</v>
      </c>
      <c r="Z3490" s="12">
        <v>824</v>
      </c>
    </row>
    <row r="3491" spans="1:26" x14ac:dyDescent="0.25">
      <c r="A3491" s="8" t="s">
        <v>20</v>
      </c>
      <c r="B3491" s="9" t="s">
        <v>3067</v>
      </c>
      <c r="C3491" s="13">
        <v>261</v>
      </c>
      <c r="D3491" s="13">
        <v>109</v>
      </c>
      <c r="E3491" s="13">
        <v>0</v>
      </c>
      <c r="F3491" s="13">
        <v>597</v>
      </c>
      <c r="G3491" s="9" t="s">
        <v>3812</v>
      </c>
      <c r="H3491" s="13">
        <v>1000</v>
      </c>
      <c r="I3491" s="13">
        <v>16901126</v>
      </c>
      <c r="J3491" s="9" t="s">
        <v>5507</v>
      </c>
      <c r="K3491" s="9" t="s">
        <v>1786</v>
      </c>
      <c r="L3491" s="9"/>
      <c r="M3491" s="13"/>
      <c r="N3491" s="13"/>
      <c r="O3491" s="9"/>
      <c r="P3491" s="13"/>
      <c r="Q3491" s="13">
        <v>687</v>
      </c>
      <c r="R3491" s="9" t="s">
        <v>25</v>
      </c>
      <c r="S3491" s="9" t="s">
        <v>26</v>
      </c>
      <c r="T3491" s="9" t="s">
        <v>249</v>
      </c>
      <c r="U3491" s="13">
        <v>7000000</v>
      </c>
      <c r="V3491" s="13">
        <v>2005</v>
      </c>
      <c r="W3491" s="13">
        <v>649</v>
      </c>
      <c r="X3491" s="13">
        <v>6.9</v>
      </c>
      <c r="Y3491" s="13">
        <v>1.85</v>
      </c>
      <c r="Z3491" s="14">
        <v>0</v>
      </c>
    </row>
    <row r="3492" spans="1:26" x14ac:dyDescent="0.25">
      <c r="A3492" s="5" t="s">
        <v>20</v>
      </c>
      <c r="B3492" s="6" t="s">
        <v>42</v>
      </c>
      <c r="C3492" s="11">
        <v>96</v>
      </c>
      <c r="D3492" s="11">
        <v>44</v>
      </c>
      <c r="E3492" s="11"/>
      <c r="F3492" s="11">
        <v>970</v>
      </c>
      <c r="G3492" s="6" t="s">
        <v>1369</v>
      </c>
      <c r="H3492" s="11">
        <v>4000</v>
      </c>
      <c r="I3492" s="11"/>
      <c r="J3492" s="6" t="s">
        <v>497</v>
      </c>
      <c r="K3492" s="6" t="s">
        <v>1074</v>
      </c>
      <c r="L3492" s="6" t="s">
        <v>478</v>
      </c>
      <c r="M3492" s="11" t="s">
        <v>4459</v>
      </c>
      <c r="N3492" s="11"/>
      <c r="O3492" s="6"/>
      <c r="P3492" s="11"/>
      <c r="Q3492" s="11">
        <v>665</v>
      </c>
      <c r="R3492" s="6" t="s">
        <v>25</v>
      </c>
      <c r="S3492" s="6" t="s">
        <v>26</v>
      </c>
      <c r="T3492" s="6" t="s">
        <v>436</v>
      </c>
      <c r="U3492" s="11">
        <v>2300000</v>
      </c>
      <c r="V3492" s="11"/>
      <c r="W3492" s="11">
        <v>3000</v>
      </c>
      <c r="X3492" s="11">
        <v>8.1999999999999993</v>
      </c>
      <c r="Y3492" s="11">
        <v>1.33</v>
      </c>
      <c r="Z3492" s="12">
        <v>6000</v>
      </c>
    </row>
    <row r="3493" spans="1:26" x14ac:dyDescent="0.25">
      <c r="A3493" s="8" t="s">
        <v>20</v>
      </c>
      <c r="B3493" s="9" t="s">
        <v>3191</v>
      </c>
      <c r="C3493" s="13">
        <v>180</v>
      </c>
      <c r="D3493" s="13">
        <v>103</v>
      </c>
      <c r="E3493" s="13">
        <v>44</v>
      </c>
      <c r="F3493" s="13">
        <v>190</v>
      </c>
      <c r="G3493" s="9" t="s">
        <v>3813</v>
      </c>
      <c r="H3493" s="13">
        <v>637</v>
      </c>
      <c r="I3493" s="13">
        <v>17474107</v>
      </c>
      <c r="J3493" s="9" t="s">
        <v>599</v>
      </c>
      <c r="K3493" s="9" t="s">
        <v>5507</v>
      </c>
      <c r="L3493" s="9" t="s">
        <v>1074</v>
      </c>
      <c r="M3493" s="13"/>
      <c r="N3493" s="13"/>
      <c r="O3493" s="9"/>
      <c r="P3493" s="13"/>
      <c r="Q3493" s="13">
        <v>89</v>
      </c>
      <c r="R3493" s="9" t="s">
        <v>25</v>
      </c>
      <c r="S3493" s="9" t="s">
        <v>26</v>
      </c>
      <c r="T3493" s="9" t="s">
        <v>249</v>
      </c>
      <c r="U3493" s="13">
        <v>7000000</v>
      </c>
      <c r="V3493" s="13">
        <v>2015</v>
      </c>
      <c r="W3493" s="13">
        <v>256</v>
      </c>
      <c r="X3493" s="13">
        <v>7.3</v>
      </c>
      <c r="Y3493" s="13">
        <v>2.35</v>
      </c>
      <c r="Z3493" s="14">
        <v>23000</v>
      </c>
    </row>
    <row r="3494" spans="1:26" x14ac:dyDescent="0.25">
      <c r="A3494" s="5" t="s">
        <v>20</v>
      </c>
      <c r="B3494" s="6" t="s">
        <v>2025</v>
      </c>
      <c r="C3494" s="11">
        <v>28</v>
      </c>
      <c r="D3494" s="11">
        <v>95</v>
      </c>
      <c r="E3494" s="11">
        <v>48</v>
      </c>
      <c r="F3494" s="11">
        <v>826</v>
      </c>
      <c r="G3494" s="6" t="s">
        <v>1689</v>
      </c>
      <c r="H3494" s="11">
        <v>1000</v>
      </c>
      <c r="I3494" s="11">
        <v>14003141</v>
      </c>
      <c r="J3494" s="6" t="s">
        <v>5507</v>
      </c>
      <c r="K3494" s="6" t="s">
        <v>1074</v>
      </c>
      <c r="L3494" s="6" t="s">
        <v>2604</v>
      </c>
      <c r="M3494" s="11"/>
      <c r="N3494" s="11"/>
      <c r="O3494" s="6"/>
      <c r="P3494" s="11"/>
      <c r="Q3494" s="11">
        <v>29</v>
      </c>
      <c r="R3494" s="6" t="s">
        <v>25</v>
      </c>
      <c r="S3494" s="6" t="s">
        <v>26</v>
      </c>
      <c r="T3494" s="6" t="s">
        <v>249</v>
      </c>
      <c r="U3494" s="11">
        <v>7000000</v>
      </c>
      <c r="V3494" s="11">
        <v>1999</v>
      </c>
      <c r="W3494" s="11">
        <v>865</v>
      </c>
      <c r="X3494" s="11">
        <v>6.1</v>
      </c>
      <c r="Y3494" s="11">
        <v>2.35</v>
      </c>
      <c r="Z3494" s="12">
        <v>375</v>
      </c>
    </row>
    <row r="3495" spans="1:26" x14ac:dyDescent="0.25">
      <c r="A3495" s="8" t="s">
        <v>20</v>
      </c>
      <c r="B3495" s="9" t="s">
        <v>31</v>
      </c>
      <c r="C3495" s="13">
        <v>750</v>
      </c>
      <c r="D3495" s="13">
        <v>143</v>
      </c>
      <c r="E3495" s="13">
        <v>0</v>
      </c>
      <c r="F3495" s="13">
        <v>393</v>
      </c>
      <c r="G3495" s="9" t="s">
        <v>111</v>
      </c>
      <c r="H3495" s="13">
        <v>883</v>
      </c>
      <c r="I3495" s="13">
        <v>304360277</v>
      </c>
      <c r="J3495" s="9" t="s">
        <v>497</v>
      </c>
      <c r="K3495" s="9" t="s">
        <v>378</v>
      </c>
      <c r="L3495" s="9" t="s">
        <v>2604</v>
      </c>
      <c r="M3495" s="13"/>
      <c r="N3495" s="13"/>
      <c r="O3495" s="9"/>
      <c r="P3495" s="13"/>
      <c r="Q3495" s="13">
        <v>1498</v>
      </c>
      <c r="R3495" s="9" t="s">
        <v>25</v>
      </c>
      <c r="S3495" s="9" t="s">
        <v>34</v>
      </c>
      <c r="T3495" s="9" t="s">
        <v>27</v>
      </c>
      <c r="U3495" s="13">
        <v>200000000</v>
      </c>
      <c r="V3495" s="13">
        <v>2012</v>
      </c>
      <c r="W3495" s="13">
        <v>563</v>
      </c>
      <c r="X3495" s="13">
        <v>7.8</v>
      </c>
      <c r="Y3495" s="13">
        <v>2.35</v>
      </c>
      <c r="Z3495" s="14">
        <v>80000</v>
      </c>
    </row>
    <row r="3496" spans="1:26" x14ac:dyDescent="0.25">
      <c r="A3496" s="5" t="s">
        <v>309</v>
      </c>
      <c r="B3496" s="6" t="s">
        <v>3067</v>
      </c>
      <c r="C3496" s="11">
        <v>202</v>
      </c>
      <c r="D3496" s="11">
        <v>105</v>
      </c>
      <c r="E3496" s="11">
        <v>0</v>
      </c>
      <c r="F3496" s="11">
        <v>303</v>
      </c>
      <c r="G3496" s="6" t="s">
        <v>3814</v>
      </c>
      <c r="H3496" s="11">
        <v>1000</v>
      </c>
      <c r="I3496" s="11">
        <v>12583510</v>
      </c>
      <c r="J3496" s="6" t="s">
        <v>1786</v>
      </c>
      <c r="K3496" s="6"/>
      <c r="L3496" s="6"/>
      <c r="M3496" s="11"/>
      <c r="N3496" s="11"/>
      <c r="O3496" s="6"/>
      <c r="P3496" s="11"/>
      <c r="Q3496" s="11">
        <v>922</v>
      </c>
      <c r="R3496" s="6" t="s">
        <v>25</v>
      </c>
      <c r="S3496" s="6" t="s">
        <v>26</v>
      </c>
      <c r="T3496" s="6" t="s">
        <v>249</v>
      </c>
      <c r="U3496" s="11">
        <v>7000000</v>
      </c>
      <c r="V3496" s="11">
        <v>2003</v>
      </c>
      <c r="W3496" s="11">
        <v>340</v>
      </c>
      <c r="X3496" s="11">
        <v>6</v>
      </c>
      <c r="Y3496" s="11">
        <v>1.85</v>
      </c>
      <c r="Z3496" s="12">
        <v>0</v>
      </c>
    </row>
    <row r="3497" spans="1:26" x14ac:dyDescent="0.25">
      <c r="A3497" s="8" t="s">
        <v>20</v>
      </c>
      <c r="B3497" s="9" t="s">
        <v>3815</v>
      </c>
      <c r="C3497" s="13">
        <v>8</v>
      </c>
      <c r="D3497" s="13">
        <v>79</v>
      </c>
      <c r="E3497" s="13">
        <v>0</v>
      </c>
      <c r="F3497" s="13">
        <v>23</v>
      </c>
      <c r="G3497" s="9" t="s">
        <v>3816</v>
      </c>
      <c r="H3497" s="13">
        <v>246</v>
      </c>
      <c r="I3497" s="13"/>
      <c r="J3497" s="9" t="s">
        <v>1786</v>
      </c>
      <c r="K3497" s="9"/>
      <c r="L3497" s="9"/>
      <c r="M3497" s="13"/>
      <c r="N3497" s="13"/>
      <c r="O3497" s="9"/>
      <c r="P3497" s="13"/>
      <c r="Q3497" s="13">
        <v>21</v>
      </c>
      <c r="R3497" s="9" t="s">
        <v>25</v>
      </c>
      <c r="S3497" s="9" t="s">
        <v>26</v>
      </c>
      <c r="T3497" s="9" t="s">
        <v>54</v>
      </c>
      <c r="U3497" s="13">
        <v>350000</v>
      </c>
      <c r="V3497" s="13">
        <v>1978</v>
      </c>
      <c r="W3497" s="13">
        <v>29</v>
      </c>
      <c r="X3497" s="13">
        <v>4.0999999999999996</v>
      </c>
      <c r="Y3497" s="13"/>
      <c r="Z3497" s="14">
        <v>44</v>
      </c>
    </row>
    <row r="3498" spans="1:26" x14ac:dyDescent="0.25">
      <c r="A3498" s="5" t="s">
        <v>20</v>
      </c>
      <c r="B3498" s="6" t="s">
        <v>1949</v>
      </c>
      <c r="C3498" s="11">
        <v>341</v>
      </c>
      <c r="D3498" s="11">
        <v>106</v>
      </c>
      <c r="E3498" s="11">
        <v>1000</v>
      </c>
      <c r="F3498" s="11">
        <v>98</v>
      </c>
      <c r="G3498" s="6" t="s">
        <v>3817</v>
      </c>
      <c r="H3498" s="11">
        <v>816</v>
      </c>
      <c r="I3498" s="11">
        <v>9190525</v>
      </c>
      <c r="J3498" s="6" t="s">
        <v>599</v>
      </c>
      <c r="K3498" s="6" t="s">
        <v>1074</v>
      </c>
      <c r="L3498" s="6"/>
      <c r="M3498" s="11"/>
      <c r="N3498" s="11"/>
      <c r="O3498" s="6"/>
      <c r="P3498" s="11"/>
      <c r="Q3498" s="11">
        <v>324</v>
      </c>
      <c r="R3498" s="6" t="s">
        <v>25</v>
      </c>
      <c r="S3498" s="6" t="s">
        <v>26</v>
      </c>
      <c r="T3498" s="6" t="s">
        <v>249</v>
      </c>
      <c r="U3498" s="11">
        <v>7000000</v>
      </c>
      <c r="V3498" s="11">
        <v>2009</v>
      </c>
      <c r="W3498" s="11">
        <v>105</v>
      </c>
      <c r="X3498" s="11">
        <v>7</v>
      </c>
      <c r="Y3498" s="11">
        <v>1.85</v>
      </c>
      <c r="Z3498" s="12">
        <v>10000</v>
      </c>
    </row>
    <row r="3499" spans="1:26" x14ac:dyDescent="0.25">
      <c r="A3499" s="8" t="s">
        <v>20</v>
      </c>
      <c r="B3499" s="9" t="s">
        <v>3818</v>
      </c>
      <c r="C3499" s="13">
        <v>160</v>
      </c>
      <c r="D3499" s="13">
        <v>100</v>
      </c>
      <c r="E3499" s="13">
        <v>11</v>
      </c>
      <c r="F3499" s="13">
        <v>970</v>
      </c>
      <c r="G3499" s="9" t="s">
        <v>604</v>
      </c>
      <c r="H3499" s="13">
        <v>13000</v>
      </c>
      <c r="I3499" s="13">
        <v>9176553</v>
      </c>
      <c r="J3499" s="9" t="s">
        <v>1074</v>
      </c>
      <c r="K3499" s="9" t="s">
        <v>5505</v>
      </c>
      <c r="L3499" s="9"/>
      <c r="M3499" s="13"/>
      <c r="N3499" s="13"/>
      <c r="O3499" s="9"/>
      <c r="P3499" s="13"/>
      <c r="Q3499" s="13">
        <v>97</v>
      </c>
      <c r="R3499" s="9" t="s">
        <v>25</v>
      </c>
      <c r="S3499" s="9" t="s">
        <v>26</v>
      </c>
      <c r="T3499" s="9" t="s">
        <v>27</v>
      </c>
      <c r="U3499" s="13">
        <v>7500000</v>
      </c>
      <c r="V3499" s="13">
        <v>2009</v>
      </c>
      <c r="W3499" s="13">
        <v>3000</v>
      </c>
      <c r="X3499" s="13">
        <v>7.1</v>
      </c>
      <c r="Y3499" s="13">
        <v>2.35</v>
      </c>
      <c r="Z3499" s="14">
        <v>0</v>
      </c>
    </row>
    <row r="3500" spans="1:26" x14ac:dyDescent="0.25">
      <c r="A3500" s="5" t="s">
        <v>20</v>
      </c>
      <c r="B3500" s="6" t="s">
        <v>1935</v>
      </c>
      <c r="C3500" s="11">
        <v>31</v>
      </c>
      <c r="D3500" s="11">
        <v>103</v>
      </c>
      <c r="E3500" s="11">
        <v>49</v>
      </c>
      <c r="F3500" s="11">
        <v>304</v>
      </c>
      <c r="G3500" s="6" t="s">
        <v>794</v>
      </c>
      <c r="H3500" s="11">
        <v>687</v>
      </c>
      <c r="I3500" s="11">
        <v>9094451</v>
      </c>
      <c r="J3500" s="6" t="s">
        <v>497</v>
      </c>
      <c r="K3500" s="6" t="s">
        <v>478</v>
      </c>
      <c r="L3500" s="6" t="s">
        <v>1786</v>
      </c>
      <c r="M3500" s="11" t="s">
        <v>2604</v>
      </c>
      <c r="N3500" s="11"/>
      <c r="O3500" s="6"/>
      <c r="P3500" s="11"/>
      <c r="Q3500" s="11">
        <v>79</v>
      </c>
      <c r="R3500" s="6" t="s">
        <v>25</v>
      </c>
      <c r="S3500" s="6" t="s">
        <v>26</v>
      </c>
      <c r="T3500" s="6" t="s">
        <v>249</v>
      </c>
      <c r="U3500" s="11">
        <v>7000000</v>
      </c>
      <c r="V3500" s="11">
        <v>1989</v>
      </c>
      <c r="W3500" s="11">
        <v>554</v>
      </c>
      <c r="X3500" s="11">
        <v>6.2</v>
      </c>
      <c r="Y3500" s="11">
        <v>1.85</v>
      </c>
      <c r="Z3500" s="12">
        <v>0</v>
      </c>
    </row>
    <row r="3501" spans="1:26" x14ac:dyDescent="0.25">
      <c r="A3501" s="8" t="s">
        <v>20</v>
      </c>
      <c r="B3501" s="9" t="s">
        <v>3074</v>
      </c>
      <c r="C3501" s="13">
        <v>71</v>
      </c>
      <c r="D3501" s="13">
        <v>116</v>
      </c>
      <c r="E3501" s="13">
        <v>107</v>
      </c>
      <c r="F3501" s="13">
        <v>658</v>
      </c>
      <c r="G3501" s="9" t="s">
        <v>1347</v>
      </c>
      <c r="H3501" s="13">
        <v>893</v>
      </c>
      <c r="I3501" s="13">
        <v>14612840</v>
      </c>
      <c r="J3501" s="9" t="s">
        <v>1074</v>
      </c>
      <c r="K3501" s="9" t="s">
        <v>2909</v>
      </c>
      <c r="L3501" s="9"/>
      <c r="M3501" s="13"/>
      <c r="N3501" s="13"/>
      <c r="O3501" s="9"/>
      <c r="P3501" s="13"/>
      <c r="Q3501" s="13">
        <v>37</v>
      </c>
      <c r="R3501" s="9" t="s">
        <v>25</v>
      </c>
      <c r="S3501" s="9" t="s">
        <v>26</v>
      </c>
      <c r="T3501" s="9" t="s">
        <v>27</v>
      </c>
      <c r="U3501" s="13">
        <v>7000000</v>
      </c>
      <c r="V3501" s="13">
        <v>2014</v>
      </c>
      <c r="W3501" s="13">
        <v>664</v>
      </c>
      <c r="X3501" s="13">
        <v>6.9</v>
      </c>
      <c r="Y3501" s="13"/>
      <c r="Z3501" s="14">
        <v>0</v>
      </c>
    </row>
    <row r="3502" spans="1:26" x14ac:dyDescent="0.25">
      <c r="A3502" s="5" t="s">
        <v>20</v>
      </c>
      <c r="B3502" s="6" t="s">
        <v>3819</v>
      </c>
      <c r="C3502" s="11">
        <v>281</v>
      </c>
      <c r="D3502" s="11">
        <v>99</v>
      </c>
      <c r="E3502" s="11">
        <v>192</v>
      </c>
      <c r="F3502" s="11">
        <v>292</v>
      </c>
      <c r="G3502" s="6" t="s">
        <v>3820</v>
      </c>
      <c r="H3502" s="11">
        <v>14000</v>
      </c>
      <c r="I3502" s="11">
        <v>9166863</v>
      </c>
      <c r="J3502" s="6" t="s">
        <v>1074</v>
      </c>
      <c r="K3502" s="6" t="s">
        <v>4459</v>
      </c>
      <c r="L3502" s="6"/>
      <c r="M3502" s="11"/>
      <c r="N3502" s="11"/>
      <c r="O3502" s="6"/>
      <c r="P3502" s="11"/>
      <c r="Q3502" s="11">
        <v>247</v>
      </c>
      <c r="R3502" s="6" t="s">
        <v>25</v>
      </c>
      <c r="S3502" s="6" t="s">
        <v>26</v>
      </c>
      <c r="T3502" s="6" t="s">
        <v>249</v>
      </c>
      <c r="U3502" s="11">
        <v>7000000</v>
      </c>
      <c r="V3502" s="11">
        <v>2009</v>
      </c>
      <c r="W3502" s="11">
        <v>343</v>
      </c>
      <c r="X3502" s="11">
        <v>7.6</v>
      </c>
      <c r="Y3502" s="11">
        <v>2.35</v>
      </c>
      <c r="Z3502" s="12">
        <v>16000</v>
      </c>
    </row>
    <row r="3503" spans="1:26" x14ac:dyDescent="0.25">
      <c r="A3503" s="8" t="s">
        <v>20</v>
      </c>
      <c r="B3503" s="9" t="s">
        <v>212</v>
      </c>
      <c r="C3503" s="13">
        <v>114</v>
      </c>
      <c r="D3503" s="13">
        <v>164</v>
      </c>
      <c r="E3503" s="13">
        <v>17000</v>
      </c>
      <c r="F3503" s="13">
        <v>159</v>
      </c>
      <c r="G3503" s="9" t="s">
        <v>3821</v>
      </c>
      <c r="H3503" s="13">
        <v>883</v>
      </c>
      <c r="I3503" s="13">
        <v>8373585</v>
      </c>
      <c r="J3503" s="9" t="s">
        <v>1074</v>
      </c>
      <c r="K3503" s="9"/>
      <c r="L3503" s="9"/>
      <c r="M3503" s="13"/>
      <c r="N3503" s="13"/>
      <c r="O3503" s="9"/>
      <c r="P3503" s="13"/>
      <c r="Q3503" s="13">
        <v>308</v>
      </c>
      <c r="R3503" s="9" t="s">
        <v>25</v>
      </c>
      <c r="S3503" s="9" t="s">
        <v>26</v>
      </c>
      <c r="T3503" s="9" t="s">
        <v>249</v>
      </c>
      <c r="U3503" s="13">
        <v>7000000</v>
      </c>
      <c r="V3503" s="13">
        <v>1988</v>
      </c>
      <c r="W3503" s="13">
        <v>618</v>
      </c>
      <c r="X3503" s="13">
        <v>7.6</v>
      </c>
      <c r="Y3503" s="13">
        <v>1.85</v>
      </c>
      <c r="Z3503" s="14">
        <v>0</v>
      </c>
    </row>
    <row r="3504" spans="1:26" x14ac:dyDescent="0.25">
      <c r="A3504" s="5" t="s">
        <v>20</v>
      </c>
      <c r="B3504" s="6" t="s">
        <v>3745</v>
      </c>
      <c r="C3504" s="11">
        <v>72</v>
      </c>
      <c r="D3504" s="11">
        <v>96</v>
      </c>
      <c r="E3504" s="11">
        <v>30</v>
      </c>
      <c r="F3504" s="11">
        <v>407</v>
      </c>
      <c r="G3504" s="6" t="s">
        <v>3822</v>
      </c>
      <c r="H3504" s="11">
        <v>761</v>
      </c>
      <c r="I3504" s="11">
        <v>7292175</v>
      </c>
      <c r="J3504" s="6" t="s">
        <v>599</v>
      </c>
      <c r="K3504" s="6" t="s">
        <v>1074</v>
      </c>
      <c r="L3504" s="6" t="s">
        <v>4459</v>
      </c>
      <c r="M3504" s="11"/>
      <c r="N3504" s="11"/>
      <c r="O3504" s="6"/>
      <c r="P3504" s="11"/>
      <c r="Q3504" s="11">
        <v>100</v>
      </c>
      <c r="R3504" s="6" t="s">
        <v>25</v>
      </c>
      <c r="S3504" s="6" t="s">
        <v>26</v>
      </c>
      <c r="T3504" s="6" t="s">
        <v>249</v>
      </c>
      <c r="U3504" s="11">
        <v>7000000</v>
      </c>
      <c r="V3504" s="11">
        <v>1999</v>
      </c>
      <c r="W3504" s="11">
        <v>412</v>
      </c>
      <c r="X3504" s="11">
        <v>6.4</v>
      </c>
      <c r="Y3504" s="11">
        <v>1.85</v>
      </c>
      <c r="Z3504" s="12">
        <v>0</v>
      </c>
    </row>
    <row r="3505" spans="1:26" x14ac:dyDescent="0.25">
      <c r="A3505" s="8" t="s">
        <v>20</v>
      </c>
      <c r="B3505" s="9" t="s">
        <v>3588</v>
      </c>
      <c r="C3505" s="13">
        <v>119</v>
      </c>
      <c r="D3505" s="13">
        <v>122</v>
      </c>
      <c r="E3505" s="13">
        <v>98</v>
      </c>
      <c r="F3505" s="13">
        <v>397</v>
      </c>
      <c r="G3505" s="9" t="s">
        <v>1191</v>
      </c>
      <c r="H3505" s="13">
        <v>729</v>
      </c>
      <c r="I3505" s="13">
        <v>6601079</v>
      </c>
      <c r="J3505" s="9" t="s">
        <v>599</v>
      </c>
      <c r="K3505" s="9" t="s">
        <v>1074</v>
      </c>
      <c r="L3505" s="9" t="s">
        <v>3976</v>
      </c>
      <c r="M3505" s="13" t="s">
        <v>4459</v>
      </c>
      <c r="N3505" s="13"/>
      <c r="O3505" s="9"/>
      <c r="P3505" s="13"/>
      <c r="Q3505" s="13">
        <v>276</v>
      </c>
      <c r="R3505" s="9" t="s">
        <v>25</v>
      </c>
      <c r="S3505" s="9" t="s">
        <v>34</v>
      </c>
      <c r="T3505" s="9" t="s">
        <v>27</v>
      </c>
      <c r="U3505" s="13">
        <v>7000000</v>
      </c>
      <c r="V3505" s="13">
        <v>2004</v>
      </c>
      <c r="W3505" s="13">
        <v>579</v>
      </c>
      <c r="X3505" s="13">
        <v>6.2</v>
      </c>
      <c r="Y3505" s="13">
        <v>2.35</v>
      </c>
      <c r="Z3505" s="14">
        <v>0</v>
      </c>
    </row>
    <row r="3506" spans="1:26" x14ac:dyDescent="0.25">
      <c r="A3506" s="5" t="s">
        <v>20</v>
      </c>
      <c r="B3506" s="6" t="s">
        <v>459</v>
      </c>
      <c r="C3506" s="11">
        <v>74</v>
      </c>
      <c r="D3506" s="11">
        <v>94</v>
      </c>
      <c r="E3506" s="11">
        <v>176</v>
      </c>
      <c r="F3506" s="11">
        <v>46</v>
      </c>
      <c r="G3506" s="6" t="s">
        <v>3655</v>
      </c>
      <c r="H3506" s="11">
        <v>116</v>
      </c>
      <c r="I3506" s="11">
        <v>6165429</v>
      </c>
      <c r="J3506" s="6" t="s">
        <v>378</v>
      </c>
      <c r="K3506" s="6" t="s">
        <v>3170</v>
      </c>
      <c r="L3506" s="6" t="s">
        <v>1074</v>
      </c>
      <c r="M3506" s="11" t="s">
        <v>5155</v>
      </c>
      <c r="N3506" s="11"/>
      <c r="O3506" s="6"/>
      <c r="P3506" s="11"/>
      <c r="Q3506" s="11">
        <v>249</v>
      </c>
      <c r="R3506" s="6" t="s">
        <v>770</v>
      </c>
      <c r="S3506" s="6" t="s">
        <v>163</v>
      </c>
      <c r="T3506" s="6" t="s">
        <v>54</v>
      </c>
      <c r="U3506" s="11">
        <v>6000000</v>
      </c>
      <c r="V3506" s="11">
        <v>2002</v>
      </c>
      <c r="W3506" s="11">
        <v>93</v>
      </c>
      <c r="X3506" s="11">
        <v>7.5</v>
      </c>
      <c r="Y3506" s="11">
        <v>2.35</v>
      </c>
      <c r="Z3506" s="12">
        <v>0</v>
      </c>
    </row>
    <row r="3507" spans="1:26" x14ac:dyDescent="0.25">
      <c r="A3507" s="8" t="s">
        <v>20</v>
      </c>
      <c r="B3507" s="9" t="s">
        <v>2491</v>
      </c>
      <c r="C3507" s="13">
        <v>25</v>
      </c>
      <c r="D3507" s="13">
        <v>93</v>
      </c>
      <c r="E3507" s="13">
        <v>70</v>
      </c>
      <c r="F3507" s="13">
        <v>442</v>
      </c>
      <c r="G3507" s="9" t="s">
        <v>1517</v>
      </c>
      <c r="H3507" s="13">
        <v>692</v>
      </c>
      <c r="I3507" s="13">
        <v>5694308</v>
      </c>
      <c r="J3507" s="9" t="s">
        <v>599</v>
      </c>
      <c r="K3507" s="9" t="s">
        <v>5506</v>
      </c>
      <c r="L3507" s="9"/>
      <c r="M3507" s="13"/>
      <c r="N3507" s="13"/>
      <c r="O3507" s="9"/>
      <c r="P3507" s="13"/>
      <c r="Q3507" s="13">
        <v>46</v>
      </c>
      <c r="R3507" s="9" t="s">
        <v>25</v>
      </c>
      <c r="S3507" s="9" t="s">
        <v>26</v>
      </c>
      <c r="T3507" s="9" t="s">
        <v>27</v>
      </c>
      <c r="U3507" s="13">
        <v>7000000</v>
      </c>
      <c r="V3507" s="13">
        <v>2007</v>
      </c>
      <c r="W3507" s="13">
        <v>585</v>
      </c>
      <c r="X3507" s="13">
        <v>2</v>
      </c>
      <c r="Y3507" s="13">
        <v>1.85</v>
      </c>
      <c r="Z3507" s="14">
        <v>446</v>
      </c>
    </row>
    <row r="3508" spans="1:26" x14ac:dyDescent="0.25">
      <c r="A3508" s="5" t="s">
        <v>20</v>
      </c>
      <c r="B3508" s="6" t="s">
        <v>3824</v>
      </c>
      <c r="C3508" s="11">
        <v>39</v>
      </c>
      <c r="D3508" s="11">
        <v>96</v>
      </c>
      <c r="E3508" s="11">
        <v>6</v>
      </c>
      <c r="F3508" s="11">
        <v>38</v>
      </c>
      <c r="G3508" s="6" t="s">
        <v>775</v>
      </c>
      <c r="H3508" s="11">
        <v>206</v>
      </c>
      <c r="I3508" s="11">
        <v>5430822</v>
      </c>
      <c r="J3508" s="6" t="s">
        <v>497</v>
      </c>
      <c r="K3508" s="6" t="s">
        <v>5507</v>
      </c>
      <c r="L3508" s="6" t="s">
        <v>1786</v>
      </c>
      <c r="M3508" s="11" t="s">
        <v>2970</v>
      </c>
      <c r="N3508" s="11" t="s">
        <v>2604</v>
      </c>
      <c r="O3508" s="6"/>
      <c r="P3508" s="11"/>
      <c r="Q3508" s="11">
        <v>75</v>
      </c>
      <c r="R3508" s="6" t="s">
        <v>25</v>
      </c>
      <c r="S3508" s="6" t="s">
        <v>34</v>
      </c>
      <c r="T3508" s="6" t="s">
        <v>249</v>
      </c>
      <c r="U3508" s="11">
        <v>7000000</v>
      </c>
      <c r="V3508" s="11">
        <v>1992</v>
      </c>
      <c r="W3508" s="11">
        <v>192</v>
      </c>
      <c r="X3508" s="11">
        <v>6.2</v>
      </c>
      <c r="Y3508" s="11">
        <v>1.85</v>
      </c>
      <c r="Z3508" s="12">
        <v>0</v>
      </c>
    </row>
    <row r="3509" spans="1:26" x14ac:dyDescent="0.25">
      <c r="A3509" s="8" t="s">
        <v>20</v>
      </c>
      <c r="B3509" s="9" t="s">
        <v>42</v>
      </c>
      <c r="C3509" s="13">
        <v>27</v>
      </c>
      <c r="D3509" s="13">
        <v>60</v>
      </c>
      <c r="E3509" s="13"/>
      <c r="F3509" s="13">
        <v>346</v>
      </c>
      <c r="G3509" s="9" t="s">
        <v>1278</v>
      </c>
      <c r="H3509" s="13">
        <v>787</v>
      </c>
      <c r="I3509" s="13"/>
      <c r="J3509" s="9" t="s">
        <v>497</v>
      </c>
      <c r="K3509" s="9" t="s">
        <v>5507</v>
      </c>
      <c r="L3509" s="9" t="s">
        <v>1074</v>
      </c>
      <c r="M3509" s="13" t="s">
        <v>2604</v>
      </c>
      <c r="N3509" s="13"/>
      <c r="O3509" s="9"/>
      <c r="P3509" s="13"/>
      <c r="Q3509" s="13">
        <v>83</v>
      </c>
      <c r="R3509" s="9" t="s">
        <v>25</v>
      </c>
      <c r="S3509" s="9" t="s">
        <v>26</v>
      </c>
      <c r="T3509" s="9" t="s">
        <v>42</v>
      </c>
      <c r="U3509" s="13"/>
      <c r="V3509" s="13"/>
      <c r="W3509" s="13">
        <v>485</v>
      </c>
      <c r="X3509" s="13">
        <v>7.7</v>
      </c>
      <c r="Y3509" s="13">
        <v>16</v>
      </c>
      <c r="Z3509" s="14">
        <v>0</v>
      </c>
    </row>
    <row r="3510" spans="1:26" x14ac:dyDescent="0.25">
      <c r="A3510" s="5" t="s">
        <v>20</v>
      </c>
      <c r="B3510" s="6" t="s">
        <v>3825</v>
      </c>
      <c r="C3510" s="11">
        <v>27</v>
      </c>
      <c r="D3510" s="11">
        <v>113</v>
      </c>
      <c r="E3510" s="11">
        <v>7</v>
      </c>
      <c r="F3510" s="11">
        <v>35</v>
      </c>
      <c r="G3510" s="6" t="s">
        <v>3826</v>
      </c>
      <c r="H3510" s="11">
        <v>11000</v>
      </c>
      <c r="I3510" s="11">
        <v>4720371</v>
      </c>
      <c r="J3510" s="6" t="s">
        <v>378</v>
      </c>
      <c r="K3510" s="6" t="s">
        <v>3170</v>
      </c>
      <c r="L3510" s="6" t="s">
        <v>1074</v>
      </c>
      <c r="M3510" s="11"/>
      <c r="N3510" s="11"/>
      <c r="O3510" s="6"/>
      <c r="P3510" s="11"/>
      <c r="Q3510" s="11">
        <v>85</v>
      </c>
      <c r="R3510" s="6" t="s">
        <v>25</v>
      </c>
      <c r="S3510" s="6" t="s">
        <v>26</v>
      </c>
      <c r="T3510" s="6" t="s">
        <v>54</v>
      </c>
      <c r="U3510" s="11">
        <v>7000000</v>
      </c>
      <c r="V3510" s="11">
        <v>2001</v>
      </c>
      <c r="W3510" s="11">
        <v>43</v>
      </c>
      <c r="X3510" s="11">
        <v>6.5</v>
      </c>
      <c r="Y3510" s="11">
        <v>1.85</v>
      </c>
      <c r="Z3510" s="12">
        <v>650</v>
      </c>
    </row>
    <row r="3511" spans="1:26" x14ac:dyDescent="0.25">
      <c r="A3511" s="8" t="s">
        <v>20</v>
      </c>
      <c r="B3511" s="9" t="s">
        <v>42</v>
      </c>
      <c r="C3511" s="13">
        <v>11</v>
      </c>
      <c r="D3511" s="13">
        <v>60</v>
      </c>
      <c r="E3511" s="13"/>
      <c r="F3511" s="13">
        <v>652</v>
      </c>
      <c r="G3511" s="9" t="s">
        <v>1360</v>
      </c>
      <c r="H3511" s="13">
        <v>10000</v>
      </c>
      <c r="I3511" s="13"/>
      <c r="J3511" s="9" t="s">
        <v>497</v>
      </c>
      <c r="K3511" s="9" t="s">
        <v>1074</v>
      </c>
      <c r="L3511" s="9" t="s">
        <v>5505</v>
      </c>
      <c r="M3511" s="13" t="s">
        <v>2970</v>
      </c>
      <c r="N3511" s="13"/>
      <c r="O3511" s="9"/>
      <c r="P3511" s="13"/>
      <c r="Q3511" s="13">
        <v>160</v>
      </c>
      <c r="R3511" s="9" t="s">
        <v>25</v>
      </c>
      <c r="S3511" s="9" t="s">
        <v>26</v>
      </c>
      <c r="T3511" s="9" t="s">
        <v>436</v>
      </c>
      <c r="U3511" s="13"/>
      <c r="V3511" s="13"/>
      <c r="W3511" s="13">
        <v>794</v>
      </c>
      <c r="X3511" s="13">
        <v>7.4</v>
      </c>
      <c r="Y3511" s="13">
        <v>1.33</v>
      </c>
      <c r="Z3511" s="14">
        <v>0</v>
      </c>
    </row>
    <row r="3512" spans="1:26" x14ac:dyDescent="0.25">
      <c r="A3512" s="5" t="s">
        <v>20</v>
      </c>
      <c r="B3512" s="6" t="s">
        <v>3612</v>
      </c>
      <c r="C3512" s="11">
        <v>29</v>
      </c>
      <c r="D3512" s="11">
        <v>192</v>
      </c>
      <c r="E3512" s="11">
        <v>147</v>
      </c>
      <c r="F3512" s="11">
        <v>397</v>
      </c>
      <c r="G3512" s="6" t="s">
        <v>3440</v>
      </c>
      <c r="H3512" s="11">
        <v>8000</v>
      </c>
      <c r="I3512" s="11">
        <v>2921738</v>
      </c>
      <c r="J3512" s="6" t="s">
        <v>1074</v>
      </c>
      <c r="K3512" s="6" t="s">
        <v>3976</v>
      </c>
      <c r="L3512" s="6" t="s">
        <v>4459</v>
      </c>
      <c r="M3512" s="11"/>
      <c r="N3512" s="11"/>
      <c r="O3512" s="6"/>
      <c r="P3512" s="11"/>
      <c r="Q3512" s="11">
        <v>119</v>
      </c>
      <c r="R3512" s="6" t="s">
        <v>1600</v>
      </c>
      <c r="S3512" s="6" t="s">
        <v>1601</v>
      </c>
      <c r="T3512" s="6" t="s">
        <v>42</v>
      </c>
      <c r="U3512" s="11">
        <v>7000000</v>
      </c>
      <c r="V3512" s="11">
        <v>2004</v>
      </c>
      <c r="W3512" s="11">
        <v>860</v>
      </c>
      <c r="X3512" s="11">
        <v>7.9</v>
      </c>
      <c r="Y3512" s="11">
        <v>2.35</v>
      </c>
      <c r="Z3512" s="12">
        <v>2000</v>
      </c>
    </row>
    <row r="3513" spans="1:26" x14ac:dyDescent="0.25">
      <c r="A3513" s="8" t="s">
        <v>20</v>
      </c>
      <c r="B3513" s="9" t="s">
        <v>681</v>
      </c>
      <c r="C3513" s="13">
        <v>158</v>
      </c>
      <c r="D3513" s="13">
        <v>99</v>
      </c>
      <c r="E3513" s="13">
        <v>342</v>
      </c>
      <c r="F3513" s="13">
        <v>501</v>
      </c>
      <c r="G3513" s="9" t="s">
        <v>3827</v>
      </c>
      <c r="H3513" s="13">
        <v>1000</v>
      </c>
      <c r="I3513" s="13">
        <v>2344847</v>
      </c>
      <c r="J3513" s="9" t="s">
        <v>1074</v>
      </c>
      <c r="K3513" s="9" t="s">
        <v>5506</v>
      </c>
      <c r="L3513" s="9"/>
      <c r="M3513" s="13"/>
      <c r="N3513" s="13"/>
      <c r="O3513" s="9"/>
      <c r="P3513" s="13"/>
      <c r="Q3513" s="13">
        <v>119</v>
      </c>
      <c r="R3513" s="9" t="s">
        <v>25</v>
      </c>
      <c r="S3513" s="9" t="s">
        <v>26</v>
      </c>
      <c r="T3513" s="9" t="s">
        <v>249</v>
      </c>
      <c r="U3513" s="13">
        <v>7000000</v>
      </c>
      <c r="V3513" s="13">
        <v>2008</v>
      </c>
      <c r="W3513" s="13">
        <v>518</v>
      </c>
      <c r="X3513" s="13">
        <v>6.8</v>
      </c>
      <c r="Y3513" s="13">
        <v>2.35</v>
      </c>
      <c r="Z3513" s="14">
        <v>0</v>
      </c>
    </row>
    <row r="3514" spans="1:26" x14ac:dyDescent="0.25">
      <c r="A3514" s="5" t="s">
        <v>20</v>
      </c>
      <c r="B3514" s="6" t="s">
        <v>3521</v>
      </c>
      <c r="C3514" s="11">
        <v>223</v>
      </c>
      <c r="D3514" s="11">
        <v>91</v>
      </c>
      <c r="E3514" s="11">
        <v>157</v>
      </c>
      <c r="F3514" s="11">
        <v>224</v>
      </c>
      <c r="G3514" s="6" t="s">
        <v>1879</v>
      </c>
      <c r="H3514" s="11">
        <v>490</v>
      </c>
      <c r="I3514" s="11">
        <v>7455447</v>
      </c>
      <c r="J3514" s="6" t="s">
        <v>599</v>
      </c>
      <c r="K3514" s="6" t="s">
        <v>1074</v>
      </c>
      <c r="L3514" s="6" t="s">
        <v>4459</v>
      </c>
      <c r="M3514" s="11"/>
      <c r="N3514" s="11"/>
      <c r="O3514" s="6"/>
      <c r="P3514" s="11"/>
      <c r="Q3514" s="11">
        <v>126</v>
      </c>
      <c r="R3514" s="6" t="s">
        <v>25</v>
      </c>
      <c r="S3514" s="6" t="s">
        <v>26</v>
      </c>
      <c r="T3514" s="6" t="s">
        <v>249</v>
      </c>
      <c r="U3514" s="11">
        <v>7000000</v>
      </c>
      <c r="V3514" s="11">
        <v>2010</v>
      </c>
      <c r="W3514" s="11">
        <v>259</v>
      </c>
      <c r="X3514" s="11">
        <v>6.3</v>
      </c>
      <c r="Y3514" s="11">
        <v>1.85</v>
      </c>
      <c r="Z3514" s="12">
        <v>0</v>
      </c>
    </row>
    <row r="3515" spans="1:26" x14ac:dyDescent="0.25">
      <c r="A3515" s="8" t="s">
        <v>20</v>
      </c>
      <c r="B3515" s="9" t="s">
        <v>3829</v>
      </c>
      <c r="C3515" s="13">
        <v>25</v>
      </c>
      <c r="D3515" s="13">
        <v>100</v>
      </c>
      <c r="E3515" s="13">
        <v>0</v>
      </c>
      <c r="F3515" s="13">
        <v>359</v>
      </c>
      <c r="G3515" s="9" t="s">
        <v>3830</v>
      </c>
      <c r="H3515" s="13">
        <v>655</v>
      </c>
      <c r="I3515" s="13">
        <v>2148212</v>
      </c>
      <c r="J3515" s="9" t="s">
        <v>1074</v>
      </c>
      <c r="K3515" s="9" t="s">
        <v>4118</v>
      </c>
      <c r="L3515" s="9"/>
      <c r="M3515" s="13"/>
      <c r="N3515" s="13"/>
      <c r="O3515" s="9"/>
      <c r="P3515" s="13"/>
      <c r="Q3515" s="13">
        <v>20</v>
      </c>
      <c r="R3515" s="9" t="s">
        <v>25</v>
      </c>
      <c r="S3515" s="9" t="s">
        <v>26</v>
      </c>
      <c r="T3515" s="9" t="s">
        <v>54</v>
      </c>
      <c r="U3515" s="13">
        <v>7000000</v>
      </c>
      <c r="V3515" s="13">
        <v>1999</v>
      </c>
      <c r="W3515" s="13">
        <v>476</v>
      </c>
      <c r="X3515" s="13">
        <v>6.3</v>
      </c>
      <c r="Y3515" s="13">
        <v>1.85</v>
      </c>
      <c r="Z3515" s="14">
        <v>157</v>
      </c>
    </row>
    <row r="3516" spans="1:26" x14ac:dyDescent="0.25">
      <c r="A3516" s="5" t="s">
        <v>20</v>
      </c>
      <c r="B3516" s="6" t="s">
        <v>3288</v>
      </c>
      <c r="C3516" s="11">
        <v>97</v>
      </c>
      <c r="D3516" s="11">
        <v>105</v>
      </c>
      <c r="E3516" s="11">
        <v>261</v>
      </c>
      <c r="F3516" s="11">
        <v>617</v>
      </c>
      <c r="G3516" s="6" t="s">
        <v>923</v>
      </c>
      <c r="H3516" s="11">
        <v>783</v>
      </c>
      <c r="I3516" s="11">
        <v>2062066</v>
      </c>
      <c r="J3516" s="6" t="s">
        <v>3170</v>
      </c>
      <c r="K3516" s="6" t="s">
        <v>5507</v>
      </c>
      <c r="L3516" s="6" t="s">
        <v>1074</v>
      </c>
      <c r="M3516" s="11"/>
      <c r="N3516" s="11"/>
      <c r="O3516" s="6"/>
      <c r="P3516" s="11"/>
      <c r="Q3516" s="11">
        <v>147</v>
      </c>
      <c r="R3516" s="6" t="s">
        <v>25</v>
      </c>
      <c r="S3516" s="6" t="s">
        <v>26</v>
      </c>
      <c r="T3516" s="6" t="s">
        <v>249</v>
      </c>
      <c r="U3516" s="11">
        <v>7000000</v>
      </c>
      <c r="V3516" s="11">
        <v>2002</v>
      </c>
      <c r="W3516" s="11">
        <v>658</v>
      </c>
      <c r="X3516" s="11">
        <v>6.6</v>
      </c>
      <c r="Y3516" s="11">
        <v>1.85</v>
      </c>
      <c r="Z3516" s="12">
        <v>357</v>
      </c>
    </row>
    <row r="3517" spans="1:26" x14ac:dyDescent="0.25">
      <c r="A3517" s="8" t="s">
        <v>20</v>
      </c>
      <c r="B3517" s="9" t="s">
        <v>3298</v>
      </c>
      <c r="C3517" s="13">
        <v>117</v>
      </c>
      <c r="D3517" s="13">
        <v>99</v>
      </c>
      <c r="E3517" s="13">
        <v>60</v>
      </c>
      <c r="F3517" s="13">
        <v>628</v>
      </c>
      <c r="G3517" s="9" t="s">
        <v>1827</v>
      </c>
      <c r="H3517" s="13">
        <v>4000</v>
      </c>
      <c r="I3517" s="13">
        <v>1654367</v>
      </c>
      <c r="J3517" s="9" t="s">
        <v>3170</v>
      </c>
      <c r="K3517" s="9" t="s">
        <v>1074</v>
      </c>
      <c r="L3517" s="9"/>
      <c r="M3517" s="13"/>
      <c r="N3517" s="13"/>
      <c r="O3517" s="9"/>
      <c r="P3517" s="13"/>
      <c r="Q3517" s="13">
        <v>106</v>
      </c>
      <c r="R3517" s="9" t="s">
        <v>25</v>
      </c>
      <c r="S3517" s="9" t="s">
        <v>26</v>
      </c>
      <c r="T3517" s="9" t="s">
        <v>249</v>
      </c>
      <c r="U3517" s="13">
        <v>7000000</v>
      </c>
      <c r="V3517" s="13">
        <v>2006</v>
      </c>
      <c r="W3517" s="13">
        <v>787</v>
      </c>
      <c r="X3517" s="13">
        <v>6.4</v>
      </c>
      <c r="Y3517" s="13">
        <v>1.85</v>
      </c>
      <c r="Z3517" s="14">
        <v>3000</v>
      </c>
    </row>
    <row r="3518" spans="1:26" x14ac:dyDescent="0.25">
      <c r="A3518" s="5" t="s">
        <v>20</v>
      </c>
      <c r="B3518" s="6" t="s">
        <v>3831</v>
      </c>
      <c r="C3518" s="11">
        <v>389</v>
      </c>
      <c r="D3518" s="11">
        <v>112</v>
      </c>
      <c r="E3518" s="11">
        <v>159</v>
      </c>
      <c r="F3518" s="11">
        <v>77</v>
      </c>
      <c r="G3518" s="6" t="s">
        <v>1361</v>
      </c>
      <c r="H3518" s="11">
        <v>3000</v>
      </c>
      <c r="I3518" s="11">
        <v>1738692</v>
      </c>
      <c r="J3518" s="6" t="s">
        <v>1074</v>
      </c>
      <c r="K3518" s="6" t="s">
        <v>2604</v>
      </c>
      <c r="L3518" s="6"/>
      <c r="M3518" s="11"/>
      <c r="N3518" s="11"/>
      <c r="O3518" s="6"/>
      <c r="P3518" s="11"/>
      <c r="Q3518" s="11">
        <v>301</v>
      </c>
      <c r="R3518" s="6" t="s">
        <v>25</v>
      </c>
      <c r="S3518" s="6" t="s">
        <v>34</v>
      </c>
      <c r="T3518" s="6" t="s">
        <v>249</v>
      </c>
      <c r="U3518" s="11">
        <v>7000000</v>
      </c>
      <c r="V3518" s="11">
        <v>2011</v>
      </c>
      <c r="W3518" s="11">
        <v>294</v>
      </c>
      <c r="X3518" s="11">
        <v>7.5</v>
      </c>
      <c r="Y3518" s="11">
        <v>2.35</v>
      </c>
      <c r="Z3518" s="12">
        <v>38000</v>
      </c>
    </row>
    <row r="3519" spans="1:26" x14ac:dyDescent="0.25">
      <c r="A3519" s="8" t="s">
        <v>20</v>
      </c>
      <c r="B3519" s="9" t="s">
        <v>3832</v>
      </c>
      <c r="C3519" s="13">
        <v>9</v>
      </c>
      <c r="D3519" s="13">
        <v>100</v>
      </c>
      <c r="E3519" s="13">
        <v>0</v>
      </c>
      <c r="F3519" s="13">
        <v>149</v>
      </c>
      <c r="G3519" s="9" t="s">
        <v>3161</v>
      </c>
      <c r="H3519" s="13">
        <v>2000</v>
      </c>
      <c r="I3519" s="13">
        <v>2209479</v>
      </c>
      <c r="J3519" s="9" t="s">
        <v>1074</v>
      </c>
      <c r="K3519" s="9" t="s">
        <v>4118</v>
      </c>
      <c r="L3519" s="9"/>
      <c r="M3519" s="13"/>
      <c r="N3519" s="13"/>
      <c r="O3519" s="9"/>
      <c r="P3519" s="13"/>
      <c r="Q3519" s="13">
        <v>34</v>
      </c>
      <c r="R3519" s="9" t="s">
        <v>25</v>
      </c>
      <c r="S3519" s="9" t="s">
        <v>34</v>
      </c>
      <c r="T3519" s="9" t="s">
        <v>54</v>
      </c>
      <c r="U3519" s="13"/>
      <c r="V3519" s="13">
        <v>2013</v>
      </c>
      <c r="W3519" s="13">
        <v>627</v>
      </c>
      <c r="X3519" s="13">
        <v>5.8</v>
      </c>
      <c r="Y3519" s="13"/>
      <c r="Z3519" s="14">
        <v>962</v>
      </c>
    </row>
    <row r="3520" spans="1:26" x14ac:dyDescent="0.25">
      <c r="A3520" s="5" t="s">
        <v>20</v>
      </c>
      <c r="B3520" s="6" t="s">
        <v>3833</v>
      </c>
      <c r="C3520" s="11">
        <v>34</v>
      </c>
      <c r="D3520" s="11">
        <v>99</v>
      </c>
      <c r="E3520" s="11">
        <v>2</v>
      </c>
      <c r="F3520" s="11">
        <v>455</v>
      </c>
      <c r="G3520" s="6" t="s">
        <v>2069</v>
      </c>
      <c r="H3520" s="11">
        <v>1000</v>
      </c>
      <c r="I3520" s="11">
        <v>1889522</v>
      </c>
      <c r="J3520" s="6" t="s">
        <v>1074</v>
      </c>
      <c r="K3520" s="6" t="s">
        <v>5506</v>
      </c>
      <c r="L3520" s="6"/>
      <c r="M3520" s="11"/>
      <c r="N3520" s="11"/>
      <c r="O3520" s="6"/>
      <c r="P3520" s="11"/>
      <c r="Q3520" s="11">
        <v>12</v>
      </c>
      <c r="R3520" s="6" t="s">
        <v>25</v>
      </c>
      <c r="S3520" s="6" t="s">
        <v>26</v>
      </c>
      <c r="T3520" s="6" t="s">
        <v>126</v>
      </c>
      <c r="U3520" s="11">
        <v>7000000</v>
      </c>
      <c r="V3520" s="11">
        <v>2009</v>
      </c>
      <c r="W3520" s="11">
        <v>690</v>
      </c>
      <c r="X3520" s="11">
        <v>6.5</v>
      </c>
      <c r="Y3520" s="11">
        <v>2.35</v>
      </c>
      <c r="Z3520" s="12">
        <v>797</v>
      </c>
    </row>
    <row r="3521" spans="1:26" x14ac:dyDescent="0.25">
      <c r="A3521" s="8" t="s">
        <v>20</v>
      </c>
      <c r="B3521" s="9" t="s">
        <v>1445</v>
      </c>
      <c r="C3521" s="13">
        <v>7</v>
      </c>
      <c r="D3521" s="13">
        <v>100</v>
      </c>
      <c r="E3521" s="13">
        <v>161</v>
      </c>
      <c r="F3521" s="13">
        <v>172</v>
      </c>
      <c r="G3521" s="9" t="s">
        <v>2887</v>
      </c>
      <c r="H3521" s="13">
        <v>10000</v>
      </c>
      <c r="I3521" s="13"/>
      <c r="J3521" s="9" t="s">
        <v>599</v>
      </c>
      <c r="K3521" s="9" t="s">
        <v>1074</v>
      </c>
      <c r="L3521" s="9" t="s">
        <v>4118</v>
      </c>
      <c r="M3521" s="13"/>
      <c r="N3521" s="13"/>
      <c r="O3521" s="9"/>
      <c r="P3521" s="13"/>
      <c r="Q3521" s="13">
        <v>16</v>
      </c>
      <c r="R3521" s="9" t="s">
        <v>25</v>
      </c>
      <c r="S3521" s="9" t="s">
        <v>121</v>
      </c>
      <c r="T3521" s="9" t="s">
        <v>249</v>
      </c>
      <c r="U3521" s="13">
        <v>7000000</v>
      </c>
      <c r="V3521" s="13">
        <v>1983</v>
      </c>
      <c r="W3521" s="13">
        <v>422</v>
      </c>
      <c r="X3521" s="13">
        <v>4.8</v>
      </c>
      <c r="Y3521" s="13"/>
      <c r="Z3521" s="14">
        <v>168</v>
      </c>
    </row>
    <row r="3522" spans="1:26" x14ac:dyDescent="0.25">
      <c r="A3522" s="5" t="s">
        <v>20</v>
      </c>
      <c r="B3522" s="6" t="s">
        <v>3784</v>
      </c>
      <c r="C3522" s="11">
        <v>161</v>
      </c>
      <c r="D3522" s="11">
        <v>125</v>
      </c>
      <c r="E3522" s="11">
        <v>127</v>
      </c>
      <c r="F3522" s="11">
        <v>798</v>
      </c>
      <c r="G3522" s="6" t="s">
        <v>1837</v>
      </c>
      <c r="H3522" s="11">
        <v>6000</v>
      </c>
      <c r="I3522" s="11">
        <v>1110286</v>
      </c>
      <c r="J3522" s="6" t="s">
        <v>1074</v>
      </c>
      <c r="K3522" s="6" t="s">
        <v>4459</v>
      </c>
      <c r="L3522" s="6"/>
      <c r="M3522" s="11"/>
      <c r="N3522" s="11"/>
      <c r="O3522" s="6"/>
      <c r="P3522" s="11"/>
      <c r="Q3522" s="11">
        <v>65</v>
      </c>
      <c r="R3522" s="6" t="s">
        <v>25</v>
      </c>
      <c r="S3522" s="6" t="s">
        <v>26</v>
      </c>
      <c r="T3522" s="6" t="s">
        <v>249</v>
      </c>
      <c r="U3522" s="11">
        <v>4825000</v>
      </c>
      <c r="V3522" s="11">
        <v>2009</v>
      </c>
      <c r="W3522" s="11">
        <v>941</v>
      </c>
      <c r="X3522" s="11">
        <v>7.2</v>
      </c>
      <c r="Y3522" s="11">
        <v>2.35</v>
      </c>
      <c r="Z3522" s="12">
        <v>0</v>
      </c>
    </row>
    <row r="3523" spans="1:26" x14ac:dyDescent="0.25">
      <c r="A3523" s="8" t="s">
        <v>20</v>
      </c>
      <c r="B3523" s="9" t="s">
        <v>3834</v>
      </c>
      <c r="C3523" s="13">
        <v>6</v>
      </c>
      <c r="D3523" s="13">
        <v>107</v>
      </c>
      <c r="E3523" s="13">
        <v>6</v>
      </c>
      <c r="F3523" s="13">
        <v>375</v>
      </c>
      <c r="G3523" s="9" t="s">
        <v>3835</v>
      </c>
      <c r="H3523" s="13">
        <v>963</v>
      </c>
      <c r="I3523" s="13">
        <v>1000000</v>
      </c>
      <c r="J3523" s="9" t="s">
        <v>378</v>
      </c>
      <c r="K3523" s="9" t="s">
        <v>1074</v>
      </c>
      <c r="L3523" s="9" t="s">
        <v>4459</v>
      </c>
      <c r="M3523" s="13" t="s">
        <v>5508</v>
      </c>
      <c r="N3523" s="13"/>
      <c r="O3523" s="9"/>
      <c r="P3523" s="13"/>
      <c r="Q3523" s="13">
        <v>26</v>
      </c>
      <c r="R3523" s="9" t="s">
        <v>25</v>
      </c>
      <c r="S3523" s="9" t="s">
        <v>34</v>
      </c>
      <c r="T3523" s="9" t="s">
        <v>54</v>
      </c>
      <c r="U3523" s="13">
        <v>9000000</v>
      </c>
      <c r="V3523" s="13">
        <v>1977</v>
      </c>
      <c r="W3523" s="13">
        <v>750</v>
      </c>
      <c r="X3523" s="13">
        <v>6.3</v>
      </c>
      <c r="Y3523" s="13">
        <v>1.85</v>
      </c>
      <c r="Z3523" s="14">
        <v>122</v>
      </c>
    </row>
    <row r="3524" spans="1:26" x14ac:dyDescent="0.25">
      <c r="A3524" s="5" t="s">
        <v>20</v>
      </c>
      <c r="B3524" s="6" t="s">
        <v>1881</v>
      </c>
      <c r="C3524" s="11">
        <v>16</v>
      </c>
      <c r="D3524" s="11">
        <v>107</v>
      </c>
      <c r="E3524" s="11">
        <v>8</v>
      </c>
      <c r="F3524" s="11">
        <v>39</v>
      </c>
      <c r="G3524" s="6" t="s">
        <v>1863</v>
      </c>
      <c r="H3524" s="11">
        <v>106</v>
      </c>
      <c r="I3524" s="11">
        <v>700000</v>
      </c>
      <c r="J3524" s="6" t="s">
        <v>599</v>
      </c>
      <c r="K3524" s="6" t="s">
        <v>478</v>
      </c>
      <c r="L3524" s="6" t="s">
        <v>2970</v>
      </c>
      <c r="M3524" s="11"/>
      <c r="N3524" s="11"/>
      <c r="O3524" s="6"/>
      <c r="P3524" s="11"/>
      <c r="Q3524" s="11">
        <v>78</v>
      </c>
      <c r="R3524" s="6" t="s">
        <v>537</v>
      </c>
      <c r="S3524" s="6" t="s">
        <v>538</v>
      </c>
      <c r="T3524" s="6" t="s">
        <v>249</v>
      </c>
      <c r="U3524" s="11">
        <v>50000000</v>
      </c>
      <c r="V3524" s="11">
        <v>1993</v>
      </c>
      <c r="W3524" s="11">
        <v>54</v>
      </c>
      <c r="X3524" s="11">
        <v>7</v>
      </c>
      <c r="Y3524" s="11">
        <v>2.35</v>
      </c>
      <c r="Z3524" s="12">
        <v>0</v>
      </c>
    </row>
    <row r="3525" spans="1:26" x14ac:dyDescent="0.25">
      <c r="A3525" s="8" t="s">
        <v>20</v>
      </c>
      <c r="B3525" s="9" t="s">
        <v>1855</v>
      </c>
      <c r="C3525" s="13">
        <v>301</v>
      </c>
      <c r="D3525" s="13">
        <v>97</v>
      </c>
      <c r="E3525" s="13">
        <v>0</v>
      </c>
      <c r="F3525" s="13">
        <v>106</v>
      </c>
      <c r="G3525" s="9" t="s">
        <v>2649</v>
      </c>
      <c r="H3525" s="13">
        <v>227</v>
      </c>
      <c r="I3525" s="13">
        <v>1768416</v>
      </c>
      <c r="J3525" s="9" t="s">
        <v>599</v>
      </c>
      <c r="K3525" s="9" t="s">
        <v>1074</v>
      </c>
      <c r="L3525" s="9"/>
      <c r="M3525" s="13"/>
      <c r="N3525" s="13"/>
      <c r="O3525" s="9"/>
      <c r="P3525" s="13"/>
      <c r="Q3525" s="13">
        <v>198</v>
      </c>
      <c r="R3525" s="9" t="s">
        <v>25</v>
      </c>
      <c r="S3525" s="9" t="s">
        <v>26</v>
      </c>
      <c r="T3525" s="9" t="s">
        <v>249</v>
      </c>
      <c r="U3525" s="13">
        <v>7000000</v>
      </c>
      <c r="V3525" s="13">
        <v>2010</v>
      </c>
      <c r="W3525" s="13">
        <v>218</v>
      </c>
      <c r="X3525" s="13">
        <v>6.3</v>
      </c>
      <c r="Y3525" s="13">
        <v>1.85</v>
      </c>
      <c r="Z3525" s="14">
        <v>0</v>
      </c>
    </row>
    <row r="3526" spans="1:26" x14ac:dyDescent="0.25">
      <c r="A3526" s="5" t="s">
        <v>20</v>
      </c>
      <c r="B3526" s="6" t="s">
        <v>3836</v>
      </c>
      <c r="C3526" s="11">
        <v>52</v>
      </c>
      <c r="D3526" s="11">
        <v>105</v>
      </c>
      <c r="E3526" s="11">
        <v>10</v>
      </c>
      <c r="F3526" s="11">
        <v>184</v>
      </c>
      <c r="G3526" s="6" t="s">
        <v>3837</v>
      </c>
      <c r="H3526" s="11">
        <v>756</v>
      </c>
      <c r="I3526" s="11">
        <v>1425993</v>
      </c>
      <c r="J3526" s="6" t="s">
        <v>599</v>
      </c>
      <c r="K3526" s="6"/>
      <c r="L3526" s="6"/>
      <c r="M3526" s="11"/>
      <c r="N3526" s="11"/>
      <c r="O3526" s="6"/>
      <c r="P3526" s="11"/>
      <c r="Q3526" s="11">
        <v>72</v>
      </c>
      <c r="R3526" s="6" t="s">
        <v>25</v>
      </c>
      <c r="S3526" s="6" t="s">
        <v>26</v>
      </c>
      <c r="T3526" s="6" t="s">
        <v>249</v>
      </c>
      <c r="U3526" s="11"/>
      <c r="V3526" s="11">
        <v>2009</v>
      </c>
      <c r="W3526" s="11">
        <v>216</v>
      </c>
      <c r="X3526" s="11">
        <v>5.3</v>
      </c>
      <c r="Y3526" s="11">
        <v>2.35</v>
      </c>
      <c r="Z3526" s="12">
        <v>0</v>
      </c>
    </row>
    <row r="3527" spans="1:26" x14ac:dyDescent="0.25">
      <c r="A3527" s="8" t="s">
        <v>20</v>
      </c>
      <c r="B3527" s="9" t="s">
        <v>3838</v>
      </c>
      <c r="C3527" s="13">
        <v>12</v>
      </c>
      <c r="D3527" s="13">
        <v>95</v>
      </c>
      <c r="E3527" s="13">
        <v>43</v>
      </c>
      <c r="F3527" s="13">
        <v>611</v>
      </c>
      <c r="G3527" s="9" t="s">
        <v>2851</v>
      </c>
      <c r="H3527" s="13">
        <v>1000</v>
      </c>
      <c r="I3527" s="13">
        <v>306715</v>
      </c>
      <c r="J3527" s="9" t="s">
        <v>599</v>
      </c>
      <c r="K3527" s="9"/>
      <c r="L3527" s="9"/>
      <c r="M3527" s="13"/>
      <c r="N3527" s="13"/>
      <c r="O3527" s="9"/>
      <c r="P3527" s="13"/>
      <c r="Q3527" s="13">
        <v>62</v>
      </c>
      <c r="R3527" s="9" t="s">
        <v>25</v>
      </c>
      <c r="S3527" s="9" t="s">
        <v>26</v>
      </c>
      <c r="T3527" s="9" t="s">
        <v>27</v>
      </c>
      <c r="U3527" s="13">
        <v>10000000</v>
      </c>
      <c r="V3527" s="13">
        <v>1998</v>
      </c>
      <c r="W3527" s="13">
        <v>788</v>
      </c>
      <c r="X3527" s="13">
        <v>2.2999999999999998</v>
      </c>
      <c r="Y3527" s="13">
        <v>1.85</v>
      </c>
      <c r="Z3527" s="14">
        <v>724</v>
      </c>
    </row>
    <row r="3528" spans="1:26" x14ac:dyDescent="0.25">
      <c r="A3528" s="5" t="s">
        <v>20</v>
      </c>
      <c r="B3528" s="6" t="s">
        <v>3839</v>
      </c>
      <c r="C3528" s="11">
        <v>134</v>
      </c>
      <c r="D3528" s="11">
        <v>106</v>
      </c>
      <c r="E3528" s="11">
        <v>58</v>
      </c>
      <c r="F3528" s="11">
        <v>973</v>
      </c>
      <c r="G3528" s="6" t="s">
        <v>339</v>
      </c>
      <c r="H3528" s="11">
        <v>23000</v>
      </c>
      <c r="I3528" s="11">
        <v>382946</v>
      </c>
      <c r="J3528" s="6" t="s">
        <v>1074</v>
      </c>
      <c r="K3528" s="6"/>
      <c r="L3528" s="6"/>
      <c r="M3528" s="11"/>
      <c r="N3528" s="11"/>
      <c r="O3528" s="6"/>
      <c r="P3528" s="11"/>
      <c r="Q3528" s="11">
        <v>99</v>
      </c>
      <c r="R3528" s="6" t="s">
        <v>25</v>
      </c>
      <c r="S3528" s="6" t="s">
        <v>26</v>
      </c>
      <c r="T3528" s="6" t="s">
        <v>249</v>
      </c>
      <c r="U3528" s="11">
        <v>7000000</v>
      </c>
      <c r="V3528" s="11">
        <v>2010</v>
      </c>
      <c r="W3528" s="11">
        <v>20000</v>
      </c>
      <c r="X3528" s="11">
        <v>7.1</v>
      </c>
      <c r="Y3528" s="11">
        <v>2.35</v>
      </c>
      <c r="Z3528" s="12">
        <v>19000</v>
      </c>
    </row>
    <row r="3529" spans="1:26" x14ac:dyDescent="0.25">
      <c r="A3529" s="8" t="s">
        <v>20</v>
      </c>
      <c r="B3529" s="9" t="s">
        <v>1890</v>
      </c>
      <c r="C3529" s="13">
        <v>151</v>
      </c>
      <c r="D3529" s="13">
        <v>93</v>
      </c>
      <c r="E3529" s="13">
        <v>47</v>
      </c>
      <c r="F3529" s="13">
        <v>13</v>
      </c>
      <c r="G3529" s="9" t="s">
        <v>3765</v>
      </c>
      <c r="H3529" s="13">
        <v>554</v>
      </c>
      <c r="I3529" s="13">
        <v>518134</v>
      </c>
      <c r="J3529" s="9" t="s">
        <v>599</v>
      </c>
      <c r="K3529" s="9" t="s">
        <v>5507</v>
      </c>
      <c r="L3529" s="9" t="s">
        <v>1074</v>
      </c>
      <c r="M3529" s="13"/>
      <c r="N3529" s="13"/>
      <c r="O3529" s="9"/>
      <c r="P3529" s="13"/>
      <c r="Q3529" s="13">
        <v>66</v>
      </c>
      <c r="R3529" s="9" t="s">
        <v>25</v>
      </c>
      <c r="S3529" s="9" t="s">
        <v>34</v>
      </c>
      <c r="T3529" s="9" t="s">
        <v>249</v>
      </c>
      <c r="U3529" s="13"/>
      <c r="V3529" s="13">
        <v>2013</v>
      </c>
      <c r="W3529" s="13">
        <v>524</v>
      </c>
      <c r="X3529" s="13">
        <v>6.2</v>
      </c>
      <c r="Y3529" s="13">
        <v>2.35</v>
      </c>
      <c r="Z3529" s="14">
        <v>0</v>
      </c>
    </row>
    <row r="3530" spans="1:26" x14ac:dyDescent="0.25">
      <c r="A3530" s="5" t="s">
        <v>20</v>
      </c>
      <c r="B3530" s="6" t="s">
        <v>1708</v>
      </c>
      <c r="C3530" s="11">
        <v>103</v>
      </c>
      <c r="D3530" s="11">
        <v>103</v>
      </c>
      <c r="E3530" s="11">
        <v>835</v>
      </c>
      <c r="F3530" s="11"/>
      <c r="G3530" s="6" t="s">
        <v>3840</v>
      </c>
      <c r="H3530" s="11">
        <v>13000</v>
      </c>
      <c r="I3530" s="11">
        <v>236266</v>
      </c>
      <c r="J3530" s="6" t="s">
        <v>378</v>
      </c>
      <c r="K3530" s="6" t="s">
        <v>1074</v>
      </c>
      <c r="L3530" s="6" t="s">
        <v>5505</v>
      </c>
      <c r="M3530" s="11"/>
      <c r="N3530" s="11"/>
      <c r="O3530" s="6"/>
      <c r="P3530" s="11"/>
      <c r="Q3530" s="11">
        <v>290</v>
      </c>
      <c r="R3530" s="6" t="s">
        <v>25</v>
      </c>
      <c r="S3530" s="6" t="s">
        <v>26</v>
      </c>
      <c r="T3530" s="6" t="s">
        <v>249</v>
      </c>
      <c r="U3530" s="11">
        <v>3500000</v>
      </c>
      <c r="V3530" s="11">
        <v>2002</v>
      </c>
      <c r="W3530" s="11">
        <v>0</v>
      </c>
      <c r="X3530" s="11">
        <v>6.2</v>
      </c>
      <c r="Y3530" s="11">
        <v>2.35</v>
      </c>
      <c r="Z3530" s="12">
        <v>0</v>
      </c>
    </row>
    <row r="3531" spans="1:26" x14ac:dyDescent="0.25">
      <c r="A3531" s="8" t="s">
        <v>20</v>
      </c>
      <c r="B3531" s="9" t="s">
        <v>3841</v>
      </c>
      <c r="C3531" s="13">
        <v>39</v>
      </c>
      <c r="D3531" s="13">
        <v>96</v>
      </c>
      <c r="E3531" s="13">
        <v>5</v>
      </c>
      <c r="F3531" s="13">
        <v>52</v>
      </c>
      <c r="G3531" s="9" t="s">
        <v>1110</v>
      </c>
      <c r="H3531" s="13">
        <v>766</v>
      </c>
      <c r="I3531" s="13">
        <v>196067</v>
      </c>
      <c r="J3531" s="9" t="s">
        <v>1074</v>
      </c>
      <c r="K3531" s="9" t="s">
        <v>4459</v>
      </c>
      <c r="L3531" s="9"/>
      <c r="M3531" s="13"/>
      <c r="N3531" s="13"/>
      <c r="O3531" s="9"/>
      <c r="P3531" s="13"/>
      <c r="Q3531" s="13">
        <v>25</v>
      </c>
      <c r="R3531" s="9" t="s">
        <v>25</v>
      </c>
      <c r="S3531" s="9" t="s">
        <v>34</v>
      </c>
      <c r="T3531" s="9" t="s">
        <v>249</v>
      </c>
      <c r="U3531" s="13">
        <v>7000000</v>
      </c>
      <c r="V3531" s="13">
        <v>2002</v>
      </c>
      <c r="W3531" s="13">
        <v>358</v>
      </c>
      <c r="X3531" s="13">
        <v>6.7</v>
      </c>
      <c r="Y3531" s="13">
        <v>1.85</v>
      </c>
      <c r="Z3531" s="14">
        <v>97</v>
      </c>
    </row>
    <row r="3532" spans="1:26" x14ac:dyDescent="0.25">
      <c r="A3532" s="5" t="s">
        <v>20</v>
      </c>
      <c r="B3532" s="6" t="s">
        <v>3478</v>
      </c>
      <c r="C3532" s="11">
        <v>133</v>
      </c>
      <c r="D3532" s="11">
        <v>103</v>
      </c>
      <c r="E3532" s="11">
        <v>6</v>
      </c>
      <c r="F3532" s="11">
        <v>935</v>
      </c>
      <c r="G3532" s="6" t="s">
        <v>1056</v>
      </c>
      <c r="H3532" s="11">
        <v>7000</v>
      </c>
      <c r="I3532" s="11">
        <v>532988</v>
      </c>
      <c r="J3532" s="6" t="s">
        <v>3170</v>
      </c>
      <c r="K3532" s="6" t="s">
        <v>1074</v>
      </c>
      <c r="L3532" s="6" t="s">
        <v>4459</v>
      </c>
      <c r="M3532" s="11"/>
      <c r="N3532" s="11"/>
      <c r="O3532" s="6"/>
      <c r="P3532" s="11"/>
      <c r="Q3532" s="11">
        <v>25</v>
      </c>
      <c r="R3532" s="6" t="s">
        <v>25</v>
      </c>
      <c r="S3532" s="6" t="s">
        <v>26</v>
      </c>
      <c r="T3532" s="6" t="s">
        <v>27</v>
      </c>
      <c r="U3532" s="11">
        <v>7000000</v>
      </c>
      <c r="V3532" s="11">
        <v>2015</v>
      </c>
      <c r="W3532" s="11">
        <v>1000</v>
      </c>
      <c r="X3532" s="11">
        <v>6.5</v>
      </c>
      <c r="Y3532" s="11">
        <v>1.85</v>
      </c>
      <c r="Z3532" s="12">
        <v>0</v>
      </c>
    </row>
    <row r="3533" spans="1:26" x14ac:dyDescent="0.25">
      <c r="A3533" s="8" t="s">
        <v>20</v>
      </c>
      <c r="B3533" s="9" t="s">
        <v>3842</v>
      </c>
      <c r="C3533" s="13">
        <v>104</v>
      </c>
      <c r="D3533" s="13">
        <v>108</v>
      </c>
      <c r="E3533" s="13">
        <v>30</v>
      </c>
      <c r="F3533" s="13">
        <v>281</v>
      </c>
      <c r="G3533" s="9" t="s">
        <v>1160</v>
      </c>
      <c r="H3533" s="13">
        <v>474</v>
      </c>
      <c r="I3533" s="13">
        <v>453079</v>
      </c>
      <c r="J3533" s="9" t="s">
        <v>599</v>
      </c>
      <c r="K3533" s="9"/>
      <c r="L3533" s="9"/>
      <c r="M3533" s="13"/>
      <c r="N3533" s="13"/>
      <c r="O3533" s="9"/>
      <c r="P3533" s="13"/>
      <c r="Q3533" s="13">
        <v>29</v>
      </c>
      <c r="R3533" s="9" t="s">
        <v>25</v>
      </c>
      <c r="S3533" s="9" t="s">
        <v>26</v>
      </c>
      <c r="T3533" s="9" t="s">
        <v>249</v>
      </c>
      <c r="U3533" s="13">
        <v>7000000</v>
      </c>
      <c r="V3533" s="13">
        <v>2010</v>
      </c>
      <c r="W3533" s="13">
        <v>403</v>
      </c>
      <c r="X3533" s="13">
        <v>5.9</v>
      </c>
      <c r="Y3533" s="13">
        <v>2.35</v>
      </c>
      <c r="Z3533" s="14">
        <v>916</v>
      </c>
    </row>
    <row r="3534" spans="1:26" x14ac:dyDescent="0.25">
      <c r="A3534" s="5" t="s">
        <v>309</v>
      </c>
      <c r="B3534" s="6" t="s">
        <v>3843</v>
      </c>
      <c r="C3534" s="11">
        <v>121</v>
      </c>
      <c r="D3534" s="11">
        <v>177</v>
      </c>
      <c r="E3534" s="11">
        <v>23</v>
      </c>
      <c r="F3534" s="11">
        <v>0</v>
      </c>
      <c r="G3534" s="6" t="s">
        <v>3844</v>
      </c>
      <c r="H3534" s="11">
        <v>4</v>
      </c>
      <c r="I3534" s="11"/>
      <c r="J3534" s="6" t="s">
        <v>1074</v>
      </c>
      <c r="K3534" s="6" t="s">
        <v>2970</v>
      </c>
      <c r="L3534" s="6"/>
      <c r="M3534" s="11"/>
      <c r="N3534" s="11"/>
      <c r="O3534" s="6"/>
      <c r="P3534" s="11"/>
      <c r="Q3534" s="11">
        <v>28</v>
      </c>
      <c r="R3534" s="6" t="s">
        <v>1609</v>
      </c>
      <c r="S3534" s="6" t="s">
        <v>1963</v>
      </c>
      <c r="T3534" s="6" t="s">
        <v>1430</v>
      </c>
      <c r="U3534" s="11">
        <v>7000000</v>
      </c>
      <c r="V3534" s="11">
        <v>2013</v>
      </c>
      <c r="W3534" s="11">
        <v>4</v>
      </c>
      <c r="X3534" s="11">
        <v>6.7</v>
      </c>
      <c r="Y3534" s="11">
        <v>1.66</v>
      </c>
      <c r="Z3534" s="12">
        <v>1000</v>
      </c>
    </row>
    <row r="3535" spans="1:26" x14ac:dyDescent="0.25">
      <c r="A3535" s="8" t="s">
        <v>20</v>
      </c>
      <c r="B3535" s="9" t="s">
        <v>3845</v>
      </c>
      <c r="C3535" s="13">
        <v>27</v>
      </c>
      <c r="D3535" s="13">
        <v>118</v>
      </c>
      <c r="E3535" s="13">
        <v>0</v>
      </c>
      <c r="F3535" s="13">
        <v>410</v>
      </c>
      <c r="G3535" s="9" t="s">
        <v>1019</v>
      </c>
      <c r="H3535" s="13">
        <v>26000</v>
      </c>
      <c r="I3535" s="13">
        <v>46451</v>
      </c>
      <c r="J3535" s="9" t="s">
        <v>599</v>
      </c>
      <c r="K3535" s="9" t="s">
        <v>5507</v>
      </c>
      <c r="L3535" s="9" t="s">
        <v>2604</v>
      </c>
      <c r="M3535" s="13"/>
      <c r="N3535" s="13"/>
      <c r="O3535" s="9"/>
      <c r="P3535" s="13"/>
      <c r="Q3535" s="13">
        <v>38</v>
      </c>
      <c r="R3535" s="9" t="s">
        <v>25</v>
      </c>
      <c r="S3535" s="9" t="s">
        <v>26</v>
      </c>
      <c r="T3535" s="9" t="s">
        <v>249</v>
      </c>
      <c r="U3535" s="13">
        <v>7000000</v>
      </c>
      <c r="V3535" s="13">
        <v>2010</v>
      </c>
      <c r="W3535" s="13">
        <v>854</v>
      </c>
      <c r="X3535" s="13">
        <v>6</v>
      </c>
      <c r="Y3535" s="13">
        <v>1.85</v>
      </c>
      <c r="Z3535" s="14">
        <v>694</v>
      </c>
    </row>
    <row r="3536" spans="1:26" x14ac:dyDescent="0.25">
      <c r="A3536" s="5" t="s">
        <v>20</v>
      </c>
      <c r="B3536" s="6" t="s">
        <v>794</v>
      </c>
      <c r="C3536" s="11">
        <v>49</v>
      </c>
      <c r="D3536" s="11">
        <v>97</v>
      </c>
      <c r="E3536" s="11">
        <v>554</v>
      </c>
      <c r="F3536" s="11">
        <v>530</v>
      </c>
      <c r="G3536" s="6" t="s">
        <v>181</v>
      </c>
      <c r="H3536" s="11">
        <v>876</v>
      </c>
      <c r="I3536" s="11">
        <v>233103</v>
      </c>
      <c r="J3536" s="6" t="s">
        <v>1074</v>
      </c>
      <c r="K3536" s="6"/>
      <c r="L3536" s="6"/>
      <c r="M3536" s="11"/>
      <c r="N3536" s="11"/>
      <c r="O3536" s="6"/>
      <c r="P3536" s="11"/>
      <c r="Q3536" s="11">
        <v>50</v>
      </c>
      <c r="R3536" s="6" t="s">
        <v>25</v>
      </c>
      <c r="S3536" s="6" t="s">
        <v>34</v>
      </c>
      <c r="T3536" s="6" t="s">
        <v>249</v>
      </c>
      <c r="U3536" s="11">
        <v>7000000</v>
      </c>
      <c r="V3536" s="11">
        <v>2005</v>
      </c>
      <c r="W3536" s="11">
        <v>838</v>
      </c>
      <c r="X3536" s="11">
        <v>6.9</v>
      </c>
      <c r="Y3536" s="11">
        <v>2.35</v>
      </c>
      <c r="Z3536" s="12">
        <v>311</v>
      </c>
    </row>
    <row r="3537" spans="1:26" x14ac:dyDescent="0.25">
      <c r="A3537" s="8" t="s">
        <v>309</v>
      </c>
      <c r="B3537" s="9" t="s">
        <v>3725</v>
      </c>
      <c r="C3537" s="13">
        <v>100</v>
      </c>
      <c r="D3537" s="13">
        <v>102</v>
      </c>
      <c r="E3537" s="13">
        <v>78</v>
      </c>
      <c r="F3537" s="13">
        <v>184</v>
      </c>
      <c r="G3537" s="9" t="s">
        <v>3846</v>
      </c>
      <c r="H3537" s="13">
        <v>12000</v>
      </c>
      <c r="I3537" s="13"/>
      <c r="J3537" s="9" t="s">
        <v>497</v>
      </c>
      <c r="K3537" s="9" t="s">
        <v>5507</v>
      </c>
      <c r="L3537" s="9" t="s">
        <v>2604</v>
      </c>
      <c r="M3537" s="13"/>
      <c r="N3537" s="13"/>
      <c r="O3537" s="9"/>
      <c r="P3537" s="13"/>
      <c r="Q3537" s="13">
        <v>876</v>
      </c>
      <c r="R3537" s="9" t="s">
        <v>25</v>
      </c>
      <c r="S3537" s="9" t="s">
        <v>121</v>
      </c>
      <c r="T3537" s="9" t="s">
        <v>249</v>
      </c>
      <c r="U3537" s="13">
        <v>7000000</v>
      </c>
      <c r="V3537" s="13">
        <v>1999</v>
      </c>
      <c r="W3537" s="13">
        <v>333</v>
      </c>
      <c r="X3537" s="13">
        <v>7.9</v>
      </c>
      <c r="Y3537" s="13">
        <v>2.35</v>
      </c>
      <c r="Z3537" s="14">
        <v>16000</v>
      </c>
    </row>
    <row r="3538" spans="1:26" x14ac:dyDescent="0.25">
      <c r="A3538" s="5" t="s">
        <v>20</v>
      </c>
      <c r="B3538" s="6" t="s">
        <v>3847</v>
      </c>
      <c r="C3538" s="11">
        <v>12</v>
      </c>
      <c r="D3538" s="11">
        <v>92</v>
      </c>
      <c r="E3538" s="11">
        <v>4</v>
      </c>
      <c r="F3538" s="11">
        <v>4</v>
      </c>
      <c r="G3538" s="6" t="s">
        <v>2844</v>
      </c>
      <c r="H3538" s="11">
        <v>91</v>
      </c>
      <c r="I3538" s="11"/>
      <c r="J3538" s="6" t="s">
        <v>497</v>
      </c>
      <c r="K3538" s="6" t="s">
        <v>5507</v>
      </c>
      <c r="L3538" s="6"/>
      <c r="M3538" s="11"/>
      <c r="N3538" s="11"/>
      <c r="O3538" s="6"/>
      <c r="P3538" s="11"/>
      <c r="Q3538" s="11">
        <v>1</v>
      </c>
      <c r="R3538" s="6" t="s">
        <v>1977</v>
      </c>
      <c r="S3538" s="6" t="s">
        <v>1196</v>
      </c>
      <c r="T3538" s="6" t="s">
        <v>42</v>
      </c>
      <c r="U3538" s="11">
        <v>7000000</v>
      </c>
      <c r="V3538" s="11">
        <v>2014</v>
      </c>
      <c r="W3538" s="11">
        <v>82</v>
      </c>
      <c r="X3538" s="11">
        <v>5.3</v>
      </c>
      <c r="Y3538" s="11">
        <v>2.35</v>
      </c>
      <c r="Z3538" s="12">
        <v>55</v>
      </c>
    </row>
    <row r="3539" spans="1:26" x14ac:dyDescent="0.25">
      <c r="A3539" s="8" t="s">
        <v>20</v>
      </c>
      <c r="B3539" s="9" t="s">
        <v>1435</v>
      </c>
      <c r="C3539" s="13">
        <v>112</v>
      </c>
      <c r="D3539" s="13">
        <v>88</v>
      </c>
      <c r="E3539" s="13">
        <v>0</v>
      </c>
      <c r="F3539" s="13">
        <v>507</v>
      </c>
      <c r="G3539" s="9" t="s">
        <v>2609</v>
      </c>
      <c r="H3539" s="13">
        <v>1000</v>
      </c>
      <c r="I3539" s="13"/>
      <c r="J3539" s="9" t="s">
        <v>599</v>
      </c>
      <c r="K3539" s="9" t="s">
        <v>478</v>
      </c>
      <c r="L3539" s="9" t="s">
        <v>1786</v>
      </c>
      <c r="M3539" s="13" t="s">
        <v>5505</v>
      </c>
      <c r="N3539" s="13"/>
      <c r="O3539" s="9"/>
      <c r="P3539" s="13"/>
      <c r="Q3539" s="13">
        <v>70</v>
      </c>
      <c r="R3539" s="9" t="s">
        <v>25</v>
      </c>
      <c r="S3539" s="9" t="s">
        <v>26</v>
      </c>
      <c r="T3539" s="9" t="s">
        <v>249</v>
      </c>
      <c r="U3539" s="13">
        <v>7000000</v>
      </c>
      <c r="V3539" s="13">
        <v>2011</v>
      </c>
      <c r="W3539" s="13">
        <v>844</v>
      </c>
      <c r="X3539" s="13">
        <v>4.8</v>
      </c>
      <c r="Y3539" s="13">
        <v>1.85</v>
      </c>
      <c r="Z3539" s="14">
        <v>0</v>
      </c>
    </row>
    <row r="3540" spans="1:26" x14ac:dyDescent="0.25">
      <c r="A3540" s="5" t="s">
        <v>20</v>
      </c>
      <c r="B3540" s="6" t="s">
        <v>3848</v>
      </c>
      <c r="C3540" s="11">
        <v>10</v>
      </c>
      <c r="D3540" s="11">
        <v>80</v>
      </c>
      <c r="E3540" s="11">
        <v>0</v>
      </c>
      <c r="F3540" s="11">
        <v>26</v>
      </c>
      <c r="G3540" s="6" t="s">
        <v>3849</v>
      </c>
      <c r="H3540" s="11">
        <v>99</v>
      </c>
      <c r="I3540" s="11"/>
      <c r="J3540" s="6" t="s">
        <v>378</v>
      </c>
      <c r="K3540" s="6" t="s">
        <v>2809</v>
      </c>
      <c r="L3540" s="6" t="s">
        <v>4118</v>
      </c>
      <c r="M3540" s="11"/>
      <c r="N3540" s="11"/>
      <c r="O3540" s="6"/>
      <c r="P3540" s="11"/>
      <c r="Q3540" s="11">
        <v>9</v>
      </c>
      <c r="R3540" s="6" t="s">
        <v>1609</v>
      </c>
      <c r="S3540" s="6" t="s">
        <v>1963</v>
      </c>
      <c r="T3540" s="6" t="s">
        <v>54</v>
      </c>
      <c r="U3540" s="11">
        <v>7000000</v>
      </c>
      <c r="V3540" s="11">
        <v>2012</v>
      </c>
      <c r="W3540" s="11">
        <v>62</v>
      </c>
      <c r="X3540" s="11">
        <v>5.3</v>
      </c>
      <c r="Y3540" s="11"/>
      <c r="Z3540" s="12">
        <v>453</v>
      </c>
    </row>
    <row r="3541" spans="1:26" x14ac:dyDescent="0.25">
      <c r="A3541" s="8" t="s">
        <v>42</v>
      </c>
      <c r="B3541" s="9" t="s">
        <v>3850</v>
      </c>
      <c r="C3541" s="13">
        <v>2</v>
      </c>
      <c r="D3541" s="13">
        <v>45</v>
      </c>
      <c r="E3541" s="13">
        <v>24</v>
      </c>
      <c r="F3541" s="13">
        <v>29</v>
      </c>
      <c r="G3541" s="9" t="s">
        <v>3851</v>
      </c>
      <c r="H3541" s="13">
        <v>122</v>
      </c>
      <c r="I3541" s="13"/>
      <c r="J3541" s="9" t="s">
        <v>497</v>
      </c>
      <c r="K3541" s="9" t="s">
        <v>378</v>
      </c>
      <c r="L3541" s="9" t="s">
        <v>2809</v>
      </c>
      <c r="M3541" s="13" t="s">
        <v>599</v>
      </c>
      <c r="N3541" s="13" t="s">
        <v>1074</v>
      </c>
      <c r="O3541" s="9" t="s">
        <v>4118</v>
      </c>
      <c r="P3541" s="13" t="s">
        <v>478</v>
      </c>
      <c r="Q3541" s="13">
        <v>6</v>
      </c>
      <c r="R3541" s="9" t="s">
        <v>42</v>
      </c>
      <c r="S3541" s="9" t="s">
        <v>26</v>
      </c>
      <c r="T3541" s="9" t="s">
        <v>42</v>
      </c>
      <c r="U3541" s="13">
        <v>7000000</v>
      </c>
      <c r="V3541" s="13">
        <v>2014</v>
      </c>
      <c r="W3541" s="13">
        <v>35</v>
      </c>
      <c r="X3541" s="13">
        <v>6</v>
      </c>
      <c r="Y3541" s="13"/>
      <c r="Z3541" s="14">
        <v>41</v>
      </c>
    </row>
    <row r="3542" spans="1:26" x14ac:dyDescent="0.25">
      <c r="A3542" s="5" t="s">
        <v>20</v>
      </c>
      <c r="B3542" s="6" t="s">
        <v>1153</v>
      </c>
      <c r="C3542" s="11">
        <v>38</v>
      </c>
      <c r="D3542" s="11">
        <v>115</v>
      </c>
      <c r="E3542" s="11">
        <v>16000</v>
      </c>
      <c r="F3542" s="11">
        <v>240</v>
      </c>
      <c r="G3542" s="6" t="s">
        <v>1352</v>
      </c>
      <c r="H3542" s="11">
        <v>16000</v>
      </c>
      <c r="I3542" s="11">
        <v>41400000</v>
      </c>
      <c r="J3542" s="6" t="s">
        <v>3495</v>
      </c>
      <c r="K3542" s="6"/>
      <c r="L3542" s="6"/>
      <c r="M3542" s="11"/>
      <c r="N3542" s="11"/>
      <c r="O3542" s="6"/>
      <c r="P3542" s="11"/>
      <c r="Q3542" s="11">
        <v>138</v>
      </c>
      <c r="R3542" s="6" t="s">
        <v>25</v>
      </c>
      <c r="S3542" s="6" t="s">
        <v>26</v>
      </c>
      <c r="T3542" s="6" t="s">
        <v>249</v>
      </c>
      <c r="U3542" s="11">
        <v>6900000</v>
      </c>
      <c r="V3542" s="11">
        <v>1985</v>
      </c>
      <c r="W3542" s="11">
        <v>455</v>
      </c>
      <c r="X3542" s="11">
        <v>7.3</v>
      </c>
      <c r="Y3542" s="11">
        <v>2.35</v>
      </c>
      <c r="Z3542" s="12">
        <v>0</v>
      </c>
    </row>
    <row r="3543" spans="1:26" x14ac:dyDescent="0.25">
      <c r="A3543" s="8" t="s">
        <v>20</v>
      </c>
      <c r="B3543" s="9" t="s">
        <v>3852</v>
      </c>
      <c r="C3543" s="13">
        <v>18</v>
      </c>
      <c r="D3543" s="13">
        <v>97</v>
      </c>
      <c r="E3543" s="13">
        <v>49</v>
      </c>
      <c r="F3543" s="13">
        <v>687</v>
      </c>
      <c r="G3543" s="9" t="s">
        <v>1382</v>
      </c>
      <c r="H3543" s="13">
        <v>878</v>
      </c>
      <c r="I3543" s="13"/>
      <c r="J3543" s="9" t="s">
        <v>497</v>
      </c>
      <c r="K3543" s="9" t="s">
        <v>378</v>
      </c>
      <c r="L3543" s="9" t="s">
        <v>1074</v>
      </c>
      <c r="M3543" s="13" t="s">
        <v>478</v>
      </c>
      <c r="N3543" s="13" t="s">
        <v>2970</v>
      </c>
      <c r="O3543" s="9"/>
      <c r="P3543" s="13"/>
      <c r="Q3543" s="13">
        <v>42</v>
      </c>
      <c r="R3543" s="9" t="s">
        <v>25</v>
      </c>
      <c r="S3543" s="9" t="s">
        <v>26</v>
      </c>
      <c r="T3543" s="9" t="s">
        <v>42</v>
      </c>
      <c r="U3543" s="13"/>
      <c r="V3543" s="13">
        <v>2008</v>
      </c>
      <c r="W3543" s="13">
        <v>847</v>
      </c>
      <c r="X3543" s="13">
        <v>7.4</v>
      </c>
      <c r="Y3543" s="13">
        <v>1.78</v>
      </c>
      <c r="Z3543" s="14">
        <v>389</v>
      </c>
    </row>
    <row r="3544" spans="1:26" x14ac:dyDescent="0.25">
      <c r="A3544" s="5" t="s">
        <v>20</v>
      </c>
      <c r="B3544" s="6" t="s">
        <v>2369</v>
      </c>
      <c r="C3544" s="11">
        <v>152</v>
      </c>
      <c r="D3544" s="11">
        <v>102</v>
      </c>
      <c r="E3544" s="11">
        <v>0</v>
      </c>
      <c r="F3544" s="11">
        <v>787</v>
      </c>
      <c r="G3544" s="6" t="s">
        <v>943</v>
      </c>
      <c r="H3544" s="11">
        <v>14000</v>
      </c>
      <c r="I3544" s="11">
        <v>7993039</v>
      </c>
      <c r="J3544" s="6" t="s">
        <v>599</v>
      </c>
      <c r="K3544" s="6"/>
      <c r="L3544" s="6"/>
      <c r="M3544" s="11"/>
      <c r="N3544" s="11"/>
      <c r="O3544" s="6"/>
      <c r="P3544" s="11"/>
      <c r="Q3544" s="11">
        <v>408</v>
      </c>
      <c r="R3544" s="6" t="s">
        <v>25</v>
      </c>
      <c r="S3544" s="6" t="s">
        <v>26</v>
      </c>
      <c r="T3544" s="6" t="s">
        <v>249</v>
      </c>
      <c r="U3544" s="11">
        <v>6900000</v>
      </c>
      <c r="V3544" s="11">
        <v>1993</v>
      </c>
      <c r="W3544" s="11">
        <v>1000</v>
      </c>
      <c r="X3544" s="11">
        <v>7.7</v>
      </c>
      <c r="Y3544" s="11">
        <v>1.85</v>
      </c>
      <c r="Z3544" s="12">
        <v>10000</v>
      </c>
    </row>
    <row r="3545" spans="1:26" x14ac:dyDescent="0.25">
      <c r="A3545" s="8" t="s">
        <v>20</v>
      </c>
      <c r="B3545" s="9" t="s">
        <v>1242</v>
      </c>
      <c r="C3545" s="13">
        <v>44</v>
      </c>
      <c r="D3545" s="13">
        <v>111</v>
      </c>
      <c r="E3545" s="13">
        <v>197</v>
      </c>
      <c r="F3545" s="13">
        <v>578</v>
      </c>
      <c r="G3545" s="9" t="s">
        <v>2878</v>
      </c>
      <c r="H3545" s="13">
        <v>755</v>
      </c>
      <c r="I3545" s="13"/>
      <c r="J3545" s="9" t="s">
        <v>599</v>
      </c>
      <c r="K3545" s="9" t="s">
        <v>1074</v>
      </c>
      <c r="L3545" s="9" t="s">
        <v>4118</v>
      </c>
      <c r="M3545" s="13" t="s">
        <v>2909</v>
      </c>
      <c r="N3545" s="13" t="s">
        <v>3976</v>
      </c>
      <c r="O3545" s="9" t="s">
        <v>4459</v>
      </c>
      <c r="P3545" s="13"/>
      <c r="Q3545" s="13">
        <v>162</v>
      </c>
      <c r="R3545" s="9" t="s">
        <v>25</v>
      </c>
      <c r="S3545" s="9" t="s">
        <v>26</v>
      </c>
      <c r="T3545" s="9" t="s">
        <v>913</v>
      </c>
      <c r="U3545" s="13">
        <v>7000000</v>
      </c>
      <c r="V3545" s="13">
        <v>2007</v>
      </c>
      <c r="W3545" s="13">
        <v>632</v>
      </c>
      <c r="X3545" s="13">
        <v>4.8</v>
      </c>
      <c r="Y3545" s="13">
        <v>1.78</v>
      </c>
      <c r="Z3545" s="14">
        <v>586</v>
      </c>
    </row>
    <row r="3546" spans="1:26" x14ac:dyDescent="0.25">
      <c r="A3546" s="5" t="s">
        <v>20</v>
      </c>
      <c r="B3546" s="6" t="s">
        <v>3853</v>
      </c>
      <c r="C3546" s="11">
        <v>6</v>
      </c>
      <c r="D3546" s="11">
        <v>96</v>
      </c>
      <c r="E3546" s="11">
        <v>16</v>
      </c>
      <c r="F3546" s="11">
        <v>63</v>
      </c>
      <c r="G3546" s="6" t="s">
        <v>3854</v>
      </c>
      <c r="H3546" s="11">
        <v>149</v>
      </c>
      <c r="I3546" s="11"/>
      <c r="J3546" s="6" t="s">
        <v>1074</v>
      </c>
      <c r="K3546" s="6" t="s">
        <v>4459</v>
      </c>
      <c r="L3546" s="6"/>
      <c r="M3546" s="11"/>
      <c r="N3546" s="11"/>
      <c r="O3546" s="6"/>
      <c r="P3546" s="11"/>
      <c r="Q3546" s="11">
        <v>6</v>
      </c>
      <c r="R3546" s="6" t="s">
        <v>25</v>
      </c>
      <c r="S3546" s="6" t="s">
        <v>121</v>
      </c>
      <c r="T3546" s="6" t="s">
        <v>42</v>
      </c>
      <c r="U3546" s="11">
        <v>8700000</v>
      </c>
      <c r="V3546" s="11">
        <v>2016</v>
      </c>
      <c r="W3546" s="11">
        <v>147</v>
      </c>
      <c r="X3546" s="11">
        <v>7.2</v>
      </c>
      <c r="Y3546" s="11">
        <v>2.35</v>
      </c>
      <c r="Z3546" s="12">
        <v>187</v>
      </c>
    </row>
    <row r="3547" spans="1:26" x14ac:dyDescent="0.25">
      <c r="A3547" s="8" t="s">
        <v>20</v>
      </c>
      <c r="B3547" s="9" t="s">
        <v>3855</v>
      </c>
      <c r="C3547" s="13">
        <v>46</v>
      </c>
      <c r="D3547" s="13">
        <v>94</v>
      </c>
      <c r="E3547" s="13">
        <v>0</v>
      </c>
      <c r="F3547" s="13">
        <v>493</v>
      </c>
      <c r="G3547" s="9" t="s">
        <v>2753</v>
      </c>
      <c r="H3547" s="13">
        <v>15000</v>
      </c>
      <c r="I3547" s="13"/>
      <c r="J3547" s="9" t="s">
        <v>5507</v>
      </c>
      <c r="K3547" s="9" t="s">
        <v>1074</v>
      </c>
      <c r="L3547" s="9" t="s">
        <v>2604</v>
      </c>
      <c r="M3547" s="13"/>
      <c r="N3547" s="13"/>
      <c r="O3547" s="9"/>
      <c r="P3547" s="13"/>
      <c r="Q3547" s="13">
        <v>38</v>
      </c>
      <c r="R3547" s="9" t="s">
        <v>25</v>
      </c>
      <c r="S3547" s="9" t="s">
        <v>26</v>
      </c>
      <c r="T3547" s="9" t="s">
        <v>42</v>
      </c>
      <c r="U3547" s="13">
        <v>7000000</v>
      </c>
      <c r="V3547" s="13">
        <v>2015</v>
      </c>
      <c r="W3547" s="13">
        <v>725</v>
      </c>
      <c r="X3547" s="13">
        <v>5.8</v>
      </c>
      <c r="Y3547" s="13">
        <v>2.35</v>
      </c>
      <c r="Z3547" s="14">
        <v>0</v>
      </c>
    </row>
    <row r="3548" spans="1:26" x14ac:dyDescent="0.25">
      <c r="A3548" s="5" t="s">
        <v>20</v>
      </c>
      <c r="B3548" s="6" t="s">
        <v>3856</v>
      </c>
      <c r="C3548" s="11">
        <v>63</v>
      </c>
      <c r="D3548" s="11">
        <v>125</v>
      </c>
      <c r="E3548" s="11">
        <v>4</v>
      </c>
      <c r="F3548" s="11">
        <v>36</v>
      </c>
      <c r="G3548" s="6" t="s">
        <v>3857</v>
      </c>
      <c r="H3548" s="11">
        <v>177</v>
      </c>
      <c r="I3548" s="11">
        <v>927107</v>
      </c>
      <c r="J3548" s="6" t="s">
        <v>3170</v>
      </c>
      <c r="K3548" s="6" t="s">
        <v>1074</v>
      </c>
      <c r="L3548" s="6" t="s">
        <v>4459</v>
      </c>
      <c r="M3548" s="11" t="s">
        <v>5508</v>
      </c>
      <c r="N3548" s="11"/>
      <c r="O3548" s="6"/>
      <c r="P3548" s="11"/>
      <c r="Q3548" s="11">
        <v>51</v>
      </c>
      <c r="R3548" s="6" t="s">
        <v>2284</v>
      </c>
      <c r="S3548" s="6" t="s">
        <v>318</v>
      </c>
      <c r="T3548" s="6" t="s">
        <v>42</v>
      </c>
      <c r="U3548" s="11">
        <v>15000000</v>
      </c>
      <c r="V3548" s="11">
        <v>1999</v>
      </c>
      <c r="W3548" s="11">
        <v>66</v>
      </c>
      <c r="X3548" s="11">
        <v>7.3</v>
      </c>
      <c r="Y3548" s="11">
        <v>1.85</v>
      </c>
      <c r="Z3548" s="12">
        <v>687</v>
      </c>
    </row>
    <row r="3549" spans="1:26" x14ac:dyDescent="0.25">
      <c r="A3549" s="8" t="s">
        <v>20</v>
      </c>
      <c r="B3549" s="9" t="s">
        <v>3858</v>
      </c>
      <c r="C3549" s="13">
        <v>74</v>
      </c>
      <c r="D3549" s="13">
        <v>108</v>
      </c>
      <c r="E3549" s="13">
        <v>3</v>
      </c>
      <c r="F3549" s="13">
        <v>436</v>
      </c>
      <c r="G3549" s="9" t="s">
        <v>1020</v>
      </c>
      <c r="H3549" s="13">
        <v>710</v>
      </c>
      <c r="I3549" s="13">
        <v>49526</v>
      </c>
      <c r="J3549" s="9" t="s">
        <v>599</v>
      </c>
      <c r="K3549" s="9" t="s">
        <v>1074</v>
      </c>
      <c r="L3549" s="9"/>
      <c r="M3549" s="13"/>
      <c r="N3549" s="13"/>
      <c r="O3549" s="9"/>
      <c r="P3549" s="13"/>
      <c r="Q3549" s="13">
        <v>129</v>
      </c>
      <c r="R3549" s="9" t="s">
        <v>25</v>
      </c>
      <c r="S3549" s="9" t="s">
        <v>26</v>
      </c>
      <c r="T3549" s="9" t="s">
        <v>249</v>
      </c>
      <c r="U3549" s="13">
        <v>6800000</v>
      </c>
      <c r="V3549" s="13">
        <v>2005</v>
      </c>
      <c r="W3549" s="13">
        <v>697</v>
      </c>
      <c r="X3549" s="13">
        <v>7</v>
      </c>
      <c r="Y3549" s="13">
        <v>2.35</v>
      </c>
      <c r="Z3549" s="14">
        <v>1000</v>
      </c>
    </row>
    <row r="3550" spans="1:26" x14ac:dyDescent="0.25">
      <c r="A3550" s="5" t="s">
        <v>20</v>
      </c>
      <c r="B3550" s="6" t="s">
        <v>3859</v>
      </c>
      <c r="C3550" s="11">
        <v>25</v>
      </c>
      <c r="D3550" s="11">
        <v>101</v>
      </c>
      <c r="E3550" s="11">
        <v>0</v>
      </c>
      <c r="F3550" s="11">
        <v>83</v>
      </c>
      <c r="G3550" s="6" t="s">
        <v>3860</v>
      </c>
      <c r="H3550" s="11">
        <v>240</v>
      </c>
      <c r="I3550" s="11">
        <v>10696</v>
      </c>
      <c r="J3550" s="6" t="s">
        <v>5507</v>
      </c>
      <c r="K3550" s="6" t="s">
        <v>2604</v>
      </c>
      <c r="L3550" s="6"/>
      <c r="M3550" s="11"/>
      <c r="N3550" s="11"/>
      <c r="O3550" s="6"/>
      <c r="P3550" s="11"/>
      <c r="Q3550" s="11">
        <v>65</v>
      </c>
      <c r="R3550" s="6" t="s">
        <v>25</v>
      </c>
      <c r="S3550" s="6" t="s">
        <v>26</v>
      </c>
      <c r="T3550" s="6" t="s">
        <v>249</v>
      </c>
      <c r="U3550" s="11">
        <v>6800000</v>
      </c>
      <c r="V3550" s="11">
        <v>2003</v>
      </c>
      <c r="W3550" s="11">
        <v>83</v>
      </c>
      <c r="X3550" s="11">
        <v>6.4</v>
      </c>
      <c r="Y3550" s="11">
        <v>2.35</v>
      </c>
      <c r="Z3550" s="12">
        <v>413</v>
      </c>
    </row>
    <row r="3551" spans="1:26" x14ac:dyDescent="0.25">
      <c r="A3551" s="8" t="s">
        <v>20</v>
      </c>
      <c r="B3551" s="9" t="s">
        <v>3861</v>
      </c>
      <c r="C3551" s="13">
        <v>224</v>
      </c>
      <c r="D3551" s="13">
        <v>101</v>
      </c>
      <c r="E3551" s="13">
        <v>13</v>
      </c>
      <c r="F3551" s="13">
        <v>261</v>
      </c>
      <c r="G3551" s="9" t="s">
        <v>1932</v>
      </c>
      <c r="H3551" s="13">
        <v>34000</v>
      </c>
      <c r="I3551" s="13">
        <v>31607598</v>
      </c>
      <c r="J3551" s="9" t="s">
        <v>1074</v>
      </c>
      <c r="K3551" s="9" t="s">
        <v>1786</v>
      </c>
      <c r="L3551" s="9" t="s">
        <v>2604</v>
      </c>
      <c r="M3551" s="13"/>
      <c r="N3551" s="13"/>
      <c r="O3551" s="9"/>
      <c r="P3551" s="13"/>
      <c r="Q3551" s="13">
        <v>160</v>
      </c>
      <c r="R3551" s="9" t="s">
        <v>25</v>
      </c>
      <c r="S3551" s="9" t="s">
        <v>121</v>
      </c>
      <c r="T3551" s="9" t="s">
        <v>27</v>
      </c>
      <c r="U3551" s="13">
        <v>6900000</v>
      </c>
      <c r="V3551" s="13">
        <v>2012</v>
      </c>
      <c r="W3551" s="13">
        <v>924</v>
      </c>
      <c r="X3551" s="13">
        <v>5.6</v>
      </c>
      <c r="Y3551" s="13">
        <v>2.35</v>
      </c>
      <c r="Z3551" s="14">
        <v>10000</v>
      </c>
    </row>
    <row r="3552" spans="1:26" x14ac:dyDescent="0.25">
      <c r="A3552" s="5" t="s">
        <v>20</v>
      </c>
      <c r="B3552" s="6" t="s">
        <v>1636</v>
      </c>
      <c r="C3552" s="11">
        <v>226</v>
      </c>
      <c r="D3552" s="11">
        <v>139</v>
      </c>
      <c r="E3552" s="11">
        <v>777</v>
      </c>
      <c r="F3552" s="11">
        <v>58</v>
      </c>
      <c r="G3552" s="6" t="s">
        <v>3862</v>
      </c>
      <c r="H3552" s="11">
        <v>131</v>
      </c>
      <c r="I3552" s="11">
        <v>6857096</v>
      </c>
      <c r="J3552" s="6" t="s">
        <v>1074</v>
      </c>
      <c r="K3552" s="6" t="s">
        <v>5505</v>
      </c>
      <c r="L3552" s="6" t="s">
        <v>5508</v>
      </c>
      <c r="M3552" s="11"/>
      <c r="N3552" s="11"/>
      <c r="O3552" s="6"/>
      <c r="P3552" s="11"/>
      <c r="Q3552" s="11">
        <v>156</v>
      </c>
      <c r="R3552" s="6" t="s">
        <v>537</v>
      </c>
      <c r="S3552" s="6" t="s">
        <v>121</v>
      </c>
      <c r="T3552" s="6" t="s">
        <v>249</v>
      </c>
      <c r="U3552" s="11">
        <v>6800000</v>
      </c>
      <c r="V3552" s="11">
        <v>2010</v>
      </c>
      <c r="W3552" s="11">
        <v>66</v>
      </c>
      <c r="X3552" s="11">
        <v>8.1999999999999993</v>
      </c>
      <c r="Y3552" s="11">
        <v>1.85</v>
      </c>
      <c r="Z3552" s="12">
        <v>37000</v>
      </c>
    </row>
    <row r="3553" spans="1:26" x14ac:dyDescent="0.25">
      <c r="A3553" s="8" t="s">
        <v>20</v>
      </c>
      <c r="B3553" s="9" t="s">
        <v>1375</v>
      </c>
      <c r="C3553" s="13">
        <v>36</v>
      </c>
      <c r="D3553" s="13">
        <v>125</v>
      </c>
      <c r="E3553" s="13">
        <v>125</v>
      </c>
      <c r="F3553" s="13">
        <v>11</v>
      </c>
      <c r="G3553" s="9" t="s">
        <v>3863</v>
      </c>
      <c r="H3553" s="13">
        <v>60</v>
      </c>
      <c r="I3553" s="13">
        <v>223878</v>
      </c>
      <c r="J3553" s="9" t="s">
        <v>599</v>
      </c>
      <c r="K3553" s="9" t="s">
        <v>1074</v>
      </c>
      <c r="L3553" s="9" t="s">
        <v>4459</v>
      </c>
      <c r="M3553" s="13"/>
      <c r="N3553" s="13"/>
      <c r="O3553" s="9"/>
      <c r="P3553" s="13"/>
      <c r="Q3553" s="13">
        <v>21</v>
      </c>
      <c r="R3553" s="9" t="s">
        <v>2495</v>
      </c>
      <c r="S3553" s="9" t="s">
        <v>1943</v>
      </c>
      <c r="T3553" s="9" t="s">
        <v>249</v>
      </c>
      <c r="U3553" s="13">
        <v>5000000</v>
      </c>
      <c r="V3553" s="13">
        <v>2003</v>
      </c>
      <c r="W3553" s="13">
        <v>29</v>
      </c>
      <c r="X3553" s="13">
        <v>6.5</v>
      </c>
      <c r="Y3553" s="13">
        <v>2.35</v>
      </c>
      <c r="Z3553" s="14">
        <v>282</v>
      </c>
    </row>
    <row r="3554" spans="1:26" x14ac:dyDescent="0.25">
      <c r="A3554" s="5" t="s">
        <v>20</v>
      </c>
      <c r="B3554" s="6" t="s">
        <v>3864</v>
      </c>
      <c r="C3554" s="11">
        <v>54</v>
      </c>
      <c r="D3554" s="11">
        <v>88</v>
      </c>
      <c r="E3554" s="11">
        <v>11</v>
      </c>
      <c r="F3554" s="11">
        <v>415</v>
      </c>
      <c r="G3554" s="6" t="s">
        <v>2660</v>
      </c>
      <c r="H3554" s="11">
        <v>1000</v>
      </c>
      <c r="I3554" s="11">
        <v>828</v>
      </c>
      <c r="J3554" s="6" t="s">
        <v>497</v>
      </c>
      <c r="K3554" s="6" t="s">
        <v>599</v>
      </c>
      <c r="L3554" s="6" t="s">
        <v>5507</v>
      </c>
      <c r="M3554" s="11" t="s">
        <v>1074</v>
      </c>
      <c r="N3554" s="11" t="s">
        <v>4459</v>
      </c>
      <c r="O3554" s="6" t="s">
        <v>2604</v>
      </c>
      <c r="P3554" s="11"/>
      <c r="Q3554" s="11">
        <v>31</v>
      </c>
      <c r="R3554" s="6" t="s">
        <v>25</v>
      </c>
      <c r="S3554" s="6" t="s">
        <v>2130</v>
      </c>
      <c r="T3554" s="6" t="s">
        <v>249</v>
      </c>
      <c r="U3554" s="11"/>
      <c r="V3554" s="11">
        <v>2009</v>
      </c>
      <c r="W3554" s="11">
        <v>418</v>
      </c>
      <c r="X3554" s="11">
        <v>6.4</v>
      </c>
      <c r="Y3554" s="11">
        <v>2.35</v>
      </c>
      <c r="Z3554" s="12">
        <v>663</v>
      </c>
    </row>
    <row r="3555" spans="1:26" x14ac:dyDescent="0.25">
      <c r="A3555" s="8" t="s">
        <v>20</v>
      </c>
      <c r="B3555" s="9" t="s">
        <v>520</v>
      </c>
      <c r="C3555" s="13">
        <v>142</v>
      </c>
      <c r="D3555" s="13">
        <v>115</v>
      </c>
      <c r="E3555" s="13">
        <v>294</v>
      </c>
      <c r="F3555" s="13">
        <v>15</v>
      </c>
      <c r="G3555" s="9" t="s">
        <v>3865</v>
      </c>
      <c r="H3555" s="13">
        <v>585</v>
      </c>
      <c r="I3555" s="13">
        <v>8060</v>
      </c>
      <c r="J3555" s="9" t="s">
        <v>497</v>
      </c>
      <c r="K3555" s="9" t="s">
        <v>5507</v>
      </c>
      <c r="L3555" s="9" t="s">
        <v>1074</v>
      </c>
      <c r="M3555" s="13" t="s">
        <v>2604</v>
      </c>
      <c r="N3555" s="13"/>
      <c r="O3555" s="9"/>
      <c r="P3555" s="13"/>
      <c r="Q3555" s="13">
        <v>107</v>
      </c>
      <c r="R3555" s="9" t="s">
        <v>3400</v>
      </c>
      <c r="S3555" s="9" t="s">
        <v>3866</v>
      </c>
      <c r="T3555" s="9" t="s">
        <v>249</v>
      </c>
      <c r="U3555" s="13">
        <v>4000000</v>
      </c>
      <c r="V3555" s="13">
        <v>2007</v>
      </c>
      <c r="W3555" s="13">
        <v>39</v>
      </c>
      <c r="X3555" s="13">
        <v>8.1</v>
      </c>
      <c r="Y3555" s="13">
        <v>1.85</v>
      </c>
      <c r="Z3555" s="14">
        <v>11000</v>
      </c>
    </row>
    <row r="3556" spans="1:26" x14ac:dyDescent="0.25">
      <c r="A3556" s="5" t="s">
        <v>20</v>
      </c>
      <c r="B3556" s="6" t="s">
        <v>2207</v>
      </c>
      <c r="C3556" s="11">
        <v>271</v>
      </c>
      <c r="D3556" s="11">
        <v>99</v>
      </c>
      <c r="E3556" s="11">
        <v>40</v>
      </c>
      <c r="F3556" s="11">
        <v>300</v>
      </c>
      <c r="G3556" s="6" t="s">
        <v>3867</v>
      </c>
      <c r="H3556" s="11">
        <v>1000</v>
      </c>
      <c r="I3556" s="11">
        <v>84263837</v>
      </c>
      <c r="J3556" s="6" t="s">
        <v>1786</v>
      </c>
      <c r="K3556" s="6" t="s">
        <v>5505</v>
      </c>
      <c r="L3556" s="6"/>
      <c r="M3556" s="11"/>
      <c r="N3556" s="11"/>
      <c r="O3556" s="6"/>
      <c r="P3556" s="11"/>
      <c r="Q3556" s="11">
        <v>291</v>
      </c>
      <c r="R3556" s="6" t="s">
        <v>25</v>
      </c>
      <c r="S3556" s="6" t="s">
        <v>26</v>
      </c>
      <c r="T3556" s="6" t="s">
        <v>249</v>
      </c>
      <c r="U3556" s="11">
        <v>6500000</v>
      </c>
      <c r="V3556" s="11">
        <v>2014</v>
      </c>
      <c r="W3556" s="11">
        <v>421</v>
      </c>
      <c r="X3556" s="11">
        <v>5.4</v>
      </c>
      <c r="Y3556" s="11">
        <v>2.35</v>
      </c>
      <c r="Z3556" s="12">
        <v>45000</v>
      </c>
    </row>
    <row r="3557" spans="1:26" x14ac:dyDescent="0.25">
      <c r="A3557" s="8" t="s">
        <v>20</v>
      </c>
      <c r="B3557" s="9" t="s">
        <v>3868</v>
      </c>
      <c r="C3557" s="13">
        <v>33</v>
      </c>
      <c r="D3557" s="13">
        <v>88</v>
      </c>
      <c r="E3557" s="13">
        <v>3</v>
      </c>
      <c r="F3557" s="13">
        <v>38</v>
      </c>
      <c r="G3557" s="9" t="s">
        <v>3869</v>
      </c>
      <c r="H3557" s="13">
        <v>46</v>
      </c>
      <c r="I3557" s="13">
        <v>110029</v>
      </c>
      <c r="J3557" s="9" t="s">
        <v>599</v>
      </c>
      <c r="K3557" s="9" t="s">
        <v>1074</v>
      </c>
      <c r="L3557" s="9" t="s">
        <v>3976</v>
      </c>
      <c r="M3557" s="13"/>
      <c r="N3557" s="13"/>
      <c r="O3557" s="9"/>
      <c r="P3557" s="13"/>
      <c r="Q3557" s="13">
        <v>31</v>
      </c>
      <c r="R3557" s="9" t="s">
        <v>25</v>
      </c>
      <c r="S3557" s="9" t="s">
        <v>163</v>
      </c>
      <c r="T3557" s="9" t="s">
        <v>27</v>
      </c>
      <c r="U3557" s="13">
        <v>6500000</v>
      </c>
      <c r="V3557" s="13">
        <v>2009</v>
      </c>
      <c r="W3557" s="13">
        <v>46</v>
      </c>
      <c r="X3557" s="13">
        <v>6.3</v>
      </c>
      <c r="Y3557" s="13">
        <v>2.35</v>
      </c>
      <c r="Z3557" s="14">
        <v>479</v>
      </c>
    </row>
    <row r="3558" spans="1:26" x14ac:dyDescent="0.25">
      <c r="A3558" s="5" t="s">
        <v>20</v>
      </c>
      <c r="B3558" s="6" t="s">
        <v>957</v>
      </c>
      <c r="C3558" s="11">
        <v>64</v>
      </c>
      <c r="D3558" s="11">
        <v>112</v>
      </c>
      <c r="E3558" s="11">
        <v>309</v>
      </c>
      <c r="F3558" s="11">
        <v>15</v>
      </c>
      <c r="G3558" s="6" t="s">
        <v>3870</v>
      </c>
      <c r="H3558" s="11">
        <v>27</v>
      </c>
      <c r="I3558" s="11">
        <v>57504069</v>
      </c>
      <c r="J3558" s="6" t="s">
        <v>5507</v>
      </c>
      <c r="K3558" s="6" t="s">
        <v>1074</v>
      </c>
      <c r="L3558" s="6"/>
      <c r="M3558" s="11"/>
      <c r="N3558" s="11"/>
      <c r="O3558" s="6"/>
      <c r="P3558" s="11"/>
      <c r="Q3558" s="11">
        <v>183</v>
      </c>
      <c r="R3558" s="6" t="s">
        <v>25</v>
      </c>
      <c r="S3558" s="6" t="s">
        <v>26</v>
      </c>
      <c r="T3558" s="6" t="s">
        <v>249</v>
      </c>
      <c r="U3558" s="11">
        <v>6000000</v>
      </c>
      <c r="V3558" s="11">
        <v>1991</v>
      </c>
      <c r="W3558" s="11">
        <v>26</v>
      </c>
      <c r="X3558" s="11">
        <v>7.8</v>
      </c>
      <c r="Y3558" s="11">
        <v>1.85</v>
      </c>
      <c r="Z3558" s="12">
        <v>0</v>
      </c>
    </row>
    <row r="3559" spans="1:26" x14ac:dyDescent="0.25">
      <c r="A3559" s="8" t="s">
        <v>20</v>
      </c>
      <c r="B3559" s="9" t="s">
        <v>3871</v>
      </c>
      <c r="C3559" s="13">
        <v>18</v>
      </c>
      <c r="D3559" s="13">
        <v>108</v>
      </c>
      <c r="E3559" s="13">
        <v>7</v>
      </c>
      <c r="F3559" s="13">
        <v>51</v>
      </c>
      <c r="G3559" s="9" t="s">
        <v>3872</v>
      </c>
      <c r="H3559" s="13">
        <v>699</v>
      </c>
      <c r="I3559" s="13">
        <v>54215416</v>
      </c>
      <c r="J3559" s="9" t="s">
        <v>3170</v>
      </c>
      <c r="K3559" s="9" t="s">
        <v>1074</v>
      </c>
      <c r="L3559" s="9" t="s">
        <v>2909</v>
      </c>
      <c r="M3559" s="13"/>
      <c r="N3559" s="13"/>
      <c r="O3559" s="9"/>
      <c r="P3559" s="13"/>
      <c r="Q3559" s="13">
        <v>63</v>
      </c>
      <c r="R3559" s="9" t="s">
        <v>25</v>
      </c>
      <c r="S3559" s="9" t="s">
        <v>26</v>
      </c>
      <c r="T3559" s="9" t="s">
        <v>27</v>
      </c>
      <c r="U3559" s="13">
        <v>6500000</v>
      </c>
      <c r="V3559" s="13">
        <v>1987</v>
      </c>
      <c r="W3559" s="13">
        <v>63</v>
      </c>
      <c r="X3559" s="13">
        <v>6.8</v>
      </c>
      <c r="Y3559" s="13">
        <v>1.85</v>
      </c>
      <c r="Z3559" s="14">
        <v>0</v>
      </c>
    </row>
    <row r="3560" spans="1:26" x14ac:dyDescent="0.25">
      <c r="A3560" s="5" t="s">
        <v>20</v>
      </c>
      <c r="B3560" s="6" t="s">
        <v>3873</v>
      </c>
      <c r="C3560" s="11">
        <v>6</v>
      </c>
      <c r="D3560" s="11">
        <v>107</v>
      </c>
      <c r="E3560" s="11">
        <v>0</v>
      </c>
      <c r="F3560" s="11">
        <v>146</v>
      </c>
      <c r="G3560" s="6" t="s">
        <v>3874</v>
      </c>
      <c r="H3560" s="11">
        <v>804</v>
      </c>
      <c r="I3560" s="11"/>
      <c r="J3560" s="6" t="s">
        <v>599</v>
      </c>
      <c r="K3560" s="6" t="s">
        <v>1074</v>
      </c>
      <c r="L3560" s="6"/>
      <c r="M3560" s="11"/>
      <c r="N3560" s="11"/>
      <c r="O3560" s="6"/>
      <c r="P3560" s="11"/>
      <c r="Q3560" s="11">
        <v>33</v>
      </c>
      <c r="R3560" s="6" t="s">
        <v>25</v>
      </c>
      <c r="S3560" s="6" t="s">
        <v>26</v>
      </c>
      <c r="T3560" s="6" t="s">
        <v>54</v>
      </c>
      <c r="U3560" s="11"/>
      <c r="V3560" s="11">
        <v>1981</v>
      </c>
      <c r="W3560" s="11">
        <v>167</v>
      </c>
      <c r="X3560" s="11">
        <v>7.2</v>
      </c>
      <c r="Y3560" s="11">
        <v>1.85</v>
      </c>
      <c r="Z3560" s="12">
        <v>337</v>
      </c>
    </row>
    <row r="3561" spans="1:26" x14ac:dyDescent="0.25">
      <c r="A3561" s="8" t="s">
        <v>20</v>
      </c>
      <c r="B3561" s="9" t="s">
        <v>778</v>
      </c>
      <c r="C3561" s="13">
        <v>121</v>
      </c>
      <c r="D3561" s="13">
        <v>104</v>
      </c>
      <c r="E3561" s="13">
        <v>0</v>
      </c>
      <c r="F3561" s="13">
        <v>517</v>
      </c>
      <c r="G3561" s="9" t="s">
        <v>2891</v>
      </c>
      <c r="H3561" s="13">
        <v>754</v>
      </c>
      <c r="I3561" s="13">
        <v>31899000</v>
      </c>
      <c r="J3561" s="9" t="s">
        <v>5505</v>
      </c>
      <c r="K3561" s="9" t="s">
        <v>4459</v>
      </c>
      <c r="L3561" s="9" t="s">
        <v>2604</v>
      </c>
      <c r="M3561" s="13"/>
      <c r="N3561" s="13"/>
      <c r="O3561" s="9"/>
      <c r="P3561" s="13"/>
      <c r="Q3561" s="13">
        <v>201</v>
      </c>
      <c r="R3561" s="9" t="s">
        <v>25</v>
      </c>
      <c r="S3561" s="9" t="s">
        <v>26</v>
      </c>
      <c r="T3561" s="9" t="s">
        <v>1992</v>
      </c>
      <c r="U3561" s="13">
        <v>6500000</v>
      </c>
      <c r="V3561" s="13">
        <v>1980</v>
      </c>
      <c r="W3561" s="13">
        <v>567</v>
      </c>
      <c r="X3561" s="13">
        <v>7.1</v>
      </c>
      <c r="Y3561" s="13">
        <v>2.35</v>
      </c>
      <c r="Z3561" s="14">
        <v>0</v>
      </c>
    </row>
    <row r="3562" spans="1:26" x14ac:dyDescent="0.25">
      <c r="A3562" s="5" t="s">
        <v>20</v>
      </c>
      <c r="B3562" s="6" t="s">
        <v>232</v>
      </c>
      <c r="C3562" s="11">
        <v>14</v>
      </c>
      <c r="D3562" s="11">
        <v>108</v>
      </c>
      <c r="E3562" s="11">
        <v>208</v>
      </c>
      <c r="F3562" s="11">
        <v>689</v>
      </c>
      <c r="G3562" s="6" t="s">
        <v>563</v>
      </c>
      <c r="H3562" s="11">
        <v>876</v>
      </c>
      <c r="I3562" s="11">
        <v>24103594</v>
      </c>
      <c r="J3562" s="6" t="s">
        <v>378</v>
      </c>
      <c r="K3562" s="6" t="s">
        <v>599</v>
      </c>
      <c r="L3562" s="6" t="s">
        <v>1074</v>
      </c>
      <c r="M3562" s="11" t="s">
        <v>4118</v>
      </c>
      <c r="N3562" s="11"/>
      <c r="O3562" s="6"/>
      <c r="P3562" s="11"/>
      <c r="Q3562" s="11">
        <v>54</v>
      </c>
      <c r="R3562" s="6" t="s">
        <v>25</v>
      </c>
      <c r="S3562" s="6" t="s">
        <v>26</v>
      </c>
      <c r="T3562" s="6" t="s">
        <v>54</v>
      </c>
      <c r="U3562" s="11">
        <v>6500000</v>
      </c>
      <c r="V3562" s="11">
        <v>1993</v>
      </c>
      <c r="W3562" s="11">
        <v>827</v>
      </c>
      <c r="X3562" s="11">
        <v>6.2</v>
      </c>
      <c r="Y3562" s="11">
        <v>1.85</v>
      </c>
      <c r="Z3562" s="12">
        <v>391</v>
      </c>
    </row>
    <row r="3563" spans="1:26" x14ac:dyDescent="0.25">
      <c r="A3563" s="8" t="s">
        <v>20</v>
      </c>
      <c r="B3563" s="9" t="s">
        <v>225</v>
      </c>
      <c r="C3563" s="13">
        <v>137</v>
      </c>
      <c r="D3563" s="13">
        <v>102</v>
      </c>
      <c r="E3563" s="13">
        <v>218</v>
      </c>
      <c r="F3563" s="13">
        <v>376</v>
      </c>
      <c r="G3563" s="9" t="s">
        <v>1541</v>
      </c>
      <c r="H3563" s="13">
        <v>900</v>
      </c>
      <c r="I3563" s="13">
        <v>16842303</v>
      </c>
      <c r="J3563" s="9" t="s">
        <v>599</v>
      </c>
      <c r="K3563" s="9" t="s">
        <v>5507</v>
      </c>
      <c r="L3563" s="9"/>
      <c r="M3563" s="13"/>
      <c r="N3563" s="13"/>
      <c r="O3563" s="9"/>
      <c r="P3563" s="13"/>
      <c r="Q3563" s="13">
        <v>418</v>
      </c>
      <c r="R3563" s="9" t="s">
        <v>25</v>
      </c>
      <c r="S3563" s="9" t="s">
        <v>26</v>
      </c>
      <c r="T3563" s="9" t="s">
        <v>249</v>
      </c>
      <c r="U3563" s="13">
        <v>6500000</v>
      </c>
      <c r="V3563" s="13">
        <v>1999</v>
      </c>
      <c r="W3563" s="13">
        <v>563</v>
      </c>
      <c r="X3563" s="13">
        <v>7.3</v>
      </c>
      <c r="Y3563" s="13">
        <v>2.35</v>
      </c>
      <c r="Z3563" s="14">
        <v>0</v>
      </c>
    </row>
    <row r="3564" spans="1:26" x14ac:dyDescent="0.25">
      <c r="A3564" s="5" t="s">
        <v>20</v>
      </c>
      <c r="B3564" s="6" t="s">
        <v>3727</v>
      </c>
      <c r="C3564" s="11">
        <v>111</v>
      </c>
      <c r="D3564" s="11">
        <v>88</v>
      </c>
      <c r="E3564" s="11">
        <v>132</v>
      </c>
      <c r="F3564" s="11">
        <v>180</v>
      </c>
      <c r="G3564" s="6" t="s">
        <v>3875</v>
      </c>
      <c r="H3564" s="11">
        <v>435</v>
      </c>
      <c r="I3564" s="11">
        <v>13367101</v>
      </c>
      <c r="J3564" s="6" t="s">
        <v>599</v>
      </c>
      <c r="K3564" s="6" t="s">
        <v>1074</v>
      </c>
      <c r="L3564" s="6" t="s">
        <v>4459</v>
      </c>
      <c r="M3564" s="11"/>
      <c r="N3564" s="11"/>
      <c r="O3564" s="6"/>
      <c r="P3564" s="11"/>
      <c r="Q3564" s="11">
        <v>166</v>
      </c>
      <c r="R3564" s="6" t="s">
        <v>25</v>
      </c>
      <c r="S3564" s="6" t="s">
        <v>26</v>
      </c>
      <c r="T3564" s="6" t="s">
        <v>249</v>
      </c>
      <c r="U3564" s="11">
        <v>6500000</v>
      </c>
      <c r="V3564" s="11">
        <v>2006</v>
      </c>
      <c r="W3564" s="11">
        <v>230</v>
      </c>
      <c r="X3564" s="11">
        <v>5.9</v>
      </c>
      <c r="Y3564" s="11">
        <v>2.35</v>
      </c>
      <c r="Z3564" s="12">
        <v>515</v>
      </c>
    </row>
    <row r="3565" spans="1:26" x14ac:dyDescent="0.25">
      <c r="A3565" s="8" t="s">
        <v>20</v>
      </c>
      <c r="B3565" s="9" t="s">
        <v>1982</v>
      </c>
      <c r="C3565" s="13">
        <v>57</v>
      </c>
      <c r="D3565" s="13">
        <v>115</v>
      </c>
      <c r="E3565" s="13">
        <v>338</v>
      </c>
      <c r="F3565" s="13">
        <v>45</v>
      </c>
      <c r="G3565" s="9" t="s">
        <v>3876</v>
      </c>
      <c r="H3565" s="13">
        <v>116</v>
      </c>
      <c r="I3565" s="13"/>
      <c r="J3565" s="9" t="s">
        <v>2970</v>
      </c>
      <c r="K3565" s="9" t="s">
        <v>2604</v>
      </c>
      <c r="L3565" s="9"/>
      <c r="M3565" s="13"/>
      <c r="N3565" s="13"/>
      <c r="O3565" s="9"/>
      <c r="P3565" s="13"/>
      <c r="Q3565" s="13">
        <v>171</v>
      </c>
      <c r="R3565" s="9" t="s">
        <v>25</v>
      </c>
      <c r="S3565" s="9" t="s">
        <v>26</v>
      </c>
      <c r="T3565" s="9" t="s">
        <v>126</v>
      </c>
      <c r="U3565" s="13">
        <v>6500000</v>
      </c>
      <c r="V3565" s="13">
        <v>1971</v>
      </c>
      <c r="W3565" s="13">
        <v>112</v>
      </c>
      <c r="X3565" s="13">
        <v>7.2</v>
      </c>
      <c r="Y3565" s="13">
        <v>2.35</v>
      </c>
      <c r="Z3565" s="14">
        <v>0</v>
      </c>
    </row>
    <row r="3566" spans="1:26" x14ac:dyDescent="0.25">
      <c r="A3566" s="5" t="s">
        <v>20</v>
      </c>
      <c r="B3566" s="6" t="s">
        <v>3877</v>
      </c>
      <c r="C3566" s="11">
        <v>97</v>
      </c>
      <c r="D3566" s="11">
        <v>91</v>
      </c>
      <c r="E3566" s="11">
        <v>38</v>
      </c>
      <c r="F3566" s="11">
        <v>91</v>
      </c>
      <c r="G3566" s="6" t="s">
        <v>506</v>
      </c>
      <c r="H3566" s="11">
        <v>730</v>
      </c>
      <c r="I3566" s="11">
        <v>10149779</v>
      </c>
      <c r="J3566" s="6" t="s">
        <v>1786</v>
      </c>
      <c r="K3566" s="6" t="s">
        <v>2970</v>
      </c>
      <c r="L3566" s="6" t="s">
        <v>2604</v>
      </c>
      <c r="M3566" s="11"/>
      <c r="N3566" s="11"/>
      <c r="O3566" s="6"/>
      <c r="P3566" s="11"/>
      <c r="Q3566" s="11">
        <v>160</v>
      </c>
      <c r="R3566" s="6" t="s">
        <v>25</v>
      </c>
      <c r="S3566" s="6" t="s">
        <v>26</v>
      </c>
      <c r="T3566" s="6" t="s">
        <v>27</v>
      </c>
      <c r="U3566" s="11">
        <v>6500000</v>
      </c>
      <c r="V3566" s="11">
        <v>1999</v>
      </c>
      <c r="W3566" s="11">
        <v>461</v>
      </c>
      <c r="X3566" s="11">
        <v>3.6</v>
      </c>
      <c r="Y3566" s="11">
        <v>2.35</v>
      </c>
      <c r="Z3566" s="12">
        <v>342</v>
      </c>
    </row>
    <row r="3567" spans="1:26" x14ac:dyDescent="0.25">
      <c r="A3567" s="8" t="s">
        <v>20</v>
      </c>
      <c r="B3567" s="9" t="s">
        <v>3878</v>
      </c>
      <c r="C3567" s="13">
        <v>73</v>
      </c>
      <c r="D3567" s="13">
        <v>141</v>
      </c>
      <c r="E3567" s="13">
        <v>11</v>
      </c>
      <c r="F3567" s="13">
        <v>8</v>
      </c>
      <c r="G3567" s="9" t="s">
        <v>3879</v>
      </c>
      <c r="H3567" s="13">
        <v>56</v>
      </c>
      <c r="I3567" s="13">
        <v>6173485</v>
      </c>
      <c r="J3567" s="9" t="s">
        <v>3170</v>
      </c>
      <c r="K3567" s="9" t="s">
        <v>1074</v>
      </c>
      <c r="L3567" s="9"/>
      <c r="M3567" s="13"/>
      <c r="N3567" s="13"/>
      <c r="O3567" s="9"/>
      <c r="P3567" s="13"/>
      <c r="Q3567" s="13">
        <v>84</v>
      </c>
      <c r="R3567" s="9" t="s">
        <v>25</v>
      </c>
      <c r="S3567" s="9" t="s">
        <v>318</v>
      </c>
      <c r="T3567" s="9" t="s">
        <v>249</v>
      </c>
      <c r="U3567" s="13">
        <v>7000000</v>
      </c>
      <c r="V3567" s="13">
        <v>2001</v>
      </c>
      <c r="W3567" s="13">
        <v>36</v>
      </c>
      <c r="X3567" s="13">
        <v>7.7</v>
      </c>
      <c r="Y3567" s="13">
        <v>2.35</v>
      </c>
      <c r="Z3567" s="14">
        <v>802</v>
      </c>
    </row>
    <row r="3568" spans="1:26" x14ac:dyDescent="0.25">
      <c r="A3568" s="5" t="s">
        <v>20</v>
      </c>
      <c r="B3568" s="6" t="s">
        <v>2657</v>
      </c>
      <c r="C3568" s="11">
        <v>486</v>
      </c>
      <c r="D3568" s="11">
        <v>101</v>
      </c>
      <c r="E3568" s="11">
        <v>0</v>
      </c>
      <c r="F3568" s="11">
        <v>726</v>
      </c>
      <c r="G3568" s="6" t="s">
        <v>1058</v>
      </c>
      <c r="H3568" s="11">
        <v>13000</v>
      </c>
      <c r="I3568" s="11">
        <v>4000304</v>
      </c>
      <c r="J3568" s="6" t="s">
        <v>1074</v>
      </c>
      <c r="K3568" s="6"/>
      <c r="L3568" s="6"/>
      <c r="M3568" s="11"/>
      <c r="N3568" s="11"/>
      <c r="O3568" s="6"/>
      <c r="P3568" s="11"/>
      <c r="Q3568" s="11">
        <v>375</v>
      </c>
      <c r="R3568" s="6" t="s">
        <v>25</v>
      </c>
      <c r="S3568" s="6" t="s">
        <v>34</v>
      </c>
      <c r="T3568" s="6" t="s">
        <v>1854</v>
      </c>
      <c r="U3568" s="11">
        <v>6500000</v>
      </c>
      <c r="V3568" s="11">
        <v>2011</v>
      </c>
      <c r="W3568" s="11">
        <v>898</v>
      </c>
      <c r="X3568" s="11">
        <v>7.3</v>
      </c>
      <c r="Y3568" s="11">
        <v>2.35</v>
      </c>
      <c r="Z3568" s="12">
        <v>23000</v>
      </c>
    </row>
    <row r="3569" spans="1:26" x14ac:dyDescent="0.25">
      <c r="A3569" s="8" t="s">
        <v>20</v>
      </c>
      <c r="B3569" s="9" t="s">
        <v>287</v>
      </c>
      <c r="C3569" s="13">
        <v>149</v>
      </c>
      <c r="D3569" s="13">
        <v>105</v>
      </c>
      <c r="E3569" s="13">
        <v>905</v>
      </c>
      <c r="F3569" s="13">
        <v>466</v>
      </c>
      <c r="G3569" s="9" t="s">
        <v>1402</v>
      </c>
      <c r="H3569" s="13">
        <v>27000</v>
      </c>
      <c r="I3569" s="13">
        <v>2338695</v>
      </c>
      <c r="J3569" s="9" t="s">
        <v>5507</v>
      </c>
      <c r="K3569" s="9" t="s">
        <v>1074</v>
      </c>
      <c r="L3569" s="9" t="s">
        <v>2604</v>
      </c>
      <c r="M3569" s="13"/>
      <c r="N3569" s="13"/>
      <c r="O3569" s="9"/>
      <c r="P3569" s="13"/>
      <c r="Q3569" s="13">
        <v>263</v>
      </c>
      <c r="R3569" s="9" t="s">
        <v>25</v>
      </c>
      <c r="S3569" s="9" t="s">
        <v>34</v>
      </c>
      <c r="T3569" s="9" t="s">
        <v>249</v>
      </c>
      <c r="U3569" s="13">
        <v>4000000</v>
      </c>
      <c r="V3569" s="13">
        <v>2004</v>
      </c>
      <c r="W3569" s="13">
        <v>594</v>
      </c>
      <c r="X3569" s="13">
        <v>7.4</v>
      </c>
      <c r="Y3569" s="13">
        <v>2.35</v>
      </c>
      <c r="Z3569" s="14">
        <v>0</v>
      </c>
    </row>
    <row r="3570" spans="1:26" x14ac:dyDescent="0.25">
      <c r="A3570" s="5" t="s">
        <v>20</v>
      </c>
      <c r="B3570" s="6" t="s">
        <v>3880</v>
      </c>
      <c r="C3570" s="11">
        <v>4</v>
      </c>
      <c r="D3570" s="11">
        <v>100</v>
      </c>
      <c r="E3570" s="11">
        <v>0</v>
      </c>
      <c r="F3570" s="11">
        <v>266</v>
      </c>
      <c r="G3570" s="6" t="s">
        <v>3781</v>
      </c>
      <c r="H3570" s="11">
        <v>1000</v>
      </c>
      <c r="I3570" s="11">
        <v>2024854</v>
      </c>
      <c r="J3570" s="6" t="s">
        <v>1074</v>
      </c>
      <c r="K3570" s="6" t="s">
        <v>3495</v>
      </c>
      <c r="L3570" s="6"/>
      <c r="M3570" s="11"/>
      <c r="N3570" s="11"/>
      <c r="O3570" s="6"/>
      <c r="P3570" s="11"/>
      <c r="Q3570" s="11">
        <v>21</v>
      </c>
      <c r="R3570" s="6" t="s">
        <v>25</v>
      </c>
      <c r="S3570" s="6" t="s">
        <v>26</v>
      </c>
      <c r="T3570" s="6" t="s">
        <v>27</v>
      </c>
      <c r="U3570" s="11">
        <v>6500000</v>
      </c>
      <c r="V3570" s="11">
        <v>2005</v>
      </c>
      <c r="W3570" s="11">
        <v>373</v>
      </c>
      <c r="X3570" s="11">
        <v>6.6</v>
      </c>
      <c r="Y3570" s="11">
        <v>2.35</v>
      </c>
      <c r="Z3570" s="12">
        <v>19</v>
      </c>
    </row>
    <row r="3571" spans="1:26" x14ac:dyDescent="0.25">
      <c r="A3571" s="8" t="s">
        <v>20</v>
      </c>
      <c r="B3571" s="9" t="s">
        <v>3881</v>
      </c>
      <c r="C3571" s="13">
        <v>200</v>
      </c>
      <c r="D3571" s="13">
        <v>116</v>
      </c>
      <c r="E3571" s="13">
        <v>129</v>
      </c>
      <c r="F3571" s="13">
        <v>782</v>
      </c>
      <c r="G3571" s="9" t="s">
        <v>286</v>
      </c>
      <c r="H3571" s="13">
        <v>10000</v>
      </c>
      <c r="I3571" s="13">
        <v>2268296</v>
      </c>
      <c r="J3571" s="9" t="s">
        <v>1074</v>
      </c>
      <c r="K3571" s="9" t="s">
        <v>2604</v>
      </c>
      <c r="L3571" s="9"/>
      <c r="M3571" s="13"/>
      <c r="N3571" s="13"/>
      <c r="O3571" s="9"/>
      <c r="P3571" s="13"/>
      <c r="Q3571" s="13">
        <v>119</v>
      </c>
      <c r="R3571" s="9" t="s">
        <v>25</v>
      </c>
      <c r="S3571" s="9" t="s">
        <v>34</v>
      </c>
      <c r="T3571" s="9" t="s">
        <v>27</v>
      </c>
      <c r="U3571" s="13">
        <v>6500000</v>
      </c>
      <c r="V3571" s="13">
        <v>2013</v>
      </c>
      <c r="W3571" s="13">
        <v>918</v>
      </c>
      <c r="X3571" s="13">
        <v>6.9</v>
      </c>
      <c r="Y3571" s="13">
        <v>2.35</v>
      </c>
      <c r="Z3571" s="14">
        <v>12000</v>
      </c>
    </row>
    <row r="3572" spans="1:26" x14ac:dyDescent="0.25">
      <c r="A3572" s="5" t="s">
        <v>20</v>
      </c>
      <c r="B3572" s="6" t="s">
        <v>3083</v>
      </c>
      <c r="C3572" s="11">
        <v>84</v>
      </c>
      <c r="D3572" s="11">
        <v>97</v>
      </c>
      <c r="E3572" s="11">
        <v>15</v>
      </c>
      <c r="F3572" s="11">
        <v>874</v>
      </c>
      <c r="G3572" s="6" t="s">
        <v>411</v>
      </c>
      <c r="H3572" s="11">
        <v>18000</v>
      </c>
      <c r="I3572" s="11">
        <v>1029017</v>
      </c>
      <c r="J3572" s="6" t="s">
        <v>1074</v>
      </c>
      <c r="K3572" s="6" t="s">
        <v>4459</v>
      </c>
      <c r="L3572" s="6"/>
      <c r="M3572" s="11"/>
      <c r="N3572" s="11"/>
      <c r="O3572" s="6"/>
      <c r="P3572" s="11"/>
      <c r="Q3572" s="11">
        <v>135</v>
      </c>
      <c r="R3572" s="6" t="s">
        <v>25</v>
      </c>
      <c r="S3572" s="6" t="s">
        <v>26</v>
      </c>
      <c r="T3572" s="6" t="s">
        <v>249</v>
      </c>
      <c r="U3572" s="11">
        <v>6500000</v>
      </c>
      <c r="V3572" s="11">
        <v>2004</v>
      </c>
      <c r="W3572" s="11">
        <v>986</v>
      </c>
      <c r="X3572" s="11">
        <v>6.8</v>
      </c>
      <c r="Y3572" s="11">
        <v>2.35</v>
      </c>
      <c r="Z3572" s="12">
        <v>1000</v>
      </c>
    </row>
    <row r="3573" spans="1:26" x14ac:dyDescent="0.25">
      <c r="A3573" s="8" t="s">
        <v>20</v>
      </c>
      <c r="B3573" s="9" t="s">
        <v>3882</v>
      </c>
      <c r="C3573" s="13">
        <v>28</v>
      </c>
      <c r="D3573" s="13">
        <v>106</v>
      </c>
      <c r="E3573" s="13">
        <v>19</v>
      </c>
      <c r="F3573" s="13">
        <v>0</v>
      </c>
      <c r="G3573" s="9" t="s">
        <v>3883</v>
      </c>
      <c r="H3573" s="13">
        <v>844</v>
      </c>
      <c r="I3573" s="13">
        <v>64148</v>
      </c>
      <c r="J3573" s="9" t="s">
        <v>1074</v>
      </c>
      <c r="K3573" s="9"/>
      <c r="L3573" s="9"/>
      <c r="M3573" s="13"/>
      <c r="N3573" s="13"/>
      <c r="O3573" s="9"/>
      <c r="P3573" s="13"/>
      <c r="Q3573" s="13">
        <v>35</v>
      </c>
      <c r="R3573" s="9" t="s">
        <v>25</v>
      </c>
      <c r="S3573" s="9" t="s">
        <v>34</v>
      </c>
      <c r="T3573" s="9" t="s">
        <v>42</v>
      </c>
      <c r="U3573" s="13">
        <v>6500000</v>
      </c>
      <c r="V3573" s="13">
        <v>2000</v>
      </c>
      <c r="W3573" s="13">
        <v>2</v>
      </c>
      <c r="X3573" s="13">
        <v>7.3</v>
      </c>
      <c r="Y3573" s="13">
        <v>1.85</v>
      </c>
      <c r="Z3573" s="14">
        <v>260</v>
      </c>
    </row>
    <row r="3574" spans="1:26" x14ac:dyDescent="0.25">
      <c r="A3574" s="5" t="s">
        <v>20</v>
      </c>
      <c r="B3574" s="6" t="s">
        <v>3884</v>
      </c>
      <c r="C3574" s="11">
        <v>217</v>
      </c>
      <c r="D3574" s="11">
        <v>105</v>
      </c>
      <c r="E3574" s="11">
        <v>38</v>
      </c>
      <c r="F3574" s="11">
        <v>706</v>
      </c>
      <c r="G3574" s="6" t="s">
        <v>2210</v>
      </c>
      <c r="H3574" s="11">
        <v>12000</v>
      </c>
      <c r="I3574" s="11">
        <v>66637</v>
      </c>
      <c r="J3574" s="6" t="s">
        <v>1074</v>
      </c>
      <c r="K3574" s="6" t="s">
        <v>4459</v>
      </c>
      <c r="L3574" s="6" t="s">
        <v>5508</v>
      </c>
      <c r="M3574" s="11"/>
      <c r="N3574" s="11"/>
      <c r="O3574" s="6"/>
      <c r="P3574" s="11"/>
      <c r="Q3574" s="11">
        <v>92</v>
      </c>
      <c r="R3574" s="6" t="s">
        <v>25</v>
      </c>
      <c r="S3574" s="6" t="s">
        <v>26</v>
      </c>
      <c r="T3574" s="6" t="s">
        <v>249</v>
      </c>
      <c r="U3574" s="11">
        <v>6500000</v>
      </c>
      <c r="V3574" s="11">
        <v>2009</v>
      </c>
      <c r="W3574" s="11">
        <v>712</v>
      </c>
      <c r="X3574" s="11">
        <v>7.2</v>
      </c>
      <c r="Y3574" s="11">
        <v>2.35</v>
      </c>
      <c r="Z3574" s="12">
        <v>0</v>
      </c>
    </row>
    <row r="3575" spans="1:26" x14ac:dyDescent="0.25">
      <c r="A3575" s="8" t="s">
        <v>20</v>
      </c>
      <c r="B3575" s="9" t="s">
        <v>3885</v>
      </c>
      <c r="C3575" s="13">
        <v>12</v>
      </c>
      <c r="D3575" s="13">
        <v>102</v>
      </c>
      <c r="E3575" s="13">
        <v>9</v>
      </c>
      <c r="F3575" s="13">
        <v>368</v>
      </c>
      <c r="G3575" s="9" t="s">
        <v>1745</v>
      </c>
      <c r="H3575" s="13">
        <v>1000</v>
      </c>
      <c r="I3575" s="13"/>
      <c r="J3575" s="9" t="s">
        <v>497</v>
      </c>
      <c r="K3575" s="9" t="s">
        <v>378</v>
      </c>
      <c r="L3575" s="9" t="s">
        <v>1074</v>
      </c>
      <c r="M3575" s="13" t="s">
        <v>3495</v>
      </c>
      <c r="N3575" s="13"/>
      <c r="O3575" s="9"/>
      <c r="P3575" s="13"/>
      <c r="Q3575" s="13">
        <v>18</v>
      </c>
      <c r="R3575" s="9" t="s">
        <v>25</v>
      </c>
      <c r="S3575" s="9" t="s">
        <v>87</v>
      </c>
      <c r="T3575" s="9" t="s">
        <v>249</v>
      </c>
      <c r="U3575" s="13">
        <v>6500000</v>
      </c>
      <c r="V3575" s="13">
        <v>2010</v>
      </c>
      <c r="W3575" s="13">
        <v>433</v>
      </c>
      <c r="X3575" s="13">
        <v>6.5</v>
      </c>
      <c r="Y3575" s="13">
        <v>2.35</v>
      </c>
      <c r="Z3575" s="14">
        <v>830</v>
      </c>
    </row>
    <row r="3576" spans="1:26" x14ac:dyDescent="0.25">
      <c r="A3576" s="5" t="s">
        <v>309</v>
      </c>
      <c r="B3576" s="6" t="s">
        <v>2681</v>
      </c>
      <c r="C3576" s="11">
        <v>183</v>
      </c>
      <c r="D3576" s="11">
        <v>122</v>
      </c>
      <c r="E3576" s="11">
        <v>210</v>
      </c>
      <c r="F3576" s="11">
        <v>471</v>
      </c>
      <c r="G3576" s="6" t="s">
        <v>44</v>
      </c>
      <c r="H3576" s="11">
        <v>845</v>
      </c>
      <c r="I3576" s="11">
        <v>871577</v>
      </c>
      <c r="J3576" s="6" t="s">
        <v>3170</v>
      </c>
      <c r="K3576" s="6" t="s">
        <v>1074</v>
      </c>
      <c r="L3576" s="6" t="s">
        <v>2909</v>
      </c>
      <c r="M3576" s="11"/>
      <c r="N3576" s="11"/>
      <c r="O3576" s="6"/>
      <c r="P3576" s="11"/>
      <c r="Q3576" s="11">
        <v>143</v>
      </c>
      <c r="R3576" s="6" t="s">
        <v>25</v>
      </c>
      <c r="S3576" s="6" t="s">
        <v>34</v>
      </c>
      <c r="T3576" s="6" t="s">
        <v>249</v>
      </c>
      <c r="U3576" s="11">
        <v>4500000</v>
      </c>
      <c r="V3576" s="11">
        <v>2007</v>
      </c>
      <c r="W3576" s="11">
        <v>631</v>
      </c>
      <c r="X3576" s="11">
        <v>7.7</v>
      </c>
      <c r="Y3576" s="11">
        <v>2.35</v>
      </c>
      <c r="Z3576" s="12">
        <v>13000</v>
      </c>
    </row>
    <row r="3577" spans="1:26" x14ac:dyDescent="0.25">
      <c r="A3577" s="8" t="s">
        <v>20</v>
      </c>
      <c r="B3577" s="9" t="s">
        <v>21</v>
      </c>
      <c r="C3577" s="13">
        <v>204</v>
      </c>
      <c r="D3577" s="13">
        <v>107</v>
      </c>
      <c r="E3577" s="13">
        <v>0</v>
      </c>
      <c r="F3577" s="13">
        <v>255</v>
      </c>
      <c r="G3577" s="9" t="s">
        <v>1351</v>
      </c>
      <c r="H3577" s="13">
        <v>2000</v>
      </c>
      <c r="I3577" s="13">
        <v>38400000</v>
      </c>
      <c r="J3577" s="9" t="s">
        <v>497</v>
      </c>
      <c r="K3577" s="9" t="s">
        <v>2970</v>
      </c>
      <c r="L3577" s="9"/>
      <c r="M3577" s="13"/>
      <c r="N3577" s="13"/>
      <c r="O3577" s="9"/>
      <c r="P3577" s="13"/>
      <c r="Q3577" s="13">
        <v>692</v>
      </c>
      <c r="R3577" s="9" t="s">
        <v>25</v>
      </c>
      <c r="S3577" s="9" t="s">
        <v>34</v>
      </c>
      <c r="T3577" s="9" t="s">
        <v>249</v>
      </c>
      <c r="U3577" s="13">
        <v>6500000</v>
      </c>
      <c r="V3577" s="13">
        <v>1984</v>
      </c>
      <c r="W3577" s="13">
        <v>663</v>
      </c>
      <c r="X3577" s="13">
        <v>8.1</v>
      </c>
      <c r="Y3577" s="13">
        <v>1.85</v>
      </c>
      <c r="Z3577" s="14">
        <v>13000</v>
      </c>
    </row>
    <row r="3578" spans="1:26" x14ac:dyDescent="0.25">
      <c r="A3578" s="5" t="s">
        <v>309</v>
      </c>
      <c r="B3578" s="6" t="s">
        <v>3886</v>
      </c>
      <c r="C3578" s="11">
        <v>153</v>
      </c>
      <c r="D3578" s="11">
        <v>121</v>
      </c>
      <c r="E3578" s="11">
        <v>31</v>
      </c>
      <c r="F3578" s="11">
        <v>43</v>
      </c>
      <c r="G3578" s="6" t="s">
        <v>3887</v>
      </c>
      <c r="H3578" s="11">
        <v>65</v>
      </c>
      <c r="I3578" s="11">
        <v>4063859</v>
      </c>
      <c r="J3578" s="6" t="s">
        <v>1074</v>
      </c>
      <c r="K3578" s="6" t="s">
        <v>4459</v>
      </c>
      <c r="L3578" s="6"/>
      <c r="M3578" s="11"/>
      <c r="N3578" s="11"/>
      <c r="O3578" s="6"/>
      <c r="P3578" s="11"/>
      <c r="Q3578" s="11">
        <v>225</v>
      </c>
      <c r="R3578" s="6" t="s">
        <v>2284</v>
      </c>
      <c r="S3578" s="6" t="s">
        <v>318</v>
      </c>
      <c r="T3578" s="6" t="s">
        <v>249</v>
      </c>
      <c r="U3578" s="11">
        <v>4800000</v>
      </c>
      <c r="V3578" s="11">
        <v>2003</v>
      </c>
      <c r="W3578" s="11">
        <v>51</v>
      </c>
      <c r="X3578" s="11">
        <v>7.7</v>
      </c>
      <c r="Y3578" s="11">
        <v>1.85</v>
      </c>
      <c r="Z3578" s="12">
        <v>11000</v>
      </c>
    </row>
    <row r="3579" spans="1:26" x14ac:dyDescent="0.25">
      <c r="A3579" s="8" t="s">
        <v>20</v>
      </c>
      <c r="B3579" s="9" t="s">
        <v>1145</v>
      </c>
      <c r="C3579" s="13">
        <v>145</v>
      </c>
      <c r="D3579" s="13">
        <v>98</v>
      </c>
      <c r="E3579" s="13">
        <v>0</v>
      </c>
      <c r="F3579" s="13">
        <v>27</v>
      </c>
      <c r="G3579" s="9" t="s">
        <v>3888</v>
      </c>
      <c r="H3579" s="13">
        <v>1000</v>
      </c>
      <c r="I3579" s="13">
        <v>449558</v>
      </c>
      <c r="J3579" s="9" t="s">
        <v>3170</v>
      </c>
      <c r="K3579" s="9" t="s">
        <v>1074</v>
      </c>
      <c r="L3579" s="9" t="s">
        <v>5506</v>
      </c>
      <c r="M3579" s="13"/>
      <c r="N3579" s="13"/>
      <c r="O3579" s="9"/>
      <c r="P3579" s="13"/>
      <c r="Q3579" s="13">
        <v>75</v>
      </c>
      <c r="R3579" s="9" t="s">
        <v>25</v>
      </c>
      <c r="S3579" s="9" t="s">
        <v>34</v>
      </c>
      <c r="T3579" s="9" t="s">
        <v>249</v>
      </c>
      <c r="U3579" s="13">
        <v>10000000</v>
      </c>
      <c r="V3579" s="13">
        <v>2009</v>
      </c>
      <c r="W3579" s="13">
        <v>54</v>
      </c>
      <c r="X3579" s="13">
        <v>7.6</v>
      </c>
      <c r="Y3579" s="13">
        <v>1.85</v>
      </c>
      <c r="Z3579" s="14">
        <v>0</v>
      </c>
    </row>
    <row r="3580" spans="1:26" x14ac:dyDescent="0.25">
      <c r="A3580" s="5" t="s">
        <v>20</v>
      </c>
      <c r="B3580" s="6" t="s">
        <v>3889</v>
      </c>
      <c r="C3580" s="11">
        <v>203</v>
      </c>
      <c r="D3580" s="11">
        <v>108</v>
      </c>
      <c r="E3580" s="11">
        <v>228</v>
      </c>
      <c r="F3580" s="11">
        <v>358</v>
      </c>
      <c r="G3580" s="6" t="s">
        <v>3890</v>
      </c>
      <c r="H3580" s="11">
        <v>431</v>
      </c>
      <c r="I3580" s="11"/>
      <c r="J3580" s="6" t="s">
        <v>599</v>
      </c>
      <c r="K3580" s="6" t="s">
        <v>1786</v>
      </c>
      <c r="L3580" s="6" t="s">
        <v>2970</v>
      </c>
      <c r="M3580" s="11"/>
      <c r="N3580" s="11"/>
      <c r="O3580" s="6"/>
      <c r="P3580" s="11"/>
      <c r="Q3580" s="11">
        <v>300</v>
      </c>
      <c r="R3580" s="6" t="s">
        <v>25</v>
      </c>
      <c r="S3580" s="6" t="s">
        <v>26</v>
      </c>
      <c r="T3580" s="6" t="s">
        <v>249</v>
      </c>
      <c r="U3580" s="11">
        <v>4000000</v>
      </c>
      <c r="V3580" s="11">
        <v>1985</v>
      </c>
      <c r="W3580" s="11">
        <v>426</v>
      </c>
      <c r="X3580" s="11">
        <v>7.3</v>
      </c>
      <c r="Y3580" s="11">
        <v>1.85</v>
      </c>
      <c r="Z3580" s="12">
        <v>0</v>
      </c>
    </row>
    <row r="3581" spans="1:26" x14ac:dyDescent="0.25">
      <c r="A3581" s="8" t="s">
        <v>20</v>
      </c>
      <c r="B3581" s="9" t="s">
        <v>42</v>
      </c>
      <c r="C3581" s="13">
        <v>10</v>
      </c>
      <c r="D3581" s="13">
        <v>55</v>
      </c>
      <c r="E3581" s="13"/>
      <c r="F3581" s="13">
        <v>5</v>
      </c>
      <c r="G3581" s="9" t="s">
        <v>3891</v>
      </c>
      <c r="H3581" s="13">
        <v>18</v>
      </c>
      <c r="I3581" s="13"/>
      <c r="J3581" s="9" t="s">
        <v>5507</v>
      </c>
      <c r="K3581" s="9" t="s">
        <v>1074</v>
      </c>
      <c r="L3581" s="9" t="s">
        <v>2604</v>
      </c>
      <c r="M3581" s="13"/>
      <c r="N3581" s="13"/>
      <c r="O3581" s="9"/>
      <c r="P3581" s="13"/>
      <c r="Q3581" s="13">
        <v>25</v>
      </c>
      <c r="R3581" s="9" t="s">
        <v>2495</v>
      </c>
      <c r="S3581" s="9" t="s">
        <v>1943</v>
      </c>
      <c r="T3581" s="9" t="s">
        <v>881</v>
      </c>
      <c r="U3581" s="13"/>
      <c r="V3581" s="13"/>
      <c r="W3581" s="13">
        <v>9</v>
      </c>
      <c r="X3581" s="13">
        <v>8.6999999999999993</v>
      </c>
      <c r="Y3581" s="13">
        <v>1.85</v>
      </c>
      <c r="Z3581" s="14">
        <v>0</v>
      </c>
    </row>
    <row r="3582" spans="1:26" x14ac:dyDescent="0.25">
      <c r="A3582" s="5" t="s">
        <v>20</v>
      </c>
      <c r="B3582" s="6" t="s">
        <v>1955</v>
      </c>
      <c r="C3582" s="11">
        <v>93</v>
      </c>
      <c r="D3582" s="11">
        <v>123</v>
      </c>
      <c r="E3582" s="11">
        <v>0</v>
      </c>
      <c r="F3582" s="11">
        <v>781</v>
      </c>
      <c r="G3582" s="6" t="s">
        <v>2607</v>
      </c>
      <c r="H3582" s="11">
        <v>1000</v>
      </c>
      <c r="I3582" s="11">
        <v>2122561</v>
      </c>
      <c r="J3582" s="6" t="s">
        <v>599</v>
      </c>
      <c r="K3582" s="6" t="s">
        <v>4459</v>
      </c>
      <c r="L3582" s="6"/>
      <c r="M3582" s="11"/>
      <c r="N3582" s="11"/>
      <c r="O3582" s="6"/>
      <c r="P3582" s="11"/>
      <c r="Q3582" s="11">
        <v>434</v>
      </c>
      <c r="R3582" s="6" t="s">
        <v>25</v>
      </c>
      <c r="S3582" s="6" t="s">
        <v>26</v>
      </c>
      <c r="T3582" s="6" t="s">
        <v>249</v>
      </c>
      <c r="U3582" s="11">
        <v>6000000</v>
      </c>
      <c r="V3582" s="11">
        <v>1995</v>
      </c>
      <c r="W3582" s="11">
        <v>898</v>
      </c>
      <c r="X3582" s="11">
        <v>7.2</v>
      </c>
      <c r="Y3582" s="11">
        <v>1.85</v>
      </c>
      <c r="Z3582" s="12">
        <v>0</v>
      </c>
    </row>
    <row r="3583" spans="1:26" x14ac:dyDescent="0.25">
      <c r="A3583" s="8" t="s">
        <v>20</v>
      </c>
      <c r="B3583" s="9" t="s">
        <v>3188</v>
      </c>
      <c r="C3583" s="13">
        <v>124</v>
      </c>
      <c r="D3583" s="13">
        <v>110</v>
      </c>
      <c r="E3583" s="13">
        <v>116</v>
      </c>
      <c r="F3583" s="13">
        <v>898</v>
      </c>
      <c r="G3583" s="9" t="s">
        <v>1256</v>
      </c>
      <c r="H3583" s="13">
        <v>1000</v>
      </c>
      <c r="I3583" s="13">
        <v>181360000</v>
      </c>
      <c r="J3583" s="9" t="s">
        <v>3976</v>
      </c>
      <c r="K3583" s="9" t="s">
        <v>4459</v>
      </c>
      <c r="L3583" s="9"/>
      <c r="M3583" s="13"/>
      <c r="N3583" s="13"/>
      <c r="O3583" s="9"/>
      <c r="P3583" s="13"/>
      <c r="Q3583" s="13">
        <v>350</v>
      </c>
      <c r="R3583" s="9" t="s">
        <v>25</v>
      </c>
      <c r="S3583" s="9" t="s">
        <v>26</v>
      </c>
      <c r="T3583" s="9" t="s">
        <v>27</v>
      </c>
      <c r="U3583" s="13">
        <v>6000000</v>
      </c>
      <c r="V3583" s="13">
        <v>1978</v>
      </c>
      <c r="W3583" s="13">
        <v>944</v>
      </c>
      <c r="X3583" s="13">
        <v>7.2</v>
      </c>
      <c r="Y3583" s="13">
        <v>2.35</v>
      </c>
      <c r="Z3583" s="14">
        <v>13000</v>
      </c>
    </row>
    <row r="3584" spans="1:26" x14ac:dyDescent="0.25">
      <c r="A3584" s="5" t="s">
        <v>20</v>
      </c>
      <c r="B3584" s="6" t="s">
        <v>315</v>
      </c>
      <c r="C3584" s="11">
        <v>120</v>
      </c>
      <c r="D3584" s="11">
        <v>120</v>
      </c>
      <c r="E3584" s="11">
        <v>0</v>
      </c>
      <c r="F3584" s="11">
        <v>576</v>
      </c>
      <c r="G3584" s="6" t="s">
        <v>1432</v>
      </c>
      <c r="H3584" s="11">
        <v>40000</v>
      </c>
      <c r="I3584" s="11">
        <v>137963328</v>
      </c>
      <c r="J3584" s="6" t="s">
        <v>1074</v>
      </c>
      <c r="K3584" s="6" t="s">
        <v>5508</v>
      </c>
      <c r="L3584" s="6"/>
      <c r="M3584" s="11"/>
      <c r="N3584" s="11"/>
      <c r="O3584" s="6"/>
      <c r="P3584" s="11"/>
      <c r="Q3584" s="11">
        <v>505</v>
      </c>
      <c r="R3584" s="6" t="s">
        <v>25</v>
      </c>
      <c r="S3584" s="6" t="s">
        <v>34</v>
      </c>
      <c r="T3584" s="6" t="s">
        <v>249</v>
      </c>
      <c r="U3584" s="11">
        <v>6000000</v>
      </c>
      <c r="V3584" s="11">
        <v>1986</v>
      </c>
      <c r="W3584" s="11">
        <v>854</v>
      </c>
      <c r="X3584" s="11">
        <v>8.1</v>
      </c>
      <c r="Y3584" s="11">
        <v>1.85</v>
      </c>
      <c r="Z3584" s="12">
        <v>9000</v>
      </c>
    </row>
    <row r="3585" spans="1:26" x14ac:dyDescent="0.25">
      <c r="A3585" s="8" t="s">
        <v>20</v>
      </c>
      <c r="B3585" s="9" t="s">
        <v>1183</v>
      </c>
      <c r="C3585" s="13">
        <v>288</v>
      </c>
      <c r="D3585" s="13">
        <v>122</v>
      </c>
      <c r="E3585" s="13">
        <v>909</v>
      </c>
      <c r="F3585" s="13">
        <v>282</v>
      </c>
      <c r="G3585" s="9" t="s">
        <v>3892</v>
      </c>
      <c r="H3585" s="13">
        <v>503</v>
      </c>
      <c r="I3585" s="13">
        <v>119078393</v>
      </c>
      <c r="J3585" s="9" t="s">
        <v>41</v>
      </c>
      <c r="K3585" s="9" t="s">
        <v>1074</v>
      </c>
      <c r="L3585" s="9" t="s">
        <v>5508</v>
      </c>
      <c r="M3585" s="13"/>
      <c r="N3585" s="13"/>
      <c r="O3585" s="9"/>
      <c r="P3585" s="13"/>
      <c r="Q3585" s="13">
        <v>1416</v>
      </c>
      <c r="R3585" s="9" t="s">
        <v>25</v>
      </c>
      <c r="S3585" s="9" t="s">
        <v>26</v>
      </c>
      <c r="T3585" s="9" t="s">
        <v>249</v>
      </c>
      <c r="U3585" s="13">
        <v>6000000</v>
      </c>
      <c r="V3585" s="13">
        <v>2004</v>
      </c>
      <c r="W3585" s="13">
        <v>328</v>
      </c>
      <c r="X3585" s="13">
        <v>7.5</v>
      </c>
      <c r="Y3585" s="13">
        <v>1.85</v>
      </c>
      <c r="Z3585" s="14">
        <v>0</v>
      </c>
    </row>
    <row r="3586" spans="1:26" x14ac:dyDescent="0.25">
      <c r="A3586" s="5" t="s">
        <v>20</v>
      </c>
      <c r="B3586" s="6" t="s">
        <v>3893</v>
      </c>
      <c r="C3586" s="11">
        <v>130</v>
      </c>
      <c r="D3586" s="11">
        <v>110</v>
      </c>
      <c r="E3586" s="11">
        <v>131</v>
      </c>
      <c r="F3586" s="11">
        <v>399</v>
      </c>
      <c r="G3586" s="6" t="s">
        <v>3894</v>
      </c>
      <c r="H3586" s="11">
        <v>640</v>
      </c>
      <c r="I3586" s="11">
        <v>102308900</v>
      </c>
      <c r="J3586" s="6" t="s">
        <v>3170</v>
      </c>
      <c r="K3586" s="6" t="s">
        <v>5507</v>
      </c>
      <c r="L3586" s="6" t="s">
        <v>1074</v>
      </c>
      <c r="M3586" s="11" t="s">
        <v>3495</v>
      </c>
      <c r="N3586" s="11"/>
      <c r="O3586" s="6"/>
      <c r="P3586" s="11"/>
      <c r="Q3586" s="11">
        <v>309</v>
      </c>
      <c r="R3586" s="6" t="s">
        <v>25</v>
      </c>
      <c r="S3586" s="6" t="s">
        <v>26</v>
      </c>
      <c r="T3586" s="6" t="s">
        <v>3717</v>
      </c>
      <c r="U3586" s="11">
        <v>6000000</v>
      </c>
      <c r="V3586" s="11">
        <v>1969</v>
      </c>
      <c r="W3586" s="11">
        <v>566</v>
      </c>
      <c r="X3586" s="11">
        <v>8.1</v>
      </c>
      <c r="Y3586" s="11">
        <v>2.35</v>
      </c>
      <c r="Z3586" s="12">
        <v>0</v>
      </c>
    </row>
    <row r="3587" spans="1:26" x14ac:dyDescent="0.25">
      <c r="A3587" s="8" t="s">
        <v>20</v>
      </c>
      <c r="B3587" s="9" t="s">
        <v>3895</v>
      </c>
      <c r="C3587" s="13">
        <v>145</v>
      </c>
      <c r="D3587" s="13">
        <v>139</v>
      </c>
      <c r="E3587" s="13">
        <v>55</v>
      </c>
      <c r="F3587" s="13">
        <v>266</v>
      </c>
      <c r="G3587" s="9" t="s">
        <v>3896</v>
      </c>
      <c r="H3587" s="13">
        <v>382</v>
      </c>
      <c r="I3587" s="13">
        <v>102300000</v>
      </c>
      <c r="J3587" s="9" t="s">
        <v>599</v>
      </c>
      <c r="K3587" s="9" t="s">
        <v>4118</v>
      </c>
      <c r="L3587" s="9" t="s">
        <v>478</v>
      </c>
      <c r="M3587" s="13" t="s">
        <v>3976</v>
      </c>
      <c r="N3587" s="13"/>
      <c r="O3587" s="9"/>
      <c r="P3587" s="13"/>
      <c r="Q3587" s="13">
        <v>259</v>
      </c>
      <c r="R3587" s="9" t="s">
        <v>25</v>
      </c>
      <c r="S3587" s="9" t="s">
        <v>26</v>
      </c>
      <c r="T3587" s="9" t="s">
        <v>1704</v>
      </c>
      <c r="U3587" s="13">
        <v>6000000</v>
      </c>
      <c r="V3587" s="13">
        <v>1964</v>
      </c>
      <c r="W3587" s="13">
        <v>279</v>
      </c>
      <c r="X3587" s="13">
        <v>7.8</v>
      </c>
      <c r="Y3587" s="13">
        <v>1.66</v>
      </c>
      <c r="Z3587" s="14">
        <v>0</v>
      </c>
    </row>
    <row r="3588" spans="1:26" x14ac:dyDescent="0.25">
      <c r="A3588" s="5" t="s">
        <v>20</v>
      </c>
      <c r="B3588" s="6" t="s">
        <v>1238</v>
      </c>
      <c r="C3588" s="11">
        <v>62</v>
      </c>
      <c r="D3588" s="11">
        <v>124</v>
      </c>
      <c r="E3588" s="11">
        <v>0</v>
      </c>
      <c r="F3588" s="11">
        <v>535</v>
      </c>
      <c r="G3588" s="6" t="s">
        <v>2320</v>
      </c>
      <c r="H3588" s="11">
        <v>2000</v>
      </c>
      <c r="I3588" s="11">
        <v>54800000</v>
      </c>
      <c r="J3588" s="6" t="s">
        <v>1074</v>
      </c>
      <c r="K3588" s="6"/>
      <c r="L3588" s="6"/>
      <c r="M3588" s="11"/>
      <c r="N3588" s="11"/>
      <c r="O3588" s="6"/>
      <c r="P3588" s="11"/>
      <c r="Q3588" s="11">
        <v>283</v>
      </c>
      <c r="R3588" s="6" t="s">
        <v>25</v>
      </c>
      <c r="S3588" s="6" t="s">
        <v>26</v>
      </c>
      <c r="T3588" s="6" t="s">
        <v>249</v>
      </c>
      <c r="U3588" s="11">
        <v>6000000</v>
      </c>
      <c r="V3588" s="11">
        <v>1980</v>
      </c>
      <c r="W3588" s="11">
        <v>553</v>
      </c>
      <c r="X3588" s="11">
        <v>7.8</v>
      </c>
      <c r="Y3588" s="11">
        <v>1.85</v>
      </c>
      <c r="Z3588" s="12">
        <v>0</v>
      </c>
    </row>
    <row r="3589" spans="1:26" x14ac:dyDescent="0.25">
      <c r="A3589" s="8" t="s">
        <v>20</v>
      </c>
      <c r="B3589" s="9" t="s">
        <v>586</v>
      </c>
      <c r="C3589" s="13">
        <v>188</v>
      </c>
      <c r="D3589" s="13">
        <v>120</v>
      </c>
      <c r="E3589" s="13">
        <v>153</v>
      </c>
      <c r="F3589" s="13">
        <v>447</v>
      </c>
      <c r="G3589" s="9" t="s">
        <v>331</v>
      </c>
      <c r="H3589" s="13">
        <v>1000</v>
      </c>
      <c r="I3589" s="13">
        <v>24004159</v>
      </c>
      <c r="J3589" s="9" t="s">
        <v>497</v>
      </c>
      <c r="K3589" s="9" t="s">
        <v>378</v>
      </c>
      <c r="L3589" s="9" t="s">
        <v>599</v>
      </c>
      <c r="M3589" s="13"/>
      <c r="N3589" s="13"/>
      <c r="O3589" s="9"/>
      <c r="P3589" s="13"/>
      <c r="Q3589" s="13">
        <v>191</v>
      </c>
      <c r="R3589" s="9" t="s">
        <v>25</v>
      </c>
      <c r="S3589" s="9" t="s">
        <v>26</v>
      </c>
      <c r="T3589" s="9" t="s">
        <v>54</v>
      </c>
      <c r="U3589" s="13">
        <v>110000000</v>
      </c>
      <c r="V3589" s="13">
        <v>2004</v>
      </c>
      <c r="W3589" s="13">
        <v>1000</v>
      </c>
      <c r="X3589" s="13">
        <v>5.8</v>
      </c>
      <c r="Y3589" s="13">
        <v>2.35</v>
      </c>
      <c r="Z3589" s="14">
        <v>0</v>
      </c>
    </row>
    <row r="3590" spans="1:26" x14ac:dyDescent="0.25">
      <c r="A3590" s="5" t="s">
        <v>20</v>
      </c>
      <c r="B3590" s="6" t="s">
        <v>3897</v>
      </c>
      <c r="C3590" s="11">
        <v>120</v>
      </c>
      <c r="D3590" s="11">
        <v>152</v>
      </c>
      <c r="E3590" s="11">
        <v>34</v>
      </c>
      <c r="F3590" s="11">
        <v>249</v>
      </c>
      <c r="G3590" s="6" t="s">
        <v>3898</v>
      </c>
      <c r="H3590" s="11">
        <v>804</v>
      </c>
      <c r="I3590" s="11">
        <v>43650000</v>
      </c>
      <c r="J3590" s="6" t="s">
        <v>5507</v>
      </c>
      <c r="K3590" s="6" t="s">
        <v>1074</v>
      </c>
      <c r="L3590" s="6" t="s">
        <v>3976</v>
      </c>
      <c r="M3590" s="11" t="s">
        <v>4459</v>
      </c>
      <c r="N3590" s="11" t="s">
        <v>2604</v>
      </c>
      <c r="O3590" s="6"/>
      <c r="P3590" s="11"/>
      <c r="Q3590" s="11">
        <v>316</v>
      </c>
      <c r="R3590" s="6" t="s">
        <v>25</v>
      </c>
      <c r="S3590" s="6" t="s">
        <v>26</v>
      </c>
      <c r="T3590" s="6" t="s">
        <v>1602</v>
      </c>
      <c r="U3590" s="11">
        <v>6000000</v>
      </c>
      <c r="V3590" s="11">
        <v>1961</v>
      </c>
      <c r="W3590" s="11">
        <v>271</v>
      </c>
      <c r="X3590" s="11">
        <v>7.6</v>
      </c>
      <c r="Y3590" s="11">
        <v>2.2000000000000002</v>
      </c>
      <c r="Z3590" s="12">
        <v>0</v>
      </c>
    </row>
    <row r="3591" spans="1:26" x14ac:dyDescent="0.25">
      <c r="A3591" s="8" t="s">
        <v>20</v>
      </c>
      <c r="B3591" s="9" t="s">
        <v>1277</v>
      </c>
      <c r="C3591" s="13">
        <v>71</v>
      </c>
      <c r="D3591" s="13">
        <v>98</v>
      </c>
      <c r="E3591" s="13">
        <v>11000</v>
      </c>
      <c r="F3591" s="13">
        <v>484</v>
      </c>
      <c r="G3591" s="9" t="s">
        <v>3899</v>
      </c>
      <c r="H3591" s="13">
        <v>13000</v>
      </c>
      <c r="I3591" s="13">
        <v>39800000</v>
      </c>
      <c r="J3591" s="9" t="s">
        <v>599</v>
      </c>
      <c r="K3591" s="9" t="s">
        <v>5506</v>
      </c>
      <c r="L3591" s="9"/>
      <c r="M3591" s="13"/>
      <c r="N3591" s="13"/>
      <c r="O3591" s="9"/>
      <c r="P3591" s="13"/>
      <c r="Q3591" s="13">
        <v>250</v>
      </c>
      <c r="R3591" s="9" t="s">
        <v>25</v>
      </c>
      <c r="S3591" s="9" t="s">
        <v>26</v>
      </c>
      <c r="T3591" s="9" t="s">
        <v>249</v>
      </c>
      <c r="U3591" s="13">
        <v>6000000</v>
      </c>
      <c r="V3591" s="13">
        <v>1980</v>
      </c>
      <c r="W3591" s="13">
        <v>573</v>
      </c>
      <c r="X3591" s="13">
        <v>7.4</v>
      </c>
      <c r="Y3591" s="13">
        <v>1.85</v>
      </c>
      <c r="Z3591" s="14">
        <v>0</v>
      </c>
    </row>
    <row r="3592" spans="1:26" x14ac:dyDescent="0.25">
      <c r="A3592" s="5" t="s">
        <v>20</v>
      </c>
      <c r="B3592" s="6" t="s">
        <v>3900</v>
      </c>
      <c r="C3592" s="11">
        <v>52</v>
      </c>
      <c r="D3592" s="11">
        <v>106</v>
      </c>
      <c r="E3592" s="11">
        <v>10</v>
      </c>
      <c r="F3592" s="11">
        <v>578</v>
      </c>
      <c r="G3592" s="6" t="s">
        <v>2354</v>
      </c>
      <c r="H3592" s="11">
        <v>3000</v>
      </c>
      <c r="I3592" s="11">
        <v>27457409</v>
      </c>
      <c r="J3592" s="6" t="s">
        <v>599</v>
      </c>
      <c r="K3592" s="6" t="s">
        <v>1074</v>
      </c>
      <c r="L3592" s="6"/>
      <c r="M3592" s="11"/>
      <c r="N3592" s="11"/>
      <c r="O3592" s="6"/>
      <c r="P3592" s="11"/>
      <c r="Q3592" s="11">
        <v>43</v>
      </c>
      <c r="R3592" s="6" t="s">
        <v>25</v>
      </c>
      <c r="S3592" s="6" t="s">
        <v>26</v>
      </c>
      <c r="T3592" s="6" t="s">
        <v>249</v>
      </c>
      <c r="U3592" s="11">
        <v>6000000</v>
      </c>
      <c r="V3592" s="11">
        <v>2001</v>
      </c>
      <c r="W3592" s="11">
        <v>685</v>
      </c>
      <c r="X3592" s="11">
        <v>6.3</v>
      </c>
      <c r="Y3592" s="11">
        <v>1.85</v>
      </c>
      <c r="Z3592" s="12">
        <v>478</v>
      </c>
    </row>
    <row r="3593" spans="1:26" x14ac:dyDescent="0.25">
      <c r="A3593" s="8" t="s">
        <v>20</v>
      </c>
      <c r="B3593" s="9" t="s">
        <v>3191</v>
      </c>
      <c r="C3593" s="13">
        <v>18</v>
      </c>
      <c r="D3593" s="13">
        <v>106</v>
      </c>
      <c r="E3593" s="13">
        <v>44</v>
      </c>
      <c r="F3593" s="13">
        <v>328</v>
      </c>
      <c r="G3593" s="9" t="s">
        <v>1960</v>
      </c>
      <c r="H3593" s="13">
        <v>865</v>
      </c>
      <c r="I3593" s="13">
        <v>25047631</v>
      </c>
      <c r="J3593" s="9" t="s">
        <v>599</v>
      </c>
      <c r="K3593" s="9" t="s">
        <v>1074</v>
      </c>
      <c r="L3593" s="9" t="s">
        <v>4459</v>
      </c>
      <c r="M3593" s="13"/>
      <c r="N3593" s="13"/>
      <c r="O3593" s="9"/>
      <c r="P3593" s="13"/>
      <c r="Q3593" s="13">
        <v>50</v>
      </c>
      <c r="R3593" s="9" t="s">
        <v>25</v>
      </c>
      <c r="S3593" s="9" t="s">
        <v>26</v>
      </c>
      <c r="T3593" s="9" t="s">
        <v>249</v>
      </c>
      <c r="U3593" s="13">
        <v>6000000</v>
      </c>
      <c r="V3593" s="13">
        <v>1999</v>
      </c>
      <c r="W3593" s="13">
        <v>405</v>
      </c>
      <c r="X3593" s="13">
        <v>6.9</v>
      </c>
      <c r="Y3593" s="13">
        <v>1.85</v>
      </c>
      <c r="Z3593" s="14">
        <v>990</v>
      </c>
    </row>
    <row r="3594" spans="1:26" x14ac:dyDescent="0.25">
      <c r="A3594" s="5" t="s">
        <v>20</v>
      </c>
      <c r="B3594" s="6" t="s">
        <v>64</v>
      </c>
      <c r="C3594" s="11">
        <v>162</v>
      </c>
      <c r="D3594" s="11">
        <v>106</v>
      </c>
      <c r="E3594" s="11">
        <v>0</v>
      </c>
      <c r="F3594" s="11">
        <v>574</v>
      </c>
      <c r="G3594" s="6" t="s">
        <v>592</v>
      </c>
      <c r="H3594" s="11">
        <v>18000</v>
      </c>
      <c r="I3594" s="11">
        <v>23272306</v>
      </c>
      <c r="J3594" s="6" t="s">
        <v>5507</v>
      </c>
      <c r="K3594" s="6" t="s">
        <v>1074</v>
      </c>
      <c r="L3594" s="6" t="s">
        <v>5505</v>
      </c>
      <c r="M3594" s="11" t="s">
        <v>2604</v>
      </c>
      <c r="N3594" s="11"/>
      <c r="O3594" s="6"/>
      <c r="P3594" s="11"/>
      <c r="Q3594" s="11">
        <v>1182</v>
      </c>
      <c r="R3594" s="6" t="s">
        <v>25</v>
      </c>
      <c r="S3594" s="6" t="s">
        <v>26</v>
      </c>
      <c r="T3594" s="6" t="s">
        <v>249</v>
      </c>
      <c r="U3594" s="11">
        <v>6000000</v>
      </c>
      <c r="V3594" s="11">
        <v>1995</v>
      </c>
      <c r="W3594" s="11">
        <v>979</v>
      </c>
      <c r="X3594" s="11">
        <v>8.6</v>
      </c>
      <c r="Y3594" s="11">
        <v>2.35</v>
      </c>
      <c r="Z3594" s="12">
        <v>28000</v>
      </c>
    </row>
    <row r="3595" spans="1:26" x14ac:dyDescent="0.25">
      <c r="A3595" s="8" t="s">
        <v>309</v>
      </c>
      <c r="B3595" s="9" t="s">
        <v>907</v>
      </c>
      <c r="C3595" s="13">
        <v>88</v>
      </c>
      <c r="D3595" s="13">
        <v>89</v>
      </c>
      <c r="E3595" s="13">
        <v>81</v>
      </c>
      <c r="F3595" s="13">
        <v>92</v>
      </c>
      <c r="G3595" s="9" t="s">
        <v>3901</v>
      </c>
      <c r="H3595" s="13">
        <v>321</v>
      </c>
      <c r="I3595" s="13">
        <v>22168359</v>
      </c>
      <c r="J3595" s="9" t="s">
        <v>478</v>
      </c>
      <c r="K3595" s="9" t="s">
        <v>1786</v>
      </c>
      <c r="L3595" s="9" t="s">
        <v>4459</v>
      </c>
      <c r="M3595" s="13" t="s">
        <v>2604</v>
      </c>
      <c r="N3595" s="13"/>
      <c r="O3595" s="9"/>
      <c r="P3595" s="13"/>
      <c r="Q3595" s="13">
        <v>227</v>
      </c>
      <c r="R3595" s="9" t="s">
        <v>25</v>
      </c>
      <c r="S3595" s="9" t="s">
        <v>26</v>
      </c>
      <c r="T3595" s="9" t="s">
        <v>1992</v>
      </c>
      <c r="U3595" s="13">
        <v>8000000</v>
      </c>
      <c r="V3595" s="13">
        <v>1989</v>
      </c>
      <c r="W3595" s="13">
        <v>101</v>
      </c>
      <c r="X3595" s="13">
        <v>5.0999999999999996</v>
      </c>
      <c r="Y3595" s="13">
        <v>1.85</v>
      </c>
      <c r="Z3595" s="14">
        <v>1000</v>
      </c>
    </row>
    <row r="3596" spans="1:26" x14ac:dyDescent="0.25">
      <c r="A3596" s="5" t="s">
        <v>20</v>
      </c>
      <c r="B3596" s="6" t="s">
        <v>751</v>
      </c>
      <c r="C3596" s="11">
        <v>96</v>
      </c>
      <c r="D3596" s="11">
        <v>94</v>
      </c>
      <c r="E3596" s="11">
        <v>12</v>
      </c>
      <c r="F3596" s="11">
        <v>583</v>
      </c>
      <c r="G3596" s="6" t="s">
        <v>1776</v>
      </c>
      <c r="H3596" s="11">
        <v>16000</v>
      </c>
      <c r="I3596" s="11">
        <v>21005329</v>
      </c>
      <c r="J3596" s="6" t="s">
        <v>599</v>
      </c>
      <c r="K3596" s="6" t="s">
        <v>4459</v>
      </c>
      <c r="L3596" s="6"/>
      <c r="M3596" s="11"/>
      <c r="N3596" s="11"/>
      <c r="O3596" s="6"/>
      <c r="P3596" s="11"/>
      <c r="Q3596" s="11">
        <v>258</v>
      </c>
      <c r="R3596" s="6" t="s">
        <v>25</v>
      </c>
      <c r="S3596" s="6" t="s">
        <v>318</v>
      </c>
      <c r="T3596" s="6" t="s">
        <v>249</v>
      </c>
      <c r="U3596" s="11">
        <v>6000000</v>
      </c>
      <c r="V3596" s="11">
        <v>2002</v>
      </c>
      <c r="W3596" s="11">
        <v>876</v>
      </c>
      <c r="X3596" s="11">
        <v>6.4</v>
      </c>
      <c r="Y3596" s="11">
        <v>1.85</v>
      </c>
      <c r="Z3596" s="12">
        <v>0</v>
      </c>
    </row>
    <row r="3597" spans="1:26" x14ac:dyDescent="0.25">
      <c r="A3597" s="8" t="s">
        <v>20</v>
      </c>
      <c r="B3597" s="9" t="s">
        <v>460</v>
      </c>
      <c r="C3597" s="13">
        <v>391</v>
      </c>
      <c r="D3597" s="13">
        <v>109</v>
      </c>
      <c r="E3597" s="13">
        <v>0</v>
      </c>
      <c r="F3597" s="13">
        <v>120</v>
      </c>
      <c r="G3597" s="9" t="s">
        <v>3902</v>
      </c>
      <c r="H3597" s="13">
        <v>1000</v>
      </c>
      <c r="I3597" s="13">
        <v>26236603</v>
      </c>
      <c r="J3597" s="9" t="s">
        <v>1074</v>
      </c>
      <c r="K3597" s="9" t="s">
        <v>5506</v>
      </c>
      <c r="L3597" s="9"/>
      <c r="M3597" s="13"/>
      <c r="N3597" s="13"/>
      <c r="O3597" s="9"/>
      <c r="P3597" s="13"/>
      <c r="Q3597" s="13">
        <v>547</v>
      </c>
      <c r="R3597" s="9" t="s">
        <v>25</v>
      </c>
      <c r="S3597" s="9" t="s">
        <v>26</v>
      </c>
      <c r="T3597" s="9" t="s">
        <v>249</v>
      </c>
      <c r="U3597" s="13">
        <v>6000000</v>
      </c>
      <c r="V3597" s="13">
        <v>2008</v>
      </c>
      <c r="W3597" s="13">
        <v>245</v>
      </c>
      <c r="X3597" s="13">
        <v>7.9</v>
      </c>
      <c r="Y3597" s="13">
        <v>2.35</v>
      </c>
      <c r="Z3597" s="14">
        <v>10000</v>
      </c>
    </row>
    <row r="3598" spans="1:26" x14ac:dyDescent="0.25">
      <c r="A3598" s="5" t="s">
        <v>20</v>
      </c>
      <c r="B3598" s="6" t="s">
        <v>3903</v>
      </c>
      <c r="C3598" s="11">
        <v>32</v>
      </c>
      <c r="D3598" s="11">
        <v>144</v>
      </c>
      <c r="E3598" s="11">
        <v>54</v>
      </c>
      <c r="F3598" s="11">
        <v>332</v>
      </c>
      <c r="G3598" s="6" t="s">
        <v>3904</v>
      </c>
      <c r="H3598" s="11">
        <v>469</v>
      </c>
      <c r="I3598" s="11">
        <v>20400000</v>
      </c>
      <c r="J3598" s="6" t="s">
        <v>1074</v>
      </c>
      <c r="K3598" s="6" t="s">
        <v>4459</v>
      </c>
      <c r="L3598" s="6" t="s">
        <v>3495</v>
      </c>
      <c r="M3598" s="11"/>
      <c r="N3598" s="11"/>
      <c r="O3598" s="6"/>
      <c r="P3598" s="11"/>
      <c r="Q3598" s="11">
        <v>87</v>
      </c>
      <c r="R3598" s="6" t="s">
        <v>25</v>
      </c>
      <c r="S3598" s="6" t="s">
        <v>26</v>
      </c>
      <c r="T3598" s="6" t="s">
        <v>1602</v>
      </c>
      <c r="U3598" s="11">
        <v>8000000</v>
      </c>
      <c r="V3598" s="11">
        <v>1946</v>
      </c>
      <c r="W3598" s="11">
        <v>436</v>
      </c>
      <c r="X3598" s="11">
        <v>6.9</v>
      </c>
      <c r="Y3598" s="11">
        <v>1.37</v>
      </c>
      <c r="Z3598" s="12">
        <v>403</v>
      </c>
    </row>
    <row r="3599" spans="1:26" x14ac:dyDescent="0.25">
      <c r="A3599" s="8" t="s">
        <v>20</v>
      </c>
      <c r="B3599" s="9" t="s">
        <v>2750</v>
      </c>
      <c r="C3599" s="13">
        <v>119</v>
      </c>
      <c r="D3599" s="13">
        <v>90</v>
      </c>
      <c r="E3599" s="13">
        <v>378</v>
      </c>
      <c r="F3599" s="13">
        <v>658</v>
      </c>
      <c r="G3599" s="9" t="s">
        <v>644</v>
      </c>
      <c r="H3599" s="13">
        <v>957</v>
      </c>
      <c r="I3599" s="13">
        <v>18621249</v>
      </c>
      <c r="J3599" s="9" t="s">
        <v>599</v>
      </c>
      <c r="K3599" s="9"/>
      <c r="L3599" s="9"/>
      <c r="M3599" s="13"/>
      <c r="N3599" s="13"/>
      <c r="O3599" s="9"/>
      <c r="P3599" s="13"/>
      <c r="Q3599" s="13">
        <v>340</v>
      </c>
      <c r="R3599" s="9" t="s">
        <v>25</v>
      </c>
      <c r="S3599" s="9" t="s">
        <v>26</v>
      </c>
      <c r="T3599" s="9" t="s">
        <v>27</v>
      </c>
      <c r="U3599" s="13">
        <v>6000000</v>
      </c>
      <c r="V3599" s="13">
        <v>2000</v>
      </c>
      <c r="W3599" s="13">
        <v>925</v>
      </c>
      <c r="X3599" s="13">
        <v>7.5</v>
      </c>
      <c r="Y3599" s="13">
        <v>1.85</v>
      </c>
      <c r="Z3599" s="14">
        <v>0</v>
      </c>
    </row>
    <row r="3600" spans="1:26" x14ac:dyDescent="0.25">
      <c r="A3600" s="5" t="s">
        <v>20</v>
      </c>
      <c r="B3600" s="6" t="s">
        <v>1551</v>
      </c>
      <c r="C3600" s="11">
        <v>201</v>
      </c>
      <c r="D3600" s="11">
        <v>106</v>
      </c>
      <c r="E3600" s="11">
        <v>0</v>
      </c>
      <c r="F3600" s="11">
        <v>381</v>
      </c>
      <c r="G3600" s="6" t="s">
        <v>857</v>
      </c>
      <c r="H3600" s="11">
        <v>742</v>
      </c>
      <c r="I3600" s="11">
        <v>25244700</v>
      </c>
      <c r="J3600" s="6" t="s">
        <v>497</v>
      </c>
      <c r="K3600" s="6" t="s">
        <v>2970</v>
      </c>
      <c r="L3600" s="6"/>
      <c r="M3600" s="11"/>
      <c r="N3600" s="11"/>
      <c r="O3600" s="6"/>
      <c r="P3600" s="11"/>
      <c r="Q3600" s="11">
        <v>284</v>
      </c>
      <c r="R3600" s="6" t="s">
        <v>25</v>
      </c>
      <c r="S3600" s="6" t="s">
        <v>34</v>
      </c>
      <c r="T3600" s="6" t="s">
        <v>249</v>
      </c>
      <c r="U3600" s="11">
        <v>6000000</v>
      </c>
      <c r="V3600" s="11">
        <v>1981</v>
      </c>
      <c r="W3600" s="11">
        <v>602</v>
      </c>
      <c r="X3600" s="11">
        <v>7.2</v>
      </c>
      <c r="Y3600" s="11">
        <v>2.35</v>
      </c>
      <c r="Z3600" s="12">
        <v>0</v>
      </c>
    </row>
    <row r="3601" spans="1:26" x14ac:dyDescent="0.25">
      <c r="A3601" s="8" t="s">
        <v>20</v>
      </c>
      <c r="B3601" s="9" t="s">
        <v>1475</v>
      </c>
      <c r="C3601" s="13">
        <v>22</v>
      </c>
      <c r="D3601" s="13">
        <v>121</v>
      </c>
      <c r="E3601" s="13">
        <v>0</v>
      </c>
      <c r="F3601" s="13">
        <v>182</v>
      </c>
      <c r="G3601" s="9" t="s">
        <v>3905</v>
      </c>
      <c r="H3601" s="13">
        <v>413</v>
      </c>
      <c r="I3601" s="13">
        <v>14545844</v>
      </c>
      <c r="J3601" s="9" t="s">
        <v>599</v>
      </c>
      <c r="K3601" s="9" t="s">
        <v>1074</v>
      </c>
      <c r="L3601" s="9" t="s">
        <v>3976</v>
      </c>
      <c r="M3601" s="13"/>
      <c r="N3601" s="13"/>
      <c r="O3601" s="9"/>
      <c r="P3601" s="13"/>
      <c r="Q3601" s="13">
        <v>38</v>
      </c>
      <c r="R3601" s="9" t="s">
        <v>25</v>
      </c>
      <c r="S3601" s="9" t="s">
        <v>26</v>
      </c>
      <c r="T3601" s="9" t="s">
        <v>249</v>
      </c>
      <c r="U3601" s="13">
        <v>6500000</v>
      </c>
      <c r="V3601" s="13">
        <v>1988</v>
      </c>
      <c r="W3601" s="13">
        <v>282</v>
      </c>
      <c r="X3601" s="13">
        <v>5.8</v>
      </c>
      <c r="Y3601" s="13">
        <v>1.85</v>
      </c>
      <c r="Z3601" s="14">
        <v>624</v>
      </c>
    </row>
    <row r="3602" spans="1:26" x14ac:dyDescent="0.25">
      <c r="A3602" s="5" t="s">
        <v>20</v>
      </c>
      <c r="B3602" s="6" t="s">
        <v>3906</v>
      </c>
      <c r="C3602" s="11">
        <v>52</v>
      </c>
      <c r="D3602" s="11">
        <v>89</v>
      </c>
      <c r="E3602" s="11">
        <v>0</v>
      </c>
      <c r="F3602" s="11">
        <v>405</v>
      </c>
      <c r="G3602" s="6" t="s">
        <v>1594</v>
      </c>
      <c r="H3602" s="11">
        <v>555</v>
      </c>
      <c r="I3602" s="11">
        <v>13235267</v>
      </c>
      <c r="J3602" s="6" t="s">
        <v>599</v>
      </c>
      <c r="K3602" s="6" t="s">
        <v>4118</v>
      </c>
      <c r="L3602" s="6"/>
      <c r="M3602" s="11"/>
      <c r="N3602" s="11"/>
      <c r="O3602" s="6"/>
      <c r="P3602" s="11"/>
      <c r="Q3602" s="11">
        <v>32</v>
      </c>
      <c r="R3602" s="6" t="s">
        <v>25</v>
      </c>
      <c r="S3602" s="6" t="s">
        <v>26</v>
      </c>
      <c r="T3602" s="6" t="s">
        <v>54</v>
      </c>
      <c r="U3602" s="11">
        <v>6000000</v>
      </c>
      <c r="V3602" s="11">
        <v>2007</v>
      </c>
      <c r="W3602" s="11">
        <v>484</v>
      </c>
      <c r="X3602" s="11">
        <v>2.9</v>
      </c>
      <c r="Y3602" s="11">
        <v>1.85</v>
      </c>
      <c r="Z3602" s="12">
        <v>256</v>
      </c>
    </row>
    <row r="3603" spans="1:26" x14ac:dyDescent="0.25">
      <c r="A3603" s="8" t="s">
        <v>20</v>
      </c>
      <c r="B3603" s="9" t="s">
        <v>2802</v>
      </c>
      <c r="C3603" s="13">
        <v>63</v>
      </c>
      <c r="D3603" s="13">
        <v>86</v>
      </c>
      <c r="E3603" s="13">
        <v>472</v>
      </c>
      <c r="F3603" s="13">
        <v>64</v>
      </c>
      <c r="G3603" s="9" t="s">
        <v>3907</v>
      </c>
      <c r="H3603" s="13">
        <v>472</v>
      </c>
      <c r="I3603" s="13">
        <v>12674183</v>
      </c>
      <c r="J3603" s="9" t="s">
        <v>497</v>
      </c>
      <c r="K3603" s="9" t="s">
        <v>599</v>
      </c>
      <c r="L3603" s="9" t="s">
        <v>5507</v>
      </c>
      <c r="M3603" s="13"/>
      <c r="N3603" s="13"/>
      <c r="O3603" s="9"/>
      <c r="P3603" s="13"/>
      <c r="Q3603" s="13">
        <v>70</v>
      </c>
      <c r="R3603" s="9" t="s">
        <v>25</v>
      </c>
      <c r="S3603" s="9" t="s">
        <v>1196</v>
      </c>
      <c r="T3603" s="9" t="s">
        <v>27</v>
      </c>
      <c r="U3603" s="13"/>
      <c r="V3603" s="13">
        <v>1997</v>
      </c>
      <c r="W3603" s="13">
        <v>155</v>
      </c>
      <c r="X3603" s="13">
        <v>6.2</v>
      </c>
      <c r="Y3603" s="13">
        <v>2.35</v>
      </c>
      <c r="Z3603" s="14">
        <v>355</v>
      </c>
    </row>
    <row r="3604" spans="1:26" x14ac:dyDescent="0.25">
      <c r="A3604" s="5" t="s">
        <v>20</v>
      </c>
      <c r="B3604" s="6" t="s">
        <v>2750</v>
      </c>
      <c r="C3604" s="11">
        <v>97</v>
      </c>
      <c r="D3604" s="11">
        <v>91</v>
      </c>
      <c r="E3604" s="11">
        <v>378</v>
      </c>
      <c r="F3604" s="11">
        <v>345</v>
      </c>
      <c r="G3604" s="6" t="s">
        <v>2750</v>
      </c>
      <c r="H3604" s="11">
        <v>658</v>
      </c>
      <c r="I3604" s="11">
        <v>17508936</v>
      </c>
      <c r="J3604" s="6" t="s">
        <v>599</v>
      </c>
      <c r="K3604" s="6" t="s">
        <v>2909</v>
      </c>
      <c r="L3604" s="6"/>
      <c r="M3604" s="11"/>
      <c r="N3604" s="11"/>
      <c r="O3604" s="6"/>
      <c r="P3604" s="11"/>
      <c r="Q3604" s="11">
        <v>272</v>
      </c>
      <c r="R3604" s="6" t="s">
        <v>25</v>
      </c>
      <c r="S3604" s="6" t="s">
        <v>26</v>
      </c>
      <c r="T3604" s="6" t="s">
        <v>27</v>
      </c>
      <c r="U3604" s="11"/>
      <c r="V3604" s="11">
        <v>2003</v>
      </c>
      <c r="W3604" s="11">
        <v>378</v>
      </c>
      <c r="X3604" s="11">
        <v>7.3</v>
      </c>
      <c r="Y3604" s="11">
        <v>1.85</v>
      </c>
      <c r="Z3604" s="12">
        <v>0</v>
      </c>
    </row>
    <row r="3605" spans="1:26" x14ac:dyDescent="0.25">
      <c r="A3605" s="8" t="s">
        <v>20</v>
      </c>
      <c r="B3605" s="9" t="s">
        <v>1282</v>
      </c>
      <c r="C3605" s="13">
        <v>34</v>
      </c>
      <c r="D3605" s="13">
        <v>104</v>
      </c>
      <c r="E3605" s="13">
        <v>80</v>
      </c>
      <c r="F3605" s="13">
        <v>658</v>
      </c>
      <c r="G3605" s="9" t="s">
        <v>891</v>
      </c>
      <c r="H3605" s="13">
        <v>8000</v>
      </c>
      <c r="I3605" s="13">
        <v>12793213</v>
      </c>
      <c r="J3605" s="9" t="s">
        <v>599</v>
      </c>
      <c r="K3605" s="9" t="s">
        <v>1074</v>
      </c>
      <c r="L3605" s="9" t="s">
        <v>4459</v>
      </c>
      <c r="M3605" s="13"/>
      <c r="N3605" s="13"/>
      <c r="O3605" s="9"/>
      <c r="P3605" s="13"/>
      <c r="Q3605" s="13">
        <v>73</v>
      </c>
      <c r="R3605" s="9" t="s">
        <v>25</v>
      </c>
      <c r="S3605" s="9" t="s">
        <v>26</v>
      </c>
      <c r="T3605" s="9" t="s">
        <v>249</v>
      </c>
      <c r="U3605" s="13">
        <v>6000000</v>
      </c>
      <c r="V3605" s="13">
        <v>1988</v>
      </c>
      <c r="W3605" s="13">
        <v>960</v>
      </c>
      <c r="X3605" s="13">
        <v>6.2</v>
      </c>
      <c r="Y3605" s="13">
        <v>1.85</v>
      </c>
      <c r="Z3605" s="14">
        <v>0</v>
      </c>
    </row>
    <row r="3606" spans="1:26" x14ac:dyDescent="0.25">
      <c r="A3606" s="5" t="s">
        <v>20</v>
      </c>
      <c r="B3606" s="6" t="s">
        <v>42</v>
      </c>
      <c r="C3606" s="11">
        <v>10</v>
      </c>
      <c r="D3606" s="11" t="s">
        <v>5527</v>
      </c>
      <c r="E3606" s="11"/>
      <c r="F3606" s="11">
        <v>502</v>
      </c>
      <c r="G3606" s="6" t="s">
        <v>3018</v>
      </c>
      <c r="H3606" s="11">
        <v>1000</v>
      </c>
      <c r="I3606" s="11"/>
      <c r="J3606" s="6" t="s">
        <v>1074</v>
      </c>
      <c r="K3606" s="6" t="s">
        <v>5155</v>
      </c>
      <c r="L3606" s="6" t="s">
        <v>4459</v>
      </c>
      <c r="M3606" s="11" t="s">
        <v>5508</v>
      </c>
      <c r="N3606" s="11"/>
      <c r="O3606" s="6"/>
      <c r="P3606" s="11"/>
      <c r="Q3606" s="11">
        <v>44</v>
      </c>
      <c r="R3606" s="6" t="s">
        <v>25</v>
      </c>
      <c r="S3606" s="6" t="s">
        <v>34</v>
      </c>
      <c r="T3606" s="6" t="s">
        <v>436</v>
      </c>
      <c r="U3606" s="11"/>
      <c r="V3606" s="11"/>
      <c r="W3606" s="11">
        <v>888</v>
      </c>
      <c r="X3606" s="11">
        <v>8.1999999999999993</v>
      </c>
      <c r="Y3606" s="11">
        <v>16</v>
      </c>
      <c r="Z3606" s="12">
        <v>11000</v>
      </c>
    </row>
    <row r="3607" spans="1:26" x14ac:dyDescent="0.25">
      <c r="A3607" s="8" t="s">
        <v>20</v>
      </c>
      <c r="B3607" s="9" t="s">
        <v>1664</v>
      </c>
      <c r="C3607" s="13">
        <v>88</v>
      </c>
      <c r="D3607" s="13">
        <v>99</v>
      </c>
      <c r="E3607" s="13">
        <v>29</v>
      </c>
      <c r="F3607" s="13">
        <v>161</v>
      </c>
      <c r="G3607" s="9" t="s">
        <v>1127</v>
      </c>
      <c r="H3607" s="13">
        <v>711</v>
      </c>
      <c r="I3607" s="13">
        <v>11883495</v>
      </c>
      <c r="J3607" s="9" t="s">
        <v>599</v>
      </c>
      <c r="K3607" s="9" t="s">
        <v>1074</v>
      </c>
      <c r="L3607" s="9" t="s">
        <v>478</v>
      </c>
      <c r="M3607" s="13" t="s">
        <v>4459</v>
      </c>
      <c r="N3607" s="13"/>
      <c r="O3607" s="9"/>
      <c r="P3607" s="13"/>
      <c r="Q3607" s="13">
        <v>278</v>
      </c>
      <c r="R3607" s="9" t="s">
        <v>25</v>
      </c>
      <c r="S3607" s="9" t="s">
        <v>34</v>
      </c>
      <c r="T3607" s="9" t="s">
        <v>249</v>
      </c>
      <c r="U3607" s="13">
        <v>9000000</v>
      </c>
      <c r="V3607" s="13">
        <v>1998</v>
      </c>
      <c r="W3607" s="13">
        <v>427</v>
      </c>
      <c r="X3607" s="13">
        <v>6.8</v>
      </c>
      <c r="Y3607" s="13">
        <v>1.85</v>
      </c>
      <c r="Z3607" s="14">
        <v>0</v>
      </c>
    </row>
    <row r="3608" spans="1:26" x14ac:dyDescent="0.25">
      <c r="A3608" s="5" t="s">
        <v>20</v>
      </c>
      <c r="B3608" s="6" t="s">
        <v>3908</v>
      </c>
      <c r="C3608" s="11">
        <v>25</v>
      </c>
      <c r="D3608" s="11">
        <v>98</v>
      </c>
      <c r="E3608" s="11">
        <v>38</v>
      </c>
      <c r="F3608" s="11">
        <v>360</v>
      </c>
      <c r="G3608" s="6" t="s">
        <v>1222</v>
      </c>
      <c r="H3608" s="11">
        <v>1000</v>
      </c>
      <c r="I3608" s="11">
        <v>11797927</v>
      </c>
      <c r="J3608" s="6" t="s">
        <v>599</v>
      </c>
      <c r="K3608" s="6" t="s">
        <v>1786</v>
      </c>
      <c r="L3608" s="6" t="s">
        <v>2604</v>
      </c>
      <c r="M3608" s="11"/>
      <c r="N3608" s="11"/>
      <c r="O3608" s="6"/>
      <c r="P3608" s="11"/>
      <c r="Q3608" s="11">
        <v>52</v>
      </c>
      <c r="R3608" s="6" t="s">
        <v>25</v>
      </c>
      <c r="S3608" s="6" t="s">
        <v>26</v>
      </c>
      <c r="T3608" s="6" t="s">
        <v>249</v>
      </c>
      <c r="U3608" s="11">
        <v>6000000</v>
      </c>
      <c r="V3608" s="11">
        <v>1995</v>
      </c>
      <c r="W3608" s="11">
        <v>475</v>
      </c>
      <c r="X3608" s="11">
        <v>6.1</v>
      </c>
      <c r="Y3608" s="11">
        <v>1.85</v>
      </c>
      <c r="Z3608" s="12">
        <v>985</v>
      </c>
    </row>
    <row r="3609" spans="1:26" x14ac:dyDescent="0.25">
      <c r="A3609" s="8" t="s">
        <v>20</v>
      </c>
      <c r="B3609" s="9" t="s">
        <v>1279</v>
      </c>
      <c r="C3609" s="13">
        <v>252</v>
      </c>
      <c r="D3609" s="13">
        <v>121</v>
      </c>
      <c r="E3609" s="13">
        <v>162</v>
      </c>
      <c r="F3609" s="13">
        <v>25</v>
      </c>
      <c r="G3609" s="9" t="s">
        <v>1126</v>
      </c>
      <c r="H3609" s="13">
        <v>1000</v>
      </c>
      <c r="I3609" s="13">
        <v>17605861</v>
      </c>
      <c r="J3609" s="9" t="s">
        <v>3170</v>
      </c>
      <c r="K3609" s="9" t="s">
        <v>1074</v>
      </c>
      <c r="L3609" s="9" t="s">
        <v>5155</v>
      </c>
      <c r="M3609" s="13" t="s">
        <v>2604</v>
      </c>
      <c r="N3609" s="13"/>
      <c r="O3609" s="9"/>
      <c r="P3609" s="13"/>
      <c r="Q3609" s="13">
        <v>351</v>
      </c>
      <c r="R3609" s="9" t="s">
        <v>25</v>
      </c>
      <c r="S3609" s="9" t="s">
        <v>34</v>
      </c>
      <c r="T3609" s="9" t="s">
        <v>249</v>
      </c>
      <c r="U3609" s="13">
        <v>6000000</v>
      </c>
      <c r="V3609" s="13">
        <v>2006</v>
      </c>
      <c r="W3609" s="13">
        <v>149</v>
      </c>
      <c r="X3609" s="13">
        <v>7.7</v>
      </c>
      <c r="Y3609" s="13">
        <v>2.35</v>
      </c>
      <c r="Z3609" s="14">
        <v>0</v>
      </c>
    </row>
    <row r="3610" spans="1:26" x14ac:dyDescent="0.25">
      <c r="A3610" s="5" t="s">
        <v>20</v>
      </c>
      <c r="B3610" s="6" t="s">
        <v>3909</v>
      </c>
      <c r="C3610" s="11">
        <v>137</v>
      </c>
      <c r="D3610" s="11">
        <v>96</v>
      </c>
      <c r="E3610" s="11">
        <v>2</v>
      </c>
      <c r="F3610" s="11">
        <v>120</v>
      </c>
      <c r="G3610" s="6" t="s">
        <v>3910</v>
      </c>
      <c r="H3610" s="11">
        <v>742</v>
      </c>
      <c r="I3610" s="11">
        <v>11642254</v>
      </c>
      <c r="J3610" s="6" t="s">
        <v>1786</v>
      </c>
      <c r="K3610" s="6" t="s">
        <v>2604</v>
      </c>
      <c r="L3610" s="6"/>
      <c r="M3610" s="11"/>
      <c r="N3610" s="11"/>
      <c r="O3610" s="6"/>
      <c r="P3610" s="11"/>
      <c r="Q3610" s="11">
        <v>287</v>
      </c>
      <c r="R3610" s="6" t="s">
        <v>25</v>
      </c>
      <c r="S3610" s="6" t="s">
        <v>26</v>
      </c>
      <c r="T3610" s="6" t="s">
        <v>1992</v>
      </c>
      <c r="U3610" s="11">
        <v>3000000</v>
      </c>
      <c r="V3610" s="11">
        <v>1989</v>
      </c>
      <c r="W3610" s="11">
        <v>256</v>
      </c>
      <c r="X3610" s="11">
        <v>5.2</v>
      </c>
      <c r="Y3610" s="11">
        <v>1.85</v>
      </c>
      <c r="Z3610" s="12">
        <v>926</v>
      </c>
    </row>
    <row r="3611" spans="1:26" x14ac:dyDescent="0.25">
      <c r="A3611" s="8" t="s">
        <v>20</v>
      </c>
      <c r="B3611" s="9" t="s">
        <v>2369</v>
      </c>
      <c r="C3611" s="13">
        <v>231</v>
      </c>
      <c r="D3611" s="13">
        <v>99</v>
      </c>
      <c r="E3611" s="13">
        <v>0</v>
      </c>
      <c r="F3611" s="13">
        <v>84</v>
      </c>
      <c r="G3611" s="9" t="s">
        <v>3911</v>
      </c>
      <c r="H3611" s="13">
        <v>11000</v>
      </c>
      <c r="I3611" s="13">
        <v>9203192</v>
      </c>
      <c r="J3611" s="9" t="s">
        <v>599</v>
      </c>
      <c r="K3611" s="9" t="s">
        <v>5507</v>
      </c>
      <c r="L3611" s="9" t="s">
        <v>1074</v>
      </c>
      <c r="M3611" s="13"/>
      <c r="N3611" s="13"/>
      <c r="O3611" s="9"/>
      <c r="P3611" s="13"/>
      <c r="Q3611" s="13">
        <v>136</v>
      </c>
      <c r="R3611" s="9" t="s">
        <v>25</v>
      </c>
      <c r="S3611" s="9" t="s">
        <v>26</v>
      </c>
      <c r="T3611" s="9" t="s">
        <v>27</v>
      </c>
      <c r="U3611" s="13">
        <v>5000000</v>
      </c>
      <c r="V3611" s="13">
        <v>2011</v>
      </c>
      <c r="W3611" s="13">
        <v>106</v>
      </c>
      <c r="X3611" s="13">
        <v>6.8</v>
      </c>
      <c r="Y3611" s="13">
        <v>1.85</v>
      </c>
      <c r="Z3611" s="14">
        <v>15000</v>
      </c>
    </row>
    <row r="3612" spans="1:26" x14ac:dyDescent="0.25">
      <c r="A3612" s="5" t="s">
        <v>20</v>
      </c>
      <c r="B3612" s="6" t="s">
        <v>3912</v>
      </c>
      <c r="C3612" s="11">
        <v>9</v>
      </c>
      <c r="D3612" s="11">
        <v>42</v>
      </c>
      <c r="E3612" s="11">
        <v>0</v>
      </c>
      <c r="F3612" s="11"/>
      <c r="G3612" s="6" t="s">
        <v>3913</v>
      </c>
      <c r="H3612" s="11">
        <v>844</v>
      </c>
      <c r="I3612" s="11">
        <v>7518876</v>
      </c>
      <c r="J3612" s="6" t="s">
        <v>378</v>
      </c>
      <c r="K3612" s="6" t="s">
        <v>41</v>
      </c>
      <c r="L3612" s="6" t="s">
        <v>5512</v>
      </c>
      <c r="M3612" s="11"/>
      <c r="N3612" s="11"/>
      <c r="O3612" s="6"/>
      <c r="P3612" s="11"/>
      <c r="Q3612" s="11">
        <v>5</v>
      </c>
      <c r="R3612" s="6" t="s">
        <v>25</v>
      </c>
      <c r="S3612" s="6" t="s">
        <v>34</v>
      </c>
      <c r="T3612" s="6" t="s">
        <v>42</v>
      </c>
      <c r="U3612" s="11">
        <v>6000000</v>
      </c>
      <c r="V3612" s="11">
        <v>2008</v>
      </c>
      <c r="W3612" s="11">
        <v>0</v>
      </c>
      <c r="X3612" s="11">
        <v>6.5</v>
      </c>
      <c r="Y3612" s="11">
        <v>1.78</v>
      </c>
      <c r="Z3612" s="12">
        <v>28</v>
      </c>
    </row>
    <row r="3613" spans="1:26" x14ac:dyDescent="0.25">
      <c r="A3613" s="8" t="s">
        <v>20</v>
      </c>
      <c r="B3613" s="9" t="s">
        <v>2715</v>
      </c>
      <c r="C3613" s="13">
        <v>115</v>
      </c>
      <c r="D3613" s="13">
        <v>122</v>
      </c>
      <c r="E3613" s="13">
        <v>0</v>
      </c>
      <c r="F3613" s="13">
        <v>221</v>
      </c>
      <c r="G3613" s="9" t="s">
        <v>3412</v>
      </c>
      <c r="H3613" s="13">
        <v>697</v>
      </c>
      <c r="I3613" s="13">
        <v>8596914</v>
      </c>
      <c r="J3613" s="9" t="s">
        <v>3170</v>
      </c>
      <c r="K3613" s="9" t="s">
        <v>1074</v>
      </c>
      <c r="L3613" s="9"/>
      <c r="M3613" s="13"/>
      <c r="N3613" s="13"/>
      <c r="O3613" s="9"/>
      <c r="P3613" s="13"/>
      <c r="Q3613" s="13">
        <v>148</v>
      </c>
      <c r="R3613" s="9" t="s">
        <v>25</v>
      </c>
      <c r="S3613" s="9" t="s">
        <v>26</v>
      </c>
      <c r="T3613" s="9" t="s">
        <v>249</v>
      </c>
      <c r="U3613" s="13">
        <v>6000000</v>
      </c>
      <c r="V3613" s="13">
        <v>2000</v>
      </c>
      <c r="W3613" s="13">
        <v>394</v>
      </c>
      <c r="X3613" s="13">
        <v>7</v>
      </c>
      <c r="Y3613" s="13">
        <v>1.85</v>
      </c>
      <c r="Z3613" s="14">
        <v>0</v>
      </c>
    </row>
    <row r="3614" spans="1:26" x14ac:dyDescent="0.25">
      <c r="A3614" s="5" t="s">
        <v>20</v>
      </c>
      <c r="B3614" s="6" t="s">
        <v>3914</v>
      </c>
      <c r="C3614" s="11">
        <v>67</v>
      </c>
      <c r="D3614" s="11">
        <v>101</v>
      </c>
      <c r="E3614" s="11">
        <v>112</v>
      </c>
      <c r="F3614" s="11">
        <v>612</v>
      </c>
      <c r="G3614" s="6" t="s">
        <v>883</v>
      </c>
      <c r="H3614" s="11">
        <v>1000</v>
      </c>
      <c r="I3614" s="11">
        <v>6851636</v>
      </c>
      <c r="J3614" s="6" t="s">
        <v>599</v>
      </c>
      <c r="K3614" s="6" t="s">
        <v>1074</v>
      </c>
      <c r="L3614" s="6" t="s">
        <v>4459</v>
      </c>
      <c r="M3614" s="11"/>
      <c r="N3614" s="11"/>
      <c r="O3614" s="6"/>
      <c r="P3614" s="11"/>
      <c r="Q3614" s="11">
        <v>182</v>
      </c>
      <c r="R3614" s="6" t="s">
        <v>25</v>
      </c>
      <c r="S3614" s="6" t="s">
        <v>26</v>
      </c>
      <c r="T3614" s="6" t="s">
        <v>249</v>
      </c>
      <c r="U3614" s="11">
        <v>6000000</v>
      </c>
      <c r="V3614" s="11">
        <v>1999</v>
      </c>
      <c r="W3614" s="11">
        <v>744</v>
      </c>
      <c r="X3614" s="11">
        <v>5.9</v>
      </c>
      <c r="Y3614" s="11">
        <v>1.85</v>
      </c>
      <c r="Z3614" s="12">
        <v>0</v>
      </c>
    </row>
    <row r="3615" spans="1:26" x14ac:dyDescent="0.25">
      <c r="A3615" s="8" t="s">
        <v>20</v>
      </c>
      <c r="B3615" s="9" t="s">
        <v>3915</v>
      </c>
      <c r="C3615" s="13">
        <v>216</v>
      </c>
      <c r="D3615" s="13">
        <v>102</v>
      </c>
      <c r="E3615" s="13">
        <v>49</v>
      </c>
      <c r="F3615" s="13">
        <v>10000</v>
      </c>
      <c r="G3615" s="9" t="s">
        <v>276</v>
      </c>
      <c r="H3615" s="13">
        <v>24000</v>
      </c>
      <c r="I3615" s="13">
        <v>11434867</v>
      </c>
      <c r="J3615" s="9" t="s">
        <v>1074</v>
      </c>
      <c r="K3615" s="9" t="s">
        <v>5505</v>
      </c>
      <c r="L3615" s="9" t="s">
        <v>4459</v>
      </c>
      <c r="M3615" s="13" t="s">
        <v>2604</v>
      </c>
      <c r="N3615" s="13"/>
      <c r="O3615" s="9"/>
      <c r="P3615" s="13"/>
      <c r="Q3615" s="13">
        <v>130</v>
      </c>
      <c r="R3615" s="9" t="s">
        <v>25</v>
      </c>
      <c r="S3615" s="9" t="s">
        <v>26</v>
      </c>
      <c r="T3615" s="9" t="s">
        <v>27</v>
      </c>
      <c r="U3615" s="13">
        <v>6000000</v>
      </c>
      <c r="V3615" s="13">
        <v>2012</v>
      </c>
      <c r="W3615" s="13">
        <v>14000</v>
      </c>
      <c r="X3615" s="13">
        <v>7.1</v>
      </c>
      <c r="Y3615" s="13">
        <v>1.85</v>
      </c>
      <c r="Z3615" s="14">
        <v>21000</v>
      </c>
    </row>
    <row r="3616" spans="1:26" x14ac:dyDescent="0.25">
      <c r="A3616" s="5" t="s">
        <v>20</v>
      </c>
      <c r="B3616" s="6" t="s">
        <v>3916</v>
      </c>
      <c r="C3616" s="11">
        <v>133</v>
      </c>
      <c r="D3616" s="11">
        <v>84</v>
      </c>
      <c r="E3616" s="11">
        <v>4</v>
      </c>
      <c r="F3616" s="11">
        <v>546</v>
      </c>
      <c r="G3616" s="6" t="s">
        <v>738</v>
      </c>
      <c r="H3616" s="11">
        <v>8000</v>
      </c>
      <c r="I3616" s="11">
        <v>5895238</v>
      </c>
      <c r="J3616" s="6" t="s">
        <v>599</v>
      </c>
      <c r="K3616" s="6" t="s">
        <v>3495</v>
      </c>
      <c r="L3616" s="6"/>
      <c r="M3616" s="11"/>
      <c r="N3616" s="11"/>
      <c r="O3616" s="6"/>
      <c r="P3616" s="11"/>
      <c r="Q3616" s="11">
        <v>70</v>
      </c>
      <c r="R3616" s="6" t="s">
        <v>919</v>
      </c>
      <c r="S3616" s="6" t="s">
        <v>26</v>
      </c>
      <c r="T3616" s="6" t="s">
        <v>249</v>
      </c>
      <c r="U3616" s="11">
        <v>6000000</v>
      </c>
      <c r="V3616" s="11">
        <v>2012</v>
      </c>
      <c r="W3616" s="11">
        <v>806</v>
      </c>
      <c r="X3616" s="11">
        <v>5.5</v>
      </c>
      <c r="Y3616" s="11">
        <v>2.35</v>
      </c>
      <c r="Z3616" s="12">
        <v>9000</v>
      </c>
    </row>
    <row r="3617" spans="1:26" x14ac:dyDescent="0.25">
      <c r="A3617" s="8" t="s">
        <v>20</v>
      </c>
      <c r="B3617" s="9" t="s">
        <v>3917</v>
      </c>
      <c r="C3617" s="13">
        <v>149</v>
      </c>
      <c r="D3617" s="13">
        <v>104</v>
      </c>
      <c r="E3617" s="13">
        <v>20</v>
      </c>
      <c r="F3617" s="13">
        <v>130</v>
      </c>
      <c r="G3617" s="9" t="s">
        <v>769</v>
      </c>
      <c r="H3617" s="13">
        <v>3000</v>
      </c>
      <c r="I3617" s="13">
        <v>6670712</v>
      </c>
      <c r="J3617" s="9" t="s">
        <v>599</v>
      </c>
      <c r="K3617" s="9" t="s">
        <v>1074</v>
      </c>
      <c r="L3617" s="9"/>
      <c r="M3617" s="13"/>
      <c r="N3617" s="13"/>
      <c r="O3617" s="9"/>
      <c r="P3617" s="13"/>
      <c r="Q3617" s="13">
        <v>101</v>
      </c>
      <c r="R3617" s="9" t="s">
        <v>25</v>
      </c>
      <c r="S3617" s="9" t="s">
        <v>26</v>
      </c>
      <c r="T3617" s="9" t="s">
        <v>27</v>
      </c>
      <c r="U3617" s="13">
        <v>6000000</v>
      </c>
      <c r="V3617" s="13">
        <v>2009</v>
      </c>
      <c r="W3617" s="13">
        <v>591</v>
      </c>
      <c r="X3617" s="13">
        <v>7.4</v>
      </c>
      <c r="Y3617" s="13">
        <v>1.85</v>
      </c>
      <c r="Z3617" s="14">
        <v>0</v>
      </c>
    </row>
    <row r="3618" spans="1:26" x14ac:dyDescent="0.25">
      <c r="A3618" s="5" t="s">
        <v>20</v>
      </c>
      <c r="B3618" s="6" t="s">
        <v>3918</v>
      </c>
      <c r="C3618" s="11">
        <v>261</v>
      </c>
      <c r="D3618" s="11">
        <v>96</v>
      </c>
      <c r="E3618" s="11">
        <v>51</v>
      </c>
      <c r="F3618" s="11">
        <v>28</v>
      </c>
      <c r="G3618" s="6" t="s">
        <v>2170</v>
      </c>
      <c r="H3618" s="11">
        <v>3000</v>
      </c>
      <c r="I3618" s="11">
        <v>5359774</v>
      </c>
      <c r="J3618" s="6" t="s">
        <v>599</v>
      </c>
      <c r="K3618" s="6" t="s">
        <v>5507</v>
      </c>
      <c r="L3618" s="6" t="s">
        <v>2604</v>
      </c>
      <c r="M3618" s="11"/>
      <c r="N3618" s="11"/>
      <c r="O3618" s="6"/>
      <c r="P3618" s="11"/>
      <c r="Q3618" s="11">
        <v>131</v>
      </c>
      <c r="R3618" s="6" t="s">
        <v>25</v>
      </c>
      <c r="S3618" s="6" t="s">
        <v>2130</v>
      </c>
      <c r="T3618" s="6" t="s">
        <v>249</v>
      </c>
      <c r="U3618" s="11">
        <v>6000000</v>
      </c>
      <c r="V3618" s="11">
        <v>2011</v>
      </c>
      <c r="W3618" s="11">
        <v>482</v>
      </c>
      <c r="X3618" s="11">
        <v>7.3</v>
      </c>
      <c r="Y3618" s="11">
        <v>2.35</v>
      </c>
      <c r="Z3618" s="12">
        <v>17000</v>
      </c>
    </row>
    <row r="3619" spans="1:26" x14ac:dyDescent="0.25">
      <c r="A3619" s="8" t="s">
        <v>20</v>
      </c>
      <c r="B3619" s="9" t="s">
        <v>3919</v>
      </c>
      <c r="C3619" s="13">
        <v>42</v>
      </c>
      <c r="D3619" s="13">
        <v>94</v>
      </c>
      <c r="E3619" s="13">
        <v>0</v>
      </c>
      <c r="F3619" s="13">
        <v>664</v>
      </c>
      <c r="G3619" s="9" t="s">
        <v>2043</v>
      </c>
      <c r="H3619" s="13">
        <v>1000</v>
      </c>
      <c r="I3619" s="13">
        <v>4693919</v>
      </c>
      <c r="J3619" s="9" t="s">
        <v>599</v>
      </c>
      <c r="K3619" s="9"/>
      <c r="L3619" s="9"/>
      <c r="M3619" s="13"/>
      <c r="N3619" s="13"/>
      <c r="O3619" s="9"/>
      <c r="P3619" s="13"/>
      <c r="Q3619" s="13">
        <v>78</v>
      </c>
      <c r="R3619" s="9" t="s">
        <v>25</v>
      </c>
      <c r="S3619" s="9" t="s">
        <v>26</v>
      </c>
      <c r="T3619" s="9" t="s">
        <v>249</v>
      </c>
      <c r="U3619" s="13">
        <v>6500000</v>
      </c>
      <c r="V3619" s="13">
        <v>2008</v>
      </c>
      <c r="W3619" s="13">
        <v>1000</v>
      </c>
      <c r="X3619" s="13">
        <v>4.5999999999999996</v>
      </c>
      <c r="Y3619" s="13">
        <v>1.85</v>
      </c>
      <c r="Z3619" s="14">
        <v>422</v>
      </c>
    </row>
    <row r="3620" spans="1:26" x14ac:dyDescent="0.25">
      <c r="A3620" s="5" t="s">
        <v>20</v>
      </c>
      <c r="B3620" s="6" t="s">
        <v>1855</v>
      </c>
      <c r="C3620" s="11">
        <v>152</v>
      </c>
      <c r="D3620" s="11">
        <v>90</v>
      </c>
      <c r="E3620" s="11">
        <v>0</v>
      </c>
      <c r="F3620" s="11">
        <v>826</v>
      </c>
      <c r="G3620" s="6" t="s">
        <v>1214</v>
      </c>
      <c r="H3620" s="11">
        <v>4000</v>
      </c>
      <c r="I3620" s="11">
        <v>4859475</v>
      </c>
      <c r="J3620" s="6" t="s">
        <v>1074</v>
      </c>
      <c r="K3620" s="6" t="s">
        <v>4459</v>
      </c>
      <c r="L3620" s="6"/>
      <c r="M3620" s="11"/>
      <c r="N3620" s="11"/>
      <c r="O3620" s="6"/>
      <c r="P3620" s="11"/>
      <c r="Q3620" s="11">
        <v>520</v>
      </c>
      <c r="R3620" s="6" t="s">
        <v>25</v>
      </c>
      <c r="S3620" s="6" t="s">
        <v>26</v>
      </c>
      <c r="T3620" s="6" t="s">
        <v>249</v>
      </c>
      <c r="U3620" s="11">
        <v>6000000</v>
      </c>
      <c r="V3620" s="11">
        <v>1999</v>
      </c>
      <c r="W3620" s="11">
        <v>899</v>
      </c>
      <c r="X3620" s="11">
        <v>7.2</v>
      </c>
      <c r="Y3620" s="11">
        <v>1.85</v>
      </c>
      <c r="Z3620" s="12">
        <v>0</v>
      </c>
    </row>
    <row r="3621" spans="1:26" x14ac:dyDescent="0.25">
      <c r="A3621" s="8" t="s">
        <v>20</v>
      </c>
      <c r="B3621" s="9" t="s">
        <v>3293</v>
      </c>
      <c r="C3621" s="13">
        <v>64</v>
      </c>
      <c r="D3621" s="13">
        <v>97</v>
      </c>
      <c r="E3621" s="13">
        <v>39</v>
      </c>
      <c r="F3621" s="13">
        <v>286</v>
      </c>
      <c r="G3621" s="9" t="s">
        <v>3920</v>
      </c>
      <c r="H3621" s="13">
        <v>1000</v>
      </c>
      <c r="I3621" s="13">
        <v>4595000</v>
      </c>
      <c r="J3621" s="9" t="s">
        <v>599</v>
      </c>
      <c r="K3621" s="9" t="s">
        <v>1074</v>
      </c>
      <c r="L3621" s="9" t="s">
        <v>2909</v>
      </c>
      <c r="M3621" s="13" t="s">
        <v>4459</v>
      </c>
      <c r="N3621" s="13"/>
      <c r="O3621" s="9"/>
      <c r="P3621" s="13"/>
      <c r="Q3621" s="13">
        <v>160</v>
      </c>
      <c r="R3621" s="9" t="s">
        <v>25</v>
      </c>
      <c r="S3621" s="9" t="s">
        <v>34</v>
      </c>
      <c r="T3621" s="9" t="s">
        <v>249</v>
      </c>
      <c r="U3621" s="13"/>
      <c r="V3621" s="13">
        <v>1998</v>
      </c>
      <c r="W3621" s="13">
        <v>497</v>
      </c>
      <c r="X3621" s="13">
        <v>7</v>
      </c>
      <c r="Y3621" s="13">
        <v>1.85</v>
      </c>
      <c r="Z3621" s="14">
        <v>915</v>
      </c>
    </row>
    <row r="3622" spans="1:26" x14ac:dyDescent="0.25">
      <c r="A3622" s="5" t="s">
        <v>20</v>
      </c>
      <c r="B3622" s="6" t="s">
        <v>3921</v>
      </c>
      <c r="C3622" s="11">
        <v>76</v>
      </c>
      <c r="D3622" s="11">
        <v>90</v>
      </c>
      <c r="E3622" s="11">
        <v>138</v>
      </c>
      <c r="F3622" s="11">
        <v>263</v>
      </c>
      <c r="G3622" s="6" t="s">
        <v>3922</v>
      </c>
      <c r="H3622" s="11">
        <v>373</v>
      </c>
      <c r="I3622" s="11">
        <v>4542775</v>
      </c>
      <c r="J3622" s="6" t="s">
        <v>599</v>
      </c>
      <c r="K3622" s="6" t="s">
        <v>4459</v>
      </c>
      <c r="L3622" s="6"/>
      <c r="M3622" s="11"/>
      <c r="N3622" s="11"/>
      <c r="O3622" s="6"/>
      <c r="P3622" s="11"/>
      <c r="Q3622" s="11">
        <v>73</v>
      </c>
      <c r="R3622" s="6" t="s">
        <v>25</v>
      </c>
      <c r="S3622" s="6" t="s">
        <v>26</v>
      </c>
      <c r="T3622" s="6" t="s">
        <v>249</v>
      </c>
      <c r="U3622" s="11">
        <v>6000000</v>
      </c>
      <c r="V3622" s="11">
        <v>2009</v>
      </c>
      <c r="W3622" s="11">
        <v>308</v>
      </c>
      <c r="X3622" s="11">
        <v>5.0999999999999996</v>
      </c>
      <c r="Y3622" s="11">
        <v>1.85</v>
      </c>
      <c r="Z3622" s="12">
        <v>985</v>
      </c>
    </row>
    <row r="3623" spans="1:26" x14ac:dyDescent="0.25">
      <c r="A3623" s="8" t="s">
        <v>20</v>
      </c>
      <c r="B3623" s="9" t="s">
        <v>3923</v>
      </c>
      <c r="C3623" s="13">
        <v>149</v>
      </c>
      <c r="D3623" s="13">
        <v>106</v>
      </c>
      <c r="E3623" s="13">
        <v>0</v>
      </c>
      <c r="F3623" s="13">
        <v>379</v>
      </c>
      <c r="G3623" s="9" t="s">
        <v>337</v>
      </c>
      <c r="H3623" s="13">
        <v>17000</v>
      </c>
      <c r="I3623" s="13">
        <v>3588432</v>
      </c>
      <c r="J3623" s="9" t="s">
        <v>599</v>
      </c>
      <c r="K3623" s="9" t="s">
        <v>1074</v>
      </c>
      <c r="L3623" s="9"/>
      <c r="M3623" s="13"/>
      <c r="N3623" s="13"/>
      <c r="O3623" s="9"/>
      <c r="P3623" s="13"/>
      <c r="Q3623" s="13">
        <v>93</v>
      </c>
      <c r="R3623" s="9" t="s">
        <v>25</v>
      </c>
      <c r="S3623" s="9" t="s">
        <v>26</v>
      </c>
      <c r="T3623" s="9" t="s">
        <v>249</v>
      </c>
      <c r="U3623" s="13">
        <v>6000000</v>
      </c>
      <c r="V3623" s="13">
        <v>2014</v>
      </c>
      <c r="W3623" s="13">
        <v>1000</v>
      </c>
      <c r="X3623" s="13">
        <v>6.7</v>
      </c>
      <c r="Y3623" s="13">
        <v>2.35</v>
      </c>
      <c r="Z3623" s="14">
        <v>0</v>
      </c>
    </row>
    <row r="3624" spans="1:26" x14ac:dyDescent="0.25">
      <c r="A3624" s="5" t="s">
        <v>20</v>
      </c>
      <c r="B3624" s="6" t="s">
        <v>3924</v>
      </c>
      <c r="C3624" s="11">
        <v>35</v>
      </c>
      <c r="D3624" s="11">
        <v>96</v>
      </c>
      <c r="E3624" s="11">
        <v>3</v>
      </c>
      <c r="F3624" s="11">
        <v>353</v>
      </c>
      <c r="G3624" s="6" t="s">
        <v>1378</v>
      </c>
      <c r="H3624" s="11">
        <v>4000</v>
      </c>
      <c r="I3624" s="11">
        <v>4394936</v>
      </c>
      <c r="J3624" s="6" t="s">
        <v>599</v>
      </c>
      <c r="K3624" s="6" t="s">
        <v>1074</v>
      </c>
      <c r="L3624" s="6" t="s">
        <v>478</v>
      </c>
      <c r="M3624" s="11" t="s">
        <v>4459</v>
      </c>
      <c r="N3624" s="11"/>
      <c r="O3624" s="6"/>
      <c r="P3624" s="11"/>
      <c r="Q3624" s="11">
        <v>190</v>
      </c>
      <c r="R3624" s="6" t="s">
        <v>25</v>
      </c>
      <c r="S3624" s="6" t="s">
        <v>318</v>
      </c>
      <c r="T3624" s="6" t="s">
        <v>27</v>
      </c>
      <c r="U3624" s="11">
        <v>6000000</v>
      </c>
      <c r="V3624" s="11">
        <v>1999</v>
      </c>
      <c r="W3624" s="11">
        <v>812</v>
      </c>
      <c r="X3624" s="11">
        <v>5.3</v>
      </c>
      <c r="Y3624" s="11">
        <v>2.35</v>
      </c>
      <c r="Z3624" s="12">
        <v>901</v>
      </c>
    </row>
    <row r="3625" spans="1:26" x14ac:dyDescent="0.25">
      <c r="A3625" s="8" t="s">
        <v>20</v>
      </c>
      <c r="B3625" s="9" t="s">
        <v>42</v>
      </c>
      <c r="C3625" s="13">
        <v>47</v>
      </c>
      <c r="D3625" s="13">
        <v>44</v>
      </c>
      <c r="E3625" s="13"/>
      <c r="F3625" s="13">
        <v>724</v>
      </c>
      <c r="G3625" s="9" t="s">
        <v>3925</v>
      </c>
      <c r="H3625" s="13">
        <v>937</v>
      </c>
      <c r="I3625" s="13"/>
      <c r="J3625" s="9" t="s">
        <v>5507</v>
      </c>
      <c r="K3625" s="9" t="s">
        <v>1074</v>
      </c>
      <c r="L3625" s="9" t="s">
        <v>5505</v>
      </c>
      <c r="M3625" s="13"/>
      <c r="N3625" s="13"/>
      <c r="O3625" s="9"/>
      <c r="P3625" s="13"/>
      <c r="Q3625" s="13">
        <v>315</v>
      </c>
      <c r="R3625" s="9" t="s">
        <v>25</v>
      </c>
      <c r="S3625" s="9" t="s">
        <v>26</v>
      </c>
      <c r="T3625" s="9" t="s">
        <v>436</v>
      </c>
      <c r="U3625" s="13"/>
      <c r="V3625" s="13"/>
      <c r="W3625" s="13">
        <v>828</v>
      </c>
      <c r="X3625" s="13">
        <v>8.4</v>
      </c>
      <c r="Y3625" s="13">
        <v>1.78</v>
      </c>
      <c r="Z3625" s="14">
        <v>0</v>
      </c>
    </row>
    <row r="3626" spans="1:26" x14ac:dyDescent="0.25">
      <c r="A3626" s="5" t="s">
        <v>20</v>
      </c>
      <c r="B3626" s="6" t="s">
        <v>3926</v>
      </c>
      <c r="C3626" s="11">
        <v>108</v>
      </c>
      <c r="D3626" s="11">
        <v>95</v>
      </c>
      <c r="E3626" s="11">
        <v>263</v>
      </c>
      <c r="F3626" s="11">
        <v>179</v>
      </c>
      <c r="G3626" s="6" t="s">
        <v>3927</v>
      </c>
      <c r="H3626" s="11">
        <v>263</v>
      </c>
      <c r="I3626" s="11">
        <v>3029081</v>
      </c>
      <c r="J3626" s="6" t="s">
        <v>599</v>
      </c>
      <c r="K3626" s="6" t="s">
        <v>1074</v>
      </c>
      <c r="L3626" s="6" t="s">
        <v>2909</v>
      </c>
      <c r="M3626" s="11" t="s">
        <v>3976</v>
      </c>
      <c r="N3626" s="11"/>
      <c r="O3626" s="6"/>
      <c r="P3626" s="11"/>
      <c r="Q3626" s="11">
        <v>231</v>
      </c>
      <c r="R3626" s="6" t="s">
        <v>25</v>
      </c>
      <c r="S3626" s="6" t="s">
        <v>26</v>
      </c>
      <c r="T3626" s="6" t="s">
        <v>249</v>
      </c>
      <c r="U3626" s="11">
        <v>6000000</v>
      </c>
      <c r="V3626" s="11">
        <v>2001</v>
      </c>
      <c r="W3626" s="11">
        <v>261</v>
      </c>
      <c r="X3626" s="11">
        <v>7.8</v>
      </c>
      <c r="Y3626" s="11">
        <v>1.85</v>
      </c>
      <c r="Z3626" s="12">
        <v>0</v>
      </c>
    </row>
    <row r="3627" spans="1:26" x14ac:dyDescent="0.25">
      <c r="A3627" s="8" t="s">
        <v>20</v>
      </c>
      <c r="B3627" s="9" t="s">
        <v>2991</v>
      </c>
      <c r="C3627" s="13">
        <v>17</v>
      </c>
      <c r="D3627" s="13">
        <v>99</v>
      </c>
      <c r="E3627" s="13">
        <v>23</v>
      </c>
      <c r="F3627" s="13">
        <v>82</v>
      </c>
      <c r="G3627" s="9" t="s">
        <v>3928</v>
      </c>
      <c r="H3627" s="13">
        <v>97</v>
      </c>
      <c r="I3627" s="13">
        <v>3273588</v>
      </c>
      <c r="J3627" s="9" t="s">
        <v>497</v>
      </c>
      <c r="K3627" s="9" t="s">
        <v>1074</v>
      </c>
      <c r="L3627" s="9"/>
      <c r="M3627" s="13"/>
      <c r="N3627" s="13"/>
      <c r="O3627" s="9"/>
      <c r="P3627" s="13"/>
      <c r="Q3627" s="13">
        <v>50</v>
      </c>
      <c r="R3627" s="9" t="s">
        <v>25</v>
      </c>
      <c r="S3627" s="9" t="s">
        <v>26</v>
      </c>
      <c r="T3627" s="9" t="s">
        <v>27</v>
      </c>
      <c r="U3627" s="13">
        <v>6000000</v>
      </c>
      <c r="V3627" s="13">
        <v>1993</v>
      </c>
      <c r="W3627" s="13">
        <v>91</v>
      </c>
      <c r="X3627" s="13">
        <v>6.7</v>
      </c>
      <c r="Y3627" s="13">
        <v>1.85</v>
      </c>
      <c r="Z3627" s="14">
        <v>0</v>
      </c>
    </row>
    <row r="3628" spans="1:26" x14ac:dyDescent="0.25">
      <c r="A3628" s="5" t="s">
        <v>20</v>
      </c>
      <c r="B3628" s="6" t="s">
        <v>3929</v>
      </c>
      <c r="C3628" s="11">
        <v>12</v>
      </c>
      <c r="D3628" s="11">
        <v>93</v>
      </c>
      <c r="E3628" s="11">
        <v>10</v>
      </c>
      <c r="F3628" s="11">
        <v>34</v>
      </c>
      <c r="G3628" s="6" t="s">
        <v>3930</v>
      </c>
      <c r="H3628" s="11">
        <v>397</v>
      </c>
      <c r="I3628" s="11"/>
      <c r="J3628" s="6" t="s">
        <v>1074</v>
      </c>
      <c r="K3628" s="6" t="s">
        <v>1786</v>
      </c>
      <c r="L3628" s="6" t="s">
        <v>5505</v>
      </c>
      <c r="M3628" s="11" t="s">
        <v>2604</v>
      </c>
      <c r="N3628" s="11"/>
      <c r="O3628" s="6"/>
      <c r="P3628" s="11"/>
      <c r="Q3628" s="11">
        <v>5</v>
      </c>
      <c r="R3628" s="6" t="s">
        <v>25</v>
      </c>
      <c r="S3628" s="6" t="s">
        <v>26</v>
      </c>
      <c r="T3628" s="6" t="s">
        <v>42</v>
      </c>
      <c r="U3628" s="11"/>
      <c r="V3628" s="11">
        <v>2015</v>
      </c>
      <c r="W3628" s="11">
        <v>77</v>
      </c>
      <c r="X3628" s="11">
        <v>5.4</v>
      </c>
      <c r="Y3628" s="11">
        <v>2.35</v>
      </c>
      <c r="Z3628" s="12">
        <v>84</v>
      </c>
    </row>
    <row r="3629" spans="1:26" x14ac:dyDescent="0.25">
      <c r="A3629" s="8" t="s">
        <v>20</v>
      </c>
      <c r="B3629" s="9" t="s">
        <v>2738</v>
      </c>
      <c r="C3629" s="13">
        <v>129</v>
      </c>
      <c r="D3629" s="13">
        <v>99</v>
      </c>
      <c r="E3629" s="13">
        <v>53</v>
      </c>
      <c r="F3629" s="13">
        <v>491</v>
      </c>
      <c r="G3629" s="9" t="s">
        <v>388</v>
      </c>
      <c r="H3629" s="13">
        <v>4000</v>
      </c>
      <c r="I3629" s="13">
        <v>2207975</v>
      </c>
      <c r="J3629" s="9" t="s">
        <v>1074</v>
      </c>
      <c r="K3629" s="9" t="s">
        <v>5155</v>
      </c>
      <c r="L3629" s="9"/>
      <c r="M3629" s="13"/>
      <c r="N3629" s="13"/>
      <c r="O3629" s="9"/>
      <c r="P3629" s="13"/>
      <c r="Q3629" s="13">
        <v>190</v>
      </c>
      <c r="R3629" s="9" t="s">
        <v>25</v>
      </c>
      <c r="S3629" s="9" t="s">
        <v>26</v>
      </c>
      <c r="T3629" s="9" t="s">
        <v>27</v>
      </c>
      <c r="U3629" s="13">
        <v>6000000</v>
      </c>
      <c r="V3629" s="13">
        <v>2003</v>
      </c>
      <c r="W3629" s="13">
        <v>3000</v>
      </c>
      <c r="X3629" s="13">
        <v>7.2</v>
      </c>
      <c r="Y3629" s="13">
        <v>2.35</v>
      </c>
      <c r="Z3629" s="14">
        <v>0</v>
      </c>
    </row>
    <row r="3630" spans="1:26" x14ac:dyDescent="0.25">
      <c r="A3630" s="5" t="s">
        <v>20</v>
      </c>
      <c r="B3630" s="6" t="s">
        <v>3931</v>
      </c>
      <c r="C3630" s="11">
        <v>84</v>
      </c>
      <c r="D3630" s="11">
        <v>95</v>
      </c>
      <c r="E3630" s="11">
        <v>8</v>
      </c>
      <c r="F3630" s="11">
        <v>15</v>
      </c>
      <c r="G3630" s="6" t="s">
        <v>3932</v>
      </c>
      <c r="H3630" s="11">
        <v>244</v>
      </c>
      <c r="I3630" s="11">
        <v>2025238</v>
      </c>
      <c r="J3630" s="6" t="s">
        <v>599</v>
      </c>
      <c r="K3630" s="6" t="s">
        <v>5507</v>
      </c>
      <c r="L3630" s="6" t="s">
        <v>1074</v>
      </c>
      <c r="M3630" s="11" t="s">
        <v>2604</v>
      </c>
      <c r="N3630" s="11"/>
      <c r="O3630" s="6"/>
      <c r="P3630" s="11"/>
      <c r="Q3630" s="11">
        <v>105</v>
      </c>
      <c r="R3630" s="6" t="s">
        <v>25</v>
      </c>
      <c r="S3630" s="6" t="s">
        <v>26</v>
      </c>
      <c r="T3630" s="6" t="s">
        <v>249</v>
      </c>
      <c r="U3630" s="11">
        <v>6000000</v>
      </c>
      <c r="V3630" s="11">
        <v>2001</v>
      </c>
      <c r="W3630" s="11">
        <v>230</v>
      </c>
      <c r="X3630" s="11">
        <v>5.8</v>
      </c>
      <c r="Y3630" s="11">
        <v>1.85</v>
      </c>
      <c r="Z3630" s="12">
        <v>289</v>
      </c>
    </row>
    <row r="3631" spans="1:26" x14ac:dyDescent="0.25">
      <c r="A3631" s="8" t="s">
        <v>20</v>
      </c>
      <c r="B3631" s="9" t="s">
        <v>3933</v>
      </c>
      <c r="C3631" s="13">
        <v>61</v>
      </c>
      <c r="D3631" s="13">
        <v>84</v>
      </c>
      <c r="E3631" s="13">
        <v>5</v>
      </c>
      <c r="F3631" s="13">
        <v>152</v>
      </c>
      <c r="G3631" s="9" t="s">
        <v>3746</v>
      </c>
      <c r="H3631" s="13">
        <v>944</v>
      </c>
      <c r="I3631" s="13">
        <v>1028337</v>
      </c>
      <c r="J3631" s="9" t="s">
        <v>1074</v>
      </c>
      <c r="K3631" s="9" t="s">
        <v>2604</v>
      </c>
      <c r="L3631" s="9"/>
      <c r="M3631" s="13"/>
      <c r="N3631" s="13"/>
      <c r="O3631" s="9"/>
      <c r="P3631" s="13"/>
      <c r="Q3631" s="13">
        <v>78</v>
      </c>
      <c r="R3631" s="9" t="s">
        <v>25</v>
      </c>
      <c r="S3631" s="9" t="s">
        <v>26</v>
      </c>
      <c r="T3631" s="9" t="s">
        <v>249</v>
      </c>
      <c r="U3631" s="13"/>
      <c r="V3631" s="13">
        <v>2001</v>
      </c>
      <c r="W3631" s="13">
        <v>257</v>
      </c>
      <c r="X3631" s="13">
        <v>6.4</v>
      </c>
      <c r="Y3631" s="13">
        <v>1.85</v>
      </c>
      <c r="Z3631" s="14">
        <v>29</v>
      </c>
    </row>
    <row r="3632" spans="1:26" x14ac:dyDescent="0.25">
      <c r="A3632" s="5" t="s">
        <v>20</v>
      </c>
      <c r="B3632" s="6" t="s">
        <v>3934</v>
      </c>
      <c r="C3632" s="11">
        <v>147</v>
      </c>
      <c r="D3632" s="11">
        <v>144</v>
      </c>
      <c r="E3632" s="11">
        <v>541</v>
      </c>
      <c r="F3632" s="11">
        <v>242</v>
      </c>
      <c r="G3632" s="6" t="s">
        <v>3935</v>
      </c>
      <c r="H3632" s="11">
        <v>682</v>
      </c>
      <c r="I3632" s="11"/>
      <c r="J3632" s="6" t="s">
        <v>497</v>
      </c>
      <c r="K3632" s="6" t="s">
        <v>378</v>
      </c>
      <c r="L3632" s="6" t="s">
        <v>3495</v>
      </c>
      <c r="M3632" s="11"/>
      <c r="N3632" s="11"/>
      <c r="O3632" s="6"/>
      <c r="P3632" s="11"/>
      <c r="Q3632" s="11">
        <v>287</v>
      </c>
      <c r="R3632" s="6" t="s">
        <v>25</v>
      </c>
      <c r="S3632" s="6" t="s">
        <v>26</v>
      </c>
      <c r="T3632" s="6" t="s">
        <v>249</v>
      </c>
      <c r="U3632" s="11">
        <v>6244087</v>
      </c>
      <c r="V3632" s="11">
        <v>1969</v>
      </c>
      <c r="W3632" s="11">
        <v>288</v>
      </c>
      <c r="X3632" s="11">
        <v>8</v>
      </c>
      <c r="Y3632" s="11">
        <v>2.35</v>
      </c>
      <c r="Z3632" s="12">
        <v>0</v>
      </c>
    </row>
    <row r="3633" spans="1:26" x14ac:dyDescent="0.25">
      <c r="A3633" s="8" t="s">
        <v>20</v>
      </c>
      <c r="B3633" s="9" t="s">
        <v>2163</v>
      </c>
      <c r="C3633" s="13">
        <v>147</v>
      </c>
      <c r="D3633" s="13">
        <v>99</v>
      </c>
      <c r="E3633" s="13">
        <v>129</v>
      </c>
      <c r="F3633" s="13">
        <v>362</v>
      </c>
      <c r="G3633" s="9" t="s">
        <v>1888</v>
      </c>
      <c r="H3633" s="13">
        <v>976</v>
      </c>
      <c r="I3633" s="13">
        <v>2077046</v>
      </c>
      <c r="J3633" s="9" t="s">
        <v>599</v>
      </c>
      <c r="K3633" s="9" t="s">
        <v>1074</v>
      </c>
      <c r="L3633" s="9" t="s">
        <v>4459</v>
      </c>
      <c r="M3633" s="13"/>
      <c r="N3633" s="13"/>
      <c r="O3633" s="9"/>
      <c r="P3633" s="13"/>
      <c r="Q3633" s="13">
        <v>75</v>
      </c>
      <c r="R3633" s="9" t="s">
        <v>25</v>
      </c>
      <c r="S3633" s="9" t="s">
        <v>26</v>
      </c>
      <c r="T3633" s="9" t="s">
        <v>249</v>
      </c>
      <c r="U3633" s="13">
        <v>6000000</v>
      </c>
      <c r="V3633" s="13">
        <v>2008</v>
      </c>
      <c r="W3633" s="13">
        <v>617</v>
      </c>
      <c r="X3633" s="13">
        <v>7</v>
      </c>
      <c r="Y3633" s="13">
        <v>2.35</v>
      </c>
      <c r="Z3633" s="14">
        <v>0</v>
      </c>
    </row>
    <row r="3634" spans="1:26" x14ac:dyDescent="0.25">
      <c r="A3634" s="5" t="s">
        <v>309</v>
      </c>
      <c r="B3634" s="6" t="s">
        <v>3936</v>
      </c>
      <c r="C3634" s="11">
        <v>23</v>
      </c>
      <c r="D3634" s="11">
        <v>110</v>
      </c>
      <c r="E3634" s="11">
        <v>735</v>
      </c>
      <c r="F3634" s="11">
        <v>20</v>
      </c>
      <c r="G3634" s="6" t="s">
        <v>3937</v>
      </c>
      <c r="H3634" s="11">
        <v>187</v>
      </c>
      <c r="I3634" s="11"/>
      <c r="J3634" s="6" t="s">
        <v>378</v>
      </c>
      <c r="K3634" s="6" t="s">
        <v>5507</v>
      </c>
      <c r="L3634" s="6" t="s">
        <v>1074</v>
      </c>
      <c r="M3634" s="11" t="s">
        <v>2604</v>
      </c>
      <c r="N3634" s="11"/>
      <c r="O3634" s="6"/>
      <c r="P3634" s="11"/>
      <c r="Q3634" s="11">
        <v>50</v>
      </c>
      <c r="R3634" s="6" t="s">
        <v>25</v>
      </c>
      <c r="S3634" s="6" t="s">
        <v>34</v>
      </c>
      <c r="T3634" s="6" t="s">
        <v>54</v>
      </c>
      <c r="U3634" s="11">
        <v>6000000</v>
      </c>
      <c r="V3634" s="11">
        <v>1979</v>
      </c>
      <c r="W3634" s="11">
        <v>34</v>
      </c>
      <c r="X3634" s="11">
        <v>7</v>
      </c>
      <c r="Y3634" s="11">
        <v>1.85</v>
      </c>
      <c r="Z3634" s="12">
        <v>643</v>
      </c>
    </row>
    <row r="3635" spans="1:26" x14ac:dyDescent="0.25">
      <c r="A3635" s="8" t="s">
        <v>20</v>
      </c>
      <c r="B3635" s="9" t="s">
        <v>3831</v>
      </c>
      <c r="C3635" s="13">
        <v>75</v>
      </c>
      <c r="D3635" s="13">
        <v>97</v>
      </c>
      <c r="E3635" s="13">
        <v>159</v>
      </c>
      <c r="F3635" s="13">
        <v>53</v>
      </c>
      <c r="G3635" s="9" t="s">
        <v>3938</v>
      </c>
      <c r="H3635" s="13">
        <v>631</v>
      </c>
      <c r="I3635" s="13">
        <v>267194</v>
      </c>
      <c r="J3635" s="9" t="s">
        <v>1074</v>
      </c>
      <c r="K3635" s="9"/>
      <c r="L3635" s="9"/>
      <c r="M3635" s="13"/>
      <c r="N3635" s="13"/>
      <c r="O3635" s="9"/>
      <c r="P3635" s="13"/>
      <c r="Q3635" s="13">
        <v>111</v>
      </c>
      <c r="R3635" s="9" t="s">
        <v>25</v>
      </c>
      <c r="S3635" s="9" t="s">
        <v>34</v>
      </c>
      <c r="T3635" s="9" t="s">
        <v>249</v>
      </c>
      <c r="U3635" s="13"/>
      <c r="V3635" s="13">
        <v>2002</v>
      </c>
      <c r="W3635" s="13">
        <v>104</v>
      </c>
      <c r="X3635" s="13">
        <v>6.7</v>
      </c>
      <c r="Y3635" s="13">
        <v>1.85</v>
      </c>
      <c r="Z3635" s="14">
        <v>605</v>
      </c>
    </row>
    <row r="3636" spans="1:26" x14ac:dyDescent="0.25">
      <c r="A3636" s="5" t="s">
        <v>20</v>
      </c>
      <c r="B3636" s="6" t="s">
        <v>3939</v>
      </c>
      <c r="C3636" s="11">
        <v>17</v>
      </c>
      <c r="D3636" s="11">
        <v>107</v>
      </c>
      <c r="E3636" s="11">
        <v>0</v>
      </c>
      <c r="F3636" s="11">
        <v>284</v>
      </c>
      <c r="G3636" s="6" t="s">
        <v>1646</v>
      </c>
      <c r="H3636" s="11">
        <v>721</v>
      </c>
      <c r="I3636" s="11">
        <v>869325</v>
      </c>
      <c r="J3636" s="6" t="s">
        <v>497</v>
      </c>
      <c r="K3636" s="6" t="s">
        <v>378</v>
      </c>
      <c r="L3636" s="6" t="s">
        <v>478</v>
      </c>
      <c r="M3636" s="11" t="s">
        <v>2970</v>
      </c>
      <c r="N3636" s="11"/>
      <c r="O3636" s="6"/>
      <c r="P3636" s="11"/>
      <c r="Q3636" s="11">
        <v>16</v>
      </c>
      <c r="R3636" s="6" t="s">
        <v>25</v>
      </c>
      <c r="S3636" s="6" t="s">
        <v>26</v>
      </c>
      <c r="T3636" s="6" t="s">
        <v>27</v>
      </c>
      <c r="U3636" s="11">
        <v>6000000</v>
      </c>
      <c r="V3636" s="11">
        <v>1991</v>
      </c>
      <c r="W3636" s="11">
        <v>514</v>
      </c>
      <c r="X3636" s="11">
        <v>3.8</v>
      </c>
      <c r="Y3636" s="11">
        <v>1.85</v>
      </c>
      <c r="Z3636" s="12">
        <v>125</v>
      </c>
    </row>
    <row r="3637" spans="1:26" x14ac:dyDescent="0.25">
      <c r="A3637" s="8" t="s">
        <v>20</v>
      </c>
      <c r="B3637" s="9" t="s">
        <v>3941</v>
      </c>
      <c r="C3637" s="13">
        <v>16</v>
      </c>
      <c r="D3637" s="13">
        <v>90</v>
      </c>
      <c r="E3637" s="13">
        <v>11</v>
      </c>
      <c r="F3637" s="13">
        <v>316</v>
      </c>
      <c r="G3637" s="9" t="s">
        <v>3942</v>
      </c>
      <c r="H3637" s="13">
        <v>767</v>
      </c>
      <c r="I3637" s="13">
        <v>399611</v>
      </c>
      <c r="J3637" s="9" t="s">
        <v>3170</v>
      </c>
      <c r="K3637" s="9" t="s">
        <v>1074</v>
      </c>
      <c r="L3637" s="9" t="s">
        <v>5506</v>
      </c>
      <c r="M3637" s="13"/>
      <c r="N3637" s="13"/>
      <c r="O3637" s="9"/>
      <c r="P3637" s="13"/>
      <c r="Q3637" s="13">
        <v>29</v>
      </c>
      <c r="R3637" s="9" t="s">
        <v>25</v>
      </c>
      <c r="S3637" s="9" t="s">
        <v>26</v>
      </c>
      <c r="T3637" s="9" t="s">
        <v>54</v>
      </c>
      <c r="U3637" s="13">
        <v>6000000</v>
      </c>
      <c r="V3637" s="13">
        <v>2010</v>
      </c>
      <c r="W3637" s="13">
        <v>529</v>
      </c>
      <c r="X3637" s="13">
        <v>5.7</v>
      </c>
      <c r="Y3637" s="13">
        <v>1.85</v>
      </c>
      <c r="Z3637" s="14">
        <v>0</v>
      </c>
    </row>
    <row r="3638" spans="1:26" x14ac:dyDescent="0.25">
      <c r="A3638" s="5" t="s">
        <v>20</v>
      </c>
      <c r="B3638" s="6" t="s">
        <v>3549</v>
      </c>
      <c r="C3638" s="11">
        <v>60</v>
      </c>
      <c r="D3638" s="11">
        <v>104</v>
      </c>
      <c r="E3638" s="11">
        <v>324</v>
      </c>
      <c r="F3638" s="11">
        <v>27</v>
      </c>
      <c r="G3638" s="6" t="s">
        <v>3943</v>
      </c>
      <c r="H3638" s="11">
        <v>173</v>
      </c>
      <c r="I3638" s="11">
        <v>181798</v>
      </c>
      <c r="J3638" s="6" t="s">
        <v>1074</v>
      </c>
      <c r="K3638" s="6"/>
      <c r="L3638" s="6"/>
      <c r="M3638" s="11"/>
      <c r="N3638" s="11"/>
      <c r="O3638" s="6"/>
      <c r="P3638" s="11"/>
      <c r="Q3638" s="11">
        <v>36</v>
      </c>
      <c r="R3638" s="6" t="s">
        <v>537</v>
      </c>
      <c r="S3638" s="6" t="s">
        <v>538</v>
      </c>
      <c r="T3638" s="6" t="s">
        <v>249</v>
      </c>
      <c r="U3638" s="11"/>
      <c r="V3638" s="11">
        <v>2003</v>
      </c>
      <c r="W3638" s="11">
        <v>67</v>
      </c>
      <c r="X3638" s="11">
        <v>6.6</v>
      </c>
      <c r="Y3638" s="11">
        <v>1.66</v>
      </c>
      <c r="Z3638" s="12">
        <v>52</v>
      </c>
    </row>
    <row r="3639" spans="1:26" x14ac:dyDescent="0.25">
      <c r="A3639" s="8" t="s">
        <v>20</v>
      </c>
      <c r="B3639" s="9" t="s">
        <v>2718</v>
      </c>
      <c r="C3639" s="13">
        <v>63</v>
      </c>
      <c r="D3639" s="13">
        <v>96</v>
      </c>
      <c r="E3639" s="13">
        <v>19</v>
      </c>
      <c r="F3639" s="13">
        <v>71</v>
      </c>
      <c r="G3639" s="9" t="s">
        <v>341</v>
      </c>
      <c r="H3639" s="13">
        <v>1000</v>
      </c>
      <c r="I3639" s="13">
        <v>115862</v>
      </c>
      <c r="J3639" s="9" t="s">
        <v>1074</v>
      </c>
      <c r="K3639" s="9" t="s">
        <v>4459</v>
      </c>
      <c r="L3639" s="9"/>
      <c r="M3639" s="13"/>
      <c r="N3639" s="13"/>
      <c r="O3639" s="9"/>
      <c r="P3639" s="13"/>
      <c r="Q3639" s="13">
        <v>50</v>
      </c>
      <c r="R3639" s="9" t="s">
        <v>25</v>
      </c>
      <c r="S3639" s="9" t="s">
        <v>26</v>
      </c>
      <c r="T3639" s="9" t="s">
        <v>249</v>
      </c>
      <c r="U3639" s="13">
        <v>6000000</v>
      </c>
      <c r="V3639" s="13">
        <v>2009</v>
      </c>
      <c r="W3639" s="13">
        <v>943</v>
      </c>
      <c r="X3639" s="13">
        <v>6.7</v>
      </c>
      <c r="Y3639" s="13">
        <v>2.35</v>
      </c>
      <c r="Z3639" s="14">
        <v>0</v>
      </c>
    </row>
    <row r="3640" spans="1:26" x14ac:dyDescent="0.25">
      <c r="A3640" s="5" t="s">
        <v>42</v>
      </c>
      <c r="B3640" s="6" t="s">
        <v>1372</v>
      </c>
      <c r="C3640" s="11">
        <v>56</v>
      </c>
      <c r="D3640" s="11">
        <v>104</v>
      </c>
      <c r="E3640" s="11">
        <v>61</v>
      </c>
      <c r="F3640" s="11">
        <v>451</v>
      </c>
      <c r="G3640" s="6" t="s">
        <v>219</v>
      </c>
      <c r="H3640" s="11">
        <v>974</v>
      </c>
      <c r="I3640" s="11">
        <v>1346503</v>
      </c>
      <c r="J3640" s="6" t="s">
        <v>1074</v>
      </c>
      <c r="K3640" s="6" t="s">
        <v>5155</v>
      </c>
      <c r="L3640" s="6"/>
      <c r="M3640" s="11"/>
      <c r="N3640" s="11"/>
      <c r="O3640" s="6"/>
      <c r="P3640" s="11"/>
      <c r="Q3640" s="11">
        <v>22</v>
      </c>
      <c r="R3640" s="6" t="s">
        <v>25</v>
      </c>
      <c r="S3640" s="6" t="s">
        <v>356</v>
      </c>
      <c r="T3640" s="6" t="s">
        <v>27</v>
      </c>
      <c r="U3640" s="11">
        <v>6000000</v>
      </c>
      <c r="V3640" s="11">
        <v>2011</v>
      </c>
      <c r="W3640" s="11">
        <v>595</v>
      </c>
      <c r="X3640" s="11">
        <v>6.1</v>
      </c>
      <c r="Y3640" s="11">
        <v>2.35</v>
      </c>
      <c r="Z3640" s="12">
        <v>0</v>
      </c>
    </row>
    <row r="3641" spans="1:26" x14ac:dyDescent="0.25">
      <c r="A3641" s="8" t="s">
        <v>20</v>
      </c>
      <c r="B3641" s="9" t="s">
        <v>2146</v>
      </c>
      <c r="C3641" s="13">
        <v>36</v>
      </c>
      <c r="D3641" s="13">
        <v>97</v>
      </c>
      <c r="E3641" s="13">
        <v>781</v>
      </c>
      <c r="F3641" s="13">
        <v>90</v>
      </c>
      <c r="G3641" s="9" t="s">
        <v>3945</v>
      </c>
      <c r="H3641" s="13">
        <v>596</v>
      </c>
      <c r="I3641" s="13">
        <v>117560</v>
      </c>
      <c r="J3641" s="9" t="s">
        <v>1074</v>
      </c>
      <c r="K3641" s="9" t="s">
        <v>4459</v>
      </c>
      <c r="L3641" s="9"/>
      <c r="M3641" s="13"/>
      <c r="N3641" s="13"/>
      <c r="O3641" s="9"/>
      <c r="P3641" s="13"/>
      <c r="Q3641" s="13">
        <v>29</v>
      </c>
      <c r="R3641" s="9" t="s">
        <v>25</v>
      </c>
      <c r="S3641" s="9" t="s">
        <v>26</v>
      </c>
      <c r="T3641" s="9" t="s">
        <v>249</v>
      </c>
      <c r="U3641" s="13">
        <v>6000000</v>
      </c>
      <c r="V3641" s="13">
        <v>2006</v>
      </c>
      <c r="W3641" s="13">
        <v>206</v>
      </c>
      <c r="X3641" s="13">
        <v>6.2</v>
      </c>
      <c r="Y3641" s="13">
        <v>1.85</v>
      </c>
      <c r="Z3641" s="14">
        <v>224</v>
      </c>
    </row>
    <row r="3642" spans="1:26" x14ac:dyDescent="0.25">
      <c r="A3642" s="5" t="s">
        <v>20</v>
      </c>
      <c r="B3642" s="6" t="s">
        <v>3129</v>
      </c>
      <c r="C3642" s="11">
        <v>47</v>
      </c>
      <c r="D3642" s="11">
        <v>107</v>
      </c>
      <c r="E3642" s="11">
        <v>11</v>
      </c>
      <c r="F3642" s="11">
        <v>419</v>
      </c>
      <c r="G3642" s="6" t="s">
        <v>710</v>
      </c>
      <c r="H3642" s="11">
        <v>773</v>
      </c>
      <c r="I3642" s="11">
        <v>54606</v>
      </c>
      <c r="J3642" s="6" t="s">
        <v>599</v>
      </c>
      <c r="K3642" s="6" t="s">
        <v>5507</v>
      </c>
      <c r="L3642" s="6" t="s">
        <v>4459</v>
      </c>
      <c r="M3642" s="11"/>
      <c r="N3642" s="11"/>
      <c r="O3642" s="6"/>
      <c r="P3642" s="11"/>
      <c r="Q3642" s="11">
        <v>34</v>
      </c>
      <c r="R3642" s="6" t="s">
        <v>25</v>
      </c>
      <c r="S3642" s="6" t="s">
        <v>34</v>
      </c>
      <c r="T3642" s="6" t="s">
        <v>27</v>
      </c>
      <c r="U3642" s="11">
        <v>6000000</v>
      </c>
      <c r="V3642" s="11">
        <v>2001</v>
      </c>
      <c r="W3642" s="11">
        <v>766</v>
      </c>
      <c r="X3642" s="11">
        <v>6.2</v>
      </c>
      <c r="Y3642" s="11">
        <v>2.35</v>
      </c>
      <c r="Z3642" s="12">
        <v>30</v>
      </c>
    </row>
    <row r="3643" spans="1:26" x14ac:dyDescent="0.25">
      <c r="A3643" s="8" t="s">
        <v>20</v>
      </c>
      <c r="B3643" s="9" t="s">
        <v>3946</v>
      </c>
      <c r="C3643" s="13">
        <v>38</v>
      </c>
      <c r="D3643" s="13">
        <v>117</v>
      </c>
      <c r="E3643" s="13">
        <v>160</v>
      </c>
      <c r="F3643" s="13">
        <v>898</v>
      </c>
      <c r="G3643" s="9" t="s">
        <v>1635</v>
      </c>
      <c r="H3643" s="13">
        <v>11000</v>
      </c>
      <c r="I3643" s="13"/>
      <c r="J3643" s="9" t="s">
        <v>1074</v>
      </c>
      <c r="K3643" s="9"/>
      <c r="L3643" s="9"/>
      <c r="M3643" s="13"/>
      <c r="N3643" s="13"/>
      <c r="O3643" s="9"/>
      <c r="P3643" s="13"/>
      <c r="Q3643" s="13">
        <v>44</v>
      </c>
      <c r="R3643" s="9" t="s">
        <v>25</v>
      </c>
      <c r="S3643" s="9" t="s">
        <v>26</v>
      </c>
      <c r="T3643" s="9" t="s">
        <v>54</v>
      </c>
      <c r="U3643" s="13">
        <v>7840000</v>
      </c>
      <c r="V3643" s="13">
        <v>1977</v>
      </c>
      <c r="W3643" s="13">
        <v>949</v>
      </c>
      <c r="X3643" s="13">
        <v>7.4</v>
      </c>
      <c r="Y3643" s="13">
        <v>1.85</v>
      </c>
      <c r="Z3643" s="14">
        <v>733</v>
      </c>
    </row>
    <row r="3644" spans="1:26" x14ac:dyDescent="0.25">
      <c r="A3644" s="5" t="s">
        <v>20</v>
      </c>
      <c r="B3644" s="6" t="s">
        <v>3947</v>
      </c>
      <c r="C3644" s="11">
        <v>26</v>
      </c>
      <c r="D3644" s="11">
        <v>85</v>
      </c>
      <c r="E3644" s="11">
        <v>0</v>
      </c>
      <c r="F3644" s="11">
        <v>499</v>
      </c>
      <c r="G3644" s="6" t="s">
        <v>494</v>
      </c>
      <c r="H3644" s="11">
        <v>11000</v>
      </c>
      <c r="I3644" s="11">
        <v>36497</v>
      </c>
      <c r="J3644" s="6" t="s">
        <v>599</v>
      </c>
      <c r="K3644" s="6"/>
      <c r="L3644" s="6"/>
      <c r="M3644" s="11"/>
      <c r="N3644" s="11"/>
      <c r="O3644" s="6"/>
      <c r="P3644" s="11"/>
      <c r="Q3644" s="11">
        <v>37</v>
      </c>
      <c r="R3644" s="6" t="s">
        <v>25</v>
      </c>
      <c r="S3644" s="6" t="s">
        <v>26</v>
      </c>
      <c r="T3644" s="6" t="s">
        <v>249</v>
      </c>
      <c r="U3644" s="11">
        <v>6000000</v>
      </c>
      <c r="V3644" s="11">
        <v>2008</v>
      </c>
      <c r="W3644" s="11">
        <v>826</v>
      </c>
      <c r="X3644" s="11">
        <v>4.7</v>
      </c>
      <c r="Y3644" s="11">
        <v>1.85</v>
      </c>
      <c r="Z3644" s="12">
        <v>850</v>
      </c>
    </row>
    <row r="3645" spans="1:26" x14ac:dyDescent="0.25">
      <c r="A3645" s="8" t="s">
        <v>309</v>
      </c>
      <c r="B3645" s="9" t="s">
        <v>2078</v>
      </c>
      <c r="C3645" s="13">
        <v>47</v>
      </c>
      <c r="D3645" s="13">
        <v>152</v>
      </c>
      <c r="E3645" s="13">
        <v>194</v>
      </c>
      <c r="F3645" s="13">
        <v>0</v>
      </c>
      <c r="G3645" s="9" t="s">
        <v>3948</v>
      </c>
      <c r="H3645" s="13">
        <v>103</v>
      </c>
      <c r="I3645" s="13">
        <v>23807</v>
      </c>
      <c r="J3645" s="9" t="s">
        <v>41</v>
      </c>
      <c r="K3645" s="9"/>
      <c r="L3645" s="9"/>
      <c r="M3645" s="13"/>
      <c r="N3645" s="13"/>
      <c r="O3645" s="9"/>
      <c r="P3645" s="13"/>
      <c r="Q3645" s="13">
        <v>29</v>
      </c>
      <c r="R3645" s="9" t="s">
        <v>25</v>
      </c>
      <c r="S3645" s="9" t="s">
        <v>26</v>
      </c>
      <c r="T3645" s="9" t="s">
        <v>1602</v>
      </c>
      <c r="U3645" s="13"/>
      <c r="V3645" s="13">
        <v>2006</v>
      </c>
      <c r="W3645" s="13">
        <v>2</v>
      </c>
      <c r="X3645" s="13">
        <v>8.3000000000000007</v>
      </c>
      <c r="Y3645" s="13"/>
      <c r="Z3645" s="14">
        <v>570</v>
      </c>
    </row>
    <row r="3646" spans="1:26" x14ac:dyDescent="0.25">
      <c r="A3646" s="5" t="s">
        <v>20</v>
      </c>
      <c r="B3646" s="6" t="s">
        <v>3949</v>
      </c>
      <c r="C3646" s="11">
        <v>68</v>
      </c>
      <c r="D3646" s="11">
        <v>85</v>
      </c>
      <c r="E3646" s="11">
        <v>9</v>
      </c>
      <c r="F3646" s="11">
        <v>407</v>
      </c>
      <c r="G3646" s="6" t="s">
        <v>3821</v>
      </c>
      <c r="H3646" s="11">
        <v>861</v>
      </c>
      <c r="I3646" s="11"/>
      <c r="J3646" s="6" t="s">
        <v>599</v>
      </c>
      <c r="K3646" s="6" t="s">
        <v>5507</v>
      </c>
      <c r="L3646" s="6" t="s">
        <v>1074</v>
      </c>
      <c r="M3646" s="11"/>
      <c r="N3646" s="11"/>
      <c r="O3646" s="6"/>
      <c r="P3646" s="11"/>
      <c r="Q3646" s="11">
        <v>133</v>
      </c>
      <c r="R3646" s="6" t="s">
        <v>25</v>
      </c>
      <c r="S3646" s="6" t="s">
        <v>26</v>
      </c>
      <c r="T3646" s="6" t="s">
        <v>249</v>
      </c>
      <c r="U3646" s="11">
        <v>6000000</v>
      </c>
      <c r="V3646" s="11">
        <v>2003</v>
      </c>
      <c r="W3646" s="11">
        <v>618</v>
      </c>
      <c r="X3646" s="11">
        <v>7.2</v>
      </c>
      <c r="Y3646" s="11">
        <v>1.85</v>
      </c>
      <c r="Z3646" s="12">
        <v>0</v>
      </c>
    </row>
    <row r="3647" spans="1:26" x14ac:dyDescent="0.25">
      <c r="A3647" s="8" t="s">
        <v>20</v>
      </c>
      <c r="B3647" s="9" t="s">
        <v>3950</v>
      </c>
      <c r="C3647" s="13">
        <v>19</v>
      </c>
      <c r="D3647" s="13">
        <v>76</v>
      </c>
      <c r="E3647" s="13">
        <v>17</v>
      </c>
      <c r="F3647" s="13">
        <v>259</v>
      </c>
      <c r="G3647" s="9" t="s">
        <v>3422</v>
      </c>
      <c r="H3647" s="13">
        <v>636</v>
      </c>
      <c r="I3647" s="13"/>
      <c r="J3647" s="9" t="s">
        <v>497</v>
      </c>
      <c r="K3647" s="9" t="s">
        <v>1074</v>
      </c>
      <c r="L3647" s="9" t="s">
        <v>2604</v>
      </c>
      <c r="M3647" s="13"/>
      <c r="N3647" s="13"/>
      <c r="O3647" s="9"/>
      <c r="P3647" s="13"/>
      <c r="Q3647" s="13">
        <v>38</v>
      </c>
      <c r="R3647" s="9" t="s">
        <v>25</v>
      </c>
      <c r="S3647" s="9" t="s">
        <v>26</v>
      </c>
      <c r="T3647" s="9" t="s">
        <v>249</v>
      </c>
      <c r="U3647" s="13">
        <v>8600000</v>
      </c>
      <c r="V3647" s="13">
        <v>1994</v>
      </c>
      <c r="W3647" s="13">
        <v>472</v>
      </c>
      <c r="X3647" s="13">
        <v>5.8</v>
      </c>
      <c r="Y3647" s="13">
        <v>2.35</v>
      </c>
      <c r="Z3647" s="14">
        <v>176</v>
      </c>
    </row>
    <row r="3648" spans="1:26" x14ac:dyDescent="0.25">
      <c r="A3648" s="5" t="s">
        <v>20</v>
      </c>
      <c r="B3648" s="6" t="s">
        <v>3951</v>
      </c>
      <c r="C3648" s="11">
        <v>39</v>
      </c>
      <c r="D3648" s="11">
        <v>87</v>
      </c>
      <c r="E3648" s="11">
        <v>2</v>
      </c>
      <c r="F3648" s="11">
        <v>99</v>
      </c>
      <c r="G3648" s="6" t="s">
        <v>1554</v>
      </c>
      <c r="H3648" s="11">
        <v>592</v>
      </c>
      <c r="I3648" s="11"/>
      <c r="J3648" s="6" t="s">
        <v>1074</v>
      </c>
      <c r="K3648" s="6" t="s">
        <v>5505</v>
      </c>
      <c r="L3648" s="6" t="s">
        <v>2604</v>
      </c>
      <c r="M3648" s="11"/>
      <c r="N3648" s="11"/>
      <c r="O3648" s="6"/>
      <c r="P3648" s="11"/>
      <c r="Q3648" s="11">
        <v>17</v>
      </c>
      <c r="R3648" s="6" t="s">
        <v>25</v>
      </c>
      <c r="S3648" s="6" t="s">
        <v>26</v>
      </c>
      <c r="T3648" s="6" t="s">
        <v>249</v>
      </c>
      <c r="U3648" s="11"/>
      <c r="V3648" s="11">
        <v>2009</v>
      </c>
      <c r="W3648" s="11">
        <v>521</v>
      </c>
      <c r="X3648" s="11">
        <v>5.9</v>
      </c>
      <c r="Y3648" s="11">
        <v>1.85</v>
      </c>
      <c r="Z3648" s="12">
        <v>275</v>
      </c>
    </row>
    <row r="3649" spans="1:26" x14ac:dyDescent="0.25">
      <c r="A3649" s="8" t="s">
        <v>20</v>
      </c>
      <c r="B3649" s="9" t="s">
        <v>3157</v>
      </c>
      <c r="C3649" s="13">
        <v>162</v>
      </c>
      <c r="D3649" s="13">
        <v>95</v>
      </c>
      <c r="E3649" s="13">
        <v>24</v>
      </c>
      <c r="F3649" s="13">
        <v>874</v>
      </c>
      <c r="G3649" s="9" t="s">
        <v>134</v>
      </c>
      <c r="H3649" s="13">
        <v>16000</v>
      </c>
      <c r="I3649" s="13">
        <v>65804</v>
      </c>
      <c r="J3649" s="9" t="s">
        <v>5507</v>
      </c>
      <c r="K3649" s="9" t="s">
        <v>1074</v>
      </c>
      <c r="L3649" s="9" t="s">
        <v>2604</v>
      </c>
      <c r="M3649" s="13"/>
      <c r="N3649" s="13"/>
      <c r="O3649" s="9"/>
      <c r="P3649" s="13"/>
      <c r="Q3649" s="13">
        <v>86</v>
      </c>
      <c r="R3649" s="9" t="s">
        <v>25</v>
      </c>
      <c r="S3649" s="9" t="s">
        <v>26</v>
      </c>
      <c r="T3649" s="9" t="s">
        <v>249</v>
      </c>
      <c r="U3649" s="13">
        <v>12000000</v>
      </c>
      <c r="V3649" s="13">
        <v>2012</v>
      </c>
      <c r="W3649" s="13">
        <v>10000</v>
      </c>
      <c r="X3649" s="13">
        <v>6.3</v>
      </c>
      <c r="Y3649" s="13">
        <v>2.35</v>
      </c>
      <c r="Z3649" s="14">
        <v>0</v>
      </c>
    </row>
    <row r="3650" spans="1:26" x14ac:dyDescent="0.25">
      <c r="A3650" s="5" t="s">
        <v>20</v>
      </c>
      <c r="B3650" s="6" t="s">
        <v>3589</v>
      </c>
      <c r="C3650" s="11">
        <v>37</v>
      </c>
      <c r="D3650" s="11">
        <v>101</v>
      </c>
      <c r="E3650" s="11">
        <v>24</v>
      </c>
      <c r="F3650" s="11">
        <v>130</v>
      </c>
      <c r="G3650" s="6" t="s">
        <v>1795</v>
      </c>
      <c r="H3650" s="11">
        <v>933</v>
      </c>
      <c r="I3650" s="11"/>
      <c r="J3650" s="6" t="s">
        <v>1074</v>
      </c>
      <c r="K3650" s="6" t="s">
        <v>4118</v>
      </c>
      <c r="L3650" s="6"/>
      <c r="M3650" s="11"/>
      <c r="N3650" s="11"/>
      <c r="O3650" s="6"/>
      <c r="P3650" s="11"/>
      <c r="Q3650" s="11">
        <v>19</v>
      </c>
      <c r="R3650" s="6" t="s">
        <v>25</v>
      </c>
      <c r="S3650" s="6" t="s">
        <v>121</v>
      </c>
      <c r="T3650" s="6" t="s">
        <v>54</v>
      </c>
      <c r="U3650" s="11">
        <v>6000000</v>
      </c>
      <c r="V3650" s="11">
        <v>2009</v>
      </c>
      <c r="W3650" s="11">
        <v>767</v>
      </c>
      <c r="X3650" s="11">
        <v>7.2</v>
      </c>
      <c r="Y3650" s="11">
        <v>2.35</v>
      </c>
      <c r="Z3650" s="12">
        <v>1000</v>
      </c>
    </row>
    <row r="3651" spans="1:26" x14ac:dyDescent="0.25">
      <c r="A3651" s="8" t="s">
        <v>20</v>
      </c>
      <c r="B3651" s="9" t="s">
        <v>3952</v>
      </c>
      <c r="C3651" s="13">
        <v>26</v>
      </c>
      <c r="D3651" s="13">
        <v>90</v>
      </c>
      <c r="E3651" s="13">
        <v>58</v>
      </c>
      <c r="F3651" s="13">
        <v>787</v>
      </c>
      <c r="G3651" s="9" t="s">
        <v>3953</v>
      </c>
      <c r="H3651" s="13">
        <v>848</v>
      </c>
      <c r="I3651" s="13"/>
      <c r="J3651" s="9" t="s">
        <v>497</v>
      </c>
      <c r="K3651" s="9" t="s">
        <v>2604</v>
      </c>
      <c r="L3651" s="9"/>
      <c r="M3651" s="13"/>
      <c r="N3651" s="13"/>
      <c r="O3651" s="9"/>
      <c r="P3651" s="13"/>
      <c r="Q3651" s="13">
        <v>39</v>
      </c>
      <c r="R3651" s="9" t="s">
        <v>25</v>
      </c>
      <c r="S3651" s="9" t="s">
        <v>26</v>
      </c>
      <c r="T3651" s="9" t="s">
        <v>249</v>
      </c>
      <c r="U3651" s="13">
        <v>6000000</v>
      </c>
      <c r="V3651" s="13">
        <v>2011</v>
      </c>
      <c r="W3651" s="13">
        <v>816</v>
      </c>
      <c r="X3651" s="13">
        <v>5.4</v>
      </c>
      <c r="Y3651" s="13">
        <v>1.85</v>
      </c>
      <c r="Z3651" s="14">
        <v>0</v>
      </c>
    </row>
    <row r="3652" spans="1:26" x14ac:dyDescent="0.25">
      <c r="A3652" s="5" t="s">
        <v>20</v>
      </c>
      <c r="B3652" s="6" t="s">
        <v>42</v>
      </c>
      <c r="C3652" s="11">
        <v>10</v>
      </c>
      <c r="D3652" s="11">
        <v>240</v>
      </c>
      <c r="E3652" s="11"/>
      <c r="F3652" s="11">
        <v>334</v>
      </c>
      <c r="G3652" s="6" t="s">
        <v>3954</v>
      </c>
      <c r="H3652" s="11">
        <v>805</v>
      </c>
      <c r="I3652" s="11"/>
      <c r="J3652" s="6" t="s">
        <v>599</v>
      </c>
      <c r="K3652" s="6" t="s">
        <v>1074</v>
      </c>
      <c r="L3652" s="6" t="s">
        <v>4459</v>
      </c>
      <c r="M3652" s="11"/>
      <c r="N3652" s="11"/>
      <c r="O3652" s="6"/>
      <c r="P3652" s="11"/>
      <c r="Q3652" s="11">
        <v>50</v>
      </c>
      <c r="R3652" s="6" t="s">
        <v>25</v>
      </c>
      <c r="S3652" s="6" t="s">
        <v>34</v>
      </c>
      <c r="T3652" s="6" t="s">
        <v>42</v>
      </c>
      <c r="U3652" s="11"/>
      <c r="V3652" s="11"/>
      <c r="W3652" s="11">
        <v>432</v>
      </c>
      <c r="X3652" s="11">
        <v>8.1999999999999993</v>
      </c>
      <c r="Y3652" s="11">
        <v>1.78</v>
      </c>
      <c r="Z3652" s="12">
        <v>0</v>
      </c>
    </row>
    <row r="3653" spans="1:26" x14ac:dyDescent="0.25">
      <c r="A3653" s="8" t="s">
        <v>20</v>
      </c>
      <c r="B3653" s="9" t="s">
        <v>1558</v>
      </c>
      <c r="C3653" s="13">
        <v>179</v>
      </c>
      <c r="D3653" s="13">
        <v>89</v>
      </c>
      <c r="E3653" s="13">
        <v>0</v>
      </c>
      <c r="F3653" s="13">
        <v>15</v>
      </c>
      <c r="G3653" s="9" t="s">
        <v>3955</v>
      </c>
      <c r="H3653" s="13">
        <v>391</v>
      </c>
      <c r="I3653" s="13"/>
      <c r="J3653" s="9" t="s">
        <v>1786</v>
      </c>
      <c r="K3653" s="9" t="s">
        <v>5505</v>
      </c>
      <c r="L3653" s="9" t="s">
        <v>2970</v>
      </c>
      <c r="M3653" s="13" t="s">
        <v>2604</v>
      </c>
      <c r="N3653" s="13"/>
      <c r="O3653" s="9"/>
      <c r="P3653" s="13"/>
      <c r="Q3653" s="13">
        <v>228</v>
      </c>
      <c r="R3653" s="9" t="s">
        <v>25</v>
      </c>
      <c r="S3653" s="9" t="s">
        <v>121</v>
      </c>
      <c r="T3653" s="9" t="s">
        <v>249</v>
      </c>
      <c r="U3653" s="13">
        <v>5952000</v>
      </c>
      <c r="V3653" s="13">
        <v>1983</v>
      </c>
      <c r="W3653" s="13">
        <v>20</v>
      </c>
      <c r="X3653" s="13">
        <v>7.3</v>
      </c>
      <c r="Y3653" s="13">
        <v>1.85</v>
      </c>
      <c r="Z3653" s="14">
        <v>0</v>
      </c>
    </row>
    <row r="3654" spans="1:26" x14ac:dyDescent="0.25">
      <c r="A3654" s="5" t="s">
        <v>20</v>
      </c>
      <c r="B3654" s="6" t="s">
        <v>3956</v>
      </c>
      <c r="C3654" s="11">
        <v>88</v>
      </c>
      <c r="D3654" s="11">
        <v>111</v>
      </c>
      <c r="E3654" s="11">
        <v>82</v>
      </c>
      <c r="F3654" s="11">
        <v>269</v>
      </c>
      <c r="G3654" s="6" t="s">
        <v>587</v>
      </c>
      <c r="H3654" s="11">
        <v>809</v>
      </c>
      <c r="I3654" s="11">
        <v>3895664</v>
      </c>
      <c r="J3654" s="6" t="s">
        <v>599</v>
      </c>
      <c r="K3654" s="6" t="s">
        <v>1074</v>
      </c>
      <c r="L3654" s="6"/>
      <c r="M3654" s="11"/>
      <c r="N3654" s="11"/>
      <c r="O3654" s="6"/>
      <c r="P3654" s="11"/>
      <c r="Q3654" s="11">
        <v>149</v>
      </c>
      <c r="R3654" s="6" t="s">
        <v>537</v>
      </c>
      <c r="S3654" s="6" t="s">
        <v>538</v>
      </c>
      <c r="T3654" s="6" t="s">
        <v>249</v>
      </c>
      <c r="U3654" s="11">
        <v>5300000</v>
      </c>
      <c r="V3654" s="11">
        <v>2002</v>
      </c>
      <c r="W3654" s="11">
        <v>447</v>
      </c>
      <c r="X3654" s="11">
        <v>7.3</v>
      </c>
      <c r="Y3654" s="11">
        <v>1.85</v>
      </c>
      <c r="Z3654" s="12">
        <v>0</v>
      </c>
    </row>
    <row r="3655" spans="1:26" x14ac:dyDescent="0.25">
      <c r="A3655" s="8" t="s">
        <v>20</v>
      </c>
      <c r="B3655" s="9" t="s">
        <v>3957</v>
      </c>
      <c r="C3655" s="13">
        <v>43</v>
      </c>
      <c r="D3655" s="13">
        <v>86</v>
      </c>
      <c r="E3655" s="13">
        <v>4</v>
      </c>
      <c r="F3655" s="13">
        <v>444</v>
      </c>
      <c r="G3655" s="9" t="s">
        <v>3958</v>
      </c>
      <c r="H3655" s="13">
        <v>11000</v>
      </c>
      <c r="I3655" s="13">
        <v>20200</v>
      </c>
      <c r="J3655" s="9" t="s">
        <v>1074</v>
      </c>
      <c r="K3655" s="9" t="s">
        <v>2909</v>
      </c>
      <c r="L3655" s="9"/>
      <c r="M3655" s="13"/>
      <c r="N3655" s="13"/>
      <c r="O3655" s="9"/>
      <c r="P3655" s="13"/>
      <c r="Q3655" s="13">
        <v>21</v>
      </c>
      <c r="R3655" s="9" t="s">
        <v>25</v>
      </c>
      <c r="S3655" s="9" t="s">
        <v>26</v>
      </c>
      <c r="T3655" s="9" t="s">
        <v>27</v>
      </c>
      <c r="U3655" s="13">
        <v>6000000</v>
      </c>
      <c r="V3655" s="13">
        <v>2014</v>
      </c>
      <c r="W3655" s="13">
        <v>485</v>
      </c>
      <c r="X3655" s="13">
        <v>5.8</v>
      </c>
      <c r="Y3655" s="13"/>
      <c r="Z3655" s="14">
        <v>0</v>
      </c>
    </row>
    <row r="3656" spans="1:26" x14ac:dyDescent="0.25">
      <c r="A3656" s="5" t="s">
        <v>20</v>
      </c>
      <c r="B3656" s="6" t="s">
        <v>1542</v>
      </c>
      <c r="C3656" s="11">
        <v>136</v>
      </c>
      <c r="D3656" s="11">
        <v>115</v>
      </c>
      <c r="E3656" s="11">
        <v>58</v>
      </c>
      <c r="F3656" s="11">
        <v>400</v>
      </c>
      <c r="G3656" s="6" t="s">
        <v>1352</v>
      </c>
      <c r="H3656" s="11">
        <v>33000</v>
      </c>
      <c r="I3656" s="11">
        <v>31874869</v>
      </c>
      <c r="J3656" s="6" t="s">
        <v>5507</v>
      </c>
      <c r="K3656" s="6" t="s">
        <v>5505</v>
      </c>
      <c r="L3656" s="6" t="s">
        <v>2604</v>
      </c>
      <c r="M3656" s="11"/>
      <c r="N3656" s="11"/>
      <c r="O3656" s="6"/>
      <c r="P3656" s="11"/>
      <c r="Q3656" s="11">
        <v>302</v>
      </c>
      <c r="R3656" s="6" t="s">
        <v>25</v>
      </c>
      <c r="S3656" s="6" t="s">
        <v>26</v>
      </c>
      <c r="T3656" s="6" t="s">
        <v>249</v>
      </c>
      <c r="U3656" s="11">
        <v>50000000</v>
      </c>
      <c r="V3656" s="11">
        <v>2002</v>
      </c>
      <c r="W3656" s="11">
        <v>455</v>
      </c>
      <c r="X3656" s="11">
        <v>6.1</v>
      </c>
      <c r="Y3656" s="11">
        <v>1.85</v>
      </c>
      <c r="Z3656" s="12">
        <v>0</v>
      </c>
    </row>
    <row r="3657" spans="1:26" x14ac:dyDescent="0.25">
      <c r="A3657" s="8" t="s">
        <v>20</v>
      </c>
      <c r="B3657" s="9" t="s">
        <v>3959</v>
      </c>
      <c r="C3657" s="13">
        <v>111</v>
      </c>
      <c r="D3657" s="13">
        <v>103</v>
      </c>
      <c r="E3657" s="13">
        <v>12</v>
      </c>
      <c r="F3657" s="13">
        <v>19</v>
      </c>
      <c r="G3657" s="9" t="s">
        <v>3960</v>
      </c>
      <c r="H3657" s="13">
        <v>163</v>
      </c>
      <c r="I3657" s="13">
        <v>542860</v>
      </c>
      <c r="J3657" s="9" t="s">
        <v>1074</v>
      </c>
      <c r="K3657" s="9" t="s">
        <v>5155</v>
      </c>
      <c r="L3657" s="9" t="s">
        <v>5508</v>
      </c>
      <c r="M3657" s="13"/>
      <c r="N3657" s="13"/>
      <c r="O3657" s="9"/>
      <c r="P3657" s="13"/>
      <c r="Q3657" s="13">
        <v>37</v>
      </c>
      <c r="R3657" s="9" t="s">
        <v>2619</v>
      </c>
      <c r="S3657" s="9" t="s">
        <v>2620</v>
      </c>
      <c r="T3657" s="9" t="s">
        <v>249</v>
      </c>
      <c r="U3657" s="13">
        <v>4000000</v>
      </c>
      <c r="V3657" s="13">
        <v>2008</v>
      </c>
      <c r="W3657" s="13">
        <v>20</v>
      </c>
      <c r="X3657" s="13">
        <v>7.1</v>
      </c>
      <c r="Y3657" s="13">
        <v>2.35</v>
      </c>
      <c r="Z3657" s="14">
        <v>0</v>
      </c>
    </row>
    <row r="3658" spans="1:26" x14ac:dyDescent="0.25">
      <c r="A3658" s="5" t="s">
        <v>42</v>
      </c>
      <c r="B3658" s="6" t="s">
        <v>3961</v>
      </c>
      <c r="C3658" s="11">
        <v>13</v>
      </c>
      <c r="D3658" s="11">
        <v>90</v>
      </c>
      <c r="E3658" s="11">
        <v>139</v>
      </c>
      <c r="F3658" s="11">
        <v>1000</v>
      </c>
      <c r="G3658" s="6" t="s">
        <v>1793</v>
      </c>
      <c r="H3658" s="11">
        <v>2000</v>
      </c>
      <c r="I3658" s="11"/>
      <c r="J3658" s="6" t="s">
        <v>599</v>
      </c>
      <c r="K3658" s="6" t="s">
        <v>5507</v>
      </c>
      <c r="L3658" s="6" t="s">
        <v>2604</v>
      </c>
      <c r="M3658" s="11"/>
      <c r="N3658" s="11"/>
      <c r="O3658" s="6"/>
      <c r="P3658" s="11"/>
      <c r="Q3658" s="11">
        <v>11</v>
      </c>
      <c r="R3658" s="6" t="s">
        <v>25</v>
      </c>
      <c r="S3658" s="6" t="s">
        <v>26</v>
      </c>
      <c r="T3658" s="6" t="s">
        <v>249</v>
      </c>
      <c r="U3658" s="11">
        <v>6000000</v>
      </c>
      <c r="V3658" s="11">
        <v>2012</v>
      </c>
      <c r="W3658" s="11">
        <v>2000</v>
      </c>
      <c r="X3658" s="11">
        <v>6.5</v>
      </c>
      <c r="Y3658" s="11"/>
      <c r="Z3658" s="12">
        <v>0</v>
      </c>
    </row>
    <row r="3659" spans="1:26" x14ac:dyDescent="0.25">
      <c r="A3659" s="8" t="s">
        <v>309</v>
      </c>
      <c r="B3659" s="9" t="s">
        <v>1397</v>
      </c>
      <c r="C3659" s="13">
        <v>64</v>
      </c>
      <c r="D3659" s="13">
        <v>133</v>
      </c>
      <c r="E3659" s="13">
        <v>287</v>
      </c>
      <c r="F3659" s="13">
        <v>28</v>
      </c>
      <c r="G3659" s="9" t="s">
        <v>3962</v>
      </c>
      <c r="H3659" s="13">
        <v>343</v>
      </c>
      <c r="I3659" s="13"/>
      <c r="J3659" s="9" t="s">
        <v>2604</v>
      </c>
      <c r="K3659" s="9" t="s">
        <v>5508</v>
      </c>
      <c r="L3659" s="9"/>
      <c r="M3659" s="13"/>
      <c r="N3659" s="13"/>
      <c r="O3659" s="9"/>
      <c r="P3659" s="13"/>
      <c r="Q3659" s="13">
        <v>124</v>
      </c>
      <c r="R3659" s="9" t="s">
        <v>25</v>
      </c>
      <c r="S3659" s="9" t="s">
        <v>538</v>
      </c>
      <c r="T3659" s="9" t="s">
        <v>1602</v>
      </c>
      <c r="U3659" s="13">
        <v>6700000</v>
      </c>
      <c r="V3659" s="13">
        <v>1964</v>
      </c>
      <c r="W3659" s="13">
        <v>94</v>
      </c>
      <c r="X3659" s="13">
        <v>7.9</v>
      </c>
      <c r="Y3659" s="13">
        <v>1.66</v>
      </c>
      <c r="Z3659" s="14">
        <v>0</v>
      </c>
    </row>
    <row r="3660" spans="1:26" x14ac:dyDescent="0.25">
      <c r="A3660" s="5" t="s">
        <v>20</v>
      </c>
      <c r="B3660" s="6" t="s">
        <v>3963</v>
      </c>
      <c r="C3660" s="11">
        <v>6</v>
      </c>
      <c r="D3660" s="11">
        <v>88</v>
      </c>
      <c r="E3660" s="11">
        <v>0</v>
      </c>
      <c r="F3660" s="11">
        <v>57</v>
      </c>
      <c r="G3660" s="6" t="s">
        <v>1532</v>
      </c>
      <c r="H3660" s="11">
        <v>978</v>
      </c>
      <c r="I3660" s="11">
        <v>15059</v>
      </c>
      <c r="J3660" s="6" t="s">
        <v>1074</v>
      </c>
      <c r="K3660" s="6" t="s">
        <v>2604</v>
      </c>
      <c r="L3660" s="6"/>
      <c r="M3660" s="11"/>
      <c r="N3660" s="11"/>
      <c r="O3660" s="6"/>
      <c r="P3660" s="11"/>
      <c r="Q3660" s="11">
        <v>8</v>
      </c>
      <c r="R3660" s="6" t="s">
        <v>25</v>
      </c>
      <c r="S3660" s="6" t="s">
        <v>26</v>
      </c>
      <c r="T3660" s="6" t="s">
        <v>27</v>
      </c>
      <c r="U3660" s="11"/>
      <c r="V3660" s="11">
        <v>2012</v>
      </c>
      <c r="W3660" s="11">
        <v>323</v>
      </c>
      <c r="X3660" s="11">
        <v>5.4</v>
      </c>
      <c r="Y3660" s="11">
        <v>2.35</v>
      </c>
      <c r="Z3660" s="12">
        <v>543</v>
      </c>
    </row>
    <row r="3661" spans="1:26" x14ac:dyDescent="0.25">
      <c r="A3661" s="8" t="s">
        <v>20</v>
      </c>
      <c r="B3661" s="9" t="s">
        <v>3964</v>
      </c>
      <c r="C3661" s="13">
        <v>112</v>
      </c>
      <c r="D3661" s="13">
        <v>111</v>
      </c>
      <c r="E3661" s="13">
        <v>64</v>
      </c>
      <c r="F3661" s="13">
        <v>380</v>
      </c>
      <c r="G3661" s="9" t="s">
        <v>3965</v>
      </c>
      <c r="H3661" s="13">
        <v>778</v>
      </c>
      <c r="I3661" s="13">
        <v>11905519</v>
      </c>
      <c r="J3661" s="9" t="s">
        <v>497</v>
      </c>
      <c r="K3661" s="9" t="s">
        <v>5507</v>
      </c>
      <c r="L3661" s="9" t="s">
        <v>1074</v>
      </c>
      <c r="M3661" s="13" t="s">
        <v>2604</v>
      </c>
      <c r="N3661" s="13"/>
      <c r="O3661" s="9"/>
      <c r="P3661" s="13"/>
      <c r="Q3661" s="13">
        <v>214</v>
      </c>
      <c r="R3661" s="9" t="s">
        <v>3150</v>
      </c>
      <c r="S3661" s="9" t="s">
        <v>3151</v>
      </c>
      <c r="T3661" s="9" t="s">
        <v>249</v>
      </c>
      <c r="U3661" s="13">
        <v>200000000</v>
      </c>
      <c r="V3661" s="13">
        <v>2005</v>
      </c>
      <c r="W3661" s="13">
        <v>635</v>
      </c>
      <c r="X3661" s="13">
        <v>7.1</v>
      </c>
      <c r="Y3661" s="13">
        <v>1.85</v>
      </c>
      <c r="Z3661" s="14">
        <v>0</v>
      </c>
    </row>
    <row r="3662" spans="1:26" x14ac:dyDescent="0.25">
      <c r="A3662" s="5" t="s">
        <v>20</v>
      </c>
      <c r="B3662" s="6" t="s">
        <v>3966</v>
      </c>
      <c r="C3662" s="11">
        <v>12</v>
      </c>
      <c r="D3662" s="11">
        <v>94</v>
      </c>
      <c r="E3662" s="11">
        <v>0</v>
      </c>
      <c r="F3662" s="11">
        <v>136</v>
      </c>
      <c r="G3662" s="6" t="s">
        <v>2018</v>
      </c>
      <c r="H3662" s="11">
        <v>722</v>
      </c>
      <c r="I3662" s="11">
        <v>69582</v>
      </c>
      <c r="J3662" s="6" t="s">
        <v>599</v>
      </c>
      <c r="K3662" s="6"/>
      <c r="L3662" s="6"/>
      <c r="M3662" s="11"/>
      <c r="N3662" s="11"/>
      <c r="O3662" s="6"/>
      <c r="P3662" s="11"/>
      <c r="Q3662" s="11">
        <v>21</v>
      </c>
      <c r="R3662" s="6" t="s">
        <v>25</v>
      </c>
      <c r="S3662" s="6" t="s">
        <v>34</v>
      </c>
      <c r="T3662" s="6" t="s">
        <v>249</v>
      </c>
      <c r="U3662" s="11"/>
      <c r="V3662" s="11">
        <v>1998</v>
      </c>
      <c r="W3662" s="11">
        <v>338</v>
      </c>
      <c r="X3662" s="11">
        <v>6.4</v>
      </c>
      <c r="Y3662" s="11">
        <v>1.85</v>
      </c>
      <c r="Z3662" s="12">
        <v>109</v>
      </c>
    </row>
    <row r="3663" spans="1:26" x14ac:dyDescent="0.25">
      <c r="A3663" s="8" t="s">
        <v>20</v>
      </c>
      <c r="B3663" s="9" t="s">
        <v>42</v>
      </c>
      <c r="C3663" s="13">
        <v>15</v>
      </c>
      <c r="D3663" s="13">
        <v>25</v>
      </c>
      <c r="E3663" s="13"/>
      <c r="F3663" s="13">
        <v>220</v>
      </c>
      <c r="G3663" s="9" t="s">
        <v>3967</v>
      </c>
      <c r="H3663" s="13">
        <v>229</v>
      </c>
      <c r="I3663" s="13"/>
      <c r="J3663" s="9" t="s">
        <v>599</v>
      </c>
      <c r="K3663" s="9" t="s">
        <v>4459</v>
      </c>
      <c r="L3663" s="9"/>
      <c r="M3663" s="13"/>
      <c r="N3663" s="13"/>
      <c r="O3663" s="9"/>
      <c r="P3663" s="13"/>
      <c r="Q3663" s="13">
        <v>42</v>
      </c>
      <c r="R3663" s="9" t="s">
        <v>25</v>
      </c>
      <c r="S3663" s="9" t="s">
        <v>34</v>
      </c>
      <c r="T3663" s="9" t="s">
        <v>436</v>
      </c>
      <c r="U3663" s="13"/>
      <c r="V3663" s="13"/>
      <c r="W3663" s="13">
        <v>223</v>
      </c>
      <c r="X3663" s="13">
        <v>8.4</v>
      </c>
      <c r="Y3663" s="13">
        <v>16</v>
      </c>
      <c r="Z3663" s="14">
        <v>0</v>
      </c>
    </row>
    <row r="3664" spans="1:26" x14ac:dyDescent="0.25">
      <c r="A3664" s="5" t="s">
        <v>20</v>
      </c>
      <c r="B3664" s="6" t="s">
        <v>3588</v>
      </c>
      <c r="C3664" s="11">
        <v>161</v>
      </c>
      <c r="D3664" s="11">
        <v>112</v>
      </c>
      <c r="E3664" s="11">
        <v>98</v>
      </c>
      <c r="F3664" s="11">
        <v>397</v>
      </c>
      <c r="G3664" s="6" t="s">
        <v>3968</v>
      </c>
      <c r="H3664" s="11">
        <v>883</v>
      </c>
      <c r="I3664" s="11">
        <v>32541719</v>
      </c>
      <c r="J3664" s="6" t="s">
        <v>599</v>
      </c>
      <c r="K3664" s="6" t="s">
        <v>1074</v>
      </c>
      <c r="L3664" s="6" t="s">
        <v>4459</v>
      </c>
      <c r="M3664" s="11" t="s">
        <v>5506</v>
      </c>
      <c r="N3664" s="11"/>
      <c r="O3664" s="6"/>
      <c r="P3664" s="11"/>
      <c r="Q3664" s="11">
        <v>438</v>
      </c>
      <c r="R3664" s="6" t="s">
        <v>25</v>
      </c>
      <c r="S3664" s="6" t="s">
        <v>34</v>
      </c>
      <c r="T3664" s="6" t="s">
        <v>27</v>
      </c>
      <c r="U3664" s="11">
        <v>3500159</v>
      </c>
      <c r="V3664" s="11">
        <v>2002</v>
      </c>
      <c r="W3664" s="11">
        <v>528</v>
      </c>
      <c r="X3664" s="11">
        <v>6.7</v>
      </c>
      <c r="Y3664" s="11">
        <v>1.85</v>
      </c>
      <c r="Z3664" s="12">
        <v>0</v>
      </c>
    </row>
    <row r="3665" spans="1:26" x14ac:dyDescent="0.25">
      <c r="A3665" s="8" t="s">
        <v>20</v>
      </c>
      <c r="B3665" s="9" t="s">
        <v>3677</v>
      </c>
      <c r="C3665" s="13">
        <v>68</v>
      </c>
      <c r="D3665" s="13">
        <v>141</v>
      </c>
      <c r="E3665" s="13">
        <v>407</v>
      </c>
      <c r="F3665" s="13">
        <v>501</v>
      </c>
      <c r="G3665" s="9" t="s">
        <v>3969</v>
      </c>
      <c r="H3665" s="13">
        <v>688</v>
      </c>
      <c r="I3665" s="13">
        <v>3064356</v>
      </c>
      <c r="J3665" s="9" t="s">
        <v>1074</v>
      </c>
      <c r="K3665" s="9" t="s">
        <v>4459</v>
      </c>
      <c r="L3665" s="9"/>
      <c r="M3665" s="13"/>
      <c r="N3665" s="13"/>
      <c r="O3665" s="9"/>
      <c r="P3665" s="13"/>
      <c r="Q3665" s="13">
        <v>81</v>
      </c>
      <c r="R3665" s="9" t="s">
        <v>25</v>
      </c>
      <c r="S3665" s="9" t="s">
        <v>26</v>
      </c>
      <c r="T3665" s="9" t="s">
        <v>27</v>
      </c>
      <c r="U3665" s="13">
        <v>5600000</v>
      </c>
      <c r="V3665" s="13">
        <v>2002</v>
      </c>
      <c r="W3665" s="13">
        <v>659</v>
      </c>
      <c r="X3665" s="13">
        <v>6.9</v>
      </c>
      <c r="Y3665" s="13">
        <v>1.85</v>
      </c>
      <c r="Z3665" s="14">
        <v>160</v>
      </c>
    </row>
    <row r="3666" spans="1:26" x14ac:dyDescent="0.25">
      <c r="A3666" s="5" t="s">
        <v>20</v>
      </c>
      <c r="B3666" s="6" t="s">
        <v>3242</v>
      </c>
      <c r="C3666" s="11">
        <v>25</v>
      </c>
      <c r="D3666" s="11">
        <v>95</v>
      </c>
      <c r="E3666" s="11">
        <v>17</v>
      </c>
      <c r="F3666" s="11">
        <v>255</v>
      </c>
      <c r="G3666" s="6" t="s">
        <v>3970</v>
      </c>
      <c r="H3666" s="11">
        <v>592</v>
      </c>
      <c r="I3666" s="11">
        <v>7009668</v>
      </c>
      <c r="J3666" s="6" t="s">
        <v>497</v>
      </c>
      <c r="K3666" s="6" t="s">
        <v>5506</v>
      </c>
      <c r="L3666" s="6"/>
      <c r="M3666" s="11"/>
      <c r="N3666" s="11"/>
      <c r="O3666" s="6"/>
      <c r="P3666" s="11"/>
      <c r="Q3666" s="11">
        <v>36</v>
      </c>
      <c r="R3666" s="6" t="s">
        <v>25</v>
      </c>
      <c r="S3666" s="6" t="s">
        <v>26</v>
      </c>
      <c r="T3666" s="6" t="s">
        <v>27</v>
      </c>
      <c r="U3666" s="11">
        <v>5600000</v>
      </c>
      <c r="V3666" s="11">
        <v>2006</v>
      </c>
      <c r="W3666" s="11">
        <v>378</v>
      </c>
      <c r="X3666" s="11">
        <v>2.1</v>
      </c>
      <c r="Y3666" s="11">
        <v>1.85</v>
      </c>
      <c r="Z3666" s="12">
        <v>244</v>
      </c>
    </row>
    <row r="3667" spans="1:26" x14ac:dyDescent="0.25">
      <c r="A3667" s="8" t="s">
        <v>20</v>
      </c>
      <c r="B3667" s="9" t="s">
        <v>3972</v>
      </c>
      <c r="C3667" s="13">
        <v>23</v>
      </c>
      <c r="D3667" s="13">
        <v>141</v>
      </c>
      <c r="E3667" s="13">
        <v>2</v>
      </c>
      <c r="F3667" s="13">
        <v>61</v>
      </c>
      <c r="G3667" s="9" t="s">
        <v>3973</v>
      </c>
      <c r="H3667" s="13">
        <v>634</v>
      </c>
      <c r="I3667" s="13">
        <v>352684</v>
      </c>
      <c r="J3667" s="9" t="s">
        <v>497</v>
      </c>
      <c r="K3667" s="9" t="s">
        <v>599</v>
      </c>
      <c r="L3667" s="9"/>
      <c r="M3667" s="13"/>
      <c r="N3667" s="13"/>
      <c r="O3667" s="9"/>
      <c r="P3667" s="13"/>
      <c r="Q3667" s="13">
        <v>31</v>
      </c>
      <c r="R3667" s="9" t="s">
        <v>1600</v>
      </c>
      <c r="S3667" s="9" t="s">
        <v>1601</v>
      </c>
      <c r="T3667" s="9" t="s">
        <v>1430</v>
      </c>
      <c r="U3667" s="13"/>
      <c r="V3667" s="13">
        <v>2012</v>
      </c>
      <c r="W3667" s="13">
        <v>284</v>
      </c>
      <c r="X3667" s="13">
        <v>4.3</v>
      </c>
      <c r="Y3667" s="13"/>
      <c r="Z3667" s="14">
        <v>365</v>
      </c>
    </row>
    <row r="3668" spans="1:26" x14ac:dyDescent="0.25">
      <c r="A3668" s="5" t="s">
        <v>20</v>
      </c>
      <c r="B3668" s="6" t="s">
        <v>3442</v>
      </c>
      <c r="C3668" s="11">
        <v>222</v>
      </c>
      <c r="D3668" s="11">
        <v>85</v>
      </c>
      <c r="E3668" s="11">
        <v>57</v>
      </c>
      <c r="F3668" s="11">
        <v>6</v>
      </c>
      <c r="G3668" s="6" t="s">
        <v>3974</v>
      </c>
      <c r="H3668" s="11">
        <v>37</v>
      </c>
      <c r="I3668" s="11">
        <v>27024</v>
      </c>
      <c r="J3668" s="6" t="s">
        <v>1786</v>
      </c>
      <c r="K3668" s="6"/>
      <c r="L3668" s="6"/>
      <c r="M3668" s="11"/>
      <c r="N3668" s="11"/>
      <c r="O3668" s="6"/>
      <c r="P3668" s="11"/>
      <c r="Q3668" s="11">
        <v>148</v>
      </c>
      <c r="R3668" s="6" t="s">
        <v>919</v>
      </c>
      <c r="S3668" s="6" t="s">
        <v>1121</v>
      </c>
      <c r="T3668" s="6" t="s">
        <v>249</v>
      </c>
      <c r="U3668" s="11">
        <v>5600000</v>
      </c>
      <c r="V3668" s="11">
        <v>2009</v>
      </c>
      <c r="W3668" s="11">
        <v>9</v>
      </c>
      <c r="X3668" s="11">
        <v>6.6</v>
      </c>
      <c r="Y3668" s="11">
        <v>1.85</v>
      </c>
      <c r="Z3668" s="12">
        <v>4000</v>
      </c>
    </row>
    <row r="3669" spans="1:26" x14ac:dyDescent="0.25">
      <c r="A3669" s="8" t="s">
        <v>20</v>
      </c>
      <c r="B3669" s="9" t="s">
        <v>3633</v>
      </c>
      <c r="C3669" s="13">
        <v>9</v>
      </c>
      <c r="D3669" s="13">
        <v>105</v>
      </c>
      <c r="E3669" s="13">
        <v>12</v>
      </c>
      <c r="F3669" s="13">
        <v>10</v>
      </c>
      <c r="G3669" s="9" t="s">
        <v>3975</v>
      </c>
      <c r="H3669" s="13">
        <v>25</v>
      </c>
      <c r="I3669" s="13">
        <v>531806</v>
      </c>
      <c r="J3669" s="9" t="s">
        <v>3976</v>
      </c>
      <c r="K3669" s="9"/>
      <c r="L3669" s="9"/>
      <c r="M3669" s="13"/>
      <c r="N3669" s="13"/>
      <c r="O3669" s="9"/>
      <c r="P3669" s="13"/>
      <c r="Q3669" s="13">
        <v>6</v>
      </c>
      <c r="R3669" s="9" t="s">
        <v>25</v>
      </c>
      <c r="S3669" s="9" t="s">
        <v>26</v>
      </c>
      <c r="T3669" s="9" t="s">
        <v>54</v>
      </c>
      <c r="U3669" s="13"/>
      <c r="V3669" s="13">
        <v>2010</v>
      </c>
      <c r="W3669" s="13">
        <v>11</v>
      </c>
      <c r="X3669" s="13">
        <v>3.4</v>
      </c>
      <c r="Y3669" s="13"/>
      <c r="Z3669" s="14">
        <v>277</v>
      </c>
    </row>
    <row r="3670" spans="1:26" x14ac:dyDescent="0.25">
      <c r="A3670" s="5" t="s">
        <v>20</v>
      </c>
      <c r="B3670" s="6" t="s">
        <v>3893</v>
      </c>
      <c r="C3670" s="11">
        <v>119</v>
      </c>
      <c r="D3670" s="11">
        <v>129</v>
      </c>
      <c r="E3670" s="11">
        <v>131</v>
      </c>
      <c r="F3670" s="11">
        <v>417</v>
      </c>
      <c r="G3670" s="6" t="s">
        <v>3306</v>
      </c>
      <c r="H3670" s="11">
        <v>1000</v>
      </c>
      <c r="I3670" s="11">
        <v>159600000</v>
      </c>
      <c r="J3670" s="6" t="s">
        <v>599</v>
      </c>
      <c r="K3670" s="6" t="s">
        <v>5507</v>
      </c>
      <c r="L3670" s="6" t="s">
        <v>1074</v>
      </c>
      <c r="M3670" s="11"/>
      <c r="N3670" s="11"/>
      <c r="O3670" s="6"/>
      <c r="P3670" s="11"/>
      <c r="Q3670" s="11">
        <v>252</v>
      </c>
      <c r="R3670" s="6" t="s">
        <v>25</v>
      </c>
      <c r="S3670" s="6" t="s">
        <v>26</v>
      </c>
      <c r="T3670" s="6" t="s">
        <v>54</v>
      </c>
      <c r="U3670" s="11">
        <v>5500000</v>
      </c>
      <c r="V3670" s="11">
        <v>1973</v>
      </c>
      <c r="W3670" s="11">
        <v>559</v>
      </c>
      <c r="X3670" s="11">
        <v>8.3000000000000007</v>
      </c>
      <c r="Y3670" s="11">
        <v>1.85</v>
      </c>
      <c r="Z3670" s="12">
        <v>0</v>
      </c>
    </row>
    <row r="3671" spans="1:26" x14ac:dyDescent="0.25">
      <c r="A3671" s="8" t="s">
        <v>20</v>
      </c>
      <c r="B3671" s="9" t="s">
        <v>2091</v>
      </c>
      <c r="C3671" s="13">
        <v>90</v>
      </c>
      <c r="D3671" s="13">
        <v>125</v>
      </c>
      <c r="E3671" s="13">
        <v>46</v>
      </c>
      <c r="F3671" s="13">
        <v>249</v>
      </c>
      <c r="G3671" s="9" t="s">
        <v>1002</v>
      </c>
      <c r="H3671" s="13">
        <v>368</v>
      </c>
      <c r="I3671" s="13">
        <v>58800000</v>
      </c>
      <c r="J3671" s="9" t="s">
        <v>3170</v>
      </c>
      <c r="K3671" s="9" t="s">
        <v>1074</v>
      </c>
      <c r="L3671" s="9" t="s">
        <v>5506</v>
      </c>
      <c r="M3671" s="13"/>
      <c r="N3671" s="13"/>
      <c r="O3671" s="9"/>
      <c r="P3671" s="13"/>
      <c r="Q3671" s="13">
        <v>213</v>
      </c>
      <c r="R3671" s="9" t="s">
        <v>25</v>
      </c>
      <c r="S3671" s="9" t="s">
        <v>34</v>
      </c>
      <c r="T3671" s="9" t="s">
        <v>54</v>
      </c>
      <c r="U3671" s="13">
        <v>5500000</v>
      </c>
      <c r="V3671" s="13">
        <v>1981</v>
      </c>
      <c r="W3671" s="13">
        <v>303</v>
      </c>
      <c r="X3671" s="13">
        <v>7.2</v>
      </c>
      <c r="Y3671" s="13">
        <v>1.85</v>
      </c>
      <c r="Z3671" s="14">
        <v>0</v>
      </c>
    </row>
    <row r="3672" spans="1:26" x14ac:dyDescent="0.25">
      <c r="A3672" s="5" t="s">
        <v>20</v>
      </c>
      <c r="B3672" s="6" t="s">
        <v>3977</v>
      </c>
      <c r="C3672" s="11">
        <v>62</v>
      </c>
      <c r="D3672" s="11">
        <v>116</v>
      </c>
      <c r="E3672" s="11">
        <v>0</v>
      </c>
      <c r="F3672" s="11">
        <v>476</v>
      </c>
      <c r="G3672" s="6" t="s">
        <v>1443</v>
      </c>
      <c r="H3672" s="11">
        <v>907</v>
      </c>
      <c r="I3672" s="11">
        <v>50382128</v>
      </c>
      <c r="J3672" s="6" t="s">
        <v>599</v>
      </c>
      <c r="K3672" s="6" t="s">
        <v>1074</v>
      </c>
      <c r="L3672" s="6" t="s">
        <v>4459</v>
      </c>
      <c r="M3672" s="11"/>
      <c r="N3672" s="11"/>
      <c r="O3672" s="6"/>
      <c r="P3672" s="11"/>
      <c r="Q3672" s="11">
        <v>202</v>
      </c>
      <c r="R3672" s="6" t="s">
        <v>25</v>
      </c>
      <c r="S3672" s="6" t="s">
        <v>26</v>
      </c>
      <c r="T3672" s="6" t="s">
        <v>27</v>
      </c>
      <c r="U3672" s="11">
        <v>5500000</v>
      </c>
      <c r="V3672" s="11">
        <v>2005</v>
      </c>
      <c r="W3672" s="11">
        <v>637</v>
      </c>
      <c r="X3672" s="11">
        <v>5.6</v>
      </c>
      <c r="Y3672" s="11">
        <v>1.85</v>
      </c>
      <c r="Z3672" s="12">
        <v>0</v>
      </c>
    </row>
    <row r="3673" spans="1:26" x14ac:dyDescent="0.25">
      <c r="A3673" s="8" t="s">
        <v>20</v>
      </c>
      <c r="B3673" s="9" t="s">
        <v>1969</v>
      </c>
      <c r="C3673" s="13">
        <v>71</v>
      </c>
      <c r="D3673" s="13">
        <v>105</v>
      </c>
      <c r="E3673" s="13">
        <v>96</v>
      </c>
      <c r="F3673" s="13">
        <v>35</v>
      </c>
      <c r="G3673" s="9" t="s">
        <v>344</v>
      </c>
      <c r="H3673" s="13">
        <v>509</v>
      </c>
      <c r="I3673" s="13">
        <v>35811509</v>
      </c>
      <c r="J3673" s="9" t="s">
        <v>3170</v>
      </c>
      <c r="K3673" s="9" t="s">
        <v>1074</v>
      </c>
      <c r="L3673" s="9" t="s">
        <v>2909</v>
      </c>
      <c r="M3673" s="13" t="s">
        <v>4459</v>
      </c>
      <c r="N3673" s="13"/>
      <c r="O3673" s="9"/>
      <c r="P3673" s="13"/>
      <c r="Q3673" s="13">
        <v>104</v>
      </c>
      <c r="R3673" s="9" t="s">
        <v>25</v>
      </c>
      <c r="S3673" s="9" t="s">
        <v>163</v>
      </c>
      <c r="T3673" s="9" t="s">
        <v>27</v>
      </c>
      <c r="U3673" s="13">
        <v>5500000</v>
      </c>
      <c r="V3673" s="13">
        <v>1996</v>
      </c>
      <c r="W3673" s="13">
        <v>294</v>
      </c>
      <c r="X3673" s="13">
        <v>7.7</v>
      </c>
      <c r="Y3673" s="13">
        <v>1.85</v>
      </c>
      <c r="Z3673" s="14">
        <v>0</v>
      </c>
    </row>
    <row r="3674" spans="1:26" x14ac:dyDescent="0.25">
      <c r="A3674" s="5" t="s">
        <v>20</v>
      </c>
      <c r="B3674" s="6" t="s">
        <v>38</v>
      </c>
      <c r="C3674" s="11">
        <v>364</v>
      </c>
      <c r="D3674" s="11">
        <v>90</v>
      </c>
      <c r="E3674" s="11">
        <v>23000</v>
      </c>
      <c r="F3674" s="11">
        <v>694</v>
      </c>
      <c r="G3674" s="6" t="s">
        <v>57</v>
      </c>
      <c r="H3674" s="11">
        <v>23000</v>
      </c>
      <c r="I3674" s="11">
        <v>24475193</v>
      </c>
      <c r="J3674" s="6" t="s">
        <v>599</v>
      </c>
      <c r="K3674" s="6" t="s">
        <v>1074</v>
      </c>
      <c r="L3674" s="6" t="s">
        <v>4459</v>
      </c>
      <c r="M3674" s="11"/>
      <c r="N3674" s="11"/>
      <c r="O3674" s="6"/>
      <c r="P3674" s="11"/>
      <c r="Q3674" s="11">
        <v>314</v>
      </c>
      <c r="R3674" s="6" t="s">
        <v>25</v>
      </c>
      <c r="S3674" s="6" t="s">
        <v>26</v>
      </c>
      <c r="T3674" s="6" t="s">
        <v>249</v>
      </c>
      <c r="U3674" s="11">
        <v>3000000</v>
      </c>
      <c r="V3674" s="11">
        <v>2013</v>
      </c>
      <c r="W3674" s="11">
        <v>19000</v>
      </c>
      <c r="X3674" s="11">
        <v>6.6</v>
      </c>
      <c r="Y3674" s="11">
        <v>2.35</v>
      </c>
      <c r="Z3674" s="12">
        <v>33000</v>
      </c>
    </row>
    <row r="3675" spans="1:26" x14ac:dyDescent="0.25">
      <c r="A3675" s="8" t="s">
        <v>20</v>
      </c>
      <c r="B3675" s="9" t="s">
        <v>1153</v>
      </c>
      <c r="C3675" s="13">
        <v>72</v>
      </c>
      <c r="D3675" s="13">
        <v>105</v>
      </c>
      <c r="E3675" s="13">
        <v>16000</v>
      </c>
      <c r="F3675" s="13">
        <v>258</v>
      </c>
      <c r="G3675" s="9" t="s">
        <v>3779</v>
      </c>
      <c r="H3675" s="13">
        <v>16000</v>
      </c>
      <c r="I3675" s="13"/>
      <c r="J3675" s="9" t="s">
        <v>5505</v>
      </c>
      <c r="K3675" s="9" t="s">
        <v>3495</v>
      </c>
      <c r="L3675" s="9"/>
      <c r="M3675" s="13"/>
      <c r="N3675" s="13"/>
      <c r="O3675" s="9"/>
      <c r="P3675" s="13"/>
      <c r="Q3675" s="13">
        <v>169</v>
      </c>
      <c r="R3675" s="9" t="s">
        <v>25</v>
      </c>
      <c r="S3675" s="9" t="s">
        <v>26</v>
      </c>
      <c r="T3675" s="9" t="s">
        <v>249</v>
      </c>
      <c r="U3675" s="13">
        <v>5500000</v>
      </c>
      <c r="V3675" s="13">
        <v>1973</v>
      </c>
      <c r="W3675" s="13">
        <v>742</v>
      </c>
      <c r="X3675" s="13">
        <v>7.6</v>
      </c>
      <c r="Y3675" s="13">
        <v>2.35</v>
      </c>
      <c r="Z3675" s="14">
        <v>0</v>
      </c>
    </row>
    <row r="3676" spans="1:26" x14ac:dyDescent="0.25">
      <c r="A3676" s="5" t="s">
        <v>20</v>
      </c>
      <c r="B3676" s="6" t="s">
        <v>2856</v>
      </c>
      <c r="C3676" s="11">
        <v>122</v>
      </c>
      <c r="D3676" s="11">
        <v>111</v>
      </c>
      <c r="E3676" s="11">
        <v>72</v>
      </c>
      <c r="F3676" s="11">
        <v>722</v>
      </c>
      <c r="G3676" s="6" t="s">
        <v>124</v>
      </c>
      <c r="H3676" s="11">
        <v>19000</v>
      </c>
      <c r="I3676" s="11">
        <v>6200756</v>
      </c>
      <c r="J3676" s="6" t="s">
        <v>599</v>
      </c>
      <c r="K3676" s="6" t="s">
        <v>1074</v>
      </c>
      <c r="L3676" s="6"/>
      <c r="M3676" s="11"/>
      <c r="N3676" s="11"/>
      <c r="O3676" s="6"/>
      <c r="P3676" s="11"/>
      <c r="Q3676" s="11">
        <v>488</v>
      </c>
      <c r="R3676" s="6" t="s">
        <v>25</v>
      </c>
      <c r="S3676" s="6" t="s">
        <v>26</v>
      </c>
      <c r="T3676" s="6" t="s">
        <v>249</v>
      </c>
      <c r="U3676" s="11">
        <v>7000000</v>
      </c>
      <c r="V3676" s="11">
        <v>2001</v>
      </c>
      <c r="W3676" s="11">
        <v>12000</v>
      </c>
      <c r="X3676" s="11">
        <v>7.4</v>
      </c>
      <c r="Y3676" s="11">
        <v>1.85</v>
      </c>
      <c r="Z3676" s="12">
        <v>5000</v>
      </c>
    </row>
    <row r="3677" spans="1:26" x14ac:dyDescent="0.25">
      <c r="A3677" s="8" t="s">
        <v>20</v>
      </c>
      <c r="B3677" s="9" t="s">
        <v>2350</v>
      </c>
      <c r="C3677" s="13">
        <v>100</v>
      </c>
      <c r="D3677" s="13">
        <v>91</v>
      </c>
      <c r="E3677" s="13">
        <v>14</v>
      </c>
      <c r="F3677" s="13">
        <v>548</v>
      </c>
      <c r="G3677" s="9" t="s">
        <v>175</v>
      </c>
      <c r="H3677" s="13">
        <v>14000</v>
      </c>
      <c r="I3677" s="13">
        <v>1292119</v>
      </c>
      <c r="J3677" s="9" t="s">
        <v>3170</v>
      </c>
      <c r="K3677" s="9" t="s">
        <v>1074</v>
      </c>
      <c r="L3677" s="9" t="s">
        <v>4459</v>
      </c>
      <c r="M3677" s="13"/>
      <c r="N3677" s="13"/>
      <c r="O3677" s="9"/>
      <c r="P3677" s="13"/>
      <c r="Q3677" s="13">
        <v>144</v>
      </c>
      <c r="R3677" s="9" t="s">
        <v>25</v>
      </c>
      <c r="S3677" s="9" t="s">
        <v>34</v>
      </c>
      <c r="T3677" s="9" t="s">
        <v>249</v>
      </c>
      <c r="U3677" s="13">
        <v>5500000</v>
      </c>
      <c r="V3677" s="13">
        <v>2001</v>
      </c>
      <c r="W3677" s="13">
        <v>1000</v>
      </c>
      <c r="X3677" s="13">
        <v>7.1</v>
      </c>
      <c r="Y3677" s="13">
        <v>1.85</v>
      </c>
      <c r="Z3677" s="14">
        <v>0</v>
      </c>
    </row>
    <row r="3678" spans="1:26" x14ac:dyDescent="0.25">
      <c r="A3678" s="5" t="s">
        <v>20</v>
      </c>
      <c r="B3678" s="6" t="s">
        <v>3978</v>
      </c>
      <c r="C3678" s="11">
        <v>24</v>
      </c>
      <c r="D3678" s="11">
        <v>95</v>
      </c>
      <c r="E3678" s="11">
        <v>14</v>
      </c>
      <c r="F3678" s="11">
        <v>60</v>
      </c>
      <c r="G3678" s="6" t="s">
        <v>3979</v>
      </c>
      <c r="H3678" s="11">
        <v>113</v>
      </c>
      <c r="I3678" s="11"/>
      <c r="J3678" s="6" t="s">
        <v>599</v>
      </c>
      <c r="K3678" s="6" t="s">
        <v>2970</v>
      </c>
      <c r="L3678" s="6"/>
      <c r="M3678" s="11"/>
      <c r="N3678" s="11"/>
      <c r="O3678" s="6"/>
      <c r="P3678" s="11"/>
      <c r="Q3678" s="11">
        <v>44</v>
      </c>
      <c r="R3678" s="6" t="s">
        <v>25</v>
      </c>
      <c r="S3678" s="6" t="s">
        <v>26</v>
      </c>
      <c r="T3678" s="6" t="s">
        <v>249</v>
      </c>
      <c r="U3678" s="11"/>
      <c r="V3678" s="11">
        <v>1980</v>
      </c>
      <c r="W3678" s="11">
        <v>110</v>
      </c>
      <c r="X3678" s="11">
        <v>3.4</v>
      </c>
      <c r="Y3678" s="11">
        <v>2.35</v>
      </c>
      <c r="Z3678" s="12">
        <v>438</v>
      </c>
    </row>
    <row r="3679" spans="1:26" x14ac:dyDescent="0.25">
      <c r="A3679" s="8" t="s">
        <v>20</v>
      </c>
      <c r="B3679" s="9" t="s">
        <v>3980</v>
      </c>
      <c r="C3679" s="13">
        <v>112</v>
      </c>
      <c r="D3679" s="13">
        <v>97</v>
      </c>
      <c r="E3679" s="13">
        <v>25</v>
      </c>
      <c r="F3679" s="13">
        <v>57</v>
      </c>
      <c r="G3679" s="9" t="s">
        <v>3981</v>
      </c>
      <c r="H3679" s="13">
        <v>517</v>
      </c>
      <c r="I3679" s="13">
        <v>3629758</v>
      </c>
      <c r="J3679" s="9" t="s">
        <v>1074</v>
      </c>
      <c r="K3679" s="9" t="s">
        <v>2909</v>
      </c>
      <c r="L3679" s="9"/>
      <c r="M3679" s="13"/>
      <c r="N3679" s="13"/>
      <c r="O3679" s="9"/>
      <c r="P3679" s="13"/>
      <c r="Q3679" s="13">
        <v>110</v>
      </c>
      <c r="R3679" s="9" t="s">
        <v>537</v>
      </c>
      <c r="S3679" s="9" t="s">
        <v>538</v>
      </c>
      <c r="T3679" s="9" t="s">
        <v>27</v>
      </c>
      <c r="U3679" s="13">
        <v>5500000</v>
      </c>
      <c r="V3679" s="13">
        <v>2004</v>
      </c>
      <c r="W3679" s="13">
        <v>86</v>
      </c>
      <c r="X3679" s="13">
        <v>7.9</v>
      </c>
      <c r="Y3679" s="13">
        <v>2.35</v>
      </c>
      <c r="Z3679" s="14">
        <v>0</v>
      </c>
    </row>
    <row r="3680" spans="1:26" x14ac:dyDescent="0.25">
      <c r="A3680" s="5" t="s">
        <v>20</v>
      </c>
      <c r="B3680" s="6" t="s">
        <v>3982</v>
      </c>
      <c r="C3680" s="11">
        <v>67</v>
      </c>
      <c r="D3680" s="11">
        <v>92</v>
      </c>
      <c r="E3680" s="11">
        <v>9</v>
      </c>
      <c r="F3680" s="11">
        <v>71</v>
      </c>
      <c r="G3680" s="6" t="s">
        <v>3983</v>
      </c>
      <c r="H3680" s="11">
        <v>636</v>
      </c>
      <c r="I3680" s="11">
        <v>6239558</v>
      </c>
      <c r="J3680" s="6" t="s">
        <v>599</v>
      </c>
      <c r="K3680" s="6" t="s">
        <v>1074</v>
      </c>
      <c r="L3680" s="6"/>
      <c r="M3680" s="11"/>
      <c r="N3680" s="11"/>
      <c r="O3680" s="6"/>
      <c r="P3680" s="11"/>
      <c r="Q3680" s="11">
        <v>67</v>
      </c>
      <c r="R3680" s="6" t="s">
        <v>25</v>
      </c>
      <c r="S3680" s="6" t="s">
        <v>121</v>
      </c>
      <c r="T3680" s="6" t="s">
        <v>249</v>
      </c>
      <c r="U3680" s="11">
        <v>5000000</v>
      </c>
      <c r="V3680" s="11">
        <v>2003</v>
      </c>
      <c r="W3680" s="11">
        <v>210</v>
      </c>
      <c r="X3680" s="11">
        <v>6.7</v>
      </c>
      <c r="Y3680" s="11">
        <v>1.85</v>
      </c>
      <c r="Z3680" s="12">
        <v>352</v>
      </c>
    </row>
    <row r="3681" spans="1:26" x14ac:dyDescent="0.25">
      <c r="A3681" s="8" t="s">
        <v>20</v>
      </c>
      <c r="B3681" s="9" t="s">
        <v>3984</v>
      </c>
      <c r="C3681" s="13">
        <v>91</v>
      </c>
      <c r="D3681" s="13">
        <v>104</v>
      </c>
      <c r="E3681" s="13">
        <v>10</v>
      </c>
      <c r="F3681" s="13">
        <v>93</v>
      </c>
      <c r="G3681" s="9" t="s">
        <v>1319</v>
      </c>
      <c r="H3681" s="13">
        <v>715</v>
      </c>
      <c r="I3681" s="13">
        <v>1056102</v>
      </c>
      <c r="J3681" s="9" t="s">
        <v>5507</v>
      </c>
      <c r="K3681" s="9" t="s">
        <v>1074</v>
      </c>
      <c r="L3681" s="9" t="s">
        <v>5505</v>
      </c>
      <c r="M3681" s="13" t="s">
        <v>2604</v>
      </c>
      <c r="N3681" s="13"/>
      <c r="O3681" s="9"/>
      <c r="P3681" s="13"/>
      <c r="Q3681" s="13">
        <v>153</v>
      </c>
      <c r="R3681" s="9" t="s">
        <v>25</v>
      </c>
      <c r="S3681" s="9" t="s">
        <v>26</v>
      </c>
      <c r="T3681" s="9" t="s">
        <v>249</v>
      </c>
      <c r="U3681" s="13">
        <v>5000000</v>
      </c>
      <c r="V3681" s="13">
        <v>2003</v>
      </c>
      <c r="W3681" s="13">
        <v>436</v>
      </c>
      <c r="X3681" s="13">
        <v>6.6</v>
      </c>
      <c r="Y3681" s="13">
        <v>1.85</v>
      </c>
      <c r="Z3681" s="14">
        <v>1000</v>
      </c>
    </row>
    <row r="3682" spans="1:26" x14ac:dyDescent="0.25">
      <c r="A3682" s="5" t="s">
        <v>20</v>
      </c>
      <c r="B3682" s="6" t="s">
        <v>1475</v>
      </c>
      <c r="C3682" s="11">
        <v>103</v>
      </c>
      <c r="D3682" s="11">
        <v>120</v>
      </c>
      <c r="E3682" s="11">
        <v>0</v>
      </c>
      <c r="F3682" s="11">
        <v>388</v>
      </c>
      <c r="G3682" s="6" t="s">
        <v>2180</v>
      </c>
      <c r="H3682" s="11">
        <v>782</v>
      </c>
      <c r="I3682" s="11">
        <v>27545445</v>
      </c>
      <c r="J3682" s="6" t="s">
        <v>1074</v>
      </c>
      <c r="K3682" s="6"/>
      <c r="L3682" s="6"/>
      <c r="M3682" s="11"/>
      <c r="N3682" s="11"/>
      <c r="O3682" s="6"/>
      <c r="P3682" s="11"/>
      <c r="Q3682" s="11">
        <v>418</v>
      </c>
      <c r="R3682" s="6" t="s">
        <v>25</v>
      </c>
      <c r="S3682" s="6" t="s">
        <v>26</v>
      </c>
      <c r="T3682" s="6" t="s">
        <v>249</v>
      </c>
      <c r="U3682" s="11">
        <v>6500000</v>
      </c>
      <c r="V3682" s="11">
        <v>1989</v>
      </c>
      <c r="W3682" s="11">
        <v>652</v>
      </c>
      <c r="X3682" s="11">
        <v>7.9</v>
      </c>
      <c r="Y3682" s="11">
        <v>1.85</v>
      </c>
      <c r="Z3682" s="12">
        <v>0</v>
      </c>
    </row>
    <row r="3683" spans="1:26" x14ac:dyDescent="0.25">
      <c r="A3683" s="8" t="s">
        <v>20</v>
      </c>
      <c r="B3683" s="9" t="s">
        <v>3985</v>
      </c>
      <c r="C3683" s="13">
        <v>27</v>
      </c>
      <c r="D3683" s="13">
        <v>99</v>
      </c>
      <c r="E3683" s="13">
        <v>56</v>
      </c>
      <c r="F3683" s="13">
        <v>781</v>
      </c>
      <c r="G3683" s="9" t="s">
        <v>1645</v>
      </c>
      <c r="H3683" s="13">
        <v>4000</v>
      </c>
      <c r="I3683" s="13">
        <v>56007</v>
      </c>
      <c r="J3683" s="9" t="s">
        <v>599</v>
      </c>
      <c r="K3683" s="9" t="s">
        <v>5507</v>
      </c>
      <c r="L3683" s="9" t="s">
        <v>1074</v>
      </c>
      <c r="M3683" s="13" t="s">
        <v>4459</v>
      </c>
      <c r="N3683" s="13" t="s">
        <v>2604</v>
      </c>
      <c r="O3683" s="9"/>
      <c r="P3683" s="13"/>
      <c r="Q3683" s="13">
        <v>69</v>
      </c>
      <c r="R3683" s="9" t="s">
        <v>25</v>
      </c>
      <c r="S3683" s="9" t="s">
        <v>26</v>
      </c>
      <c r="T3683" s="9" t="s">
        <v>249</v>
      </c>
      <c r="U3683" s="13">
        <v>5500000</v>
      </c>
      <c r="V3683" s="13">
        <v>2001</v>
      </c>
      <c r="W3683" s="13">
        <v>902</v>
      </c>
      <c r="X3683" s="13">
        <v>4.9000000000000004</v>
      </c>
      <c r="Y3683" s="13">
        <v>2.35</v>
      </c>
      <c r="Z3683" s="14">
        <v>113</v>
      </c>
    </row>
    <row r="3684" spans="1:26" x14ac:dyDescent="0.25">
      <c r="A3684" s="5" t="s">
        <v>20</v>
      </c>
      <c r="B3684" s="6" t="s">
        <v>3986</v>
      </c>
      <c r="C3684" s="11">
        <v>205</v>
      </c>
      <c r="D3684" s="11">
        <v>93</v>
      </c>
      <c r="E3684" s="11">
        <v>592</v>
      </c>
      <c r="F3684" s="11">
        <v>36</v>
      </c>
      <c r="G3684" s="6" t="s">
        <v>3987</v>
      </c>
      <c r="H3684" s="11">
        <v>232</v>
      </c>
      <c r="I3684" s="11">
        <v>611709</v>
      </c>
      <c r="J3684" s="6" t="s">
        <v>599</v>
      </c>
      <c r="K3684" s="6" t="s">
        <v>1074</v>
      </c>
      <c r="L3684" s="6"/>
      <c r="M3684" s="11"/>
      <c r="N3684" s="11"/>
      <c r="O3684" s="6"/>
      <c r="P3684" s="11"/>
      <c r="Q3684" s="11">
        <v>41</v>
      </c>
      <c r="R3684" s="6" t="s">
        <v>537</v>
      </c>
      <c r="S3684" s="6" t="s">
        <v>3988</v>
      </c>
      <c r="T3684" s="6" t="s">
        <v>1430</v>
      </c>
      <c r="U3684" s="11">
        <v>3850000</v>
      </c>
      <c r="V3684" s="11">
        <v>2011</v>
      </c>
      <c r="W3684" s="11">
        <v>67</v>
      </c>
      <c r="X3684" s="11">
        <v>7.2</v>
      </c>
      <c r="Y3684" s="11">
        <v>1.85</v>
      </c>
      <c r="Z3684" s="12">
        <v>0</v>
      </c>
    </row>
    <row r="3685" spans="1:26" x14ac:dyDescent="0.25">
      <c r="A3685" s="8" t="s">
        <v>20</v>
      </c>
      <c r="B3685" s="9" t="s">
        <v>3022</v>
      </c>
      <c r="C3685" s="13">
        <v>192</v>
      </c>
      <c r="D3685" s="13">
        <v>99</v>
      </c>
      <c r="E3685" s="13">
        <v>929</v>
      </c>
      <c r="F3685" s="13">
        <v>9</v>
      </c>
      <c r="G3685" s="9" t="s">
        <v>1426</v>
      </c>
      <c r="H3685" s="13">
        <v>56</v>
      </c>
      <c r="I3685" s="13">
        <v>753501</v>
      </c>
      <c r="J3685" s="9" t="s">
        <v>5507</v>
      </c>
      <c r="K3685" s="9" t="s">
        <v>1074</v>
      </c>
      <c r="L3685" s="9" t="s">
        <v>5505</v>
      </c>
      <c r="M3685" s="13" t="s">
        <v>2604</v>
      </c>
      <c r="N3685" s="13"/>
      <c r="O3685" s="9"/>
      <c r="P3685" s="13"/>
      <c r="Q3685" s="13">
        <v>664</v>
      </c>
      <c r="R3685" s="9" t="s">
        <v>537</v>
      </c>
      <c r="S3685" s="9" t="s">
        <v>538</v>
      </c>
      <c r="T3685" s="9" t="s">
        <v>1430</v>
      </c>
      <c r="U3685" s="13"/>
      <c r="V3685" s="13">
        <v>2002</v>
      </c>
      <c r="W3685" s="13">
        <v>46</v>
      </c>
      <c r="X3685" s="13">
        <v>7.4</v>
      </c>
      <c r="Y3685" s="13">
        <v>2.35</v>
      </c>
      <c r="Z3685" s="14">
        <v>13000</v>
      </c>
    </row>
    <row r="3686" spans="1:26" x14ac:dyDescent="0.25">
      <c r="A3686" s="5" t="s">
        <v>20</v>
      </c>
      <c r="B3686" s="6" t="s">
        <v>3989</v>
      </c>
      <c r="C3686" s="11">
        <v>72</v>
      </c>
      <c r="D3686" s="11">
        <v>99</v>
      </c>
      <c r="E3686" s="11">
        <v>17</v>
      </c>
      <c r="F3686" s="11">
        <v>16</v>
      </c>
      <c r="G3686" s="6" t="s">
        <v>3989</v>
      </c>
      <c r="H3686" s="11">
        <v>31</v>
      </c>
      <c r="I3686" s="11">
        <v>22770</v>
      </c>
      <c r="J3686" s="6" t="s">
        <v>599</v>
      </c>
      <c r="K3686" s="6" t="s">
        <v>1074</v>
      </c>
      <c r="L3686" s="6"/>
      <c r="M3686" s="11"/>
      <c r="N3686" s="11"/>
      <c r="O3686" s="6"/>
      <c r="P3686" s="11"/>
      <c r="Q3686" s="11">
        <v>12</v>
      </c>
      <c r="R3686" s="6" t="s">
        <v>281</v>
      </c>
      <c r="S3686" s="6" t="s">
        <v>282</v>
      </c>
      <c r="T3686" s="6" t="s">
        <v>1602</v>
      </c>
      <c r="U3686" s="11">
        <v>5500000</v>
      </c>
      <c r="V3686" s="11">
        <v>2013</v>
      </c>
      <c r="W3686" s="11">
        <v>17</v>
      </c>
      <c r="X3686" s="11">
        <v>6.1</v>
      </c>
      <c r="Y3686" s="11">
        <v>1.85</v>
      </c>
      <c r="Z3686" s="12">
        <v>543</v>
      </c>
    </row>
    <row r="3687" spans="1:26" x14ac:dyDescent="0.25">
      <c r="A3687" s="8" t="s">
        <v>20</v>
      </c>
      <c r="B3687" s="9" t="s">
        <v>3990</v>
      </c>
      <c r="C3687" s="13">
        <v>33</v>
      </c>
      <c r="D3687" s="13">
        <v>157</v>
      </c>
      <c r="E3687" s="13">
        <v>85</v>
      </c>
      <c r="F3687" s="13">
        <v>199</v>
      </c>
      <c r="G3687" s="9" t="s">
        <v>1998</v>
      </c>
      <c r="H3687" s="13">
        <v>397</v>
      </c>
      <c r="I3687" s="13">
        <v>2197331</v>
      </c>
      <c r="J3687" s="9" t="s">
        <v>599</v>
      </c>
      <c r="K3687" s="9" t="s">
        <v>1074</v>
      </c>
      <c r="L3687" s="9" t="s">
        <v>5155</v>
      </c>
      <c r="M3687" s="13" t="s">
        <v>4459</v>
      </c>
      <c r="N3687" s="13"/>
      <c r="O3687" s="9"/>
      <c r="P3687" s="13"/>
      <c r="Q3687" s="13">
        <v>321</v>
      </c>
      <c r="R3687" s="9" t="s">
        <v>1600</v>
      </c>
      <c r="S3687" s="9" t="s">
        <v>1601</v>
      </c>
      <c r="T3687" s="9" t="s">
        <v>1430</v>
      </c>
      <c r="U3687" s="13"/>
      <c r="V3687" s="13">
        <v>2006</v>
      </c>
      <c r="W3687" s="13">
        <v>227</v>
      </c>
      <c r="X3687" s="13">
        <v>8.4</v>
      </c>
      <c r="Y3687" s="13">
        <v>2.35</v>
      </c>
      <c r="Z3687" s="14">
        <v>0</v>
      </c>
    </row>
    <row r="3688" spans="1:26" x14ac:dyDescent="0.25">
      <c r="A3688" s="5" t="s">
        <v>20</v>
      </c>
      <c r="B3688" s="6" t="s">
        <v>3991</v>
      </c>
      <c r="C3688" s="11">
        <v>22</v>
      </c>
      <c r="D3688" s="11">
        <v>90</v>
      </c>
      <c r="E3688" s="11">
        <v>4</v>
      </c>
      <c r="F3688" s="11">
        <v>290</v>
      </c>
      <c r="G3688" s="6" t="s">
        <v>1020</v>
      </c>
      <c r="H3688" s="11">
        <v>934</v>
      </c>
      <c r="I3688" s="11"/>
      <c r="J3688" s="6" t="s">
        <v>1074</v>
      </c>
      <c r="K3688" s="6"/>
      <c r="L3688" s="6"/>
      <c r="M3688" s="11"/>
      <c r="N3688" s="11"/>
      <c r="O3688" s="6"/>
      <c r="P3688" s="11"/>
      <c r="Q3688" s="11">
        <v>8</v>
      </c>
      <c r="R3688" s="6" t="s">
        <v>25</v>
      </c>
      <c r="S3688" s="6" t="s">
        <v>26</v>
      </c>
      <c r="T3688" s="6" t="s">
        <v>42</v>
      </c>
      <c r="U3688" s="11"/>
      <c r="V3688" s="11">
        <v>2014</v>
      </c>
      <c r="W3688" s="11">
        <v>697</v>
      </c>
      <c r="X3688" s="11">
        <v>6.2</v>
      </c>
      <c r="Y3688" s="11">
        <v>2.35</v>
      </c>
      <c r="Z3688" s="12">
        <v>679</v>
      </c>
    </row>
    <row r="3689" spans="1:26" x14ac:dyDescent="0.25">
      <c r="A3689" s="8" t="s">
        <v>20</v>
      </c>
      <c r="B3689" s="9" t="s">
        <v>3992</v>
      </c>
      <c r="C3689" s="13">
        <v>48</v>
      </c>
      <c r="D3689" s="13">
        <v>96</v>
      </c>
      <c r="E3689" s="13">
        <v>3</v>
      </c>
      <c r="F3689" s="13">
        <v>38</v>
      </c>
      <c r="G3689" s="9" t="s">
        <v>3993</v>
      </c>
      <c r="H3689" s="13">
        <v>472</v>
      </c>
      <c r="I3689" s="13">
        <v>27445</v>
      </c>
      <c r="J3689" s="9" t="s">
        <v>497</v>
      </c>
      <c r="K3689" s="9" t="s">
        <v>599</v>
      </c>
      <c r="L3689" s="9" t="s">
        <v>1074</v>
      </c>
      <c r="M3689" s="13" t="s">
        <v>2604</v>
      </c>
      <c r="N3689" s="13"/>
      <c r="O3689" s="9"/>
      <c r="P3689" s="13"/>
      <c r="Q3689" s="13">
        <v>31</v>
      </c>
      <c r="R3689" s="9" t="s">
        <v>25</v>
      </c>
      <c r="S3689" s="9" t="s">
        <v>26</v>
      </c>
      <c r="T3689" s="9" t="s">
        <v>249</v>
      </c>
      <c r="U3689" s="13">
        <v>9000000</v>
      </c>
      <c r="V3689" s="13">
        <v>2011</v>
      </c>
      <c r="W3689" s="13">
        <v>39</v>
      </c>
      <c r="X3689" s="13">
        <v>5.3</v>
      </c>
      <c r="Y3689" s="13">
        <v>1.85</v>
      </c>
      <c r="Z3689" s="14">
        <v>1000</v>
      </c>
    </row>
    <row r="3690" spans="1:26" x14ac:dyDescent="0.25">
      <c r="A3690" s="5" t="s">
        <v>20</v>
      </c>
      <c r="B3690" s="6" t="s">
        <v>2111</v>
      </c>
      <c r="C3690" s="11">
        <v>65</v>
      </c>
      <c r="D3690" s="11">
        <v>96</v>
      </c>
      <c r="E3690" s="11">
        <v>136</v>
      </c>
      <c r="F3690" s="11">
        <v>139</v>
      </c>
      <c r="G3690" s="6" t="s">
        <v>1337</v>
      </c>
      <c r="H3690" s="11">
        <v>4000</v>
      </c>
      <c r="I3690" s="11">
        <v>766487</v>
      </c>
      <c r="J3690" s="6" t="s">
        <v>599</v>
      </c>
      <c r="K3690" s="6" t="s">
        <v>4459</v>
      </c>
      <c r="L3690" s="6"/>
      <c r="M3690" s="11"/>
      <c r="N3690" s="11"/>
      <c r="O3690" s="6"/>
      <c r="P3690" s="11"/>
      <c r="Q3690" s="11">
        <v>117</v>
      </c>
      <c r="R3690" s="6" t="s">
        <v>25</v>
      </c>
      <c r="S3690" s="6" t="s">
        <v>26</v>
      </c>
      <c r="T3690" s="6" t="s">
        <v>249</v>
      </c>
      <c r="U3690" s="11">
        <v>5250000</v>
      </c>
      <c r="V3690" s="11">
        <v>2007</v>
      </c>
      <c r="W3690" s="11">
        <v>543</v>
      </c>
      <c r="X3690" s="11">
        <v>5</v>
      </c>
      <c r="Y3690" s="11">
        <v>1.85</v>
      </c>
      <c r="Z3690" s="12">
        <v>915</v>
      </c>
    </row>
    <row r="3691" spans="1:26" x14ac:dyDescent="0.25">
      <c r="A3691" s="8" t="s">
        <v>20</v>
      </c>
      <c r="B3691" s="9" t="s">
        <v>3994</v>
      </c>
      <c r="C3691" s="13">
        <v>29</v>
      </c>
      <c r="D3691" s="13">
        <v>90</v>
      </c>
      <c r="E3691" s="13">
        <v>222</v>
      </c>
      <c r="F3691" s="13">
        <v>222</v>
      </c>
      <c r="G3691" s="9" t="s">
        <v>790</v>
      </c>
      <c r="H3691" s="13">
        <v>5000</v>
      </c>
      <c r="I3691" s="13">
        <v>18434</v>
      </c>
      <c r="J3691" s="9" t="s">
        <v>599</v>
      </c>
      <c r="K3691" s="9" t="s">
        <v>1074</v>
      </c>
      <c r="L3691" s="9"/>
      <c r="M3691" s="13"/>
      <c r="N3691" s="13"/>
      <c r="O3691" s="9"/>
      <c r="P3691" s="13"/>
      <c r="Q3691" s="13">
        <v>47</v>
      </c>
      <c r="R3691" s="9" t="s">
        <v>25</v>
      </c>
      <c r="S3691" s="9" t="s">
        <v>34</v>
      </c>
      <c r="T3691" s="9" t="s">
        <v>249</v>
      </c>
      <c r="U3691" s="13"/>
      <c r="V3691" s="13">
        <v>1999</v>
      </c>
      <c r="W3691" s="13">
        <v>680</v>
      </c>
      <c r="X3691" s="13">
        <v>7.7</v>
      </c>
      <c r="Y3691" s="13">
        <v>1.85</v>
      </c>
      <c r="Z3691" s="14">
        <v>484</v>
      </c>
    </row>
    <row r="3692" spans="1:26" x14ac:dyDescent="0.25">
      <c r="A3692" s="5" t="s">
        <v>20</v>
      </c>
      <c r="B3692" s="6" t="s">
        <v>3045</v>
      </c>
      <c r="C3692" s="11">
        <v>284</v>
      </c>
      <c r="D3692" s="11">
        <v>100</v>
      </c>
      <c r="E3692" s="11">
        <v>77</v>
      </c>
      <c r="F3692" s="11">
        <v>27</v>
      </c>
      <c r="G3692" s="6" t="s">
        <v>3995</v>
      </c>
      <c r="H3692" s="11">
        <v>286</v>
      </c>
      <c r="I3692" s="11">
        <v>1196752</v>
      </c>
      <c r="J3692" s="6" t="s">
        <v>5507</v>
      </c>
      <c r="K3692" s="6" t="s">
        <v>1074</v>
      </c>
      <c r="L3692" s="6" t="s">
        <v>2604</v>
      </c>
      <c r="M3692" s="11"/>
      <c r="N3692" s="11"/>
      <c r="O3692" s="6"/>
      <c r="P3692" s="11"/>
      <c r="Q3692" s="11">
        <v>121</v>
      </c>
      <c r="R3692" s="6" t="s">
        <v>3996</v>
      </c>
      <c r="S3692" s="6" t="s">
        <v>3030</v>
      </c>
      <c r="T3692" s="6" t="s">
        <v>249</v>
      </c>
      <c r="U3692" s="11">
        <v>30300000</v>
      </c>
      <c r="V3692" s="11">
        <v>2011</v>
      </c>
      <c r="W3692" s="11">
        <v>52</v>
      </c>
      <c r="X3692" s="11">
        <v>7.6</v>
      </c>
      <c r="Y3692" s="11">
        <v>2.39</v>
      </c>
      <c r="Z3692" s="12">
        <v>23000</v>
      </c>
    </row>
    <row r="3693" spans="1:26" x14ac:dyDescent="0.25">
      <c r="A3693" s="8" t="s">
        <v>20</v>
      </c>
      <c r="B3693" s="9" t="s">
        <v>3997</v>
      </c>
      <c r="C3693" s="13">
        <v>187</v>
      </c>
      <c r="D3693" s="13">
        <v>94</v>
      </c>
      <c r="E3693" s="13">
        <v>4</v>
      </c>
      <c r="F3693" s="13">
        <v>114</v>
      </c>
      <c r="G3693" s="9" t="s">
        <v>165</v>
      </c>
      <c r="H3693" s="13">
        <v>796</v>
      </c>
      <c r="I3693" s="13"/>
      <c r="J3693" s="9" t="s">
        <v>599</v>
      </c>
      <c r="K3693" s="9" t="s">
        <v>1786</v>
      </c>
      <c r="L3693" s="9" t="s">
        <v>2970</v>
      </c>
      <c r="M3693" s="13" t="s">
        <v>2604</v>
      </c>
      <c r="N3693" s="13"/>
      <c r="O3693" s="9"/>
      <c r="P3693" s="13"/>
      <c r="Q3693" s="13">
        <v>70</v>
      </c>
      <c r="R3693" s="9" t="s">
        <v>25</v>
      </c>
      <c r="S3693" s="9" t="s">
        <v>34</v>
      </c>
      <c r="T3693" s="9" t="s">
        <v>1430</v>
      </c>
      <c r="U3693" s="13">
        <v>4000000</v>
      </c>
      <c r="V3693" s="13">
        <v>2012</v>
      </c>
      <c r="W3693" s="13">
        <v>567</v>
      </c>
      <c r="X3693" s="13">
        <v>6.3</v>
      </c>
      <c r="Y3693" s="13">
        <v>2.35</v>
      </c>
      <c r="Z3693" s="14">
        <v>11000</v>
      </c>
    </row>
    <row r="3694" spans="1:26" x14ac:dyDescent="0.25">
      <c r="A3694" s="5" t="s">
        <v>20</v>
      </c>
      <c r="B3694" s="6" t="s">
        <v>3998</v>
      </c>
      <c r="C3694" s="11">
        <v>47</v>
      </c>
      <c r="D3694" s="11">
        <v>98</v>
      </c>
      <c r="E3694" s="11">
        <v>12</v>
      </c>
      <c r="F3694" s="11">
        <v>149</v>
      </c>
      <c r="G3694" s="6" t="s">
        <v>3999</v>
      </c>
      <c r="H3694" s="11">
        <v>393</v>
      </c>
      <c r="I3694" s="11">
        <v>795126</v>
      </c>
      <c r="J3694" s="6" t="s">
        <v>599</v>
      </c>
      <c r="K3694" s="6" t="s">
        <v>1074</v>
      </c>
      <c r="L3694" s="6" t="s">
        <v>5506</v>
      </c>
      <c r="M3694" s="11"/>
      <c r="N3694" s="11"/>
      <c r="O3694" s="6"/>
      <c r="P3694" s="11"/>
      <c r="Q3694" s="11">
        <v>52</v>
      </c>
      <c r="R3694" s="6" t="s">
        <v>25</v>
      </c>
      <c r="S3694" s="6" t="s">
        <v>121</v>
      </c>
      <c r="T3694" s="6" t="s">
        <v>27</v>
      </c>
      <c r="U3694" s="11">
        <v>6000000</v>
      </c>
      <c r="V3694" s="11">
        <v>2004</v>
      </c>
      <c r="W3694" s="11">
        <v>259</v>
      </c>
      <c r="X3694" s="11">
        <v>7.6</v>
      </c>
      <c r="Y3694" s="11">
        <v>1.85</v>
      </c>
      <c r="Z3694" s="12">
        <v>989</v>
      </c>
    </row>
    <row r="3695" spans="1:26" x14ac:dyDescent="0.25">
      <c r="A3695" s="8" t="s">
        <v>20</v>
      </c>
      <c r="B3695" s="9" t="s">
        <v>4000</v>
      </c>
      <c r="C3695" s="13">
        <v>88</v>
      </c>
      <c r="D3695" s="13">
        <v>129</v>
      </c>
      <c r="E3695" s="13">
        <v>440</v>
      </c>
      <c r="F3695" s="13">
        <v>0</v>
      </c>
      <c r="G3695" s="9" t="s">
        <v>4001</v>
      </c>
      <c r="H3695" s="13">
        <v>631</v>
      </c>
      <c r="I3695" s="13"/>
      <c r="J3695" s="9" t="s">
        <v>1074</v>
      </c>
      <c r="K3695" s="9" t="s">
        <v>4459</v>
      </c>
      <c r="L3695" s="9"/>
      <c r="M3695" s="13"/>
      <c r="N3695" s="13"/>
      <c r="O3695" s="9"/>
      <c r="P3695" s="13"/>
      <c r="Q3695" s="13">
        <v>14</v>
      </c>
      <c r="R3695" s="9" t="s">
        <v>25</v>
      </c>
      <c r="S3695" s="9" t="s">
        <v>3030</v>
      </c>
      <c r="T3695" s="9" t="s">
        <v>27</v>
      </c>
      <c r="U3695" s="13">
        <v>5500000</v>
      </c>
      <c r="V3695" s="13">
        <v>2014</v>
      </c>
      <c r="W3695" s="13">
        <v>0</v>
      </c>
      <c r="X3695" s="13">
        <v>5.6</v>
      </c>
      <c r="Y3695" s="13"/>
      <c r="Z3695" s="14">
        <v>0</v>
      </c>
    </row>
    <row r="3696" spans="1:26" x14ac:dyDescent="0.25">
      <c r="A3696" s="5" t="s">
        <v>20</v>
      </c>
      <c r="B3696" s="6" t="s">
        <v>2650</v>
      </c>
      <c r="C3696" s="11">
        <v>41</v>
      </c>
      <c r="D3696" s="11">
        <v>103</v>
      </c>
      <c r="E3696" s="11">
        <v>82</v>
      </c>
      <c r="F3696" s="11">
        <v>32</v>
      </c>
      <c r="G3696" s="6" t="s">
        <v>3301</v>
      </c>
      <c r="H3696" s="11">
        <v>208</v>
      </c>
      <c r="I3696" s="11"/>
      <c r="J3696" s="6" t="s">
        <v>1074</v>
      </c>
      <c r="K3696" s="6" t="s">
        <v>478</v>
      </c>
      <c r="L3696" s="6" t="s">
        <v>4459</v>
      </c>
      <c r="M3696" s="11"/>
      <c r="N3696" s="11"/>
      <c r="O3696" s="6"/>
      <c r="P3696" s="11"/>
      <c r="Q3696" s="11">
        <v>249</v>
      </c>
      <c r="R3696" s="6" t="s">
        <v>25</v>
      </c>
      <c r="S3696" s="6" t="s">
        <v>26</v>
      </c>
      <c r="T3696" s="6" t="s">
        <v>54</v>
      </c>
      <c r="U3696" s="11">
        <v>5100000</v>
      </c>
      <c r="V3696" s="11">
        <v>1980</v>
      </c>
      <c r="W3696" s="11">
        <v>191</v>
      </c>
      <c r="X3696" s="11">
        <v>7.3</v>
      </c>
      <c r="Y3696" s="11">
        <v>1.85</v>
      </c>
      <c r="Z3696" s="12">
        <v>0</v>
      </c>
    </row>
    <row r="3697" spans="1:26" x14ac:dyDescent="0.25">
      <c r="A3697" s="8" t="s">
        <v>20</v>
      </c>
      <c r="B3697" s="9" t="s">
        <v>4003</v>
      </c>
      <c r="C3697" s="13">
        <v>24</v>
      </c>
      <c r="D3697" s="13">
        <v>128</v>
      </c>
      <c r="E3697" s="13">
        <v>4</v>
      </c>
      <c r="F3697" s="13">
        <v>47</v>
      </c>
      <c r="G3697" s="9" t="s">
        <v>247</v>
      </c>
      <c r="H3697" s="13">
        <v>374</v>
      </c>
      <c r="I3697" s="13">
        <v>563699</v>
      </c>
      <c r="J3697" s="9" t="s">
        <v>497</v>
      </c>
      <c r="K3697" s="9" t="s">
        <v>5507</v>
      </c>
      <c r="L3697" s="9" t="s">
        <v>1074</v>
      </c>
      <c r="M3697" s="13" t="s">
        <v>2604</v>
      </c>
      <c r="N3697" s="13"/>
      <c r="O3697" s="9"/>
      <c r="P3697" s="13"/>
      <c r="Q3697" s="13">
        <v>27</v>
      </c>
      <c r="R3697" s="9" t="s">
        <v>1600</v>
      </c>
      <c r="S3697" s="9" t="s">
        <v>1601</v>
      </c>
      <c r="T3697" s="9" t="s">
        <v>249</v>
      </c>
      <c r="U3697" s="13"/>
      <c r="V3697" s="13">
        <v>2011</v>
      </c>
      <c r="W3697" s="13">
        <v>282</v>
      </c>
      <c r="X3697" s="13">
        <v>6.2</v>
      </c>
      <c r="Y3697" s="13"/>
      <c r="Z3697" s="14">
        <v>421</v>
      </c>
    </row>
    <row r="3698" spans="1:26" x14ac:dyDescent="0.25">
      <c r="A3698" s="5" t="s">
        <v>20</v>
      </c>
      <c r="B3698" s="6" t="s">
        <v>149</v>
      </c>
      <c r="C3698" s="11">
        <v>318</v>
      </c>
      <c r="D3698" s="11">
        <v>106</v>
      </c>
      <c r="E3698" s="11">
        <v>0</v>
      </c>
      <c r="F3698" s="11">
        <v>482</v>
      </c>
      <c r="G3698" s="6" t="s">
        <v>3821</v>
      </c>
      <c r="H3698" s="11">
        <v>852</v>
      </c>
      <c r="I3698" s="11">
        <v>83574831</v>
      </c>
      <c r="J3698" s="6" t="s">
        <v>478</v>
      </c>
      <c r="K3698" s="6" t="s">
        <v>1786</v>
      </c>
      <c r="L3698" s="6" t="s">
        <v>2604</v>
      </c>
      <c r="M3698" s="11"/>
      <c r="N3698" s="11"/>
      <c r="O3698" s="6"/>
      <c r="P3698" s="11"/>
      <c r="Q3698" s="11">
        <v>269</v>
      </c>
      <c r="R3698" s="6" t="s">
        <v>25</v>
      </c>
      <c r="S3698" s="6" t="s">
        <v>26</v>
      </c>
      <c r="T3698" s="6" t="s">
        <v>27</v>
      </c>
      <c r="U3698" s="11">
        <v>5000000</v>
      </c>
      <c r="V3698" s="11">
        <v>2013</v>
      </c>
      <c r="W3698" s="11">
        <v>618</v>
      </c>
      <c r="X3698" s="11">
        <v>6.6</v>
      </c>
      <c r="Y3698" s="11">
        <v>2.35</v>
      </c>
      <c r="Z3698" s="12">
        <v>35000</v>
      </c>
    </row>
    <row r="3699" spans="1:26" x14ac:dyDescent="0.25">
      <c r="A3699" s="8" t="s">
        <v>20</v>
      </c>
      <c r="B3699" s="9" t="s">
        <v>3458</v>
      </c>
      <c r="C3699" s="13">
        <v>250</v>
      </c>
      <c r="D3699" s="13">
        <v>95</v>
      </c>
      <c r="E3699" s="13">
        <v>163</v>
      </c>
      <c r="F3699" s="13">
        <v>651</v>
      </c>
      <c r="G3699" s="9" t="s">
        <v>2169</v>
      </c>
      <c r="H3699" s="13">
        <v>1000</v>
      </c>
      <c r="I3699" s="13">
        <v>87025093</v>
      </c>
      <c r="J3699" s="9" t="s">
        <v>1786</v>
      </c>
      <c r="K3699" s="9" t="s">
        <v>5505</v>
      </c>
      <c r="L3699" s="9"/>
      <c r="M3699" s="13"/>
      <c r="N3699" s="13"/>
      <c r="O3699" s="9"/>
      <c r="P3699" s="13"/>
      <c r="Q3699" s="13">
        <v>864</v>
      </c>
      <c r="R3699" s="9" t="s">
        <v>25</v>
      </c>
      <c r="S3699" s="9" t="s">
        <v>26</v>
      </c>
      <c r="T3699" s="9" t="s">
        <v>249</v>
      </c>
      <c r="U3699" s="13">
        <v>4000000</v>
      </c>
      <c r="V3699" s="13">
        <v>2005</v>
      </c>
      <c r="W3699" s="13">
        <v>654</v>
      </c>
      <c r="X3699" s="13">
        <v>6.6</v>
      </c>
      <c r="Y3699" s="13">
        <v>1.85</v>
      </c>
      <c r="Z3699" s="14">
        <v>0</v>
      </c>
    </row>
    <row r="3700" spans="1:26" x14ac:dyDescent="0.25">
      <c r="A3700" s="5" t="s">
        <v>20</v>
      </c>
      <c r="B3700" s="6" t="s">
        <v>4005</v>
      </c>
      <c r="C3700" s="11">
        <v>411</v>
      </c>
      <c r="D3700" s="11">
        <v>104</v>
      </c>
      <c r="E3700" s="11">
        <v>16</v>
      </c>
      <c r="F3700" s="11">
        <v>82</v>
      </c>
      <c r="G3700" s="6" t="s">
        <v>3219</v>
      </c>
      <c r="H3700" s="11">
        <v>14000</v>
      </c>
      <c r="I3700" s="11">
        <v>71897215</v>
      </c>
      <c r="J3700" s="6" t="s">
        <v>1074</v>
      </c>
      <c r="K3700" s="6" t="s">
        <v>1786</v>
      </c>
      <c r="L3700" s="6" t="s">
        <v>5505</v>
      </c>
      <c r="M3700" s="11" t="s">
        <v>2970</v>
      </c>
      <c r="N3700" s="11" t="s">
        <v>2604</v>
      </c>
      <c r="O3700" s="6"/>
      <c r="P3700" s="11"/>
      <c r="Q3700" s="11">
        <v>440</v>
      </c>
      <c r="R3700" s="6" t="s">
        <v>25</v>
      </c>
      <c r="S3700" s="6" t="s">
        <v>26</v>
      </c>
      <c r="T3700" s="6" t="s">
        <v>27</v>
      </c>
      <c r="U3700" s="11">
        <v>15000000</v>
      </c>
      <c r="V3700" s="11">
        <v>2016</v>
      </c>
      <c r="W3700" s="11">
        <v>338</v>
      </c>
      <c r="X3700" s="11">
        <v>7.3</v>
      </c>
      <c r="Y3700" s="11">
        <v>2.35</v>
      </c>
      <c r="Z3700" s="12">
        <v>33000</v>
      </c>
    </row>
    <row r="3701" spans="1:26" x14ac:dyDescent="0.25">
      <c r="A3701" s="8" t="s">
        <v>20</v>
      </c>
      <c r="B3701" s="9" t="s">
        <v>2647</v>
      </c>
      <c r="C3701" s="13">
        <v>106</v>
      </c>
      <c r="D3701" s="13">
        <v>87</v>
      </c>
      <c r="E3701" s="13">
        <v>79</v>
      </c>
      <c r="F3701" s="13">
        <v>218</v>
      </c>
      <c r="G3701" s="9" t="s">
        <v>2648</v>
      </c>
      <c r="H3701" s="13">
        <v>608</v>
      </c>
      <c r="I3701" s="13">
        <v>64267897</v>
      </c>
      <c r="J3701" s="9" t="s">
        <v>599</v>
      </c>
      <c r="K3701" s="9" t="s">
        <v>41</v>
      </c>
      <c r="L3701" s="9"/>
      <c r="M3701" s="13"/>
      <c r="N3701" s="13"/>
      <c r="O3701" s="9"/>
      <c r="P3701" s="13"/>
      <c r="Q3701" s="13">
        <v>327</v>
      </c>
      <c r="R3701" s="9" t="s">
        <v>25</v>
      </c>
      <c r="S3701" s="9" t="s">
        <v>26</v>
      </c>
      <c r="T3701" s="9" t="s">
        <v>249</v>
      </c>
      <c r="U3701" s="13">
        <v>5000000</v>
      </c>
      <c r="V3701" s="13">
        <v>2002</v>
      </c>
      <c r="W3701" s="13">
        <v>362</v>
      </c>
      <c r="X3701" s="13">
        <v>6.6</v>
      </c>
      <c r="Y3701" s="13">
        <v>1.85</v>
      </c>
      <c r="Z3701" s="14">
        <v>0</v>
      </c>
    </row>
    <row r="3702" spans="1:26" x14ac:dyDescent="0.25">
      <c r="A3702" s="5" t="s">
        <v>20</v>
      </c>
      <c r="B3702" s="6" t="s">
        <v>4006</v>
      </c>
      <c r="C3702" s="11">
        <v>159</v>
      </c>
      <c r="D3702" s="11">
        <v>81</v>
      </c>
      <c r="E3702" s="11">
        <v>26</v>
      </c>
      <c r="F3702" s="11">
        <v>300</v>
      </c>
      <c r="G3702" s="6" t="s">
        <v>4007</v>
      </c>
      <c r="H3702" s="11">
        <v>2000</v>
      </c>
      <c r="I3702" s="11">
        <v>56536016</v>
      </c>
      <c r="J3702" s="6" t="s">
        <v>1786</v>
      </c>
      <c r="K3702" s="6"/>
      <c r="L3702" s="6"/>
      <c r="M3702" s="11"/>
      <c r="N3702" s="11"/>
      <c r="O3702" s="6"/>
      <c r="P3702" s="11"/>
      <c r="Q3702" s="11">
        <v>95</v>
      </c>
      <c r="R3702" s="6" t="s">
        <v>25</v>
      </c>
      <c r="S3702" s="6" t="s">
        <v>26</v>
      </c>
      <c r="T3702" s="6" t="s">
        <v>27</v>
      </c>
      <c r="U3702" s="11">
        <v>4900000</v>
      </c>
      <c r="V3702" s="11">
        <v>2016</v>
      </c>
      <c r="W3702" s="11">
        <v>509</v>
      </c>
      <c r="X3702" s="11">
        <v>6.9</v>
      </c>
      <c r="Y3702" s="11">
        <v>2.35</v>
      </c>
      <c r="Z3702" s="12">
        <v>0</v>
      </c>
    </row>
    <row r="3703" spans="1:26" x14ac:dyDescent="0.25">
      <c r="A3703" s="8" t="s">
        <v>20</v>
      </c>
      <c r="B3703" s="9" t="s">
        <v>2714</v>
      </c>
      <c r="C3703" s="13">
        <v>251</v>
      </c>
      <c r="D3703" s="13">
        <v>94</v>
      </c>
      <c r="E3703" s="13">
        <v>24</v>
      </c>
      <c r="F3703" s="13">
        <v>434</v>
      </c>
      <c r="G3703" s="9" t="s">
        <v>4008</v>
      </c>
      <c r="H3703" s="13">
        <v>581</v>
      </c>
      <c r="I3703" s="13">
        <v>104007828</v>
      </c>
      <c r="J3703" s="9" t="s">
        <v>1786</v>
      </c>
      <c r="K3703" s="9"/>
      <c r="L3703" s="9"/>
      <c r="M3703" s="13"/>
      <c r="N3703" s="13"/>
      <c r="O3703" s="9"/>
      <c r="P3703" s="13"/>
      <c r="Q3703" s="13">
        <v>314</v>
      </c>
      <c r="R3703" s="9" t="s">
        <v>25</v>
      </c>
      <c r="S3703" s="9" t="s">
        <v>26</v>
      </c>
      <c r="T3703" s="9" t="s">
        <v>249</v>
      </c>
      <c r="U3703" s="13">
        <v>5000000</v>
      </c>
      <c r="V3703" s="13">
        <v>2011</v>
      </c>
      <c r="W3703" s="13">
        <v>438</v>
      </c>
      <c r="X3703" s="13">
        <v>5.8</v>
      </c>
      <c r="Y3703" s="13">
        <v>1.85</v>
      </c>
      <c r="Z3703" s="14">
        <v>24000</v>
      </c>
    </row>
    <row r="3704" spans="1:26" x14ac:dyDescent="0.25">
      <c r="A3704" s="5" t="s">
        <v>20</v>
      </c>
      <c r="B3704" s="6" t="s">
        <v>4009</v>
      </c>
      <c r="C3704" s="11">
        <v>183</v>
      </c>
      <c r="D3704" s="11">
        <v>89</v>
      </c>
      <c r="E3704" s="11">
        <v>10</v>
      </c>
      <c r="F3704" s="11">
        <v>704</v>
      </c>
      <c r="G3704" s="6" t="s">
        <v>4010</v>
      </c>
      <c r="H3704" s="11">
        <v>852</v>
      </c>
      <c r="I3704" s="11">
        <v>50820940</v>
      </c>
      <c r="J3704" s="6" t="s">
        <v>478</v>
      </c>
      <c r="K3704" s="6" t="s">
        <v>1786</v>
      </c>
      <c r="L3704" s="6"/>
      <c r="M3704" s="11"/>
      <c r="N3704" s="11"/>
      <c r="O3704" s="6"/>
      <c r="P3704" s="11"/>
      <c r="Q3704" s="11">
        <v>159</v>
      </c>
      <c r="R3704" s="6" t="s">
        <v>25</v>
      </c>
      <c r="S3704" s="6" t="s">
        <v>26</v>
      </c>
      <c r="T3704" s="6" t="s">
        <v>27</v>
      </c>
      <c r="U3704" s="11">
        <v>5000000</v>
      </c>
      <c r="V3704" s="11">
        <v>2014</v>
      </c>
      <c r="W3704" s="11">
        <v>707</v>
      </c>
      <c r="X3704" s="11">
        <v>4.4000000000000004</v>
      </c>
      <c r="Y3704" s="11">
        <v>2.35</v>
      </c>
      <c r="Z3704" s="12">
        <v>18000</v>
      </c>
    </row>
    <row r="3705" spans="1:26" x14ac:dyDescent="0.25">
      <c r="A3705" s="8" t="s">
        <v>20</v>
      </c>
      <c r="B3705" s="9" t="s">
        <v>625</v>
      </c>
      <c r="C3705" s="13">
        <v>131</v>
      </c>
      <c r="D3705" s="13">
        <v>88</v>
      </c>
      <c r="E3705" s="13">
        <v>55</v>
      </c>
      <c r="F3705" s="13">
        <v>150</v>
      </c>
      <c r="G3705" s="9" t="s">
        <v>3718</v>
      </c>
      <c r="H3705" s="13">
        <v>506</v>
      </c>
      <c r="I3705" s="13">
        <v>44793200</v>
      </c>
      <c r="J3705" s="9" t="s">
        <v>497</v>
      </c>
      <c r="K3705" s="9" t="s">
        <v>478</v>
      </c>
      <c r="L3705" s="9" t="s">
        <v>1786</v>
      </c>
      <c r="M3705" s="13" t="s">
        <v>2604</v>
      </c>
      <c r="N3705" s="13"/>
      <c r="O3705" s="9"/>
      <c r="P3705" s="13"/>
      <c r="Q3705" s="13">
        <v>311</v>
      </c>
      <c r="R3705" s="9" t="s">
        <v>25</v>
      </c>
      <c r="S3705" s="9" t="s">
        <v>26</v>
      </c>
      <c r="T3705" s="9" t="s">
        <v>1992</v>
      </c>
      <c r="U3705" s="13">
        <v>4500000</v>
      </c>
      <c r="V3705" s="13">
        <v>1987</v>
      </c>
      <c r="W3705" s="13">
        <v>449</v>
      </c>
      <c r="X3705" s="13">
        <v>6.6</v>
      </c>
      <c r="Y3705" s="13">
        <v>1.85</v>
      </c>
      <c r="Z3705" s="14">
        <v>0</v>
      </c>
    </row>
    <row r="3706" spans="1:26" x14ac:dyDescent="0.25">
      <c r="A3706" s="5" t="s">
        <v>20</v>
      </c>
      <c r="B3706" s="6" t="s">
        <v>3502</v>
      </c>
      <c r="C3706" s="11">
        <v>297</v>
      </c>
      <c r="D3706" s="11">
        <v>108</v>
      </c>
      <c r="E3706" s="11">
        <v>0</v>
      </c>
      <c r="F3706" s="11">
        <v>458</v>
      </c>
      <c r="G3706" s="6" t="s">
        <v>3060</v>
      </c>
      <c r="H3706" s="11">
        <v>1000</v>
      </c>
      <c r="I3706" s="11">
        <v>43771291</v>
      </c>
      <c r="J3706" s="6" t="s">
        <v>5505</v>
      </c>
      <c r="K3706" s="6" t="s">
        <v>2604</v>
      </c>
      <c r="L3706" s="6"/>
      <c r="M3706" s="11"/>
      <c r="N3706" s="11"/>
      <c r="O3706" s="6"/>
      <c r="P3706" s="11"/>
      <c r="Q3706" s="11">
        <v>279</v>
      </c>
      <c r="R3706" s="6" t="s">
        <v>25</v>
      </c>
      <c r="S3706" s="6" t="s">
        <v>26</v>
      </c>
      <c r="T3706" s="6" t="s">
        <v>249</v>
      </c>
      <c r="U3706" s="11">
        <v>5000000</v>
      </c>
      <c r="V3706" s="11">
        <v>2015</v>
      </c>
      <c r="W3706" s="11">
        <v>562</v>
      </c>
      <c r="X3706" s="11">
        <v>7.1</v>
      </c>
      <c r="Y3706" s="11">
        <v>2.35</v>
      </c>
      <c r="Z3706" s="12">
        <v>15000</v>
      </c>
    </row>
    <row r="3707" spans="1:26" x14ac:dyDescent="0.25">
      <c r="A3707" s="8" t="s">
        <v>20</v>
      </c>
      <c r="B3707" s="9" t="s">
        <v>4011</v>
      </c>
      <c r="C3707" s="13">
        <v>41</v>
      </c>
      <c r="D3707" s="13">
        <v>115</v>
      </c>
      <c r="E3707" s="13">
        <v>399</v>
      </c>
      <c r="F3707" s="13">
        <v>83</v>
      </c>
      <c r="G3707" s="9" t="s">
        <v>4012</v>
      </c>
      <c r="H3707" s="13">
        <v>399</v>
      </c>
      <c r="I3707" s="13">
        <v>44456509</v>
      </c>
      <c r="J3707" s="9" t="s">
        <v>599</v>
      </c>
      <c r="K3707" s="9" t="s">
        <v>1074</v>
      </c>
      <c r="L3707" s="9"/>
      <c r="M3707" s="13"/>
      <c r="N3707" s="13"/>
      <c r="O3707" s="9"/>
      <c r="P3707" s="13"/>
      <c r="Q3707" s="13">
        <v>81</v>
      </c>
      <c r="R3707" s="9" t="s">
        <v>919</v>
      </c>
      <c r="S3707" s="9" t="s">
        <v>953</v>
      </c>
      <c r="T3707" s="9" t="s">
        <v>27</v>
      </c>
      <c r="U3707" s="13">
        <v>5000000</v>
      </c>
      <c r="V3707" s="13">
        <v>2013</v>
      </c>
      <c r="W3707" s="13">
        <v>89</v>
      </c>
      <c r="X3707" s="13">
        <v>7.6</v>
      </c>
      <c r="Y3707" s="13">
        <v>1.85</v>
      </c>
      <c r="Z3707" s="14">
        <v>14000</v>
      </c>
    </row>
    <row r="3708" spans="1:26" x14ac:dyDescent="0.25">
      <c r="A3708" s="5" t="s">
        <v>20</v>
      </c>
      <c r="B3708" s="6" t="s">
        <v>2714</v>
      </c>
      <c r="C3708" s="11">
        <v>248</v>
      </c>
      <c r="D3708" s="11">
        <v>96</v>
      </c>
      <c r="E3708" s="11">
        <v>24</v>
      </c>
      <c r="F3708" s="11">
        <v>113</v>
      </c>
      <c r="G3708" s="6" t="s">
        <v>4013</v>
      </c>
      <c r="H3708" s="11">
        <v>235</v>
      </c>
      <c r="I3708" s="11">
        <v>53884821</v>
      </c>
      <c r="J3708" s="6" t="s">
        <v>1786</v>
      </c>
      <c r="K3708" s="6"/>
      <c r="L3708" s="6"/>
      <c r="M3708" s="11"/>
      <c r="N3708" s="11"/>
      <c r="O3708" s="6"/>
      <c r="P3708" s="11"/>
      <c r="Q3708" s="11">
        <v>247</v>
      </c>
      <c r="R3708" s="6" t="s">
        <v>25</v>
      </c>
      <c r="S3708" s="6" t="s">
        <v>26</v>
      </c>
      <c r="T3708" s="6" t="s">
        <v>249</v>
      </c>
      <c r="U3708" s="11">
        <v>5000000</v>
      </c>
      <c r="V3708" s="11">
        <v>2012</v>
      </c>
      <c r="W3708" s="11">
        <v>119</v>
      </c>
      <c r="X3708" s="11">
        <v>4.5999999999999996</v>
      </c>
      <c r="Y3708" s="11">
        <v>1.85</v>
      </c>
      <c r="Z3708" s="12">
        <v>26000</v>
      </c>
    </row>
    <row r="3709" spans="1:26" x14ac:dyDescent="0.25">
      <c r="A3709" s="8" t="s">
        <v>20</v>
      </c>
      <c r="B3709" s="9" t="s">
        <v>4014</v>
      </c>
      <c r="C3709" s="13">
        <v>42</v>
      </c>
      <c r="D3709" s="13">
        <v>135</v>
      </c>
      <c r="E3709" s="13">
        <v>28</v>
      </c>
      <c r="F3709" s="13">
        <v>275</v>
      </c>
      <c r="G3709" s="9" t="s">
        <v>424</v>
      </c>
      <c r="H3709" s="13">
        <v>726</v>
      </c>
      <c r="I3709" s="13">
        <v>36000000</v>
      </c>
      <c r="J3709" s="9" t="s">
        <v>1074</v>
      </c>
      <c r="K3709" s="9" t="s">
        <v>5155</v>
      </c>
      <c r="L3709" s="9"/>
      <c r="M3709" s="13"/>
      <c r="N3709" s="13"/>
      <c r="O3709" s="9"/>
      <c r="P3709" s="13"/>
      <c r="Q3709" s="13">
        <v>69</v>
      </c>
      <c r="R3709" s="9" t="s">
        <v>25</v>
      </c>
      <c r="S3709" s="9" t="s">
        <v>26</v>
      </c>
      <c r="T3709" s="9" t="s">
        <v>1602</v>
      </c>
      <c r="U3709" s="13">
        <v>5000000</v>
      </c>
      <c r="V3709" s="13">
        <v>1953</v>
      </c>
      <c r="W3709" s="13">
        <v>422</v>
      </c>
      <c r="X3709" s="13">
        <v>6.8</v>
      </c>
      <c r="Y3709" s="13">
        <v>2.2000000000000002</v>
      </c>
      <c r="Z3709" s="14">
        <v>0</v>
      </c>
    </row>
    <row r="3710" spans="1:26" x14ac:dyDescent="0.25">
      <c r="A3710" s="5" t="s">
        <v>20</v>
      </c>
      <c r="B3710" s="6" t="s">
        <v>2615</v>
      </c>
      <c r="C3710" s="11">
        <v>33</v>
      </c>
      <c r="D3710" s="11">
        <v>113</v>
      </c>
      <c r="E3710" s="11">
        <v>688</v>
      </c>
      <c r="F3710" s="11">
        <v>80</v>
      </c>
      <c r="G3710" s="6" t="s">
        <v>3483</v>
      </c>
      <c r="H3710" s="11">
        <v>462</v>
      </c>
      <c r="I3710" s="11"/>
      <c r="J3710" s="6" t="s">
        <v>599</v>
      </c>
      <c r="K3710" s="6" t="s">
        <v>5507</v>
      </c>
      <c r="L3710" s="6" t="s">
        <v>5505</v>
      </c>
      <c r="M3710" s="11"/>
      <c r="N3710" s="11"/>
      <c r="O3710" s="6"/>
      <c r="P3710" s="11"/>
      <c r="Q3710" s="11">
        <v>73</v>
      </c>
      <c r="R3710" s="6" t="s">
        <v>25</v>
      </c>
      <c r="S3710" s="6" t="s">
        <v>34</v>
      </c>
      <c r="T3710" s="6" t="s">
        <v>126</v>
      </c>
      <c r="U3710" s="11">
        <v>5000000</v>
      </c>
      <c r="V3710" s="11">
        <v>1975</v>
      </c>
      <c r="W3710" s="11">
        <v>278</v>
      </c>
      <c r="X3710" s="11">
        <v>7.1</v>
      </c>
      <c r="Y3710" s="11">
        <v>2.35</v>
      </c>
      <c r="Z3710" s="12">
        <v>620</v>
      </c>
    </row>
    <row r="3711" spans="1:26" x14ac:dyDescent="0.25">
      <c r="A3711" s="8" t="s">
        <v>20</v>
      </c>
      <c r="B3711" s="9" t="s">
        <v>2534</v>
      </c>
      <c r="C3711" s="13">
        <v>91</v>
      </c>
      <c r="D3711" s="13">
        <v>93</v>
      </c>
      <c r="E3711" s="13">
        <v>54</v>
      </c>
      <c r="F3711" s="13">
        <v>581</v>
      </c>
      <c r="G3711" s="9" t="s">
        <v>618</v>
      </c>
      <c r="H3711" s="13">
        <v>40000</v>
      </c>
      <c r="I3711" s="13">
        <v>34872293</v>
      </c>
      <c r="J3711" s="9" t="s">
        <v>599</v>
      </c>
      <c r="K3711" s="9" t="s">
        <v>478</v>
      </c>
      <c r="L3711" s="9" t="s">
        <v>1786</v>
      </c>
      <c r="M3711" s="13" t="s">
        <v>2604</v>
      </c>
      <c r="N3711" s="13"/>
      <c r="O3711" s="9"/>
      <c r="P3711" s="13"/>
      <c r="Q3711" s="13">
        <v>252</v>
      </c>
      <c r="R3711" s="9" t="s">
        <v>25</v>
      </c>
      <c r="S3711" s="9" t="s">
        <v>26</v>
      </c>
      <c r="T3711" s="9" t="s">
        <v>249</v>
      </c>
      <c r="U3711" s="13">
        <v>8500000</v>
      </c>
      <c r="V3711" s="13">
        <v>1991</v>
      </c>
      <c r="W3711" s="13">
        <v>618</v>
      </c>
      <c r="X3711" s="13">
        <v>4.9000000000000004</v>
      </c>
      <c r="Y3711" s="13">
        <v>1.85</v>
      </c>
      <c r="Z3711" s="14">
        <v>963</v>
      </c>
    </row>
    <row r="3712" spans="1:26" x14ac:dyDescent="0.25">
      <c r="A3712" s="5" t="s">
        <v>20</v>
      </c>
      <c r="B3712" s="6" t="s">
        <v>4015</v>
      </c>
      <c r="C3712" s="11">
        <v>185</v>
      </c>
      <c r="D3712" s="11">
        <v>109</v>
      </c>
      <c r="E3712" s="11">
        <v>260</v>
      </c>
      <c r="F3712" s="11">
        <v>592</v>
      </c>
      <c r="G3712" s="6" t="s">
        <v>2609</v>
      </c>
      <c r="H3712" s="11">
        <v>9000</v>
      </c>
      <c r="I3712" s="11">
        <v>34468224</v>
      </c>
      <c r="J3712" s="6" t="s">
        <v>3170</v>
      </c>
      <c r="K3712" s="6" t="s">
        <v>5507</v>
      </c>
      <c r="L3712" s="6" t="s">
        <v>1074</v>
      </c>
      <c r="M3712" s="11" t="s">
        <v>2604</v>
      </c>
      <c r="N3712" s="11"/>
      <c r="O3712" s="6"/>
      <c r="P3712" s="11"/>
      <c r="Q3712" s="11">
        <v>533</v>
      </c>
      <c r="R3712" s="6" t="s">
        <v>25</v>
      </c>
      <c r="S3712" s="6" t="s">
        <v>26</v>
      </c>
      <c r="T3712" s="6" t="s">
        <v>249</v>
      </c>
      <c r="U3712" s="11">
        <v>4500000</v>
      </c>
      <c r="V3712" s="11">
        <v>2003</v>
      </c>
      <c r="W3712" s="11">
        <v>844</v>
      </c>
      <c r="X3712" s="11">
        <v>7.3</v>
      </c>
      <c r="Y3712" s="11">
        <v>1.85</v>
      </c>
      <c r="Z3712" s="12">
        <v>0</v>
      </c>
    </row>
    <row r="3713" spans="1:26" x14ac:dyDescent="0.25">
      <c r="A3713" s="8" t="s">
        <v>20</v>
      </c>
      <c r="B3713" s="9" t="s">
        <v>2467</v>
      </c>
      <c r="C3713" s="13">
        <v>69</v>
      </c>
      <c r="D3713" s="13">
        <v>127</v>
      </c>
      <c r="E3713" s="13">
        <v>130</v>
      </c>
      <c r="F3713" s="13">
        <v>51</v>
      </c>
      <c r="G3713" s="9" t="s">
        <v>4016</v>
      </c>
      <c r="H3713" s="13">
        <v>617</v>
      </c>
      <c r="I3713" s="13"/>
      <c r="J3713" s="9" t="s">
        <v>378</v>
      </c>
      <c r="K3713" s="9" t="s">
        <v>1074</v>
      </c>
      <c r="L3713" s="9" t="s">
        <v>4118</v>
      </c>
      <c r="M3713" s="13" t="s">
        <v>478</v>
      </c>
      <c r="N3713" s="13" t="s">
        <v>2970</v>
      </c>
      <c r="O3713" s="9"/>
      <c r="P3713" s="13"/>
      <c r="Q3713" s="13">
        <v>108</v>
      </c>
      <c r="R3713" s="9" t="s">
        <v>25</v>
      </c>
      <c r="S3713" s="9" t="s">
        <v>26</v>
      </c>
      <c r="T3713" s="9" t="s">
        <v>1704</v>
      </c>
      <c r="U3713" s="13">
        <v>5000000</v>
      </c>
      <c r="V3713" s="13">
        <v>1954</v>
      </c>
      <c r="W3713" s="13">
        <v>53</v>
      </c>
      <c r="X3713" s="13">
        <v>7.2</v>
      </c>
      <c r="Y3713" s="13">
        <v>1.37</v>
      </c>
      <c r="Z3713" s="14">
        <v>0</v>
      </c>
    </row>
    <row r="3714" spans="1:26" x14ac:dyDescent="0.25">
      <c r="A3714" s="5" t="s">
        <v>20</v>
      </c>
      <c r="B3714" s="6" t="s">
        <v>4017</v>
      </c>
      <c r="C3714" s="11">
        <v>220</v>
      </c>
      <c r="D3714" s="11">
        <v>101</v>
      </c>
      <c r="E3714" s="11">
        <v>52</v>
      </c>
      <c r="F3714" s="11">
        <v>332</v>
      </c>
      <c r="G3714" s="6" t="s">
        <v>4018</v>
      </c>
      <c r="H3714" s="11">
        <v>510</v>
      </c>
      <c r="I3714" s="11">
        <v>32453345</v>
      </c>
      <c r="J3714" s="6" t="s">
        <v>478</v>
      </c>
      <c r="K3714" s="6" t="s">
        <v>1786</v>
      </c>
      <c r="L3714" s="6" t="s">
        <v>2604</v>
      </c>
      <c r="M3714" s="11"/>
      <c r="N3714" s="11"/>
      <c r="O3714" s="6"/>
      <c r="P3714" s="11"/>
      <c r="Q3714" s="11">
        <v>155</v>
      </c>
      <c r="R3714" s="6" t="s">
        <v>25</v>
      </c>
      <c r="S3714" s="6" t="s">
        <v>26</v>
      </c>
      <c r="T3714" s="6" t="s">
        <v>249</v>
      </c>
      <c r="U3714" s="11">
        <v>5000000</v>
      </c>
      <c r="V3714" s="11">
        <v>2014</v>
      </c>
      <c r="W3714" s="11">
        <v>358</v>
      </c>
      <c r="X3714" s="11">
        <v>5</v>
      </c>
      <c r="Y3714" s="11">
        <v>1.78</v>
      </c>
      <c r="Z3714" s="12">
        <v>10000</v>
      </c>
    </row>
    <row r="3715" spans="1:26" x14ac:dyDescent="0.25">
      <c r="A3715" s="8" t="s">
        <v>309</v>
      </c>
      <c r="B3715" s="9" t="s">
        <v>1667</v>
      </c>
      <c r="C3715" s="13">
        <v>117</v>
      </c>
      <c r="D3715" s="13">
        <v>124</v>
      </c>
      <c r="E3715" s="13">
        <v>0</v>
      </c>
      <c r="F3715" s="13">
        <v>452</v>
      </c>
      <c r="G3715" s="9" t="s">
        <v>1231</v>
      </c>
      <c r="H3715" s="13">
        <v>12000</v>
      </c>
      <c r="I3715" s="13"/>
      <c r="J3715" s="9" t="s">
        <v>3170</v>
      </c>
      <c r="K3715" s="9" t="s">
        <v>1074</v>
      </c>
      <c r="L3715" s="9"/>
      <c r="M3715" s="13"/>
      <c r="N3715" s="13"/>
      <c r="O3715" s="9"/>
      <c r="P3715" s="13"/>
      <c r="Q3715" s="13">
        <v>356</v>
      </c>
      <c r="R3715" s="9" t="s">
        <v>25</v>
      </c>
      <c r="S3715" s="9" t="s">
        <v>26</v>
      </c>
      <c r="T3715" s="9" t="s">
        <v>54</v>
      </c>
      <c r="U3715" s="13">
        <v>5000000</v>
      </c>
      <c r="V3715" s="13">
        <v>1980</v>
      </c>
      <c r="W3715" s="13">
        <v>754</v>
      </c>
      <c r="X3715" s="13">
        <v>8.1999999999999993</v>
      </c>
      <c r="Y3715" s="13">
        <v>2.35</v>
      </c>
      <c r="Z3715" s="14">
        <v>9000</v>
      </c>
    </row>
    <row r="3716" spans="1:26" x14ac:dyDescent="0.25">
      <c r="A3716" s="5" t="s">
        <v>20</v>
      </c>
      <c r="B3716" s="6" t="s">
        <v>2058</v>
      </c>
      <c r="C3716" s="11">
        <v>471</v>
      </c>
      <c r="D3716" s="11">
        <v>117</v>
      </c>
      <c r="E3716" s="11">
        <v>212</v>
      </c>
      <c r="F3716" s="11">
        <v>896</v>
      </c>
      <c r="G3716" s="6" t="s">
        <v>311</v>
      </c>
      <c r="H3716" s="11">
        <v>11000</v>
      </c>
      <c r="I3716" s="11">
        <v>27296514</v>
      </c>
      <c r="J3716" s="6" t="s">
        <v>3170</v>
      </c>
      <c r="K3716" s="6" t="s">
        <v>1074</v>
      </c>
      <c r="L3716" s="6"/>
      <c r="M3716" s="11"/>
      <c r="N3716" s="11"/>
      <c r="O3716" s="6"/>
      <c r="P3716" s="11"/>
      <c r="Q3716" s="11">
        <v>340</v>
      </c>
      <c r="R3716" s="6" t="s">
        <v>25</v>
      </c>
      <c r="S3716" s="6" t="s">
        <v>26</v>
      </c>
      <c r="T3716" s="6" t="s">
        <v>249</v>
      </c>
      <c r="U3716" s="11">
        <v>5000000</v>
      </c>
      <c r="V3716" s="11">
        <v>2013</v>
      </c>
      <c r="W3716" s="11">
        <v>3000</v>
      </c>
      <c r="X3716" s="11">
        <v>8</v>
      </c>
      <c r="Y3716" s="11">
        <v>2.35</v>
      </c>
      <c r="Z3716" s="12">
        <v>65000</v>
      </c>
    </row>
    <row r="3717" spans="1:26" x14ac:dyDescent="0.25">
      <c r="A3717" s="8" t="s">
        <v>20</v>
      </c>
      <c r="B3717" s="9" t="s">
        <v>4020</v>
      </c>
      <c r="C3717" s="13">
        <v>152</v>
      </c>
      <c r="D3717" s="13">
        <v>83</v>
      </c>
      <c r="E3717" s="13">
        <v>26</v>
      </c>
      <c r="F3717" s="13">
        <v>801</v>
      </c>
      <c r="G3717" s="9" t="s">
        <v>2652</v>
      </c>
      <c r="H3717" s="13">
        <v>10000</v>
      </c>
      <c r="I3717" s="13">
        <v>25799043</v>
      </c>
      <c r="J3717" s="9" t="s">
        <v>1786</v>
      </c>
      <c r="K3717" s="9" t="s">
        <v>2970</v>
      </c>
      <c r="L3717" s="9" t="s">
        <v>2604</v>
      </c>
      <c r="M3717" s="13"/>
      <c r="N3717" s="13"/>
      <c r="O3717" s="9"/>
      <c r="P3717" s="13"/>
      <c r="Q3717" s="13">
        <v>126</v>
      </c>
      <c r="R3717" s="9" t="s">
        <v>25</v>
      </c>
      <c r="S3717" s="9" t="s">
        <v>26</v>
      </c>
      <c r="T3717" s="9" t="s">
        <v>27</v>
      </c>
      <c r="U3717" s="13">
        <v>3300000</v>
      </c>
      <c r="V3717" s="13">
        <v>2015</v>
      </c>
      <c r="W3717" s="13">
        <v>830</v>
      </c>
      <c r="X3717" s="13">
        <v>5.2</v>
      </c>
      <c r="Y3717" s="13">
        <v>2.35</v>
      </c>
      <c r="Z3717" s="14">
        <v>0</v>
      </c>
    </row>
    <row r="3718" spans="1:26" x14ac:dyDescent="0.25">
      <c r="A3718" s="5" t="s">
        <v>309</v>
      </c>
      <c r="B3718" s="6" t="s">
        <v>35</v>
      </c>
      <c r="C3718" s="11">
        <v>274</v>
      </c>
      <c r="D3718" s="11">
        <v>113</v>
      </c>
      <c r="E3718" s="11">
        <v>22000</v>
      </c>
      <c r="F3718" s="11">
        <v>379</v>
      </c>
      <c r="G3718" s="6" t="s">
        <v>1469</v>
      </c>
      <c r="H3718" s="11">
        <v>716</v>
      </c>
      <c r="I3718" s="11">
        <v>25530884</v>
      </c>
      <c r="J3718" s="6" t="s">
        <v>5505</v>
      </c>
      <c r="K3718" s="6" t="s">
        <v>2604</v>
      </c>
      <c r="L3718" s="6"/>
      <c r="M3718" s="11"/>
      <c r="N3718" s="11"/>
      <c r="O3718" s="6"/>
      <c r="P3718" s="11"/>
      <c r="Q3718" s="11">
        <v>2067</v>
      </c>
      <c r="R3718" s="6" t="s">
        <v>25</v>
      </c>
      <c r="S3718" s="6" t="s">
        <v>26</v>
      </c>
      <c r="T3718" s="6" t="s">
        <v>249</v>
      </c>
      <c r="U3718" s="11">
        <v>9000000</v>
      </c>
      <c r="V3718" s="11">
        <v>2000</v>
      </c>
      <c r="W3718" s="11">
        <v>651</v>
      </c>
      <c r="X3718" s="11">
        <v>8.5</v>
      </c>
      <c r="Y3718" s="11">
        <v>2.35</v>
      </c>
      <c r="Z3718" s="12">
        <v>40000</v>
      </c>
    </row>
    <row r="3719" spans="1:26" x14ac:dyDescent="0.25">
      <c r="A3719" s="8" t="s">
        <v>20</v>
      </c>
      <c r="B3719" s="9" t="s">
        <v>4021</v>
      </c>
      <c r="C3719" s="13">
        <v>336</v>
      </c>
      <c r="D3719" s="13">
        <v>104</v>
      </c>
      <c r="E3719" s="13">
        <v>59</v>
      </c>
      <c r="F3719" s="13">
        <v>202</v>
      </c>
      <c r="G3719" s="9" t="s">
        <v>1089</v>
      </c>
      <c r="H3719" s="13">
        <v>972</v>
      </c>
      <c r="I3719" s="13">
        <v>27689474</v>
      </c>
      <c r="J3719" s="9" t="s">
        <v>1786</v>
      </c>
      <c r="K3719" s="9" t="s">
        <v>5505</v>
      </c>
      <c r="L3719" s="9"/>
      <c r="M3719" s="13"/>
      <c r="N3719" s="13"/>
      <c r="O3719" s="9"/>
      <c r="P3719" s="13"/>
      <c r="Q3719" s="13">
        <v>339</v>
      </c>
      <c r="R3719" s="9" t="s">
        <v>25</v>
      </c>
      <c r="S3719" s="9" t="s">
        <v>26</v>
      </c>
      <c r="T3719" s="9" t="s">
        <v>249</v>
      </c>
      <c r="U3719" s="13">
        <v>5000000</v>
      </c>
      <c r="V3719" s="13">
        <v>2013</v>
      </c>
      <c r="W3719" s="13">
        <v>407</v>
      </c>
      <c r="X3719" s="13">
        <v>6.5</v>
      </c>
      <c r="Y3719" s="13">
        <v>2.35</v>
      </c>
      <c r="Z3719" s="14">
        <v>23000</v>
      </c>
    </row>
    <row r="3720" spans="1:26" x14ac:dyDescent="0.25">
      <c r="A3720" s="5" t="s">
        <v>309</v>
      </c>
      <c r="B3720" s="6" t="s">
        <v>1955</v>
      </c>
      <c r="C3720" s="11">
        <v>174</v>
      </c>
      <c r="D3720" s="11">
        <v>97</v>
      </c>
      <c r="E3720" s="11">
        <v>0</v>
      </c>
      <c r="F3720" s="11">
        <v>657</v>
      </c>
      <c r="G3720" s="6" t="s">
        <v>2607</v>
      </c>
      <c r="H3720" s="11">
        <v>1000</v>
      </c>
      <c r="I3720" s="11">
        <v>24138847</v>
      </c>
      <c r="J3720" s="6" t="s">
        <v>599</v>
      </c>
      <c r="K3720" s="6"/>
      <c r="L3720" s="6"/>
      <c r="M3720" s="11"/>
      <c r="N3720" s="11"/>
      <c r="O3720" s="6"/>
      <c r="P3720" s="11"/>
      <c r="Q3720" s="11">
        <v>472</v>
      </c>
      <c r="R3720" s="6" t="s">
        <v>25</v>
      </c>
      <c r="S3720" s="6" t="s">
        <v>26</v>
      </c>
      <c r="T3720" s="6" t="s">
        <v>249</v>
      </c>
      <c r="U3720" s="11">
        <v>5000000</v>
      </c>
      <c r="V3720" s="11">
        <v>2006</v>
      </c>
      <c r="W3720" s="11">
        <v>898</v>
      </c>
      <c r="X3720" s="11">
        <v>7.4</v>
      </c>
      <c r="Y3720" s="11">
        <v>1.85</v>
      </c>
      <c r="Z3720" s="12">
        <v>0</v>
      </c>
    </row>
    <row r="3721" spans="1:26" x14ac:dyDescent="0.25">
      <c r="A3721" s="8" t="s">
        <v>20</v>
      </c>
      <c r="B3721" s="9" t="s">
        <v>1831</v>
      </c>
      <c r="C3721" s="13">
        <v>151</v>
      </c>
      <c r="D3721" s="13">
        <v>110</v>
      </c>
      <c r="E3721" s="13">
        <v>335</v>
      </c>
      <c r="F3721" s="13">
        <v>34</v>
      </c>
      <c r="G3721" s="9" t="s">
        <v>641</v>
      </c>
      <c r="H3721" s="13">
        <v>838</v>
      </c>
      <c r="I3721" s="13">
        <v>21994911</v>
      </c>
      <c r="J3721" s="9" t="s">
        <v>1074</v>
      </c>
      <c r="K3721" s="9" t="s">
        <v>2909</v>
      </c>
      <c r="L3721" s="9"/>
      <c r="M3721" s="13"/>
      <c r="N3721" s="13"/>
      <c r="O3721" s="9"/>
      <c r="P3721" s="13"/>
      <c r="Q3721" s="13">
        <v>433</v>
      </c>
      <c r="R3721" s="9" t="s">
        <v>25</v>
      </c>
      <c r="S3721" s="9" t="s">
        <v>34</v>
      </c>
      <c r="T3721" s="9" t="s">
        <v>249</v>
      </c>
      <c r="U3721" s="13">
        <v>5000000</v>
      </c>
      <c r="V3721" s="13">
        <v>2000</v>
      </c>
      <c r="W3721" s="13">
        <v>203</v>
      </c>
      <c r="X3721" s="13">
        <v>7.7</v>
      </c>
      <c r="Y3721" s="13">
        <v>1.85</v>
      </c>
      <c r="Z3721" s="14">
        <v>0</v>
      </c>
    </row>
    <row r="3722" spans="1:26" x14ac:dyDescent="0.25">
      <c r="A3722" s="5" t="s">
        <v>20</v>
      </c>
      <c r="B3722" s="6" t="s">
        <v>1821</v>
      </c>
      <c r="C3722" s="11">
        <v>276</v>
      </c>
      <c r="D3722" s="11">
        <v>103</v>
      </c>
      <c r="E3722" s="11">
        <v>214</v>
      </c>
      <c r="F3722" s="11">
        <v>424</v>
      </c>
      <c r="G3722" s="6" t="s">
        <v>190</v>
      </c>
      <c r="H3722" s="11">
        <v>7000</v>
      </c>
      <c r="I3722" s="11">
        <v>21501098</v>
      </c>
      <c r="J3722" s="6" t="s">
        <v>599</v>
      </c>
      <c r="K3722" s="6" t="s">
        <v>1074</v>
      </c>
      <c r="L3722" s="6"/>
      <c r="M3722" s="11"/>
      <c r="N3722" s="11"/>
      <c r="O3722" s="6"/>
      <c r="P3722" s="11"/>
      <c r="Q3722" s="11">
        <v>216</v>
      </c>
      <c r="R3722" s="6" t="s">
        <v>25</v>
      </c>
      <c r="S3722" s="6" t="s">
        <v>26</v>
      </c>
      <c r="T3722" s="6" t="s">
        <v>27</v>
      </c>
      <c r="U3722" s="11">
        <v>5000000</v>
      </c>
      <c r="V3722" s="11">
        <v>2013</v>
      </c>
      <c r="W3722" s="11">
        <v>468</v>
      </c>
      <c r="X3722" s="11">
        <v>7.4</v>
      </c>
      <c r="Y3722" s="11">
        <v>1.85</v>
      </c>
      <c r="Z3722" s="12">
        <v>22000</v>
      </c>
    </row>
    <row r="3723" spans="1:26" x14ac:dyDescent="0.25">
      <c r="A3723" s="8" t="s">
        <v>20</v>
      </c>
      <c r="B3723" s="9" t="s">
        <v>4023</v>
      </c>
      <c r="C3723" s="13">
        <v>12</v>
      </c>
      <c r="D3723" s="13">
        <v>94</v>
      </c>
      <c r="E3723" s="13">
        <v>0</v>
      </c>
      <c r="F3723" s="13">
        <v>287</v>
      </c>
      <c r="G3723" s="9" t="s">
        <v>2205</v>
      </c>
      <c r="H3723" s="13">
        <v>901</v>
      </c>
      <c r="I3723" s="13">
        <v>19281235</v>
      </c>
      <c r="J3723" s="9" t="s">
        <v>599</v>
      </c>
      <c r="K3723" s="9" t="s">
        <v>1074</v>
      </c>
      <c r="L3723" s="9" t="s">
        <v>2909</v>
      </c>
      <c r="M3723" s="13" t="s">
        <v>4459</v>
      </c>
      <c r="N3723" s="13"/>
      <c r="O3723" s="9"/>
      <c r="P3723" s="13"/>
      <c r="Q3723" s="13">
        <v>11</v>
      </c>
      <c r="R3723" s="9" t="s">
        <v>25</v>
      </c>
      <c r="S3723" s="9" t="s">
        <v>26</v>
      </c>
      <c r="T3723" s="9" t="s">
        <v>249</v>
      </c>
      <c r="U3723" s="13">
        <v>5000000</v>
      </c>
      <c r="V3723" s="13">
        <v>1991</v>
      </c>
      <c r="W3723" s="13">
        <v>413</v>
      </c>
      <c r="X3723" s="13">
        <v>5.0999999999999996</v>
      </c>
      <c r="Y3723" s="13">
        <v>1.85</v>
      </c>
      <c r="Z3723" s="14">
        <v>232</v>
      </c>
    </row>
    <row r="3724" spans="1:26" x14ac:dyDescent="0.25">
      <c r="A3724" s="5" t="s">
        <v>20</v>
      </c>
      <c r="B3724" s="6" t="s">
        <v>340</v>
      </c>
      <c r="C3724" s="11">
        <v>18</v>
      </c>
      <c r="D3724" s="11">
        <v>102</v>
      </c>
      <c r="E3724" s="11">
        <v>18</v>
      </c>
      <c r="F3724" s="11">
        <v>75</v>
      </c>
      <c r="G3724" s="6" t="s">
        <v>2398</v>
      </c>
      <c r="H3724" s="11">
        <v>492</v>
      </c>
      <c r="I3724" s="11"/>
      <c r="J3724" s="6" t="s">
        <v>378</v>
      </c>
      <c r="K3724" s="6" t="s">
        <v>1074</v>
      </c>
      <c r="L3724" s="6" t="s">
        <v>4118</v>
      </c>
      <c r="M3724" s="11" t="s">
        <v>4459</v>
      </c>
      <c r="N3724" s="11" t="s">
        <v>3495</v>
      </c>
      <c r="O3724" s="6"/>
      <c r="P3724" s="11"/>
      <c r="Q3724" s="11">
        <v>56</v>
      </c>
      <c r="R3724" s="6" t="s">
        <v>25</v>
      </c>
      <c r="S3724" s="6" t="s">
        <v>163</v>
      </c>
      <c r="T3724" s="6" t="s">
        <v>54</v>
      </c>
      <c r="U3724" s="11">
        <v>3500000</v>
      </c>
      <c r="V3724" s="11">
        <v>1982</v>
      </c>
      <c r="W3724" s="11">
        <v>155</v>
      </c>
      <c r="X3724" s="11">
        <v>7.3</v>
      </c>
      <c r="Y3724" s="11">
        <v>2.35</v>
      </c>
      <c r="Z3724" s="12">
        <v>0</v>
      </c>
    </row>
    <row r="3725" spans="1:26" x14ac:dyDescent="0.25">
      <c r="A3725" s="8" t="s">
        <v>20</v>
      </c>
      <c r="B3725" s="9" t="s">
        <v>4024</v>
      </c>
      <c r="C3725" s="13">
        <v>28</v>
      </c>
      <c r="D3725" s="13">
        <v>77</v>
      </c>
      <c r="E3725" s="13">
        <v>0</v>
      </c>
      <c r="F3725" s="13">
        <v>73</v>
      </c>
      <c r="G3725" s="9" t="s">
        <v>4025</v>
      </c>
      <c r="H3725" s="13">
        <v>2000</v>
      </c>
      <c r="I3725" s="13">
        <v>19421271</v>
      </c>
      <c r="J3725" s="9" t="s">
        <v>2809</v>
      </c>
      <c r="K3725" s="9" t="s">
        <v>599</v>
      </c>
      <c r="L3725" s="9" t="s">
        <v>4118</v>
      </c>
      <c r="M3725" s="13"/>
      <c r="N3725" s="13"/>
      <c r="O3725" s="9"/>
      <c r="P3725" s="13"/>
      <c r="Q3725" s="13">
        <v>18</v>
      </c>
      <c r="R3725" s="9" t="s">
        <v>25</v>
      </c>
      <c r="S3725" s="9" t="s">
        <v>26</v>
      </c>
      <c r="T3725" s="9" t="s">
        <v>126</v>
      </c>
      <c r="U3725" s="13">
        <v>5000000</v>
      </c>
      <c r="V3725" s="13">
        <v>1999</v>
      </c>
      <c r="W3725" s="13">
        <v>804</v>
      </c>
      <c r="X3725" s="13">
        <v>5</v>
      </c>
      <c r="Y3725" s="13">
        <v>1.33</v>
      </c>
      <c r="Z3725" s="14">
        <v>122</v>
      </c>
    </row>
    <row r="3726" spans="1:26" x14ac:dyDescent="0.25">
      <c r="A3726" s="5" t="s">
        <v>20</v>
      </c>
      <c r="B3726" s="6" t="s">
        <v>604</v>
      </c>
      <c r="C3726" s="11">
        <v>95</v>
      </c>
      <c r="D3726" s="11">
        <v>134</v>
      </c>
      <c r="E3726" s="11">
        <v>3000</v>
      </c>
      <c r="F3726" s="11">
        <v>77</v>
      </c>
      <c r="G3726" s="6" t="s">
        <v>2394</v>
      </c>
      <c r="H3726" s="11">
        <v>205</v>
      </c>
      <c r="I3726" s="11">
        <v>20733485</v>
      </c>
      <c r="J3726" s="6" t="s">
        <v>1074</v>
      </c>
      <c r="K3726" s="6"/>
      <c r="L3726" s="6"/>
      <c r="M3726" s="11"/>
      <c r="N3726" s="11"/>
      <c r="O3726" s="6"/>
      <c r="P3726" s="11"/>
      <c r="Q3726" s="11">
        <v>157</v>
      </c>
      <c r="R3726" s="6" t="s">
        <v>25</v>
      </c>
      <c r="S3726" s="6" t="s">
        <v>26</v>
      </c>
      <c r="T3726" s="6" t="s">
        <v>27</v>
      </c>
      <c r="U3726" s="11">
        <v>5000000</v>
      </c>
      <c r="V3726" s="11">
        <v>1997</v>
      </c>
      <c r="W3726" s="11">
        <v>130</v>
      </c>
      <c r="X3726" s="11">
        <v>7.2</v>
      </c>
      <c r="Y3726" s="11">
        <v>1.85</v>
      </c>
      <c r="Z3726" s="12">
        <v>1000</v>
      </c>
    </row>
    <row r="3727" spans="1:26" x14ac:dyDescent="0.25">
      <c r="A3727" s="8" t="s">
        <v>20</v>
      </c>
      <c r="B3727" s="9" t="s">
        <v>4026</v>
      </c>
      <c r="C3727" s="13">
        <v>74</v>
      </c>
      <c r="D3727" s="13">
        <v>129</v>
      </c>
      <c r="E3727" s="13">
        <v>24</v>
      </c>
      <c r="F3727" s="13">
        <v>157</v>
      </c>
      <c r="G3727" s="9" t="s">
        <v>1278</v>
      </c>
      <c r="H3727" s="13">
        <v>977</v>
      </c>
      <c r="I3727" s="13"/>
      <c r="J3727" s="9" t="s">
        <v>3170</v>
      </c>
      <c r="K3727" s="9" t="s">
        <v>1074</v>
      </c>
      <c r="L3727" s="9"/>
      <c r="M3727" s="13"/>
      <c r="N3727" s="13"/>
      <c r="O3727" s="9"/>
      <c r="P3727" s="13"/>
      <c r="Q3727" s="13">
        <v>161</v>
      </c>
      <c r="R3727" s="9" t="s">
        <v>25</v>
      </c>
      <c r="S3727" s="9" t="s">
        <v>26</v>
      </c>
      <c r="T3727" s="9" t="s">
        <v>249</v>
      </c>
      <c r="U3727" s="13">
        <v>5000000</v>
      </c>
      <c r="V3727" s="13">
        <v>1981</v>
      </c>
      <c r="W3727" s="13">
        <v>485</v>
      </c>
      <c r="X3727" s="13">
        <v>6.7</v>
      </c>
      <c r="Y3727" s="13">
        <v>1.85</v>
      </c>
      <c r="Z3727" s="14">
        <v>0</v>
      </c>
    </row>
    <row r="3728" spans="1:26" x14ac:dyDescent="0.25">
      <c r="A3728" s="5" t="s">
        <v>20</v>
      </c>
      <c r="B3728" s="6" t="s">
        <v>4028</v>
      </c>
      <c r="C3728" s="11">
        <v>179</v>
      </c>
      <c r="D3728" s="11">
        <v>90</v>
      </c>
      <c r="E3728" s="11">
        <v>37</v>
      </c>
      <c r="F3728" s="11">
        <v>1000</v>
      </c>
      <c r="G3728" s="6" t="s">
        <v>562</v>
      </c>
      <c r="H3728" s="11">
        <v>11000</v>
      </c>
      <c r="I3728" s="11">
        <v>24809547</v>
      </c>
      <c r="J3728" s="6" t="s">
        <v>599</v>
      </c>
      <c r="K3728" s="6" t="s">
        <v>1074</v>
      </c>
      <c r="L3728" s="6"/>
      <c r="M3728" s="11"/>
      <c r="N3728" s="11"/>
      <c r="O3728" s="6"/>
      <c r="P3728" s="11"/>
      <c r="Q3728" s="11">
        <v>115</v>
      </c>
      <c r="R3728" s="6" t="s">
        <v>25</v>
      </c>
      <c r="S3728" s="6" t="s">
        <v>26</v>
      </c>
      <c r="T3728" s="6" t="s">
        <v>249</v>
      </c>
      <c r="U3728" s="11">
        <v>5000000</v>
      </c>
      <c r="V3728" s="11">
        <v>2011</v>
      </c>
      <c r="W3728" s="11">
        <v>3000</v>
      </c>
      <c r="X3728" s="11">
        <v>6.4</v>
      </c>
      <c r="Y3728" s="11">
        <v>1.85</v>
      </c>
      <c r="Z3728" s="12">
        <v>11000</v>
      </c>
    </row>
    <row r="3729" spans="1:26" x14ac:dyDescent="0.25">
      <c r="A3729" s="8" t="s">
        <v>20</v>
      </c>
      <c r="B3729" s="9" t="s">
        <v>907</v>
      </c>
      <c r="C3729" s="13">
        <v>125</v>
      </c>
      <c r="D3729" s="13">
        <v>134</v>
      </c>
      <c r="E3729" s="13">
        <v>81</v>
      </c>
      <c r="F3729" s="13">
        <v>388</v>
      </c>
      <c r="G3729" s="9" t="s">
        <v>465</v>
      </c>
      <c r="H3729" s="13">
        <v>882</v>
      </c>
      <c r="I3729" s="13">
        <v>19097994</v>
      </c>
      <c r="J3729" s="9" t="s">
        <v>3170</v>
      </c>
      <c r="K3729" s="9" t="s">
        <v>1074</v>
      </c>
      <c r="L3729" s="9" t="s">
        <v>5506</v>
      </c>
      <c r="M3729" s="13"/>
      <c r="N3729" s="13"/>
      <c r="O3729" s="9"/>
      <c r="P3729" s="13"/>
      <c r="Q3729" s="13">
        <v>49</v>
      </c>
      <c r="R3729" s="9" t="s">
        <v>25</v>
      </c>
      <c r="S3729" s="9" t="s">
        <v>121</v>
      </c>
      <c r="T3729" s="9" t="s">
        <v>27</v>
      </c>
      <c r="U3729" s="13"/>
      <c r="V3729" s="13">
        <v>2016</v>
      </c>
      <c r="W3729" s="13">
        <v>845</v>
      </c>
      <c r="X3729" s="13">
        <v>7.1</v>
      </c>
      <c r="Y3729" s="13">
        <v>2.35</v>
      </c>
      <c r="Z3729" s="14">
        <v>0</v>
      </c>
    </row>
    <row r="3730" spans="1:26" x14ac:dyDescent="0.25">
      <c r="A3730" s="5" t="s">
        <v>20</v>
      </c>
      <c r="B3730" s="6" t="s">
        <v>4029</v>
      </c>
      <c r="C3730" s="11">
        <v>22</v>
      </c>
      <c r="D3730" s="11">
        <v>104</v>
      </c>
      <c r="E3730" s="11">
        <v>0</v>
      </c>
      <c r="F3730" s="11">
        <v>498</v>
      </c>
      <c r="G3730" s="6" t="s">
        <v>4030</v>
      </c>
      <c r="H3730" s="11">
        <v>1000</v>
      </c>
      <c r="I3730" s="11">
        <v>23031390</v>
      </c>
      <c r="J3730" s="6" t="s">
        <v>599</v>
      </c>
      <c r="K3730" s="6" t="s">
        <v>1074</v>
      </c>
      <c r="L3730" s="6"/>
      <c r="M3730" s="11"/>
      <c r="N3730" s="11"/>
      <c r="O3730" s="6"/>
      <c r="P3730" s="11"/>
      <c r="Q3730" s="11">
        <v>26</v>
      </c>
      <c r="R3730" s="6" t="s">
        <v>25</v>
      </c>
      <c r="S3730" s="6" t="s">
        <v>26</v>
      </c>
      <c r="T3730" s="6" t="s">
        <v>249</v>
      </c>
      <c r="U3730" s="11">
        <v>4500000</v>
      </c>
      <c r="V3730" s="11">
        <v>1998</v>
      </c>
      <c r="W3730" s="11">
        <v>597</v>
      </c>
      <c r="X3730" s="11">
        <v>5.6</v>
      </c>
      <c r="Y3730" s="11">
        <v>1.85</v>
      </c>
      <c r="Z3730" s="12">
        <v>575</v>
      </c>
    </row>
    <row r="3731" spans="1:26" x14ac:dyDescent="0.25">
      <c r="A3731" s="8" t="s">
        <v>20</v>
      </c>
      <c r="B3731" s="9" t="s">
        <v>550</v>
      </c>
      <c r="C3731" s="13">
        <v>92</v>
      </c>
      <c r="D3731" s="13">
        <v>95</v>
      </c>
      <c r="E3731" s="13">
        <v>596</v>
      </c>
      <c r="F3731" s="13">
        <v>697</v>
      </c>
      <c r="G3731" s="9" t="s">
        <v>3238</v>
      </c>
      <c r="H3731" s="13">
        <v>1000</v>
      </c>
      <c r="I3731" s="13">
        <v>16017403</v>
      </c>
      <c r="J3731" s="9" t="s">
        <v>1074</v>
      </c>
      <c r="K3731" s="9" t="s">
        <v>4459</v>
      </c>
      <c r="L3731" s="9" t="s">
        <v>2604</v>
      </c>
      <c r="M3731" s="13"/>
      <c r="N3731" s="13"/>
      <c r="O3731" s="9"/>
      <c r="P3731" s="13"/>
      <c r="Q3731" s="13">
        <v>153</v>
      </c>
      <c r="R3731" s="9" t="s">
        <v>25</v>
      </c>
      <c r="S3731" s="9" t="s">
        <v>26</v>
      </c>
      <c r="T3731" s="9" t="s">
        <v>249</v>
      </c>
      <c r="U3731" s="13">
        <v>5000000</v>
      </c>
      <c r="V3731" s="13">
        <v>2001</v>
      </c>
      <c r="W3731" s="13">
        <v>835</v>
      </c>
      <c r="X3731" s="13">
        <v>6.2</v>
      </c>
      <c r="Y3731" s="13">
        <v>1.85</v>
      </c>
      <c r="Z3731" s="14">
        <v>0</v>
      </c>
    </row>
    <row r="3732" spans="1:26" x14ac:dyDescent="0.25">
      <c r="A3732" s="5" t="s">
        <v>20</v>
      </c>
      <c r="B3732" s="6" t="s">
        <v>3322</v>
      </c>
      <c r="C3732" s="11">
        <v>196</v>
      </c>
      <c r="D3732" s="11">
        <v>93</v>
      </c>
      <c r="E3732" s="11">
        <v>66</v>
      </c>
      <c r="F3732" s="11">
        <v>161</v>
      </c>
      <c r="G3732" s="6" t="s">
        <v>4031</v>
      </c>
      <c r="H3732" s="11">
        <v>1000</v>
      </c>
      <c r="I3732" s="11">
        <v>21197315</v>
      </c>
      <c r="J3732" s="6" t="s">
        <v>1786</v>
      </c>
      <c r="K3732" s="6" t="s">
        <v>5505</v>
      </c>
      <c r="L3732" s="6" t="s">
        <v>2604</v>
      </c>
      <c r="M3732" s="11"/>
      <c r="N3732" s="11"/>
      <c r="O3732" s="6"/>
      <c r="P3732" s="11"/>
      <c r="Q3732" s="11">
        <v>211</v>
      </c>
      <c r="R3732" s="6" t="s">
        <v>25</v>
      </c>
      <c r="S3732" s="6" t="s">
        <v>26</v>
      </c>
      <c r="T3732" s="6" t="s">
        <v>249</v>
      </c>
      <c r="U3732" s="11">
        <v>5000000</v>
      </c>
      <c r="V3732" s="11">
        <v>2014</v>
      </c>
      <c r="W3732" s="11">
        <v>200</v>
      </c>
      <c r="X3732" s="11">
        <v>6.1</v>
      </c>
      <c r="Y3732" s="11">
        <v>1.85</v>
      </c>
      <c r="Z3732" s="12">
        <v>14000</v>
      </c>
    </row>
    <row r="3733" spans="1:26" x14ac:dyDescent="0.25">
      <c r="A3733" s="8" t="s">
        <v>20</v>
      </c>
      <c r="B3733" s="9" t="s">
        <v>2449</v>
      </c>
      <c r="C3733" s="13">
        <v>9</v>
      </c>
      <c r="D3733" s="13">
        <v>106</v>
      </c>
      <c r="E3733" s="13">
        <v>23</v>
      </c>
      <c r="F3733" s="13">
        <v>467</v>
      </c>
      <c r="G3733" s="9" t="s">
        <v>4032</v>
      </c>
      <c r="H3733" s="13">
        <v>1000</v>
      </c>
      <c r="I3733" s="13">
        <v>17382982</v>
      </c>
      <c r="J3733" s="9" t="s">
        <v>1074</v>
      </c>
      <c r="K3733" s="9" t="s">
        <v>2604</v>
      </c>
      <c r="L3733" s="9"/>
      <c r="M3733" s="13"/>
      <c r="N3733" s="13"/>
      <c r="O3733" s="9"/>
      <c r="P3733" s="13"/>
      <c r="Q3733" s="13">
        <v>33</v>
      </c>
      <c r="R3733" s="9" t="s">
        <v>919</v>
      </c>
      <c r="S3733" s="9" t="s">
        <v>26</v>
      </c>
      <c r="T3733" s="9" t="s">
        <v>249</v>
      </c>
      <c r="U3733" s="13">
        <v>5000000</v>
      </c>
      <c r="V3733" s="13">
        <v>2014</v>
      </c>
      <c r="W3733" s="13">
        <v>694</v>
      </c>
      <c r="X3733" s="13">
        <v>5.2</v>
      </c>
      <c r="Y3733" s="13">
        <v>1.85</v>
      </c>
      <c r="Z3733" s="14">
        <v>0</v>
      </c>
    </row>
    <row r="3734" spans="1:26" x14ac:dyDescent="0.25">
      <c r="A3734" s="5" t="s">
        <v>20</v>
      </c>
      <c r="B3734" s="6" t="s">
        <v>2927</v>
      </c>
      <c r="C3734" s="11">
        <v>31</v>
      </c>
      <c r="D3734" s="11">
        <v>109</v>
      </c>
      <c r="E3734" s="11">
        <v>148</v>
      </c>
      <c r="F3734" s="11">
        <v>426</v>
      </c>
      <c r="G3734" s="6" t="s">
        <v>2578</v>
      </c>
      <c r="H3734" s="11">
        <v>2000</v>
      </c>
      <c r="I3734" s="11">
        <v>14821531</v>
      </c>
      <c r="J3734" s="6" t="s">
        <v>1074</v>
      </c>
      <c r="K3734" s="6"/>
      <c r="L3734" s="6"/>
      <c r="M3734" s="11"/>
      <c r="N3734" s="11"/>
      <c r="O3734" s="6"/>
      <c r="P3734" s="11"/>
      <c r="Q3734" s="11">
        <v>209</v>
      </c>
      <c r="R3734" s="6" t="s">
        <v>25</v>
      </c>
      <c r="S3734" s="6" t="s">
        <v>26</v>
      </c>
      <c r="T3734" s="6" t="s">
        <v>249</v>
      </c>
      <c r="U3734" s="11">
        <v>6000000</v>
      </c>
      <c r="V3734" s="11">
        <v>1997</v>
      </c>
      <c r="W3734" s="11">
        <v>434</v>
      </c>
      <c r="X3734" s="11">
        <v>7.3</v>
      </c>
      <c r="Y3734" s="11">
        <v>1.85</v>
      </c>
      <c r="Z3734" s="12">
        <v>599</v>
      </c>
    </row>
    <row r="3735" spans="1:26" x14ac:dyDescent="0.25">
      <c r="A3735" s="8" t="s">
        <v>20</v>
      </c>
      <c r="B3735" s="9" t="s">
        <v>4033</v>
      </c>
      <c r="C3735" s="13">
        <v>309</v>
      </c>
      <c r="D3735" s="13">
        <v>101</v>
      </c>
      <c r="E3735" s="13">
        <v>25</v>
      </c>
      <c r="F3735" s="13">
        <v>423</v>
      </c>
      <c r="G3735" s="9" t="s">
        <v>815</v>
      </c>
      <c r="H3735" s="13">
        <v>17000</v>
      </c>
      <c r="I3735" s="13">
        <v>18656400</v>
      </c>
      <c r="J3735" s="9" t="s">
        <v>1074</v>
      </c>
      <c r="K3735" s="9"/>
      <c r="L3735" s="9"/>
      <c r="M3735" s="13"/>
      <c r="N3735" s="13"/>
      <c r="O3735" s="9"/>
      <c r="P3735" s="13"/>
      <c r="Q3735" s="13">
        <v>195</v>
      </c>
      <c r="R3735" s="9" t="s">
        <v>25</v>
      </c>
      <c r="S3735" s="9" t="s">
        <v>26</v>
      </c>
      <c r="T3735" s="9" t="s">
        <v>27</v>
      </c>
      <c r="U3735" s="13">
        <v>5000000</v>
      </c>
      <c r="V3735" s="13">
        <v>2014</v>
      </c>
      <c r="W3735" s="13">
        <v>2000</v>
      </c>
      <c r="X3735" s="13">
        <v>7.5</v>
      </c>
      <c r="Y3735" s="13">
        <v>1.85</v>
      </c>
      <c r="Z3735" s="14">
        <v>45000</v>
      </c>
    </row>
    <row r="3736" spans="1:26" x14ac:dyDescent="0.25">
      <c r="A3736" s="5" t="s">
        <v>20</v>
      </c>
      <c r="B3736" s="6" t="s">
        <v>4034</v>
      </c>
      <c r="C3736" s="11">
        <v>15</v>
      </c>
      <c r="D3736" s="11">
        <v>139</v>
      </c>
      <c r="E3736" s="11">
        <v>345</v>
      </c>
      <c r="F3736" s="11">
        <v>422</v>
      </c>
      <c r="G3736" s="6" t="s">
        <v>3687</v>
      </c>
      <c r="H3736" s="11">
        <v>535</v>
      </c>
      <c r="I3736" s="11"/>
      <c r="J3736" s="6" t="s">
        <v>1074</v>
      </c>
      <c r="K3736" s="6" t="s">
        <v>5155</v>
      </c>
      <c r="L3736" s="6"/>
      <c r="M3736" s="11"/>
      <c r="N3736" s="11"/>
      <c r="O3736" s="6"/>
      <c r="P3736" s="11"/>
      <c r="Q3736" s="11">
        <v>67</v>
      </c>
      <c r="R3736" s="6" t="s">
        <v>25</v>
      </c>
      <c r="S3736" s="6" t="s">
        <v>26</v>
      </c>
      <c r="T3736" s="6" t="s">
        <v>1704</v>
      </c>
      <c r="U3736" s="11">
        <v>5000000</v>
      </c>
      <c r="V3736" s="11">
        <v>1954</v>
      </c>
      <c r="W3736" s="11">
        <v>440</v>
      </c>
      <c r="X3736" s="11">
        <v>6.6</v>
      </c>
      <c r="Y3736" s="11">
        <v>2.5499999999999998</v>
      </c>
      <c r="Z3736" s="12">
        <v>376</v>
      </c>
    </row>
    <row r="3737" spans="1:26" x14ac:dyDescent="0.25">
      <c r="A3737" s="8" t="s">
        <v>20</v>
      </c>
      <c r="B3737" s="9" t="s">
        <v>4035</v>
      </c>
      <c r="C3737" s="13">
        <v>36</v>
      </c>
      <c r="D3737" s="13">
        <v>99</v>
      </c>
      <c r="E3737" s="13">
        <v>6</v>
      </c>
      <c r="F3737" s="13">
        <v>142</v>
      </c>
      <c r="G3737" s="9" t="s">
        <v>4036</v>
      </c>
      <c r="H3737" s="13">
        <v>13000</v>
      </c>
      <c r="I3737" s="13"/>
      <c r="J3737" s="9" t="s">
        <v>497</v>
      </c>
      <c r="K3737" s="9" t="s">
        <v>5507</v>
      </c>
      <c r="L3737" s="9" t="s">
        <v>2604</v>
      </c>
      <c r="M3737" s="13"/>
      <c r="N3737" s="13"/>
      <c r="O3737" s="9"/>
      <c r="P3737" s="13"/>
      <c r="Q3737" s="13">
        <v>107</v>
      </c>
      <c r="R3737" s="9" t="s">
        <v>25</v>
      </c>
      <c r="S3737" s="9" t="s">
        <v>26</v>
      </c>
      <c r="T3737" s="9" t="s">
        <v>249</v>
      </c>
      <c r="U3737" s="13">
        <v>5000000</v>
      </c>
      <c r="V3737" s="13">
        <v>1981</v>
      </c>
      <c r="W3737" s="13">
        <v>970</v>
      </c>
      <c r="X3737" s="13">
        <v>6.4</v>
      </c>
      <c r="Y3737" s="13">
        <v>1.85</v>
      </c>
      <c r="Z3737" s="14">
        <v>0</v>
      </c>
    </row>
    <row r="3738" spans="1:26" x14ac:dyDescent="0.25">
      <c r="A3738" s="5" t="s">
        <v>20</v>
      </c>
      <c r="B3738" s="6" t="s">
        <v>4037</v>
      </c>
      <c r="C3738" s="11">
        <v>129</v>
      </c>
      <c r="D3738" s="11">
        <v>100</v>
      </c>
      <c r="E3738" s="11">
        <v>6</v>
      </c>
      <c r="F3738" s="11">
        <v>65</v>
      </c>
      <c r="G3738" s="6" t="s">
        <v>4038</v>
      </c>
      <c r="H3738" s="11">
        <v>935</v>
      </c>
      <c r="I3738" s="11">
        <v>14343976</v>
      </c>
      <c r="J3738" s="6" t="s">
        <v>378</v>
      </c>
      <c r="K3738" s="6" t="s">
        <v>1786</v>
      </c>
      <c r="L3738" s="6"/>
      <c r="M3738" s="11"/>
      <c r="N3738" s="11"/>
      <c r="O3738" s="6"/>
      <c r="P3738" s="11"/>
      <c r="Q3738" s="11">
        <v>291</v>
      </c>
      <c r="R3738" s="6" t="s">
        <v>25</v>
      </c>
      <c r="S3738" s="6" t="s">
        <v>26</v>
      </c>
      <c r="T3738" s="6" t="s">
        <v>249</v>
      </c>
      <c r="U3738" s="11">
        <v>5000000</v>
      </c>
      <c r="V3738" s="11">
        <v>1989</v>
      </c>
      <c r="W3738" s="11">
        <v>120</v>
      </c>
      <c r="X3738" s="11">
        <v>4.5</v>
      </c>
      <c r="Y3738" s="11">
        <v>1.85</v>
      </c>
      <c r="Z3738" s="12">
        <v>1000</v>
      </c>
    </row>
    <row r="3739" spans="1:26" x14ac:dyDescent="0.25">
      <c r="A3739" s="8" t="s">
        <v>20</v>
      </c>
      <c r="B3739" s="9" t="s">
        <v>1654</v>
      </c>
      <c r="C3739" s="13">
        <v>168</v>
      </c>
      <c r="D3739" s="13">
        <v>95</v>
      </c>
      <c r="E3739" s="13">
        <v>38</v>
      </c>
      <c r="F3739" s="13">
        <v>249</v>
      </c>
      <c r="G3739" s="9" t="s">
        <v>2857</v>
      </c>
      <c r="H3739" s="13">
        <v>567</v>
      </c>
      <c r="I3739" s="13">
        <v>241437427</v>
      </c>
      <c r="J3739" s="9" t="s">
        <v>599</v>
      </c>
      <c r="K3739" s="9" t="s">
        <v>4118</v>
      </c>
      <c r="L3739" s="9" t="s">
        <v>4459</v>
      </c>
      <c r="M3739" s="13"/>
      <c r="N3739" s="13"/>
      <c r="O3739" s="9"/>
      <c r="P3739" s="13"/>
      <c r="Q3739" s="13">
        <v>756</v>
      </c>
      <c r="R3739" s="9" t="s">
        <v>25</v>
      </c>
      <c r="S3739" s="9" t="s">
        <v>26</v>
      </c>
      <c r="T3739" s="9" t="s">
        <v>54</v>
      </c>
      <c r="U3739" s="13">
        <v>5000000</v>
      </c>
      <c r="V3739" s="13">
        <v>2002</v>
      </c>
      <c r="W3739" s="13">
        <v>312</v>
      </c>
      <c r="X3739" s="13">
        <v>6.6</v>
      </c>
      <c r="Y3739" s="13">
        <v>1.85</v>
      </c>
      <c r="Z3739" s="14">
        <v>5000</v>
      </c>
    </row>
    <row r="3740" spans="1:26" x14ac:dyDescent="0.25">
      <c r="A3740" s="5" t="s">
        <v>20</v>
      </c>
      <c r="B3740" s="6" t="s">
        <v>3364</v>
      </c>
      <c r="C3740" s="11">
        <v>444</v>
      </c>
      <c r="D3740" s="11">
        <v>94</v>
      </c>
      <c r="E3740" s="11">
        <v>520</v>
      </c>
      <c r="F3740" s="11">
        <v>192</v>
      </c>
      <c r="G3740" s="6" t="s">
        <v>3639</v>
      </c>
      <c r="H3740" s="11">
        <v>11000</v>
      </c>
      <c r="I3740" s="11">
        <v>14123773</v>
      </c>
      <c r="J3740" s="6" t="s">
        <v>5507</v>
      </c>
      <c r="K3740" s="6" t="s">
        <v>1074</v>
      </c>
      <c r="L3740" s="6"/>
      <c r="M3740" s="11"/>
      <c r="N3740" s="11"/>
      <c r="O3740" s="6"/>
      <c r="P3740" s="11"/>
      <c r="Q3740" s="11">
        <v>561</v>
      </c>
      <c r="R3740" s="6" t="s">
        <v>25</v>
      </c>
      <c r="S3740" s="6" t="s">
        <v>26</v>
      </c>
      <c r="T3740" s="6" t="s">
        <v>249</v>
      </c>
      <c r="U3740" s="11">
        <v>5000000</v>
      </c>
      <c r="V3740" s="11">
        <v>2012</v>
      </c>
      <c r="W3740" s="11">
        <v>892</v>
      </c>
      <c r="X3740" s="11">
        <v>5.3</v>
      </c>
      <c r="Y3740" s="11">
        <v>2.35</v>
      </c>
      <c r="Z3740" s="12">
        <v>25000</v>
      </c>
    </row>
    <row r="3741" spans="1:26" x14ac:dyDescent="0.25">
      <c r="A3741" s="8" t="s">
        <v>20</v>
      </c>
      <c r="B3741" s="9" t="s">
        <v>4039</v>
      </c>
      <c r="C3741" s="13">
        <v>123</v>
      </c>
      <c r="D3741" s="13">
        <v>93</v>
      </c>
      <c r="E3741" s="13">
        <v>13</v>
      </c>
      <c r="F3741" s="13">
        <v>141</v>
      </c>
      <c r="G3741" s="9" t="s">
        <v>4040</v>
      </c>
      <c r="H3741" s="13">
        <v>742</v>
      </c>
      <c r="I3741" s="13">
        <v>15126948</v>
      </c>
      <c r="J3741" s="9" t="s">
        <v>1786</v>
      </c>
      <c r="K3741" s="9" t="s">
        <v>2604</v>
      </c>
      <c r="L3741" s="9"/>
      <c r="M3741" s="13"/>
      <c r="N3741" s="13"/>
      <c r="O3741" s="9"/>
      <c r="P3741" s="13"/>
      <c r="Q3741" s="13">
        <v>335</v>
      </c>
      <c r="R3741" s="9" t="s">
        <v>25</v>
      </c>
      <c r="S3741" s="9" t="s">
        <v>26</v>
      </c>
      <c r="T3741" s="9" t="s">
        <v>249</v>
      </c>
      <c r="U3741" s="13">
        <v>5000000</v>
      </c>
      <c r="V3741" s="13">
        <v>1995</v>
      </c>
      <c r="W3741" s="13">
        <v>152</v>
      </c>
      <c r="X3741" s="13">
        <v>4.9000000000000004</v>
      </c>
      <c r="Y3741" s="13">
        <v>1.85</v>
      </c>
      <c r="Z3741" s="14">
        <v>0</v>
      </c>
    </row>
    <row r="3742" spans="1:26" x14ac:dyDescent="0.25">
      <c r="A3742" s="5" t="s">
        <v>20</v>
      </c>
      <c r="B3742" s="6" t="s">
        <v>466</v>
      </c>
      <c r="C3742" s="11">
        <v>173</v>
      </c>
      <c r="D3742" s="11">
        <v>106</v>
      </c>
      <c r="E3742" s="11">
        <v>0</v>
      </c>
      <c r="F3742" s="11">
        <v>19</v>
      </c>
      <c r="G3742" s="6" t="s">
        <v>4041</v>
      </c>
      <c r="H3742" s="11">
        <v>269</v>
      </c>
      <c r="I3742" s="11">
        <v>13622333</v>
      </c>
      <c r="J3742" s="6" t="s">
        <v>378</v>
      </c>
      <c r="K3742" s="6" t="s">
        <v>599</v>
      </c>
      <c r="L3742" s="6" t="s">
        <v>1074</v>
      </c>
      <c r="M3742" s="11" t="s">
        <v>4459</v>
      </c>
      <c r="N3742" s="11"/>
      <c r="O3742" s="6"/>
      <c r="P3742" s="11"/>
      <c r="Q3742" s="11">
        <v>385</v>
      </c>
      <c r="R3742" s="6" t="s">
        <v>919</v>
      </c>
      <c r="S3742" s="6" t="s">
        <v>953</v>
      </c>
      <c r="T3742" s="6" t="s">
        <v>249</v>
      </c>
      <c r="U3742" s="11">
        <v>2000000</v>
      </c>
      <c r="V3742" s="11">
        <v>2001</v>
      </c>
      <c r="W3742" s="11">
        <v>43</v>
      </c>
      <c r="X3742" s="11">
        <v>7.7</v>
      </c>
      <c r="Y3742" s="11">
        <v>1.85</v>
      </c>
      <c r="Z3742" s="12">
        <v>0</v>
      </c>
    </row>
    <row r="3743" spans="1:26" x14ac:dyDescent="0.25">
      <c r="A3743" s="8" t="s">
        <v>20</v>
      </c>
      <c r="B3743" s="9" t="s">
        <v>839</v>
      </c>
      <c r="C3743" s="13">
        <v>246</v>
      </c>
      <c r="D3743" s="13">
        <v>99</v>
      </c>
      <c r="E3743" s="13">
        <v>1000</v>
      </c>
      <c r="F3743" s="13">
        <v>358</v>
      </c>
      <c r="G3743" s="9" t="s">
        <v>1718</v>
      </c>
      <c r="H3743" s="13">
        <v>605</v>
      </c>
      <c r="I3743" s="13">
        <v>13464388</v>
      </c>
      <c r="J3743" s="9" t="s">
        <v>599</v>
      </c>
      <c r="K3743" s="9" t="s">
        <v>1786</v>
      </c>
      <c r="L3743" s="9"/>
      <c r="M3743" s="13"/>
      <c r="N3743" s="13"/>
      <c r="O3743" s="9"/>
      <c r="P3743" s="13"/>
      <c r="Q3743" s="13">
        <v>859</v>
      </c>
      <c r="R3743" s="9" t="s">
        <v>25</v>
      </c>
      <c r="S3743" s="9" t="s">
        <v>34</v>
      </c>
      <c r="T3743" s="9" t="s">
        <v>249</v>
      </c>
      <c r="U3743" s="13">
        <v>4000000</v>
      </c>
      <c r="V3743" s="13">
        <v>2004</v>
      </c>
      <c r="W3743" s="13">
        <v>427</v>
      </c>
      <c r="X3743" s="13">
        <v>8</v>
      </c>
      <c r="Y3743" s="13">
        <v>2.35</v>
      </c>
      <c r="Z3743" s="14">
        <v>19000</v>
      </c>
    </row>
    <row r="3744" spans="1:26" x14ac:dyDescent="0.25">
      <c r="A3744" s="5" t="s">
        <v>20</v>
      </c>
      <c r="B3744" s="6" t="s">
        <v>4042</v>
      </c>
      <c r="C3744" s="11">
        <v>74</v>
      </c>
      <c r="D3744" s="11">
        <v>82</v>
      </c>
      <c r="E3744" s="11">
        <v>7</v>
      </c>
      <c r="F3744" s="11">
        <v>664</v>
      </c>
      <c r="G3744" s="6" t="s">
        <v>4043</v>
      </c>
      <c r="H3744" s="11">
        <v>1000</v>
      </c>
      <c r="I3744" s="11">
        <v>13350177</v>
      </c>
      <c r="J3744" s="6" t="s">
        <v>1074</v>
      </c>
      <c r="K3744" s="6" t="s">
        <v>1786</v>
      </c>
      <c r="L3744" s="6" t="s">
        <v>2604</v>
      </c>
      <c r="M3744" s="11"/>
      <c r="N3744" s="11"/>
      <c r="O3744" s="6"/>
      <c r="P3744" s="11"/>
      <c r="Q3744" s="11">
        <v>113</v>
      </c>
      <c r="R3744" s="6" t="s">
        <v>25</v>
      </c>
      <c r="S3744" s="6" t="s">
        <v>26</v>
      </c>
      <c r="T3744" s="6" t="s">
        <v>27</v>
      </c>
      <c r="U3744" s="11">
        <v>5000000</v>
      </c>
      <c r="V3744" s="11">
        <v>2008</v>
      </c>
      <c r="W3744" s="11">
        <v>984</v>
      </c>
      <c r="X3744" s="11">
        <v>3.8</v>
      </c>
      <c r="Y3744" s="11">
        <v>1.85</v>
      </c>
      <c r="Z3744" s="12">
        <v>562</v>
      </c>
    </row>
    <row r="3745" spans="1:26" x14ac:dyDescent="0.25">
      <c r="A3745" s="8" t="s">
        <v>20</v>
      </c>
      <c r="B3745" s="9" t="s">
        <v>3677</v>
      </c>
      <c r="C3745" s="13">
        <v>68</v>
      </c>
      <c r="D3745" s="13">
        <v>135</v>
      </c>
      <c r="E3745" s="13">
        <v>407</v>
      </c>
      <c r="F3745" s="13">
        <v>111</v>
      </c>
      <c r="G3745" s="9" t="s">
        <v>3801</v>
      </c>
      <c r="H3745" s="13">
        <v>11000</v>
      </c>
      <c r="I3745" s="13">
        <v>13269963</v>
      </c>
      <c r="J3745" s="9" t="s">
        <v>1074</v>
      </c>
      <c r="K3745" s="9" t="s">
        <v>5505</v>
      </c>
      <c r="L3745" s="9"/>
      <c r="M3745" s="13"/>
      <c r="N3745" s="13"/>
      <c r="O3745" s="9"/>
      <c r="P3745" s="13"/>
      <c r="Q3745" s="13">
        <v>173</v>
      </c>
      <c r="R3745" s="9" t="s">
        <v>25</v>
      </c>
      <c r="S3745" s="9" t="s">
        <v>26</v>
      </c>
      <c r="T3745" s="9" t="s">
        <v>249</v>
      </c>
      <c r="U3745" s="13">
        <v>5000000</v>
      </c>
      <c r="V3745" s="13">
        <v>1996</v>
      </c>
      <c r="W3745" s="13">
        <v>189</v>
      </c>
      <c r="X3745" s="13">
        <v>7.6</v>
      </c>
      <c r="Y3745" s="13">
        <v>2.35</v>
      </c>
      <c r="Z3745" s="14">
        <v>0</v>
      </c>
    </row>
    <row r="3746" spans="1:26" x14ac:dyDescent="0.25">
      <c r="A3746" s="5" t="s">
        <v>20</v>
      </c>
      <c r="B3746" s="6" t="s">
        <v>2459</v>
      </c>
      <c r="C3746" s="11">
        <v>144</v>
      </c>
      <c r="D3746" s="11">
        <v>88</v>
      </c>
      <c r="E3746" s="11">
        <v>27</v>
      </c>
      <c r="F3746" s="11">
        <v>101</v>
      </c>
      <c r="G3746" s="6" t="s">
        <v>4044</v>
      </c>
      <c r="H3746" s="11">
        <v>742</v>
      </c>
      <c r="I3746" s="11">
        <v>17768000</v>
      </c>
      <c r="J3746" s="6" t="s">
        <v>1786</v>
      </c>
      <c r="K3746" s="6" t="s">
        <v>2604</v>
      </c>
      <c r="L3746" s="6"/>
      <c r="M3746" s="11"/>
      <c r="N3746" s="11"/>
      <c r="O3746" s="6"/>
      <c r="P3746" s="11"/>
      <c r="Q3746" s="11">
        <v>374</v>
      </c>
      <c r="R3746" s="6" t="s">
        <v>25</v>
      </c>
      <c r="S3746" s="6" t="s">
        <v>26</v>
      </c>
      <c r="T3746" s="6" t="s">
        <v>249</v>
      </c>
      <c r="U3746" s="11">
        <v>5000000</v>
      </c>
      <c r="V3746" s="11">
        <v>1988</v>
      </c>
      <c r="W3746" s="11">
        <v>120</v>
      </c>
      <c r="X3746" s="11">
        <v>5.9</v>
      </c>
      <c r="Y3746" s="11">
        <v>1.85</v>
      </c>
      <c r="Z3746" s="12">
        <v>0</v>
      </c>
    </row>
    <row r="3747" spans="1:26" x14ac:dyDescent="0.25">
      <c r="A3747" s="8" t="s">
        <v>20</v>
      </c>
      <c r="B3747" s="9" t="s">
        <v>4045</v>
      </c>
      <c r="C3747" s="13">
        <v>96</v>
      </c>
      <c r="D3747" s="13">
        <v>89</v>
      </c>
      <c r="E3747" s="13">
        <v>17</v>
      </c>
      <c r="F3747" s="13">
        <v>85</v>
      </c>
      <c r="G3747" s="9" t="s">
        <v>4046</v>
      </c>
      <c r="H3747" s="13">
        <v>690</v>
      </c>
      <c r="I3747" s="13">
        <v>12947763</v>
      </c>
      <c r="J3747" s="9" t="s">
        <v>1786</v>
      </c>
      <c r="K3747" s="9" t="s">
        <v>5505</v>
      </c>
      <c r="L3747" s="9"/>
      <c r="M3747" s="13"/>
      <c r="N3747" s="13"/>
      <c r="O3747" s="9"/>
      <c r="P3747" s="13"/>
      <c r="Q3747" s="13">
        <v>125</v>
      </c>
      <c r="R3747" s="9" t="s">
        <v>25</v>
      </c>
      <c r="S3747" s="9" t="s">
        <v>26</v>
      </c>
      <c r="T3747" s="9" t="s">
        <v>249</v>
      </c>
      <c r="U3747" s="13">
        <v>5000000</v>
      </c>
      <c r="V3747" s="13">
        <v>1986</v>
      </c>
      <c r="W3747" s="13">
        <v>190</v>
      </c>
      <c r="X3747" s="13">
        <v>6.2</v>
      </c>
      <c r="Y3747" s="13">
        <v>2.35</v>
      </c>
      <c r="Z3747" s="14">
        <v>0</v>
      </c>
    </row>
    <row r="3748" spans="1:26" x14ac:dyDescent="0.25">
      <c r="A3748" s="5" t="s">
        <v>20</v>
      </c>
      <c r="B3748" s="6" t="s">
        <v>999</v>
      </c>
      <c r="C3748" s="11">
        <v>42</v>
      </c>
      <c r="D3748" s="11">
        <v>110</v>
      </c>
      <c r="E3748" s="11">
        <v>272</v>
      </c>
      <c r="F3748" s="11">
        <v>551</v>
      </c>
      <c r="G3748" s="6" t="s">
        <v>2230</v>
      </c>
      <c r="H3748" s="11">
        <v>801</v>
      </c>
      <c r="I3748" s="11">
        <v>14100000</v>
      </c>
      <c r="J3748" s="6" t="s">
        <v>599</v>
      </c>
      <c r="K3748" s="6" t="s">
        <v>1074</v>
      </c>
      <c r="L3748" s="6"/>
      <c r="M3748" s="11"/>
      <c r="N3748" s="11"/>
      <c r="O3748" s="6"/>
      <c r="P3748" s="11"/>
      <c r="Q3748" s="11">
        <v>87</v>
      </c>
      <c r="R3748" s="6" t="s">
        <v>25</v>
      </c>
      <c r="S3748" s="6" t="s">
        <v>26</v>
      </c>
      <c r="T3748" s="6" t="s">
        <v>249</v>
      </c>
      <c r="U3748" s="11">
        <v>5000000</v>
      </c>
      <c r="V3748" s="11">
        <v>1982</v>
      </c>
      <c r="W3748" s="11">
        <v>796</v>
      </c>
      <c r="X3748" s="11">
        <v>7.2</v>
      </c>
      <c r="Y3748" s="11">
        <v>1.85</v>
      </c>
      <c r="Z3748" s="12">
        <v>0</v>
      </c>
    </row>
    <row r="3749" spans="1:26" x14ac:dyDescent="0.25">
      <c r="A3749" s="8" t="s">
        <v>20</v>
      </c>
      <c r="B3749" s="9" t="s">
        <v>4047</v>
      </c>
      <c r="C3749" s="13">
        <v>29</v>
      </c>
      <c r="D3749" s="13">
        <v>107</v>
      </c>
      <c r="E3749" s="13">
        <v>8</v>
      </c>
      <c r="F3749" s="13">
        <v>268</v>
      </c>
      <c r="G3749" s="9" t="s">
        <v>4048</v>
      </c>
      <c r="H3749" s="13">
        <v>926</v>
      </c>
      <c r="I3749" s="13">
        <v>12200000</v>
      </c>
      <c r="J3749" s="9" t="s">
        <v>497</v>
      </c>
      <c r="K3749" s="9" t="s">
        <v>5507</v>
      </c>
      <c r="L3749" s="9" t="s">
        <v>1074</v>
      </c>
      <c r="M3749" s="13" t="s">
        <v>2604</v>
      </c>
      <c r="N3749" s="13" t="s">
        <v>3495</v>
      </c>
      <c r="O3749" s="9"/>
      <c r="P3749" s="13"/>
      <c r="Q3749" s="13">
        <v>65</v>
      </c>
      <c r="R3749" s="9" t="s">
        <v>25</v>
      </c>
      <c r="S3749" s="9" t="s">
        <v>26</v>
      </c>
      <c r="T3749" s="9" t="s">
        <v>54</v>
      </c>
      <c r="U3749" s="13">
        <v>5000000</v>
      </c>
      <c r="V3749" s="13">
        <v>1983</v>
      </c>
      <c r="W3749" s="13">
        <v>400</v>
      </c>
      <c r="X3749" s="13">
        <v>6.3</v>
      </c>
      <c r="Y3749" s="13">
        <v>1.85</v>
      </c>
      <c r="Z3749" s="14">
        <v>0</v>
      </c>
    </row>
    <row r="3750" spans="1:26" x14ac:dyDescent="0.25">
      <c r="A3750" s="5" t="s">
        <v>20</v>
      </c>
      <c r="B3750" s="6" t="s">
        <v>4049</v>
      </c>
      <c r="C3750" s="11">
        <v>228</v>
      </c>
      <c r="D3750" s="11">
        <v>86</v>
      </c>
      <c r="E3750" s="11">
        <v>17</v>
      </c>
      <c r="F3750" s="11">
        <v>205</v>
      </c>
      <c r="G3750" s="6" t="s">
        <v>4050</v>
      </c>
      <c r="H3750" s="11">
        <v>520</v>
      </c>
      <c r="I3750" s="11">
        <v>17683670</v>
      </c>
      <c r="J3750" s="6" t="s">
        <v>1786</v>
      </c>
      <c r="K3750" s="6" t="s">
        <v>5505</v>
      </c>
      <c r="L3750" s="6" t="s">
        <v>2970</v>
      </c>
      <c r="M3750" s="11" t="s">
        <v>2604</v>
      </c>
      <c r="N3750" s="11"/>
      <c r="O3750" s="6"/>
      <c r="P3750" s="11"/>
      <c r="Q3750" s="11">
        <v>323</v>
      </c>
      <c r="R3750" s="6" t="s">
        <v>25</v>
      </c>
      <c r="S3750" s="6" t="s">
        <v>26</v>
      </c>
      <c r="T3750" s="6" t="s">
        <v>27</v>
      </c>
      <c r="U3750" s="11">
        <v>5000000</v>
      </c>
      <c r="V3750" s="11">
        <v>2011</v>
      </c>
      <c r="W3750" s="11">
        <v>270</v>
      </c>
      <c r="X3750" s="11">
        <v>5.2</v>
      </c>
      <c r="Y3750" s="11">
        <v>1.33</v>
      </c>
      <c r="Z3750" s="12">
        <v>0</v>
      </c>
    </row>
    <row r="3751" spans="1:26" x14ac:dyDescent="0.25">
      <c r="A3751" s="8" t="s">
        <v>20</v>
      </c>
      <c r="B3751" s="9" t="s">
        <v>4051</v>
      </c>
      <c r="C3751" s="13">
        <v>195</v>
      </c>
      <c r="D3751" s="13">
        <v>91</v>
      </c>
      <c r="E3751" s="13">
        <v>19</v>
      </c>
      <c r="F3751" s="13">
        <v>260</v>
      </c>
      <c r="G3751" s="9" t="s">
        <v>1514</v>
      </c>
      <c r="H3751" s="13">
        <v>968</v>
      </c>
      <c r="I3751" s="13">
        <v>12055108</v>
      </c>
      <c r="J3751" s="9" t="s">
        <v>599</v>
      </c>
      <c r="K3751" s="9" t="s">
        <v>1074</v>
      </c>
      <c r="L3751" s="9"/>
      <c r="M3751" s="13"/>
      <c r="N3751" s="13"/>
      <c r="O3751" s="9"/>
      <c r="P3751" s="13"/>
      <c r="Q3751" s="13">
        <v>134</v>
      </c>
      <c r="R3751" s="9" t="s">
        <v>25</v>
      </c>
      <c r="S3751" s="9" t="s">
        <v>26</v>
      </c>
      <c r="T3751" s="9" t="s">
        <v>249</v>
      </c>
      <c r="U3751" s="13">
        <v>8000000</v>
      </c>
      <c r="V3751" s="13">
        <v>2008</v>
      </c>
      <c r="W3751" s="13">
        <v>934</v>
      </c>
      <c r="X3751" s="13">
        <v>6.9</v>
      </c>
      <c r="Y3751" s="13">
        <v>2.35</v>
      </c>
      <c r="Z3751" s="14">
        <v>0</v>
      </c>
    </row>
    <row r="3752" spans="1:26" x14ac:dyDescent="0.25">
      <c r="A3752" s="5" t="s">
        <v>20</v>
      </c>
      <c r="B3752" s="6" t="s">
        <v>3322</v>
      </c>
      <c r="C3752" s="11">
        <v>203</v>
      </c>
      <c r="D3752" s="11">
        <v>103</v>
      </c>
      <c r="E3752" s="11">
        <v>66</v>
      </c>
      <c r="F3752" s="11">
        <v>13</v>
      </c>
      <c r="G3752" s="6" t="s">
        <v>4052</v>
      </c>
      <c r="H3752" s="11">
        <v>155</v>
      </c>
      <c r="I3752" s="11">
        <v>27285953</v>
      </c>
      <c r="J3752" s="6" t="s">
        <v>497</v>
      </c>
      <c r="K3752" s="6" t="s">
        <v>2604</v>
      </c>
      <c r="L3752" s="6"/>
      <c r="M3752" s="11"/>
      <c r="N3752" s="11"/>
      <c r="O3752" s="6"/>
      <c r="P3752" s="11"/>
      <c r="Q3752" s="11">
        <v>214</v>
      </c>
      <c r="R3752" s="6" t="s">
        <v>25</v>
      </c>
      <c r="S3752" s="6" t="s">
        <v>26</v>
      </c>
      <c r="T3752" s="6" t="s">
        <v>249</v>
      </c>
      <c r="U3752" s="11">
        <v>5000000</v>
      </c>
      <c r="V3752" s="11">
        <v>2015</v>
      </c>
      <c r="W3752" s="11">
        <v>78</v>
      </c>
      <c r="X3752" s="11">
        <v>6.8</v>
      </c>
      <c r="Y3752" s="11">
        <v>1.85</v>
      </c>
      <c r="Z3752" s="12">
        <v>16000</v>
      </c>
    </row>
    <row r="3753" spans="1:26" x14ac:dyDescent="0.25">
      <c r="A3753" s="8" t="s">
        <v>20</v>
      </c>
      <c r="B3753" s="9" t="s">
        <v>4053</v>
      </c>
      <c r="C3753" s="13">
        <v>44</v>
      </c>
      <c r="D3753" s="13">
        <v>90</v>
      </c>
      <c r="E3753" s="13">
        <v>152</v>
      </c>
      <c r="F3753" s="13">
        <v>826</v>
      </c>
      <c r="G3753" s="9" t="s">
        <v>1054</v>
      </c>
      <c r="H3753" s="13">
        <v>21000</v>
      </c>
      <c r="I3753" s="13"/>
      <c r="J3753" s="9" t="s">
        <v>497</v>
      </c>
      <c r="K3753" s="9" t="s">
        <v>378</v>
      </c>
      <c r="L3753" s="9" t="s">
        <v>478</v>
      </c>
      <c r="M3753" s="13"/>
      <c r="N3753" s="13"/>
      <c r="O3753" s="9"/>
      <c r="P3753" s="13"/>
      <c r="Q3753" s="13">
        <v>87</v>
      </c>
      <c r="R3753" s="9" t="s">
        <v>25</v>
      </c>
      <c r="S3753" s="9" t="s">
        <v>26</v>
      </c>
      <c r="T3753" s="9" t="s">
        <v>54</v>
      </c>
      <c r="U3753" s="13">
        <v>8000000</v>
      </c>
      <c r="V3753" s="13">
        <v>1982</v>
      </c>
      <c r="W3753" s="13">
        <v>982</v>
      </c>
      <c r="X3753" s="13">
        <v>6.2</v>
      </c>
      <c r="Y3753" s="13">
        <v>1.85</v>
      </c>
      <c r="Z3753" s="14">
        <v>0</v>
      </c>
    </row>
    <row r="3754" spans="1:26" x14ac:dyDescent="0.25">
      <c r="A3754" s="5" t="s">
        <v>20</v>
      </c>
      <c r="B3754" s="6" t="s">
        <v>3903</v>
      </c>
      <c r="C3754" s="11">
        <v>14</v>
      </c>
      <c r="D3754" s="11">
        <v>141</v>
      </c>
      <c r="E3754" s="11">
        <v>54</v>
      </c>
      <c r="F3754" s="11">
        <v>70</v>
      </c>
      <c r="G3754" s="6" t="s">
        <v>4054</v>
      </c>
      <c r="H3754" s="11">
        <v>746</v>
      </c>
      <c r="I3754" s="11"/>
      <c r="J3754" s="6" t="s">
        <v>1074</v>
      </c>
      <c r="K3754" s="6" t="s">
        <v>5155</v>
      </c>
      <c r="L3754" s="6" t="s">
        <v>4459</v>
      </c>
      <c r="M3754" s="11" t="s">
        <v>5508</v>
      </c>
      <c r="N3754" s="11"/>
      <c r="O3754" s="6"/>
      <c r="P3754" s="11"/>
      <c r="Q3754" s="11">
        <v>33</v>
      </c>
      <c r="R3754" s="6" t="s">
        <v>25</v>
      </c>
      <c r="S3754" s="6" t="s">
        <v>26</v>
      </c>
      <c r="T3754" s="6" t="s">
        <v>42</v>
      </c>
      <c r="U3754" s="11">
        <v>5000000</v>
      </c>
      <c r="V3754" s="11">
        <v>1959</v>
      </c>
      <c r="W3754" s="11">
        <v>333</v>
      </c>
      <c r="X3754" s="11">
        <v>6.2</v>
      </c>
      <c r="Y3754" s="11">
        <v>2.2000000000000002</v>
      </c>
      <c r="Z3754" s="12">
        <v>270</v>
      </c>
    </row>
    <row r="3755" spans="1:26" x14ac:dyDescent="0.25">
      <c r="A3755" s="8" t="s">
        <v>20</v>
      </c>
      <c r="B3755" s="9" t="s">
        <v>4055</v>
      </c>
      <c r="C3755" s="13">
        <v>59</v>
      </c>
      <c r="D3755" s="13">
        <v>92</v>
      </c>
      <c r="E3755" s="13">
        <v>89</v>
      </c>
      <c r="F3755" s="13">
        <v>355</v>
      </c>
      <c r="G3755" s="9" t="s">
        <v>1528</v>
      </c>
      <c r="H3755" s="13">
        <v>729</v>
      </c>
      <c r="I3755" s="13">
        <v>11675178</v>
      </c>
      <c r="J3755" s="9" t="s">
        <v>599</v>
      </c>
      <c r="K3755" s="9"/>
      <c r="L3755" s="9"/>
      <c r="M3755" s="13"/>
      <c r="N3755" s="13"/>
      <c r="O3755" s="9"/>
      <c r="P3755" s="13"/>
      <c r="Q3755" s="13">
        <v>53</v>
      </c>
      <c r="R3755" s="9" t="s">
        <v>25</v>
      </c>
      <c r="S3755" s="9" t="s">
        <v>26</v>
      </c>
      <c r="T3755" s="9" t="s">
        <v>249</v>
      </c>
      <c r="U3755" s="13">
        <v>5000000</v>
      </c>
      <c r="V3755" s="13">
        <v>2016</v>
      </c>
      <c r="W3755" s="13">
        <v>706</v>
      </c>
      <c r="X3755" s="13">
        <v>3.5</v>
      </c>
      <c r="Y3755" s="13"/>
      <c r="Z3755" s="14">
        <v>11000</v>
      </c>
    </row>
    <row r="3756" spans="1:26" x14ac:dyDescent="0.25">
      <c r="A3756" s="5" t="s">
        <v>20</v>
      </c>
      <c r="B3756" s="6" t="s">
        <v>1479</v>
      </c>
      <c r="C3756" s="11">
        <v>45</v>
      </c>
      <c r="D3756" s="11">
        <v>99</v>
      </c>
      <c r="E3756" s="11">
        <v>1000</v>
      </c>
      <c r="F3756" s="11">
        <v>409</v>
      </c>
      <c r="G3756" s="6" t="s">
        <v>595</v>
      </c>
      <c r="H3756" s="11">
        <v>849</v>
      </c>
      <c r="I3756" s="11">
        <v>10572742</v>
      </c>
      <c r="J3756" s="6" t="s">
        <v>1074</v>
      </c>
      <c r="K3756" s="6" t="s">
        <v>4459</v>
      </c>
      <c r="L3756" s="6"/>
      <c r="M3756" s="11"/>
      <c r="N3756" s="11"/>
      <c r="O3756" s="6"/>
      <c r="P3756" s="11"/>
      <c r="Q3756" s="11">
        <v>21</v>
      </c>
      <c r="R3756" s="6" t="s">
        <v>25</v>
      </c>
      <c r="S3756" s="6" t="s">
        <v>26</v>
      </c>
      <c r="T3756" s="6" t="s">
        <v>27</v>
      </c>
      <c r="U3756" s="11">
        <v>8000000</v>
      </c>
      <c r="V3756" s="11">
        <v>2009</v>
      </c>
      <c r="W3756" s="11">
        <v>578</v>
      </c>
      <c r="X3756" s="11">
        <v>6.1</v>
      </c>
      <c r="Y3756" s="11">
        <v>1.85</v>
      </c>
      <c r="Z3756" s="12">
        <v>738</v>
      </c>
    </row>
    <row r="3757" spans="1:26" x14ac:dyDescent="0.25">
      <c r="A3757" s="8" t="s">
        <v>309</v>
      </c>
      <c r="B3757" s="9" t="s">
        <v>4056</v>
      </c>
      <c r="C3757" s="13">
        <v>42</v>
      </c>
      <c r="D3757" s="13">
        <v>79</v>
      </c>
      <c r="E3757" s="13">
        <v>57</v>
      </c>
      <c r="F3757" s="13">
        <v>99</v>
      </c>
      <c r="G3757" s="9" t="s">
        <v>4057</v>
      </c>
      <c r="H3757" s="13">
        <v>998</v>
      </c>
      <c r="I3757" s="13"/>
      <c r="J3757" s="9" t="s">
        <v>1074</v>
      </c>
      <c r="K3757" s="9" t="s">
        <v>4459</v>
      </c>
      <c r="L3757" s="9" t="s">
        <v>5508</v>
      </c>
      <c r="M3757" s="13"/>
      <c r="N3757" s="13"/>
      <c r="O3757" s="9"/>
      <c r="P3757" s="13"/>
      <c r="Q3757" s="13">
        <v>46</v>
      </c>
      <c r="R3757" s="9" t="s">
        <v>25</v>
      </c>
      <c r="S3757" s="9" t="s">
        <v>26</v>
      </c>
      <c r="T3757" s="9" t="s">
        <v>1602</v>
      </c>
      <c r="U3757" s="13">
        <v>800000</v>
      </c>
      <c r="V3757" s="13">
        <v>1932</v>
      </c>
      <c r="W3757" s="13">
        <v>164</v>
      </c>
      <c r="X3757" s="13">
        <v>6.6</v>
      </c>
      <c r="Y3757" s="13">
        <v>1.37</v>
      </c>
      <c r="Z3757" s="14">
        <v>213</v>
      </c>
    </row>
    <row r="3758" spans="1:26" x14ac:dyDescent="0.25">
      <c r="A3758" s="5" t="s">
        <v>20</v>
      </c>
      <c r="B3758" s="6" t="s">
        <v>2449</v>
      </c>
      <c r="C3758" s="11">
        <v>12</v>
      </c>
      <c r="D3758" s="11">
        <v>96</v>
      </c>
      <c r="E3758" s="11">
        <v>23</v>
      </c>
      <c r="F3758" s="11">
        <v>503</v>
      </c>
      <c r="G3758" s="6" t="s">
        <v>1097</v>
      </c>
      <c r="H3758" s="11">
        <v>927</v>
      </c>
      <c r="I3758" s="11">
        <v>9658370</v>
      </c>
      <c r="J3758" s="6" t="s">
        <v>599</v>
      </c>
      <c r="K3758" s="6" t="s">
        <v>4459</v>
      </c>
      <c r="L3758" s="6"/>
      <c r="M3758" s="11"/>
      <c r="N3758" s="11"/>
      <c r="O3758" s="6"/>
      <c r="P3758" s="11"/>
      <c r="Q3758" s="11">
        <v>9</v>
      </c>
      <c r="R3758" s="6" t="s">
        <v>25</v>
      </c>
      <c r="S3758" s="6" t="s">
        <v>26</v>
      </c>
      <c r="T3758" s="6" t="s">
        <v>249</v>
      </c>
      <c r="U3758" s="11">
        <v>5000000</v>
      </c>
      <c r="V3758" s="11">
        <v>2016</v>
      </c>
      <c r="W3758" s="11">
        <v>509</v>
      </c>
      <c r="X3758" s="11">
        <v>4.5</v>
      </c>
      <c r="Y3758" s="11"/>
      <c r="Z3758" s="12">
        <v>740</v>
      </c>
    </row>
    <row r="3759" spans="1:26" x14ac:dyDescent="0.25">
      <c r="A3759" s="8" t="s">
        <v>20</v>
      </c>
      <c r="B3759" s="9" t="s">
        <v>4058</v>
      </c>
      <c r="C3759" s="13">
        <v>29</v>
      </c>
      <c r="D3759" s="13">
        <v>82</v>
      </c>
      <c r="E3759" s="13">
        <v>99</v>
      </c>
      <c r="F3759" s="13">
        <v>44</v>
      </c>
      <c r="G3759" s="9" t="s">
        <v>4059</v>
      </c>
      <c r="H3759" s="13">
        <v>93</v>
      </c>
      <c r="I3759" s="13">
        <v>9628751</v>
      </c>
      <c r="J3759" s="9" t="s">
        <v>497</v>
      </c>
      <c r="K3759" s="9" t="s">
        <v>378</v>
      </c>
      <c r="L3759" s="9" t="s">
        <v>2809</v>
      </c>
      <c r="M3759" s="13" t="s">
        <v>4118</v>
      </c>
      <c r="N3759" s="13" t="s">
        <v>2970</v>
      </c>
      <c r="O3759" s="9"/>
      <c r="P3759" s="13"/>
      <c r="Q3759" s="13">
        <v>65</v>
      </c>
      <c r="R3759" s="9" t="s">
        <v>25</v>
      </c>
      <c r="S3759" s="9" t="s">
        <v>26</v>
      </c>
      <c r="T3759" s="9" t="s">
        <v>54</v>
      </c>
      <c r="U3759" s="13">
        <v>5000000</v>
      </c>
      <c r="V3759" s="13">
        <v>2000</v>
      </c>
      <c r="W3759" s="13">
        <v>45</v>
      </c>
      <c r="X3759" s="13">
        <v>5.9</v>
      </c>
      <c r="Y3759" s="13">
        <v>1.85</v>
      </c>
      <c r="Z3759" s="14">
        <v>207</v>
      </c>
    </row>
    <row r="3760" spans="1:26" x14ac:dyDescent="0.25">
      <c r="A3760" s="5" t="s">
        <v>20</v>
      </c>
      <c r="B3760" s="6" t="s">
        <v>4060</v>
      </c>
      <c r="C3760" s="11">
        <v>121</v>
      </c>
      <c r="D3760" s="11">
        <v>92</v>
      </c>
      <c r="E3760" s="11">
        <v>12</v>
      </c>
      <c r="F3760" s="11">
        <v>797</v>
      </c>
      <c r="G3760" s="6" t="s">
        <v>1218</v>
      </c>
      <c r="H3760" s="11">
        <v>3000</v>
      </c>
      <c r="I3760" s="11">
        <v>8786715</v>
      </c>
      <c r="J3760" s="6" t="s">
        <v>599</v>
      </c>
      <c r="K3760" s="6" t="s">
        <v>1074</v>
      </c>
      <c r="L3760" s="6"/>
      <c r="M3760" s="11"/>
      <c r="N3760" s="11"/>
      <c r="O3760" s="6"/>
      <c r="P3760" s="11"/>
      <c r="Q3760" s="11">
        <v>324</v>
      </c>
      <c r="R3760" s="6" t="s">
        <v>25</v>
      </c>
      <c r="S3760" s="6" t="s">
        <v>26</v>
      </c>
      <c r="T3760" s="6" t="s">
        <v>27</v>
      </c>
      <c r="U3760" s="11">
        <v>5000000</v>
      </c>
      <c r="V3760" s="11">
        <v>2004</v>
      </c>
      <c r="W3760" s="11">
        <v>835</v>
      </c>
      <c r="X3760" s="11">
        <v>6.9</v>
      </c>
      <c r="Y3760" s="11">
        <v>1.85</v>
      </c>
      <c r="Z3760" s="12">
        <v>0</v>
      </c>
    </row>
    <row r="3761" spans="1:26" x14ac:dyDescent="0.25">
      <c r="A3761" s="8" t="s">
        <v>20</v>
      </c>
      <c r="B3761" s="9" t="s">
        <v>4061</v>
      </c>
      <c r="C3761" s="13">
        <v>135</v>
      </c>
      <c r="D3761" s="13">
        <v>112</v>
      </c>
      <c r="E3761" s="13">
        <v>66</v>
      </c>
      <c r="F3761" s="13">
        <v>21</v>
      </c>
      <c r="G3761" s="9" t="s">
        <v>4062</v>
      </c>
      <c r="H3761" s="13">
        <v>150</v>
      </c>
      <c r="I3761" s="13">
        <v>3432342</v>
      </c>
      <c r="J3761" s="9" t="s">
        <v>599</v>
      </c>
      <c r="K3761" s="9" t="s">
        <v>5507</v>
      </c>
      <c r="L3761" s="9" t="s">
        <v>1074</v>
      </c>
      <c r="M3761" s="13" t="s">
        <v>5505</v>
      </c>
      <c r="N3761" s="13" t="s">
        <v>4459</v>
      </c>
      <c r="O3761" s="9"/>
      <c r="P3761" s="13"/>
      <c r="Q3761" s="13">
        <v>166</v>
      </c>
      <c r="R3761" s="9" t="s">
        <v>537</v>
      </c>
      <c r="S3761" s="9" t="s">
        <v>121</v>
      </c>
      <c r="T3761" s="9" t="s">
        <v>249</v>
      </c>
      <c r="U3761" s="13">
        <v>6000000</v>
      </c>
      <c r="V3761" s="13">
        <v>2003</v>
      </c>
      <c r="W3761" s="13">
        <v>28</v>
      </c>
      <c r="X3761" s="13">
        <v>7.7</v>
      </c>
      <c r="Y3761" s="13">
        <v>2.35</v>
      </c>
      <c r="Z3761" s="14">
        <v>0</v>
      </c>
    </row>
    <row r="3762" spans="1:26" x14ac:dyDescent="0.25">
      <c r="A3762" s="5" t="s">
        <v>20</v>
      </c>
      <c r="B3762" s="6" t="s">
        <v>1438</v>
      </c>
      <c r="C3762" s="11">
        <v>27</v>
      </c>
      <c r="D3762" s="11">
        <v>106</v>
      </c>
      <c r="E3762" s="11">
        <v>44</v>
      </c>
      <c r="F3762" s="11">
        <v>136</v>
      </c>
      <c r="G3762" s="6" t="s">
        <v>3625</v>
      </c>
      <c r="H3762" s="11">
        <v>559</v>
      </c>
      <c r="I3762" s="11"/>
      <c r="J3762" s="6" t="s">
        <v>378</v>
      </c>
      <c r="K3762" s="6" t="s">
        <v>1074</v>
      </c>
      <c r="L3762" s="6" t="s">
        <v>4459</v>
      </c>
      <c r="M3762" s="11"/>
      <c r="N3762" s="11"/>
      <c r="O3762" s="6"/>
      <c r="P3762" s="11"/>
      <c r="Q3762" s="11">
        <v>90</v>
      </c>
      <c r="R3762" s="6" t="s">
        <v>25</v>
      </c>
      <c r="S3762" s="6" t="s">
        <v>26</v>
      </c>
      <c r="T3762" s="6" t="s">
        <v>54</v>
      </c>
      <c r="U3762" s="11">
        <v>5000000</v>
      </c>
      <c r="V3762" s="11">
        <v>1976</v>
      </c>
      <c r="W3762" s="11">
        <v>249</v>
      </c>
      <c r="X3762" s="11">
        <v>6.6</v>
      </c>
      <c r="Y3762" s="11">
        <v>1.85</v>
      </c>
      <c r="Z3762" s="12">
        <v>672</v>
      </c>
    </row>
    <row r="3763" spans="1:26" x14ac:dyDescent="0.25">
      <c r="A3763" s="8" t="s">
        <v>20</v>
      </c>
      <c r="B3763" s="9" t="s">
        <v>4063</v>
      </c>
      <c r="C3763" s="13">
        <v>56</v>
      </c>
      <c r="D3763" s="13">
        <v>90</v>
      </c>
      <c r="E3763" s="13">
        <v>23</v>
      </c>
      <c r="F3763" s="13">
        <v>560</v>
      </c>
      <c r="G3763" s="9" t="s">
        <v>2569</v>
      </c>
      <c r="H3763" s="13">
        <v>847</v>
      </c>
      <c r="I3763" s="13">
        <v>6755271</v>
      </c>
      <c r="J3763" s="9" t="s">
        <v>1786</v>
      </c>
      <c r="K3763" s="9" t="s">
        <v>2604</v>
      </c>
      <c r="L3763" s="9"/>
      <c r="M3763" s="13"/>
      <c r="N3763" s="13"/>
      <c r="O3763" s="9"/>
      <c r="P3763" s="13"/>
      <c r="Q3763" s="13">
        <v>131</v>
      </c>
      <c r="R3763" s="9" t="s">
        <v>25</v>
      </c>
      <c r="S3763" s="9" t="s">
        <v>26</v>
      </c>
      <c r="T3763" s="9" t="s">
        <v>249</v>
      </c>
      <c r="U3763" s="13">
        <v>5000000</v>
      </c>
      <c r="V3763" s="13">
        <v>2001</v>
      </c>
      <c r="W3763" s="13">
        <v>591</v>
      </c>
      <c r="X3763" s="13">
        <v>5.3</v>
      </c>
      <c r="Y3763" s="13">
        <v>1.85</v>
      </c>
      <c r="Z3763" s="14">
        <v>327</v>
      </c>
    </row>
    <row r="3764" spans="1:26" x14ac:dyDescent="0.25">
      <c r="A3764" s="5" t="s">
        <v>309</v>
      </c>
      <c r="B3764" s="6" t="s">
        <v>3797</v>
      </c>
      <c r="C3764" s="11">
        <v>22</v>
      </c>
      <c r="D3764" s="11">
        <v>126</v>
      </c>
      <c r="E3764" s="11">
        <v>82</v>
      </c>
      <c r="F3764" s="11">
        <v>576</v>
      </c>
      <c r="G3764" s="6" t="s">
        <v>2858</v>
      </c>
      <c r="H3764" s="11">
        <v>11000</v>
      </c>
      <c r="I3764" s="11"/>
      <c r="J3764" s="6" t="s">
        <v>497</v>
      </c>
      <c r="K3764" s="6" t="s">
        <v>1074</v>
      </c>
      <c r="L3764" s="6" t="s">
        <v>5508</v>
      </c>
      <c r="M3764" s="11"/>
      <c r="N3764" s="11"/>
      <c r="O3764" s="6"/>
      <c r="P3764" s="11"/>
      <c r="Q3764" s="11">
        <v>80</v>
      </c>
      <c r="R3764" s="6" t="s">
        <v>25</v>
      </c>
      <c r="S3764" s="6" t="s">
        <v>34</v>
      </c>
      <c r="T3764" s="6" t="s">
        <v>54</v>
      </c>
      <c r="U3764" s="11">
        <v>5000000</v>
      </c>
      <c r="V3764" s="11">
        <v>1978</v>
      </c>
      <c r="W3764" s="11">
        <v>794</v>
      </c>
      <c r="X3764" s="11">
        <v>6.3</v>
      </c>
      <c r="Y3764" s="11">
        <v>2.35</v>
      </c>
      <c r="Z3764" s="12">
        <v>729</v>
      </c>
    </row>
    <row r="3765" spans="1:26" x14ac:dyDescent="0.25">
      <c r="A3765" s="8" t="s">
        <v>20</v>
      </c>
      <c r="B3765" s="9" t="s">
        <v>4064</v>
      </c>
      <c r="C3765" s="13">
        <v>59</v>
      </c>
      <c r="D3765" s="13">
        <v>150</v>
      </c>
      <c r="E3765" s="13">
        <v>3</v>
      </c>
      <c r="F3765" s="13">
        <v>448</v>
      </c>
      <c r="G3765" s="9" t="s">
        <v>2428</v>
      </c>
      <c r="H3765" s="13">
        <v>859</v>
      </c>
      <c r="I3765" s="13">
        <v>6157157</v>
      </c>
      <c r="J3765" s="9" t="s">
        <v>599</v>
      </c>
      <c r="K3765" s="9" t="s">
        <v>1074</v>
      </c>
      <c r="L3765" s="9"/>
      <c r="M3765" s="13"/>
      <c r="N3765" s="13"/>
      <c r="O3765" s="9"/>
      <c r="P3765" s="13"/>
      <c r="Q3765" s="13">
        <v>198</v>
      </c>
      <c r="R3765" s="9" t="s">
        <v>25</v>
      </c>
      <c r="S3765" s="9" t="s">
        <v>26</v>
      </c>
      <c r="T3765" s="9" t="s">
        <v>27</v>
      </c>
      <c r="U3765" s="13">
        <v>5000000</v>
      </c>
      <c r="V3765" s="13">
        <v>1989</v>
      </c>
      <c r="W3765" s="13">
        <v>448</v>
      </c>
      <c r="X3765" s="13">
        <v>7</v>
      </c>
      <c r="Y3765" s="13">
        <v>1.85</v>
      </c>
      <c r="Z3765" s="14">
        <v>0</v>
      </c>
    </row>
    <row r="3766" spans="1:26" x14ac:dyDescent="0.25">
      <c r="A3766" s="5" t="s">
        <v>20</v>
      </c>
      <c r="B3766" s="6" t="s">
        <v>4065</v>
      </c>
      <c r="C3766" s="11">
        <v>61</v>
      </c>
      <c r="D3766" s="11">
        <v>90</v>
      </c>
      <c r="E3766" s="11">
        <v>4</v>
      </c>
      <c r="F3766" s="11">
        <v>556</v>
      </c>
      <c r="G3766" s="6" t="s">
        <v>22</v>
      </c>
      <c r="H3766" s="11">
        <v>2000</v>
      </c>
      <c r="I3766" s="11">
        <v>6088249</v>
      </c>
      <c r="J3766" s="6" t="s">
        <v>599</v>
      </c>
      <c r="K3766" s="6"/>
      <c r="L3766" s="6"/>
      <c r="M3766" s="11"/>
      <c r="N3766" s="11"/>
      <c r="O3766" s="6"/>
      <c r="P3766" s="11"/>
      <c r="Q3766" s="11">
        <v>202</v>
      </c>
      <c r="R3766" s="6" t="s">
        <v>25</v>
      </c>
      <c r="S3766" s="6" t="s">
        <v>26</v>
      </c>
      <c r="T3766" s="6" t="s">
        <v>249</v>
      </c>
      <c r="U3766" s="11"/>
      <c r="V3766" s="11">
        <v>2006</v>
      </c>
      <c r="W3766" s="11">
        <v>936</v>
      </c>
      <c r="X3766" s="11">
        <v>7</v>
      </c>
      <c r="Y3766" s="11">
        <v>2.35</v>
      </c>
      <c r="Z3766" s="12">
        <v>0</v>
      </c>
    </row>
    <row r="3767" spans="1:26" x14ac:dyDescent="0.25">
      <c r="A3767" s="8" t="s">
        <v>20</v>
      </c>
      <c r="B3767" s="9" t="s">
        <v>3628</v>
      </c>
      <c r="C3767" s="13">
        <v>60</v>
      </c>
      <c r="D3767" s="13">
        <v>91</v>
      </c>
      <c r="E3767" s="13">
        <v>84</v>
      </c>
      <c r="F3767" s="13">
        <v>572</v>
      </c>
      <c r="G3767" s="9" t="s">
        <v>1311</v>
      </c>
      <c r="H3767" s="13">
        <v>1000</v>
      </c>
      <c r="I3767" s="13">
        <v>5480318</v>
      </c>
      <c r="J3767" s="9" t="s">
        <v>599</v>
      </c>
      <c r="K3767" s="9" t="s">
        <v>1074</v>
      </c>
      <c r="L3767" s="9"/>
      <c r="M3767" s="13"/>
      <c r="N3767" s="13"/>
      <c r="O3767" s="9"/>
      <c r="P3767" s="13"/>
      <c r="Q3767" s="13">
        <v>79</v>
      </c>
      <c r="R3767" s="9" t="s">
        <v>25</v>
      </c>
      <c r="S3767" s="9" t="s">
        <v>26</v>
      </c>
      <c r="T3767" s="9" t="s">
        <v>249</v>
      </c>
      <c r="U3767" s="13">
        <v>5000000</v>
      </c>
      <c r="V3767" s="13">
        <v>1998</v>
      </c>
      <c r="W3767" s="13">
        <v>778</v>
      </c>
      <c r="X3767" s="13">
        <v>6.6</v>
      </c>
      <c r="Y3767" s="13">
        <v>1.85</v>
      </c>
      <c r="Z3767" s="14">
        <v>462</v>
      </c>
    </row>
    <row r="3768" spans="1:26" x14ac:dyDescent="0.25">
      <c r="A3768" s="5" t="s">
        <v>20</v>
      </c>
      <c r="B3768" s="6" t="s">
        <v>2267</v>
      </c>
      <c r="C3768" s="11">
        <v>164</v>
      </c>
      <c r="D3768" s="11">
        <v>145</v>
      </c>
      <c r="E3768" s="11">
        <v>0</v>
      </c>
      <c r="F3768" s="11">
        <v>392</v>
      </c>
      <c r="G3768" s="6" t="s">
        <v>4066</v>
      </c>
      <c r="H3768" s="11">
        <v>973</v>
      </c>
      <c r="I3768" s="11"/>
      <c r="J3768" s="6" t="s">
        <v>3495</v>
      </c>
      <c r="K3768" s="6"/>
      <c r="L3768" s="6"/>
      <c r="M3768" s="11"/>
      <c r="N3768" s="11"/>
      <c r="O3768" s="6"/>
      <c r="P3768" s="11"/>
      <c r="Q3768" s="11">
        <v>565</v>
      </c>
      <c r="R3768" s="6" t="s">
        <v>25</v>
      </c>
      <c r="S3768" s="6" t="s">
        <v>1943</v>
      </c>
      <c r="T3768" s="6" t="s">
        <v>27</v>
      </c>
      <c r="U3768" s="11">
        <v>5000000</v>
      </c>
      <c r="V3768" s="11">
        <v>1968</v>
      </c>
      <c r="W3768" s="11">
        <v>423</v>
      </c>
      <c r="X3768" s="11">
        <v>8.6</v>
      </c>
      <c r="Y3768" s="11">
        <v>2.35</v>
      </c>
      <c r="Z3768" s="12">
        <v>10000</v>
      </c>
    </row>
    <row r="3769" spans="1:26" x14ac:dyDescent="0.25">
      <c r="A3769" s="8" t="s">
        <v>20</v>
      </c>
      <c r="B3769" s="9" t="s">
        <v>114</v>
      </c>
      <c r="C3769" s="13">
        <v>81</v>
      </c>
      <c r="D3769" s="13">
        <v>95</v>
      </c>
      <c r="E3769" s="13">
        <v>4000</v>
      </c>
      <c r="F3769" s="13">
        <v>334</v>
      </c>
      <c r="G3769" s="9" t="s">
        <v>1517</v>
      </c>
      <c r="H3769" s="13">
        <v>4000</v>
      </c>
      <c r="I3769" s="13">
        <v>5308707</v>
      </c>
      <c r="J3769" s="9" t="s">
        <v>599</v>
      </c>
      <c r="K3769" s="9" t="s">
        <v>5507</v>
      </c>
      <c r="L3769" s="9" t="s">
        <v>1074</v>
      </c>
      <c r="M3769" s="13" t="s">
        <v>2604</v>
      </c>
      <c r="N3769" s="13"/>
      <c r="O3769" s="9"/>
      <c r="P3769" s="13"/>
      <c r="Q3769" s="13">
        <v>165</v>
      </c>
      <c r="R3769" s="9" t="s">
        <v>25</v>
      </c>
      <c r="S3769" s="9" t="s">
        <v>26</v>
      </c>
      <c r="T3769" s="9" t="s">
        <v>249</v>
      </c>
      <c r="U3769" s="13">
        <v>5000000</v>
      </c>
      <c r="V3769" s="13">
        <v>2001</v>
      </c>
      <c r="W3769" s="13">
        <v>585</v>
      </c>
      <c r="X3769" s="13">
        <v>6.4</v>
      </c>
      <c r="Y3769" s="13">
        <v>1.85</v>
      </c>
      <c r="Z3769" s="14">
        <v>393</v>
      </c>
    </row>
    <row r="3770" spans="1:26" x14ac:dyDescent="0.25">
      <c r="A3770" s="5" t="s">
        <v>20</v>
      </c>
      <c r="B3770" s="6" t="s">
        <v>301</v>
      </c>
      <c r="C3770" s="11">
        <v>415</v>
      </c>
      <c r="D3770" s="11">
        <v>97</v>
      </c>
      <c r="E3770" s="11">
        <v>0</v>
      </c>
      <c r="F3770" s="11">
        <v>372</v>
      </c>
      <c r="G3770" s="6" t="s">
        <v>4067</v>
      </c>
      <c r="H3770" s="11">
        <v>18000</v>
      </c>
      <c r="I3770" s="11">
        <v>5009677</v>
      </c>
      <c r="J3770" s="6" t="s">
        <v>1074</v>
      </c>
      <c r="K3770" s="6" t="s">
        <v>5505</v>
      </c>
      <c r="L3770" s="6" t="s">
        <v>2970</v>
      </c>
      <c r="M3770" s="11"/>
      <c r="N3770" s="11"/>
      <c r="O3770" s="6"/>
      <c r="P3770" s="11"/>
      <c r="Q3770" s="11">
        <v>485</v>
      </c>
      <c r="R3770" s="6" t="s">
        <v>25</v>
      </c>
      <c r="S3770" s="6" t="s">
        <v>34</v>
      </c>
      <c r="T3770" s="6" t="s">
        <v>249</v>
      </c>
      <c r="U3770" s="11">
        <v>5000000</v>
      </c>
      <c r="V3770" s="11">
        <v>2009</v>
      </c>
      <c r="W3770" s="11">
        <v>572</v>
      </c>
      <c r="X3770" s="11">
        <v>7.9</v>
      </c>
      <c r="Y3770" s="11">
        <v>2.35</v>
      </c>
      <c r="Z3770" s="12">
        <v>47000</v>
      </c>
    </row>
    <row r="3771" spans="1:26" x14ac:dyDescent="0.25">
      <c r="A3771" s="8" t="s">
        <v>20</v>
      </c>
      <c r="B3771" s="9" t="s">
        <v>3572</v>
      </c>
      <c r="C3771" s="13">
        <v>43</v>
      </c>
      <c r="D3771" s="13">
        <v>90</v>
      </c>
      <c r="E3771" s="13">
        <v>7</v>
      </c>
      <c r="F3771" s="13">
        <v>701</v>
      </c>
      <c r="G3771" s="9" t="s">
        <v>798</v>
      </c>
      <c r="H3771" s="13">
        <v>2000</v>
      </c>
      <c r="I3771" s="13">
        <v>4328294</v>
      </c>
      <c r="J3771" s="9" t="s">
        <v>599</v>
      </c>
      <c r="K3771" s="9"/>
      <c r="L3771" s="9"/>
      <c r="M3771" s="13"/>
      <c r="N3771" s="13"/>
      <c r="O3771" s="9"/>
      <c r="P3771" s="13"/>
      <c r="Q3771" s="13">
        <v>41</v>
      </c>
      <c r="R3771" s="9" t="s">
        <v>25</v>
      </c>
      <c r="S3771" s="9" t="s">
        <v>26</v>
      </c>
      <c r="T3771" s="9" t="s">
        <v>27</v>
      </c>
      <c r="U3771" s="13"/>
      <c r="V3771" s="13">
        <v>2006</v>
      </c>
      <c r="W3771" s="13">
        <v>847</v>
      </c>
      <c r="X3771" s="13">
        <v>5.4</v>
      </c>
      <c r="Y3771" s="13">
        <v>1.85</v>
      </c>
      <c r="Z3771" s="14">
        <v>249</v>
      </c>
    </row>
    <row r="3772" spans="1:26" x14ac:dyDescent="0.25">
      <c r="A3772" s="5" t="s">
        <v>20</v>
      </c>
      <c r="B3772" s="6" t="s">
        <v>4068</v>
      </c>
      <c r="C3772" s="11">
        <v>7</v>
      </c>
      <c r="D3772" s="11">
        <v>41</v>
      </c>
      <c r="E3772" s="11">
        <v>0</v>
      </c>
      <c r="F3772" s="11">
        <v>0</v>
      </c>
      <c r="G3772" s="6" t="s">
        <v>4069</v>
      </c>
      <c r="H3772" s="11">
        <v>55</v>
      </c>
      <c r="I3772" s="11">
        <v>4074023</v>
      </c>
      <c r="J3772" s="6" t="s">
        <v>41</v>
      </c>
      <c r="K3772" s="6"/>
      <c r="L3772" s="6"/>
      <c r="M3772" s="11"/>
      <c r="N3772" s="11"/>
      <c r="O3772" s="6"/>
      <c r="P3772" s="11"/>
      <c r="Q3772" s="11">
        <v>4</v>
      </c>
      <c r="R3772" s="6" t="s">
        <v>25</v>
      </c>
      <c r="S3772" s="6" t="s">
        <v>34</v>
      </c>
      <c r="T3772" s="6" t="s">
        <v>42</v>
      </c>
      <c r="U3772" s="11">
        <v>5000000</v>
      </c>
      <c r="V3772" s="11">
        <v>2010</v>
      </c>
      <c r="W3772" s="11">
        <v>0</v>
      </c>
      <c r="X3772" s="11">
        <v>6.9</v>
      </c>
      <c r="Y3772" s="11">
        <v>1.78</v>
      </c>
      <c r="Z3772" s="12">
        <v>89</v>
      </c>
    </row>
    <row r="3773" spans="1:26" x14ac:dyDescent="0.25">
      <c r="A3773" s="8" t="s">
        <v>20</v>
      </c>
      <c r="B3773" s="9" t="s">
        <v>2261</v>
      </c>
      <c r="C3773" s="13">
        <v>120</v>
      </c>
      <c r="D3773" s="13">
        <v>112</v>
      </c>
      <c r="E3773" s="13">
        <v>460</v>
      </c>
      <c r="F3773" s="13">
        <v>395</v>
      </c>
      <c r="G3773" s="9" t="s">
        <v>2242</v>
      </c>
      <c r="H3773" s="13">
        <v>990</v>
      </c>
      <c r="I3773" s="13">
        <v>4306697</v>
      </c>
      <c r="J3773" s="9" t="s">
        <v>1074</v>
      </c>
      <c r="K3773" s="9"/>
      <c r="L3773" s="9"/>
      <c r="M3773" s="13"/>
      <c r="N3773" s="13"/>
      <c r="O3773" s="9"/>
      <c r="P3773" s="13"/>
      <c r="Q3773" s="13">
        <v>196</v>
      </c>
      <c r="R3773" s="9" t="s">
        <v>25</v>
      </c>
      <c r="S3773" s="9" t="s">
        <v>121</v>
      </c>
      <c r="T3773" s="9" t="s">
        <v>249</v>
      </c>
      <c r="U3773" s="13">
        <v>5000000</v>
      </c>
      <c r="V3773" s="13">
        <v>1997</v>
      </c>
      <c r="W3773" s="13">
        <v>900</v>
      </c>
      <c r="X3773" s="13">
        <v>7.7</v>
      </c>
      <c r="Y3773" s="13">
        <v>2.35</v>
      </c>
      <c r="Z3773" s="14">
        <v>920</v>
      </c>
    </row>
    <row r="3774" spans="1:26" x14ac:dyDescent="0.25">
      <c r="A3774" s="5" t="s">
        <v>20</v>
      </c>
      <c r="B3774" s="6" t="s">
        <v>4070</v>
      </c>
      <c r="C3774" s="11">
        <v>195</v>
      </c>
      <c r="D3774" s="11">
        <v>122</v>
      </c>
      <c r="E3774" s="11">
        <v>22</v>
      </c>
      <c r="F3774" s="11">
        <v>32</v>
      </c>
      <c r="G3774" s="6" t="s">
        <v>1398</v>
      </c>
      <c r="H3774" s="11">
        <v>186</v>
      </c>
      <c r="I3774" s="11">
        <v>3950029</v>
      </c>
      <c r="J3774" s="6" t="s">
        <v>1074</v>
      </c>
      <c r="K3774" s="6"/>
      <c r="L3774" s="6"/>
      <c r="M3774" s="11"/>
      <c r="N3774" s="11"/>
      <c r="O3774" s="6"/>
      <c r="P3774" s="11"/>
      <c r="Q3774" s="11">
        <v>89</v>
      </c>
      <c r="R3774" s="6" t="s">
        <v>537</v>
      </c>
      <c r="S3774" s="6" t="s">
        <v>538</v>
      </c>
      <c r="T3774" s="6" t="s">
        <v>27</v>
      </c>
      <c r="U3774" s="11">
        <v>4000000</v>
      </c>
      <c r="V3774" s="11">
        <v>2010</v>
      </c>
      <c r="W3774" s="11">
        <v>135</v>
      </c>
      <c r="X3774" s="11">
        <v>7.2</v>
      </c>
      <c r="Y3774" s="11">
        <v>2.35</v>
      </c>
      <c r="Z3774" s="12">
        <v>0</v>
      </c>
    </row>
    <row r="3775" spans="1:26" x14ac:dyDescent="0.25">
      <c r="A3775" s="8" t="s">
        <v>20</v>
      </c>
      <c r="B3775" s="9" t="s">
        <v>4071</v>
      </c>
      <c r="C3775" s="13">
        <v>109</v>
      </c>
      <c r="D3775" s="13">
        <v>110</v>
      </c>
      <c r="E3775" s="13">
        <v>19</v>
      </c>
      <c r="F3775" s="13">
        <v>39</v>
      </c>
      <c r="G3775" s="9" t="s">
        <v>1060</v>
      </c>
      <c r="H3775" s="13">
        <v>25000</v>
      </c>
      <c r="I3775" s="13">
        <v>4040588</v>
      </c>
      <c r="J3775" s="9" t="s">
        <v>599</v>
      </c>
      <c r="K3775" s="9" t="s">
        <v>1074</v>
      </c>
      <c r="L3775" s="9"/>
      <c r="M3775" s="13"/>
      <c r="N3775" s="13"/>
      <c r="O3775" s="9"/>
      <c r="P3775" s="13"/>
      <c r="Q3775" s="13">
        <v>89</v>
      </c>
      <c r="R3775" s="9" t="s">
        <v>25</v>
      </c>
      <c r="S3775" s="9" t="s">
        <v>26</v>
      </c>
      <c r="T3775" s="9" t="s">
        <v>27</v>
      </c>
      <c r="U3775" s="13">
        <v>5000000</v>
      </c>
      <c r="V3775" s="13">
        <v>2008</v>
      </c>
      <c r="W3775" s="13">
        <v>579</v>
      </c>
      <c r="X3775" s="13">
        <v>6.8</v>
      </c>
      <c r="Y3775" s="13">
        <v>2.35</v>
      </c>
      <c r="Z3775" s="14">
        <v>0</v>
      </c>
    </row>
    <row r="3776" spans="1:26" x14ac:dyDescent="0.25">
      <c r="A3776" s="5" t="s">
        <v>20</v>
      </c>
      <c r="B3776" s="6" t="s">
        <v>4072</v>
      </c>
      <c r="C3776" s="11">
        <v>21</v>
      </c>
      <c r="D3776" s="11">
        <v>87</v>
      </c>
      <c r="E3776" s="11">
        <v>3</v>
      </c>
      <c r="F3776" s="11">
        <v>83</v>
      </c>
      <c r="G3776" s="6" t="s">
        <v>4073</v>
      </c>
      <c r="H3776" s="11">
        <v>922</v>
      </c>
      <c r="I3776" s="11"/>
      <c r="J3776" s="6" t="s">
        <v>599</v>
      </c>
      <c r="K3776" s="6" t="s">
        <v>2909</v>
      </c>
      <c r="L3776" s="6" t="s">
        <v>2970</v>
      </c>
      <c r="M3776" s="11"/>
      <c r="N3776" s="11"/>
      <c r="O3776" s="6"/>
      <c r="P3776" s="11"/>
      <c r="Q3776" s="11">
        <v>32</v>
      </c>
      <c r="R3776" s="6" t="s">
        <v>25</v>
      </c>
      <c r="S3776" s="6" t="s">
        <v>26</v>
      </c>
      <c r="T3776" s="6" t="s">
        <v>249</v>
      </c>
      <c r="U3776" s="11">
        <v>5000000</v>
      </c>
      <c r="V3776" s="11">
        <v>1982</v>
      </c>
      <c r="W3776" s="11">
        <v>162</v>
      </c>
      <c r="X3776" s="11">
        <v>6.2</v>
      </c>
      <c r="Y3776" s="11"/>
      <c r="Z3776" s="12">
        <v>323</v>
      </c>
    </row>
    <row r="3777" spans="1:26" x14ac:dyDescent="0.25">
      <c r="A3777" s="8" t="s">
        <v>20</v>
      </c>
      <c r="B3777" s="9" t="s">
        <v>84</v>
      </c>
      <c r="C3777" s="13">
        <v>93</v>
      </c>
      <c r="D3777" s="13">
        <v>108</v>
      </c>
      <c r="E3777" s="13">
        <v>0</v>
      </c>
      <c r="F3777" s="13">
        <v>88</v>
      </c>
      <c r="G3777" s="9" t="s">
        <v>1745</v>
      </c>
      <c r="H3777" s="13">
        <v>14000</v>
      </c>
      <c r="I3777" s="13">
        <v>3049135</v>
      </c>
      <c r="J3777" s="9" t="s">
        <v>3170</v>
      </c>
      <c r="K3777" s="9" t="s">
        <v>5507</v>
      </c>
      <c r="L3777" s="9" t="s">
        <v>1074</v>
      </c>
      <c r="M3777" s="13" t="s">
        <v>4459</v>
      </c>
      <c r="N3777" s="13" t="s">
        <v>2604</v>
      </c>
      <c r="O3777" s="9"/>
      <c r="P3777" s="13"/>
      <c r="Q3777" s="13">
        <v>265</v>
      </c>
      <c r="R3777" s="9" t="s">
        <v>25</v>
      </c>
      <c r="S3777" s="9" t="s">
        <v>87</v>
      </c>
      <c r="T3777" s="9" t="s">
        <v>249</v>
      </c>
      <c r="U3777" s="13">
        <v>5000000</v>
      </c>
      <c r="V3777" s="13">
        <v>1994</v>
      </c>
      <c r="W3777" s="13">
        <v>433</v>
      </c>
      <c r="X3777" s="13">
        <v>7.4</v>
      </c>
      <c r="Y3777" s="13">
        <v>2.35</v>
      </c>
      <c r="Z3777" s="14">
        <v>0</v>
      </c>
    </row>
    <row r="3778" spans="1:26" x14ac:dyDescent="0.25">
      <c r="A3778" s="5" t="s">
        <v>20</v>
      </c>
      <c r="B3778" s="6" t="s">
        <v>3256</v>
      </c>
      <c r="C3778" s="11">
        <v>12</v>
      </c>
      <c r="D3778" s="11">
        <v>121</v>
      </c>
      <c r="E3778" s="11">
        <v>35</v>
      </c>
      <c r="F3778" s="11">
        <v>473</v>
      </c>
      <c r="G3778" s="6" t="s">
        <v>4074</v>
      </c>
      <c r="H3778" s="11">
        <v>4000</v>
      </c>
      <c r="I3778" s="11">
        <v>4700361</v>
      </c>
      <c r="J3778" s="6" t="s">
        <v>1074</v>
      </c>
      <c r="K3778" s="6"/>
      <c r="L3778" s="6"/>
      <c r="M3778" s="11"/>
      <c r="N3778" s="11"/>
      <c r="O3778" s="6"/>
      <c r="P3778" s="11"/>
      <c r="Q3778" s="11">
        <v>29</v>
      </c>
      <c r="R3778" s="6" t="s">
        <v>25</v>
      </c>
      <c r="S3778" s="6" t="s">
        <v>26</v>
      </c>
      <c r="T3778" s="6" t="s">
        <v>27</v>
      </c>
      <c r="U3778" s="11">
        <v>5000000</v>
      </c>
      <c r="V3778" s="11">
        <v>2015</v>
      </c>
      <c r="W3778" s="11">
        <v>849</v>
      </c>
      <c r="X3778" s="11">
        <v>4.5999999999999996</v>
      </c>
      <c r="Y3778" s="11">
        <v>2.35</v>
      </c>
      <c r="Z3778" s="12">
        <v>0</v>
      </c>
    </row>
    <row r="3779" spans="1:26" x14ac:dyDescent="0.25">
      <c r="A3779" s="8" t="s">
        <v>20</v>
      </c>
      <c r="B3779" s="9" t="s">
        <v>4075</v>
      </c>
      <c r="C3779" s="13">
        <v>155</v>
      </c>
      <c r="D3779" s="13">
        <v>97</v>
      </c>
      <c r="E3779" s="13">
        <v>7</v>
      </c>
      <c r="F3779" s="13">
        <v>939</v>
      </c>
      <c r="G3779" s="9" t="s">
        <v>3769</v>
      </c>
      <c r="H3779" s="13">
        <v>8000</v>
      </c>
      <c r="I3779" s="13">
        <v>2711210</v>
      </c>
      <c r="J3779" s="9" t="s">
        <v>599</v>
      </c>
      <c r="K3779" s="9" t="s">
        <v>1074</v>
      </c>
      <c r="L3779" s="9"/>
      <c r="M3779" s="13"/>
      <c r="N3779" s="13"/>
      <c r="O3779" s="9"/>
      <c r="P3779" s="13"/>
      <c r="Q3779" s="13">
        <v>86</v>
      </c>
      <c r="R3779" s="9" t="s">
        <v>25</v>
      </c>
      <c r="S3779" s="9" t="s">
        <v>26</v>
      </c>
      <c r="T3779" s="9" t="s">
        <v>249</v>
      </c>
      <c r="U3779" s="13">
        <v>5000000</v>
      </c>
      <c r="V3779" s="13">
        <v>2010</v>
      </c>
      <c r="W3779" s="13">
        <v>981</v>
      </c>
      <c r="X3779" s="13">
        <v>6.4</v>
      </c>
      <c r="Y3779" s="13">
        <v>2.35</v>
      </c>
      <c r="Z3779" s="14">
        <v>0</v>
      </c>
    </row>
    <row r="3780" spans="1:26" x14ac:dyDescent="0.25">
      <c r="A3780" s="5" t="s">
        <v>20</v>
      </c>
      <c r="B3780" s="6" t="s">
        <v>1820</v>
      </c>
      <c r="C3780" s="11">
        <v>81</v>
      </c>
      <c r="D3780" s="11">
        <v>116</v>
      </c>
      <c r="E3780" s="11">
        <v>52</v>
      </c>
      <c r="F3780" s="11">
        <v>102</v>
      </c>
      <c r="G3780" s="6" t="s">
        <v>2386</v>
      </c>
      <c r="H3780" s="11">
        <v>624</v>
      </c>
      <c r="I3780" s="11">
        <v>1980338</v>
      </c>
      <c r="J3780" s="6" t="s">
        <v>599</v>
      </c>
      <c r="K3780" s="6" t="s">
        <v>5507</v>
      </c>
      <c r="L3780" s="6" t="s">
        <v>1074</v>
      </c>
      <c r="M3780" s="11" t="s">
        <v>5505</v>
      </c>
      <c r="N3780" s="11" t="s">
        <v>2604</v>
      </c>
      <c r="O3780" s="6"/>
      <c r="P3780" s="11"/>
      <c r="Q3780" s="11">
        <v>151</v>
      </c>
      <c r="R3780" s="6" t="s">
        <v>25</v>
      </c>
      <c r="S3780" s="6" t="s">
        <v>26</v>
      </c>
      <c r="T3780" s="6" t="s">
        <v>249</v>
      </c>
      <c r="U3780" s="11">
        <v>5000000</v>
      </c>
      <c r="V3780" s="11">
        <v>1998</v>
      </c>
      <c r="W3780" s="11">
        <v>385</v>
      </c>
      <c r="X3780" s="11">
        <v>7</v>
      </c>
      <c r="Y3780" s="11">
        <v>1.85</v>
      </c>
      <c r="Z3780" s="12">
        <v>507</v>
      </c>
    </row>
    <row r="3781" spans="1:26" x14ac:dyDescent="0.25">
      <c r="A3781" s="8" t="s">
        <v>20</v>
      </c>
      <c r="B3781" s="9" t="s">
        <v>3137</v>
      </c>
      <c r="C3781" s="13">
        <v>204</v>
      </c>
      <c r="D3781" s="13">
        <v>94</v>
      </c>
      <c r="E3781" s="13">
        <v>122</v>
      </c>
      <c r="F3781" s="13">
        <v>360</v>
      </c>
      <c r="G3781" s="9" t="s">
        <v>876</v>
      </c>
      <c r="H3781" s="13">
        <v>23000</v>
      </c>
      <c r="I3781" s="13">
        <v>1082044</v>
      </c>
      <c r="J3781" s="9" t="s">
        <v>1074</v>
      </c>
      <c r="K3781" s="9" t="s">
        <v>2604</v>
      </c>
      <c r="L3781" s="9"/>
      <c r="M3781" s="13"/>
      <c r="N3781" s="13"/>
      <c r="O3781" s="9"/>
      <c r="P3781" s="13"/>
      <c r="Q3781" s="13">
        <v>458</v>
      </c>
      <c r="R3781" s="9" t="s">
        <v>25</v>
      </c>
      <c r="S3781" s="9" t="s">
        <v>1121</v>
      </c>
      <c r="T3781" s="9" t="s">
        <v>249</v>
      </c>
      <c r="U3781" s="13">
        <v>5000000</v>
      </c>
      <c r="V3781" s="13">
        <v>2004</v>
      </c>
      <c r="W3781" s="13">
        <v>1000</v>
      </c>
      <c r="X3781" s="13">
        <v>7.7</v>
      </c>
      <c r="Y3781" s="13">
        <v>2.35</v>
      </c>
      <c r="Z3781" s="14">
        <v>21000</v>
      </c>
    </row>
    <row r="3782" spans="1:26" x14ac:dyDescent="0.25">
      <c r="A3782" s="5" t="s">
        <v>20</v>
      </c>
      <c r="B3782" s="6" t="s">
        <v>3288</v>
      </c>
      <c r="C3782" s="11">
        <v>19</v>
      </c>
      <c r="D3782" s="11">
        <v>103</v>
      </c>
      <c r="E3782" s="11">
        <v>261</v>
      </c>
      <c r="F3782" s="11">
        <v>145</v>
      </c>
      <c r="G3782" s="6" t="s">
        <v>3204</v>
      </c>
      <c r="H3782" s="11">
        <v>722</v>
      </c>
      <c r="I3782" s="11">
        <v>1100000</v>
      </c>
      <c r="J3782" s="6" t="s">
        <v>5507</v>
      </c>
      <c r="K3782" s="6" t="s">
        <v>1074</v>
      </c>
      <c r="L3782" s="6"/>
      <c r="M3782" s="11"/>
      <c r="N3782" s="11"/>
      <c r="O3782" s="6"/>
      <c r="P3782" s="11"/>
      <c r="Q3782" s="11">
        <v>39</v>
      </c>
      <c r="R3782" s="6" t="s">
        <v>25</v>
      </c>
      <c r="S3782" s="6" t="s">
        <v>26</v>
      </c>
      <c r="T3782" s="6" t="s">
        <v>249</v>
      </c>
      <c r="U3782" s="11">
        <v>5000000</v>
      </c>
      <c r="V3782" s="11">
        <v>1992</v>
      </c>
      <c r="W3782" s="11">
        <v>280</v>
      </c>
      <c r="X3782" s="11">
        <v>6.8</v>
      </c>
      <c r="Y3782" s="11">
        <v>1.85</v>
      </c>
      <c r="Z3782" s="12">
        <v>247</v>
      </c>
    </row>
    <row r="3783" spans="1:26" x14ac:dyDescent="0.25">
      <c r="A3783" s="8" t="s">
        <v>20</v>
      </c>
      <c r="B3783" s="9" t="s">
        <v>4076</v>
      </c>
      <c r="C3783" s="13">
        <v>163</v>
      </c>
      <c r="D3783" s="13">
        <v>112</v>
      </c>
      <c r="E3783" s="13">
        <v>52</v>
      </c>
      <c r="F3783" s="13">
        <v>688</v>
      </c>
      <c r="G3783" s="9" t="s">
        <v>997</v>
      </c>
      <c r="H3783" s="13">
        <v>10000</v>
      </c>
      <c r="I3783" s="13">
        <v>2445646</v>
      </c>
      <c r="J3783" s="9" t="s">
        <v>3170</v>
      </c>
      <c r="K3783" s="9" t="s">
        <v>5507</v>
      </c>
      <c r="L3783" s="9" t="s">
        <v>1074</v>
      </c>
      <c r="M3783" s="13" t="s">
        <v>5505</v>
      </c>
      <c r="N3783" s="13" t="s">
        <v>2604</v>
      </c>
      <c r="O3783" s="9"/>
      <c r="P3783" s="13"/>
      <c r="Q3783" s="13">
        <v>99</v>
      </c>
      <c r="R3783" s="9" t="s">
        <v>25</v>
      </c>
      <c r="S3783" s="9" t="s">
        <v>26</v>
      </c>
      <c r="T3783" s="9" t="s">
        <v>249</v>
      </c>
      <c r="U3783" s="13">
        <v>5000000</v>
      </c>
      <c r="V3783" s="13">
        <v>2014</v>
      </c>
      <c r="W3783" s="13">
        <v>963</v>
      </c>
      <c r="X3783" s="13">
        <v>7</v>
      </c>
      <c r="Y3783" s="13">
        <v>2.35</v>
      </c>
      <c r="Z3783" s="14">
        <v>13000</v>
      </c>
    </row>
    <row r="3784" spans="1:26" x14ac:dyDescent="0.25">
      <c r="A3784" s="5" t="s">
        <v>20</v>
      </c>
      <c r="B3784" s="6" t="s">
        <v>3926</v>
      </c>
      <c r="C3784" s="11">
        <v>248</v>
      </c>
      <c r="D3784" s="11">
        <v>91</v>
      </c>
      <c r="E3784" s="11">
        <v>263</v>
      </c>
      <c r="F3784" s="11">
        <v>192</v>
      </c>
      <c r="G3784" s="6" t="s">
        <v>1524</v>
      </c>
      <c r="H3784" s="11">
        <v>967</v>
      </c>
      <c r="I3784" s="11">
        <v>2221809</v>
      </c>
      <c r="J3784" s="6" t="s">
        <v>1074</v>
      </c>
      <c r="K3784" s="6"/>
      <c r="L3784" s="6"/>
      <c r="M3784" s="11"/>
      <c r="N3784" s="11"/>
      <c r="O3784" s="6"/>
      <c r="P3784" s="11"/>
      <c r="Q3784" s="11">
        <v>144</v>
      </c>
      <c r="R3784" s="6" t="s">
        <v>25</v>
      </c>
      <c r="S3784" s="6" t="s">
        <v>26</v>
      </c>
      <c r="T3784" s="6" t="s">
        <v>27</v>
      </c>
      <c r="U3784" s="11">
        <v>5000000</v>
      </c>
      <c r="V3784" s="11">
        <v>2010</v>
      </c>
      <c r="W3784" s="11">
        <v>289</v>
      </c>
      <c r="X3784" s="11">
        <v>7</v>
      </c>
      <c r="Y3784" s="11">
        <v>1.85</v>
      </c>
      <c r="Z3784" s="12">
        <v>0</v>
      </c>
    </row>
    <row r="3785" spans="1:26" x14ac:dyDescent="0.25">
      <c r="A3785" s="8" t="s">
        <v>20</v>
      </c>
      <c r="B3785" s="9" t="s">
        <v>4077</v>
      </c>
      <c r="C3785" s="13">
        <v>39</v>
      </c>
      <c r="D3785" s="13">
        <v>98</v>
      </c>
      <c r="E3785" s="13">
        <v>13</v>
      </c>
      <c r="F3785" s="13">
        <v>600</v>
      </c>
      <c r="G3785" s="9" t="s">
        <v>1302</v>
      </c>
      <c r="H3785" s="13">
        <v>3000</v>
      </c>
      <c r="I3785" s="13">
        <v>296665</v>
      </c>
      <c r="J3785" s="9" t="s">
        <v>3170</v>
      </c>
      <c r="K3785" s="9" t="s">
        <v>5507</v>
      </c>
      <c r="L3785" s="9" t="s">
        <v>1074</v>
      </c>
      <c r="M3785" s="13" t="s">
        <v>2604</v>
      </c>
      <c r="N3785" s="13"/>
      <c r="O3785" s="9"/>
      <c r="P3785" s="13"/>
      <c r="Q3785" s="13">
        <v>158</v>
      </c>
      <c r="R3785" s="9" t="s">
        <v>25</v>
      </c>
      <c r="S3785" s="9" t="s">
        <v>26</v>
      </c>
      <c r="T3785" s="9" t="s">
        <v>249</v>
      </c>
      <c r="U3785" s="13">
        <v>5000000</v>
      </c>
      <c r="V3785" s="13">
        <v>2003</v>
      </c>
      <c r="W3785" s="13">
        <v>971</v>
      </c>
      <c r="X3785" s="13">
        <v>6.3</v>
      </c>
      <c r="Y3785" s="13">
        <v>1.85</v>
      </c>
      <c r="Z3785" s="14">
        <v>0</v>
      </c>
    </row>
    <row r="3786" spans="1:26" x14ac:dyDescent="0.25">
      <c r="A3786" s="5" t="s">
        <v>20</v>
      </c>
      <c r="B3786" s="6" t="s">
        <v>4078</v>
      </c>
      <c r="C3786" s="11">
        <v>322</v>
      </c>
      <c r="D3786" s="11">
        <v>95</v>
      </c>
      <c r="E3786" s="11">
        <v>57</v>
      </c>
      <c r="F3786" s="11">
        <v>233</v>
      </c>
      <c r="G3786" s="6" t="s">
        <v>2796</v>
      </c>
      <c r="H3786" s="11">
        <v>727</v>
      </c>
      <c r="I3786" s="11">
        <v>3219029</v>
      </c>
      <c r="J3786" s="6" t="s">
        <v>5507</v>
      </c>
      <c r="K3786" s="6" t="s">
        <v>1786</v>
      </c>
      <c r="L3786" s="6" t="s">
        <v>2909</v>
      </c>
      <c r="M3786" s="11" t="s">
        <v>2604</v>
      </c>
      <c r="N3786" s="11"/>
      <c r="O3786" s="6"/>
      <c r="P3786" s="11"/>
      <c r="Q3786" s="11">
        <v>125</v>
      </c>
      <c r="R3786" s="6" t="s">
        <v>25</v>
      </c>
      <c r="S3786" s="6" t="s">
        <v>26</v>
      </c>
      <c r="T3786" s="6" t="s">
        <v>249</v>
      </c>
      <c r="U3786" s="11">
        <v>5000000</v>
      </c>
      <c r="V3786" s="11">
        <v>2015</v>
      </c>
      <c r="W3786" s="11">
        <v>442</v>
      </c>
      <c r="X3786" s="11">
        <v>7.1</v>
      </c>
      <c r="Y3786" s="11">
        <v>2.35</v>
      </c>
      <c r="Z3786" s="12">
        <v>10000</v>
      </c>
    </row>
    <row r="3787" spans="1:26" x14ac:dyDescent="0.25">
      <c r="A3787" s="8" t="s">
        <v>20</v>
      </c>
      <c r="B3787" s="9" t="s">
        <v>4079</v>
      </c>
      <c r="C3787" s="13">
        <v>50</v>
      </c>
      <c r="D3787" s="13">
        <v>88</v>
      </c>
      <c r="E3787" s="13">
        <v>0</v>
      </c>
      <c r="F3787" s="13">
        <v>276</v>
      </c>
      <c r="G3787" s="9" t="s">
        <v>4080</v>
      </c>
      <c r="H3787" s="13">
        <v>740</v>
      </c>
      <c r="I3787" s="13"/>
      <c r="J3787" s="9" t="s">
        <v>599</v>
      </c>
      <c r="K3787" s="9" t="s">
        <v>1074</v>
      </c>
      <c r="L3787" s="9" t="s">
        <v>4459</v>
      </c>
      <c r="M3787" s="13"/>
      <c r="N3787" s="13"/>
      <c r="O3787" s="9"/>
      <c r="P3787" s="13"/>
      <c r="Q3787" s="13">
        <v>56</v>
      </c>
      <c r="R3787" s="9" t="s">
        <v>25</v>
      </c>
      <c r="S3787" s="9" t="s">
        <v>26</v>
      </c>
      <c r="T3787" s="9" t="s">
        <v>249</v>
      </c>
      <c r="U3787" s="13">
        <v>5000000</v>
      </c>
      <c r="V3787" s="13">
        <v>2006</v>
      </c>
      <c r="W3787" s="13">
        <v>625</v>
      </c>
      <c r="X3787" s="13">
        <v>5.6</v>
      </c>
      <c r="Y3787" s="13">
        <v>2.35</v>
      </c>
      <c r="Z3787" s="14">
        <v>255</v>
      </c>
    </row>
    <row r="3788" spans="1:26" x14ac:dyDescent="0.25">
      <c r="A3788" s="5" t="s">
        <v>20</v>
      </c>
      <c r="B3788" s="6" t="s">
        <v>4081</v>
      </c>
      <c r="C3788" s="11">
        <v>12</v>
      </c>
      <c r="D3788" s="11">
        <v>99</v>
      </c>
      <c r="E3788" s="11">
        <v>0</v>
      </c>
      <c r="F3788" s="11">
        <v>361</v>
      </c>
      <c r="G3788" s="6" t="s">
        <v>3247</v>
      </c>
      <c r="H3788" s="11">
        <v>578</v>
      </c>
      <c r="I3788" s="11">
        <v>830210</v>
      </c>
      <c r="J3788" s="6" t="s">
        <v>1074</v>
      </c>
      <c r="K3788" s="6" t="s">
        <v>5505</v>
      </c>
      <c r="L3788" s="6" t="s">
        <v>2970</v>
      </c>
      <c r="M3788" s="11"/>
      <c r="N3788" s="11"/>
      <c r="O3788" s="6"/>
      <c r="P3788" s="11"/>
      <c r="Q3788" s="11">
        <v>56</v>
      </c>
      <c r="R3788" s="6" t="s">
        <v>25</v>
      </c>
      <c r="S3788" s="6" t="s">
        <v>26</v>
      </c>
      <c r="T3788" s="6" t="s">
        <v>27</v>
      </c>
      <c r="U3788" s="11">
        <v>5000000</v>
      </c>
      <c r="V3788" s="11">
        <v>2014</v>
      </c>
      <c r="W3788" s="11">
        <v>435</v>
      </c>
      <c r="X3788" s="11">
        <v>4.4000000000000004</v>
      </c>
      <c r="Y3788" s="11"/>
      <c r="Z3788" s="12">
        <v>0</v>
      </c>
    </row>
    <row r="3789" spans="1:26" x14ac:dyDescent="0.25">
      <c r="A3789" s="8" t="s">
        <v>20</v>
      </c>
      <c r="B3789" s="9" t="s">
        <v>1555</v>
      </c>
      <c r="C3789" s="13">
        <v>83</v>
      </c>
      <c r="D3789" s="13">
        <v>91</v>
      </c>
      <c r="E3789" s="13">
        <v>0</v>
      </c>
      <c r="F3789" s="13">
        <v>65</v>
      </c>
      <c r="G3789" s="9" t="s">
        <v>4082</v>
      </c>
      <c r="H3789" s="13">
        <v>387</v>
      </c>
      <c r="I3789" s="13">
        <v>1040879</v>
      </c>
      <c r="J3789" s="9" t="s">
        <v>599</v>
      </c>
      <c r="K3789" s="9" t="s">
        <v>5507</v>
      </c>
      <c r="L3789" s="9" t="s">
        <v>1074</v>
      </c>
      <c r="M3789" s="13"/>
      <c r="N3789" s="13"/>
      <c r="O3789" s="9"/>
      <c r="P3789" s="13"/>
      <c r="Q3789" s="13">
        <v>184</v>
      </c>
      <c r="R3789" s="9" t="s">
        <v>25</v>
      </c>
      <c r="S3789" s="9" t="s">
        <v>26</v>
      </c>
      <c r="T3789" s="9" t="s">
        <v>249</v>
      </c>
      <c r="U3789" s="13">
        <v>7000000</v>
      </c>
      <c r="V3789" s="13">
        <v>1996</v>
      </c>
      <c r="W3789" s="13">
        <v>96</v>
      </c>
      <c r="X3789" s="13">
        <v>7.1</v>
      </c>
      <c r="Y3789" s="13">
        <v>1.85</v>
      </c>
      <c r="Z3789" s="14">
        <v>0</v>
      </c>
    </row>
    <row r="3790" spans="1:26" x14ac:dyDescent="0.25">
      <c r="A3790" s="5" t="s">
        <v>20</v>
      </c>
      <c r="B3790" s="6" t="s">
        <v>66</v>
      </c>
      <c r="C3790" s="11">
        <v>37</v>
      </c>
      <c r="D3790" s="11">
        <v>97</v>
      </c>
      <c r="E3790" s="11">
        <v>18000</v>
      </c>
      <c r="F3790" s="11">
        <v>977</v>
      </c>
      <c r="G3790" s="6" t="s">
        <v>138</v>
      </c>
      <c r="H3790" s="11">
        <v>10000</v>
      </c>
      <c r="I3790" s="11">
        <v>326308</v>
      </c>
      <c r="J3790" s="6" t="s">
        <v>5507</v>
      </c>
      <c r="K3790" s="6" t="s">
        <v>1074</v>
      </c>
      <c r="L3790" s="6" t="s">
        <v>2604</v>
      </c>
      <c r="M3790" s="11"/>
      <c r="N3790" s="11"/>
      <c r="O3790" s="6"/>
      <c r="P3790" s="11"/>
      <c r="Q3790" s="11">
        <v>69</v>
      </c>
      <c r="R3790" s="6" t="s">
        <v>25</v>
      </c>
      <c r="S3790" s="6" t="s">
        <v>26</v>
      </c>
      <c r="T3790" s="6" t="s">
        <v>249</v>
      </c>
      <c r="U3790" s="11">
        <v>5000000</v>
      </c>
      <c r="V3790" s="11">
        <v>1996</v>
      </c>
      <c r="W3790" s="11">
        <v>1000</v>
      </c>
      <c r="X3790" s="11">
        <v>6.1</v>
      </c>
      <c r="Y3790" s="11">
        <v>2.35</v>
      </c>
      <c r="Z3790" s="12">
        <v>225</v>
      </c>
    </row>
    <row r="3791" spans="1:26" x14ac:dyDescent="0.25">
      <c r="A3791" s="8" t="s">
        <v>20</v>
      </c>
      <c r="B3791" s="9" t="s">
        <v>4083</v>
      </c>
      <c r="C3791" s="13">
        <v>16</v>
      </c>
      <c r="D3791" s="13">
        <v>136</v>
      </c>
      <c r="E3791" s="13">
        <v>0</v>
      </c>
      <c r="F3791" s="13">
        <v>14</v>
      </c>
      <c r="G3791" s="9" t="s">
        <v>4084</v>
      </c>
      <c r="H3791" s="13">
        <v>75</v>
      </c>
      <c r="I3791" s="13">
        <v>240425</v>
      </c>
      <c r="J3791" s="9" t="s">
        <v>3170</v>
      </c>
      <c r="K3791" s="9" t="s">
        <v>1074</v>
      </c>
      <c r="L3791" s="9" t="s">
        <v>5155</v>
      </c>
      <c r="M3791" s="13"/>
      <c r="N3791" s="13"/>
      <c r="O3791" s="9"/>
      <c r="P3791" s="13"/>
      <c r="Q3791" s="13">
        <v>25</v>
      </c>
      <c r="R3791" s="9" t="s">
        <v>1600</v>
      </c>
      <c r="S3791" s="9" t="s">
        <v>1601</v>
      </c>
      <c r="T3791" s="9" t="s">
        <v>42</v>
      </c>
      <c r="U3791" s="13"/>
      <c r="V3791" s="13">
        <v>2007</v>
      </c>
      <c r="W3791" s="13">
        <v>45</v>
      </c>
      <c r="X3791" s="13">
        <v>7.4</v>
      </c>
      <c r="Y3791" s="13">
        <v>2.35</v>
      </c>
      <c r="Z3791" s="14">
        <v>133</v>
      </c>
    </row>
    <row r="3792" spans="1:26" x14ac:dyDescent="0.25">
      <c r="A3792" s="5" t="s">
        <v>20</v>
      </c>
      <c r="B3792" s="6" t="s">
        <v>4085</v>
      </c>
      <c r="C3792" s="11">
        <v>121</v>
      </c>
      <c r="D3792" s="11">
        <v>118</v>
      </c>
      <c r="E3792" s="11">
        <v>239</v>
      </c>
      <c r="F3792" s="11">
        <v>0</v>
      </c>
      <c r="G3792" s="6" t="s">
        <v>4086</v>
      </c>
      <c r="H3792" s="11">
        <v>6</v>
      </c>
      <c r="I3792" s="11">
        <v>228830</v>
      </c>
      <c r="J3792" s="6" t="s">
        <v>5507</v>
      </c>
      <c r="K3792" s="6" t="s">
        <v>41</v>
      </c>
      <c r="L3792" s="6" t="s">
        <v>5508</v>
      </c>
      <c r="M3792" s="11"/>
      <c r="N3792" s="11"/>
      <c r="O3792" s="6"/>
      <c r="P3792" s="11"/>
      <c r="Q3792" s="11">
        <v>22</v>
      </c>
      <c r="R3792" s="6" t="s">
        <v>25</v>
      </c>
      <c r="S3792" s="6" t="s">
        <v>26</v>
      </c>
      <c r="T3792" s="6" t="s">
        <v>249</v>
      </c>
      <c r="U3792" s="11"/>
      <c r="V3792" s="11">
        <v>2008</v>
      </c>
      <c r="W3792" s="11">
        <v>0</v>
      </c>
      <c r="X3792" s="11">
        <v>7.5</v>
      </c>
      <c r="Y3792" s="11">
        <v>2.35</v>
      </c>
      <c r="Z3792" s="12">
        <v>489</v>
      </c>
    </row>
    <row r="3793" spans="1:26" x14ac:dyDescent="0.25">
      <c r="A3793" s="8" t="s">
        <v>20</v>
      </c>
      <c r="B3793" s="9" t="s">
        <v>4087</v>
      </c>
      <c r="C3793" s="13">
        <v>24</v>
      </c>
      <c r="D3793" s="13">
        <v>94</v>
      </c>
      <c r="E3793" s="13">
        <v>0</v>
      </c>
      <c r="F3793" s="13">
        <v>51</v>
      </c>
      <c r="G3793" s="9" t="s">
        <v>4088</v>
      </c>
      <c r="H3793" s="13">
        <v>311</v>
      </c>
      <c r="I3793" s="13"/>
      <c r="J3793" s="9" t="s">
        <v>1074</v>
      </c>
      <c r="K3793" s="9"/>
      <c r="L3793" s="9"/>
      <c r="M3793" s="13"/>
      <c r="N3793" s="13"/>
      <c r="O3793" s="9"/>
      <c r="P3793" s="13"/>
      <c r="Q3793" s="13">
        <v>27</v>
      </c>
      <c r="R3793" s="9" t="s">
        <v>25</v>
      </c>
      <c r="S3793" s="9" t="s">
        <v>121</v>
      </c>
      <c r="T3793" s="9" t="s">
        <v>249</v>
      </c>
      <c r="U3793" s="13">
        <v>2200000</v>
      </c>
      <c r="V3793" s="13">
        <v>1980</v>
      </c>
      <c r="W3793" s="13">
        <v>59</v>
      </c>
      <c r="X3793" s="13">
        <v>7.2</v>
      </c>
      <c r="Y3793" s="13">
        <v>1.85</v>
      </c>
      <c r="Z3793" s="14">
        <v>274</v>
      </c>
    </row>
    <row r="3794" spans="1:26" x14ac:dyDescent="0.25">
      <c r="A3794" s="5" t="s">
        <v>20</v>
      </c>
      <c r="B3794" s="6" t="s">
        <v>4089</v>
      </c>
      <c r="C3794" s="11">
        <v>324</v>
      </c>
      <c r="D3794" s="11">
        <v>89</v>
      </c>
      <c r="E3794" s="11">
        <v>27</v>
      </c>
      <c r="F3794" s="11">
        <v>440</v>
      </c>
      <c r="G3794" s="6" t="s">
        <v>123</v>
      </c>
      <c r="H3794" s="11">
        <v>948</v>
      </c>
      <c r="I3794" s="11">
        <v>223615</v>
      </c>
      <c r="J3794" s="6" t="s">
        <v>599</v>
      </c>
      <c r="K3794" s="6" t="s">
        <v>1786</v>
      </c>
      <c r="L3794" s="6"/>
      <c r="M3794" s="11"/>
      <c r="N3794" s="11"/>
      <c r="O3794" s="6"/>
      <c r="P3794" s="11"/>
      <c r="Q3794" s="11">
        <v>200</v>
      </c>
      <c r="R3794" s="6" t="s">
        <v>25</v>
      </c>
      <c r="S3794" s="6" t="s">
        <v>121</v>
      </c>
      <c r="T3794" s="6" t="s">
        <v>249</v>
      </c>
      <c r="U3794" s="11"/>
      <c r="V3794" s="11">
        <v>2010</v>
      </c>
      <c r="W3794" s="11">
        <v>779</v>
      </c>
      <c r="X3794" s="11">
        <v>7.6</v>
      </c>
      <c r="Y3794" s="11">
        <v>2.35</v>
      </c>
      <c r="Z3794" s="12">
        <v>49000</v>
      </c>
    </row>
    <row r="3795" spans="1:26" x14ac:dyDescent="0.25">
      <c r="A3795" s="8" t="s">
        <v>20</v>
      </c>
      <c r="B3795" s="9" t="s">
        <v>4090</v>
      </c>
      <c r="C3795" s="13">
        <v>27</v>
      </c>
      <c r="D3795" s="13">
        <v>90</v>
      </c>
      <c r="E3795" s="13">
        <v>6</v>
      </c>
      <c r="F3795" s="13">
        <v>940</v>
      </c>
      <c r="G3795" s="9" t="s">
        <v>2083</v>
      </c>
      <c r="H3795" s="13">
        <v>3000</v>
      </c>
      <c r="I3795" s="13">
        <v>124720</v>
      </c>
      <c r="J3795" s="9" t="s">
        <v>1074</v>
      </c>
      <c r="K3795" s="9" t="s">
        <v>4459</v>
      </c>
      <c r="L3795" s="9"/>
      <c r="M3795" s="13"/>
      <c r="N3795" s="13"/>
      <c r="O3795" s="9"/>
      <c r="P3795" s="13"/>
      <c r="Q3795" s="13">
        <v>15</v>
      </c>
      <c r="R3795" s="9" t="s">
        <v>25</v>
      </c>
      <c r="S3795" s="9" t="s">
        <v>26</v>
      </c>
      <c r="T3795" s="9" t="s">
        <v>54</v>
      </c>
      <c r="U3795" s="13">
        <v>5000000</v>
      </c>
      <c r="V3795" s="13">
        <v>2008</v>
      </c>
      <c r="W3795" s="13">
        <v>1000</v>
      </c>
      <c r="X3795" s="13">
        <v>7.3</v>
      </c>
      <c r="Y3795" s="13">
        <v>1.85</v>
      </c>
      <c r="Z3795" s="14">
        <v>777</v>
      </c>
    </row>
    <row r="3796" spans="1:26" x14ac:dyDescent="0.25">
      <c r="A3796" s="5" t="s">
        <v>20</v>
      </c>
      <c r="B3796" s="6" t="s">
        <v>4091</v>
      </c>
      <c r="C3796" s="11">
        <v>9</v>
      </c>
      <c r="D3796" s="11">
        <v>95</v>
      </c>
      <c r="E3796" s="11">
        <v>5</v>
      </c>
      <c r="F3796" s="11">
        <v>100</v>
      </c>
      <c r="G3796" s="6" t="s">
        <v>4092</v>
      </c>
      <c r="H3796" s="11">
        <v>197</v>
      </c>
      <c r="I3796" s="11"/>
      <c r="J3796" s="6" t="s">
        <v>378</v>
      </c>
      <c r="K3796" s="6" t="s">
        <v>1074</v>
      </c>
      <c r="L3796" s="6" t="s">
        <v>4459</v>
      </c>
      <c r="M3796" s="11"/>
      <c r="N3796" s="11"/>
      <c r="O3796" s="6"/>
      <c r="P3796" s="11"/>
      <c r="Q3796" s="11">
        <v>23</v>
      </c>
      <c r="R3796" s="6" t="s">
        <v>25</v>
      </c>
      <c r="S3796" s="6" t="s">
        <v>26</v>
      </c>
      <c r="T3796" s="6" t="s">
        <v>1704</v>
      </c>
      <c r="U3796" s="11">
        <v>3209000</v>
      </c>
      <c r="V3796" s="11">
        <v>1947</v>
      </c>
      <c r="W3796" s="11">
        <v>116</v>
      </c>
      <c r="X3796" s="11">
        <v>6.2</v>
      </c>
      <c r="Y3796" s="11">
        <v>1.37</v>
      </c>
      <c r="Z3796" s="12">
        <v>44</v>
      </c>
    </row>
    <row r="3797" spans="1:26" x14ac:dyDescent="0.25">
      <c r="A3797" s="8" t="s">
        <v>20</v>
      </c>
      <c r="B3797" s="9" t="s">
        <v>4094</v>
      </c>
      <c r="C3797" s="13">
        <v>31</v>
      </c>
      <c r="D3797" s="13">
        <v>90</v>
      </c>
      <c r="E3797" s="13">
        <v>204</v>
      </c>
      <c r="F3797" s="13">
        <v>697</v>
      </c>
      <c r="G3797" s="9" t="s">
        <v>1020</v>
      </c>
      <c r="H3797" s="13">
        <v>1000</v>
      </c>
      <c r="I3797" s="13">
        <v>99147</v>
      </c>
      <c r="J3797" s="9" t="s">
        <v>1074</v>
      </c>
      <c r="K3797" s="9"/>
      <c r="L3797" s="9"/>
      <c r="M3797" s="13"/>
      <c r="N3797" s="13"/>
      <c r="O3797" s="9"/>
      <c r="P3797" s="13"/>
      <c r="Q3797" s="13">
        <v>28</v>
      </c>
      <c r="R3797" s="9" t="s">
        <v>25</v>
      </c>
      <c r="S3797" s="9" t="s">
        <v>26</v>
      </c>
      <c r="T3797" s="9" t="s">
        <v>249</v>
      </c>
      <c r="U3797" s="13">
        <v>2000000</v>
      </c>
      <c r="V3797" s="13">
        <v>1998</v>
      </c>
      <c r="W3797" s="13">
        <v>697</v>
      </c>
      <c r="X3797" s="13">
        <v>6.2</v>
      </c>
      <c r="Y3797" s="13">
        <v>1.85</v>
      </c>
      <c r="Z3797" s="14">
        <v>69</v>
      </c>
    </row>
    <row r="3798" spans="1:26" x14ac:dyDescent="0.25">
      <c r="A3798" s="5" t="s">
        <v>20</v>
      </c>
      <c r="B3798" s="6" t="s">
        <v>4095</v>
      </c>
      <c r="C3798" s="11">
        <v>35</v>
      </c>
      <c r="D3798" s="11">
        <v>95</v>
      </c>
      <c r="E3798" s="11">
        <v>3</v>
      </c>
      <c r="F3798" s="11">
        <v>383</v>
      </c>
      <c r="G3798" s="6" t="s">
        <v>4096</v>
      </c>
      <c r="H3798" s="11">
        <v>889</v>
      </c>
      <c r="I3798" s="11"/>
      <c r="J3798" s="6" t="s">
        <v>599</v>
      </c>
      <c r="K3798" s="6" t="s">
        <v>1786</v>
      </c>
      <c r="L3798" s="6" t="s">
        <v>2970</v>
      </c>
      <c r="M3798" s="11"/>
      <c r="N3798" s="11"/>
      <c r="O3798" s="6"/>
      <c r="P3798" s="11"/>
      <c r="Q3798" s="11">
        <v>66</v>
      </c>
      <c r="R3798" s="6" t="s">
        <v>25</v>
      </c>
      <c r="S3798" s="6" t="s">
        <v>121</v>
      </c>
      <c r="T3798" s="6" t="s">
        <v>249</v>
      </c>
      <c r="U3798" s="11">
        <v>5000000</v>
      </c>
      <c r="V3798" s="11">
        <v>2004</v>
      </c>
      <c r="W3798" s="11">
        <v>680</v>
      </c>
      <c r="X3798" s="11">
        <v>4.5999999999999996</v>
      </c>
      <c r="Y3798" s="11">
        <v>1.85</v>
      </c>
      <c r="Z3798" s="12">
        <v>174</v>
      </c>
    </row>
    <row r="3799" spans="1:26" x14ac:dyDescent="0.25">
      <c r="A3799" s="8" t="s">
        <v>20</v>
      </c>
      <c r="B3799" s="9" t="s">
        <v>364</v>
      </c>
      <c r="C3799" s="13">
        <v>371</v>
      </c>
      <c r="D3799" s="13">
        <v>94</v>
      </c>
      <c r="E3799" s="13">
        <v>0</v>
      </c>
      <c r="F3799" s="13">
        <v>99</v>
      </c>
      <c r="G3799" s="9" t="s">
        <v>4097</v>
      </c>
      <c r="H3799" s="13">
        <v>432</v>
      </c>
      <c r="I3799" s="13">
        <v>65069140</v>
      </c>
      <c r="J3799" s="9" t="s">
        <v>1786</v>
      </c>
      <c r="K3799" s="9" t="s">
        <v>2604</v>
      </c>
      <c r="L3799" s="9"/>
      <c r="M3799" s="13"/>
      <c r="N3799" s="13"/>
      <c r="O3799" s="9"/>
      <c r="P3799" s="13"/>
      <c r="Q3799" s="13">
        <v>455</v>
      </c>
      <c r="R3799" s="9" t="s">
        <v>25</v>
      </c>
      <c r="S3799" s="9" t="s">
        <v>26</v>
      </c>
      <c r="T3799" s="9" t="s">
        <v>27</v>
      </c>
      <c r="U3799" s="13">
        <v>5000000</v>
      </c>
      <c r="V3799" s="13">
        <v>2015</v>
      </c>
      <c r="W3799" s="13">
        <v>309</v>
      </c>
      <c r="X3799" s="13">
        <v>6.2</v>
      </c>
      <c r="Y3799" s="13">
        <v>1.85</v>
      </c>
      <c r="Z3799" s="14">
        <v>27000</v>
      </c>
    </row>
    <row r="3800" spans="1:26" x14ac:dyDescent="0.25">
      <c r="A3800" s="5" t="s">
        <v>20</v>
      </c>
      <c r="B3800" s="6" t="s">
        <v>778</v>
      </c>
      <c r="C3800" s="11">
        <v>133</v>
      </c>
      <c r="D3800" s="11">
        <v>90</v>
      </c>
      <c r="E3800" s="11">
        <v>0</v>
      </c>
      <c r="F3800" s="11">
        <v>15</v>
      </c>
      <c r="G3800" s="6" t="s">
        <v>4098</v>
      </c>
      <c r="H3800" s="11">
        <v>343</v>
      </c>
      <c r="I3800" s="11">
        <v>65087</v>
      </c>
      <c r="J3800" s="6" t="s">
        <v>5507</v>
      </c>
      <c r="K3800" s="6" t="s">
        <v>2604</v>
      </c>
      <c r="L3800" s="6" t="s">
        <v>5508</v>
      </c>
      <c r="M3800" s="11"/>
      <c r="N3800" s="11"/>
      <c r="O3800" s="6"/>
      <c r="P3800" s="11"/>
      <c r="Q3800" s="11">
        <v>108</v>
      </c>
      <c r="R3800" s="6" t="s">
        <v>25</v>
      </c>
      <c r="S3800" s="6" t="s">
        <v>26</v>
      </c>
      <c r="T3800" s="6" t="s">
        <v>249</v>
      </c>
      <c r="U3800" s="11">
        <v>5000000</v>
      </c>
      <c r="V3800" s="11">
        <v>2007</v>
      </c>
      <c r="W3800" s="11">
        <v>29</v>
      </c>
      <c r="X3800" s="11">
        <v>6.2</v>
      </c>
      <c r="Y3800" s="11">
        <v>1.85</v>
      </c>
      <c r="Z3800" s="12">
        <v>559</v>
      </c>
    </row>
    <row r="3801" spans="1:26" x14ac:dyDescent="0.25">
      <c r="A3801" s="8" t="s">
        <v>20</v>
      </c>
      <c r="B3801" s="9" t="s">
        <v>4099</v>
      </c>
      <c r="C3801" s="13">
        <v>13</v>
      </c>
      <c r="D3801" s="13">
        <v>103</v>
      </c>
      <c r="E3801" s="13">
        <v>34</v>
      </c>
      <c r="F3801" s="13">
        <v>227</v>
      </c>
      <c r="G3801" s="9" t="s">
        <v>1623</v>
      </c>
      <c r="H3801" s="13">
        <v>811</v>
      </c>
      <c r="I3801" s="13">
        <v>16066</v>
      </c>
      <c r="J3801" s="9" t="s">
        <v>5505</v>
      </c>
      <c r="K3801" s="9" t="s">
        <v>4459</v>
      </c>
      <c r="L3801" s="9" t="s">
        <v>2604</v>
      </c>
      <c r="M3801" s="13"/>
      <c r="N3801" s="13"/>
      <c r="O3801" s="9"/>
      <c r="P3801" s="13"/>
      <c r="Q3801" s="13">
        <v>44</v>
      </c>
      <c r="R3801" s="9" t="s">
        <v>25</v>
      </c>
      <c r="S3801" s="9" t="s">
        <v>318</v>
      </c>
      <c r="T3801" s="9" t="s">
        <v>249</v>
      </c>
      <c r="U3801" s="13">
        <v>5000000</v>
      </c>
      <c r="V3801" s="13">
        <v>2004</v>
      </c>
      <c r="W3801" s="13">
        <v>522</v>
      </c>
      <c r="X3801" s="13">
        <v>3.3</v>
      </c>
      <c r="Y3801" s="13">
        <v>2.35</v>
      </c>
      <c r="Z3801" s="14">
        <v>40</v>
      </c>
    </row>
    <row r="3802" spans="1:26" x14ac:dyDescent="0.25">
      <c r="A3802" s="5" t="s">
        <v>20</v>
      </c>
      <c r="B3802" s="6" t="s">
        <v>42</v>
      </c>
      <c r="C3802" s="11">
        <v>9</v>
      </c>
      <c r="D3802" s="11">
        <v>60</v>
      </c>
      <c r="E3802" s="11"/>
      <c r="F3802" s="11">
        <v>904</v>
      </c>
      <c r="G3802" s="6" t="s">
        <v>1335</v>
      </c>
      <c r="H3802" s="11">
        <v>1000</v>
      </c>
      <c r="I3802" s="11"/>
      <c r="J3802" s="6" t="s">
        <v>1074</v>
      </c>
      <c r="K3802" s="6" t="s">
        <v>478</v>
      </c>
      <c r="L3802" s="6"/>
      <c r="M3802" s="11"/>
      <c r="N3802" s="11"/>
      <c r="O3802" s="6"/>
      <c r="P3802" s="11"/>
      <c r="Q3802" s="11">
        <v>47</v>
      </c>
      <c r="R3802" s="6" t="s">
        <v>25</v>
      </c>
      <c r="S3802" s="6" t="s">
        <v>26</v>
      </c>
      <c r="T3802" s="6" t="s">
        <v>881</v>
      </c>
      <c r="U3802" s="11"/>
      <c r="V3802" s="11"/>
      <c r="W3802" s="11">
        <v>1000</v>
      </c>
      <c r="X3802" s="11">
        <v>7.5</v>
      </c>
      <c r="Y3802" s="11">
        <v>1.78</v>
      </c>
      <c r="Z3802" s="12">
        <v>634</v>
      </c>
    </row>
    <row r="3803" spans="1:26" x14ac:dyDescent="0.25">
      <c r="A3803" s="8" t="s">
        <v>20</v>
      </c>
      <c r="B3803" s="9" t="s">
        <v>4100</v>
      </c>
      <c r="C3803" s="13">
        <v>56</v>
      </c>
      <c r="D3803" s="13">
        <v>91</v>
      </c>
      <c r="E3803" s="13">
        <v>110</v>
      </c>
      <c r="F3803" s="13">
        <v>14</v>
      </c>
      <c r="G3803" s="9" t="s">
        <v>4101</v>
      </c>
      <c r="H3803" s="13">
        <v>46</v>
      </c>
      <c r="I3803" s="13"/>
      <c r="J3803" s="9" t="s">
        <v>1786</v>
      </c>
      <c r="K3803" s="9" t="s">
        <v>2970</v>
      </c>
      <c r="L3803" s="9" t="s">
        <v>2604</v>
      </c>
      <c r="M3803" s="13"/>
      <c r="N3803" s="13"/>
      <c r="O3803" s="9"/>
      <c r="P3803" s="13"/>
      <c r="Q3803" s="13">
        <v>55</v>
      </c>
      <c r="R3803" s="9" t="s">
        <v>25</v>
      </c>
      <c r="S3803" s="9" t="s">
        <v>26</v>
      </c>
      <c r="T3803" s="9" t="s">
        <v>249</v>
      </c>
      <c r="U3803" s="13">
        <v>5000000</v>
      </c>
      <c r="V3803" s="13">
        <v>2015</v>
      </c>
      <c r="W3803" s="13">
        <v>21</v>
      </c>
      <c r="X3803" s="13">
        <v>4.2</v>
      </c>
      <c r="Y3803" s="13"/>
      <c r="Z3803" s="14">
        <v>0</v>
      </c>
    </row>
    <row r="3804" spans="1:26" x14ac:dyDescent="0.25">
      <c r="A3804" s="5" t="s">
        <v>20</v>
      </c>
      <c r="B3804" s="6" t="s">
        <v>3442</v>
      </c>
      <c r="C3804" s="11">
        <v>191</v>
      </c>
      <c r="D3804" s="11">
        <v>102</v>
      </c>
      <c r="E3804" s="11">
        <v>57</v>
      </c>
      <c r="F3804" s="11">
        <v>78</v>
      </c>
      <c r="G3804" s="6" t="s">
        <v>4102</v>
      </c>
      <c r="H3804" s="11">
        <v>331</v>
      </c>
      <c r="I3804" s="11"/>
      <c r="J3804" s="6" t="s">
        <v>1074</v>
      </c>
      <c r="K3804" s="6" t="s">
        <v>1786</v>
      </c>
      <c r="L3804" s="6" t="s">
        <v>2604</v>
      </c>
      <c r="M3804" s="11"/>
      <c r="N3804" s="11"/>
      <c r="O3804" s="6"/>
      <c r="P3804" s="11"/>
      <c r="Q3804" s="11">
        <v>48</v>
      </c>
      <c r="R3804" s="6" t="s">
        <v>919</v>
      </c>
      <c r="S3804" s="6" t="s">
        <v>1121</v>
      </c>
      <c r="T3804" s="6" t="s">
        <v>1430</v>
      </c>
      <c r="U3804" s="11">
        <v>5000000</v>
      </c>
      <c r="V3804" s="11">
        <v>2011</v>
      </c>
      <c r="W3804" s="11">
        <v>93</v>
      </c>
      <c r="X3804" s="11">
        <v>7.2</v>
      </c>
      <c r="Y3804" s="11">
        <v>2.35</v>
      </c>
      <c r="Z3804" s="12">
        <v>0</v>
      </c>
    </row>
    <row r="3805" spans="1:26" x14ac:dyDescent="0.25">
      <c r="A3805" s="8" t="s">
        <v>20</v>
      </c>
      <c r="B3805" s="9" t="s">
        <v>4103</v>
      </c>
      <c r="C3805" s="13">
        <v>80</v>
      </c>
      <c r="D3805" s="13">
        <v>92</v>
      </c>
      <c r="E3805" s="13">
        <v>46</v>
      </c>
      <c r="F3805" s="13">
        <v>141</v>
      </c>
      <c r="G3805" s="9" t="s">
        <v>4104</v>
      </c>
      <c r="H3805" s="13">
        <v>570</v>
      </c>
      <c r="I3805" s="13"/>
      <c r="J3805" s="9" t="s">
        <v>599</v>
      </c>
      <c r="K3805" s="9" t="s">
        <v>5507</v>
      </c>
      <c r="L3805" s="9" t="s">
        <v>1786</v>
      </c>
      <c r="M3805" s="13" t="s">
        <v>2604</v>
      </c>
      <c r="N3805" s="13"/>
      <c r="O3805" s="9"/>
      <c r="P3805" s="13"/>
      <c r="Q3805" s="13">
        <v>82</v>
      </c>
      <c r="R3805" s="9" t="s">
        <v>25</v>
      </c>
      <c r="S3805" s="9" t="s">
        <v>34</v>
      </c>
      <c r="T3805" s="9" t="s">
        <v>1602</v>
      </c>
      <c r="U3805" s="13">
        <v>2500000</v>
      </c>
      <c r="V3805" s="13">
        <v>2008</v>
      </c>
      <c r="W3805" s="13">
        <v>337</v>
      </c>
      <c r="X3805" s="13">
        <v>6.2</v>
      </c>
      <c r="Y3805" s="13">
        <v>2.35</v>
      </c>
      <c r="Z3805" s="14">
        <v>639</v>
      </c>
    </row>
    <row r="3806" spans="1:26" x14ac:dyDescent="0.25">
      <c r="A3806" s="5" t="s">
        <v>20</v>
      </c>
      <c r="B3806" s="6" t="s">
        <v>1331</v>
      </c>
      <c r="C3806" s="11">
        <v>19</v>
      </c>
      <c r="D3806" s="11">
        <v>87</v>
      </c>
      <c r="E3806" s="11">
        <v>65</v>
      </c>
      <c r="F3806" s="11">
        <v>686</v>
      </c>
      <c r="G3806" s="6" t="s">
        <v>1845</v>
      </c>
      <c r="H3806" s="11">
        <v>866</v>
      </c>
      <c r="I3806" s="11"/>
      <c r="J3806" s="6" t="s">
        <v>599</v>
      </c>
      <c r="K3806" s="6" t="s">
        <v>1074</v>
      </c>
      <c r="L3806" s="6" t="s">
        <v>478</v>
      </c>
      <c r="M3806" s="11"/>
      <c r="N3806" s="11"/>
      <c r="O3806" s="6"/>
      <c r="P3806" s="11"/>
      <c r="Q3806" s="11">
        <v>80</v>
      </c>
      <c r="R3806" s="6" t="s">
        <v>25</v>
      </c>
      <c r="S3806" s="6" t="s">
        <v>26</v>
      </c>
      <c r="T3806" s="6" t="s">
        <v>249</v>
      </c>
      <c r="U3806" s="11">
        <v>5000000</v>
      </c>
      <c r="V3806" s="11">
        <v>2009</v>
      </c>
      <c r="W3806" s="11">
        <v>738</v>
      </c>
      <c r="X3806" s="11">
        <v>6.1</v>
      </c>
      <c r="Y3806" s="11">
        <v>1.78</v>
      </c>
      <c r="Z3806" s="12">
        <v>887</v>
      </c>
    </row>
    <row r="3807" spans="1:26" x14ac:dyDescent="0.25">
      <c r="A3807" s="8" t="s">
        <v>20</v>
      </c>
      <c r="B3807" s="9" t="s">
        <v>1865</v>
      </c>
      <c r="C3807" s="13">
        <v>19</v>
      </c>
      <c r="D3807" s="13">
        <v>80</v>
      </c>
      <c r="E3807" s="13">
        <v>799</v>
      </c>
      <c r="F3807" s="13">
        <v>854</v>
      </c>
      <c r="G3807" s="9" t="s">
        <v>4105</v>
      </c>
      <c r="H3807" s="13">
        <v>3000</v>
      </c>
      <c r="I3807" s="13"/>
      <c r="J3807" s="9" t="s">
        <v>2809</v>
      </c>
      <c r="K3807" s="9" t="s">
        <v>599</v>
      </c>
      <c r="L3807" s="9"/>
      <c r="M3807" s="13"/>
      <c r="N3807" s="13"/>
      <c r="O3807" s="9"/>
      <c r="P3807" s="13"/>
      <c r="Q3807" s="13">
        <v>47</v>
      </c>
      <c r="R3807" s="9" t="s">
        <v>25</v>
      </c>
      <c r="S3807" s="9" t="s">
        <v>26</v>
      </c>
      <c r="T3807" s="9" t="s">
        <v>249</v>
      </c>
      <c r="U3807" s="13"/>
      <c r="V3807" s="13">
        <v>2006</v>
      </c>
      <c r="W3807" s="13">
        <v>2000</v>
      </c>
      <c r="X3807" s="13">
        <v>4.2</v>
      </c>
      <c r="Y3807" s="13">
        <v>1.85</v>
      </c>
      <c r="Z3807" s="14">
        <v>419</v>
      </c>
    </row>
    <row r="3808" spans="1:26" x14ac:dyDescent="0.25">
      <c r="A3808" s="5" t="s">
        <v>20</v>
      </c>
      <c r="B3808" s="6" t="s">
        <v>4106</v>
      </c>
      <c r="C3808" s="11"/>
      <c r="D3808" s="11">
        <v>90</v>
      </c>
      <c r="E3808" s="11">
        <v>0</v>
      </c>
      <c r="F3808" s="11">
        <v>483</v>
      </c>
      <c r="G3808" s="6" t="s">
        <v>4107</v>
      </c>
      <c r="H3808" s="11">
        <v>695</v>
      </c>
      <c r="I3808" s="11"/>
      <c r="J3808" s="6" t="s">
        <v>1074</v>
      </c>
      <c r="K3808" s="6" t="s">
        <v>4118</v>
      </c>
      <c r="L3808" s="6" t="s">
        <v>2909</v>
      </c>
      <c r="M3808" s="11"/>
      <c r="N3808" s="11"/>
      <c r="O3808" s="6"/>
      <c r="P3808" s="11"/>
      <c r="Q3808" s="11">
        <v>2</v>
      </c>
      <c r="R3808" s="6" t="s">
        <v>25</v>
      </c>
      <c r="S3808" s="6" t="s">
        <v>26</v>
      </c>
      <c r="T3808" s="6" t="s">
        <v>27</v>
      </c>
      <c r="U3808" s="11"/>
      <c r="V3808" s="11">
        <v>2009</v>
      </c>
      <c r="W3808" s="11">
        <v>617</v>
      </c>
      <c r="X3808" s="11">
        <v>4.5</v>
      </c>
      <c r="Y3808" s="11"/>
      <c r="Z3808" s="12">
        <v>38</v>
      </c>
    </row>
    <row r="3809" spans="1:26" x14ac:dyDescent="0.25">
      <c r="A3809" s="8" t="s">
        <v>20</v>
      </c>
      <c r="B3809" s="9" t="s">
        <v>42</v>
      </c>
      <c r="C3809" s="13">
        <v>38</v>
      </c>
      <c r="D3809" s="13">
        <v>44</v>
      </c>
      <c r="E3809" s="13"/>
      <c r="F3809" s="13">
        <v>816</v>
      </c>
      <c r="G3809" s="9" t="s">
        <v>3559</v>
      </c>
      <c r="H3809" s="13">
        <v>1000</v>
      </c>
      <c r="I3809" s="13"/>
      <c r="J3809" s="9" t="s">
        <v>599</v>
      </c>
      <c r="K3809" s="9" t="s">
        <v>5507</v>
      </c>
      <c r="L3809" s="9" t="s">
        <v>5505</v>
      </c>
      <c r="M3809" s="13"/>
      <c r="N3809" s="13"/>
      <c r="O3809" s="9"/>
      <c r="P3809" s="13"/>
      <c r="Q3809" s="13">
        <v>127</v>
      </c>
      <c r="R3809" s="9" t="s">
        <v>25</v>
      </c>
      <c r="S3809" s="9" t="s">
        <v>26</v>
      </c>
      <c r="T3809" s="9" t="s">
        <v>568</v>
      </c>
      <c r="U3809" s="13"/>
      <c r="V3809" s="13"/>
      <c r="W3809" s="13">
        <v>922</v>
      </c>
      <c r="X3809" s="13">
        <v>8.4</v>
      </c>
      <c r="Y3809" s="13">
        <v>1.78</v>
      </c>
      <c r="Z3809" s="14">
        <v>0</v>
      </c>
    </row>
    <row r="3810" spans="1:26" x14ac:dyDescent="0.25">
      <c r="A3810" s="5" t="s">
        <v>20</v>
      </c>
      <c r="B3810" s="6" t="s">
        <v>4108</v>
      </c>
      <c r="C3810" s="11">
        <v>44</v>
      </c>
      <c r="D3810" s="11">
        <v>105</v>
      </c>
      <c r="E3810" s="11">
        <v>0</v>
      </c>
      <c r="F3810" s="11">
        <v>394</v>
      </c>
      <c r="G3810" s="6" t="s">
        <v>682</v>
      </c>
      <c r="H3810" s="11">
        <v>745</v>
      </c>
      <c r="I3810" s="11">
        <v>37440</v>
      </c>
      <c r="J3810" s="6" t="s">
        <v>599</v>
      </c>
      <c r="K3810" s="6" t="s">
        <v>1074</v>
      </c>
      <c r="L3810" s="6" t="s">
        <v>2909</v>
      </c>
      <c r="M3810" s="11"/>
      <c r="N3810" s="11"/>
      <c r="O3810" s="6"/>
      <c r="P3810" s="11"/>
      <c r="Q3810" s="11">
        <v>60</v>
      </c>
      <c r="R3810" s="6" t="s">
        <v>25</v>
      </c>
      <c r="S3810" s="6" t="s">
        <v>26</v>
      </c>
      <c r="T3810" s="6" t="s">
        <v>249</v>
      </c>
      <c r="U3810" s="11">
        <v>5000000</v>
      </c>
      <c r="V3810" s="11">
        <v>2014</v>
      </c>
      <c r="W3810" s="11">
        <v>508</v>
      </c>
      <c r="X3810" s="11">
        <v>7.5</v>
      </c>
      <c r="Y3810" s="11"/>
      <c r="Z3810" s="12">
        <v>0</v>
      </c>
    </row>
    <row r="3811" spans="1:26" x14ac:dyDescent="0.25">
      <c r="A3811" s="8" t="s">
        <v>20</v>
      </c>
      <c r="B3811" s="9" t="s">
        <v>4109</v>
      </c>
      <c r="C3811" s="13">
        <v>3</v>
      </c>
      <c r="D3811" s="13">
        <v>67</v>
      </c>
      <c r="E3811" s="13">
        <v>0</v>
      </c>
      <c r="F3811" s="13">
        <v>388</v>
      </c>
      <c r="G3811" s="9" t="s">
        <v>4110</v>
      </c>
      <c r="H3811" s="13">
        <v>979</v>
      </c>
      <c r="I3811" s="13"/>
      <c r="J3811" s="9" t="s">
        <v>2809</v>
      </c>
      <c r="K3811" s="9" t="s">
        <v>4118</v>
      </c>
      <c r="L3811" s="9"/>
      <c r="M3811" s="13"/>
      <c r="N3811" s="13"/>
      <c r="O3811" s="9"/>
      <c r="P3811" s="13"/>
      <c r="Q3811" s="13">
        <v>1</v>
      </c>
      <c r="R3811" s="9" t="s">
        <v>25</v>
      </c>
      <c r="S3811" s="9" t="s">
        <v>26</v>
      </c>
      <c r="T3811" s="9" t="s">
        <v>54</v>
      </c>
      <c r="U3811" s="13">
        <v>10000000</v>
      </c>
      <c r="V3811" s="13">
        <v>2014</v>
      </c>
      <c r="W3811" s="13">
        <v>732</v>
      </c>
      <c r="X3811" s="13">
        <v>6.7</v>
      </c>
      <c r="Y3811" s="13"/>
      <c r="Z3811" s="14">
        <v>165</v>
      </c>
    </row>
    <row r="3812" spans="1:26" x14ac:dyDescent="0.25">
      <c r="A3812" s="5" t="s">
        <v>20</v>
      </c>
      <c r="B3812" s="6" t="s">
        <v>3825</v>
      </c>
      <c r="C3812" s="11">
        <v>6</v>
      </c>
      <c r="D3812" s="11">
        <v>95</v>
      </c>
      <c r="E3812" s="11">
        <v>7</v>
      </c>
      <c r="F3812" s="11">
        <v>541</v>
      </c>
      <c r="G3812" s="6" t="s">
        <v>690</v>
      </c>
      <c r="H3812" s="11">
        <v>989</v>
      </c>
      <c r="I3812" s="11"/>
      <c r="J3812" s="6" t="s">
        <v>599</v>
      </c>
      <c r="K3812" s="6"/>
      <c r="L3812" s="6"/>
      <c r="M3812" s="11"/>
      <c r="N3812" s="11"/>
      <c r="O3812" s="6"/>
      <c r="P3812" s="11"/>
      <c r="Q3812" s="11">
        <v>15</v>
      </c>
      <c r="R3812" s="6" t="s">
        <v>25</v>
      </c>
      <c r="S3812" s="6" t="s">
        <v>26</v>
      </c>
      <c r="T3812" s="6" t="s">
        <v>54</v>
      </c>
      <c r="U3812" s="11"/>
      <c r="V3812" s="11">
        <v>2015</v>
      </c>
      <c r="W3812" s="11">
        <v>970</v>
      </c>
      <c r="X3812" s="11">
        <v>5.0999999999999996</v>
      </c>
      <c r="Y3812" s="11"/>
      <c r="Z3812" s="12">
        <v>0</v>
      </c>
    </row>
    <row r="3813" spans="1:26" x14ac:dyDescent="0.25">
      <c r="A3813" s="8" t="s">
        <v>20</v>
      </c>
      <c r="B3813" s="9" t="s">
        <v>3518</v>
      </c>
      <c r="C3813" s="13"/>
      <c r="D3813" s="13">
        <v>87</v>
      </c>
      <c r="E3813" s="13">
        <v>49</v>
      </c>
      <c r="F3813" s="13">
        <v>601</v>
      </c>
      <c r="G3813" s="9" t="s">
        <v>2791</v>
      </c>
      <c r="H3813" s="13">
        <v>708</v>
      </c>
      <c r="I3813" s="13"/>
      <c r="J3813" s="9" t="s">
        <v>5507</v>
      </c>
      <c r="K3813" s="9" t="s">
        <v>1074</v>
      </c>
      <c r="L3813" s="9" t="s">
        <v>2604</v>
      </c>
      <c r="M3813" s="13"/>
      <c r="N3813" s="13"/>
      <c r="O3813" s="9"/>
      <c r="P3813" s="13"/>
      <c r="Q3813" s="13">
        <v>3</v>
      </c>
      <c r="R3813" s="9" t="s">
        <v>25</v>
      </c>
      <c r="S3813" s="9" t="s">
        <v>26</v>
      </c>
      <c r="T3813" s="9" t="s">
        <v>568</v>
      </c>
      <c r="U3813" s="13">
        <v>5000000</v>
      </c>
      <c r="V3813" s="13">
        <v>2011</v>
      </c>
      <c r="W3813" s="13">
        <v>699</v>
      </c>
      <c r="X3813" s="13">
        <v>5.5</v>
      </c>
      <c r="Y3813" s="13">
        <v>1.78</v>
      </c>
      <c r="Z3813" s="14">
        <v>58</v>
      </c>
    </row>
    <row r="3814" spans="1:26" x14ac:dyDescent="0.25">
      <c r="A3814" s="5" t="s">
        <v>20</v>
      </c>
      <c r="B3814" s="6" t="s">
        <v>3288</v>
      </c>
      <c r="C3814" s="11">
        <v>64</v>
      </c>
      <c r="D3814" s="11">
        <v>94</v>
      </c>
      <c r="E3814" s="11">
        <v>261</v>
      </c>
      <c r="F3814" s="11">
        <v>179</v>
      </c>
      <c r="G3814" s="6" t="s">
        <v>4111</v>
      </c>
      <c r="H3814" s="11">
        <v>12000</v>
      </c>
      <c r="I3814" s="11"/>
      <c r="J3814" s="6" t="s">
        <v>1074</v>
      </c>
      <c r="K3814" s="6" t="s">
        <v>2604</v>
      </c>
      <c r="L3814" s="6"/>
      <c r="M3814" s="11"/>
      <c r="N3814" s="11"/>
      <c r="O3814" s="6"/>
      <c r="P3814" s="11"/>
      <c r="Q3814" s="11">
        <v>47</v>
      </c>
      <c r="R3814" s="6" t="s">
        <v>25</v>
      </c>
      <c r="S3814" s="6" t="s">
        <v>4112</v>
      </c>
      <c r="T3814" s="6" t="s">
        <v>249</v>
      </c>
      <c r="U3814" s="11">
        <v>5000000</v>
      </c>
      <c r="V3814" s="11">
        <v>2014</v>
      </c>
      <c r="W3814" s="11">
        <v>316</v>
      </c>
      <c r="X3814" s="11">
        <v>4.4000000000000004</v>
      </c>
      <c r="Y3814" s="11">
        <v>2.35</v>
      </c>
      <c r="Z3814" s="12">
        <v>0</v>
      </c>
    </row>
    <row r="3815" spans="1:26" x14ac:dyDescent="0.25">
      <c r="A3815" s="8" t="s">
        <v>20</v>
      </c>
      <c r="B3815" s="9" t="s">
        <v>4113</v>
      </c>
      <c r="C3815" s="13">
        <v>8</v>
      </c>
      <c r="D3815" s="13">
        <v>109</v>
      </c>
      <c r="E3815" s="13">
        <v>3</v>
      </c>
      <c r="F3815" s="13">
        <v>126</v>
      </c>
      <c r="G3815" s="9" t="s">
        <v>3346</v>
      </c>
      <c r="H3815" s="13">
        <v>1000</v>
      </c>
      <c r="I3815" s="13"/>
      <c r="J3815" s="9" t="s">
        <v>497</v>
      </c>
      <c r="K3815" s="9" t="s">
        <v>1074</v>
      </c>
      <c r="L3815" s="9" t="s">
        <v>2604</v>
      </c>
      <c r="M3815" s="13" t="s">
        <v>5508</v>
      </c>
      <c r="N3815" s="13"/>
      <c r="O3815" s="9"/>
      <c r="P3815" s="13"/>
      <c r="Q3815" s="13">
        <v>3</v>
      </c>
      <c r="R3815" s="9" t="s">
        <v>25</v>
      </c>
      <c r="S3815" s="9" t="s">
        <v>34</v>
      </c>
      <c r="T3815" s="9" t="s">
        <v>249</v>
      </c>
      <c r="U3815" s="13">
        <v>5000000</v>
      </c>
      <c r="V3815" s="13">
        <v>2014</v>
      </c>
      <c r="W3815" s="13">
        <v>266</v>
      </c>
      <c r="X3815" s="13">
        <v>4.4000000000000004</v>
      </c>
      <c r="Y3815" s="13"/>
      <c r="Z3815" s="14">
        <v>190</v>
      </c>
    </row>
    <row r="3816" spans="1:26" x14ac:dyDescent="0.25">
      <c r="A3816" s="5" t="s">
        <v>20</v>
      </c>
      <c r="B3816" s="6" t="s">
        <v>649</v>
      </c>
      <c r="C3816" s="11">
        <v>64</v>
      </c>
      <c r="D3816" s="11">
        <v>130</v>
      </c>
      <c r="E3816" s="11">
        <v>0</v>
      </c>
      <c r="F3816" s="11">
        <v>826</v>
      </c>
      <c r="G3816" s="6" t="s">
        <v>1693</v>
      </c>
      <c r="H3816" s="11">
        <v>1000</v>
      </c>
      <c r="I3816" s="11"/>
      <c r="J3816" s="6" t="s">
        <v>497</v>
      </c>
      <c r="K3816" s="6" t="s">
        <v>2970</v>
      </c>
      <c r="L3816" s="6" t="s">
        <v>2604</v>
      </c>
      <c r="M3816" s="11"/>
      <c r="N3816" s="11"/>
      <c r="O3816" s="6"/>
      <c r="P3816" s="11"/>
      <c r="Q3816" s="11">
        <v>153</v>
      </c>
      <c r="R3816" s="6" t="s">
        <v>25</v>
      </c>
      <c r="S3816" s="6" t="s">
        <v>26</v>
      </c>
      <c r="T3816" s="6" t="s">
        <v>54</v>
      </c>
      <c r="U3816" s="11">
        <v>5000000</v>
      </c>
      <c r="V3816" s="11">
        <v>1977</v>
      </c>
      <c r="W3816" s="11">
        <v>849</v>
      </c>
      <c r="X3816" s="11">
        <v>6.8</v>
      </c>
      <c r="Y3816" s="11">
        <v>2.35</v>
      </c>
      <c r="Z3816" s="12">
        <v>2000</v>
      </c>
    </row>
    <row r="3817" spans="1:26" x14ac:dyDescent="0.25">
      <c r="A3817" s="8" t="s">
        <v>20</v>
      </c>
      <c r="B3817" s="9" t="s">
        <v>4115</v>
      </c>
      <c r="C3817" s="13">
        <v>2</v>
      </c>
      <c r="D3817" s="13" t="s">
        <v>5527</v>
      </c>
      <c r="E3817" s="13">
        <v>3</v>
      </c>
      <c r="F3817" s="13">
        <v>723</v>
      </c>
      <c r="G3817" s="9" t="s">
        <v>1990</v>
      </c>
      <c r="H3817" s="13">
        <v>975</v>
      </c>
      <c r="I3817" s="13"/>
      <c r="J3817" s="9" t="s">
        <v>599</v>
      </c>
      <c r="K3817" s="9" t="s">
        <v>1074</v>
      </c>
      <c r="L3817" s="9"/>
      <c r="M3817" s="13"/>
      <c r="N3817" s="13"/>
      <c r="O3817" s="9"/>
      <c r="P3817" s="13"/>
      <c r="Q3817" s="13">
        <v>2</v>
      </c>
      <c r="R3817" s="9" t="s">
        <v>25</v>
      </c>
      <c r="S3817" s="9" t="s">
        <v>26</v>
      </c>
      <c r="T3817" s="9" t="s">
        <v>42</v>
      </c>
      <c r="U3817" s="13">
        <v>5000000</v>
      </c>
      <c r="V3817" s="13">
        <v>2012</v>
      </c>
      <c r="W3817" s="13">
        <v>900</v>
      </c>
      <c r="X3817" s="13">
        <v>6.7</v>
      </c>
      <c r="Y3817" s="13"/>
      <c r="Z3817" s="14">
        <v>35</v>
      </c>
    </row>
    <row r="3818" spans="1:26" x14ac:dyDescent="0.25">
      <c r="A3818" s="5" t="s">
        <v>20</v>
      </c>
      <c r="B3818" s="6" t="s">
        <v>4116</v>
      </c>
      <c r="C3818" s="11"/>
      <c r="D3818" s="11">
        <v>88</v>
      </c>
      <c r="E3818" s="11">
        <v>14</v>
      </c>
      <c r="F3818" s="11">
        <v>668</v>
      </c>
      <c r="G3818" s="6" t="s">
        <v>4117</v>
      </c>
      <c r="H3818" s="11">
        <v>784</v>
      </c>
      <c r="I3818" s="11"/>
      <c r="J3818" s="6" t="s">
        <v>4118</v>
      </c>
      <c r="K3818" s="6"/>
      <c r="L3818" s="6"/>
      <c r="M3818" s="11"/>
      <c r="N3818" s="11"/>
      <c r="O3818" s="6"/>
      <c r="P3818" s="11"/>
      <c r="Q3818" s="11"/>
      <c r="R3818" s="6" t="s">
        <v>25</v>
      </c>
      <c r="S3818" s="6" t="s">
        <v>26</v>
      </c>
      <c r="T3818" s="6" t="s">
        <v>42</v>
      </c>
      <c r="U3818" s="11">
        <v>5000000</v>
      </c>
      <c r="V3818" s="11">
        <v>2015</v>
      </c>
      <c r="W3818" s="11">
        <v>763</v>
      </c>
      <c r="X3818" s="11">
        <v>8.6</v>
      </c>
      <c r="Y3818" s="11"/>
      <c r="Z3818" s="12">
        <v>49</v>
      </c>
    </row>
    <row r="3819" spans="1:26" x14ac:dyDescent="0.25">
      <c r="A3819" s="8" t="s">
        <v>20</v>
      </c>
      <c r="B3819" s="9" t="s">
        <v>1955</v>
      </c>
      <c r="C3819" s="13">
        <v>35</v>
      </c>
      <c r="D3819" s="13">
        <v>88</v>
      </c>
      <c r="E3819" s="13">
        <v>0</v>
      </c>
      <c r="F3819" s="13">
        <v>1000</v>
      </c>
      <c r="G3819" s="9" t="s">
        <v>758</v>
      </c>
      <c r="H3819" s="13">
        <v>40000</v>
      </c>
      <c r="I3819" s="13"/>
      <c r="J3819" s="9" t="s">
        <v>599</v>
      </c>
      <c r="K3819" s="9" t="s">
        <v>478</v>
      </c>
      <c r="L3819" s="9" t="s">
        <v>1786</v>
      </c>
      <c r="M3819" s="13" t="s">
        <v>2604</v>
      </c>
      <c r="N3819" s="13"/>
      <c r="O3819" s="9"/>
      <c r="P3819" s="13"/>
      <c r="Q3819" s="13">
        <v>4</v>
      </c>
      <c r="R3819" s="9" t="s">
        <v>25</v>
      </c>
      <c r="S3819" s="9" t="s">
        <v>26</v>
      </c>
      <c r="T3819" s="9" t="s">
        <v>27</v>
      </c>
      <c r="U3819" s="13">
        <v>5000000</v>
      </c>
      <c r="V3819" s="13">
        <v>2016</v>
      </c>
      <c r="W3819" s="13">
        <v>3000</v>
      </c>
      <c r="X3819" s="13">
        <v>4.8</v>
      </c>
      <c r="Y3819" s="13"/>
      <c r="Z3819" s="14">
        <v>0</v>
      </c>
    </row>
    <row r="3820" spans="1:26" x14ac:dyDescent="0.25">
      <c r="A3820" s="5" t="s">
        <v>20</v>
      </c>
      <c r="B3820" s="6" t="s">
        <v>4119</v>
      </c>
      <c r="C3820" s="11">
        <v>21</v>
      </c>
      <c r="D3820" s="11">
        <v>97</v>
      </c>
      <c r="E3820" s="11">
        <v>20</v>
      </c>
      <c r="F3820" s="11">
        <v>538</v>
      </c>
      <c r="G3820" s="6" t="s">
        <v>4120</v>
      </c>
      <c r="H3820" s="11">
        <v>741</v>
      </c>
      <c r="I3820" s="11"/>
      <c r="J3820" s="6" t="s">
        <v>497</v>
      </c>
      <c r="K3820" s="6" t="s">
        <v>1786</v>
      </c>
      <c r="L3820" s="6"/>
      <c r="M3820" s="11"/>
      <c r="N3820" s="11"/>
      <c r="O3820" s="6"/>
      <c r="P3820" s="11"/>
      <c r="Q3820" s="11">
        <v>14</v>
      </c>
      <c r="R3820" s="6" t="s">
        <v>25</v>
      </c>
      <c r="S3820" s="6" t="s">
        <v>26</v>
      </c>
      <c r="T3820" s="6" t="s">
        <v>42</v>
      </c>
      <c r="U3820" s="11"/>
      <c r="V3820" s="11">
        <v>2015</v>
      </c>
      <c r="W3820" s="11">
        <v>615</v>
      </c>
      <c r="X3820" s="11">
        <v>3.4</v>
      </c>
      <c r="Y3820" s="11"/>
      <c r="Z3820" s="12">
        <v>0</v>
      </c>
    </row>
    <row r="3821" spans="1:26" x14ac:dyDescent="0.25">
      <c r="A3821" s="8" t="s">
        <v>20</v>
      </c>
      <c r="B3821" s="9" t="s">
        <v>4121</v>
      </c>
      <c r="C3821" s="13">
        <v>99</v>
      </c>
      <c r="D3821" s="13">
        <v>113</v>
      </c>
      <c r="E3821" s="13">
        <v>44</v>
      </c>
      <c r="F3821" s="13">
        <v>4</v>
      </c>
      <c r="G3821" s="9" t="s">
        <v>4122</v>
      </c>
      <c r="H3821" s="13">
        <v>61</v>
      </c>
      <c r="I3821" s="13">
        <v>617228</v>
      </c>
      <c r="J3821" s="9" t="s">
        <v>599</v>
      </c>
      <c r="K3821" s="9" t="s">
        <v>1074</v>
      </c>
      <c r="L3821" s="9" t="s">
        <v>4459</v>
      </c>
      <c r="M3821" s="13" t="s">
        <v>5508</v>
      </c>
      <c r="N3821" s="13"/>
      <c r="O3821" s="9"/>
      <c r="P3821" s="13"/>
      <c r="Q3821" s="13">
        <v>27</v>
      </c>
      <c r="R3821" s="9" t="s">
        <v>4123</v>
      </c>
      <c r="S3821" s="9" t="s">
        <v>1590</v>
      </c>
      <c r="T3821" s="9" t="s">
        <v>249</v>
      </c>
      <c r="U3821" s="13">
        <v>84450000</v>
      </c>
      <c r="V3821" s="13">
        <v>2006</v>
      </c>
      <c r="W3821" s="13">
        <v>12</v>
      </c>
      <c r="X3821" s="13">
        <v>7.4</v>
      </c>
      <c r="Y3821" s="13">
        <v>1.85</v>
      </c>
      <c r="Z3821" s="14">
        <v>1000</v>
      </c>
    </row>
    <row r="3822" spans="1:26" x14ac:dyDescent="0.25">
      <c r="A3822" s="5" t="s">
        <v>20</v>
      </c>
      <c r="B3822" s="6" t="s">
        <v>4124</v>
      </c>
      <c r="C3822" s="11">
        <v>115</v>
      </c>
      <c r="D3822" s="11">
        <v>99</v>
      </c>
      <c r="E3822" s="11">
        <v>766</v>
      </c>
      <c r="F3822" s="11">
        <v>269</v>
      </c>
      <c r="G3822" s="6" t="s">
        <v>993</v>
      </c>
      <c r="H3822" s="11">
        <v>595</v>
      </c>
      <c r="I3822" s="11">
        <v>274385</v>
      </c>
      <c r="J3822" s="6" t="s">
        <v>599</v>
      </c>
      <c r="K3822" s="6" t="s">
        <v>1074</v>
      </c>
      <c r="L3822" s="6"/>
      <c r="M3822" s="11"/>
      <c r="N3822" s="11"/>
      <c r="O3822" s="6"/>
      <c r="P3822" s="11"/>
      <c r="Q3822" s="11">
        <v>26</v>
      </c>
      <c r="R3822" s="6" t="s">
        <v>2284</v>
      </c>
      <c r="S3822" s="6" t="s">
        <v>318</v>
      </c>
      <c r="T3822" s="6" t="s">
        <v>42</v>
      </c>
      <c r="U3822" s="11">
        <v>4000000</v>
      </c>
      <c r="V3822" s="11">
        <v>2009</v>
      </c>
      <c r="W3822" s="11">
        <v>486</v>
      </c>
      <c r="X3822" s="11">
        <v>7.3</v>
      </c>
      <c r="Y3822" s="11">
        <v>1.85</v>
      </c>
      <c r="Z3822" s="12">
        <v>0</v>
      </c>
    </row>
    <row r="3823" spans="1:26" x14ac:dyDescent="0.25">
      <c r="A3823" s="8" t="s">
        <v>20</v>
      </c>
      <c r="B3823" s="9" t="s">
        <v>1682</v>
      </c>
      <c r="C3823" s="13">
        <v>104</v>
      </c>
      <c r="D3823" s="13">
        <v>148</v>
      </c>
      <c r="E3823" s="13">
        <v>0</v>
      </c>
      <c r="F3823" s="13">
        <v>263</v>
      </c>
      <c r="G3823" s="9" t="s">
        <v>1586</v>
      </c>
      <c r="H3823" s="13">
        <v>3000</v>
      </c>
      <c r="I3823" s="13">
        <v>24475416</v>
      </c>
      <c r="J3823" s="9" t="s">
        <v>1074</v>
      </c>
      <c r="K3823" s="9"/>
      <c r="L3823" s="9"/>
      <c r="M3823" s="13"/>
      <c r="N3823" s="13"/>
      <c r="O3823" s="9"/>
      <c r="P3823" s="13"/>
      <c r="Q3823" s="13">
        <v>309</v>
      </c>
      <c r="R3823" s="9" t="s">
        <v>25</v>
      </c>
      <c r="S3823" s="9" t="s">
        <v>26</v>
      </c>
      <c r="T3823" s="9" t="s">
        <v>249</v>
      </c>
      <c r="U3823" s="13">
        <v>890000</v>
      </c>
      <c r="V3823" s="13">
        <v>1996</v>
      </c>
      <c r="W3823" s="13">
        <v>324</v>
      </c>
      <c r="X3823" s="13">
        <v>8</v>
      </c>
      <c r="Y3823" s="13">
        <v>1.85</v>
      </c>
      <c r="Z3823" s="14">
        <v>0</v>
      </c>
    </row>
    <row r="3824" spans="1:26" x14ac:dyDescent="0.25">
      <c r="A3824" s="5" t="s">
        <v>20</v>
      </c>
      <c r="B3824" s="6" t="s">
        <v>4125</v>
      </c>
      <c r="C3824" s="11">
        <v>195</v>
      </c>
      <c r="D3824" s="11">
        <v>107</v>
      </c>
      <c r="E3824" s="11">
        <v>58</v>
      </c>
      <c r="F3824" s="11">
        <v>537</v>
      </c>
      <c r="G3824" s="6" t="s">
        <v>831</v>
      </c>
      <c r="H3824" s="11">
        <v>874</v>
      </c>
      <c r="I3824" s="11"/>
      <c r="J3824" s="6" t="s">
        <v>1786</v>
      </c>
      <c r="K3824" s="6" t="s">
        <v>2604</v>
      </c>
      <c r="L3824" s="6"/>
      <c r="M3824" s="11"/>
      <c r="N3824" s="11"/>
      <c r="O3824" s="6"/>
      <c r="P3824" s="11"/>
      <c r="Q3824" s="11">
        <v>112</v>
      </c>
      <c r="R3824" s="6" t="s">
        <v>25</v>
      </c>
      <c r="S3824" s="6" t="s">
        <v>34</v>
      </c>
      <c r="T3824" s="6" t="s">
        <v>249</v>
      </c>
      <c r="U3824" s="11">
        <v>3000000</v>
      </c>
      <c r="V3824" s="11">
        <v>2011</v>
      </c>
      <c r="W3824" s="11">
        <v>579</v>
      </c>
      <c r="X3824" s="11">
        <v>6.5</v>
      </c>
      <c r="Y3824" s="11">
        <v>2.35</v>
      </c>
      <c r="Z3824" s="12">
        <v>10000</v>
      </c>
    </row>
    <row r="3825" spans="1:26" x14ac:dyDescent="0.25">
      <c r="A3825" s="8" t="s">
        <v>20</v>
      </c>
      <c r="B3825" s="9" t="s">
        <v>3776</v>
      </c>
      <c r="C3825" s="13">
        <v>303</v>
      </c>
      <c r="D3825" s="13">
        <v>93</v>
      </c>
      <c r="E3825" s="13">
        <v>0</v>
      </c>
      <c r="F3825" s="13">
        <v>581</v>
      </c>
      <c r="G3825" s="9" t="s">
        <v>4126</v>
      </c>
      <c r="H3825" s="13">
        <v>1000</v>
      </c>
      <c r="I3825" s="13">
        <v>47277326</v>
      </c>
      <c r="J3825" s="9" t="s">
        <v>1786</v>
      </c>
      <c r="K3825" s="9"/>
      <c r="L3825" s="9"/>
      <c r="M3825" s="13"/>
      <c r="N3825" s="13"/>
      <c r="O3825" s="9"/>
      <c r="P3825" s="13"/>
      <c r="Q3825" s="13">
        <v>1516</v>
      </c>
      <c r="R3825" s="9" t="s">
        <v>25</v>
      </c>
      <c r="S3825" s="9" t="s">
        <v>26</v>
      </c>
      <c r="T3825" s="9" t="s">
        <v>249</v>
      </c>
      <c r="U3825" s="13">
        <v>4800000</v>
      </c>
      <c r="V3825" s="13">
        <v>2005</v>
      </c>
      <c r="W3825" s="13">
        <v>1000</v>
      </c>
      <c r="X3825" s="13">
        <v>5.9</v>
      </c>
      <c r="Y3825" s="13">
        <v>2.35</v>
      </c>
      <c r="Z3825" s="14">
        <v>0</v>
      </c>
    </row>
    <row r="3826" spans="1:26" x14ac:dyDescent="0.25">
      <c r="A3826" s="5" t="s">
        <v>20</v>
      </c>
      <c r="B3826" s="6" t="s">
        <v>2418</v>
      </c>
      <c r="C3826" s="11">
        <v>122</v>
      </c>
      <c r="D3826" s="11">
        <v>94</v>
      </c>
      <c r="E3826" s="11">
        <v>187</v>
      </c>
      <c r="F3826" s="11">
        <v>427</v>
      </c>
      <c r="G3826" s="6" t="s">
        <v>793</v>
      </c>
      <c r="H3826" s="11">
        <v>1000</v>
      </c>
      <c r="I3826" s="11">
        <v>1247453</v>
      </c>
      <c r="J3826" s="6" t="s">
        <v>599</v>
      </c>
      <c r="K3826" s="6" t="s">
        <v>1074</v>
      </c>
      <c r="L3826" s="6"/>
      <c r="M3826" s="11"/>
      <c r="N3826" s="11"/>
      <c r="O3826" s="6"/>
      <c r="P3826" s="11"/>
      <c r="Q3826" s="11">
        <v>123</v>
      </c>
      <c r="R3826" s="6" t="s">
        <v>25</v>
      </c>
      <c r="S3826" s="6" t="s">
        <v>34</v>
      </c>
      <c r="T3826" s="6" t="s">
        <v>249</v>
      </c>
      <c r="U3826" s="11">
        <v>2800000</v>
      </c>
      <c r="V3826" s="11">
        <v>2005</v>
      </c>
      <c r="W3826" s="11">
        <v>887</v>
      </c>
      <c r="X3826" s="11">
        <v>6.8</v>
      </c>
      <c r="Y3826" s="11">
        <v>2.35</v>
      </c>
      <c r="Z3826" s="12">
        <v>750</v>
      </c>
    </row>
    <row r="3827" spans="1:26" x14ac:dyDescent="0.25">
      <c r="A3827" s="8" t="s">
        <v>20</v>
      </c>
      <c r="B3827" s="9" t="s">
        <v>2901</v>
      </c>
      <c r="C3827" s="13">
        <v>359</v>
      </c>
      <c r="D3827" s="13">
        <v>121</v>
      </c>
      <c r="E3827" s="13">
        <v>337</v>
      </c>
      <c r="F3827" s="13">
        <v>41</v>
      </c>
      <c r="G3827" s="9" t="s">
        <v>1659</v>
      </c>
      <c r="H3827" s="13">
        <v>982</v>
      </c>
      <c r="I3827" s="13">
        <v>1729969</v>
      </c>
      <c r="J3827" s="9" t="s">
        <v>1074</v>
      </c>
      <c r="K3827" s="9" t="s">
        <v>2604</v>
      </c>
      <c r="L3827" s="9"/>
      <c r="M3827" s="13"/>
      <c r="N3827" s="13"/>
      <c r="O3827" s="9"/>
      <c r="P3827" s="13"/>
      <c r="Q3827" s="13">
        <v>219</v>
      </c>
      <c r="R3827" s="9" t="s">
        <v>25</v>
      </c>
      <c r="S3827" s="9" t="s">
        <v>26</v>
      </c>
      <c r="T3827" s="9" t="s">
        <v>249</v>
      </c>
      <c r="U3827" s="13">
        <v>5000000</v>
      </c>
      <c r="V3827" s="13">
        <v>2011</v>
      </c>
      <c r="W3827" s="13">
        <v>463</v>
      </c>
      <c r="X3827" s="13">
        <v>7.4</v>
      </c>
      <c r="Y3827" s="13">
        <v>2.35</v>
      </c>
      <c r="Z3827" s="14">
        <v>14000</v>
      </c>
    </row>
    <row r="3828" spans="1:26" x14ac:dyDescent="0.25">
      <c r="A3828" s="5" t="s">
        <v>20</v>
      </c>
      <c r="B3828" s="6" t="s">
        <v>4127</v>
      </c>
      <c r="C3828" s="11">
        <v>130</v>
      </c>
      <c r="D3828" s="11">
        <v>118</v>
      </c>
      <c r="E3828" s="11">
        <v>7</v>
      </c>
      <c r="F3828" s="11">
        <v>339</v>
      </c>
      <c r="G3828" s="6" t="s">
        <v>441</v>
      </c>
      <c r="H3828" s="11">
        <v>968</v>
      </c>
      <c r="I3828" s="11">
        <v>1705139</v>
      </c>
      <c r="J3828" s="6" t="s">
        <v>478</v>
      </c>
      <c r="K3828" s="6" t="s">
        <v>1786</v>
      </c>
      <c r="L3828" s="6" t="s">
        <v>5505</v>
      </c>
      <c r="M3828" s="11" t="s">
        <v>2604</v>
      </c>
      <c r="N3828" s="11"/>
      <c r="O3828" s="6"/>
      <c r="P3828" s="11"/>
      <c r="Q3828" s="11">
        <v>69</v>
      </c>
      <c r="R3828" s="6" t="s">
        <v>25</v>
      </c>
      <c r="S3828" s="6" t="s">
        <v>26</v>
      </c>
      <c r="T3828" s="6" t="s">
        <v>249</v>
      </c>
      <c r="U3828" s="11">
        <v>4700000</v>
      </c>
      <c r="V3828" s="11">
        <v>1988</v>
      </c>
      <c r="W3828" s="11">
        <v>733</v>
      </c>
      <c r="X3828" s="11">
        <v>6.7</v>
      </c>
      <c r="Y3828" s="11">
        <v>1.85</v>
      </c>
      <c r="Z3828" s="12">
        <v>0</v>
      </c>
    </row>
    <row r="3829" spans="1:26" x14ac:dyDescent="0.25">
      <c r="A3829" s="8" t="s">
        <v>20</v>
      </c>
      <c r="B3829" s="9" t="s">
        <v>4128</v>
      </c>
      <c r="C3829" s="13">
        <v>64</v>
      </c>
      <c r="D3829" s="13">
        <v>98</v>
      </c>
      <c r="E3829" s="13">
        <v>16</v>
      </c>
      <c r="F3829" s="13">
        <v>621</v>
      </c>
      <c r="G3829" s="9" t="s">
        <v>181</v>
      </c>
      <c r="H3829" s="13">
        <v>10000</v>
      </c>
      <c r="I3829" s="13">
        <v>238774</v>
      </c>
      <c r="J3829" s="9" t="s">
        <v>599</v>
      </c>
      <c r="K3829" s="9" t="s">
        <v>1074</v>
      </c>
      <c r="L3829" s="9"/>
      <c r="M3829" s="13"/>
      <c r="N3829" s="13"/>
      <c r="O3829" s="9"/>
      <c r="P3829" s="13"/>
      <c r="Q3829" s="13">
        <v>70</v>
      </c>
      <c r="R3829" s="9" t="s">
        <v>25</v>
      </c>
      <c r="S3829" s="9" t="s">
        <v>34</v>
      </c>
      <c r="T3829" s="9" t="s">
        <v>27</v>
      </c>
      <c r="U3829" s="13"/>
      <c r="V3829" s="13">
        <v>2006</v>
      </c>
      <c r="W3829" s="13">
        <v>838</v>
      </c>
      <c r="X3829" s="13">
        <v>6.8</v>
      </c>
      <c r="Y3829" s="13">
        <v>1.85</v>
      </c>
      <c r="Z3829" s="14">
        <v>864</v>
      </c>
    </row>
    <row r="3830" spans="1:26" x14ac:dyDescent="0.25">
      <c r="A3830" s="5" t="s">
        <v>20</v>
      </c>
      <c r="B3830" s="6" t="s">
        <v>4129</v>
      </c>
      <c r="C3830" s="11">
        <v>13</v>
      </c>
      <c r="D3830" s="11">
        <v>82</v>
      </c>
      <c r="E3830" s="11">
        <v>0</v>
      </c>
      <c r="F3830" s="11">
        <v>316</v>
      </c>
      <c r="G3830" s="6" t="s">
        <v>766</v>
      </c>
      <c r="H3830" s="11">
        <v>927</v>
      </c>
      <c r="I3830" s="11"/>
      <c r="J3830" s="6" t="s">
        <v>599</v>
      </c>
      <c r="K3830" s="6" t="s">
        <v>5507</v>
      </c>
      <c r="L3830" s="6"/>
      <c r="M3830" s="11"/>
      <c r="N3830" s="11"/>
      <c r="O3830" s="6"/>
      <c r="P3830" s="11"/>
      <c r="Q3830" s="11">
        <v>11</v>
      </c>
      <c r="R3830" s="6" t="s">
        <v>25</v>
      </c>
      <c r="S3830" s="6" t="s">
        <v>26</v>
      </c>
      <c r="T3830" s="6" t="s">
        <v>1602</v>
      </c>
      <c r="U3830" s="11">
        <v>5000000</v>
      </c>
      <c r="V3830" s="11">
        <v>2014</v>
      </c>
      <c r="W3830" s="11">
        <v>833</v>
      </c>
      <c r="X3830" s="11">
        <v>5.4</v>
      </c>
      <c r="Y3830" s="11"/>
      <c r="Z3830" s="12">
        <v>0</v>
      </c>
    </row>
    <row r="3831" spans="1:26" x14ac:dyDescent="0.25">
      <c r="A3831" s="8" t="s">
        <v>20</v>
      </c>
      <c r="B3831" s="9" t="s">
        <v>2003</v>
      </c>
      <c r="C3831" s="13">
        <v>159</v>
      </c>
      <c r="D3831" s="13">
        <v>101</v>
      </c>
      <c r="E3831" s="13">
        <v>365</v>
      </c>
      <c r="F3831" s="13">
        <v>14</v>
      </c>
      <c r="G3831" s="9" t="s">
        <v>4130</v>
      </c>
      <c r="H3831" s="13">
        <v>237</v>
      </c>
      <c r="I3831" s="13">
        <v>8025872</v>
      </c>
      <c r="J3831" s="9" t="s">
        <v>599</v>
      </c>
      <c r="K3831" s="9" t="s">
        <v>1786</v>
      </c>
      <c r="L3831" s="9"/>
      <c r="M3831" s="13"/>
      <c r="N3831" s="13"/>
      <c r="O3831" s="9"/>
      <c r="P3831" s="13"/>
      <c r="Q3831" s="13">
        <v>258</v>
      </c>
      <c r="R3831" s="9" t="s">
        <v>25</v>
      </c>
      <c r="S3831" s="9" t="s">
        <v>26</v>
      </c>
      <c r="T3831" s="9" t="s">
        <v>1992</v>
      </c>
      <c r="U3831" s="13">
        <v>4700000</v>
      </c>
      <c r="V3831" s="13">
        <v>1986</v>
      </c>
      <c r="W3831" s="13">
        <v>28</v>
      </c>
      <c r="X3831" s="13">
        <v>5.5</v>
      </c>
      <c r="Y3831" s="13">
        <v>1.85</v>
      </c>
      <c r="Z3831" s="14">
        <v>0</v>
      </c>
    </row>
    <row r="3832" spans="1:26" x14ac:dyDescent="0.25">
      <c r="A3832" s="5" t="s">
        <v>20</v>
      </c>
      <c r="B3832" s="6" t="s">
        <v>3934</v>
      </c>
      <c r="C3832" s="11">
        <v>54</v>
      </c>
      <c r="D3832" s="11">
        <v>106</v>
      </c>
      <c r="E3832" s="11">
        <v>541</v>
      </c>
      <c r="F3832" s="11">
        <v>372</v>
      </c>
      <c r="G3832" s="6" t="s">
        <v>4131</v>
      </c>
      <c r="H3832" s="11">
        <v>773</v>
      </c>
      <c r="I3832" s="11"/>
      <c r="J3832" s="6" t="s">
        <v>3170</v>
      </c>
      <c r="K3832" s="6" t="s">
        <v>1074</v>
      </c>
      <c r="L3832" s="6" t="s">
        <v>4459</v>
      </c>
      <c r="M3832" s="11" t="s">
        <v>3495</v>
      </c>
      <c r="N3832" s="11"/>
      <c r="O3832" s="6"/>
      <c r="P3832" s="11"/>
      <c r="Q3832" s="11">
        <v>106</v>
      </c>
      <c r="R3832" s="6" t="s">
        <v>25</v>
      </c>
      <c r="S3832" s="6" t="s">
        <v>26</v>
      </c>
      <c r="T3832" s="6" t="s">
        <v>249</v>
      </c>
      <c r="U3832" s="11">
        <v>4638783</v>
      </c>
      <c r="V3832" s="11">
        <v>1973</v>
      </c>
      <c r="W3832" s="11">
        <v>476</v>
      </c>
      <c r="X3832" s="11">
        <v>7.4</v>
      </c>
      <c r="Y3832" s="11">
        <v>2.35</v>
      </c>
      <c r="Z3832" s="12">
        <v>0</v>
      </c>
    </row>
    <row r="3833" spans="1:26" x14ac:dyDescent="0.25">
      <c r="A3833" s="8" t="s">
        <v>20</v>
      </c>
      <c r="B3833" s="9" t="s">
        <v>3070</v>
      </c>
      <c r="C3833" s="13">
        <v>440</v>
      </c>
      <c r="D3833" s="13">
        <v>90</v>
      </c>
      <c r="E3833" s="13">
        <v>0</v>
      </c>
      <c r="F3833" s="13">
        <v>428</v>
      </c>
      <c r="G3833" s="9" t="s">
        <v>97</v>
      </c>
      <c r="H3833" s="13">
        <v>33000</v>
      </c>
      <c r="I3833" s="13">
        <v>778565</v>
      </c>
      <c r="J3833" s="9" t="s">
        <v>5507</v>
      </c>
      <c r="K3833" s="9" t="s">
        <v>1074</v>
      </c>
      <c r="L3833" s="9"/>
      <c r="M3833" s="13"/>
      <c r="N3833" s="13"/>
      <c r="O3833" s="9"/>
      <c r="P3833" s="13"/>
      <c r="Q3833" s="13">
        <v>475</v>
      </c>
      <c r="R3833" s="9" t="s">
        <v>25</v>
      </c>
      <c r="S3833" s="9" t="s">
        <v>2071</v>
      </c>
      <c r="T3833" s="9" t="s">
        <v>249</v>
      </c>
      <c r="U3833" s="13">
        <v>4800000</v>
      </c>
      <c r="V3833" s="13">
        <v>2013</v>
      </c>
      <c r="W3833" s="13">
        <v>1000</v>
      </c>
      <c r="X3833" s="13">
        <v>5.7</v>
      </c>
      <c r="Y3833" s="13">
        <v>1.85</v>
      </c>
      <c r="Z3833" s="14">
        <v>30000</v>
      </c>
    </row>
    <row r="3834" spans="1:26" x14ac:dyDescent="0.25">
      <c r="A3834" s="5" t="s">
        <v>20</v>
      </c>
      <c r="B3834" s="6" t="s">
        <v>4132</v>
      </c>
      <c r="C3834" s="11">
        <v>7</v>
      </c>
      <c r="D3834" s="11">
        <v>79</v>
      </c>
      <c r="E3834" s="11">
        <v>0</v>
      </c>
      <c r="F3834" s="11">
        <v>20</v>
      </c>
      <c r="G3834" s="6" t="s">
        <v>4133</v>
      </c>
      <c r="H3834" s="11">
        <v>226</v>
      </c>
      <c r="I3834" s="11"/>
      <c r="J3834" s="6" t="s">
        <v>1074</v>
      </c>
      <c r="K3834" s="6"/>
      <c r="L3834" s="6"/>
      <c r="M3834" s="11"/>
      <c r="N3834" s="11"/>
      <c r="O3834" s="6"/>
      <c r="P3834" s="11"/>
      <c r="Q3834" s="11">
        <v>6</v>
      </c>
      <c r="R3834" s="6" t="s">
        <v>537</v>
      </c>
      <c r="S3834" s="6" t="s">
        <v>538</v>
      </c>
      <c r="T3834" s="6" t="s">
        <v>42</v>
      </c>
      <c r="U3834" s="11"/>
      <c r="V3834" s="11">
        <v>2005</v>
      </c>
      <c r="W3834" s="11">
        <v>40</v>
      </c>
      <c r="X3834" s="11">
        <v>5.4</v>
      </c>
      <c r="Y3834" s="11"/>
      <c r="Z3834" s="12">
        <v>11</v>
      </c>
    </row>
    <row r="3835" spans="1:26" x14ac:dyDescent="0.25">
      <c r="A3835" s="8" t="s">
        <v>20</v>
      </c>
      <c r="B3835" s="9" t="s">
        <v>4134</v>
      </c>
      <c r="C3835" s="13">
        <v>4</v>
      </c>
      <c r="D3835" s="13">
        <v>87</v>
      </c>
      <c r="E3835" s="13">
        <v>20</v>
      </c>
      <c r="F3835" s="13">
        <v>329</v>
      </c>
      <c r="G3835" s="9" t="s">
        <v>3249</v>
      </c>
      <c r="H3835" s="13">
        <v>571</v>
      </c>
      <c r="I3835" s="13"/>
      <c r="J3835" s="9" t="s">
        <v>599</v>
      </c>
      <c r="K3835" s="9"/>
      <c r="L3835" s="9"/>
      <c r="M3835" s="13"/>
      <c r="N3835" s="13"/>
      <c r="O3835" s="9"/>
      <c r="P3835" s="13"/>
      <c r="Q3835" s="13">
        <v>12</v>
      </c>
      <c r="R3835" s="9" t="s">
        <v>25</v>
      </c>
      <c r="S3835" s="9" t="s">
        <v>26</v>
      </c>
      <c r="T3835" s="9" t="s">
        <v>249</v>
      </c>
      <c r="U3835" s="13">
        <v>4700000</v>
      </c>
      <c r="V3835" s="13">
        <v>2011</v>
      </c>
      <c r="W3835" s="13">
        <v>345</v>
      </c>
      <c r="X3835" s="13">
        <v>3.2</v>
      </c>
      <c r="Y3835" s="13"/>
      <c r="Z3835" s="14">
        <v>491</v>
      </c>
    </row>
    <row r="3836" spans="1:26" x14ac:dyDescent="0.25">
      <c r="A3836" s="5" t="s">
        <v>20</v>
      </c>
      <c r="B3836" s="6" t="s">
        <v>4135</v>
      </c>
      <c r="C3836" s="11">
        <v>1</v>
      </c>
      <c r="D3836" s="11" t="s">
        <v>5527</v>
      </c>
      <c r="E3836" s="11">
        <v>0</v>
      </c>
      <c r="F3836" s="11">
        <v>0</v>
      </c>
      <c r="G3836" s="6" t="s">
        <v>4136</v>
      </c>
      <c r="H3836" s="11">
        <v>5</v>
      </c>
      <c r="I3836" s="11"/>
      <c r="J3836" s="6" t="s">
        <v>599</v>
      </c>
      <c r="K3836" s="6" t="s">
        <v>4459</v>
      </c>
      <c r="L3836" s="6"/>
      <c r="M3836" s="11"/>
      <c r="N3836" s="11"/>
      <c r="O3836" s="6"/>
      <c r="P3836" s="11"/>
      <c r="Q3836" s="11">
        <v>1</v>
      </c>
      <c r="R3836" s="6" t="s">
        <v>4137</v>
      </c>
      <c r="S3836" s="6" t="s">
        <v>1601</v>
      </c>
      <c r="T3836" s="6" t="s">
        <v>42</v>
      </c>
      <c r="U3836" s="11"/>
      <c r="V3836" s="11">
        <v>2013</v>
      </c>
      <c r="W3836" s="11">
        <v>0</v>
      </c>
      <c r="X3836" s="11">
        <v>7.1</v>
      </c>
      <c r="Y3836" s="11"/>
      <c r="Z3836" s="12">
        <v>2</v>
      </c>
    </row>
    <row r="3837" spans="1:26" x14ac:dyDescent="0.25">
      <c r="A3837" s="8" t="s">
        <v>20</v>
      </c>
      <c r="B3837" s="9" t="s">
        <v>4138</v>
      </c>
      <c r="C3837" s="13">
        <v>96</v>
      </c>
      <c r="D3837" s="13">
        <v>105</v>
      </c>
      <c r="E3837" s="13">
        <v>11</v>
      </c>
      <c r="F3837" s="13">
        <v>16</v>
      </c>
      <c r="G3837" s="9" t="s">
        <v>2359</v>
      </c>
      <c r="H3837" s="13">
        <v>18000</v>
      </c>
      <c r="I3837" s="13">
        <v>1340891</v>
      </c>
      <c r="J3837" s="9" t="s">
        <v>1074</v>
      </c>
      <c r="K3837" s="9" t="s">
        <v>4459</v>
      </c>
      <c r="L3837" s="9"/>
      <c r="M3837" s="13"/>
      <c r="N3837" s="13"/>
      <c r="O3837" s="9"/>
      <c r="P3837" s="13"/>
      <c r="Q3837" s="13">
        <v>182</v>
      </c>
      <c r="R3837" s="9" t="s">
        <v>25</v>
      </c>
      <c r="S3837" s="9" t="s">
        <v>34</v>
      </c>
      <c r="T3837" s="9" t="s">
        <v>27</v>
      </c>
      <c r="U3837" s="13"/>
      <c r="V3837" s="13">
        <v>2004</v>
      </c>
      <c r="W3837" s="13">
        <v>66</v>
      </c>
      <c r="X3837" s="13">
        <v>7.8</v>
      </c>
      <c r="Y3837" s="13">
        <v>1.85</v>
      </c>
      <c r="Z3837" s="14">
        <v>2000</v>
      </c>
    </row>
    <row r="3838" spans="1:26" x14ac:dyDescent="0.25">
      <c r="A3838" s="5" t="s">
        <v>20</v>
      </c>
      <c r="B3838" s="6" t="s">
        <v>4139</v>
      </c>
      <c r="C3838" s="11">
        <v>8</v>
      </c>
      <c r="D3838" s="11">
        <v>89</v>
      </c>
      <c r="E3838" s="11">
        <v>0</v>
      </c>
      <c r="F3838" s="11">
        <v>413</v>
      </c>
      <c r="G3838" s="6" t="s">
        <v>1114</v>
      </c>
      <c r="H3838" s="11">
        <v>584</v>
      </c>
      <c r="I3838" s="11"/>
      <c r="J3838" s="6" t="s">
        <v>3495</v>
      </c>
      <c r="K3838" s="6"/>
      <c r="L3838" s="6"/>
      <c r="M3838" s="11"/>
      <c r="N3838" s="11"/>
      <c r="O3838" s="6"/>
      <c r="P3838" s="11"/>
      <c r="Q3838" s="11">
        <v>8</v>
      </c>
      <c r="R3838" s="6" t="s">
        <v>25</v>
      </c>
      <c r="S3838" s="6" t="s">
        <v>121</v>
      </c>
      <c r="T3838" s="6" t="s">
        <v>249</v>
      </c>
      <c r="U3838" s="11">
        <v>5000000</v>
      </c>
      <c r="V3838" s="11">
        <v>2007</v>
      </c>
      <c r="W3838" s="11">
        <v>580</v>
      </c>
      <c r="X3838" s="11">
        <v>5.3</v>
      </c>
      <c r="Y3838" s="11">
        <v>2.35</v>
      </c>
      <c r="Z3838" s="12">
        <v>31</v>
      </c>
    </row>
    <row r="3839" spans="1:26" x14ac:dyDescent="0.25">
      <c r="A3839" s="8" t="s">
        <v>20</v>
      </c>
      <c r="B3839" s="9" t="s">
        <v>4140</v>
      </c>
      <c r="C3839" s="13">
        <v>87</v>
      </c>
      <c r="D3839" s="13">
        <v>100</v>
      </c>
      <c r="E3839" s="13">
        <v>3</v>
      </c>
      <c r="F3839" s="13">
        <v>9</v>
      </c>
      <c r="G3839" s="9" t="s">
        <v>4141</v>
      </c>
      <c r="H3839" s="13">
        <v>74</v>
      </c>
      <c r="I3839" s="13">
        <v>513836</v>
      </c>
      <c r="J3839" s="9" t="s">
        <v>599</v>
      </c>
      <c r="K3839" s="9" t="s">
        <v>1074</v>
      </c>
      <c r="L3839" s="9" t="s">
        <v>4459</v>
      </c>
      <c r="M3839" s="13"/>
      <c r="N3839" s="13"/>
      <c r="O3839" s="9"/>
      <c r="P3839" s="13"/>
      <c r="Q3839" s="13">
        <v>21</v>
      </c>
      <c r="R3839" s="9" t="s">
        <v>537</v>
      </c>
      <c r="S3839" s="9" t="s">
        <v>538</v>
      </c>
      <c r="T3839" s="9" t="s">
        <v>249</v>
      </c>
      <c r="U3839" s="13">
        <v>4600000</v>
      </c>
      <c r="V3839" s="13">
        <v>2010</v>
      </c>
      <c r="W3839" s="13">
        <v>52</v>
      </c>
      <c r="X3839" s="13">
        <v>7.2</v>
      </c>
      <c r="Y3839" s="13">
        <v>1.85</v>
      </c>
      <c r="Z3839" s="14">
        <v>0</v>
      </c>
    </row>
    <row r="3840" spans="1:26" x14ac:dyDescent="0.25">
      <c r="A3840" s="5" t="s">
        <v>20</v>
      </c>
      <c r="B3840" s="6" t="s">
        <v>4143</v>
      </c>
      <c r="C3840" s="11">
        <v>10</v>
      </c>
      <c r="D3840" s="11">
        <v>92</v>
      </c>
      <c r="E3840" s="11">
        <v>4</v>
      </c>
      <c r="F3840" s="11">
        <v>140</v>
      </c>
      <c r="G3840" s="6" t="s">
        <v>2029</v>
      </c>
      <c r="H3840" s="11">
        <v>943</v>
      </c>
      <c r="I3840" s="11"/>
      <c r="J3840" s="6" t="s">
        <v>599</v>
      </c>
      <c r="K3840" s="6" t="s">
        <v>1074</v>
      </c>
      <c r="L3840" s="6"/>
      <c r="M3840" s="11"/>
      <c r="N3840" s="11"/>
      <c r="O3840" s="6"/>
      <c r="P3840" s="11"/>
      <c r="Q3840" s="11">
        <v>3</v>
      </c>
      <c r="R3840" s="6" t="s">
        <v>25</v>
      </c>
      <c r="S3840" s="6" t="s">
        <v>953</v>
      </c>
      <c r="T3840" s="6" t="s">
        <v>42</v>
      </c>
      <c r="U3840" s="11">
        <v>4700000</v>
      </c>
      <c r="V3840" s="11">
        <v>2013</v>
      </c>
      <c r="W3840" s="11">
        <v>480</v>
      </c>
      <c r="X3840" s="11">
        <v>6.2</v>
      </c>
      <c r="Y3840" s="11"/>
      <c r="Z3840" s="12">
        <v>199</v>
      </c>
    </row>
    <row r="3841" spans="1:26" x14ac:dyDescent="0.25">
      <c r="A3841" s="8" t="s">
        <v>20</v>
      </c>
      <c r="B3841" s="9" t="s">
        <v>4144</v>
      </c>
      <c r="C3841" s="13">
        <v>121</v>
      </c>
      <c r="D3841" s="13">
        <v>97</v>
      </c>
      <c r="E3841" s="13">
        <v>4</v>
      </c>
      <c r="F3841" s="13">
        <v>577</v>
      </c>
      <c r="G3841" s="9" t="s">
        <v>2342</v>
      </c>
      <c r="H3841" s="13">
        <v>13000</v>
      </c>
      <c r="I3841" s="13">
        <v>434417</v>
      </c>
      <c r="J3841" s="9" t="s">
        <v>1074</v>
      </c>
      <c r="K3841" s="9"/>
      <c r="L3841" s="9"/>
      <c r="M3841" s="13"/>
      <c r="N3841" s="13"/>
      <c r="O3841" s="9"/>
      <c r="P3841" s="13"/>
      <c r="Q3841" s="13">
        <v>65</v>
      </c>
      <c r="R3841" s="9" t="s">
        <v>25</v>
      </c>
      <c r="S3841" s="9" t="s">
        <v>1121</v>
      </c>
      <c r="T3841" s="9" t="s">
        <v>1430</v>
      </c>
      <c r="U3841" s="13">
        <v>4600000</v>
      </c>
      <c r="V3841" s="13">
        <v>2007</v>
      </c>
      <c r="W3841" s="13">
        <v>1000</v>
      </c>
      <c r="X3841" s="13">
        <v>5.9</v>
      </c>
      <c r="Y3841" s="13">
        <v>1.85</v>
      </c>
      <c r="Z3841" s="14">
        <v>0</v>
      </c>
    </row>
    <row r="3842" spans="1:26" x14ac:dyDescent="0.25">
      <c r="A3842" s="5" t="s">
        <v>20</v>
      </c>
      <c r="B3842" s="6" t="s">
        <v>4145</v>
      </c>
      <c r="C3842" s="11">
        <v>43</v>
      </c>
      <c r="D3842" s="11">
        <v>100</v>
      </c>
      <c r="E3842" s="11">
        <v>0</v>
      </c>
      <c r="F3842" s="11">
        <v>3</v>
      </c>
      <c r="G3842" s="6" t="s">
        <v>4146</v>
      </c>
      <c r="H3842" s="11">
        <v>109</v>
      </c>
      <c r="I3842" s="11">
        <v>728</v>
      </c>
      <c r="J3842" s="6" t="s">
        <v>5507</v>
      </c>
      <c r="K3842" s="6" t="s">
        <v>1074</v>
      </c>
      <c r="L3842" s="6"/>
      <c r="M3842" s="11"/>
      <c r="N3842" s="11"/>
      <c r="O3842" s="6"/>
      <c r="P3842" s="11"/>
      <c r="Q3842" s="11">
        <v>22</v>
      </c>
      <c r="R3842" s="6" t="s">
        <v>25</v>
      </c>
      <c r="S3842" s="6" t="s">
        <v>87</v>
      </c>
      <c r="T3842" s="6" t="s">
        <v>42</v>
      </c>
      <c r="U3842" s="11"/>
      <c r="V3842" s="11">
        <v>2006</v>
      </c>
      <c r="W3842" s="11">
        <v>10</v>
      </c>
      <c r="X3842" s="11">
        <v>7.3</v>
      </c>
      <c r="Y3842" s="11">
        <v>1.85</v>
      </c>
      <c r="Z3842" s="12">
        <v>285</v>
      </c>
    </row>
    <row r="3843" spans="1:26" x14ac:dyDescent="0.25">
      <c r="A3843" s="8" t="s">
        <v>20</v>
      </c>
      <c r="B3843" s="9" t="s">
        <v>2028</v>
      </c>
      <c r="C3843" s="13">
        <v>45</v>
      </c>
      <c r="D3843" s="13">
        <v>96</v>
      </c>
      <c r="E3843" s="13">
        <v>37</v>
      </c>
      <c r="F3843" s="13">
        <v>542</v>
      </c>
      <c r="G3843" s="9" t="s">
        <v>4147</v>
      </c>
      <c r="H3843" s="13">
        <v>801</v>
      </c>
      <c r="I3843" s="13">
        <v>81200000</v>
      </c>
      <c r="J3843" s="9" t="s">
        <v>599</v>
      </c>
      <c r="K3843" s="9"/>
      <c r="L3843" s="9"/>
      <c r="M3843" s="13"/>
      <c r="N3843" s="13"/>
      <c r="O3843" s="9"/>
      <c r="P3843" s="13"/>
      <c r="Q3843" s="13">
        <v>133</v>
      </c>
      <c r="R3843" s="9" t="s">
        <v>25</v>
      </c>
      <c r="S3843" s="9" t="s">
        <v>26</v>
      </c>
      <c r="T3843" s="9" t="s">
        <v>249</v>
      </c>
      <c r="U3843" s="13">
        <v>4500000</v>
      </c>
      <c r="V3843" s="13">
        <v>1984</v>
      </c>
      <c r="W3843" s="13">
        <v>760</v>
      </c>
      <c r="X3843" s="13">
        <v>6.7</v>
      </c>
      <c r="Y3843" s="13">
        <v>1.85</v>
      </c>
      <c r="Z3843" s="14">
        <v>0</v>
      </c>
    </row>
    <row r="3844" spans="1:26" x14ac:dyDescent="0.25">
      <c r="A3844" s="5" t="s">
        <v>20</v>
      </c>
      <c r="B3844" s="6" t="s">
        <v>3188</v>
      </c>
      <c r="C3844" s="11">
        <v>36</v>
      </c>
      <c r="D3844" s="11">
        <v>104</v>
      </c>
      <c r="E3844" s="11">
        <v>116</v>
      </c>
      <c r="F3844" s="11">
        <v>83</v>
      </c>
      <c r="G3844" s="6" t="s">
        <v>4148</v>
      </c>
      <c r="H3844" s="11">
        <v>1000</v>
      </c>
      <c r="I3844" s="11"/>
      <c r="J3844" s="6" t="s">
        <v>378</v>
      </c>
      <c r="K3844" s="6" t="s">
        <v>1074</v>
      </c>
      <c r="L3844" s="6" t="s">
        <v>4459</v>
      </c>
      <c r="M3844" s="11"/>
      <c r="N3844" s="11"/>
      <c r="O3844" s="6"/>
      <c r="P3844" s="11"/>
      <c r="Q3844" s="11">
        <v>140</v>
      </c>
      <c r="R3844" s="6" t="s">
        <v>25</v>
      </c>
      <c r="S3844" s="6" t="s">
        <v>26</v>
      </c>
      <c r="T3844" s="6" t="s">
        <v>249</v>
      </c>
      <c r="U3844" s="11">
        <v>4500000</v>
      </c>
      <c r="V3844" s="11">
        <v>1980</v>
      </c>
      <c r="W3844" s="11">
        <v>511</v>
      </c>
      <c r="X3844" s="11">
        <v>5.7</v>
      </c>
      <c r="Y3844" s="11">
        <v>1.85</v>
      </c>
      <c r="Z3844" s="12">
        <v>0</v>
      </c>
    </row>
    <row r="3845" spans="1:26" x14ac:dyDescent="0.25">
      <c r="A3845" s="8" t="s">
        <v>20</v>
      </c>
      <c r="B3845" s="9" t="s">
        <v>164</v>
      </c>
      <c r="C3845" s="13">
        <v>84</v>
      </c>
      <c r="D3845" s="13">
        <v>117</v>
      </c>
      <c r="E3845" s="13">
        <v>179</v>
      </c>
      <c r="F3845" s="13">
        <v>239</v>
      </c>
      <c r="G3845" s="9" t="s">
        <v>4149</v>
      </c>
      <c r="H3845" s="13">
        <v>1000</v>
      </c>
      <c r="I3845" s="13">
        <v>52700832</v>
      </c>
      <c r="J3845" s="9" t="s">
        <v>599</v>
      </c>
      <c r="K3845" s="9" t="s">
        <v>1074</v>
      </c>
      <c r="L3845" s="9" t="s">
        <v>4459</v>
      </c>
      <c r="M3845" s="13"/>
      <c r="N3845" s="13"/>
      <c r="O3845" s="9"/>
      <c r="P3845" s="13"/>
      <c r="Q3845" s="13">
        <v>197</v>
      </c>
      <c r="R3845" s="9" t="s">
        <v>25</v>
      </c>
      <c r="S3845" s="9" t="s">
        <v>34</v>
      </c>
      <c r="T3845" s="9" t="s">
        <v>249</v>
      </c>
      <c r="U3845" s="13">
        <v>4500000</v>
      </c>
      <c r="V3845" s="13">
        <v>1994</v>
      </c>
      <c r="W3845" s="13">
        <v>398</v>
      </c>
      <c r="X3845" s="13">
        <v>7.1</v>
      </c>
      <c r="Y3845" s="13">
        <v>1.66</v>
      </c>
      <c r="Z3845" s="14">
        <v>0</v>
      </c>
    </row>
    <row r="3846" spans="1:26" x14ac:dyDescent="0.25">
      <c r="A3846" s="5" t="s">
        <v>20</v>
      </c>
      <c r="B3846" s="6" t="s">
        <v>2734</v>
      </c>
      <c r="C3846" s="11">
        <v>118</v>
      </c>
      <c r="D3846" s="11">
        <v>90</v>
      </c>
      <c r="E3846" s="11">
        <v>143</v>
      </c>
      <c r="F3846" s="11">
        <v>811</v>
      </c>
      <c r="G3846" s="6" t="s">
        <v>1143</v>
      </c>
      <c r="H3846" s="11">
        <v>1000</v>
      </c>
      <c r="I3846" s="11"/>
      <c r="J3846" s="6" t="s">
        <v>599</v>
      </c>
      <c r="K3846" s="6" t="s">
        <v>1074</v>
      </c>
      <c r="L3846" s="6"/>
      <c r="M3846" s="11"/>
      <c r="N3846" s="11"/>
      <c r="O3846" s="6"/>
      <c r="P3846" s="11"/>
      <c r="Q3846" s="11">
        <v>228</v>
      </c>
      <c r="R3846" s="6" t="s">
        <v>25</v>
      </c>
      <c r="S3846" s="6" t="s">
        <v>26</v>
      </c>
      <c r="T3846" s="6" t="s">
        <v>1992</v>
      </c>
      <c r="U3846" s="11">
        <v>4500000</v>
      </c>
      <c r="V3846" s="11">
        <v>1982</v>
      </c>
      <c r="W3846" s="11">
        <v>901</v>
      </c>
      <c r="X3846" s="11">
        <v>7.2</v>
      </c>
      <c r="Y3846" s="11">
        <v>1.85</v>
      </c>
      <c r="Z3846" s="12">
        <v>0</v>
      </c>
    </row>
    <row r="3847" spans="1:26" x14ac:dyDescent="0.25">
      <c r="A3847" s="8" t="s">
        <v>20</v>
      </c>
      <c r="B3847" s="9" t="s">
        <v>4150</v>
      </c>
      <c r="C3847" s="13">
        <v>42</v>
      </c>
      <c r="D3847" s="13">
        <v>115</v>
      </c>
      <c r="E3847" s="13">
        <v>1000</v>
      </c>
      <c r="F3847" s="13">
        <v>68</v>
      </c>
      <c r="G3847" s="9" t="s">
        <v>4151</v>
      </c>
      <c r="H3847" s="13">
        <v>232</v>
      </c>
      <c r="I3847" s="13"/>
      <c r="J3847" s="9" t="s">
        <v>378</v>
      </c>
      <c r="K3847" s="9" t="s">
        <v>1074</v>
      </c>
      <c r="L3847" s="9"/>
      <c r="M3847" s="13"/>
      <c r="N3847" s="13"/>
      <c r="O3847" s="9"/>
      <c r="P3847" s="13"/>
      <c r="Q3847" s="13">
        <v>115</v>
      </c>
      <c r="R3847" s="9" t="s">
        <v>25</v>
      </c>
      <c r="S3847" s="9" t="s">
        <v>26</v>
      </c>
      <c r="T3847" s="9" t="s">
        <v>1602</v>
      </c>
      <c r="U3847" s="13">
        <v>4500000</v>
      </c>
      <c r="V3847" s="13">
        <v>1956</v>
      </c>
      <c r="W3847" s="13">
        <v>169</v>
      </c>
      <c r="X3847" s="13">
        <v>7.4</v>
      </c>
      <c r="Y3847" s="13">
        <v>1.66</v>
      </c>
      <c r="Z3847" s="14">
        <v>0</v>
      </c>
    </row>
    <row r="3848" spans="1:26" x14ac:dyDescent="0.25">
      <c r="A3848" s="5" t="s">
        <v>20</v>
      </c>
      <c r="B3848" s="6" t="s">
        <v>1475</v>
      </c>
      <c r="C3848" s="11">
        <v>202</v>
      </c>
      <c r="D3848" s="11">
        <v>108</v>
      </c>
      <c r="E3848" s="11">
        <v>0</v>
      </c>
      <c r="F3848" s="11">
        <v>346</v>
      </c>
      <c r="G3848" s="6" t="s">
        <v>388</v>
      </c>
      <c r="H3848" s="11">
        <v>22000</v>
      </c>
      <c r="I3848" s="11">
        <v>13060843</v>
      </c>
      <c r="J3848" s="6" t="s">
        <v>1074</v>
      </c>
      <c r="K3848" s="6"/>
      <c r="L3848" s="6"/>
      <c r="M3848" s="11"/>
      <c r="N3848" s="11"/>
      <c r="O3848" s="6"/>
      <c r="P3848" s="11"/>
      <c r="Q3848" s="11">
        <v>454</v>
      </c>
      <c r="R3848" s="6" t="s">
        <v>25</v>
      </c>
      <c r="S3848" s="6" t="s">
        <v>26</v>
      </c>
      <c r="T3848" s="6" t="s">
        <v>249</v>
      </c>
      <c r="U3848" s="11">
        <v>15000000</v>
      </c>
      <c r="V3848" s="11">
        <v>2002</v>
      </c>
      <c r="W3848" s="11">
        <v>3000</v>
      </c>
      <c r="X3848" s="11">
        <v>7.7</v>
      </c>
      <c r="Y3848" s="11">
        <v>2.35</v>
      </c>
      <c r="Z3848" s="12">
        <v>0</v>
      </c>
    </row>
    <row r="3849" spans="1:26" x14ac:dyDescent="0.25">
      <c r="A3849" s="8" t="s">
        <v>20</v>
      </c>
      <c r="B3849" s="9" t="s">
        <v>42</v>
      </c>
      <c r="C3849" s="13">
        <v>5</v>
      </c>
      <c r="D3849" s="13">
        <v>43</v>
      </c>
      <c r="E3849" s="13"/>
      <c r="F3849" s="13">
        <v>298</v>
      </c>
      <c r="G3849" s="9" t="s">
        <v>4153</v>
      </c>
      <c r="H3849" s="13">
        <v>562</v>
      </c>
      <c r="I3849" s="13"/>
      <c r="J3849" s="9" t="s">
        <v>5507</v>
      </c>
      <c r="K3849" s="9" t="s">
        <v>1074</v>
      </c>
      <c r="L3849" s="9"/>
      <c r="M3849" s="13"/>
      <c r="N3849" s="13"/>
      <c r="O3849" s="9"/>
      <c r="P3849" s="13"/>
      <c r="Q3849" s="13">
        <v>27</v>
      </c>
      <c r="R3849" s="9" t="s">
        <v>25</v>
      </c>
      <c r="S3849" s="9" t="s">
        <v>26</v>
      </c>
      <c r="T3849" s="9" t="s">
        <v>42</v>
      </c>
      <c r="U3849" s="13"/>
      <c r="V3849" s="13"/>
      <c r="W3849" s="13">
        <v>560</v>
      </c>
      <c r="X3849" s="13">
        <v>7.7</v>
      </c>
      <c r="Y3849" s="13">
        <v>16</v>
      </c>
      <c r="Z3849" s="14">
        <v>2000</v>
      </c>
    </row>
    <row r="3850" spans="1:26" x14ac:dyDescent="0.25">
      <c r="A3850" s="5" t="s">
        <v>20</v>
      </c>
      <c r="B3850" s="6" t="s">
        <v>197</v>
      </c>
      <c r="C3850" s="11">
        <v>120</v>
      </c>
      <c r="D3850" s="11">
        <v>109</v>
      </c>
      <c r="E3850" s="11">
        <v>0</v>
      </c>
      <c r="F3850" s="11">
        <v>126</v>
      </c>
      <c r="G3850" s="6" t="s">
        <v>4154</v>
      </c>
      <c r="H3850" s="11">
        <v>3000</v>
      </c>
      <c r="I3850" s="11">
        <v>3798532</v>
      </c>
      <c r="J3850" s="6" t="s">
        <v>5507</v>
      </c>
      <c r="K3850" s="6" t="s">
        <v>1074</v>
      </c>
      <c r="L3850" s="6" t="s">
        <v>4459</v>
      </c>
      <c r="M3850" s="11" t="s">
        <v>2604</v>
      </c>
      <c r="N3850" s="11"/>
      <c r="O3850" s="6"/>
      <c r="P3850" s="11"/>
      <c r="Q3850" s="11">
        <v>208</v>
      </c>
      <c r="R3850" s="6" t="s">
        <v>25</v>
      </c>
      <c r="S3850" s="6" t="s">
        <v>26</v>
      </c>
      <c r="T3850" s="6" t="s">
        <v>249</v>
      </c>
      <c r="U3850" s="11">
        <v>4500000</v>
      </c>
      <c r="V3850" s="11">
        <v>1996</v>
      </c>
      <c r="W3850" s="11">
        <v>441</v>
      </c>
      <c r="X3850" s="11">
        <v>7.4</v>
      </c>
      <c r="Y3850" s="11">
        <v>1.85</v>
      </c>
      <c r="Z3850" s="12">
        <v>2000</v>
      </c>
    </row>
    <row r="3851" spans="1:26" x14ac:dyDescent="0.25">
      <c r="A3851" s="8" t="s">
        <v>20</v>
      </c>
      <c r="B3851" s="9" t="s">
        <v>460</v>
      </c>
      <c r="C3851" s="13">
        <v>234</v>
      </c>
      <c r="D3851" s="13">
        <v>102</v>
      </c>
      <c r="E3851" s="13">
        <v>0</v>
      </c>
      <c r="F3851" s="13">
        <v>167</v>
      </c>
      <c r="G3851" s="9" t="s">
        <v>650</v>
      </c>
      <c r="H3851" s="13">
        <v>1000</v>
      </c>
      <c r="I3851" s="13">
        <v>3609278</v>
      </c>
      <c r="J3851" s="9" t="s">
        <v>1074</v>
      </c>
      <c r="K3851" s="9"/>
      <c r="L3851" s="9"/>
      <c r="M3851" s="13"/>
      <c r="N3851" s="13"/>
      <c r="O3851" s="9"/>
      <c r="P3851" s="13"/>
      <c r="Q3851" s="13">
        <v>1916</v>
      </c>
      <c r="R3851" s="9" t="s">
        <v>25</v>
      </c>
      <c r="S3851" s="9" t="s">
        <v>26</v>
      </c>
      <c r="T3851" s="9" t="s">
        <v>249</v>
      </c>
      <c r="U3851" s="13">
        <v>4500000</v>
      </c>
      <c r="V3851" s="13">
        <v>2000</v>
      </c>
      <c r="W3851" s="13">
        <v>1000</v>
      </c>
      <c r="X3851" s="13">
        <v>8.4</v>
      </c>
      <c r="Y3851" s="13">
        <v>1.37</v>
      </c>
      <c r="Z3851" s="14">
        <v>38000</v>
      </c>
    </row>
    <row r="3852" spans="1:26" x14ac:dyDescent="0.25">
      <c r="A3852" s="5" t="s">
        <v>20</v>
      </c>
      <c r="B3852" s="6" t="s">
        <v>4155</v>
      </c>
      <c r="C3852" s="11">
        <v>17</v>
      </c>
      <c r="D3852" s="11">
        <v>100</v>
      </c>
      <c r="E3852" s="11">
        <v>9</v>
      </c>
      <c r="F3852" s="11">
        <v>37</v>
      </c>
      <c r="G3852" s="6" t="s">
        <v>4156</v>
      </c>
      <c r="H3852" s="11">
        <v>188</v>
      </c>
      <c r="I3852" s="11"/>
      <c r="J3852" s="6" t="s">
        <v>3976</v>
      </c>
      <c r="K3852" s="6" t="s">
        <v>4459</v>
      </c>
      <c r="L3852" s="6"/>
      <c r="M3852" s="11"/>
      <c r="N3852" s="11"/>
      <c r="O3852" s="6"/>
      <c r="P3852" s="11"/>
      <c r="Q3852" s="11">
        <v>55</v>
      </c>
      <c r="R3852" s="6" t="s">
        <v>25</v>
      </c>
      <c r="S3852" s="6" t="s">
        <v>26</v>
      </c>
      <c r="T3852" s="6" t="s">
        <v>1704</v>
      </c>
      <c r="U3852" s="11"/>
      <c r="V3852" s="11">
        <v>1945</v>
      </c>
      <c r="W3852" s="11">
        <v>135</v>
      </c>
      <c r="X3852" s="11">
        <v>7.1</v>
      </c>
      <c r="Y3852" s="11">
        <v>1.37</v>
      </c>
      <c r="Z3852" s="12">
        <v>501</v>
      </c>
    </row>
    <row r="3853" spans="1:26" x14ac:dyDescent="0.25">
      <c r="A3853" s="8" t="s">
        <v>20</v>
      </c>
      <c r="B3853" s="9" t="s">
        <v>4157</v>
      </c>
      <c r="C3853" s="13">
        <v>35</v>
      </c>
      <c r="D3853" s="13">
        <v>115</v>
      </c>
      <c r="E3853" s="13">
        <v>98</v>
      </c>
      <c r="F3853" s="13">
        <v>4</v>
      </c>
      <c r="G3853" s="9" t="s">
        <v>4158</v>
      </c>
      <c r="H3853" s="13">
        <v>341</v>
      </c>
      <c r="I3853" s="13">
        <v>1687311</v>
      </c>
      <c r="J3853" s="9" t="s">
        <v>1074</v>
      </c>
      <c r="K3853" s="9" t="s">
        <v>3976</v>
      </c>
      <c r="L3853" s="9"/>
      <c r="M3853" s="13"/>
      <c r="N3853" s="13"/>
      <c r="O3853" s="9"/>
      <c r="P3853" s="13"/>
      <c r="Q3853" s="13">
        <v>40</v>
      </c>
      <c r="R3853" s="9" t="s">
        <v>919</v>
      </c>
      <c r="S3853" s="9" t="s">
        <v>1121</v>
      </c>
      <c r="T3853" s="9" t="s">
        <v>27</v>
      </c>
      <c r="U3853" s="13">
        <v>700000000</v>
      </c>
      <c r="V3853" s="13">
        <v>1998</v>
      </c>
      <c r="W3853" s="13">
        <v>26</v>
      </c>
      <c r="X3853" s="13">
        <v>7.2</v>
      </c>
      <c r="Y3853" s="13">
        <v>2</v>
      </c>
      <c r="Z3853" s="14">
        <v>539</v>
      </c>
    </row>
    <row r="3854" spans="1:26" x14ac:dyDescent="0.25">
      <c r="A3854" s="5" t="s">
        <v>20</v>
      </c>
      <c r="B3854" s="6" t="s">
        <v>315</v>
      </c>
      <c r="C3854" s="11">
        <v>48</v>
      </c>
      <c r="D3854" s="11">
        <v>122</v>
      </c>
      <c r="E3854" s="11">
        <v>0</v>
      </c>
      <c r="F3854" s="11">
        <v>491</v>
      </c>
      <c r="G3854" s="6" t="s">
        <v>2180</v>
      </c>
      <c r="H3854" s="11">
        <v>854</v>
      </c>
      <c r="I3854" s="11"/>
      <c r="J3854" s="6" t="s">
        <v>1074</v>
      </c>
      <c r="K3854" s="6" t="s">
        <v>5155</v>
      </c>
      <c r="L3854" s="6" t="s">
        <v>2604</v>
      </c>
      <c r="M3854" s="11" t="s">
        <v>5508</v>
      </c>
      <c r="N3854" s="11"/>
      <c r="O3854" s="6"/>
      <c r="P3854" s="11"/>
      <c r="Q3854" s="11">
        <v>89</v>
      </c>
      <c r="R3854" s="6" t="s">
        <v>25</v>
      </c>
      <c r="S3854" s="6" t="s">
        <v>34</v>
      </c>
      <c r="T3854" s="6" t="s">
        <v>249</v>
      </c>
      <c r="U3854" s="11">
        <v>4500000</v>
      </c>
      <c r="V3854" s="11">
        <v>1986</v>
      </c>
      <c r="W3854" s="11">
        <v>652</v>
      </c>
      <c r="X3854" s="11">
        <v>7.5</v>
      </c>
      <c r="Y3854" s="11">
        <v>1.85</v>
      </c>
      <c r="Z3854" s="12">
        <v>1000</v>
      </c>
    </row>
    <row r="3855" spans="1:26" x14ac:dyDescent="0.25">
      <c r="A3855" s="8" t="s">
        <v>20</v>
      </c>
      <c r="B3855" s="9" t="s">
        <v>4159</v>
      </c>
      <c r="C3855" s="13">
        <v>49</v>
      </c>
      <c r="D3855" s="13">
        <v>98</v>
      </c>
      <c r="E3855" s="13">
        <v>10</v>
      </c>
      <c r="F3855" s="13">
        <v>402</v>
      </c>
      <c r="G3855" s="9" t="s">
        <v>4160</v>
      </c>
      <c r="H3855" s="13">
        <v>589</v>
      </c>
      <c r="I3855" s="13">
        <v>10429707</v>
      </c>
      <c r="J3855" s="9" t="s">
        <v>599</v>
      </c>
      <c r="K3855" s="9"/>
      <c r="L3855" s="9"/>
      <c r="M3855" s="13"/>
      <c r="N3855" s="13"/>
      <c r="O3855" s="9"/>
      <c r="P3855" s="13"/>
      <c r="Q3855" s="13">
        <v>125</v>
      </c>
      <c r="R3855" s="9" t="s">
        <v>25</v>
      </c>
      <c r="S3855" s="9" t="s">
        <v>26</v>
      </c>
      <c r="T3855" s="9" t="s">
        <v>54</v>
      </c>
      <c r="U3855" s="13">
        <v>5000000</v>
      </c>
      <c r="V3855" s="13">
        <v>2014</v>
      </c>
      <c r="W3855" s="13">
        <v>416</v>
      </c>
      <c r="X3855" s="13">
        <v>5.4</v>
      </c>
      <c r="Y3855" s="13">
        <v>2.35</v>
      </c>
      <c r="Z3855" s="14">
        <v>0</v>
      </c>
    </row>
    <row r="3856" spans="1:26" x14ac:dyDescent="0.25">
      <c r="A3856" s="5" t="s">
        <v>20</v>
      </c>
      <c r="B3856" s="6" t="s">
        <v>2498</v>
      </c>
      <c r="C3856" s="11">
        <v>283</v>
      </c>
      <c r="D3856" s="11">
        <v>133</v>
      </c>
      <c r="E3856" s="11">
        <v>219</v>
      </c>
      <c r="F3856" s="11">
        <v>701</v>
      </c>
      <c r="G3856" s="6" t="s">
        <v>969</v>
      </c>
      <c r="H3856" s="11">
        <v>15000</v>
      </c>
      <c r="I3856" s="11">
        <v>727883</v>
      </c>
      <c r="J3856" s="6" t="s">
        <v>1074</v>
      </c>
      <c r="K3856" s="6" t="s">
        <v>2970</v>
      </c>
      <c r="L3856" s="6" t="s">
        <v>2604</v>
      </c>
      <c r="M3856" s="11"/>
      <c r="N3856" s="11"/>
      <c r="O3856" s="6"/>
      <c r="P3856" s="11"/>
      <c r="Q3856" s="11">
        <v>2110</v>
      </c>
      <c r="R3856" s="6" t="s">
        <v>25</v>
      </c>
      <c r="S3856" s="6" t="s">
        <v>26</v>
      </c>
      <c r="T3856" s="6" t="s">
        <v>249</v>
      </c>
      <c r="U3856" s="11">
        <v>4500000</v>
      </c>
      <c r="V3856" s="11">
        <v>2001</v>
      </c>
      <c r="W3856" s="11">
        <v>933</v>
      </c>
      <c r="X3856" s="11">
        <v>8.1</v>
      </c>
      <c r="Y3856" s="11">
        <v>2.35</v>
      </c>
      <c r="Z3856" s="12">
        <v>33000</v>
      </c>
    </row>
    <row r="3857" spans="1:26" x14ac:dyDescent="0.25">
      <c r="A3857" s="8" t="s">
        <v>20</v>
      </c>
      <c r="B3857" s="9" t="s">
        <v>4162</v>
      </c>
      <c r="C3857" s="13">
        <v>16</v>
      </c>
      <c r="D3857" s="13">
        <v>105</v>
      </c>
      <c r="E3857" s="13">
        <v>5</v>
      </c>
      <c r="F3857" s="13">
        <v>122</v>
      </c>
      <c r="G3857" s="9" t="s">
        <v>4163</v>
      </c>
      <c r="H3857" s="13">
        <v>274</v>
      </c>
      <c r="I3857" s="13">
        <v>1391770</v>
      </c>
      <c r="J3857" s="9" t="s">
        <v>378</v>
      </c>
      <c r="K3857" s="9" t="s">
        <v>599</v>
      </c>
      <c r="L3857" s="9" t="s">
        <v>3495</v>
      </c>
      <c r="M3857" s="13"/>
      <c r="N3857" s="13"/>
      <c r="O3857" s="9"/>
      <c r="P3857" s="13"/>
      <c r="Q3857" s="13">
        <v>14</v>
      </c>
      <c r="R3857" s="9" t="s">
        <v>919</v>
      </c>
      <c r="S3857" s="9" t="s">
        <v>953</v>
      </c>
      <c r="T3857" s="9" t="s">
        <v>27</v>
      </c>
      <c r="U3857" s="13"/>
      <c r="V3857" s="13">
        <v>2011</v>
      </c>
      <c r="W3857" s="13">
        <v>154</v>
      </c>
      <c r="X3857" s="13">
        <v>6</v>
      </c>
      <c r="Y3857" s="13">
        <v>2.35</v>
      </c>
      <c r="Z3857" s="14">
        <v>0</v>
      </c>
    </row>
    <row r="3858" spans="1:26" x14ac:dyDescent="0.25">
      <c r="A3858" s="5" t="s">
        <v>20</v>
      </c>
      <c r="B3858" s="6" t="s">
        <v>4164</v>
      </c>
      <c r="C3858" s="11">
        <v>54</v>
      </c>
      <c r="D3858" s="11">
        <v>122</v>
      </c>
      <c r="E3858" s="11">
        <v>4</v>
      </c>
      <c r="F3858" s="11">
        <v>3</v>
      </c>
      <c r="G3858" s="6" t="s">
        <v>4165</v>
      </c>
      <c r="H3858" s="11">
        <v>25</v>
      </c>
      <c r="I3858" s="11">
        <v>713413</v>
      </c>
      <c r="J3858" s="6" t="s">
        <v>5507</v>
      </c>
      <c r="K3858" s="6" t="s">
        <v>1074</v>
      </c>
      <c r="L3858" s="6" t="s">
        <v>5505</v>
      </c>
      <c r="M3858" s="11"/>
      <c r="N3858" s="11"/>
      <c r="O3858" s="6"/>
      <c r="P3858" s="11"/>
      <c r="Q3858" s="11">
        <v>68</v>
      </c>
      <c r="R3858" s="6" t="s">
        <v>2619</v>
      </c>
      <c r="S3858" s="6" t="s">
        <v>2620</v>
      </c>
      <c r="T3858" s="6" t="s">
        <v>249</v>
      </c>
      <c r="U3858" s="11">
        <v>4500000</v>
      </c>
      <c r="V3858" s="11">
        <v>1997</v>
      </c>
      <c r="W3858" s="11">
        <v>20</v>
      </c>
      <c r="X3858" s="11">
        <v>7.8</v>
      </c>
      <c r="Y3858" s="11">
        <v>1.85</v>
      </c>
      <c r="Z3858" s="12">
        <v>689</v>
      </c>
    </row>
    <row r="3859" spans="1:26" x14ac:dyDescent="0.25">
      <c r="A3859" s="8" t="s">
        <v>20</v>
      </c>
      <c r="B3859" s="9" t="s">
        <v>4166</v>
      </c>
      <c r="C3859" s="13">
        <v>92</v>
      </c>
      <c r="D3859" s="13">
        <v>106</v>
      </c>
      <c r="E3859" s="13">
        <v>68</v>
      </c>
      <c r="F3859" s="13">
        <v>391</v>
      </c>
      <c r="G3859" s="9" t="s">
        <v>2461</v>
      </c>
      <c r="H3859" s="13">
        <v>835</v>
      </c>
      <c r="I3859" s="13">
        <v>410241</v>
      </c>
      <c r="J3859" s="9" t="s">
        <v>599</v>
      </c>
      <c r="K3859" s="9" t="s">
        <v>5507</v>
      </c>
      <c r="L3859" s="9" t="s">
        <v>1074</v>
      </c>
      <c r="M3859" s="13"/>
      <c r="N3859" s="13"/>
      <c r="O3859" s="9"/>
      <c r="P3859" s="13"/>
      <c r="Q3859" s="13">
        <v>199</v>
      </c>
      <c r="R3859" s="9" t="s">
        <v>25</v>
      </c>
      <c r="S3859" s="9" t="s">
        <v>26</v>
      </c>
      <c r="T3859" s="9" t="s">
        <v>249</v>
      </c>
      <c r="U3859" s="13">
        <v>2000000</v>
      </c>
      <c r="V3859" s="13">
        <v>2002</v>
      </c>
      <c r="W3859" s="13">
        <v>601</v>
      </c>
      <c r="X3859" s="13">
        <v>6.8</v>
      </c>
      <c r="Y3859" s="13">
        <v>1.85</v>
      </c>
      <c r="Z3859" s="14">
        <v>3000</v>
      </c>
    </row>
    <row r="3860" spans="1:26" x14ac:dyDescent="0.25">
      <c r="A3860" s="5" t="s">
        <v>20</v>
      </c>
      <c r="B3860" s="6" t="s">
        <v>4167</v>
      </c>
      <c r="C3860" s="11">
        <v>159</v>
      </c>
      <c r="D3860" s="11">
        <v>98</v>
      </c>
      <c r="E3860" s="11">
        <v>377</v>
      </c>
      <c r="F3860" s="11">
        <v>844</v>
      </c>
      <c r="G3860" s="6" t="s">
        <v>793</v>
      </c>
      <c r="H3860" s="11">
        <v>1000</v>
      </c>
      <c r="I3860" s="11">
        <v>278821</v>
      </c>
      <c r="J3860" s="6" t="s">
        <v>599</v>
      </c>
      <c r="K3860" s="6" t="s">
        <v>1074</v>
      </c>
      <c r="L3860" s="6"/>
      <c r="M3860" s="11"/>
      <c r="N3860" s="11"/>
      <c r="O3860" s="6"/>
      <c r="P3860" s="11"/>
      <c r="Q3860" s="11">
        <v>37</v>
      </c>
      <c r="R3860" s="6" t="s">
        <v>25</v>
      </c>
      <c r="S3860" s="6" t="s">
        <v>26</v>
      </c>
      <c r="T3860" s="6" t="s">
        <v>249</v>
      </c>
      <c r="U3860" s="11"/>
      <c r="V3860" s="11">
        <v>2009</v>
      </c>
      <c r="W3860" s="11">
        <v>887</v>
      </c>
      <c r="X3860" s="11">
        <v>6.5</v>
      </c>
      <c r="Y3860" s="11">
        <v>1.85</v>
      </c>
      <c r="Z3860" s="12">
        <v>0</v>
      </c>
    </row>
    <row r="3861" spans="1:26" x14ac:dyDescent="0.25">
      <c r="A3861" s="8" t="s">
        <v>20</v>
      </c>
      <c r="B3861" s="9" t="s">
        <v>3362</v>
      </c>
      <c r="C3861" s="13">
        <v>202</v>
      </c>
      <c r="D3861" s="13">
        <v>112</v>
      </c>
      <c r="E3861" s="13">
        <v>0</v>
      </c>
      <c r="F3861" s="13">
        <v>38</v>
      </c>
      <c r="G3861" s="9" t="s">
        <v>4168</v>
      </c>
      <c r="H3861" s="13">
        <v>717</v>
      </c>
      <c r="I3861" s="13">
        <v>211667</v>
      </c>
      <c r="J3861" s="9" t="s">
        <v>5507</v>
      </c>
      <c r="K3861" s="9" t="s">
        <v>1074</v>
      </c>
      <c r="L3861" s="9"/>
      <c r="M3861" s="13"/>
      <c r="N3861" s="13"/>
      <c r="O3861" s="9"/>
      <c r="P3861" s="13"/>
      <c r="Q3861" s="13">
        <v>131</v>
      </c>
      <c r="R3861" s="9" t="s">
        <v>3044</v>
      </c>
      <c r="S3861" s="9" t="s">
        <v>1624</v>
      </c>
      <c r="T3861" s="9" t="s">
        <v>249</v>
      </c>
      <c r="U3861" s="13">
        <v>4200000000</v>
      </c>
      <c r="V3861" s="13">
        <v>2005</v>
      </c>
      <c r="W3861" s="13">
        <v>126</v>
      </c>
      <c r="X3861" s="13">
        <v>7.7</v>
      </c>
      <c r="Y3861" s="13">
        <v>2.35</v>
      </c>
      <c r="Z3861" s="14">
        <v>4000</v>
      </c>
    </row>
    <row r="3862" spans="1:26" x14ac:dyDescent="0.25">
      <c r="A3862" s="5" t="s">
        <v>20</v>
      </c>
      <c r="B3862" s="6" t="s">
        <v>4169</v>
      </c>
      <c r="C3862" s="11">
        <v>50</v>
      </c>
      <c r="D3862" s="11">
        <v>120</v>
      </c>
      <c r="E3862" s="11">
        <v>0</v>
      </c>
      <c r="F3862" s="11">
        <v>9</v>
      </c>
      <c r="G3862" s="6" t="s">
        <v>4170</v>
      </c>
      <c r="H3862" s="11">
        <v>24</v>
      </c>
      <c r="I3862" s="11">
        <v>706622</v>
      </c>
      <c r="J3862" s="6" t="s">
        <v>3170</v>
      </c>
      <c r="K3862" s="6" t="s">
        <v>1074</v>
      </c>
      <c r="L3862" s="6" t="s">
        <v>2909</v>
      </c>
      <c r="M3862" s="11" t="s">
        <v>4459</v>
      </c>
      <c r="N3862" s="11"/>
      <c r="O3862" s="6"/>
      <c r="P3862" s="11"/>
      <c r="Q3862" s="11">
        <v>17</v>
      </c>
      <c r="R3862" s="6" t="s">
        <v>537</v>
      </c>
      <c r="S3862" s="6" t="s">
        <v>538</v>
      </c>
      <c r="T3862" s="6" t="s">
        <v>42</v>
      </c>
      <c r="U3862" s="11"/>
      <c r="V3862" s="11">
        <v>2010</v>
      </c>
      <c r="W3862" s="11">
        <v>12</v>
      </c>
      <c r="X3862" s="11">
        <v>6.4</v>
      </c>
      <c r="Y3862" s="11">
        <v>1.85</v>
      </c>
      <c r="Z3862" s="12">
        <v>0</v>
      </c>
    </row>
    <row r="3863" spans="1:26" x14ac:dyDescent="0.25">
      <c r="A3863" s="8" t="s">
        <v>20</v>
      </c>
      <c r="B3863" s="9" t="s">
        <v>4171</v>
      </c>
      <c r="C3863" s="13">
        <v>54</v>
      </c>
      <c r="D3863" s="13">
        <v>99</v>
      </c>
      <c r="E3863" s="13">
        <v>0</v>
      </c>
      <c r="F3863" s="13">
        <v>798</v>
      </c>
      <c r="G3863" s="9" t="s">
        <v>285</v>
      </c>
      <c r="H3863" s="13">
        <v>26000</v>
      </c>
      <c r="I3863" s="13">
        <v>92191</v>
      </c>
      <c r="J3863" s="9" t="s">
        <v>599</v>
      </c>
      <c r="K3863" s="9" t="s">
        <v>1074</v>
      </c>
      <c r="L3863" s="9" t="s">
        <v>5506</v>
      </c>
      <c r="M3863" s="13"/>
      <c r="N3863" s="13"/>
      <c r="O3863" s="9"/>
      <c r="P3863" s="13"/>
      <c r="Q3863" s="13">
        <v>84</v>
      </c>
      <c r="R3863" s="9" t="s">
        <v>25</v>
      </c>
      <c r="S3863" s="9" t="s">
        <v>34</v>
      </c>
      <c r="T3863" s="9" t="s">
        <v>249</v>
      </c>
      <c r="U3863" s="13">
        <v>2500000</v>
      </c>
      <c r="V3863" s="13">
        <v>2001</v>
      </c>
      <c r="W3863" s="13">
        <v>1000</v>
      </c>
      <c r="X3863" s="13">
        <v>6.5</v>
      </c>
      <c r="Y3863" s="13">
        <v>1.85</v>
      </c>
      <c r="Z3863" s="14">
        <v>0</v>
      </c>
    </row>
    <row r="3864" spans="1:26" x14ac:dyDescent="0.25">
      <c r="A3864" s="5" t="s">
        <v>20</v>
      </c>
      <c r="B3864" s="6" t="s">
        <v>4172</v>
      </c>
      <c r="C3864" s="11">
        <v>98</v>
      </c>
      <c r="D3864" s="11">
        <v>110</v>
      </c>
      <c r="E3864" s="11">
        <v>143</v>
      </c>
      <c r="F3864" s="11">
        <v>76</v>
      </c>
      <c r="G3864" s="6" t="s">
        <v>1752</v>
      </c>
      <c r="H3864" s="11">
        <v>155</v>
      </c>
      <c r="I3864" s="11">
        <v>49413</v>
      </c>
      <c r="J3864" s="6" t="s">
        <v>497</v>
      </c>
      <c r="K3864" s="6" t="s">
        <v>5507</v>
      </c>
      <c r="L3864" s="6" t="s">
        <v>2604</v>
      </c>
      <c r="M3864" s="11"/>
      <c r="N3864" s="11"/>
      <c r="O3864" s="6"/>
      <c r="P3864" s="11"/>
      <c r="Q3864" s="11">
        <v>26</v>
      </c>
      <c r="R3864" s="6" t="s">
        <v>1977</v>
      </c>
      <c r="S3864" s="6" t="s">
        <v>1196</v>
      </c>
      <c r="T3864" s="6" t="s">
        <v>249</v>
      </c>
      <c r="U3864" s="11">
        <v>35000000</v>
      </c>
      <c r="V3864" s="11">
        <v>2006</v>
      </c>
      <c r="W3864" s="11">
        <v>96</v>
      </c>
      <c r="X3864" s="11">
        <v>7.3</v>
      </c>
      <c r="Y3864" s="11">
        <v>2.35</v>
      </c>
      <c r="Z3864" s="12">
        <v>528</v>
      </c>
    </row>
    <row r="3865" spans="1:26" x14ac:dyDescent="0.25">
      <c r="A3865" s="8" t="s">
        <v>20</v>
      </c>
      <c r="B3865" s="9" t="s">
        <v>4173</v>
      </c>
      <c r="C3865" s="13">
        <v>92</v>
      </c>
      <c r="D3865" s="13">
        <v>102</v>
      </c>
      <c r="E3865" s="13">
        <v>3</v>
      </c>
      <c r="F3865" s="13">
        <v>327</v>
      </c>
      <c r="G3865" s="9" t="s">
        <v>2832</v>
      </c>
      <c r="H3865" s="13">
        <v>820</v>
      </c>
      <c r="I3865" s="13">
        <v>199652</v>
      </c>
      <c r="J3865" s="9" t="s">
        <v>497</v>
      </c>
      <c r="K3865" s="9" t="s">
        <v>378</v>
      </c>
      <c r="L3865" s="9" t="s">
        <v>3495</v>
      </c>
      <c r="M3865" s="13"/>
      <c r="N3865" s="13"/>
      <c r="O3865" s="9"/>
      <c r="P3865" s="13"/>
      <c r="Q3865" s="13">
        <v>40</v>
      </c>
      <c r="R3865" s="9" t="s">
        <v>25</v>
      </c>
      <c r="S3865" s="9" t="s">
        <v>1121</v>
      </c>
      <c r="T3865" s="9" t="s">
        <v>249</v>
      </c>
      <c r="U3865" s="13"/>
      <c r="V3865" s="13">
        <v>2011</v>
      </c>
      <c r="W3865" s="13">
        <v>356</v>
      </c>
      <c r="X3865" s="13">
        <v>6.6</v>
      </c>
      <c r="Y3865" s="13">
        <v>2.35</v>
      </c>
      <c r="Z3865" s="14">
        <v>0</v>
      </c>
    </row>
    <row r="3866" spans="1:26" x14ac:dyDescent="0.25">
      <c r="A3866" s="5" t="s">
        <v>20</v>
      </c>
      <c r="B3866" s="6" t="s">
        <v>4174</v>
      </c>
      <c r="C3866" s="11">
        <v>112</v>
      </c>
      <c r="D3866" s="11">
        <v>109</v>
      </c>
      <c r="E3866" s="11">
        <v>187</v>
      </c>
      <c r="F3866" s="11">
        <v>0</v>
      </c>
      <c r="G3866" s="6" t="s">
        <v>4175</v>
      </c>
      <c r="H3866" s="11">
        <v>129</v>
      </c>
      <c r="I3866" s="11">
        <v>181655</v>
      </c>
      <c r="J3866" s="6" t="s">
        <v>5507</v>
      </c>
      <c r="K3866" s="6" t="s">
        <v>1074</v>
      </c>
      <c r="L3866" s="6"/>
      <c r="M3866" s="11"/>
      <c r="N3866" s="11"/>
      <c r="O3866" s="6"/>
      <c r="P3866" s="11"/>
      <c r="Q3866" s="11">
        <v>206</v>
      </c>
      <c r="R3866" s="6" t="s">
        <v>1609</v>
      </c>
      <c r="S3866" s="6" t="s">
        <v>2997</v>
      </c>
      <c r="T3866" s="6" t="s">
        <v>249</v>
      </c>
      <c r="U3866" s="11"/>
      <c r="V3866" s="11">
        <v>2002</v>
      </c>
      <c r="W3866" s="11">
        <v>2</v>
      </c>
      <c r="X3866" s="11">
        <v>7.9</v>
      </c>
      <c r="Y3866" s="11">
        <v>1.85</v>
      </c>
      <c r="Z3866" s="12">
        <v>0</v>
      </c>
    </row>
    <row r="3867" spans="1:26" x14ac:dyDescent="0.25">
      <c r="A3867" s="8" t="s">
        <v>20</v>
      </c>
      <c r="B3867" s="9" t="s">
        <v>4176</v>
      </c>
      <c r="C3867" s="13">
        <v>138</v>
      </c>
      <c r="D3867" s="13">
        <v>104</v>
      </c>
      <c r="E3867" s="13">
        <v>0</v>
      </c>
      <c r="F3867" s="13">
        <v>329</v>
      </c>
      <c r="G3867" s="9" t="s">
        <v>1056</v>
      </c>
      <c r="H3867" s="13">
        <v>14000</v>
      </c>
      <c r="I3867" s="13">
        <v>108229</v>
      </c>
      <c r="J3867" s="9" t="s">
        <v>1074</v>
      </c>
      <c r="K3867" s="9" t="s">
        <v>1786</v>
      </c>
      <c r="L3867" s="9" t="s">
        <v>5505</v>
      </c>
      <c r="M3867" s="13" t="s">
        <v>2604</v>
      </c>
      <c r="N3867" s="13"/>
      <c r="O3867" s="9"/>
      <c r="P3867" s="13"/>
      <c r="Q3867" s="13">
        <v>137</v>
      </c>
      <c r="R3867" s="9" t="s">
        <v>25</v>
      </c>
      <c r="S3867" s="9" t="s">
        <v>26</v>
      </c>
      <c r="T3867" s="9" t="s">
        <v>249</v>
      </c>
      <c r="U3867" s="13">
        <v>4500000</v>
      </c>
      <c r="V3867" s="13">
        <v>2009</v>
      </c>
      <c r="W3867" s="13">
        <v>1000</v>
      </c>
      <c r="X3867" s="13">
        <v>5.9</v>
      </c>
      <c r="Y3867" s="13">
        <v>2.35</v>
      </c>
      <c r="Z3867" s="14">
        <v>7000</v>
      </c>
    </row>
    <row r="3868" spans="1:26" x14ac:dyDescent="0.25">
      <c r="A3868" s="5" t="s">
        <v>20</v>
      </c>
      <c r="B3868" s="6" t="s">
        <v>4177</v>
      </c>
      <c r="C3868" s="11">
        <v>9</v>
      </c>
      <c r="D3868" s="11">
        <v>134</v>
      </c>
      <c r="E3868" s="11">
        <v>0</v>
      </c>
      <c r="F3868" s="11">
        <v>62</v>
      </c>
      <c r="G3868" s="6" t="s">
        <v>4178</v>
      </c>
      <c r="H3868" s="11">
        <v>327</v>
      </c>
      <c r="I3868" s="11"/>
      <c r="J3868" s="6" t="s">
        <v>1074</v>
      </c>
      <c r="K3868" s="6" t="s">
        <v>2604</v>
      </c>
      <c r="L3868" s="6"/>
      <c r="M3868" s="11"/>
      <c r="N3868" s="11"/>
      <c r="O3868" s="6"/>
      <c r="P3868" s="11"/>
      <c r="Q3868" s="11">
        <v>7</v>
      </c>
      <c r="R3868" s="6" t="s">
        <v>1600</v>
      </c>
      <c r="S3868" s="6" t="s">
        <v>1601</v>
      </c>
      <c r="T3868" s="6" t="s">
        <v>42</v>
      </c>
      <c r="U3868" s="11"/>
      <c r="V3868" s="11">
        <v>2014</v>
      </c>
      <c r="W3868" s="11">
        <v>82</v>
      </c>
      <c r="X3868" s="11">
        <v>4.7</v>
      </c>
      <c r="Y3868" s="11"/>
      <c r="Z3868" s="12">
        <v>62</v>
      </c>
    </row>
    <row r="3869" spans="1:26" x14ac:dyDescent="0.25">
      <c r="A3869" s="8" t="s">
        <v>20</v>
      </c>
      <c r="B3869" s="9" t="s">
        <v>1452</v>
      </c>
      <c r="C3869" s="13">
        <v>149</v>
      </c>
      <c r="D3869" s="13">
        <v>133</v>
      </c>
      <c r="E3869" s="13">
        <v>869</v>
      </c>
      <c r="F3869" s="13">
        <v>425</v>
      </c>
      <c r="G3869" s="9" t="s">
        <v>3940</v>
      </c>
      <c r="H3869" s="13">
        <v>888</v>
      </c>
      <c r="I3869" s="13">
        <v>112000000</v>
      </c>
      <c r="J3869" s="9" t="s">
        <v>1074</v>
      </c>
      <c r="K3869" s="9"/>
      <c r="L3869" s="9"/>
      <c r="M3869" s="13"/>
      <c r="N3869" s="13"/>
      <c r="O3869" s="9"/>
      <c r="P3869" s="13"/>
      <c r="Q3869" s="13">
        <v>760</v>
      </c>
      <c r="R3869" s="9" t="s">
        <v>25</v>
      </c>
      <c r="S3869" s="9" t="s">
        <v>26</v>
      </c>
      <c r="T3869" s="9" t="s">
        <v>249</v>
      </c>
      <c r="U3869" s="13">
        <v>4400000</v>
      </c>
      <c r="V3869" s="13">
        <v>1975</v>
      </c>
      <c r="W3869" s="13">
        <v>721</v>
      </c>
      <c r="X3869" s="13">
        <v>8.6999999999999993</v>
      </c>
      <c r="Y3869" s="13">
        <v>1.85</v>
      </c>
      <c r="Z3869" s="14">
        <v>32000</v>
      </c>
    </row>
    <row r="3870" spans="1:26" x14ac:dyDescent="0.25">
      <c r="A3870" s="5" t="s">
        <v>20</v>
      </c>
      <c r="B3870" s="6" t="s">
        <v>4179</v>
      </c>
      <c r="C3870" s="11">
        <v>5</v>
      </c>
      <c r="D3870" s="11">
        <v>85</v>
      </c>
      <c r="E3870" s="11">
        <v>358</v>
      </c>
      <c r="F3870" s="11">
        <v>212</v>
      </c>
      <c r="G3870" s="6" t="s">
        <v>4180</v>
      </c>
      <c r="H3870" s="11">
        <v>19000</v>
      </c>
      <c r="I3870" s="11"/>
      <c r="J3870" s="6" t="s">
        <v>599</v>
      </c>
      <c r="K3870" s="6"/>
      <c r="L3870" s="6"/>
      <c r="M3870" s="11"/>
      <c r="N3870" s="11"/>
      <c r="O3870" s="6"/>
      <c r="P3870" s="11"/>
      <c r="Q3870" s="11">
        <v>4</v>
      </c>
      <c r="R3870" s="6" t="s">
        <v>25</v>
      </c>
      <c r="S3870" s="6" t="s">
        <v>26</v>
      </c>
      <c r="T3870" s="6" t="s">
        <v>54</v>
      </c>
      <c r="U3870" s="11">
        <v>4400000</v>
      </c>
      <c r="V3870" s="11">
        <v>2015</v>
      </c>
      <c r="W3870" s="11">
        <v>570</v>
      </c>
      <c r="X3870" s="11">
        <v>5.9</v>
      </c>
      <c r="Y3870" s="11">
        <v>1.78</v>
      </c>
      <c r="Z3870" s="12">
        <v>224</v>
      </c>
    </row>
    <row r="3871" spans="1:26" x14ac:dyDescent="0.25">
      <c r="A3871" s="8" t="s">
        <v>20</v>
      </c>
      <c r="B3871" s="9" t="s">
        <v>2591</v>
      </c>
      <c r="C3871" s="13">
        <v>39</v>
      </c>
      <c r="D3871" s="13">
        <v>87</v>
      </c>
      <c r="E3871" s="13">
        <v>0</v>
      </c>
      <c r="F3871" s="13">
        <v>753</v>
      </c>
      <c r="G3871" s="9" t="s">
        <v>2642</v>
      </c>
      <c r="H3871" s="13">
        <v>898</v>
      </c>
      <c r="I3871" s="13"/>
      <c r="J3871" s="9" t="s">
        <v>599</v>
      </c>
      <c r="K3871" s="9" t="s">
        <v>4459</v>
      </c>
      <c r="L3871" s="9"/>
      <c r="M3871" s="13"/>
      <c r="N3871" s="13"/>
      <c r="O3871" s="9"/>
      <c r="P3871" s="13"/>
      <c r="Q3871" s="13">
        <v>61</v>
      </c>
      <c r="R3871" s="9" t="s">
        <v>42</v>
      </c>
      <c r="S3871" s="9" t="s">
        <v>26</v>
      </c>
      <c r="T3871" s="9" t="s">
        <v>54</v>
      </c>
      <c r="U3871" s="13">
        <v>4400000</v>
      </c>
      <c r="V3871" s="13">
        <v>1976</v>
      </c>
      <c r="W3871" s="13">
        <v>842</v>
      </c>
      <c r="X3871" s="13">
        <v>6.7</v>
      </c>
      <c r="Y3871" s="13">
        <v>1.85</v>
      </c>
      <c r="Z3871" s="14">
        <v>629</v>
      </c>
    </row>
    <row r="3872" spans="1:26" x14ac:dyDescent="0.25">
      <c r="A3872" s="5" t="s">
        <v>20</v>
      </c>
      <c r="B3872" s="6" t="s">
        <v>4181</v>
      </c>
      <c r="C3872" s="11">
        <v>39</v>
      </c>
      <c r="D3872" s="11">
        <v>130</v>
      </c>
      <c r="E3872" s="11">
        <v>6</v>
      </c>
      <c r="F3872" s="11">
        <v>12</v>
      </c>
      <c r="G3872" s="6" t="s">
        <v>4182</v>
      </c>
      <c r="H3872" s="11">
        <v>85</v>
      </c>
      <c r="I3872" s="11"/>
      <c r="J3872" s="6" t="s">
        <v>497</v>
      </c>
      <c r="K3872" s="6" t="s">
        <v>1074</v>
      </c>
      <c r="L3872" s="6" t="s">
        <v>5155</v>
      </c>
      <c r="M3872" s="11" t="s">
        <v>2604</v>
      </c>
      <c r="N3872" s="11" t="s">
        <v>5508</v>
      </c>
      <c r="O3872" s="6"/>
      <c r="P3872" s="11"/>
      <c r="Q3872" s="11">
        <v>178</v>
      </c>
      <c r="R3872" s="6" t="s">
        <v>1600</v>
      </c>
      <c r="S3872" s="6" t="s">
        <v>1601</v>
      </c>
      <c r="T3872" s="6" t="s">
        <v>42</v>
      </c>
      <c r="U3872" s="11">
        <v>4400000</v>
      </c>
      <c r="V3872" s="11">
        <v>2016</v>
      </c>
      <c r="W3872" s="11">
        <v>26</v>
      </c>
      <c r="X3872" s="11">
        <v>8.5</v>
      </c>
      <c r="Y3872" s="11">
        <v>2.35</v>
      </c>
      <c r="Z3872" s="12">
        <v>10000</v>
      </c>
    </row>
    <row r="3873" spans="1:26" x14ac:dyDescent="0.25">
      <c r="A3873" s="8" t="s">
        <v>20</v>
      </c>
      <c r="B3873" s="9" t="s">
        <v>42</v>
      </c>
      <c r="C3873" s="13">
        <v>2</v>
      </c>
      <c r="D3873" s="13">
        <v>199</v>
      </c>
      <c r="E3873" s="13"/>
      <c r="F3873" s="13">
        <v>505</v>
      </c>
      <c r="G3873" s="9" t="s">
        <v>4183</v>
      </c>
      <c r="H3873" s="13">
        <v>662</v>
      </c>
      <c r="I3873" s="13"/>
      <c r="J3873" s="9" t="s">
        <v>1074</v>
      </c>
      <c r="K3873" s="9" t="s">
        <v>4118</v>
      </c>
      <c r="L3873" s="9"/>
      <c r="M3873" s="13"/>
      <c r="N3873" s="13"/>
      <c r="O3873" s="9"/>
      <c r="P3873" s="13"/>
      <c r="Q3873" s="13">
        <v>74</v>
      </c>
      <c r="R3873" s="9" t="s">
        <v>25</v>
      </c>
      <c r="S3873" s="9" t="s">
        <v>121</v>
      </c>
      <c r="T3873" s="9" t="s">
        <v>913</v>
      </c>
      <c r="U3873" s="13"/>
      <c r="V3873" s="13"/>
      <c r="W3873" s="13">
        <v>517</v>
      </c>
      <c r="X3873" s="13">
        <v>8.4</v>
      </c>
      <c r="Y3873" s="13">
        <v>1.33</v>
      </c>
      <c r="Z3873" s="14">
        <v>0</v>
      </c>
    </row>
    <row r="3874" spans="1:26" x14ac:dyDescent="0.25">
      <c r="A3874" s="5" t="s">
        <v>20</v>
      </c>
      <c r="B3874" s="6" t="s">
        <v>3795</v>
      </c>
      <c r="C3874" s="11">
        <v>29</v>
      </c>
      <c r="D3874" s="11">
        <v>103</v>
      </c>
      <c r="E3874" s="11">
        <v>249</v>
      </c>
      <c r="F3874" s="11">
        <v>261</v>
      </c>
      <c r="G3874" s="6" t="s">
        <v>4184</v>
      </c>
      <c r="H3874" s="11">
        <v>2000</v>
      </c>
      <c r="I3874" s="11">
        <v>8691</v>
      </c>
      <c r="J3874" s="6" t="s">
        <v>497</v>
      </c>
      <c r="K3874" s="6" t="s">
        <v>378</v>
      </c>
      <c r="L3874" s="6"/>
      <c r="M3874" s="11"/>
      <c r="N3874" s="11"/>
      <c r="O3874" s="6"/>
      <c r="P3874" s="11"/>
      <c r="Q3874" s="11">
        <v>32</v>
      </c>
      <c r="R3874" s="6" t="s">
        <v>25</v>
      </c>
      <c r="S3874" s="6" t="s">
        <v>26</v>
      </c>
      <c r="T3874" s="6" t="s">
        <v>249</v>
      </c>
      <c r="U3874" s="11">
        <v>4500000</v>
      </c>
      <c r="V3874" s="11">
        <v>2014</v>
      </c>
      <c r="W3874" s="11">
        <v>298</v>
      </c>
      <c r="X3874" s="11">
        <v>5.8</v>
      </c>
      <c r="Y3874" s="11"/>
      <c r="Z3874" s="12">
        <v>0</v>
      </c>
    </row>
    <row r="3875" spans="1:26" x14ac:dyDescent="0.25">
      <c r="A3875" s="8" t="s">
        <v>20</v>
      </c>
      <c r="B3875" s="9" t="s">
        <v>4185</v>
      </c>
      <c r="C3875" s="13">
        <v>111</v>
      </c>
      <c r="D3875" s="13">
        <v>112</v>
      </c>
      <c r="E3875" s="13">
        <v>63</v>
      </c>
      <c r="F3875" s="13">
        <v>422</v>
      </c>
      <c r="G3875" s="9" t="s">
        <v>173</v>
      </c>
      <c r="H3875" s="13">
        <v>2000</v>
      </c>
      <c r="I3875" s="13">
        <v>26345</v>
      </c>
      <c r="J3875" s="9" t="s">
        <v>497</v>
      </c>
      <c r="K3875" s="9" t="s">
        <v>5507</v>
      </c>
      <c r="L3875" s="9" t="s">
        <v>1074</v>
      </c>
      <c r="M3875" s="13"/>
      <c r="N3875" s="13"/>
      <c r="O3875" s="9"/>
      <c r="P3875" s="13"/>
      <c r="Q3875" s="13">
        <v>99</v>
      </c>
      <c r="R3875" s="9" t="s">
        <v>25</v>
      </c>
      <c r="S3875" s="9" t="s">
        <v>34</v>
      </c>
      <c r="T3875" s="9" t="s">
        <v>249</v>
      </c>
      <c r="U3875" s="13">
        <v>3000000</v>
      </c>
      <c r="V3875" s="13">
        <v>2012</v>
      </c>
      <c r="W3875" s="13">
        <v>1000</v>
      </c>
      <c r="X3875" s="13">
        <v>6.1</v>
      </c>
      <c r="Y3875" s="13">
        <v>2.35</v>
      </c>
      <c r="Z3875" s="14">
        <v>0</v>
      </c>
    </row>
    <row r="3876" spans="1:26" x14ac:dyDescent="0.25">
      <c r="A3876" s="5" t="s">
        <v>20</v>
      </c>
      <c r="B3876" s="6" t="s">
        <v>2774</v>
      </c>
      <c r="C3876" s="11">
        <v>149</v>
      </c>
      <c r="D3876" s="11">
        <v>89</v>
      </c>
      <c r="E3876" s="11">
        <v>143</v>
      </c>
      <c r="F3876" s="11">
        <v>100</v>
      </c>
      <c r="G3876" s="6" t="s">
        <v>4186</v>
      </c>
      <c r="H3876" s="11">
        <v>1000</v>
      </c>
      <c r="I3876" s="11">
        <v>6940281</v>
      </c>
      <c r="J3876" s="6" t="s">
        <v>5507</v>
      </c>
      <c r="K3876" s="6" t="s">
        <v>2604</v>
      </c>
      <c r="L3876" s="6"/>
      <c r="M3876" s="11"/>
      <c r="N3876" s="11"/>
      <c r="O3876" s="6"/>
      <c r="P3876" s="11"/>
      <c r="Q3876" s="11">
        <v>346</v>
      </c>
      <c r="R3876" s="6" t="s">
        <v>25</v>
      </c>
      <c r="S3876" s="6" t="s">
        <v>34</v>
      </c>
      <c r="T3876" s="6" t="s">
        <v>249</v>
      </c>
      <c r="U3876" s="11"/>
      <c r="V3876" s="11">
        <v>2000</v>
      </c>
      <c r="W3876" s="11">
        <v>146</v>
      </c>
      <c r="X3876" s="11">
        <v>7.3</v>
      </c>
      <c r="Y3876" s="11">
        <v>2.35</v>
      </c>
      <c r="Z3876" s="12">
        <v>0</v>
      </c>
    </row>
    <row r="3877" spans="1:26" x14ac:dyDescent="0.25">
      <c r="A3877" s="8" t="s">
        <v>20</v>
      </c>
      <c r="B3877" s="9" t="s">
        <v>811</v>
      </c>
      <c r="C3877" s="13">
        <v>90</v>
      </c>
      <c r="D3877" s="13">
        <v>124</v>
      </c>
      <c r="E3877" s="13">
        <v>79</v>
      </c>
      <c r="F3877" s="13">
        <v>93</v>
      </c>
      <c r="G3877" s="9" t="s">
        <v>1589</v>
      </c>
      <c r="H3877" s="13">
        <v>309</v>
      </c>
      <c r="I3877" s="13">
        <v>188870</v>
      </c>
      <c r="J3877" s="9" t="s">
        <v>497</v>
      </c>
      <c r="K3877" s="9" t="s">
        <v>5507</v>
      </c>
      <c r="L3877" s="9" t="s">
        <v>1074</v>
      </c>
      <c r="M3877" s="13" t="s">
        <v>2604</v>
      </c>
      <c r="N3877" s="13"/>
      <c r="O3877" s="9"/>
      <c r="P3877" s="13"/>
      <c r="Q3877" s="13">
        <v>25</v>
      </c>
      <c r="R3877" s="9" t="s">
        <v>2996</v>
      </c>
      <c r="S3877" s="9" t="s">
        <v>2997</v>
      </c>
      <c r="T3877" s="9" t="s">
        <v>249</v>
      </c>
      <c r="U3877" s="13"/>
      <c r="V3877" s="13">
        <v>2010</v>
      </c>
      <c r="W3877" s="13">
        <v>254</v>
      </c>
      <c r="X3877" s="13">
        <v>6.7</v>
      </c>
      <c r="Y3877" s="13">
        <v>2.35</v>
      </c>
      <c r="Z3877" s="14">
        <v>0</v>
      </c>
    </row>
    <row r="3878" spans="1:26" x14ac:dyDescent="0.25">
      <c r="A3878" s="5" t="s">
        <v>20</v>
      </c>
      <c r="B3878" s="6" t="s">
        <v>2239</v>
      </c>
      <c r="C3878" s="11">
        <v>149</v>
      </c>
      <c r="D3878" s="11">
        <v>101</v>
      </c>
      <c r="E3878" s="11">
        <v>51</v>
      </c>
      <c r="F3878" s="11">
        <v>8</v>
      </c>
      <c r="G3878" s="6" t="s">
        <v>4187</v>
      </c>
      <c r="H3878" s="11">
        <v>446</v>
      </c>
      <c r="I3878" s="11">
        <v>20772796</v>
      </c>
      <c r="J3878" s="6" t="s">
        <v>1074</v>
      </c>
      <c r="K3878" s="6" t="s">
        <v>4118</v>
      </c>
      <c r="L3878" s="6"/>
      <c r="M3878" s="11"/>
      <c r="N3878" s="11"/>
      <c r="O3878" s="6"/>
      <c r="P3878" s="11"/>
      <c r="Q3878" s="11">
        <v>346</v>
      </c>
      <c r="R3878" s="6" t="s">
        <v>25</v>
      </c>
      <c r="S3878" s="6" t="s">
        <v>87</v>
      </c>
      <c r="T3878" s="6" t="s">
        <v>27</v>
      </c>
      <c r="U3878" s="11">
        <v>6000000</v>
      </c>
      <c r="V3878" s="11">
        <v>2002</v>
      </c>
      <c r="W3878" s="11">
        <v>20</v>
      </c>
      <c r="X3878" s="11">
        <v>7.6</v>
      </c>
      <c r="Y3878" s="11">
        <v>2.35</v>
      </c>
      <c r="Z3878" s="12">
        <v>0</v>
      </c>
    </row>
    <row r="3879" spans="1:26" x14ac:dyDescent="0.25">
      <c r="A3879" s="8" t="s">
        <v>20</v>
      </c>
      <c r="B3879" s="9" t="s">
        <v>4188</v>
      </c>
      <c r="C3879" s="13">
        <v>12</v>
      </c>
      <c r="D3879" s="13">
        <v>133</v>
      </c>
      <c r="E3879" s="13">
        <v>12</v>
      </c>
      <c r="F3879" s="13">
        <v>106</v>
      </c>
      <c r="G3879" s="9" t="s">
        <v>4004</v>
      </c>
      <c r="H3879" s="13">
        <v>464</v>
      </c>
      <c r="I3879" s="13">
        <v>199228</v>
      </c>
      <c r="J3879" s="9" t="s">
        <v>599</v>
      </c>
      <c r="K3879" s="9" t="s">
        <v>1074</v>
      </c>
      <c r="L3879" s="9"/>
      <c r="M3879" s="13"/>
      <c r="N3879" s="13"/>
      <c r="O3879" s="9"/>
      <c r="P3879" s="13"/>
      <c r="Q3879" s="13">
        <v>49</v>
      </c>
      <c r="R3879" s="9" t="s">
        <v>1600</v>
      </c>
      <c r="S3879" s="9" t="s">
        <v>1601</v>
      </c>
      <c r="T3879" s="9" t="s">
        <v>42</v>
      </c>
      <c r="U3879" s="13">
        <v>150000000</v>
      </c>
      <c r="V3879" s="13">
        <v>2009</v>
      </c>
      <c r="W3879" s="13">
        <v>374</v>
      </c>
      <c r="X3879" s="13">
        <v>7.2</v>
      </c>
      <c r="Y3879" s="13">
        <v>2.35</v>
      </c>
      <c r="Z3879" s="14">
        <v>504</v>
      </c>
    </row>
    <row r="3880" spans="1:26" x14ac:dyDescent="0.25">
      <c r="A3880" s="5" t="s">
        <v>20</v>
      </c>
      <c r="B3880" s="6" t="s">
        <v>4189</v>
      </c>
      <c r="C3880" s="11">
        <v>64</v>
      </c>
      <c r="D3880" s="11">
        <v>112</v>
      </c>
      <c r="E3880" s="11">
        <v>0</v>
      </c>
      <c r="F3880" s="11">
        <v>7</v>
      </c>
      <c r="G3880" s="6" t="s">
        <v>4190</v>
      </c>
      <c r="H3880" s="11">
        <v>29</v>
      </c>
      <c r="I3880" s="11"/>
      <c r="J3880" s="6" t="s">
        <v>5505</v>
      </c>
      <c r="K3880" s="6" t="s">
        <v>2970</v>
      </c>
      <c r="L3880" s="6" t="s">
        <v>2604</v>
      </c>
      <c r="M3880" s="11"/>
      <c r="N3880" s="11"/>
      <c r="O3880" s="6"/>
      <c r="P3880" s="11"/>
      <c r="Q3880" s="11">
        <v>62</v>
      </c>
      <c r="R3880" s="6" t="s">
        <v>2284</v>
      </c>
      <c r="S3880" s="6" t="s">
        <v>2288</v>
      </c>
      <c r="T3880" s="6" t="s">
        <v>42</v>
      </c>
      <c r="U3880" s="11">
        <v>4500000</v>
      </c>
      <c r="V3880" s="11">
        <v>2009</v>
      </c>
      <c r="W3880" s="11">
        <v>9</v>
      </c>
      <c r="X3880" s="11">
        <v>6.2</v>
      </c>
      <c r="Y3880" s="11">
        <v>2.35</v>
      </c>
      <c r="Z3880" s="12">
        <v>2000</v>
      </c>
    </row>
    <row r="3881" spans="1:26" x14ac:dyDescent="0.25">
      <c r="A3881" s="8" t="s">
        <v>20</v>
      </c>
      <c r="B3881" s="9" t="s">
        <v>372</v>
      </c>
      <c r="C3881" s="13">
        <v>256</v>
      </c>
      <c r="D3881" s="13">
        <v>111</v>
      </c>
      <c r="E3881" s="13">
        <v>456</v>
      </c>
      <c r="F3881" s="13">
        <v>394</v>
      </c>
      <c r="G3881" s="9" t="s">
        <v>373</v>
      </c>
      <c r="H3881" s="13">
        <v>20000</v>
      </c>
      <c r="I3881" s="13">
        <v>34964818</v>
      </c>
      <c r="J3881" s="9" t="s">
        <v>378</v>
      </c>
      <c r="K3881" s="9" t="s">
        <v>4118</v>
      </c>
      <c r="L3881" s="9" t="s">
        <v>478</v>
      </c>
      <c r="M3881" s="13"/>
      <c r="N3881" s="13"/>
      <c r="O3881" s="9"/>
      <c r="P3881" s="13"/>
      <c r="Q3881" s="13">
        <v>186</v>
      </c>
      <c r="R3881" s="9" t="s">
        <v>25</v>
      </c>
      <c r="S3881" s="9" t="s">
        <v>26</v>
      </c>
      <c r="T3881" s="9" t="s">
        <v>54</v>
      </c>
      <c r="U3881" s="13">
        <v>150000000</v>
      </c>
      <c r="V3881" s="13">
        <v>2015</v>
      </c>
      <c r="W3881" s="13">
        <v>559</v>
      </c>
      <c r="X3881" s="13">
        <v>5.8</v>
      </c>
      <c r="Y3881" s="13">
        <v>2.35</v>
      </c>
      <c r="Z3881" s="14">
        <v>24000</v>
      </c>
    </row>
    <row r="3882" spans="1:26" x14ac:dyDescent="0.25">
      <c r="A3882" s="5" t="s">
        <v>20</v>
      </c>
      <c r="B3882" s="6" t="s">
        <v>1242</v>
      </c>
      <c r="C3882" s="11">
        <v>57</v>
      </c>
      <c r="D3882" s="11">
        <v>98</v>
      </c>
      <c r="E3882" s="11">
        <v>197</v>
      </c>
      <c r="F3882" s="11">
        <v>578</v>
      </c>
      <c r="G3882" s="6" t="s">
        <v>2878</v>
      </c>
      <c r="H3882" s="11">
        <v>755</v>
      </c>
      <c r="I3882" s="11"/>
      <c r="J3882" s="6" t="s">
        <v>599</v>
      </c>
      <c r="K3882" s="6" t="s">
        <v>1074</v>
      </c>
      <c r="L3882" s="6" t="s">
        <v>4118</v>
      </c>
      <c r="M3882" s="11" t="s">
        <v>2909</v>
      </c>
      <c r="N3882" s="11" t="s">
        <v>3976</v>
      </c>
      <c r="O3882" s="6" t="s">
        <v>4459</v>
      </c>
      <c r="P3882" s="11"/>
      <c r="Q3882" s="11">
        <v>726</v>
      </c>
      <c r="R3882" s="6" t="s">
        <v>25</v>
      </c>
      <c r="S3882" s="6" t="s">
        <v>26</v>
      </c>
      <c r="T3882" s="6" t="s">
        <v>913</v>
      </c>
      <c r="U3882" s="11">
        <v>4200000</v>
      </c>
      <c r="V3882" s="11">
        <v>2006</v>
      </c>
      <c r="W3882" s="11">
        <v>632</v>
      </c>
      <c r="X3882" s="11">
        <v>5.2</v>
      </c>
      <c r="Y3882" s="11">
        <v>1.33</v>
      </c>
      <c r="Z3882" s="12">
        <v>0</v>
      </c>
    </row>
    <row r="3883" spans="1:26" x14ac:dyDescent="0.25">
      <c r="A3883" s="8" t="s">
        <v>20</v>
      </c>
      <c r="B3883" s="9" t="s">
        <v>42</v>
      </c>
      <c r="C3883" s="13">
        <v>8</v>
      </c>
      <c r="D3883" s="13">
        <v>60</v>
      </c>
      <c r="E3883" s="13"/>
      <c r="F3883" s="13">
        <v>551</v>
      </c>
      <c r="G3883" s="9" t="s">
        <v>1923</v>
      </c>
      <c r="H3883" s="13">
        <v>1000</v>
      </c>
      <c r="I3883" s="13"/>
      <c r="J3883" s="9" t="s">
        <v>5507</v>
      </c>
      <c r="K3883" s="9" t="s">
        <v>1074</v>
      </c>
      <c r="L3883" s="9"/>
      <c r="M3883" s="13"/>
      <c r="N3883" s="13"/>
      <c r="O3883" s="9"/>
      <c r="P3883" s="13"/>
      <c r="Q3883" s="13">
        <v>23</v>
      </c>
      <c r="R3883" s="9" t="s">
        <v>25</v>
      </c>
      <c r="S3883" s="9" t="s">
        <v>26</v>
      </c>
      <c r="T3883" s="9" t="s">
        <v>42</v>
      </c>
      <c r="U3883" s="13"/>
      <c r="V3883" s="13"/>
      <c r="W3883" s="13">
        <v>557</v>
      </c>
      <c r="X3883" s="13">
        <v>8.1</v>
      </c>
      <c r="Y3883" s="13">
        <v>16</v>
      </c>
      <c r="Z3883" s="14">
        <v>0</v>
      </c>
    </row>
    <row r="3884" spans="1:26" x14ac:dyDescent="0.25">
      <c r="A3884" s="5" t="s">
        <v>20</v>
      </c>
      <c r="B3884" s="6" t="s">
        <v>3542</v>
      </c>
      <c r="C3884" s="11">
        <v>50</v>
      </c>
      <c r="D3884" s="11">
        <v>93</v>
      </c>
      <c r="E3884" s="11">
        <v>23</v>
      </c>
      <c r="F3884" s="11">
        <v>130</v>
      </c>
      <c r="G3884" s="6" t="s">
        <v>1128</v>
      </c>
      <c r="H3884" s="11">
        <v>471</v>
      </c>
      <c r="I3884" s="11">
        <v>2542264</v>
      </c>
      <c r="J3884" s="6" t="s">
        <v>599</v>
      </c>
      <c r="K3884" s="6" t="s">
        <v>1074</v>
      </c>
      <c r="L3884" s="6"/>
      <c r="M3884" s="11"/>
      <c r="N3884" s="11"/>
      <c r="O3884" s="6"/>
      <c r="P3884" s="11"/>
      <c r="Q3884" s="11">
        <v>48</v>
      </c>
      <c r="R3884" s="6" t="s">
        <v>25</v>
      </c>
      <c r="S3884" s="6" t="s">
        <v>34</v>
      </c>
      <c r="T3884" s="6" t="s">
        <v>27</v>
      </c>
      <c r="U3884" s="11"/>
      <c r="V3884" s="11">
        <v>1997</v>
      </c>
      <c r="W3884" s="11">
        <v>232</v>
      </c>
      <c r="X3884" s="11">
        <v>7.1</v>
      </c>
      <c r="Y3884" s="11">
        <v>1.85</v>
      </c>
      <c r="Z3884" s="12">
        <v>61</v>
      </c>
    </row>
    <row r="3885" spans="1:26" x14ac:dyDescent="0.25">
      <c r="A3885" s="8" t="s">
        <v>20</v>
      </c>
      <c r="B3885" s="9" t="s">
        <v>748</v>
      </c>
      <c r="C3885" s="13">
        <v>232</v>
      </c>
      <c r="D3885" s="13">
        <v>104</v>
      </c>
      <c r="E3885" s="13">
        <v>335</v>
      </c>
      <c r="F3885" s="13">
        <v>16</v>
      </c>
      <c r="G3885" s="9" t="s">
        <v>4191</v>
      </c>
      <c r="H3885" s="13">
        <v>114</v>
      </c>
      <c r="I3885" s="13">
        <v>1487477</v>
      </c>
      <c r="J3885" s="9" t="s">
        <v>478</v>
      </c>
      <c r="K3885" s="9" t="s">
        <v>2604</v>
      </c>
      <c r="L3885" s="9"/>
      <c r="M3885" s="13"/>
      <c r="N3885" s="13"/>
      <c r="O3885" s="9"/>
      <c r="P3885" s="13"/>
      <c r="Q3885" s="13">
        <v>310</v>
      </c>
      <c r="R3885" s="9" t="s">
        <v>1609</v>
      </c>
      <c r="S3885" s="9" t="s">
        <v>1963</v>
      </c>
      <c r="T3885" s="9" t="s">
        <v>249</v>
      </c>
      <c r="U3885" s="13">
        <v>4200000</v>
      </c>
      <c r="V3885" s="13">
        <v>2004</v>
      </c>
      <c r="W3885" s="13">
        <v>28</v>
      </c>
      <c r="X3885" s="13">
        <v>6.5</v>
      </c>
      <c r="Y3885" s="13">
        <v>1.85</v>
      </c>
      <c r="Z3885" s="14">
        <v>0</v>
      </c>
    </row>
    <row r="3886" spans="1:26" x14ac:dyDescent="0.25">
      <c r="A3886" s="5" t="s">
        <v>20</v>
      </c>
      <c r="B3886" s="6" t="s">
        <v>1471</v>
      </c>
      <c r="C3886" s="11">
        <v>63</v>
      </c>
      <c r="D3886" s="11">
        <v>112</v>
      </c>
      <c r="E3886" s="11">
        <v>277</v>
      </c>
      <c r="F3886" s="11">
        <v>327</v>
      </c>
      <c r="G3886" s="6" t="s">
        <v>1413</v>
      </c>
      <c r="H3886" s="11">
        <v>1000</v>
      </c>
      <c r="I3886" s="11">
        <v>62549000</v>
      </c>
      <c r="J3886" s="6" t="s">
        <v>5507</v>
      </c>
      <c r="K3886" s="6" t="s">
        <v>1074</v>
      </c>
      <c r="L3886" s="6" t="s">
        <v>4459</v>
      </c>
      <c r="M3886" s="11" t="s">
        <v>2604</v>
      </c>
      <c r="N3886" s="11"/>
      <c r="O3886" s="6"/>
      <c r="P3886" s="11"/>
      <c r="Q3886" s="11">
        <v>148</v>
      </c>
      <c r="R3886" s="6" t="s">
        <v>25</v>
      </c>
      <c r="S3886" s="6" t="s">
        <v>34</v>
      </c>
      <c r="T3886" s="6" t="s">
        <v>249</v>
      </c>
      <c r="U3886" s="11">
        <v>2300000</v>
      </c>
      <c r="V3886" s="11">
        <v>1992</v>
      </c>
      <c r="W3886" s="11">
        <v>530</v>
      </c>
      <c r="X3886" s="11">
        <v>7.3</v>
      </c>
      <c r="Y3886" s="11">
        <v>2.35</v>
      </c>
      <c r="Z3886" s="12">
        <v>0</v>
      </c>
    </row>
    <row r="3887" spans="1:26" x14ac:dyDescent="0.25">
      <c r="A3887" s="8" t="s">
        <v>20</v>
      </c>
      <c r="B3887" s="9" t="s">
        <v>2755</v>
      </c>
      <c r="C3887" s="13">
        <v>75</v>
      </c>
      <c r="D3887" s="13">
        <v>94</v>
      </c>
      <c r="E3887" s="13">
        <v>84</v>
      </c>
      <c r="F3887" s="13">
        <v>95</v>
      </c>
      <c r="G3887" s="9" t="s">
        <v>4192</v>
      </c>
      <c r="H3887" s="13">
        <v>110</v>
      </c>
      <c r="I3887" s="13">
        <v>105500000</v>
      </c>
      <c r="J3887" s="9" t="s">
        <v>599</v>
      </c>
      <c r="K3887" s="9"/>
      <c r="L3887" s="9"/>
      <c r="M3887" s="13"/>
      <c r="N3887" s="13"/>
      <c r="O3887" s="9"/>
      <c r="P3887" s="13"/>
      <c r="Q3887" s="13">
        <v>152</v>
      </c>
      <c r="R3887" s="9" t="s">
        <v>25</v>
      </c>
      <c r="S3887" s="9" t="s">
        <v>121</v>
      </c>
      <c r="T3887" s="9" t="s">
        <v>249</v>
      </c>
      <c r="U3887" s="13">
        <v>4000000</v>
      </c>
      <c r="V3887" s="13">
        <v>1981</v>
      </c>
      <c r="W3887" s="13">
        <v>95</v>
      </c>
      <c r="X3887" s="13">
        <v>6.2</v>
      </c>
      <c r="Y3887" s="13">
        <v>1.85</v>
      </c>
      <c r="Z3887" s="14">
        <v>0</v>
      </c>
    </row>
    <row r="3888" spans="1:26" x14ac:dyDescent="0.25">
      <c r="A3888" s="5" t="s">
        <v>20</v>
      </c>
      <c r="B3888" s="6" t="s">
        <v>854</v>
      </c>
      <c r="C3888" s="11">
        <v>274</v>
      </c>
      <c r="D3888" s="11">
        <v>90</v>
      </c>
      <c r="E3888" s="11">
        <v>0</v>
      </c>
      <c r="F3888" s="11">
        <v>231</v>
      </c>
      <c r="G3888" s="6" t="s">
        <v>1345</v>
      </c>
      <c r="H3888" s="11">
        <v>648</v>
      </c>
      <c r="I3888" s="11">
        <v>101055</v>
      </c>
      <c r="J3888" s="6" t="s">
        <v>1786</v>
      </c>
      <c r="K3888" s="6"/>
      <c r="L3888" s="6"/>
      <c r="M3888" s="11"/>
      <c r="N3888" s="11"/>
      <c r="O3888" s="6"/>
      <c r="P3888" s="11"/>
      <c r="Q3888" s="11">
        <v>159</v>
      </c>
      <c r="R3888" s="6" t="s">
        <v>25</v>
      </c>
      <c r="S3888" s="6" t="s">
        <v>26</v>
      </c>
      <c r="T3888" s="6" t="s">
        <v>249</v>
      </c>
      <c r="U3888" s="11">
        <v>4000000</v>
      </c>
      <c r="V3888" s="11">
        <v>2009</v>
      </c>
      <c r="W3888" s="11">
        <v>529</v>
      </c>
      <c r="X3888" s="11">
        <v>5</v>
      </c>
      <c r="Y3888" s="11">
        <v>2.35</v>
      </c>
      <c r="Z3888" s="12">
        <v>0</v>
      </c>
    </row>
    <row r="3889" spans="1:26" x14ac:dyDescent="0.25">
      <c r="A3889" s="8" t="s">
        <v>309</v>
      </c>
      <c r="B3889" s="9" t="s">
        <v>854</v>
      </c>
      <c r="C3889" s="13">
        <v>284</v>
      </c>
      <c r="D3889" s="13">
        <v>96</v>
      </c>
      <c r="E3889" s="13">
        <v>0</v>
      </c>
      <c r="F3889" s="13">
        <v>56</v>
      </c>
      <c r="G3889" s="9" t="s">
        <v>4193</v>
      </c>
      <c r="H3889" s="13">
        <v>125</v>
      </c>
      <c r="I3889" s="13"/>
      <c r="J3889" s="9" t="s">
        <v>1074</v>
      </c>
      <c r="K3889" s="9" t="s">
        <v>1786</v>
      </c>
      <c r="L3889" s="9" t="s">
        <v>5505</v>
      </c>
      <c r="M3889" s="13"/>
      <c r="N3889" s="13"/>
      <c r="O3889" s="9"/>
      <c r="P3889" s="13"/>
      <c r="Q3889" s="13">
        <v>580</v>
      </c>
      <c r="R3889" s="9" t="s">
        <v>25</v>
      </c>
      <c r="S3889" s="9" t="s">
        <v>26</v>
      </c>
      <c r="T3889" s="9" t="s">
        <v>1602</v>
      </c>
      <c r="U3889" s="13">
        <v>114000</v>
      </c>
      <c r="V3889" s="13">
        <v>1968</v>
      </c>
      <c r="W3889" s="13">
        <v>108</v>
      </c>
      <c r="X3889" s="13">
        <v>8</v>
      </c>
      <c r="Y3889" s="13">
        <v>1.85</v>
      </c>
      <c r="Z3889" s="14">
        <v>0</v>
      </c>
    </row>
    <row r="3890" spans="1:26" x14ac:dyDescent="0.25">
      <c r="A3890" s="5" t="s">
        <v>20</v>
      </c>
      <c r="B3890" s="6" t="s">
        <v>1855</v>
      </c>
      <c r="C3890" s="11">
        <v>265</v>
      </c>
      <c r="D3890" s="11">
        <v>101</v>
      </c>
      <c r="E3890" s="11">
        <v>0</v>
      </c>
      <c r="F3890" s="11">
        <v>11</v>
      </c>
      <c r="G3890" s="6" t="s">
        <v>236</v>
      </c>
      <c r="H3890" s="11">
        <v>19000</v>
      </c>
      <c r="I3890" s="11">
        <v>44566004</v>
      </c>
      <c r="J3890" s="6" t="s">
        <v>1074</v>
      </c>
      <c r="K3890" s="6"/>
      <c r="L3890" s="6"/>
      <c r="M3890" s="11"/>
      <c r="N3890" s="11"/>
      <c r="O3890" s="6"/>
      <c r="P3890" s="11"/>
      <c r="Q3890" s="11">
        <v>1848</v>
      </c>
      <c r="R3890" s="6" t="s">
        <v>25</v>
      </c>
      <c r="S3890" s="6" t="s">
        <v>26</v>
      </c>
      <c r="T3890" s="6" t="s">
        <v>249</v>
      </c>
      <c r="U3890" s="11">
        <v>4000000</v>
      </c>
      <c r="V3890" s="11">
        <v>2003</v>
      </c>
      <c r="W3890" s="11">
        <v>13000</v>
      </c>
      <c r="X3890" s="11">
        <v>7.8</v>
      </c>
      <c r="Y3890" s="11">
        <v>1.85</v>
      </c>
      <c r="Z3890" s="12">
        <v>17000</v>
      </c>
    </row>
    <row r="3891" spans="1:26" x14ac:dyDescent="0.25">
      <c r="A3891" s="8" t="s">
        <v>20</v>
      </c>
      <c r="B3891" s="9" t="s">
        <v>1230</v>
      </c>
      <c r="C3891" s="13">
        <v>154</v>
      </c>
      <c r="D3891" s="13">
        <v>93</v>
      </c>
      <c r="E3891" s="13">
        <v>11000</v>
      </c>
      <c r="F3891" s="13">
        <v>629</v>
      </c>
      <c r="G3891" s="9" t="s">
        <v>1860</v>
      </c>
      <c r="H3891" s="13">
        <v>11000</v>
      </c>
      <c r="I3891" s="13">
        <v>39200000</v>
      </c>
      <c r="J3891" s="9" t="s">
        <v>599</v>
      </c>
      <c r="K3891" s="9" t="s">
        <v>4459</v>
      </c>
      <c r="L3891" s="9"/>
      <c r="M3891" s="13"/>
      <c r="N3891" s="13"/>
      <c r="O3891" s="9"/>
      <c r="P3891" s="13"/>
      <c r="Q3891" s="13">
        <v>491</v>
      </c>
      <c r="R3891" s="9" t="s">
        <v>25</v>
      </c>
      <c r="S3891" s="9" t="s">
        <v>26</v>
      </c>
      <c r="T3891" s="9" t="s">
        <v>54</v>
      </c>
      <c r="U3891" s="13">
        <v>4000000</v>
      </c>
      <c r="V3891" s="13">
        <v>1977</v>
      </c>
      <c r="W3891" s="13">
        <v>636</v>
      </c>
      <c r="X3891" s="13">
        <v>8.1</v>
      </c>
      <c r="Y3891" s="13">
        <v>1.37</v>
      </c>
      <c r="Z3891" s="14">
        <v>0</v>
      </c>
    </row>
    <row r="3892" spans="1:26" x14ac:dyDescent="0.25">
      <c r="A3892" s="5" t="s">
        <v>20</v>
      </c>
      <c r="B3892" s="6" t="s">
        <v>4194</v>
      </c>
      <c r="C3892" s="11">
        <v>44</v>
      </c>
      <c r="D3892" s="11">
        <v>152</v>
      </c>
      <c r="E3892" s="11">
        <v>309</v>
      </c>
      <c r="F3892" s="11">
        <v>132</v>
      </c>
      <c r="G3892" s="6" t="s">
        <v>4195</v>
      </c>
      <c r="H3892" s="11">
        <v>232</v>
      </c>
      <c r="I3892" s="11">
        <v>36000000</v>
      </c>
      <c r="J3892" s="6" t="s">
        <v>1074</v>
      </c>
      <c r="K3892" s="6" t="s">
        <v>4118</v>
      </c>
      <c r="L3892" s="6" t="s">
        <v>4459</v>
      </c>
      <c r="M3892" s="11"/>
      <c r="N3892" s="11"/>
      <c r="O3892" s="6"/>
      <c r="P3892" s="11"/>
      <c r="Q3892" s="11">
        <v>107</v>
      </c>
      <c r="R3892" s="6" t="s">
        <v>25</v>
      </c>
      <c r="S3892" s="6" t="s">
        <v>26</v>
      </c>
      <c r="T3892" s="6" t="s">
        <v>1430</v>
      </c>
      <c r="U3892" s="11">
        <v>4000000</v>
      </c>
      <c r="V3892" s="11">
        <v>1952</v>
      </c>
      <c r="W3892" s="11">
        <v>178</v>
      </c>
      <c r="X3892" s="11">
        <v>6.7</v>
      </c>
      <c r="Y3892" s="11">
        <v>1.37</v>
      </c>
      <c r="Z3892" s="12">
        <v>625</v>
      </c>
    </row>
    <row r="3893" spans="1:26" x14ac:dyDescent="0.25">
      <c r="A3893" s="8" t="s">
        <v>20</v>
      </c>
      <c r="B3893" s="9" t="s">
        <v>91</v>
      </c>
      <c r="C3893" s="13">
        <v>314</v>
      </c>
      <c r="D3893" s="13">
        <v>150</v>
      </c>
      <c r="E3893" s="13">
        <v>0</v>
      </c>
      <c r="F3893" s="13">
        <v>748</v>
      </c>
      <c r="G3893" s="9" t="s">
        <v>401</v>
      </c>
      <c r="H3893" s="13">
        <v>23000</v>
      </c>
      <c r="I3893" s="13">
        <v>65007045</v>
      </c>
      <c r="J3893" s="9" t="s">
        <v>497</v>
      </c>
      <c r="K3893" s="9" t="s">
        <v>378</v>
      </c>
      <c r="L3893" s="9" t="s">
        <v>1074</v>
      </c>
      <c r="M3893" s="13"/>
      <c r="N3893" s="13"/>
      <c r="O3893" s="9"/>
      <c r="P3893" s="13"/>
      <c r="Q3893" s="13">
        <v>657</v>
      </c>
      <c r="R3893" s="9" t="s">
        <v>25</v>
      </c>
      <c r="S3893" s="9" t="s">
        <v>34</v>
      </c>
      <c r="T3893" s="9" t="s">
        <v>27</v>
      </c>
      <c r="U3893" s="13">
        <v>140000000</v>
      </c>
      <c r="V3893" s="13">
        <v>2014</v>
      </c>
      <c r="W3893" s="13">
        <v>892</v>
      </c>
      <c r="X3893" s="13">
        <v>6.1</v>
      </c>
      <c r="Y3893" s="13">
        <v>2.35</v>
      </c>
      <c r="Z3893" s="14">
        <v>51000</v>
      </c>
    </row>
    <row r="3894" spans="1:26" x14ac:dyDescent="0.25">
      <c r="A3894" s="5" t="s">
        <v>20</v>
      </c>
      <c r="B3894" s="6" t="s">
        <v>68</v>
      </c>
      <c r="C3894" s="11">
        <v>153</v>
      </c>
      <c r="D3894" s="11">
        <v>112</v>
      </c>
      <c r="E3894" s="11">
        <v>395</v>
      </c>
      <c r="F3894" s="11">
        <v>80</v>
      </c>
      <c r="G3894" s="6" t="s">
        <v>1042</v>
      </c>
      <c r="H3894" s="11">
        <v>13000</v>
      </c>
      <c r="I3894" s="11">
        <v>31252964</v>
      </c>
      <c r="J3894" s="6" t="s">
        <v>1074</v>
      </c>
      <c r="K3894" s="6" t="s">
        <v>4459</v>
      </c>
      <c r="L3894" s="6"/>
      <c r="M3894" s="11"/>
      <c r="N3894" s="11"/>
      <c r="O3894" s="6"/>
      <c r="P3894" s="11"/>
      <c r="Q3894" s="11">
        <v>522</v>
      </c>
      <c r="R3894" s="6" t="s">
        <v>25</v>
      </c>
      <c r="S3894" s="6" t="s">
        <v>26</v>
      </c>
      <c r="T3894" s="6" t="s">
        <v>249</v>
      </c>
      <c r="U3894" s="11">
        <v>4000000</v>
      </c>
      <c r="V3894" s="11">
        <v>2001</v>
      </c>
      <c r="W3894" s="11">
        <v>595</v>
      </c>
      <c r="X3894" s="11">
        <v>7.1</v>
      </c>
      <c r="Y3894" s="11">
        <v>2.35</v>
      </c>
      <c r="Z3894" s="12">
        <v>0</v>
      </c>
    </row>
    <row r="3895" spans="1:26" x14ac:dyDescent="0.25">
      <c r="A3895" s="8" t="s">
        <v>20</v>
      </c>
      <c r="B3895" s="9" t="s">
        <v>4196</v>
      </c>
      <c r="C3895" s="13">
        <v>256</v>
      </c>
      <c r="D3895" s="13">
        <v>95</v>
      </c>
      <c r="E3895" s="13">
        <v>9</v>
      </c>
      <c r="F3895" s="13">
        <v>428</v>
      </c>
      <c r="G3895" s="9" t="s">
        <v>1548</v>
      </c>
      <c r="H3895" s="13">
        <v>584</v>
      </c>
      <c r="I3895" s="13">
        <v>131175</v>
      </c>
      <c r="J3895" s="9" t="s">
        <v>1074</v>
      </c>
      <c r="K3895" s="9" t="s">
        <v>1786</v>
      </c>
      <c r="L3895" s="9"/>
      <c r="M3895" s="13"/>
      <c r="N3895" s="13"/>
      <c r="O3895" s="9"/>
      <c r="P3895" s="13"/>
      <c r="Q3895" s="13">
        <v>200</v>
      </c>
      <c r="R3895" s="9" t="s">
        <v>25</v>
      </c>
      <c r="S3895" s="9" t="s">
        <v>26</v>
      </c>
      <c r="T3895" s="9" t="s">
        <v>27</v>
      </c>
      <c r="U3895" s="13">
        <v>8500000</v>
      </c>
      <c r="V3895" s="13">
        <v>2015</v>
      </c>
      <c r="W3895" s="13">
        <v>430</v>
      </c>
      <c r="X3895" s="13">
        <v>5.6</v>
      </c>
      <c r="Y3895" s="13">
        <v>2.35</v>
      </c>
      <c r="Z3895" s="14">
        <v>22000</v>
      </c>
    </row>
    <row r="3896" spans="1:26" x14ac:dyDescent="0.25">
      <c r="A3896" s="5" t="s">
        <v>20</v>
      </c>
      <c r="B3896" s="6" t="s">
        <v>4197</v>
      </c>
      <c r="C3896" s="11">
        <v>123</v>
      </c>
      <c r="D3896" s="11">
        <v>111</v>
      </c>
      <c r="E3896" s="11">
        <v>81</v>
      </c>
      <c r="F3896" s="11">
        <v>687</v>
      </c>
      <c r="G3896" s="6" t="s">
        <v>1552</v>
      </c>
      <c r="H3896" s="11">
        <v>12000</v>
      </c>
      <c r="I3896" s="11">
        <v>31968347</v>
      </c>
      <c r="J3896" s="6" t="s">
        <v>1074</v>
      </c>
      <c r="K3896" s="6" t="s">
        <v>4459</v>
      </c>
      <c r="L3896" s="6"/>
      <c r="M3896" s="11"/>
      <c r="N3896" s="11"/>
      <c r="O3896" s="6"/>
      <c r="P3896" s="11"/>
      <c r="Q3896" s="11">
        <v>286</v>
      </c>
      <c r="R3896" s="6" t="s">
        <v>25</v>
      </c>
      <c r="S3896" s="6" t="s">
        <v>26</v>
      </c>
      <c r="T3896" s="6" t="s">
        <v>249</v>
      </c>
      <c r="U3896" s="11">
        <v>3600000</v>
      </c>
      <c r="V3896" s="11">
        <v>1995</v>
      </c>
      <c r="W3896" s="11">
        <v>898</v>
      </c>
      <c r="X3896" s="11">
        <v>7.6</v>
      </c>
      <c r="Y3896" s="11">
        <v>1.66</v>
      </c>
      <c r="Z3896" s="12">
        <v>0</v>
      </c>
    </row>
    <row r="3897" spans="1:26" x14ac:dyDescent="0.25">
      <c r="A3897" s="8" t="s">
        <v>20</v>
      </c>
      <c r="B3897" s="9" t="s">
        <v>4198</v>
      </c>
      <c r="C3897" s="13">
        <v>46</v>
      </c>
      <c r="D3897" s="13">
        <v>86</v>
      </c>
      <c r="E3897" s="13">
        <v>2</v>
      </c>
      <c r="F3897" s="13">
        <v>555</v>
      </c>
      <c r="G3897" s="9" t="s">
        <v>1567</v>
      </c>
      <c r="H3897" s="13">
        <v>707</v>
      </c>
      <c r="I3897" s="13"/>
      <c r="J3897" s="9" t="s">
        <v>599</v>
      </c>
      <c r="K3897" s="9" t="s">
        <v>1786</v>
      </c>
      <c r="L3897" s="9"/>
      <c r="M3897" s="13"/>
      <c r="N3897" s="13"/>
      <c r="O3897" s="9"/>
      <c r="P3897" s="13"/>
      <c r="Q3897" s="13">
        <v>11</v>
      </c>
      <c r="R3897" s="9" t="s">
        <v>25</v>
      </c>
      <c r="S3897" s="9" t="s">
        <v>26</v>
      </c>
      <c r="T3897" s="9" t="s">
        <v>42</v>
      </c>
      <c r="U3897" s="13">
        <v>4500000</v>
      </c>
      <c r="V3897" s="13">
        <v>2013</v>
      </c>
      <c r="W3897" s="13">
        <v>619</v>
      </c>
      <c r="X3897" s="13">
        <v>4.3</v>
      </c>
      <c r="Y3897" s="13">
        <v>1.78</v>
      </c>
      <c r="Z3897" s="14">
        <v>0</v>
      </c>
    </row>
    <row r="3898" spans="1:26" x14ac:dyDescent="0.25">
      <c r="A3898" s="5" t="s">
        <v>20</v>
      </c>
      <c r="B3898" s="6" t="s">
        <v>3889</v>
      </c>
      <c r="C3898" s="11">
        <v>203</v>
      </c>
      <c r="D3898" s="11">
        <v>108</v>
      </c>
      <c r="E3898" s="11">
        <v>228</v>
      </c>
      <c r="F3898" s="11">
        <v>358</v>
      </c>
      <c r="G3898" s="6" t="s">
        <v>3890</v>
      </c>
      <c r="H3898" s="11">
        <v>431</v>
      </c>
      <c r="I3898" s="11"/>
      <c r="J3898" s="6" t="s">
        <v>599</v>
      </c>
      <c r="K3898" s="6" t="s">
        <v>1786</v>
      </c>
      <c r="L3898" s="6" t="s">
        <v>2970</v>
      </c>
      <c r="M3898" s="11"/>
      <c r="N3898" s="11"/>
      <c r="O3898" s="6"/>
      <c r="P3898" s="11"/>
      <c r="Q3898" s="11">
        <v>300</v>
      </c>
      <c r="R3898" s="6" t="s">
        <v>25</v>
      </c>
      <c r="S3898" s="6" t="s">
        <v>26</v>
      </c>
      <c r="T3898" s="6" t="s">
        <v>249</v>
      </c>
      <c r="U3898" s="11">
        <v>4000000</v>
      </c>
      <c r="V3898" s="11">
        <v>1985</v>
      </c>
      <c r="W3898" s="11">
        <v>426</v>
      </c>
      <c r="X3898" s="11">
        <v>7.3</v>
      </c>
      <c r="Y3898" s="11">
        <v>1.85</v>
      </c>
      <c r="Z3898" s="12">
        <v>0</v>
      </c>
    </row>
    <row r="3899" spans="1:26" x14ac:dyDescent="0.25">
      <c r="A3899" s="8" t="s">
        <v>20</v>
      </c>
      <c r="B3899" s="9" t="s">
        <v>4199</v>
      </c>
      <c r="C3899" s="13">
        <v>34</v>
      </c>
      <c r="D3899" s="13">
        <v>105</v>
      </c>
      <c r="E3899" s="13">
        <v>0</v>
      </c>
      <c r="F3899" s="13">
        <v>116</v>
      </c>
      <c r="G3899" s="9" t="s">
        <v>4200</v>
      </c>
      <c r="H3899" s="13">
        <v>597</v>
      </c>
      <c r="I3899" s="13"/>
      <c r="J3899" s="9" t="s">
        <v>599</v>
      </c>
      <c r="K3899" s="9" t="s">
        <v>1074</v>
      </c>
      <c r="L3899" s="9" t="s">
        <v>4459</v>
      </c>
      <c r="M3899" s="13"/>
      <c r="N3899" s="13"/>
      <c r="O3899" s="9"/>
      <c r="P3899" s="13"/>
      <c r="Q3899" s="13">
        <v>50</v>
      </c>
      <c r="R3899" s="9" t="s">
        <v>25</v>
      </c>
      <c r="S3899" s="9" t="s">
        <v>26</v>
      </c>
      <c r="T3899" s="9" t="s">
        <v>54</v>
      </c>
      <c r="U3899" s="13">
        <v>4000000</v>
      </c>
      <c r="V3899" s="13">
        <v>1974</v>
      </c>
      <c r="W3899" s="13">
        <v>222</v>
      </c>
      <c r="X3899" s="13">
        <v>7.3</v>
      </c>
      <c r="Y3899" s="13">
        <v>2.35</v>
      </c>
      <c r="Z3899" s="14">
        <v>661</v>
      </c>
    </row>
    <row r="3900" spans="1:26" x14ac:dyDescent="0.25">
      <c r="A3900" s="5" t="s">
        <v>20</v>
      </c>
      <c r="B3900" s="6" t="s">
        <v>216</v>
      </c>
      <c r="C3900" s="11">
        <v>149</v>
      </c>
      <c r="D3900" s="11">
        <v>91</v>
      </c>
      <c r="E3900" s="11">
        <v>357</v>
      </c>
      <c r="F3900" s="11">
        <v>326</v>
      </c>
      <c r="G3900" s="6" t="s">
        <v>1444</v>
      </c>
      <c r="H3900" s="11">
        <v>3000</v>
      </c>
      <c r="I3900" s="11">
        <v>35385560</v>
      </c>
      <c r="J3900" s="6" t="s">
        <v>5505</v>
      </c>
      <c r="K3900" s="6" t="s">
        <v>2604</v>
      </c>
      <c r="L3900" s="6"/>
      <c r="M3900" s="11"/>
      <c r="N3900" s="11"/>
      <c r="O3900" s="6"/>
      <c r="P3900" s="11"/>
      <c r="Q3900" s="11">
        <v>131</v>
      </c>
      <c r="R3900" s="6" t="s">
        <v>25</v>
      </c>
      <c r="S3900" s="6" t="s">
        <v>26</v>
      </c>
      <c r="T3900" s="6" t="s">
        <v>249</v>
      </c>
      <c r="U3900" s="11">
        <v>4000000</v>
      </c>
      <c r="V3900" s="11">
        <v>2015</v>
      </c>
      <c r="W3900" s="11">
        <v>465</v>
      </c>
      <c r="X3900" s="11">
        <v>4.5999999999999996</v>
      </c>
      <c r="Y3900" s="11">
        <v>2.35</v>
      </c>
      <c r="Z3900" s="12">
        <v>8000</v>
      </c>
    </row>
    <row r="3901" spans="1:26" x14ac:dyDescent="0.25">
      <c r="A3901" s="8" t="s">
        <v>20</v>
      </c>
      <c r="B3901" s="9" t="s">
        <v>3466</v>
      </c>
      <c r="C3901" s="13">
        <v>20</v>
      </c>
      <c r="D3901" s="13">
        <v>105</v>
      </c>
      <c r="E3901" s="13">
        <v>82</v>
      </c>
      <c r="F3901" s="13">
        <v>69</v>
      </c>
      <c r="G3901" s="9" t="s">
        <v>4201</v>
      </c>
      <c r="H3901" s="13">
        <v>746</v>
      </c>
      <c r="I3901" s="13"/>
      <c r="J3901" s="9" t="s">
        <v>1074</v>
      </c>
      <c r="K3901" s="9" t="s">
        <v>4459</v>
      </c>
      <c r="L3901" s="9"/>
      <c r="M3901" s="13"/>
      <c r="N3901" s="13"/>
      <c r="O3901" s="9"/>
      <c r="P3901" s="13"/>
      <c r="Q3901" s="13">
        <v>35</v>
      </c>
      <c r="R3901" s="9" t="s">
        <v>25</v>
      </c>
      <c r="S3901" s="9" t="s">
        <v>26</v>
      </c>
      <c r="T3901" s="9" t="s">
        <v>1704</v>
      </c>
      <c r="U3901" s="13">
        <v>4000000</v>
      </c>
      <c r="V3901" s="13">
        <v>1956</v>
      </c>
      <c r="W3901" s="13">
        <v>119</v>
      </c>
      <c r="X3901" s="13">
        <v>6.8</v>
      </c>
      <c r="Y3901" s="13">
        <v>2.35</v>
      </c>
      <c r="Z3901" s="14">
        <v>283</v>
      </c>
    </row>
    <row r="3902" spans="1:26" x14ac:dyDescent="0.25">
      <c r="A3902" s="5" t="s">
        <v>20</v>
      </c>
      <c r="B3902" s="6" t="s">
        <v>42</v>
      </c>
      <c r="C3902" s="11">
        <v>9</v>
      </c>
      <c r="D3902" s="11">
        <v>60</v>
      </c>
      <c r="E3902" s="11"/>
      <c r="F3902" s="11">
        <v>904</v>
      </c>
      <c r="G3902" s="6" t="s">
        <v>1335</v>
      </c>
      <c r="H3902" s="11">
        <v>1000</v>
      </c>
      <c r="I3902" s="11"/>
      <c r="J3902" s="6" t="s">
        <v>1074</v>
      </c>
      <c r="K3902" s="6" t="s">
        <v>478</v>
      </c>
      <c r="L3902" s="6"/>
      <c r="M3902" s="11"/>
      <c r="N3902" s="11"/>
      <c r="O3902" s="6"/>
      <c r="P3902" s="11"/>
      <c r="Q3902" s="11">
        <v>47</v>
      </c>
      <c r="R3902" s="6" t="s">
        <v>25</v>
      </c>
      <c r="S3902" s="6" t="s">
        <v>26</v>
      </c>
      <c r="T3902" s="6" t="s">
        <v>881</v>
      </c>
      <c r="U3902" s="11"/>
      <c r="V3902" s="11"/>
      <c r="W3902" s="11">
        <v>1000</v>
      </c>
      <c r="X3902" s="11">
        <v>7.5</v>
      </c>
      <c r="Y3902" s="11">
        <v>1.78</v>
      </c>
      <c r="Z3902" s="12">
        <v>634</v>
      </c>
    </row>
    <row r="3903" spans="1:26" x14ac:dyDescent="0.25">
      <c r="A3903" s="8" t="s">
        <v>20</v>
      </c>
      <c r="B3903" s="9" t="s">
        <v>4202</v>
      </c>
      <c r="C3903" s="13">
        <v>323</v>
      </c>
      <c r="D3903" s="13">
        <v>106</v>
      </c>
      <c r="E3903" s="13">
        <v>450</v>
      </c>
      <c r="F3903" s="13">
        <v>712</v>
      </c>
      <c r="G3903" s="9" t="s">
        <v>3363</v>
      </c>
      <c r="H3903" s="13">
        <v>14000</v>
      </c>
      <c r="I3903" s="13">
        <v>20803237</v>
      </c>
      <c r="J3903" s="9" t="s">
        <v>599</v>
      </c>
      <c r="K3903" s="9" t="s">
        <v>1074</v>
      </c>
      <c r="L3903" s="9"/>
      <c r="M3903" s="13"/>
      <c r="N3903" s="13"/>
      <c r="O3903" s="9"/>
      <c r="P3903" s="13"/>
      <c r="Q3903" s="13">
        <v>291</v>
      </c>
      <c r="R3903" s="9" t="s">
        <v>25</v>
      </c>
      <c r="S3903" s="9" t="s">
        <v>26</v>
      </c>
      <c r="T3903" s="9" t="s">
        <v>249</v>
      </c>
      <c r="U3903" s="13">
        <v>3500000</v>
      </c>
      <c r="V3903" s="13">
        <v>2010</v>
      </c>
      <c r="W3903" s="13">
        <v>3000</v>
      </c>
      <c r="X3903" s="13">
        <v>7.1</v>
      </c>
      <c r="Y3903" s="13">
        <v>1.85</v>
      </c>
      <c r="Z3903" s="14">
        <v>16000</v>
      </c>
    </row>
    <row r="3904" spans="1:26" x14ac:dyDescent="0.25">
      <c r="A3904" s="5" t="s">
        <v>20</v>
      </c>
      <c r="B3904" s="6" t="s">
        <v>1551</v>
      </c>
      <c r="C3904" s="11">
        <v>172</v>
      </c>
      <c r="D3904" s="11">
        <v>93</v>
      </c>
      <c r="E3904" s="11">
        <v>0</v>
      </c>
      <c r="F3904" s="11">
        <v>133</v>
      </c>
      <c r="G3904" s="6" t="s">
        <v>2143</v>
      </c>
      <c r="H3904" s="11">
        <v>355</v>
      </c>
      <c r="I3904" s="11">
        <v>13008928</v>
      </c>
      <c r="J3904" s="6" t="s">
        <v>1786</v>
      </c>
      <c r="K3904" s="6" t="s">
        <v>2970</v>
      </c>
      <c r="L3904" s="6" t="s">
        <v>2604</v>
      </c>
      <c r="M3904" s="11"/>
      <c r="N3904" s="11"/>
      <c r="O3904" s="6"/>
      <c r="P3904" s="11"/>
      <c r="Q3904" s="11">
        <v>333</v>
      </c>
      <c r="R3904" s="6" t="s">
        <v>25</v>
      </c>
      <c r="S3904" s="6" t="s">
        <v>26</v>
      </c>
      <c r="T3904" s="6" t="s">
        <v>249</v>
      </c>
      <c r="U3904" s="11">
        <v>4000000</v>
      </c>
      <c r="V3904" s="11">
        <v>1988</v>
      </c>
      <c r="W3904" s="11">
        <v>151</v>
      </c>
      <c r="X3904" s="11">
        <v>7.3</v>
      </c>
      <c r="Y3904" s="11">
        <v>2.35</v>
      </c>
      <c r="Z3904" s="12">
        <v>27000</v>
      </c>
    </row>
    <row r="3905" spans="1:26" x14ac:dyDescent="0.25">
      <c r="A3905" s="8" t="s">
        <v>20</v>
      </c>
      <c r="B3905" s="9" t="s">
        <v>4203</v>
      </c>
      <c r="C3905" s="13">
        <v>111</v>
      </c>
      <c r="D3905" s="13">
        <v>172</v>
      </c>
      <c r="E3905" s="13">
        <v>120</v>
      </c>
      <c r="F3905" s="13">
        <v>145</v>
      </c>
      <c r="G3905" s="9" t="s">
        <v>2566</v>
      </c>
      <c r="H3905" s="13">
        <v>773</v>
      </c>
      <c r="I3905" s="13"/>
      <c r="J3905" s="9" t="s">
        <v>378</v>
      </c>
      <c r="K3905" s="9" t="s">
        <v>1074</v>
      </c>
      <c r="L3905" s="9" t="s">
        <v>5155</v>
      </c>
      <c r="M3905" s="13" t="s">
        <v>2604</v>
      </c>
      <c r="N3905" s="13" t="s">
        <v>5508</v>
      </c>
      <c r="O3905" s="9"/>
      <c r="P3905" s="13"/>
      <c r="Q3905" s="13">
        <v>301</v>
      </c>
      <c r="R3905" s="9" t="s">
        <v>25</v>
      </c>
      <c r="S3905" s="9" t="s">
        <v>26</v>
      </c>
      <c r="T3905" s="9" t="s">
        <v>1704</v>
      </c>
      <c r="U3905" s="13">
        <v>4000000</v>
      </c>
      <c r="V3905" s="13">
        <v>1963</v>
      </c>
      <c r="W3905" s="13">
        <v>742</v>
      </c>
      <c r="X3905" s="13">
        <v>8.3000000000000007</v>
      </c>
      <c r="Y3905" s="13">
        <v>2.35</v>
      </c>
      <c r="Z3905" s="14">
        <v>8000</v>
      </c>
    </row>
    <row r="3906" spans="1:26" x14ac:dyDescent="0.25">
      <c r="A3906" s="5" t="s">
        <v>309</v>
      </c>
      <c r="B3906" s="6" t="s">
        <v>4204</v>
      </c>
      <c r="C3906" s="11">
        <v>74</v>
      </c>
      <c r="D3906" s="11">
        <v>109</v>
      </c>
      <c r="E3906" s="11">
        <v>0</v>
      </c>
      <c r="F3906" s="11">
        <v>428</v>
      </c>
      <c r="G3906" s="6" t="s">
        <v>2640</v>
      </c>
      <c r="H3906" s="11">
        <v>847</v>
      </c>
      <c r="I3906" s="11">
        <v>10941801</v>
      </c>
      <c r="J3906" s="6" t="s">
        <v>599</v>
      </c>
      <c r="K3906" s="6" t="s">
        <v>41</v>
      </c>
      <c r="L3906" s="6" t="s">
        <v>1074</v>
      </c>
      <c r="M3906" s="11" t="s">
        <v>478</v>
      </c>
      <c r="N3906" s="11" t="s">
        <v>5505</v>
      </c>
      <c r="O3906" s="6" t="s">
        <v>2970</v>
      </c>
      <c r="P3906" s="11"/>
      <c r="Q3906" s="11">
        <v>486</v>
      </c>
      <c r="R3906" s="6" t="s">
        <v>25</v>
      </c>
      <c r="S3906" s="6" t="s">
        <v>26</v>
      </c>
      <c r="T3906" s="6" t="s">
        <v>1602</v>
      </c>
      <c r="U3906" s="11"/>
      <c r="V3906" s="11">
        <v>2004</v>
      </c>
      <c r="W3906" s="11">
        <v>670</v>
      </c>
      <c r="X3906" s="11">
        <v>5.4</v>
      </c>
      <c r="Y3906" s="11">
        <v>1.85</v>
      </c>
      <c r="Z3906" s="12">
        <v>2000</v>
      </c>
    </row>
    <row r="3907" spans="1:26" x14ac:dyDescent="0.25">
      <c r="A3907" s="8" t="s">
        <v>20</v>
      </c>
      <c r="B3907" s="9" t="s">
        <v>4205</v>
      </c>
      <c r="C3907" s="13">
        <v>161</v>
      </c>
      <c r="D3907" s="13">
        <v>93</v>
      </c>
      <c r="E3907" s="13">
        <v>8</v>
      </c>
      <c r="F3907" s="13">
        <v>400</v>
      </c>
      <c r="G3907" s="9" t="s">
        <v>2154</v>
      </c>
      <c r="H3907" s="13">
        <v>45000</v>
      </c>
      <c r="I3907" s="13">
        <v>15152879</v>
      </c>
      <c r="J3907" s="9" t="s">
        <v>1074</v>
      </c>
      <c r="K3907" s="9" t="s">
        <v>1786</v>
      </c>
      <c r="L3907" s="9" t="s">
        <v>2604</v>
      </c>
      <c r="M3907" s="13"/>
      <c r="N3907" s="13"/>
      <c r="O3907" s="9"/>
      <c r="P3907" s="13"/>
      <c r="Q3907" s="13">
        <v>68</v>
      </c>
      <c r="R3907" s="9" t="s">
        <v>25</v>
      </c>
      <c r="S3907" s="9" t="s">
        <v>538</v>
      </c>
      <c r="T3907" s="9" t="s">
        <v>27</v>
      </c>
      <c r="U3907" s="13">
        <v>5000000</v>
      </c>
      <c r="V3907" s="13">
        <v>2013</v>
      </c>
      <c r="W3907" s="13">
        <v>541</v>
      </c>
      <c r="X3907" s="13">
        <v>4</v>
      </c>
      <c r="Y3907" s="13">
        <v>2.35</v>
      </c>
      <c r="Z3907" s="14">
        <v>0</v>
      </c>
    </row>
    <row r="3908" spans="1:26" x14ac:dyDescent="0.25">
      <c r="A3908" s="5" t="s">
        <v>20</v>
      </c>
      <c r="B3908" s="6" t="s">
        <v>2369</v>
      </c>
      <c r="C3908" s="11">
        <v>548</v>
      </c>
      <c r="D3908" s="11">
        <v>165</v>
      </c>
      <c r="E3908" s="11">
        <v>0</v>
      </c>
      <c r="F3908" s="11">
        <v>127</v>
      </c>
      <c r="G3908" s="6" t="s">
        <v>4207</v>
      </c>
      <c r="H3908" s="11">
        <v>230</v>
      </c>
      <c r="I3908" s="11">
        <v>25359200</v>
      </c>
      <c r="J3908" s="6" t="s">
        <v>1074</v>
      </c>
      <c r="K3908" s="6"/>
      <c r="L3908" s="6"/>
      <c r="M3908" s="11"/>
      <c r="N3908" s="11"/>
      <c r="O3908" s="6"/>
      <c r="P3908" s="11"/>
      <c r="Q3908" s="11">
        <v>836</v>
      </c>
      <c r="R3908" s="6" t="s">
        <v>25</v>
      </c>
      <c r="S3908" s="6" t="s">
        <v>26</v>
      </c>
      <c r="T3908" s="6" t="s">
        <v>249</v>
      </c>
      <c r="U3908" s="11">
        <v>4000000</v>
      </c>
      <c r="V3908" s="11">
        <v>2014</v>
      </c>
      <c r="W3908" s="11">
        <v>193</v>
      </c>
      <c r="X3908" s="11">
        <v>8</v>
      </c>
      <c r="Y3908" s="11">
        <v>1.85</v>
      </c>
      <c r="Z3908" s="12">
        <v>92000</v>
      </c>
    </row>
    <row r="3909" spans="1:26" x14ac:dyDescent="0.25">
      <c r="A3909" s="8" t="s">
        <v>20</v>
      </c>
      <c r="B3909" s="9" t="s">
        <v>1230</v>
      </c>
      <c r="C3909" s="13">
        <v>177</v>
      </c>
      <c r="D3909" s="13">
        <v>96</v>
      </c>
      <c r="E3909" s="13">
        <v>11000</v>
      </c>
      <c r="F3909" s="13">
        <v>405</v>
      </c>
      <c r="G3909" s="9" t="s">
        <v>1127</v>
      </c>
      <c r="H3909" s="13">
        <v>19000</v>
      </c>
      <c r="I3909" s="13">
        <v>10515579</v>
      </c>
      <c r="J3909" s="9" t="s">
        <v>599</v>
      </c>
      <c r="K3909" s="9" t="s">
        <v>5507</v>
      </c>
      <c r="L3909" s="9" t="s">
        <v>5505</v>
      </c>
      <c r="M3909" s="13"/>
      <c r="N3909" s="13"/>
      <c r="O3909" s="9"/>
      <c r="P3909" s="13"/>
      <c r="Q3909" s="13">
        <v>248</v>
      </c>
      <c r="R3909" s="9" t="s">
        <v>25</v>
      </c>
      <c r="S3909" s="9" t="s">
        <v>34</v>
      </c>
      <c r="T3909" s="9" t="s">
        <v>27</v>
      </c>
      <c r="U3909" s="13">
        <v>4000000</v>
      </c>
      <c r="V3909" s="13">
        <v>2006</v>
      </c>
      <c r="W3909" s="13">
        <v>427</v>
      </c>
      <c r="X3909" s="13">
        <v>6.7</v>
      </c>
      <c r="Y3909" s="13">
        <v>1.85</v>
      </c>
      <c r="Z3909" s="14">
        <v>0</v>
      </c>
    </row>
    <row r="3910" spans="1:26" x14ac:dyDescent="0.25">
      <c r="A3910" s="5" t="s">
        <v>20</v>
      </c>
      <c r="B3910" s="6" t="s">
        <v>116</v>
      </c>
      <c r="C3910" s="11">
        <v>230</v>
      </c>
      <c r="D3910" s="11">
        <v>119</v>
      </c>
      <c r="E3910" s="11">
        <v>13000</v>
      </c>
      <c r="F3910" s="11">
        <v>567</v>
      </c>
      <c r="G3910" s="6" t="s">
        <v>610</v>
      </c>
      <c r="H3910" s="11">
        <v>1000</v>
      </c>
      <c r="I3910" s="11">
        <v>180011740</v>
      </c>
      <c r="J3910" s="6" t="s">
        <v>497</v>
      </c>
      <c r="K3910" s="6" t="s">
        <v>378</v>
      </c>
      <c r="L3910" s="6" t="s">
        <v>2970</v>
      </c>
      <c r="M3910" s="11" t="s">
        <v>2604</v>
      </c>
      <c r="N3910" s="11"/>
      <c r="O3910" s="6"/>
      <c r="P3910" s="11"/>
      <c r="Q3910" s="11">
        <v>1368</v>
      </c>
      <c r="R3910" s="6" t="s">
        <v>25</v>
      </c>
      <c r="S3910" s="6" t="s">
        <v>26</v>
      </c>
      <c r="T3910" s="6" t="s">
        <v>27</v>
      </c>
      <c r="U3910" s="11">
        <v>100000000</v>
      </c>
      <c r="V3910" s="11">
        <v>2001</v>
      </c>
      <c r="W3910" s="11">
        <v>658</v>
      </c>
      <c r="X3910" s="11">
        <v>5.7</v>
      </c>
      <c r="Y3910" s="11">
        <v>2.35</v>
      </c>
      <c r="Z3910" s="12">
        <v>0</v>
      </c>
    </row>
    <row r="3911" spans="1:26" x14ac:dyDescent="0.25">
      <c r="A3911" s="8" t="s">
        <v>20</v>
      </c>
      <c r="B3911" s="9" t="s">
        <v>4208</v>
      </c>
      <c r="C3911" s="13">
        <v>27</v>
      </c>
      <c r="D3911" s="13">
        <v>93</v>
      </c>
      <c r="E3911" s="13">
        <v>69</v>
      </c>
      <c r="F3911" s="13">
        <v>69</v>
      </c>
      <c r="G3911" s="9" t="s">
        <v>4209</v>
      </c>
      <c r="H3911" s="13">
        <v>522</v>
      </c>
      <c r="I3911" s="13">
        <v>10097096</v>
      </c>
      <c r="J3911" s="9" t="s">
        <v>599</v>
      </c>
      <c r="K3911" s="9"/>
      <c r="L3911" s="9"/>
      <c r="M3911" s="13"/>
      <c r="N3911" s="13"/>
      <c r="O3911" s="9"/>
      <c r="P3911" s="13"/>
      <c r="Q3911" s="13">
        <v>38</v>
      </c>
      <c r="R3911" s="9" t="s">
        <v>25</v>
      </c>
      <c r="S3911" s="9" t="s">
        <v>26</v>
      </c>
      <c r="T3911" s="9" t="s">
        <v>249</v>
      </c>
      <c r="U3911" s="13">
        <v>4000000</v>
      </c>
      <c r="V3911" s="13">
        <v>2001</v>
      </c>
      <c r="W3911" s="13">
        <v>231</v>
      </c>
      <c r="X3911" s="13">
        <v>4.5999999999999996</v>
      </c>
      <c r="Y3911" s="13">
        <v>1.85</v>
      </c>
      <c r="Z3911" s="14">
        <v>842</v>
      </c>
    </row>
    <row r="3912" spans="1:26" x14ac:dyDescent="0.25">
      <c r="A3912" s="5" t="s">
        <v>20</v>
      </c>
      <c r="B3912" s="6" t="s">
        <v>4208</v>
      </c>
      <c r="C3912" s="11">
        <v>22</v>
      </c>
      <c r="D3912" s="11">
        <v>82</v>
      </c>
      <c r="E3912" s="11">
        <v>69</v>
      </c>
      <c r="F3912" s="11">
        <v>585</v>
      </c>
      <c r="G3912" s="6" t="s">
        <v>1528</v>
      </c>
      <c r="H3912" s="11">
        <v>939</v>
      </c>
      <c r="I3912" s="11">
        <v>9821335</v>
      </c>
      <c r="J3912" s="6" t="s">
        <v>599</v>
      </c>
      <c r="K3912" s="6"/>
      <c r="L3912" s="6"/>
      <c r="M3912" s="11"/>
      <c r="N3912" s="11"/>
      <c r="O3912" s="6"/>
      <c r="P3912" s="11"/>
      <c r="Q3912" s="11">
        <v>10</v>
      </c>
      <c r="R3912" s="6" t="s">
        <v>25</v>
      </c>
      <c r="S3912" s="6" t="s">
        <v>26</v>
      </c>
      <c r="T3912" s="6" t="s">
        <v>249</v>
      </c>
      <c r="U3912" s="11">
        <v>6000000</v>
      </c>
      <c r="V3912" s="11">
        <v>2000</v>
      </c>
      <c r="W3912" s="11">
        <v>706</v>
      </c>
      <c r="X3912" s="11">
        <v>4</v>
      </c>
      <c r="Y3912" s="11">
        <v>1.85</v>
      </c>
      <c r="Z3912" s="12">
        <v>118</v>
      </c>
    </row>
    <row r="3913" spans="1:26" x14ac:dyDescent="0.25">
      <c r="A3913" s="8" t="s">
        <v>20</v>
      </c>
      <c r="B3913" s="9" t="s">
        <v>2962</v>
      </c>
      <c r="C3913" s="13">
        <v>157</v>
      </c>
      <c r="D3913" s="13">
        <v>101</v>
      </c>
      <c r="E3913" s="13">
        <v>47</v>
      </c>
      <c r="F3913" s="13">
        <v>407</v>
      </c>
      <c r="G3913" s="9" t="s">
        <v>2063</v>
      </c>
      <c r="H3913" s="13">
        <v>658</v>
      </c>
      <c r="I3913" s="13">
        <v>8243880</v>
      </c>
      <c r="J3913" s="9" t="s">
        <v>5507</v>
      </c>
      <c r="K3913" s="9" t="s">
        <v>1074</v>
      </c>
      <c r="L3913" s="9" t="s">
        <v>478</v>
      </c>
      <c r="M3913" s="13" t="s">
        <v>4459</v>
      </c>
      <c r="N3913" s="13"/>
      <c r="O3913" s="9"/>
      <c r="P3913" s="13"/>
      <c r="Q3913" s="13">
        <v>215</v>
      </c>
      <c r="R3913" s="9" t="s">
        <v>25</v>
      </c>
      <c r="S3913" s="9" t="s">
        <v>26</v>
      </c>
      <c r="T3913" s="9" t="s">
        <v>249</v>
      </c>
      <c r="U3913" s="13">
        <v>3200000</v>
      </c>
      <c r="V3913" s="13">
        <v>2003</v>
      </c>
      <c r="W3913" s="13">
        <v>636</v>
      </c>
      <c r="X3913" s="13">
        <v>7</v>
      </c>
      <c r="Y3913" s="13">
        <v>2.35</v>
      </c>
      <c r="Z3913" s="14">
        <v>762</v>
      </c>
    </row>
    <row r="3914" spans="1:26" x14ac:dyDescent="0.25">
      <c r="A3914" s="5" t="s">
        <v>309</v>
      </c>
      <c r="B3914" s="6" t="s">
        <v>4150</v>
      </c>
      <c r="C3914" s="11">
        <v>70</v>
      </c>
      <c r="D3914" s="11">
        <v>120</v>
      </c>
      <c r="E3914" s="11">
        <v>1000</v>
      </c>
      <c r="F3914" s="11">
        <v>268</v>
      </c>
      <c r="G3914" s="6" t="s">
        <v>4210</v>
      </c>
      <c r="H3914" s="11">
        <v>862</v>
      </c>
      <c r="I3914" s="11"/>
      <c r="J3914" s="6" t="s">
        <v>1074</v>
      </c>
      <c r="K3914" s="6" t="s">
        <v>4459</v>
      </c>
      <c r="L3914" s="6" t="s">
        <v>3495</v>
      </c>
      <c r="M3914" s="11"/>
      <c r="N3914" s="11"/>
      <c r="O3914" s="6"/>
      <c r="P3914" s="11"/>
      <c r="Q3914" s="11">
        <v>121</v>
      </c>
      <c r="R3914" s="6" t="s">
        <v>25</v>
      </c>
      <c r="S3914" s="6" t="s">
        <v>26</v>
      </c>
      <c r="T3914" s="6" t="s">
        <v>1704</v>
      </c>
      <c r="U3914" s="11">
        <v>4000000</v>
      </c>
      <c r="V3914" s="11">
        <v>1961</v>
      </c>
      <c r="W3914" s="11">
        <v>403</v>
      </c>
      <c r="X3914" s="11">
        <v>7.4</v>
      </c>
      <c r="Y3914" s="11">
        <v>1.66</v>
      </c>
      <c r="Z3914" s="12">
        <v>0</v>
      </c>
    </row>
    <row r="3915" spans="1:26" x14ac:dyDescent="0.25">
      <c r="A3915" s="8" t="s">
        <v>20</v>
      </c>
      <c r="B3915" s="9" t="s">
        <v>3933</v>
      </c>
      <c r="C3915" s="13">
        <v>125</v>
      </c>
      <c r="D3915" s="13">
        <v>81</v>
      </c>
      <c r="E3915" s="13">
        <v>5</v>
      </c>
      <c r="F3915" s="13">
        <v>710</v>
      </c>
      <c r="G3915" s="9" t="s">
        <v>407</v>
      </c>
      <c r="H3915" s="13">
        <v>49000</v>
      </c>
      <c r="I3915" s="13">
        <v>7825820</v>
      </c>
      <c r="J3915" s="9" t="s">
        <v>5507</v>
      </c>
      <c r="K3915" s="9" t="s">
        <v>5505</v>
      </c>
      <c r="L3915" s="9" t="s">
        <v>2604</v>
      </c>
      <c r="M3915" s="13"/>
      <c r="N3915" s="13"/>
      <c r="O3915" s="9"/>
      <c r="P3915" s="13"/>
      <c r="Q3915" s="13">
        <v>156</v>
      </c>
      <c r="R3915" s="9" t="s">
        <v>25</v>
      </c>
      <c r="S3915" s="9" t="s">
        <v>26</v>
      </c>
      <c r="T3915" s="9" t="s">
        <v>249</v>
      </c>
      <c r="U3915" s="13">
        <v>4000000</v>
      </c>
      <c r="V3915" s="13">
        <v>2006</v>
      </c>
      <c r="W3915" s="13">
        <v>780</v>
      </c>
      <c r="X3915" s="13">
        <v>5.9</v>
      </c>
      <c r="Y3915" s="13">
        <v>1.85</v>
      </c>
      <c r="Z3915" s="14">
        <v>576</v>
      </c>
    </row>
    <row r="3916" spans="1:26" x14ac:dyDescent="0.25">
      <c r="A3916" s="5" t="s">
        <v>20</v>
      </c>
      <c r="B3916" s="6" t="s">
        <v>4212</v>
      </c>
      <c r="C3916" s="11">
        <v>10</v>
      </c>
      <c r="D3916" s="11">
        <v>82</v>
      </c>
      <c r="E3916" s="11">
        <v>7</v>
      </c>
      <c r="F3916" s="11">
        <v>27</v>
      </c>
      <c r="G3916" s="6" t="s">
        <v>4213</v>
      </c>
      <c r="H3916" s="11">
        <v>584</v>
      </c>
      <c r="I3916" s="11">
        <v>7557877</v>
      </c>
      <c r="J3916" s="6" t="s">
        <v>599</v>
      </c>
      <c r="K3916" s="6" t="s">
        <v>5507</v>
      </c>
      <c r="L3916" s="6"/>
      <c r="M3916" s="11"/>
      <c r="N3916" s="11"/>
      <c r="O3916" s="6"/>
      <c r="P3916" s="11"/>
      <c r="Q3916" s="11">
        <v>37</v>
      </c>
      <c r="R3916" s="6" t="s">
        <v>25</v>
      </c>
      <c r="S3916" s="6" t="s">
        <v>26</v>
      </c>
      <c r="T3916" s="6" t="s">
        <v>249</v>
      </c>
      <c r="U3916" s="11"/>
      <c r="V3916" s="11">
        <v>1995</v>
      </c>
      <c r="W3916" s="11">
        <v>246</v>
      </c>
      <c r="X3916" s="11">
        <v>4.5999999999999996</v>
      </c>
      <c r="Y3916" s="11">
        <v>1.85</v>
      </c>
      <c r="Z3916" s="12">
        <v>138</v>
      </c>
    </row>
    <row r="3917" spans="1:26" x14ac:dyDescent="0.25">
      <c r="A3917" s="8" t="s">
        <v>20</v>
      </c>
      <c r="B3917" s="9" t="s">
        <v>1769</v>
      </c>
      <c r="C3917" s="13">
        <v>160</v>
      </c>
      <c r="D3917" s="13">
        <v>107</v>
      </c>
      <c r="E3917" s="13">
        <v>0</v>
      </c>
      <c r="F3917" s="13">
        <v>255</v>
      </c>
      <c r="G3917" s="9" t="s">
        <v>2503</v>
      </c>
      <c r="H3917" s="13">
        <v>798</v>
      </c>
      <c r="I3917" s="13">
        <v>14637490</v>
      </c>
      <c r="J3917" s="9" t="s">
        <v>1786</v>
      </c>
      <c r="K3917" s="9" t="s">
        <v>5505</v>
      </c>
      <c r="L3917" s="9" t="s">
        <v>2604</v>
      </c>
      <c r="M3917" s="13"/>
      <c r="N3917" s="13"/>
      <c r="O3917" s="9"/>
      <c r="P3917" s="13"/>
      <c r="Q3917" s="13">
        <v>136</v>
      </c>
      <c r="R3917" s="9" t="s">
        <v>25</v>
      </c>
      <c r="S3917" s="9" t="s">
        <v>26</v>
      </c>
      <c r="T3917" s="9" t="s">
        <v>249</v>
      </c>
      <c r="U3917" s="13">
        <v>25000000</v>
      </c>
      <c r="V3917" s="13">
        <v>2010</v>
      </c>
      <c r="W3917" s="13">
        <v>374</v>
      </c>
      <c r="X3917" s="13">
        <v>4.8</v>
      </c>
      <c r="Y3917" s="13">
        <v>2.35</v>
      </c>
      <c r="Z3917" s="14">
        <v>0</v>
      </c>
    </row>
    <row r="3918" spans="1:26" x14ac:dyDescent="0.25">
      <c r="A3918" s="5" t="s">
        <v>20</v>
      </c>
      <c r="B3918" s="6" t="s">
        <v>1857</v>
      </c>
      <c r="C3918" s="11">
        <v>300</v>
      </c>
      <c r="D3918" s="11">
        <v>105</v>
      </c>
      <c r="E3918" s="11">
        <v>171</v>
      </c>
      <c r="F3918" s="11">
        <v>143</v>
      </c>
      <c r="G3918" s="6" t="s">
        <v>3228</v>
      </c>
      <c r="H3918" s="11">
        <v>382</v>
      </c>
      <c r="I3918" s="11">
        <v>7159147</v>
      </c>
      <c r="J3918" s="6" t="s">
        <v>1074</v>
      </c>
      <c r="K3918" s="6" t="s">
        <v>5505</v>
      </c>
      <c r="L3918" s="6" t="s">
        <v>2604</v>
      </c>
      <c r="M3918" s="11"/>
      <c r="N3918" s="11"/>
      <c r="O3918" s="6"/>
      <c r="P3918" s="11"/>
      <c r="Q3918" s="11">
        <v>308</v>
      </c>
      <c r="R3918" s="6" t="s">
        <v>919</v>
      </c>
      <c r="S3918" s="6" t="s">
        <v>1121</v>
      </c>
      <c r="T3918" s="6" t="s">
        <v>249</v>
      </c>
      <c r="U3918" s="11">
        <v>3400000</v>
      </c>
      <c r="V3918" s="11">
        <v>2007</v>
      </c>
      <c r="W3918" s="11">
        <v>273</v>
      </c>
      <c r="X3918" s="11">
        <v>7.5</v>
      </c>
      <c r="Y3918" s="11">
        <v>2.35</v>
      </c>
      <c r="Z3918" s="12">
        <v>11000</v>
      </c>
    </row>
    <row r="3919" spans="1:26" x14ac:dyDescent="0.25">
      <c r="A3919" s="8" t="s">
        <v>20</v>
      </c>
      <c r="B3919" s="9" t="s">
        <v>4055</v>
      </c>
      <c r="C3919" s="13">
        <v>69</v>
      </c>
      <c r="D3919" s="13">
        <v>86</v>
      </c>
      <c r="E3919" s="13">
        <v>89</v>
      </c>
      <c r="F3919" s="13">
        <v>511</v>
      </c>
      <c r="G3919" s="9" t="s">
        <v>2475</v>
      </c>
      <c r="H3919" s="13">
        <v>986</v>
      </c>
      <c r="I3919" s="13">
        <v>17314483</v>
      </c>
      <c r="J3919" s="9" t="s">
        <v>599</v>
      </c>
      <c r="K3919" s="9" t="s">
        <v>478</v>
      </c>
      <c r="L3919" s="9"/>
      <c r="M3919" s="13"/>
      <c r="N3919" s="13"/>
      <c r="O3919" s="9"/>
      <c r="P3919" s="13"/>
      <c r="Q3919" s="13">
        <v>48</v>
      </c>
      <c r="R3919" s="9" t="s">
        <v>25</v>
      </c>
      <c r="S3919" s="9" t="s">
        <v>26</v>
      </c>
      <c r="T3919" s="9" t="s">
        <v>249</v>
      </c>
      <c r="U3919" s="13">
        <v>4000000</v>
      </c>
      <c r="V3919" s="13">
        <v>2014</v>
      </c>
      <c r="W3919" s="13">
        <v>713</v>
      </c>
      <c r="X3919" s="13">
        <v>4.7</v>
      </c>
      <c r="Y3919" s="13">
        <v>1.85</v>
      </c>
      <c r="Z3919" s="14">
        <v>0</v>
      </c>
    </row>
    <row r="3920" spans="1:26" x14ac:dyDescent="0.25">
      <c r="A3920" s="5" t="s">
        <v>20</v>
      </c>
      <c r="B3920" s="6" t="s">
        <v>4214</v>
      </c>
      <c r="C3920" s="11">
        <v>143</v>
      </c>
      <c r="D3920" s="11">
        <v>110</v>
      </c>
      <c r="E3920" s="11">
        <v>675</v>
      </c>
      <c r="F3920" s="11">
        <v>968</v>
      </c>
      <c r="G3920" s="6" t="s">
        <v>1603</v>
      </c>
      <c r="H3920" s="11">
        <v>16000</v>
      </c>
      <c r="I3920" s="11">
        <v>6525762</v>
      </c>
      <c r="J3920" s="6" t="s">
        <v>599</v>
      </c>
      <c r="K3920" s="6" t="s">
        <v>1074</v>
      </c>
      <c r="L3920" s="6" t="s">
        <v>4459</v>
      </c>
      <c r="M3920" s="11"/>
      <c r="N3920" s="11"/>
      <c r="O3920" s="6"/>
      <c r="P3920" s="11"/>
      <c r="Q3920" s="11">
        <v>425</v>
      </c>
      <c r="R3920" s="6" t="s">
        <v>25</v>
      </c>
      <c r="S3920" s="6" t="s">
        <v>26</v>
      </c>
      <c r="T3920" s="6" t="s">
        <v>249</v>
      </c>
      <c r="U3920" s="11">
        <v>4000000</v>
      </c>
      <c r="V3920" s="11">
        <v>2002</v>
      </c>
      <c r="W3920" s="11">
        <v>977</v>
      </c>
      <c r="X3920" s="11">
        <v>6.7</v>
      </c>
      <c r="Y3920" s="11">
        <v>1.85</v>
      </c>
      <c r="Z3920" s="12">
        <v>0</v>
      </c>
    </row>
    <row r="3921" spans="1:26" x14ac:dyDescent="0.25">
      <c r="A3921" s="8" t="s">
        <v>20</v>
      </c>
      <c r="B3921" s="9" t="s">
        <v>2716</v>
      </c>
      <c r="C3921" s="13">
        <v>50</v>
      </c>
      <c r="D3921" s="13">
        <v>127</v>
      </c>
      <c r="E3921" s="13">
        <v>13000</v>
      </c>
      <c r="F3921" s="13">
        <v>148</v>
      </c>
      <c r="G3921" s="9" t="s">
        <v>3607</v>
      </c>
      <c r="H3921" s="13">
        <v>204</v>
      </c>
      <c r="I3921" s="13"/>
      <c r="J3921" s="9" t="s">
        <v>1074</v>
      </c>
      <c r="K3921" s="9" t="s">
        <v>2604</v>
      </c>
      <c r="L3921" s="9"/>
      <c r="M3921" s="13"/>
      <c r="N3921" s="13"/>
      <c r="O3921" s="9"/>
      <c r="P3921" s="13"/>
      <c r="Q3921" s="13">
        <v>89</v>
      </c>
      <c r="R3921" s="9" t="s">
        <v>25</v>
      </c>
      <c r="S3921" s="9" t="s">
        <v>26</v>
      </c>
      <c r="T3921" s="9" t="s">
        <v>3717</v>
      </c>
      <c r="U3921" s="13">
        <v>4000000</v>
      </c>
      <c r="V3921" s="13">
        <v>1969</v>
      </c>
      <c r="W3921" s="13">
        <v>187</v>
      </c>
      <c r="X3921" s="13">
        <v>6.3</v>
      </c>
      <c r="Y3921" s="13">
        <v>1.85</v>
      </c>
      <c r="Z3921" s="14">
        <v>414</v>
      </c>
    </row>
    <row r="3922" spans="1:26" x14ac:dyDescent="0.25">
      <c r="A3922" s="5" t="s">
        <v>20</v>
      </c>
      <c r="B3922" s="6" t="s">
        <v>3543</v>
      </c>
      <c r="C3922" s="11">
        <v>46</v>
      </c>
      <c r="D3922" s="11">
        <v>90</v>
      </c>
      <c r="E3922" s="11">
        <v>0</v>
      </c>
      <c r="F3922" s="11">
        <v>242</v>
      </c>
      <c r="G3922" s="6" t="s">
        <v>591</v>
      </c>
      <c r="H3922" s="11">
        <v>812</v>
      </c>
      <c r="I3922" s="11">
        <v>4613815</v>
      </c>
      <c r="J3922" s="6" t="s">
        <v>599</v>
      </c>
      <c r="K3922" s="6" t="s">
        <v>5507</v>
      </c>
      <c r="L3922" s="6"/>
      <c r="M3922" s="11"/>
      <c r="N3922" s="11"/>
      <c r="O3922" s="6"/>
      <c r="P3922" s="11"/>
      <c r="Q3922" s="11">
        <v>58</v>
      </c>
      <c r="R3922" s="6" t="s">
        <v>25</v>
      </c>
      <c r="S3922" s="6" t="s">
        <v>26</v>
      </c>
      <c r="T3922" s="6" t="s">
        <v>249</v>
      </c>
      <c r="U3922" s="11"/>
      <c r="V3922" s="11">
        <v>2006</v>
      </c>
      <c r="W3922" s="11">
        <v>466</v>
      </c>
      <c r="X3922" s="11">
        <v>6</v>
      </c>
      <c r="Y3922" s="11">
        <v>1.85</v>
      </c>
      <c r="Z3922" s="12">
        <v>931</v>
      </c>
    </row>
    <row r="3923" spans="1:26" x14ac:dyDescent="0.25">
      <c r="A3923" s="8" t="s">
        <v>20</v>
      </c>
      <c r="B3923" s="9" t="s">
        <v>4215</v>
      </c>
      <c r="C3923" s="13">
        <v>51</v>
      </c>
      <c r="D3923" s="13">
        <v>110</v>
      </c>
      <c r="E3923" s="13">
        <v>99</v>
      </c>
      <c r="F3923" s="13">
        <v>960</v>
      </c>
      <c r="G3923" s="9" t="s">
        <v>1229</v>
      </c>
      <c r="H3923" s="13">
        <v>4000</v>
      </c>
      <c r="I3923" s="13">
        <v>4301331</v>
      </c>
      <c r="J3923" s="9" t="s">
        <v>599</v>
      </c>
      <c r="K3923" s="9" t="s">
        <v>478</v>
      </c>
      <c r="L3923" s="9"/>
      <c r="M3923" s="13"/>
      <c r="N3923" s="13"/>
      <c r="O3923" s="9"/>
      <c r="P3923" s="13"/>
      <c r="Q3923" s="13">
        <v>177</v>
      </c>
      <c r="R3923" s="9" t="s">
        <v>25</v>
      </c>
      <c r="S3923" s="9" t="s">
        <v>26</v>
      </c>
      <c r="T3923" s="9" t="s">
        <v>249</v>
      </c>
      <c r="U3923" s="13">
        <v>4000000</v>
      </c>
      <c r="V3923" s="13">
        <v>1995</v>
      </c>
      <c r="W3923" s="13">
        <v>975</v>
      </c>
      <c r="X3923" s="13">
        <v>6.7</v>
      </c>
      <c r="Y3923" s="13">
        <v>1.85</v>
      </c>
      <c r="Z3923" s="14">
        <v>0</v>
      </c>
    </row>
    <row r="3924" spans="1:26" x14ac:dyDescent="0.25">
      <c r="A3924" s="5" t="s">
        <v>20</v>
      </c>
      <c r="B3924" s="6" t="s">
        <v>2974</v>
      </c>
      <c r="C3924" s="11">
        <v>163</v>
      </c>
      <c r="D3924" s="11">
        <v>104</v>
      </c>
      <c r="E3924" s="11">
        <v>30</v>
      </c>
      <c r="F3924" s="11">
        <v>296</v>
      </c>
      <c r="G3924" s="6" t="s">
        <v>412</v>
      </c>
      <c r="H3924" s="11">
        <v>769</v>
      </c>
      <c r="I3924" s="11">
        <v>4046737</v>
      </c>
      <c r="J3924" s="6" t="s">
        <v>599</v>
      </c>
      <c r="K3924" s="6" t="s">
        <v>1074</v>
      </c>
      <c r="L3924" s="6" t="s">
        <v>4459</v>
      </c>
      <c r="M3924" s="11"/>
      <c r="N3924" s="11"/>
      <c r="O3924" s="6"/>
      <c r="P3924" s="11"/>
      <c r="Q3924" s="11">
        <v>390</v>
      </c>
      <c r="R3924" s="6" t="s">
        <v>25</v>
      </c>
      <c r="S3924" s="6" t="s">
        <v>26</v>
      </c>
      <c r="T3924" s="6" t="s">
        <v>249</v>
      </c>
      <c r="U3924" s="11">
        <v>4000000</v>
      </c>
      <c r="V3924" s="11">
        <v>2002</v>
      </c>
      <c r="W3924" s="11">
        <v>413</v>
      </c>
      <c r="X3924" s="11">
        <v>7.1</v>
      </c>
      <c r="Y3924" s="11">
        <v>1.85</v>
      </c>
      <c r="Z3924" s="12">
        <v>15000</v>
      </c>
    </row>
    <row r="3925" spans="1:26" x14ac:dyDescent="0.25">
      <c r="A3925" s="8" t="s">
        <v>20</v>
      </c>
      <c r="B3925" s="9" t="s">
        <v>4216</v>
      </c>
      <c r="C3925" s="13">
        <v>52</v>
      </c>
      <c r="D3925" s="13">
        <v>96</v>
      </c>
      <c r="E3925" s="13">
        <v>2</v>
      </c>
      <c r="F3925" s="13">
        <v>0</v>
      </c>
      <c r="G3925" s="9" t="s">
        <v>304</v>
      </c>
      <c r="H3925" s="13">
        <v>960</v>
      </c>
      <c r="I3925" s="13">
        <v>3713002</v>
      </c>
      <c r="J3925" s="9" t="s">
        <v>41</v>
      </c>
      <c r="K3925" s="9"/>
      <c r="L3925" s="9"/>
      <c r="M3925" s="13"/>
      <c r="N3925" s="13"/>
      <c r="O3925" s="9"/>
      <c r="P3925" s="13"/>
      <c r="Q3925" s="13">
        <v>62</v>
      </c>
      <c r="R3925" s="9" t="s">
        <v>25</v>
      </c>
      <c r="S3925" s="9" t="s">
        <v>26</v>
      </c>
      <c r="T3925" s="9" t="s">
        <v>249</v>
      </c>
      <c r="U3925" s="13">
        <v>8000000</v>
      </c>
      <c r="V3925" s="13">
        <v>2003</v>
      </c>
      <c r="W3925" s="13">
        <v>12</v>
      </c>
      <c r="X3925" s="13">
        <v>2.7</v>
      </c>
      <c r="Y3925" s="13">
        <v>1.85</v>
      </c>
      <c r="Z3925" s="14">
        <v>131</v>
      </c>
    </row>
    <row r="3926" spans="1:26" x14ac:dyDescent="0.25">
      <c r="A3926" s="5" t="s">
        <v>20</v>
      </c>
      <c r="B3926" s="6" t="s">
        <v>315</v>
      </c>
      <c r="C3926" s="11">
        <v>40</v>
      </c>
      <c r="D3926" s="11">
        <v>110</v>
      </c>
      <c r="E3926" s="11">
        <v>0</v>
      </c>
      <c r="F3926" s="11">
        <v>237</v>
      </c>
      <c r="G3926" s="6" t="s">
        <v>2507</v>
      </c>
      <c r="H3926" s="11">
        <v>721</v>
      </c>
      <c r="I3926" s="11">
        <v>3468572</v>
      </c>
      <c r="J3926" s="6" t="s">
        <v>1074</v>
      </c>
      <c r="K3926" s="6"/>
      <c r="L3926" s="6"/>
      <c r="M3926" s="11"/>
      <c r="N3926" s="11"/>
      <c r="O3926" s="6"/>
      <c r="P3926" s="11"/>
      <c r="Q3926" s="11">
        <v>78</v>
      </c>
      <c r="R3926" s="6" t="s">
        <v>25</v>
      </c>
      <c r="S3926" s="6" t="s">
        <v>26</v>
      </c>
      <c r="T3926" s="6" t="s">
        <v>249</v>
      </c>
      <c r="U3926" s="11">
        <v>4000000</v>
      </c>
      <c r="V3926" s="11">
        <v>1988</v>
      </c>
      <c r="W3926" s="11">
        <v>246</v>
      </c>
      <c r="X3926" s="11">
        <v>7.3</v>
      </c>
      <c r="Y3926" s="11">
        <v>1.85</v>
      </c>
      <c r="Z3926" s="12">
        <v>816</v>
      </c>
    </row>
    <row r="3927" spans="1:26" x14ac:dyDescent="0.25">
      <c r="A3927" s="8" t="s">
        <v>20</v>
      </c>
      <c r="B3927" s="9" t="s">
        <v>2750</v>
      </c>
      <c r="C3927" s="13">
        <v>50</v>
      </c>
      <c r="D3927" s="13">
        <v>84</v>
      </c>
      <c r="E3927" s="13">
        <v>378</v>
      </c>
      <c r="F3927" s="13">
        <v>611</v>
      </c>
      <c r="G3927" s="9" t="s">
        <v>184</v>
      </c>
      <c r="H3927" s="13">
        <v>925</v>
      </c>
      <c r="I3927" s="13">
        <v>2892582</v>
      </c>
      <c r="J3927" s="9" t="s">
        <v>599</v>
      </c>
      <c r="K3927" s="9"/>
      <c r="L3927" s="9"/>
      <c r="M3927" s="13"/>
      <c r="N3927" s="13"/>
      <c r="O3927" s="9"/>
      <c r="P3927" s="13"/>
      <c r="Q3927" s="13">
        <v>202</v>
      </c>
      <c r="R3927" s="9" t="s">
        <v>25</v>
      </c>
      <c r="S3927" s="9" t="s">
        <v>26</v>
      </c>
      <c r="T3927" s="9" t="s">
        <v>249</v>
      </c>
      <c r="U3927" s="13">
        <v>4000000</v>
      </c>
      <c r="V3927" s="13">
        <v>1996</v>
      </c>
      <c r="W3927" s="13">
        <v>729</v>
      </c>
      <c r="X3927" s="13">
        <v>7.6</v>
      </c>
      <c r="Y3927" s="13">
        <v>1.85</v>
      </c>
      <c r="Z3927" s="14">
        <v>0</v>
      </c>
    </row>
    <row r="3928" spans="1:26" x14ac:dyDescent="0.25">
      <c r="A3928" s="5" t="s">
        <v>20</v>
      </c>
      <c r="B3928" s="6" t="s">
        <v>4217</v>
      </c>
      <c r="C3928" s="11">
        <v>45</v>
      </c>
      <c r="D3928" s="11">
        <v>94</v>
      </c>
      <c r="E3928" s="11">
        <v>24</v>
      </c>
      <c r="F3928" s="11">
        <v>545</v>
      </c>
      <c r="G3928" s="6" t="s">
        <v>1647</v>
      </c>
      <c r="H3928" s="11">
        <v>834</v>
      </c>
      <c r="I3928" s="11">
        <v>2800000</v>
      </c>
      <c r="J3928" s="6" t="s">
        <v>599</v>
      </c>
      <c r="K3928" s="6"/>
      <c r="L3928" s="6"/>
      <c r="M3928" s="11"/>
      <c r="N3928" s="11"/>
      <c r="O3928" s="6"/>
      <c r="P3928" s="11"/>
      <c r="Q3928" s="11">
        <v>85</v>
      </c>
      <c r="R3928" s="6" t="s">
        <v>25</v>
      </c>
      <c r="S3928" s="6" t="s">
        <v>26</v>
      </c>
      <c r="T3928" s="6" t="s">
        <v>249</v>
      </c>
      <c r="U3928" s="11">
        <v>4000000</v>
      </c>
      <c r="V3928" s="11">
        <v>1999</v>
      </c>
      <c r="W3928" s="11">
        <v>625</v>
      </c>
      <c r="X3928" s="11">
        <v>5.8</v>
      </c>
      <c r="Y3928" s="11">
        <v>1.85</v>
      </c>
      <c r="Z3928" s="12">
        <v>309</v>
      </c>
    </row>
    <row r="3929" spans="1:26" x14ac:dyDescent="0.25">
      <c r="A3929" s="8" t="s">
        <v>20</v>
      </c>
      <c r="B3929" s="9" t="s">
        <v>1326</v>
      </c>
      <c r="C3929" s="13">
        <v>121</v>
      </c>
      <c r="D3929" s="13">
        <v>93</v>
      </c>
      <c r="E3929" s="13">
        <v>131</v>
      </c>
      <c r="F3929" s="13">
        <v>90</v>
      </c>
      <c r="G3929" s="9" t="s">
        <v>4218</v>
      </c>
      <c r="H3929" s="13">
        <v>497</v>
      </c>
      <c r="I3929" s="13">
        <v>2426851</v>
      </c>
      <c r="J3929" s="9" t="s">
        <v>599</v>
      </c>
      <c r="K3929" s="9" t="s">
        <v>5507</v>
      </c>
      <c r="L3929" s="9" t="s">
        <v>4459</v>
      </c>
      <c r="M3929" s="13" t="s">
        <v>2604</v>
      </c>
      <c r="N3929" s="13"/>
      <c r="O3929" s="9"/>
      <c r="P3929" s="13"/>
      <c r="Q3929" s="13">
        <v>76</v>
      </c>
      <c r="R3929" s="9" t="s">
        <v>25</v>
      </c>
      <c r="S3929" s="9" t="s">
        <v>26</v>
      </c>
      <c r="T3929" s="9" t="s">
        <v>249</v>
      </c>
      <c r="U3929" s="13">
        <v>4000000</v>
      </c>
      <c r="V3929" s="13">
        <v>2007</v>
      </c>
      <c r="W3929" s="13">
        <v>113</v>
      </c>
      <c r="X3929" s="13">
        <v>6.5</v>
      </c>
      <c r="Y3929" s="13">
        <v>2.5499999999999998</v>
      </c>
      <c r="Z3929" s="14">
        <v>830</v>
      </c>
    </row>
    <row r="3930" spans="1:26" x14ac:dyDescent="0.25">
      <c r="A3930" s="5" t="s">
        <v>20</v>
      </c>
      <c r="B3930" s="6" t="s">
        <v>4219</v>
      </c>
      <c r="C3930" s="11">
        <v>114</v>
      </c>
      <c r="D3930" s="11">
        <v>96</v>
      </c>
      <c r="E3930" s="11">
        <v>101</v>
      </c>
      <c r="F3930" s="11">
        <v>71</v>
      </c>
      <c r="G3930" s="6" t="s">
        <v>1014</v>
      </c>
      <c r="H3930" s="11">
        <v>730</v>
      </c>
      <c r="I3930" s="11">
        <v>1325073</v>
      </c>
      <c r="J3930" s="6" t="s">
        <v>599</v>
      </c>
      <c r="K3930" s="6" t="s">
        <v>1074</v>
      </c>
      <c r="L3930" s="6"/>
      <c r="M3930" s="11"/>
      <c r="N3930" s="11"/>
      <c r="O3930" s="6"/>
      <c r="P3930" s="11"/>
      <c r="Q3930" s="11">
        <v>91</v>
      </c>
      <c r="R3930" s="6" t="s">
        <v>25</v>
      </c>
      <c r="S3930" s="6" t="s">
        <v>26</v>
      </c>
      <c r="T3930" s="6" t="s">
        <v>249</v>
      </c>
      <c r="U3930" s="11">
        <v>4000000</v>
      </c>
      <c r="V3930" s="11">
        <v>2005</v>
      </c>
      <c r="W3930" s="11">
        <v>394</v>
      </c>
      <c r="X3930" s="11">
        <v>6.6</v>
      </c>
      <c r="Y3930" s="11">
        <v>2.35</v>
      </c>
      <c r="Z3930" s="12">
        <v>708</v>
      </c>
    </row>
    <row r="3931" spans="1:26" x14ac:dyDescent="0.25">
      <c r="A3931" s="8" t="s">
        <v>20</v>
      </c>
      <c r="B3931" s="9" t="s">
        <v>1955</v>
      </c>
      <c r="C3931" s="13">
        <v>270</v>
      </c>
      <c r="D3931" s="13">
        <v>88</v>
      </c>
      <c r="E3931" s="13">
        <v>0</v>
      </c>
      <c r="F3931" s="13">
        <v>939</v>
      </c>
      <c r="G3931" s="9" t="s">
        <v>796</v>
      </c>
      <c r="H3931" s="13">
        <v>1000</v>
      </c>
      <c r="I3931" s="13"/>
      <c r="J3931" s="9" t="s">
        <v>497</v>
      </c>
      <c r="K3931" s="9" t="s">
        <v>5507</v>
      </c>
      <c r="L3931" s="9" t="s">
        <v>1786</v>
      </c>
      <c r="M3931" s="13" t="s">
        <v>2604</v>
      </c>
      <c r="N3931" s="13"/>
      <c r="O3931" s="9"/>
      <c r="P3931" s="13"/>
      <c r="Q3931" s="13">
        <v>287</v>
      </c>
      <c r="R3931" s="9" t="s">
        <v>25</v>
      </c>
      <c r="S3931" s="9" t="s">
        <v>26</v>
      </c>
      <c r="T3931" s="9" t="s">
        <v>249</v>
      </c>
      <c r="U3931" s="13">
        <v>4000000</v>
      </c>
      <c r="V3931" s="13">
        <v>2011</v>
      </c>
      <c r="W3931" s="13">
        <v>947</v>
      </c>
      <c r="X3931" s="13">
        <v>6.2</v>
      </c>
      <c r="Y3931" s="13">
        <v>1.85</v>
      </c>
      <c r="Z3931" s="14">
        <v>16000</v>
      </c>
    </row>
    <row r="3932" spans="1:26" x14ac:dyDescent="0.25">
      <c r="A3932" s="5" t="s">
        <v>20</v>
      </c>
      <c r="B3932" s="6" t="s">
        <v>4220</v>
      </c>
      <c r="C3932" s="11">
        <v>116</v>
      </c>
      <c r="D3932" s="11">
        <v>101</v>
      </c>
      <c r="E3932" s="11">
        <v>21</v>
      </c>
      <c r="F3932" s="11">
        <v>161</v>
      </c>
      <c r="G3932" s="6" t="s">
        <v>3735</v>
      </c>
      <c r="H3932" s="11">
        <v>420</v>
      </c>
      <c r="I3932" s="11">
        <v>864959</v>
      </c>
      <c r="J3932" s="6" t="s">
        <v>378</v>
      </c>
      <c r="K3932" s="6" t="s">
        <v>478</v>
      </c>
      <c r="L3932" s="6"/>
      <c r="M3932" s="11"/>
      <c r="N3932" s="11"/>
      <c r="O3932" s="6"/>
      <c r="P3932" s="11"/>
      <c r="Q3932" s="11">
        <v>151</v>
      </c>
      <c r="R3932" s="6" t="s">
        <v>25</v>
      </c>
      <c r="S3932" s="6" t="s">
        <v>34</v>
      </c>
      <c r="T3932" s="6" t="s">
        <v>54</v>
      </c>
      <c r="U3932" s="11">
        <v>4000000</v>
      </c>
      <c r="V3932" s="11">
        <v>2005</v>
      </c>
      <c r="W3932" s="11">
        <v>291</v>
      </c>
      <c r="X3932" s="11">
        <v>6.9</v>
      </c>
      <c r="Y3932" s="11">
        <v>1.85</v>
      </c>
      <c r="Z3932" s="12">
        <v>0</v>
      </c>
    </row>
    <row r="3933" spans="1:26" x14ac:dyDescent="0.25">
      <c r="A3933" s="8" t="s">
        <v>20</v>
      </c>
      <c r="B3933" s="9" t="s">
        <v>4221</v>
      </c>
      <c r="C3933" s="13">
        <v>115</v>
      </c>
      <c r="D3933" s="13">
        <v>102</v>
      </c>
      <c r="E3933" s="13">
        <v>330</v>
      </c>
      <c r="F3933" s="13">
        <v>0</v>
      </c>
      <c r="G3933" s="9" t="s">
        <v>4222</v>
      </c>
      <c r="H3933" s="13">
        <v>48</v>
      </c>
      <c r="I3933" s="13">
        <v>2601847</v>
      </c>
      <c r="J3933" s="9" t="s">
        <v>41</v>
      </c>
      <c r="K3933" s="9" t="s">
        <v>2909</v>
      </c>
      <c r="L3933" s="9"/>
      <c r="M3933" s="13"/>
      <c r="N3933" s="13"/>
      <c r="O3933" s="9"/>
      <c r="P3933" s="13"/>
      <c r="Q3933" s="13">
        <v>69</v>
      </c>
      <c r="R3933" s="9" t="s">
        <v>3286</v>
      </c>
      <c r="S3933" s="9" t="s">
        <v>26</v>
      </c>
      <c r="T3933" s="9" t="s">
        <v>27</v>
      </c>
      <c r="U3933" s="13">
        <v>4000000</v>
      </c>
      <c r="V3933" s="13">
        <v>2011</v>
      </c>
      <c r="W3933" s="13">
        <v>0</v>
      </c>
      <c r="X3933" s="13">
        <v>8.5</v>
      </c>
      <c r="Y3933" s="13">
        <v>2.35</v>
      </c>
      <c r="Z3933" s="14">
        <v>26000</v>
      </c>
    </row>
    <row r="3934" spans="1:26" x14ac:dyDescent="0.25">
      <c r="A3934" s="5" t="s">
        <v>20</v>
      </c>
      <c r="B3934" s="6" t="s">
        <v>4223</v>
      </c>
      <c r="C3934" s="11">
        <v>15</v>
      </c>
      <c r="D3934" s="11">
        <v>87</v>
      </c>
      <c r="E3934" s="11">
        <v>101</v>
      </c>
      <c r="F3934" s="11">
        <v>324</v>
      </c>
      <c r="G3934" s="6" t="s">
        <v>4224</v>
      </c>
      <c r="H3934" s="11">
        <v>721</v>
      </c>
      <c r="I3934" s="11">
        <v>800000</v>
      </c>
      <c r="J3934" s="6" t="s">
        <v>378</v>
      </c>
      <c r="K3934" s="6" t="s">
        <v>478</v>
      </c>
      <c r="L3934" s="6"/>
      <c r="M3934" s="11"/>
      <c r="N3934" s="11"/>
      <c r="O3934" s="6"/>
      <c r="P3934" s="11"/>
      <c r="Q3934" s="11">
        <v>35</v>
      </c>
      <c r="R3934" s="6" t="s">
        <v>25</v>
      </c>
      <c r="S3934" s="6" t="s">
        <v>26</v>
      </c>
      <c r="T3934" s="6" t="s">
        <v>249</v>
      </c>
      <c r="U3934" s="11">
        <v>4000000</v>
      </c>
      <c r="V3934" s="11">
        <v>1987</v>
      </c>
      <c r="W3934" s="11">
        <v>576</v>
      </c>
      <c r="X3934" s="11">
        <v>4.8</v>
      </c>
      <c r="Y3934" s="11">
        <v>1.85</v>
      </c>
      <c r="Z3934" s="12">
        <v>550</v>
      </c>
    </row>
    <row r="3935" spans="1:26" x14ac:dyDescent="0.25">
      <c r="A3935" s="8" t="s">
        <v>20</v>
      </c>
      <c r="B3935" s="9" t="s">
        <v>4225</v>
      </c>
      <c r="C3935" s="13">
        <v>122</v>
      </c>
      <c r="D3935" s="13">
        <v>83</v>
      </c>
      <c r="E3935" s="13">
        <v>19</v>
      </c>
      <c r="F3935" s="13">
        <v>322</v>
      </c>
      <c r="G3935" s="9" t="s">
        <v>1972</v>
      </c>
      <c r="H3935" s="13">
        <v>947</v>
      </c>
      <c r="I3935" s="13">
        <v>1429260</v>
      </c>
      <c r="J3935" s="9" t="s">
        <v>1074</v>
      </c>
      <c r="K3935" s="9" t="s">
        <v>4459</v>
      </c>
      <c r="L3935" s="9"/>
      <c r="M3935" s="13"/>
      <c r="N3935" s="13"/>
      <c r="O3935" s="9"/>
      <c r="P3935" s="13"/>
      <c r="Q3935" s="13">
        <v>71</v>
      </c>
      <c r="R3935" s="9" t="s">
        <v>25</v>
      </c>
      <c r="S3935" s="9" t="s">
        <v>26</v>
      </c>
      <c r="T3935" s="9" t="s">
        <v>27</v>
      </c>
      <c r="U3935" s="13"/>
      <c r="V3935" s="13">
        <v>2011</v>
      </c>
      <c r="W3935" s="13">
        <v>685</v>
      </c>
      <c r="X3935" s="13">
        <v>6.6</v>
      </c>
      <c r="Y3935" s="13">
        <v>2.35</v>
      </c>
      <c r="Z3935" s="14">
        <v>0</v>
      </c>
    </row>
    <row r="3936" spans="1:26" x14ac:dyDescent="0.25">
      <c r="A3936" s="5" t="s">
        <v>20</v>
      </c>
      <c r="B3936" s="6" t="s">
        <v>4226</v>
      </c>
      <c r="C3936" s="11">
        <v>35</v>
      </c>
      <c r="D3936" s="11">
        <v>103</v>
      </c>
      <c r="E3936" s="11">
        <v>5</v>
      </c>
      <c r="F3936" s="11">
        <v>842</v>
      </c>
      <c r="G3936" s="6" t="s">
        <v>2456</v>
      </c>
      <c r="H3936" s="11">
        <v>1000</v>
      </c>
      <c r="I3936" s="11"/>
      <c r="J3936" s="6" t="s">
        <v>1074</v>
      </c>
      <c r="K3936" s="6" t="s">
        <v>2604</v>
      </c>
      <c r="L3936" s="6"/>
      <c r="M3936" s="11"/>
      <c r="N3936" s="11"/>
      <c r="O3936" s="6"/>
      <c r="P3936" s="11"/>
      <c r="Q3936" s="11">
        <v>20</v>
      </c>
      <c r="R3936" s="6" t="s">
        <v>25</v>
      </c>
      <c r="S3936" s="6" t="s">
        <v>26</v>
      </c>
      <c r="T3936" s="6" t="s">
        <v>249</v>
      </c>
      <c r="U3936" s="11">
        <v>4500000</v>
      </c>
      <c r="V3936" s="11">
        <v>2015</v>
      </c>
      <c r="W3936" s="11">
        <v>1000</v>
      </c>
      <c r="X3936" s="11">
        <v>5.7</v>
      </c>
      <c r="Y3936" s="11">
        <v>2.35</v>
      </c>
      <c r="Z3936" s="12">
        <v>987</v>
      </c>
    </row>
    <row r="3937" spans="1:26" x14ac:dyDescent="0.25">
      <c r="A3937" s="8" t="s">
        <v>20</v>
      </c>
      <c r="B3937" s="9" t="s">
        <v>4227</v>
      </c>
      <c r="C3937" s="13">
        <v>41</v>
      </c>
      <c r="D3937" s="13">
        <v>99</v>
      </c>
      <c r="E3937" s="13">
        <v>60</v>
      </c>
      <c r="F3937" s="13">
        <v>444</v>
      </c>
      <c r="G3937" s="9" t="s">
        <v>1374</v>
      </c>
      <c r="H3937" s="13">
        <v>979</v>
      </c>
      <c r="I3937" s="13">
        <v>562059</v>
      </c>
      <c r="J3937" s="9" t="s">
        <v>1074</v>
      </c>
      <c r="K3937" s="9" t="s">
        <v>2604</v>
      </c>
      <c r="L3937" s="9"/>
      <c r="M3937" s="13"/>
      <c r="N3937" s="13"/>
      <c r="O3937" s="9"/>
      <c r="P3937" s="13"/>
      <c r="Q3937" s="13">
        <v>113</v>
      </c>
      <c r="R3937" s="9" t="s">
        <v>25</v>
      </c>
      <c r="S3937" s="9" t="s">
        <v>26</v>
      </c>
      <c r="T3937" s="9" t="s">
        <v>249</v>
      </c>
      <c r="U3937" s="13">
        <v>4000000</v>
      </c>
      <c r="V3937" s="13">
        <v>2002</v>
      </c>
      <c r="W3937" s="13">
        <v>665</v>
      </c>
      <c r="X3937" s="13">
        <v>7</v>
      </c>
      <c r="Y3937" s="13">
        <v>1.85</v>
      </c>
      <c r="Z3937" s="14">
        <v>872</v>
      </c>
    </row>
    <row r="3938" spans="1:26" x14ac:dyDescent="0.25">
      <c r="A3938" s="5" t="s">
        <v>20</v>
      </c>
      <c r="B3938" s="6" t="s">
        <v>4197</v>
      </c>
      <c r="C3938" s="11">
        <v>31</v>
      </c>
      <c r="D3938" s="11">
        <v>106</v>
      </c>
      <c r="E3938" s="11">
        <v>81</v>
      </c>
      <c r="F3938" s="11">
        <v>687</v>
      </c>
      <c r="G3938" s="6" t="s">
        <v>1241</v>
      </c>
      <c r="H3938" s="11">
        <v>2000</v>
      </c>
      <c r="I3938" s="11">
        <v>399793</v>
      </c>
      <c r="J3938" s="6" t="s">
        <v>1074</v>
      </c>
      <c r="K3938" s="6"/>
      <c r="L3938" s="6"/>
      <c r="M3938" s="11"/>
      <c r="N3938" s="11"/>
      <c r="O3938" s="6"/>
      <c r="P3938" s="11"/>
      <c r="Q3938" s="11">
        <v>70</v>
      </c>
      <c r="R3938" s="6" t="s">
        <v>25</v>
      </c>
      <c r="S3938" s="6" t="s">
        <v>26</v>
      </c>
      <c r="T3938" s="6" t="s">
        <v>249</v>
      </c>
      <c r="U3938" s="11">
        <v>4000000</v>
      </c>
      <c r="V3938" s="11">
        <v>1999</v>
      </c>
      <c r="W3938" s="11">
        <v>811</v>
      </c>
      <c r="X3938" s="11">
        <v>5.4</v>
      </c>
      <c r="Y3938" s="11">
        <v>1.78</v>
      </c>
      <c r="Z3938" s="12">
        <v>111</v>
      </c>
    </row>
    <row r="3939" spans="1:26" x14ac:dyDescent="0.25">
      <c r="A3939" s="8" t="s">
        <v>20</v>
      </c>
      <c r="B3939" s="9" t="s">
        <v>4228</v>
      </c>
      <c r="C3939" s="13">
        <v>332</v>
      </c>
      <c r="D3939" s="13">
        <v>115</v>
      </c>
      <c r="E3939" s="13">
        <v>227</v>
      </c>
      <c r="F3939" s="13">
        <v>226</v>
      </c>
      <c r="G3939" s="9" t="s">
        <v>4228</v>
      </c>
      <c r="H3939" s="13">
        <v>690</v>
      </c>
      <c r="I3939" s="13"/>
      <c r="J3939" s="9" t="s">
        <v>1074</v>
      </c>
      <c r="K3939" s="9" t="s">
        <v>478</v>
      </c>
      <c r="L3939" s="9"/>
      <c r="M3939" s="13"/>
      <c r="N3939" s="13"/>
      <c r="O3939" s="9"/>
      <c r="P3939" s="13"/>
      <c r="Q3939" s="13">
        <v>110</v>
      </c>
      <c r="R3939" s="9" t="s">
        <v>537</v>
      </c>
      <c r="S3939" s="9" t="s">
        <v>538</v>
      </c>
      <c r="T3939" s="9" t="s">
        <v>1430</v>
      </c>
      <c r="U3939" s="13"/>
      <c r="V3939" s="13">
        <v>2012</v>
      </c>
      <c r="W3939" s="13">
        <v>227</v>
      </c>
      <c r="X3939" s="13">
        <v>7.1</v>
      </c>
      <c r="Y3939" s="13">
        <v>1.85</v>
      </c>
      <c r="Z3939" s="14">
        <v>12000</v>
      </c>
    </row>
    <row r="3940" spans="1:26" x14ac:dyDescent="0.25">
      <c r="A3940" s="5" t="s">
        <v>20</v>
      </c>
      <c r="B3940" s="6" t="s">
        <v>1561</v>
      </c>
      <c r="C3940" s="11">
        <v>232</v>
      </c>
      <c r="D3940" s="11">
        <v>117</v>
      </c>
      <c r="E3940" s="11">
        <v>234</v>
      </c>
      <c r="F3940" s="11">
        <v>221</v>
      </c>
      <c r="G3940" s="6" t="s">
        <v>203</v>
      </c>
      <c r="H3940" s="11">
        <v>12000</v>
      </c>
      <c r="I3940" s="11">
        <v>371897</v>
      </c>
      <c r="J3940" s="6" t="s">
        <v>1074</v>
      </c>
      <c r="K3940" s="6"/>
      <c r="L3940" s="6"/>
      <c r="M3940" s="11"/>
      <c r="N3940" s="11"/>
      <c r="O3940" s="6"/>
      <c r="P3940" s="11"/>
      <c r="Q3940" s="11">
        <v>118</v>
      </c>
      <c r="R3940" s="6" t="s">
        <v>25</v>
      </c>
      <c r="S3940" s="6" t="s">
        <v>26</v>
      </c>
      <c r="T3940" s="6" t="s">
        <v>249</v>
      </c>
      <c r="U3940" s="11">
        <v>4000000</v>
      </c>
      <c r="V3940" s="11">
        <v>2013</v>
      </c>
      <c r="W3940" s="11">
        <v>1000</v>
      </c>
      <c r="X3940" s="11">
        <v>6.9</v>
      </c>
      <c r="Y3940" s="11">
        <v>2.35</v>
      </c>
      <c r="Z3940" s="12">
        <v>11000</v>
      </c>
    </row>
    <row r="3941" spans="1:26" x14ac:dyDescent="0.25">
      <c r="A3941" s="8" t="s">
        <v>20</v>
      </c>
      <c r="B3941" s="9" t="s">
        <v>4229</v>
      </c>
      <c r="C3941" s="13">
        <v>43</v>
      </c>
      <c r="D3941" s="13">
        <v>99</v>
      </c>
      <c r="E3941" s="13">
        <v>13</v>
      </c>
      <c r="F3941" s="13">
        <v>159</v>
      </c>
      <c r="G3941" s="9" t="s">
        <v>3121</v>
      </c>
      <c r="H3941" s="13">
        <v>419</v>
      </c>
      <c r="I3941" s="13">
        <v>302204</v>
      </c>
      <c r="J3941" s="9" t="s">
        <v>599</v>
      </c>
      <c r="K3941" s="9" t="s">
        <v>5507</v>
      </c>
      <c r="L3941" s="9" t="s">
        <v>4459</v>
      </c>
      <c r="M3941" s="13"/>
      <c r="N3941" s="13"/>
      <c r="O3941" s="9"/>
      <c r="P3941" s="13"/>
      <c r="Q3941" s="13">
        <v>53</v>
      </c>
      <c r="R3941" s="9" t="s">
        <v>25</v>
      </c>
      <c r="S3941" s="9" t="s">
        <v>34</v>
      </c>
      <c r="T3941" s="9" t="s">
        <v>54</v>
      </c>
      <c r="U3941" s="13">
        <v>3000000</v>
      </c>
      <c r="V3941" s="13">
        <v>1997</v>
      </c>
      <c r="W3941" s="13">
        <v>254</v>
      </c>
      <c r="X3941" s="13">
        <v>6.6</v>
      </c>
      <c r="Y3941" s="13">
        <v>2.35</v>
      </c>
      <c r="Z3941" s="14">
        <v>167</v>
      </c>
    </row>
    <row r="3942" spans="1:26" x14ac:dyDescent="0.25">
      <c r="A3942" s="5" t="s">
        <v>20</v>
      </c>
      <c r="B3942" s="6" t="s">
        <v>726</v>
      </c>
      <c r="C3942" s="11">
        <v>68</v>
      </c>
      <c r="D3942" s="11">
        <v>102</v>
      </c>
      <c r="E3942" s="11">
        <v>212</v>
      </c>
      <c r="F3942" s="11">
        <v>195</v>
      </c>
      <c r="G3942" s="6" t="s">
        <v>3402</v>
      </c>
      <c r="H3942" s="11">
        <v>10000</v>
      </c>
      <c r="I3942" s="11">
        <v>354704</v>
      </c>
      <c r="J3942" s="6" t="s">
        <v>5507</v>
      </c>
      <c r="K3942" s="6" t="s">
        <v>1074</v>
      </c>
      <c r="L3942" s="6" t="s">
        <v>1786</v>
      </c>
      <c r="M3942" s="11" t="s">
        <v>2604</v>
      </c>
      <c r="N3942" s="11"/>
      <c r="O3942" s="6"/>
      <c r="P3942" s="11"/>
      <c r="Q3942" s="11">
        <v>38</v>
      </c>
      <c r="R3942" s="6" t="s">
        <v>25</v>
      </c>
      <c r="S3942" s="6" t="s">
        <v>26</v>
      </c>
      <c r="T3942" s="6" t="s">
        <v>249</v>
      </c>
      <c r="U3942" s="11">
        <v>1300000</v>
      </c>
      <c r="V3942" s="11">
        <v>1987</v>
      </c>
      <c r="W3942" s="11">
        <v>633</v>
      </c>
      <c r="X3942" s="11">
        <v>5.9</v>
      </c>
      <c r="Y3942" s="11">
        <v>1.85</v>
      </c>
      <c r="Z3942" s="12">
        <v>314</v>
      </c>
    </row>
    <row r="3943" spans="1:26" x14ac:dyDescent="0.25">
      <c r="A3943" s="8" t="s">
        <v>20</v>
      </c>
      <c r="B3943" s="9" t="s">
        <v>4230</v>
      </c>
      <c r="C3943" s="13">
        <v>51</v>
      </c>
      <c r="D3943" s="13">
        <v>85</v>
      </c>
      <c r="E3943" s="13">
        <v>0</v>
      </c>
      <c r="F3943" s="13">
        <v>209</v>
      </c>
      <c r="G3943" s="9" t="s">
        <v>4231</v>
      </c>
      <c r="H3943" s="13">
        <v>945</v>
      </c>
      <c r="I3943" s="13">
        <v>265107</v>
      </c>
      <c r="J3943" s="9" t="s">
        <v>599</v>
      </c>
      <c r="K3943" s="9" t="s">
        <v>1786</v>
      </c>
      <c r="L3943" s="9" t="s">
        <v>5505</v>
      </c>
      <c r="M3943" s="13"/>
      <c r="N3943" s="13"/>
      <c r="O3943" s="9"/>
      <c r="P3943" s="13"/>
      <c r="Q3943" s="13">
        <v>93</v>
      </c>
      <c r="R3943" s="9" t="s">
        <v>25</v>
      </c>
      <c r="S3943" s="9" t="s">
        <v>163</v>
      </c>
      <c r="T3943" s="9" t="s">
        <v>1602</v>
      </c>
      <c r="U3943" s="13">
        <v>1500000</v>
      </c>
      <c r="V3943" s="13">
        <v>2000</v>
      </c>
      <c r="W3943" s="13">
        <v>774</v>
      </c>
      <c r="X3943" s="13">
        <v>6.3</v>
      </c>
      <c r="Y3943" s="13">
        <v>1.85</v>
      </c>
      <c r="Z3943" s="14">
        <v>614</v>
      </c>
    </row>
    <row r="3944" spans="1:26" x14ac:dyDescent="0.25">
      <c r="A3944" s="5" t="s">
        <v>20</v>
      </c>
      <c r="B3944" s="6" t="s">
        <v>2395</v>
      </c>
      <c r="C3944" s="11">
        <v>33</v>
      </c>
      <c r="D3944" s="11">
        <v>86</v>
      </c>
      <c r="E3944" s="11">
        <v>8</v>
      </c>
      <c r="F3944" s="11">
        <v>428</v>
      </c>
      <c r="G3944" s="6" t="s">
        <v>1027</v>
      </c>
      <c r="H3944" s="11">
        <v>759</v>
      </c>
      <c r="I3944" s="11">
        <v>185577</v>
      </c>
      <c r="J3944" s="6" t="s">
        <v>599</v>
      </c>
      <c r="K3944" s="6"/>
      <c r="L3944" s="6"/>
      <c r="M3944" s="11"/>
      <c r="N3944" s="11"/>
      <c r="O3944" s="6"/>
      <c r="P3944" s="11"/>
      <c r="Q3944" s="11">
        <v>31</v>
      </c>
      <c r="R3944" s="6" t="s">
        <v>25</v>
      </c>
      <c r="S3944" s="6" t="s">
        <v>34</v>
      </c>
      <c r="T3944" s="6" t="s">
        <v>249</v>
      </c>
      <c r="U3944" s="11">
        <v>4000000</v>
      </c>
      <c r="V3944" s="11">
        <v>1999</v>
      </c>
      <c r="W3944" s="11">
        <v>638</v>
      </c>
      <c r="X3944" s="11">
        <v>6.3</v>
      </c>
      <c r="Y3944" s="11">
        <v>1.85</v>
      </c>
      <c r="Z3944" s="12">
        <v>182</v>
      </c>
    </row>
    <row r="3945" spans="1:26" x14ac:dyDescent="0.25">
      <c r="A3945" s="8" t="s">
        <v>20</v>
      </c>
      <c r="B3945" s="9" t="s">
        <v>4232</v>
      </c>
      <c r="C3945" s="13">
        <v>26</v>
      </c>
      <c r="D3945" s="13">
        <v>120</v>
      </c>
      <c r="E3945" s="13">
        <v>45</v>
      </c>
      <c r="F3945" s="13">
        <v>69</v>
      </c>
      <c r="G3945" s="9" t="s">
        <v>4233</v>
      </c>
      <c r="H3945" s="13">
        <v>623</v>
      </c>
      <c r="I3945" s="13">
        <v>100412</v>
      </c>
      <c r="J3945" s="9" t="s">
        <v>1074</v>
      </c>
      <c r="K3945" s="9"/>
      <c r="L3945" s="9"/>
      <c r="M3945" s="13"/>
      <c r="N3945" s="13"/>
      <c r="O3945" s="9"/>
      <c r="P3945" s="13"/>
      <c r="Q3945" s="13">
        <v>7</v>
      </c>
      <c r="R3945" s="9" t="s">
        <v>2284</v>
      </c>
      <c r="S3945" s="9" t="s">
        <v>953</v>
      </c>
      <c r="T3945" s="9" t="s">
        <v>27</v>
      </c>
      <c r="U3945" s="13">
        <v>4000000</v>
      </c>
      <c r="V3945" s="13">
        <v>2013</v>
      </c>
      <c r="W3945" s="13">
        <v>85</v>
      </c>
      <c r="X3945" s="13">
        <v>7.7</v>
      </c>
      <c r="Y3945" s="13">
        <v>2.35</v>
      </c>
      <c r="Z3945" s="14">
        <v>0</v>
      </c>
    </row>
    <row r="3946" spans="1:26" x14ac:dyDescent="0.25">
      <c r="A3946" s="5" t="s">
        <v>20</v>
      </c>
      <c r="B3946" s="6" t="s">
        <v>3515</v>
      </c>
      <c r="C3946" s="11">
        <v>109</v>
      </c>
      <c r="D3946" s="11">
        <v>106</v>
      </c>
      <c r="E3946" s="11">
        <v>0</v>
      </c>
      <c r="F3946" s="11">
        <v>67</v>
      </c>
      <c r="G3946" s="6" t="s">
        <v>4234</v>
      </c>
      <c r="H3946" s="11">
        <v>617</v>
      </c>
      <c r="I3946" s="11">
        <v>58214</v>
      </c>
      <c r="J3946" s="6" t="s">
        <v>5507</v>
      </c>
      <c r="K3946" s="6" t="s">
        <v>1074</v>
      </c>
      <c r="L3946" s="6" t="s">
        <v>2604</v>
      </c>
      <c r="M3946" s="11"/>
      <c r="N3946" s="11"/>
      <c r="O3946" s="6"/>
      <c r="P3946" s="11"/>
      <c r="Q3946" s="11">
        <v>137</v>
      </c>
      <c r="R3946" s="6" t="s">
        <v>25</v>
      </c>
      <c r="S3946" s="6" t="s">
        <v>26</v>
      </c>
      <c r="T3946" s="6" t="s">
        <v>249</v>
      </c>
      <c r="U3946" s="11">
        <v>9500000</v>
      </c>
      <c r="V3946" s="11">
        <v>2010</v>
      </c>
      <c r="W3946" s="11">
        <v>163</v>
      </c>
      <c r="X3946" s="11">
        <v>7</v>
      </c>
      <c r="Y3946" s="11">
        <v>2.35</v>
      </c>
      <c r="Z3946" s="12">
        <v>10000</v>
      </c>
    </row>
    <row r="3947" spans="1:26" x14ac:dyDescent="0.25">
      <c r="A3947" s="8" t="s">
        <v>20</v>
      </c>
      <c r="B3947" s="9" t="s">
        <v>999</v>
      </c>
      <c r="C3947" s="13">
        <v>34</v>
      </c>
      <c r="D3947" s="13">
        <v>103</v>
      </c>
      <c r="E3947" s="13">
        <v>272</v>
      </c>
      <c r="F3947" s="13">
        <v>70</v>
      </c>
      <c r="G3947" s="9" t="s">
        <v>1000</v>
      </c>
      <c r="H3947" s="13">
        <v>736</v>
      </c>
      <c r="I3947" s="13">
        <v>75078</v>
      </c>
      <c r="J3947" s="9" t="s">
        <v>599</v>
      </c>
      <c r="K3947" s="9"/>
      <c r="L3947" s="9"/>
      <c r="M3947" s="13"/>
      <c r="N3947" s="13"/>
      <c r="O3947" s="9"/>
      <c r="P3947" s="13"/>
      <c r="Q3947" s="13">
        <v>26</v>
      </c>
      <c r="R3947" s="9" t="s">
        <v>25</v>
      </c>
      <c r="S3947" s="9" t="s">
        <v>26</v>
      </c>
      <c r="T3947" s="9" t="s">
        <v>249</v>
      </c>
      <c r="U3947" s="13">
        <v>14000000</v>
      </c>
      <c r="V3947" s="13">
        <v>2000</v>
      </c>
      <c r="W3947" s="13">
        <v>450</v>
      </c>
      <c r="X3947" s="13">
        <v>6.3</v>
      </c>
      <c r="Y3947" s="13">
        <v>1.85</v>
      </c>
      <c r="Z3947" s="14">
        <v>132</v>
      </c>
    </row>
    <row r="3948" spans="1:26" x14ac:dyDescent="0.25">
      <c r="A3948" s="5" t="s">
        <v>20</v>
      </c>
      <c r="B3948" s="6" t="s">
        <v>3248</v>
      </c>
      <c r="C3948" s="11">
        <v>31</v>
      </c>
      <c r="D3948" s="11">
        <v>93</v>
      </c>
      <c r="E3948" s="11">
        <v>12</v>
      </c>
      <c r="F3948" s="11">
        <v>15</v>
      </c>
      <c r="G3948" s="6" t="s">
        <v>4235</v>
      </c>
      <c r="H3948" s="11">
        <v>578</v>
      </c>
      <c r="I3948" s="11">
        <v>64359</v>
      </c>
      <c r="J3948" s="6" t="s">
        <v>599</v>
      </c>
      <c r="K3948" s="6" t="s">
        <v>4459</v>
      </c>
      <c r="L3948" s="6"/>
      <c r="M3948" s="11"/>
      <c r="N3948" s="11"/>
      <c r="O3948" s="6"/>
      <c r="P3948" s="11"/>
      <c r="Q3948" s="11">
        <v>26</v>
      </c>
      <c r="R3948" s="6" t="s">
        <v>25</v>
      </c>
      <c r="S3948" s="6" t="s">
        <v>34</v>
      </c>
      <c r="T3948" s="6" t="s">
        <v>249</v>
      </c>
      <c r="U3948" s="11">
        <v>2500000</v>
      </c>
      <c r="V3948" s="11">
        <v>1998</v>
      </c>
      <c r="W3948" s="11">
        <v>29</v>
      </c>
      <c r="X3948" s="11">
        <v>5.9</v>
      </c>
      <c r="Y3948" s="11"/>
      <c r="Z3948" s="12">
        <v>108</v>
      </c>
    </row>
    <row r="3949" spans="1:26" x14ac:dyDescent="0.25">
      <c r="A3949" s="8" t="s">
        <v>20</v>
      </c>
      <c r="B3949" s="9" t="s">
        <v>2582</v>
      </c>
      <c r="C3949" s="13">
        <v>141</v>
      </c>
      <c r="D3949" s="13">
        <v>112</v>
      </c>
      <c r="E3949" s="13">
        <v>105</v>
      </c>
      <c r="F3949" s="13">
        <v>748</v>
      </c>
      <c r="G3949" s="9" t="s">
        <v>99</v>
      </c>
      <c r="H3949" s="13">
        <v>18000</v>
      </c>
      <c r="I3949" s="13">
        <v>317125</v>
      </c>
      <c r="J3949" s="9" t="s">
        <v>1074</v>
      </c>
      <c r="K3949" s="9" t="s">
        <v>4459</v>
      </c>
      <c r="L3949" s="9"/>
      <c r="M3949" s="13"/>
      <c r="N3949" s="13"/>
      <c r="O3949" s="9"/>
      <c r="P3949" s="13"/>
      <c r="Q3949" s="13">
        <v>87</v>
      </c>
      <c r="R3949" s="9" t="s">
        <v>25</v>
      </c>
      <c r="S3949" s="9" t="s">
        <v>163</v>
      </c>
      <c r="T3949" s="9" t="s">
        <v>249</v>
      </c>
      <c r="U3949" s="13">
        <v>16000000</v>
      </c>
      <c r="V3949" s="13">
        <v>2013</v>
      </c>
      <c r="W3949" s="13">
        <v>6000</v>
      </c>
      <c r="X3949" s="13">
        <v>6.2</v>
      </c>
      <c r="Y3949" s="13">
        <v>2.35</v>
      </c>
      <c r="Z3949" s="14">
        <v>0</v>
      </c>
    </row>
    <row r="3950" spans="1:26" x14ac:dyDescent="0.25">
      <c r="A3950" s="5" t="s">
        <v>20</v>
      </c>
      <c r="B3950" s="6" t="s">
        <v>4236</v>
      </c>
      <c r="C3950" s="11">
        <v>19</v>
      </c>
      <c r="D3950" s="11">
        <v>100</v>
      </c>
      <c r="E3950" s="11">
        <v>137</v>
      </c>
      <c r="F3950" s="11">
        <v>476</v>
      </c>
      <c r="G3950" s="6" t="s">
        <v>4237</v>
      </c>
      <c r="H3950" s="11">
        <v>4000</v>
      </c>
      <c r="I3950" s="11"/>
      <c r="J3950" s="6" t="s">
        <v>599</v>
      </c>
      <c r="K3950" s="6" t="s">
        <v>1074</v>
      </c>
      <c r="L3950" s="6" t="s">
        <v>4459</v>
      </c>
      <c r="M3950" s="11"/>
      <c r="N3950" s="11"/>
      <c r="O3950" s="6"/>
      <c r="P3950" s="11"/>
      <c r="Q3950" s="11">
        <v>40</v>
      </c>
      <c r="R3950" s="6" t="s">
        <v>25</v>
      </c>
      <c r="S3950" s="6" t="s">
        <v>26</v>
      </c>
      <c r="T3950" s="6" t="s">
        <v>249</v>
      </c>
      <c r="U3950" s="11">
        <v>4000000</v>
      </c>
      <c r="V3950" s="11">
        <v>1998</v>
      </c>
      <c r="W3950" s="11">
        <v>575</v>
      </c>
      <c r="X3950" s="11">
        <v>5</v>
      </c>
      <c r="Y3950" s="11">
        <v>2.35</v>
      </c>
      <c r="Z3950" s="12">
        <v>98</v>
      </c>
    </row>
    <row r="3951" spans="1:26" x14ac:dyDescent="0.25">
      <c r="A3951" s="8" t="s">
        <v>20</v>
      </c>
      <c r="B3951" s="9" t="s">
        <v>4238</v>
      </c>
      <c r="C3951" s="13">
        <v>64</v>
      </c>
      <c r="D3951" s="13">
        <v>113</v>
      </c>
      <c r="E3951" s="13">
        <v>58</v>
      </c>
      <c r="F3951" s="13">
        <v>9</v>
      </c>
      <c r="G3951" s="9" t="s">
        <v>4239</v>
      </c>
      <c r="H3951" s="13">
        <v>331</v>
      </c>
      <c r="I3951" s="13">
        <v>146402</v>
      </c>
      <c r="J3951" s="9" t="s">
        <v>599</v>
      </c>
      <c r="K3951" s="9" t="s">
        <v>1074</v>
      </c>
      <c r="L3951" s="9"/>
      <c r="M3951" s="13"/>
      <c r="N3951" s="13"/>
      <c r="O3951" s="9"/>
      <c r="P3951" s="13"/>
      <c r="Q3951" s="13">
        <v>38</v>
      </c>
      <c r="R3951" s="9" t="s">
        <v>919</v>
      </c>
      <c r="S3951" s="9" t="s">
        <v>1121</v>
      </c>
      <c r="T3951" s="9" t="s">
        <v>249</v>
      </c>
      <c r="U3951" s="13">
        <v>4000000</v>
      </c>
      <c r="V3951" s="13">
        <v>2002</v>
      </c>
      <c r="W3951" s="13">
        <v>27</v>
      </c>
      <c r="X3951" s="13">
        <v>7.7</v>
      </c>
      <c r="Y3951" s="13">
        <v>1.85</v>
      </c>
      <c r="Z3951" s="14">
        <v>0</v>
      </c>
    </row>
    <row r="3952" spans="1:26" x14ac:dyDescent="0.25">
      <c r="A3952" s="5" t="s">
        <v>20</v>
      </c>
      <c r="B3952" s="6" t="s">
        <v>4240</v>
      </c>
      <c r="C3952" s="11">
        <v>215</v>
      </c>
      <c r="D3952" s="11">
        <v>98</v>
      </c>
      <c r="E3952" s="11">
        <v>53</v>
      </c>
      <c r="F3952" s="11">
        <v>65</v>
      </c>
      <c r="G3952" s="6" t="s">
        <v>4241</v>
      </c>
      <c r="H3952" s="11">
        <v>530</v>
      </c>
      <c r="I3952" s="11">
        <v>18469</v>
      </c>
      <c r="J3952" s="6" t="s">
        <v>1074</v>
      </c>
      <c r="K3952" s="6" t="s">
        <v>1786</v>
      </c>
      <c r="L3952" s="6" t="s">
        <v>2970</v>
      </c>
      <c r="M3952" s="11"/>
      <c r="N3952" s="11"/>
      <c r="O3952" s="6"/>
      <c r="P3952" s="11"/>
      <c r="Q3952" s="11">
        <v>141</v>
      </c>
      <c r="R3952" s="6" t="s">
        <v>25</v>
      </c>
      <c r="S3952" s="6" t="s">
        <v>26</v>
      </c>
      <c r="T3952" s="6" t="s">
        <v>249</v>
      </c>
      <c r="U3952" s="11">
        <v>650000</v>
      </c>
      <c r="V3952" s="11">
        <v>2010</v>
      </c>
      <c r="W3952" s="11">
        <v>238</v>
      </c>
      <c r="X3952" s="11">
        <v>6.5</v>
      </c>
      <c r="Y3952" s="11">
        <v>2.35</v>
      </c>
      <c r="Z3952" s="12">
        <v>0</v>
      </c>
    </row>
    <row r="3953" spans="1:26" x14ac:dyDescent="0.25">
      <c r="A3953" s="8" t="s">
        <v>20</v>
      </c>
      <c r="B3953" s="9" t="s">
        <v>42</v>
      </c>
      <c r="C3953" s="13">
        <v>5</v>
      </c>
      <c r="D3953" s="13">
        <v>23</v>
      </c>
      <c r="E3953" s="13"/>
      <c r="F3953" s="13">
        <v>218</v>
      </c>
      <c r="G3953" s="9" t="s">
        <v>4243</v>
      </c>
      <c r="H3953" s="13">
        <v>254</v>
      </c>
      <c r="I3953" s="13"/>
      <c r="J3953" s="9" t="s">
        <v>599</v>
      </c>
      <c r="K3953" s="9" t="s">
        <v>4118</v>
      </c>
      <c r="L3953" s="9" t="s">
        <v>4459</v>
      </c>
      <c r="M3953" s="13"/>
      <c r="N3953" s="13"/>
      <c r="O3953" s="9"/>
      <c r="P3953" s="13"/>
      <c r="Q3953" s="13">
        <v>47</v>
      </c>
      <c r="R3953" s="9" t="s">
        <v>25</v>
      </c>
      <c r="S3953" s="9" t="s">
        <v>26</v>
      </c>
      <c r="T3953" s="9" t="s">
        <v>913</v>
      </c>
      <c r="U3953" s="13"/>
      <c r="V3953" s="13"/>
      <c r="W3953" s="13">
        <v>248</v>
      </c>
      <c r="X3953" s="13">
        <v>6.1</v>
      </c>
      <c r="Y3953" s="13">
        <v>1.33</v>
      </c>
      <c r="Z3953" s="14">
        <v>325</v>
      </c>
    </row>
    <row r="3954" spans="1:26" x14ac:dyDescent="0.25">
      <c r="A3954" s="5" t="s">
        <v>20</v>
      </c>
      <c r="B3954" s="6" t="s">
        <v>1856</v>
      </c>
      <c r="C3954" s="11">
        <v>12</v>
      </c>
      <c r="D3954" s="11">
        <v>92</v>
      </c>
      <c r="E3954" s="11">
        <v>19</v>
      </c>
      <c r="F3954" s="11">
        <v>599</v>
      </c>
      <c r="G3954" s="6" t="s">
        <v>1989</v>
      </c>
      <c r="H3954" s="11">
        <v>18000</v>
      </c>
      <c r="I3954" s="11">
        <v>12836</v>
      </c>
      <c r="J3954" s="6" t="s">
        <v>3170</v>
      </c>
      <c r="K3954" s="6" t="s">
        <v>1074</v>
      </c>
      <c r="L3954" s="6"/>
      <c r="M3954" s="11"/>
      <c r="N3954" s="11"/>
      <c r="O3954" s="6"/>
      <c r="P3954" s="11"/>
      <c r="Q3954" s="11">
        <v>28</v>
      </c>
      <c r="R3954" s="6" t="s">
        <v>25</v>
      </c>
      <c r="S3954" s="6" t="s">
        <v>26</v>
      </c>
      <c r="T3954" s="6" t="s">
        <v>249</v>
      </c>
      <c r="U3954" s="11">
        <v>4000000</v>
      </c>
      <c r="V3954" s="11">
        <v>1997</v>
      </c>
      <c r="W3954" s="11">
        <v>759</v>
      </c>
      <c r="X3954" s="11">
        <v>5.8</v>
      </c>
      <c r="Y3954" s="11">
        <v>1.85</v>
      </c>
      <c r="Z3954" s="12">
        <v>161</v>
      </c>
    </row>
    <row r="3955" spans="1:26" x14ac:dyDescent="0.25">
      <c r="A3955" s="8" t="s">
        <v>20</v>
      </c>
      <c r="B3955" s="9" t="s">
        <v>4244</v>
      </c>
      <c r="C3955" s="13">
        <v>70</v>
      </c>
      <c r="D3955" s="13">
        <v>106</v>
      </c>
      <c r="E3955" s="13">
        <v>19</v>
      </c>
      <c r="F3955" s="13">
        <v>9</v>
      </c>
      <c r="G3955" s="9" t="s">
        <v>826</v>
      </c>
      <c r="H3955" s="13">
        <v>585</v>
      </c>
      <c r="I3955" s="13">
        <v>20262</v>
      </c>
      <c r="J3955" s="9" t="s">
        <v>1074</v>
      </c>
      <c r="K3955" s="9"/>
      <c r="L3955" s="9"/>
      <c r="M3955" s="13"/>
      <c r="N3955" s="13"/>
      <c r="O3955" s="9"/>
      <c r="P3955" s="13"/>
      <c r="Q3955" s="13">
        <v>10</v>
      </c>
      <c r="R3955" s="9" t="s">
        <v>3400</v>
      </c>
      <c r="S3955" s="9" t="s">
        <v>3866</v>
      </c>
      <c r="T3955" s="9" t="s">
        <v>1602</v>
      </c>
      <c r="U3955" s="13">
        <v>4000000</v>
      </c>
      <c r="V3955" s="13">
        <v>2014</v>
      </c>
      <c r="W3955" s="13">
        <v>29</v>
      </c>
      <c r="X3955" s="13">
        <v>6.1</v>
      </c>
      <c r="Y3955" s="13">
        <v>2.35</v>
      </c>
      <c r="Z3955" s="14">
        <v>278</v>
      </c>
    </row>
    <row r="3956" spans="1:26" x14ac:dyDescent="0.25">
      <c r="A3956" s="5" t="s">
        <v>20</v>
      </c>
      <c r="B3956" s="6" t="s">
        <v>4245</v>
      </c>
      <c r="C3956" s="11">
        <v>46</v>
      </c>
      <c r="D3956" s="11">
        <v>119</v>
      </c>
      <c r="E3956" s="11">
        <v>8</v>
      </c>
      <c r="F3956" s="11">
        <v>2000</v>
      </c>
      <c r="G3956" s="6" t="s">
        <v>3274</v>
      </c>
      <c r="H3956" s="11">
        <v>3000</v>
      </c>
      <c r="I3956" s="11"/>
      <c r="J3956" s="6" t="s">
        <v>599</v>
      </c>
      <c r="K3956" s="6" t="s">
        <v>1074</v>
      </c>
      <c r="L3956" s="6"/>
      <c r="M3956" s="11"/>
      <c r="N3956" s="11"/>
      <c r="O3956" s="6"/>
      <c r="P3956" s="11"/>
      <c r="Q3956" s="11">
        <v>42</v>
      </c>
      <c r="R3956" s="6" t="s">
        <v>25</v>
      </c>
      <c r="S3956" s="6" t="s">
        <v>26</v>
      </c>
      <c r="T3956" s="6" t="s">
        <v>249</v>
      </c>
      <c r="U3956" s="11">
        <v>4000000</v>
      </c>
      <c r="V3956" s="11">
        <v>2011</v>
      </c>
      <c r="W3956" s="11">
        <v>3000</v>
      </c>
      <c r="X3956" s="11">
        <v>6</v>
      </c>
      <c r="Y3956" s="11">
        <v>2.35</v>
      </c>
      <c r="Z3956" s="12">
        <v>798</v>
      </c>
    </row>
    <row r="3957" spans="1:26" x14ac:dyDescent="0.25">
      <c r="A3957" s="8" t="s">
        <v>20</v>
      </c>
      <c r="B3957" s="9" t="s">
        <v>3598</v>
      </c>
      <c r="C3957" s="13">
        <v>135</v>
      </c>
      <c r="D3957" s="13">
        <v>99</v>
      </c>
      <c r="E3957" s="13">
        <v>7</v>
      </c>
      <c r="F3957" s="13">
        <v>641</v>
      </c>
      <c r="G3957" s="9" t="s">
        <v>3368</v>
      </c>
      <c r="H3957" s="13">
        <v>762</v>
      </c>
      <c r="I3957" s="13"/>
      <c r="J3957" s="9" t="s">
        <v>497</v>
      </c>
      <c r="K3957" s="9" t="s">
        <v>378</v>
      </c>
      <c r="L3957" s="9" t="s">
        <v>5507</v>
      </c>
      <c r="M3957" s="13" t="s">
        <v>2604</v>
      </c>
      <c r="N3957" s="13"/>
      <c r="O3957" s="9"/>
      <c r="P3957" s="13"/>
      <c r="Q3957" s="13">
        <v>97</v>
      </c>
      <c r="R3957" s="9" t="s">
        <v>25</v>
      </c>
      <c r="S3957" s="9" t="s">
        <v>34</v>
      </c>
      <c r="T3957" s="9" t="s">
        <v>249</v>
      </c>
      <c r="U3957" s="13">
        <v>4000000</v>
      </c>
      <c r="V3957" s="13">
        <v>2011</v>
      </c>
      <c r="W3957" s="13">
        <v>706</v>
      </c>
      <c r="X3957" s="13">
        <v>6.3</v>
      </c>
      <c r="Y3957" s="13">
        <v>2.35</v>
      </c>
      <c r="Z3957" s="14">
        <v>0</v>
      </c>
    </row>
    <row r="3958" spans="1:26" x14ac:dyDescent="0.25">
      <c r="A3958" s="5" t="s">
        <v>20</v>
      </c>
      <c r="B3958" s="6" t="s">
        <v>2240</v>
      </c>
      <c r="C3958" s="11">
        <v>38</v>
      </c>
      <c r="D3958" s="11">
        <v>90</v>
      </c>
      <c r="E3958" s="11">
        <v>165</v>
      </c>
      <c r="F3958" s="11">
        <v>150</v>
      </c>
      <c r="G3958" s="6" t="s">
        <v>4246</v>
      </c>
      <c r="H3958" s="11">
        <v>686</v>
      </c>
      <c r="I3958" s="11"/>
      <c r="J3958" s="6" t="s">
        <v>599</v>
      </c>
      <c r="K3958" s="6" t="s">
        <v>478</v>
      </c>
      <c r="L3958" s="6"/>
      <c r="M3958" s="11"/>
      <c r="N3958" s="11"/>
      <c r="O3958" s="6"/>
      <c r="P3958" s="11"/>
      <c r="Q3958" s="11">
        <v>50</v>
      </c>
      <c r="R3958" s="6" t="s">
        <v>25</v>
      </c>
      <c r="S3958" s="6" t="s">
        <v>121</v>
      </c>
      <c r="T3958" s="6" t="s">
        <v>249</v>
      </c>
      <c r="U3958" s="11"/>
      <c r="V3958" s="11">
        <v>2003</v>
      </c>
      <c r="W3958" s="11">
        <v>246</v>
      </c>
      <c r="X3958" s="11">
        <v>6.3</v>
      </c>
      <c r="Y3958" s="11">
        <v>2.35</v>
      </c>
      <c r="Z3958" s="12">
        <v>688</v>
      </c>
    </row>
    <row r="3959" spans="1:26" x14ac:dyDescent="0.25">
      <c r="A3959" s="8" t="s">
        <v>20</v>
      </c>
      <c r="B3959" s="9" t="s">
        <v>4247</v>
      </c>
      <c r="C3959" s="13">
        <v>8</v>
      </c>
      <c r="D3959" s="13">
        <v>120</v>
      </c>
      <c r="E3959" s="13">
        <v>0</v>
      </c>
      <c r="F3959" s="13">
        <v>22</v>
      </c>
      <c r="G3959" s="9" t="s">
        <v>4248</v>
      </c>
      <c r="H3959" s="13">
        <v>114</v>
      </c>
      <c r="I3959" s="13"/>
      <c r="J3959" s="9" t="s">
        <v>378</v>
      </c>
      <c r="K3959" s="9" t="s">
        <v>1074</v>
      </c>
      <c r="L3959" s="9"/>
      <c r="M3959" s="13"/>
      <c r="N3959" s="13"/>
      <c r="O3959" s="9"/>
      <c r="P3959" s="13"/>
      <c r="Q3959" s="13">
        <v>3</v>
      </c>
      <c r="R3959" s="9" t="s">
        <v>1609</v>
      </c>
      <c r="S3959" s="9" t="s">
        <v>1963</v>
      </c>
      <c r="T3959" s="9" t="s">
        <v>42</v>
      </c>
      <c r="U3959" s="13">
        <v>4000000</v>
      </c>
      <c r="V3959" s="13">
        <v>2013</v>
      </c>
      <c r="W3959" s="13">
        <v>45</v>
      </c>
      <c r="X3959" s="13">
        <v>7.5</v>
      </c>
      <c r="Y3959" s="13"/>
      <c r="Z3959" s="14">
        <v>282</v>
      </c>
    </row>
    <row r="3960" spans="1:26" x14ac:dyDescent="0.25">
      <c r="A3960" s="5" t="s">
        <v>20</v>
      </c>
      <c r="B3960" s="6" t="s">
        <v>4249</v>
      </c>
      <c r="C3960" s="11">
        <v>34</v>
      </c>
      <c r="D3960" s="11">
        <v>168</v>
      </c>
      <c r="E3960" s="11">
        <v>0</v>
      </c>
      <c r="F3960" s="11">
        <v>69</v>
      </c>
      <c r="G3960" s="6" t="s">
        <v>2126</v>
      </c>
      <c r="H3960" s="11">
        <v>713</v>
      </c>
      <c r="I3960" s="11"/>
      <c r="J3960" s="6" t="s">
        <v>1074</v>
      </c>
      <c r="K3960" s="6" t="s">
        <v>4118</v>
      </c>
      <c r="L3960" s="6" t="s">
        <v>5155</v>
      </c>
      <c r="M3960" s="11" t="s">
        <v>3976</v>
      </c>
      <c r="N3960" s="11"/>
      <c r="O3960" s="6"/>
      <c r="P3960" s="11"/>
      <c r="Q3960" s="11">
        <v>129</v>
      </c>
      <c r="R3960" s="6" t="s">
        <v>25</v>
      </c>
      <c r="S3960" s="6" t="s">
        <v>26</v>
      </c>
      <c r="T3960" s="6" t="s">
        <v>54</v>
      </c>
      <c r="U3960" s="11">
        <v>4000000</v>
      </c>
      <c r="V3960" s="11">
        <v>1972</v>
      </c>
      <c r="W3960" s="11">
        <v>649</v>
      </c>
      <c r="X3960" s="11">
        <v>7.6</v>
      </c>
      <c r="Y3960" s="11">
        <v>2.35</v>
      </c>
      <c r="Z3960" s="12">
        <v>0</v>
      </c>
    </row>
    <row r="3961" spans="1:26" x14ac:dyDescent="0.25">
      <c r="A3961" s="8" t="s">
        <v>20</v>
      </c>
      <c r="B3961" s="9" t="s">
        <v>4250</v>
      </c>
      <c r="C3961" s="13">
        <v>36</v>
      </c>
      <c r="D3961" s="13">
        <v>93</v>
      </c>
      <c r="E3961" s="13">
        <v>55</v>
      </c>
      <c r="F3961" s="13">
        <v>5</v>
      </c>
      <c r="G3961" s="9" t="s">
        <v>4251</v>
      </c>
      <c r="H3961" s="13">
        <v>223</v>
      </c>
      <c r="I3961" s="13">
        <v>4063</v>
      </c>
      <c r="J3961" s="9" t="s">
        <v>1074</v>
      </c>
      <c r="K3961" s="9" t="s">
        <v>5505</v>
      </c>
      <c r="L3961" s="9" t="s">
        <v>4459</v>
      </c>
      <c r="M3961" s="13" t="s">
        <v>2604</v>
      </c>
      <c r="N3961" s="13"/>
      <c r="O3961" s="9"/>
      <c r="P3961" s="13"/>
      <c r="Q3961" s="13">
        <v>20</v>
      </c>
      <c r="R3961" s="9" t="s">
        <v>25</v>
      </c>
      <c r="S3961" s="9" t="s">
        <v>121</v>
      </c>
      <c r="T3961" s="9" t="s">
        <v>249</v>
      </c>
      <c r="U3961" s="13">
        <v>4000000</v>
      </c>
      <c r="V3961" s="13">
        <v>2012</v>
      </c>
      <c r="W3961" s="13">
        <v>11</v>
      </c>
      <c r="X3961" s="13">
        <v>5.2</v>
      </c>
      <c r="Y3961" s="13">
        <v>2.35</v>
      </c>
      <c r="Z3961" s="14">
        <v>657</v>
      </c>
    </row>
    <row r="3962" spans="1:26" x14ac:dyDescent="0.25">
      <c r="A3962" s="5" t="s">
        <v>309</v>
      </c>
      <c r="B3962" s="6" t="s">
        <v>4252</v>
      </c>
      <c r="C3962" s="11">
        <v>35</v>
      </c>
      <c r="D3962" s="11">
        <v>96</v>
      </c>
      <c r="E3962" s="11">
        <v>177</v>
      </c>
      <c r="F3962" s="11">
        <v>4</v>
      </c>
      <c r="G3962" s="6" t="s">
        <v>4253</v>
      </c>
      <c r="H3962" s="11">
        <v>431</v>
      </c>
      <c r="I3962" s="11"/>
      <c r="J3962" s="6" t="s">
        <v>1074</v>
      </c>
      <c r="K3962" s="6" t="s">
        <v>5508</v>
      </c>
      <c r="L3962" s="6"/>
      <c r="M3962" s="11"/>
      <c r="N3962" s="11"/>
      <c r="O3962" s="6"/>
      <c r="P3962" s="11"/>
      <c r="Q3962" s="11">
        <v>53</v>
      </c>
      <c r="R3962" s="6" t="s">
        <v>25</v>
      </c>
      <c r="S3962" s="6" t="s">
        <v>26</v>
      </c>
      <c r="T3962" s="6" t="s">
        <v>3688</v>
      </c>
      <c r="U3962" s="11">
        <v>3950000</v>
      </c>
      <c r="V3962" s="11">
        <v>1930</v>
      </c>
      <c r="W3962" s="11">
        <v>12</v>
      </c>
      <c r="X3962" s="11">
        <v>7.8</v>
      </c>
      <c r="Y3962" s="11">
        <v>1.2</v>
      </c>
      <c r="Z3962" s="12">
        <v>279</v>
      </c>
    </row>
    <row r="3963" spans="1:26" x14ac:dyDescent="0.25">
      <c r="A3963" s="8" t="s">
        <v>20</v>
      </c>
      <c r="B3963" s="9" t="s">
        <v>4254</v>
      </c>
      <c r="C3963" s="13">
        <v>6</v>
      </c>
      <c r="D3963" s="13">
        <v>103</v>
      </c>
      <c r="E3963" s="13">
        <v>0</v>
      </c>
      <c r="F3963" s="13">
        <v>183</v>
      </c>
      <c r="G3963" s="9" t="s">
        <v>791</v>
      </c>
      <c r="H3963" s="13">
        <v>650</v>
      </c>
      <c r="I3963" s="13"/>
      <c r="J3963" s="9" t="s">
        <v>599</v>
      </c>
      <c r="K3963" s="9" t="s">
        <v>1074</v>
      </c>
      <c r="L3963" s="9" t="s">
        <v>4459</v>
      </c>
      <c r="M3963" s="13"/>
      <c r="N3963" s="13"/>
      <c r="O3963" s="9"/>
      <c r="P3963" s="13"/>
      <c r="Q3963" s="13">
        <v>19</v>
      </c>
      <c r="R3963" s="9" t="s">
        <v>25</v>
      </c>
      <c r="S3963" s="9" t="s">
        <v>26</v>
      </c>
      <c r="T3963" s="9" t="s">
        <v>42</v>
      </c>
      <c r="U3963" s="13">
        <v>4000000</v>
      </c>
      <c r="V3963" s="13">
        <v>2007</v>
      </c>
      <c r="W3963" s="13">
        <v>536</v>
      </c>
      <c r="X3963" s="13">
        <v>6.6</v>
      </c>
      <c r="Y3963" s="13">
        <v>1.85</v>
      </c>
      <c r="Z3963" s="14">
        <v>296</v>
      </c>
    </row>
    <row r="3964" spans="1:26" x14ac:dyDescent="0.25">
      <c r="A3964" s="5" t="s">
        <v>20</v>
      </c>
      <c r="B3964" s="6" t="s">
        <v>2211</v>
      </c>
      <c r="C3964" s="11">
        <v>39</v>
      </c>
      <c r="D3964" s="11">
        <v>93</v>
      </c>
      <c r="E3964" s="11">
        <v>21</v>
      </c>
      <c r="F3964" s="11">
        <v>359</v>
      </c>
      <c r="G3964" s="6" t="s">
        <v>4255</v>
      </c>
      <c r="H3964" s="11">
        <v>763</v>
      </c>
      <c r="I3964" s="11"/>
      <c r="J3964" s="6" t="s">
        <v>1786</v>
      </c>
      <c r="K3964" s="6"/>
      <c r="L3964" s="6"/>
      <c r="M3964" s="11"/>
      <c r="N3964" s="11"/>
      <c r="O3964" s="6"/>
      <c r="P3964" s="11"/>
      <c r="Q3964" s="11">
        <v>29</v>
      </c>
      <c r="R3964" s="6" t="s">
        <v>25</v>
      </c>
      <c r="S3964" s="6" t="s">
        <v>26</v>
      </c>
      <c r="T3964" s="6" t="s">
        <v>249</v>
      </c>
      <c r="U3964" s="11">
        <v>4000000</v>
      </c>
      <c r="V3964" s="11">
        <v>2016</v>
      </c>
      <c r="W3964" s="11">
        <v>637</v>
      </c>
      <c r="X3964" s="11">
        <v>4.7</v>
      </c>
      <c r="Y3964" s="11">
        <v>2.35</v>
      </c>
      <c r="Z3964" s="12">
        <v>0</v>
      </c>
    </row>
    <row r="3965" spans="1:26" x14ac:dyDescent="0.25">
      <c r="A3965" s="8" t="s">
        <v>20</v>
      </c>
      <c r="B3965" s="9" t="s">
        <v>4256</v>
      </c>
      <c r="C3965" s="13">
        <v>182</v>
      </c>
      <c r="D3965" s="13">
        <v>84</v>
      </c>
      <c r="E3965" s="13">
        <v>18</v>
      </c>
      <c r="F3965" s="13">
        <v>35</v>
      </c>
      <c r="G3965" s="9" t="s">
        <v>4257</v>
      </c>
      <c r="H3965" s="13">
        <v>399</v>
      </c>
      <c r="I3965" s="13"/>
      <c r="J3965" s="9" t="s">
        <v>1786</v>
      </c>
      <c r="K3965" s="9" t="s">
        <v>2604</v>
      </c>
      <c r="L3965" s="9"/>
      <c r="M3965" s="13"/>
      <c r="N3965" s="13"/>
      <c r="O3965" s="9"/>
      <c r="P3965" s="13"/>
      <c r="Q3965" s="13">
        <v>104</v>
      </c>
      <c r="R3965" s="9" t="s">
        <v>25</v>
      </c>
      <c r="S3965" s="9" t="s">
        <v>163</v>
      </c>
      <c r="T3965" s="9" t="s">
        <v>249</v>
      </c>
      <c r="U3965" s="13"/>
      <c r="V3965" s="13">
        <v>2009</v>
      </c>
      <c r="W3965" s="13">
        <v>129</v>
      </c>
      <c r="X3965" s="13">
        <v>6.7</v>
      </c>
      <c r="Y3965" s="13">
        <v>2.35</v>
      </c>
      <c r="Z3965" s="14">
        <v>0</v>
      </c>
    </row>
    <row r="3966" spans="1:26" x14ac:dyDescent="0.25">
      <c r="A3966" s="5" t="s">
        <v>20</v>
      </c>
      <c r="B3966" s="6" t="s">
        <v>3703</v>
      </c>
      <c r="C3966" s="11">
        <v>14</v>
      </c>
      <c r="D3966" s="11">
        <v>81</v>
      </c>
      <c r="E3966" s="11">
        <v>548</v>
      </c>
      <c r="F3966" s="11">
        <v>104</v>
      </c>
      <c r="G3966" s="6" t="s">
        <v>4258</v>
      </c>
      <c r="H3966" s="11">
        <v>166</v>
      </c>
      <c r="I3966" s="11"/>
      <c r="J3966" s="6" t="s">
        <v>1786</v>
      </c>
      <c r="K3966" s="6"/>
      <c r="L3966" s="6"/>
      <c r="M3966" s="11"/>
      <c r="N3966" s="11"/>
      <c r="O3966" s="6"/>
      <c r="P3966" s="11"/>
      <c r="Q3966" s="11">
        <v>21</v>
      </c>
      <c r="R3966" s="6" t="s">
        <v>25</v>
      </c>
      <c r="S3966" s="6" t="s">
        <v>26</v>
      </c>
      <c r="T3966" s="6" t="s">
        <v>249</v>
      </c>
      <c r="U3966" s="11">
        <v>4000000</v>
      </c>
      <c r="V3966" s="11">
        <v>2012</v>
      </c>
      <c r="W3966" s="11">
        <v>134</v>
      </c>
      <c r="X3966" s="11">
        <v>4.2</v>
      </c>
      <c r="Y3966" s="11"/>
      <c r="Z3966" s="12">
        <v>531</v>
      </c>
    </row>
    <row r="3967" spans="1:26" x14ac:dyDescent="0.25">
      <c r="A3967" s="8" t="s">
        <v>20</v>
      </c>
      <c r="B3967" s="9" t="s">
        <v>4259</v>
      </c>
      <c r="C3967" s="13">
        <v>3</v>
      </c>
      <c r="D3967" s="13">
        <v>84</v>
      </c>
      <c r="E3967" s="13">
        <v>4</v>
      </c>
      <c r="F3967" s="13">
        <v>271</v>
      </c>
      <c r="G3967" s="9" t="s">
        <v>2432</v>
      </c>
      <c r="H3967" s="13">
        <v>637</v>
      </c>
      <c r="I3967" s="13"/>
      <c r="J3967" s="9" t="s">
        <v>599</v>
      </c>
      <c r="K3967" s="9" t="s">
        <v>4459</v>
      </c>
      <c r="L3967" s="9"/>
      <c r="M3967" s="13"/>
      <c r="N3967" s="13"/>
      <c r="O3967" s="9"/>
      <c r="P3967" s="13"/>
      <c r="Q3967" s="13">
        <v>4</v>
      </c>
      <c r="R3967" s="9" t="s">
        <v>25</v>
      </c>
      <c r="S3967" s="9" t="s">
        <v>26</v>
      </c>
      <c r="T3967" s="9" t="s">
        <v>913</v>
      </c>
      <c r="U3967" s="13">
        <v>4000000</v>
      </c>
      <c r="V3967" s="13">
        <v>2012</v>
      </c>
      <c r="W3967" s="13">
        <v>346</v>
      </c>
      <c r="X3967" s="13">
        <v>6.3</v>
      </c>
      <c r="Y3967" s="13">
        <v>1.78</v>
      </c>
      <c r="Z3967" s="14">
        <v>170</v>
      </c>
    </row>
    <row r="3968" spans="1:26" x14ac:dyDescent="0.25">
      <c r="A3968" s="5" t="s">
        <v>20</v>
      </c>
      <c r="B3968" s="6" t="s">
        <v>4260</v>
      </c>
      <c r="C3968" s="11">
        <v>3</v>
      </c>
      <c r="D3968" s="11">
        <v>94</v>
      </c>
      <c r="E3968" s="11">
        <v>103</v>
      </c>
      <c r="F3968" s="11">
        <v>111</v>
      </c>
      <c r="G3968" s="6" t="s">
        <v>3830</v>
      </c>
      <c r="H3968" s="11">
        <v>544</v>
      </c>
      <c r="I3968" s="11"/>
      <c r="J3968" s="6" t="s">
        <v>378</v>
      </c>
      <c r="K3968" s="6" t="s">
        <v>3170</v>
      </c>
      <c r="L3968" s="6" t="s">
        <v>1074</v>
      </c>
      <c r="M3968" s="11" t="s">
        <v>4459</v>
      </c>
      <c r="N3968" s="11"/>
      <c r="O3968" s="6"/>
      <c r="P3968" s="11"/>
      <c r="Q3968" s="11">
        <v>15</v>
      </c>
      <c r="R3968" s="6" t="s">
        <v>25</v>
      </c>
      <c r="S3968" s="6" t="s">
        <v>2152</v>
      </c>
      <c r="T3968" s="6" t="s">
        <v>54</v>
      </c>
      <c r="U3968" s="11">
        <v>4000000</v>
      </c>
      <c r="V3968" s="11">
        <v>2014</v>
      </c>
      <c r="W3968" s="11">
        <v>476</v>
      </c>
      <c r="X3968" s="11">
        <v>4.7</v>
      </c>
      <c r="Y3968" s="11"/>
      <c r="Z3968" s="12">
        <v>365</v>
      </c>
    </row>
    <row r="3969" spans="1:26" x14ac:dyDescent="0.25">
      <c r="A3969" s="8" t="s">
        <v>20</v>
      </c>
      <c r="B3969" s="9" t="s">
        <v>748</v>
      </c>
      <c r="C3969" s="13">
        <v>1</v>
      </c>
      <c r="D3969" s="13">
        <v>141</v>
      </c>
      <c r="E3969" s="13">
        <v>335</v>
      </c>
      <c r="F3969" s="13">
        <v>635</v>
      </c>
      <c r="G3969" s="9" t="s">
        <v>343</v>
      </c>
      <c r="H3969" s="13">
        <v>11000</v>
      </c>
      <c r="I3969" s="13"/>
      <c r="J3969" s="9" t="s">
        <v>378</v>
      </c>
      <c r="K3969" s="9" t="s">
        <v>1074</v>
      </c>
      <c r="L3969" s="9" t="s">
        <v>5155</v>
      </c>
      <c r="M3969" s="13"/>
      <c r="N3969" s="13"/>
      <c r="O3969" s="9"/>
      <c r="P3969" s="13"/>
      <c r="Q3969" s="13">
        <v>1</v>
      </c>
      <c r="R3969" s="9" t="s">
        <v>25</v>
      </c>
      <c r="S3969" s="9" t="s">
        <v>26</v>
      </c>
      <c r="T3969" s="9" t="s">
        <v>27</v>
      </c>
      <c r="U3969" s="13">
        <v>100000000</v>
      </c>
      <c r="V3969" s="13">
        <v>2016</v>
      </c>
      <c r="W3969" s="13">
        <v>744</v>
      </c>
      <c r="X3969" s="13">
        <v>6</v>
      </c>
      <c r="Y3969" s="13">
        <v>2.35</v>
      </c>
      <c r="Z3969" s="14">
        <v>0</v>
      </c>
    </row>
    <row r="3970" spans="1:26" x14ac:dyDescent="0.25">
      <c r="A3970" s="5" t="s">
        <v>20</v>
      </c>
      <c r="B3970" s="6" t="s">
        <v>3946</v>
      </c>
      <c r="C3970" s="11">
        <v>62</v>
      </c>
      <c r="D3970" s="11">
        <v>120</v>
      </c>
      <c r="E3970" s="11">
        <v>160</v>
      </c>
      <c r="F3970" s="11">
        <v>94</v>
      </c>
      <c r="G3970" s="6" t="s">
        <v>4261</v>
      </c>
      <c r="H3970" s="11">
        <v>559</v>
      </c>
      <c r="I3970" s="11"/>
      <c r="J3970" s="6" t="s">
        <v>3170</v>
      </c>
      <c r="K3970" s="6" t="s">
        <v>1074</v>
      </c>
      <c r="L3970" s="6" t="s">
        <v>5155</v>
      </c>
      <c r="M3970" s="11"/>
      <c r="N3970" s="11"/>
      <c r="O3970" s="6"/>
      <c r="P3970" s="11"/>
      <c r="Q3970" s="11">
        <v>167</v>
      </c>
      <c r="R3970" s="6" t="s">
        <v>25</v>
      </c>
      <c r="S3970" s="6" t="s">
        <v>34</v>
      </c>
      <c r="T3970" s="6" t="s">
        <v>1704</v>
      </c>
      <c r="U3970" s="11">
        <v>2000000</v>
      </c>
      <c r="V3970" s="11">
        <v>1966</v>
      </c>
      <c r="W3970" s="11">
        <v>269</v>
      </c>
      <c r="X3970" s="11">
        <v>7.9</v>
      </c>
      <c r="Y3970" s="11">
        <v>1.66</v>
      </c>
      <c r="Z3970" s="12">
        <v>2000</v>
      </c>
    </row>
    <row r="3971" spans="1:26" x14ac:dyDescent="0.25">
      <c r="A3971" s="8" t="s">
        <v>20</v>
      </c>
      <c r="B3971" s="9" t="s">
        <v>2559</v>
      </c>
      <c r="C3971" s="13">
        <v>161</v>
      </c>
      <c r="D3971" s="13">
        <v>121</v>
      </c>
      <c r="E3971" s="13">
        <v>0</v>
      </c>
      <c r="F3971" s="13">
        <v>682</v>
      </c>
      <c r="G3971" s="9" t="s">
        <v>1603</v>
      </c>
      <c r="H3971" s="13">
        <v>3000</v>
      </c>
      <c r="I3971" s="13"/>
      <c r="J3971" s="9" t="s">
        <v>1074</v>
      </c>
      <c r="K3971" s="9" t="s">
        <v>4459</v>
      </c>
      <c r="L3971" s="9"/>
      <c r="M3971" s="13"/>
      <c r="N3971" s="13"/>
      <c r="O3971" s="9"/>
      <c r="P3971" s="13"/>
      <c r="Q3971" s="13">
        <v>317</v>
      </c>
      <c r="R3971" s="9" t="s">
        <v>25</v>
      </c>
      <c r="S3971" s="9" t="s">
        <v>26</v>
      </c>
      <c r="T3971" s="9" t="s">
        <v>249</v>
      </c>
      <c r="U3971" s="13">
        <v>3800000</v>
      </c>
      <c r="V3971" s="13">
        <v>1976</v>
      </c>
      <c r="W3971" s="13">
        <v>977</v>
      </c>
      <c r="X3971" s="13">
        <v>8.1</v>
      </c>
      <c r="Y3971" s="13">
        <v>1.85</v>
      </c>
      <c r="Z3971" s="14">
        <v>17000</v>
      </c>
    </row>
    <row r="3972" spans="1:26" x14ac:dyDescent="0.25">
      <c r="A3972" s="5" t="s">
        <v>20</v>
      </c>
      <c r="B3972" s="6" t="s">
        <v>4262</v>
      </c>
      <c r="C3972" s="11">
        <v>157</v>
      </c>
      <c r="D3972" s="11">
        <v>226</v>
      </c>
      <c r="E3972" s="11">
        <v>149</v>
      </c>
      <c r="F3972" s="11">
        <v>248</v>
      </c>
      <c r="G3972" s="6" t="s">
        <v>4263</v>
      </c>
      <c r="H3972" s="11">
        <v>503</v>
      </c>
      <c r="I3972" s="11">
        <v>198655278</v>
      </c>
      <c r="J3972" s="6" t="s">
        <v>1074</v>
      </c>
      <c r="K3972" s="6" t="s">
        <v>5155</v>
      </c>
      <c r="L3972" s="6" t="s">
        <v>4459</v>
      </c>
      <c r="M3972" s="11" t="s">
        <v>5508</v>
      </c>
      <c r="N3972" s="11"/>
      <c r="O3972" s="6"/>
      <c r="P3972" s="11"/>
      <c r="Q3972" s="11">
        <v>706</v>
      </c>
      <c r="R3972" s="6" t="s">
        <v>25</v>
      </c>
      <c r="S3972" s="6" t="s">
        <v>26</v>
      </c>
      <c r="T3972" s="6" t="s">
        <v>126</v>
      </c>
      <c r="U3972" s="11">
        <v>3977000</v>
      </c>
      <c r="V3972" s="11">
        <v>1939</v>
      </c>
      <c r="W3972" s="11">
        <v>384</v>
      </c>
      <c r="X3972" s="11">
        <v>8.1999999999999993</v>
      </c>
      <c r="Y3972" s="11">
        <v>1.37</v>
      </c>
      <c r="Z3972" s="12">
        <v>16000</v>
      </c>
    </row>
    <row r="3973" spans="1:26" x14ac:dyDescent="0.25">
      <c r="A3973" s="8" t="s">
        <v>20</v>
      </c>
      <c r="B3973" s="9" t="s">
        <v>4264</v>
      </c>
      <c r="C3973" s="13">
        <v>31</v>
      </c>
      <c r="D3973" s="13">
        <v>104</v>
      </c>
      <c r="E3973" s="13">
        <v>10</v>
      </c>
      <c r="F3973" s="13">
        <v>196</v>
      </c>
      <c r="G3973" s="9" t="s">
        <v>167</v>
      </c>
      <c r="H3973" s="13">
        <v>507</v>
      </c>
      <c r="I3973" s="13">
        <v>143653</v>
      </c>
      <c r="J3973" s="9" t="s">
        <v>3170</v>
      </c>
      <c r="K3973" s="9" t="s">
        <v>1074</v>
      </c>
      <c r="L3973" s="9"/>
      <c r="M3973" s="13"/>
      <c r="N3973" s="13"/>
      <c r="O3973" s="9"/>
      <c r="P3973" s="13"/>
      <c r="Q3973" s="13">
        <v>10</v>
      </c>
      <c r="R3973" s="9" t="s">
        <v>25</v>
      </c>
      <c r="S3973" s="9" t="s">
        <v>34</v>
      </c>
      <c r="T3973" s="9" t="s">
        <v>27</v>
      </c>
      <c r="U3973" s="13">
        <v>4000000</v>
      </c>
      <c r="V3973" s="13">
        <v>2014</v>
      </c>
      <c r="W3973" s="13">
        <v>236</v>
      </c>
      <c r="X3973" s="13">
        <v>6</v>
      </c>
      <c r="Y3973" s="13">
        <v>2.35</v>
      </c>
      <c r="Z3973" s="14">
        <v>0</v>
      </c>
    </row>
    <row r="3974" spans="1:26" x14ac:dyDescent="0.25">
      <c r="A3974" s="5" t="s">
        <v>20</v>
      </c>
      <c r="B3974" s="6" t="s">
        <v>3934</v>
      </c>
      <c r="C3974" s="11">
        <v>53</v>
      </c>
      <c r="D3974" s="11">
        <v>152</v>
      </c>
      <c r="E3974" s="11">
        <v>541</v>
      </c>
      <c r="F3974" s="11">
        <v>288</v>
      </c>
      <c r="G3974" s="6" t="s">
        <v>4265</v>
      </c>
      <c r="H3974" s="11">
        <v>773</v>
      </c>
      <c r="I3974" s="11">
        <v>14873</v>
      </c>
      <c r="J3974" s="6" t="s">
        <v>378</v>
      </c>
      <c r="K3974" s="6" t="s">
        <v>5508</v>
      </c>
      <c r="L3974" s="6" t="s">
        <v>3495</v>
      </c>
      <c r="M3974" s="11"/>
      <c r="N3974" s="11"/>
      <c r="O3974" s="6"/>
      <c r="P3974" s="11"/>
      <c r="Q3974" s="11">
        <v>67</v>
      </c>
      <c r="R3974" s="6" t="s">
        <v>25</v>
      </c>
      <c r="S3974" s="6" t="s">
        <v>26</v>
      </c>
      <c r="T3974" s="6" t="s">
        <v>1704</v>
      </c>
      <c r="U3974" s="11">
        <v>3800000</v>
      </c>
      <c r="V3974" s="11">
        <v>1965</v>
      </c>
      <c r="W3974" s="11">
        <v>575</v>
      </c>
      <c r="X3974" s="11">
        <v>6.8</v>
      </c>
      <c r="Y3974" s="11">
        <v>2.35</v>
      </c>
      <c r="Z3974" s="12">
        <v>251</v>
      </c>
    </row>
    <row r="3975" spans="1:26" x14ac:dyDescent="0.25">
      <c r="A3975" s="8" t="s">
        <v>20</v>
      </c>
      <c r="B3975" s="9" t="s">
        <v>4266</v>
      </c>
      <c r="C3975" s="13">
        <v>1</v>
      </c>
      <c r="D3975" s="13">
        <v>92</v>
      </c>
      <c r="E3975" s="13">
        <v>2</v>
      </c>
      <c r="F3975" s="13">
        <v>601</v>
      </c>
      <c r="G3975" s="9" t="s">
        <v>1685</v>
      </c>
      <c r="H3975" s="13">
        <v>881</v>
      </c>
      <c r="I3975" s="13"/>
      <c r="J3975" s="9" t="s">
        <v>1074</v>
      </c>
      <c r="K3975" s="9"/>
      <c r="L3975" s="9"/>
      <c r="M3975" s="13"/>
      <c r="N3975" s="13"/>
      <c r="O3975" s="9"/>
      <c r="P3975" s="13"/>
      <c r="Q3975" s="13">
        <v>6</v>
      </c>
      <c r="R3975" s="9" t="s">
        <v>25</v>
      </c>
      <c r="S3975" s="9" t="s">
        <v>26</v>
      </c>
      <c r="T3975" s="9" t="s">
        <v>249</v>
      </c>
      <c r="U3975" s="13"/>
      <c r="V3975" s="13">
        <v>2009</v>
      </c>
      <c r="W3975" s="13">
        <v>826</v>
      </c>
      <c r="X3975" s="13">
        <v>7.3</v>
      </c>
      <c r="Y3975" s="13">
        <v>1.85</v>
      </c>
      <c r="Z3975" s="14">
        <v>237</v>
      </c>
    </row>
    <row r="3976" spans="1:26" x14ac:dyDescent="0.25">
      <c r="A3976" s="5" t="s">
        <v>20</v>
      </c>
      <c r="B3976" s="6" t="s">
        <v>4267</v>
      </c>
      <c r="C3976" s="11">
        <v>21</v>
      </c>
      <c r="D3976" s="11">
        <v>107</v>
      </c>
      <c r="E3976" s="11">
        <v>24</v>
      </c>
      <c r="F3976" s="11">
        <v>83</v>
      </c>
      <c r="G3976" s="6" t="s">
        <v>4268</v>
      </c>
      <c r="H3976" s="11">
        <v>277</v>
      </c>
      <c r="I3976" s="11">
        <v>8000000</v>
      </c>
      <c r="J3976" s="6" t="s">
        <v>3170</v>
      </c>
      <c r="K3976" s="6" t="s">
        <v>599</v>
      </c>
      <c r="L3976" s="6" t="s">
        <v>3976</v>
      </c>
      <c r="M3976" s="11" t="s">
        <v>4459</v>
      </c>
      <c r="N3976" s="11" t="s">
        <v>3495</v>
      </c>
      <c r="O3976" s="6"/>
      <c r="P3976" s="11"/>
      <c r="Q3976" s="11">
        <v>90</v>
      </c>
      <c r="R3976" s="6" t="s">
        <v>25</v>
      </c>
      <c r="S3976" s="6" t="s">
        <v>26</v>
      </c>
      <c r="T3976" s="6" t="s">
        <v>3688</v>
      </c>
      <c r="U3976" s="11">
        <v>3768785</v>
      </c>
      <c r="V3976" s="11">
        <v>1950</v>
      </c>
      <c r="W3976" s="11">
        <v>244</v>
      </c>
      <c r="X3976" s="11">
        <v>7</v>
      </c>
      <c r="Y3976" s="11">
        <v>1.37</v>
      </c>
      <c r="Z3976" s="12">
        <v>456</v>
      </c>
    </row>
    <row r="3977" spans="1:26" x14ac:dyDescent="0.25">
      <c r="A3977" s="8" t="s">
        <v>20</v>
      </c>
      <c r="B3977" s="9" t="s">
        <v>4269</v>
      </c>
      <c r="C3977" s="13">
        <v>246</v>
      </c>
      <c r="D3977" s="13">
        <v>97</v>
      </c>
      <c r="E3977" s="13">
        <v>69</v>
      </c>
      <c r="F3977" s="13">
        <v>106</v>
      </c>
      <c r="G3977" s="9" t="s">
        <v>512</v>
      </c>
      <c r="H3977" s="13">
        <v>414</v>
      </c>
      <c r="I3977" s="13">
        <v>304137</v>
      </c>
      <c r="J3977" s="9" t="s">
        <v>599</v>
      </c>
      <c r="K3977" s="9" t="s">
        <v>5507</v>
      </c>
      <c r="L3977" s="9" t="s">
        <v>1074</v>
      </c>
      <c r="M3977" s="13"/>
      <c r="N3977" s="13"/>
      <c r="O3977" s="9"/>
      <c r="P3977" s="13"/>
      <c r="Q3977" s="13">
        <v>148</v>
      </c>
      <c r="R3977" s="9" t="s">
        <v>25</v>
      </c>
      <c r="S3977" s="9" t="s">
        <v>34</v>
      </c>
      <c r="T3977" s="9" t="s">
        <v>249</v>
      </c>
      <c r="U3977" s="13"/>
      <c r="V3977" s="13">
        <v>2010</v>
      </c>
      <c r="W3977" s="13">
        <v>365</v>
      </c>
      <c r="X3977" s="13">
        <v>7.3</v>
      </c>
      <c r="Y3977" s="13">
        <v>1.85</v>
      </c>
      <c r="Z3977" s="14">
        <v>17000</v>
      </c>
    </row>
    <row r="3978" spans="1:26" x14ac:dyDescent="0.25">
      <c r="A3978" s="5" t="s">
        <v>20</v>
      </c>
      <c r="B3978" s="6" t="s">
        <v>4270</v>
      </c>
      <c r="C3978" s="11">
        <v>42</v>
      </c>
      <c r="D3978" s="11">
        <v>115</v>
      </c>
      <c r="E3978" s="11">
        <v>6</v>
      </c>
      <c r="F3978" s="11">
        <v>24</v>
      </c>
      <c r="G3978" s="6" t="s">
        <v>4271</v>
      </c>
      <c r="H3978" s="11">
        <v>119</v>
      </c>
      <c r="I3978" s="11"/>
      <c r="J3978" s="6" t="s">
        <v>1074</v>
      </c>
      <c r="K3978" s="6"/>
      <c r="L3978" s="6"/>
      <c r="M3978" s="11"/>
      <c r="N3978" s="11"/>
      <c r="O3978" s="6"/>
      <c r="P3978" s="11"/>
      <c r="Q3978" s="11">
        <v>35</v>
      </c>
      <c r="R3978" s="6" t="s">
        <v>3400</v>
      </c>
      <c r="S3978" s="6" t="s">
        <v>3866</v>
      </c>
      <c r="T3978" s="6" t="s">
        <v>249</v>
      </c>
      <c r="U3978" s="11">
        <v>8000000</v>
      </c>
      <c r="V3978" s="11">
        <v>2005</v>
      </c>
      <c r="W3978" s="11">
        <v>69</v>
      </c>
      <c r="X3978" s="11">
        <v>7.5</v>
      </c>
      <c r="Y3978" s="11">
        <v>2.35</v>
      </c>
      <c r="Z3978" s="12">
        <v>385</v>
      </c>
    </row>
    <row r="3979" spans="1:26" x14ac:dyDescent="0.25">
      <c r="A3979" s="8" t="s">
        <v>20</v>
      </c>
      <c r="B3979" s="9" t="s">
        <v>4272</v>
      </c>
      <c r="C3979" s="13">
        <v>78</v>
      </c>
      <c r="D3979" s="13">
        <v>95</v>
      </c>
      <c r="E3979" s="13">
        <v>89</v>
      </c>
      <c r="F3979" s="13">
        <v>388</v>
      </c>
      <c r="G3979" s="9" t="s">
        <v>2169</v>
      </c>
      <c r="H3979" s="13">
        <v>963</v>
      </c>
      <c r="I3979" s="13">
        <v>37606</v>
      </c>
      <c r="J3979" s="9" t="s">
        <v>599</v>
      </c>
      <c r="K3979" s="9" t="s">
        <v>5507</v>
      </c>
      <c r="L3979" s="9" t="s">
        <v>1074</v>
      </c>
      <c r="M3979" s="13"/>
      <c r="N3979" s="13"/>
      <c r="O3979" s="9"/>
      <c r="P3979" s="13"/>
      <c r="Q3979" s="13">
        <v>90</v>
      </c>
      <c r="R3979" s="9" t="s">
        <v>25</v>
      </c>
      <c r="S3979" s="9" t="s">
        <v>121</v>
      </c>
      <c r="T3979" s="9" t="s">
        <v>249</v>
      </c>
      <c r="U3979" s="13">
        <v>3500000</v>
      </c>
      <c r="V3979" s="13">
        <v>2009</v>
      </c>
      <c r="W3979" s="13">
        <v>654</v>
      </c>
      <c r="X3979" s="13">
        <v>6.8</v>
      </c>
      <c r="Y3979" s="13">
        <v>2.35</v>
      </c>
      <c r="Z3979" s="14">
        <v>0</v>
      </c>
    </row>
    <row r="3980" spans="1:26" x14ac:dyDescent="0.25">
      <c r="A3980" s="5" t="s">
        <v>20</v>
      </c>
      <c r="B3980" s="6" t="s">
        <v>4273</v>
      </c>
      <c r="C3980" s="11">
        <v>41</v>
      </c>
      <c r="D3980" s="11">
        <v>102</v>
      </c>
      <c r="E3980" s="11">
        <v>136</v>
      </c>
      <c r="F3980" s="11">
        <v>48</v>
      </c>
      <c r="G3980" s="6" t="s">
        <v>4274</v>
      </c>
      <c r="H3980" s="11">
        <v>89</v>
      </c>
      <c r="I3980" s="11">
        <v>2956000</v>
      </c>
      <c r="J3980" s="6" t="s">
        <v>378</v>
      </c>
      <c r="K3980" s="6" t="s">
        <v>599</v>
      </c>
      <c r="L3980" s="6" t="s">
        <v>3976</v>
      </c>
      <c r="M3980" s="11" t="s">
        <v>4459</v>
      </c>
      <c r="N3980" s="11"/>
      <c r="O3980" s="6"/>
      <c r="P3980" s="11"/>
      <c r="Q3980" s="11">
        <v>54</v>
      </c>
      <c r="R3980" s="6" t="s">
        <v>25</v>
      </c>
      <c r="S3980" s="6" t="s">
        <v>26</v>
      </c>
      <c r="T3980" s="6" t="s">
        <v>1704</v>
      </c>
      <c r="U3980" s="11">
        <v>3700000</v>
      </c>
      <c r="V3980" s="11">
        <v>1948</v>
      </c>
      <c r="W3980" s="11">
        <v>78</v>
      </c>
      <c r="X3980" s="11">
        <v>7.1</v>
      </c>
      <c r="Y3980" s="11">
        <v>1.37</v>
      </c>
      <c r="Z3980" s="12">
        <v>359</v>
      </c>
    </row>
    <row r="3981" spans="1:26" x14ac:dyDescent="0.25">
      <c r="A3981" s="8" t="s">
        <v>20</v>
      </c>
      <c r="B3981" s="9" t="s">
        <v>4275</v>
      </c>
      <c r="C3981" s="13">
        <v>61</v>
      </c>
      <c r="D3981" s="13">
        <v>99</v>
      </c>
      <c r="E3981" s="13">
        <v>29</v>
      </c>
      <c r="F3981" s="13">
        <v>64</v>
      </c>
      <c r="G3981" s="9" t="s">
        <v>2863</v>
      </c>
      <c r="H3981" s="13">
        <v>117</v>
      </c>
      <c r="I3981" s="13">
        <v>19959</v>
      </c>
      <c r="J3981" s="9" t="s">
        <v>1074</v>
      </c>
      <c r="K3981" s="9"/>
      <c r="L3981" s="9"/>
      <c r="M3981" s="13"/>
      <c r="N3981" s="13"/>
      <c r="O3981" s="9"/>
      <c r="P3981" s="13"/>
      <c r="Q3981" s="13">
        <v>14</v>
      </c>
      <c r="R3981" s="9" t="s">
        <v>25</v>
      </c>
      <c r="S3981" s="9" t="s">
        <v>2265</v>
      </c>
      <c r="T3981" s="9" t="s">
        <v>249</v>
      </c>
      <c r="U3981" s="13">
        <v>3800000</v>
      </c>
      <c r="V3981" s="13">
        <v>2009</v>
      </c>
      <c r="W3981" s="13">
        <v>64</v>
      </c>
      <c r="X3981" s="13">
        <v>6.9</v>
      </c>
      <c r="Y3981" s="13">
        <v>2.35</v>
      </c>
      <c r="Z3981" s="14">
        <v>0</v>
      </c>
    </row>
    <row r="3982" spans="1:26" x14ac:dyDescent="0.25">
      <c r="A3982" s="5" t="s">
        <v>20</v>
      </c>
      <c r="B3982" s="6" t="s">
        <v>2875</v>
      </c>
      <c r="C3982" s="11">
        <v>112</v>
      </c>
      <c r="D3982" s="11">
        <v>109</v>
      </c>
      <c r="E3982" s="11">
        <v>13</v>
      </c>
      <c r="F3982" s="11">
        <v>480</v>
      </c>
      <c r="G3982" s="6" t="s">
        <v>1411</v>
      </c>
      <c r="H3982" s="11">
        <v>3000</v>
      </c>
      <c r="I3982" s="11">
        <v>2706659</v>
      </c>
      <c r="J3982" s="6" t="s">
        <v>599</v>
      </c>
      <c r="K3982" s="6" t="s">
        <v>1074</v>
      </c>
      <c r="L3982" s="6"/>
      <c r="M3982" s="11"/>
      <c r="N3982" s="11"/>
      <c r="O3982" s="6"/>
      <c r="P3982" s="11"/>
      <c r="Q3982" s="11">
        <v>172</v>
      </c>
      <c r="R3982" s="6" t="s">
        <v>25</v>
      </c>
      <c r="S3982" s="6" t="s">
        <v>34</v>
      </c>
      <c r="T3982" s="6" t="s">
        <v>249</v>
      </c>
      <c r="U3982" s="11">
        <v>2000000</v>
      </c>
      <c r="V3982" s="11">
        <v>2006</v>
      </c>
      <c r="W3982" s="11">
        <v>796</v>
      </c>
      <c r="X3982" s="11">
        <v>6.9</v>
      </c>
      <c r="Y3982" s="11">
        <v>1.85</v>
      </c>
      <c r="Z3982" s="12">
        <v>0</v>
      </c>
    </row>
    <row r="3983" spans="1:26" x14ac:dyDescent="0.25">
      <c r="A3983" s="8" t="s">
        <v>20</v>
      </c>
      <c r="B3983" s="9" t="s">
        <v>1489</v>
      </c>
      <c r="C3983" s="13">
        <v>349</v>
      </c>
      <c r="D3983" s="13">
        <v>113</v>
      </c>
      <c r="E3983" s="13">
        <v>174</v>
      </c>
      <c r="F3983" s="13">
        <v>767</v>
      </c>
      <c r="G3983" s="9" t="s">
        <v>67</v>
      </c>
      <c r="H3983" s="13">
        <v>14000</v>
      </c>
      <c r="I3983" s="13">
        <v>61094903</v>
      </c>
      <c r="J3983" s="9" t="s">
        <v>497</v>
      </c>
      <c r="K3983" s="9" t="s">
        <v>5505</v>
      </c>
      <c r="L3983" s="9" t="s">
        <v>2604</v>
      </c>
      <c r="M3983" s="13"/>
      <c r="N3983" s="13"/>
      <c r="O3983" s="9"/>
      <c r="P3983" s="13"/>
      <c r="Q3983" s="13">
        <v>332</v>
      </c>
      <c r="R3983" s="9" t="s">
        <v>25</v>
      </c>
      <c r="S3983" s="9" t="s">
        <v>34</v>
      </c>
      <c r="T3983" s="9" t="s">
        <v>27</v>
      </c>
      <c r="U3983" s="13">
        <v>30000000</v>
      </c>
      <c r="V3983" s="13">
        <v>2011</v>
      </c>
      <c r="W3983" s="13">
        <v>902</v>
      </c>
      <c r="X3983" s="13">
        <v>6.9</v>
      </c>
      <c r="Y3983" s="13">
        <v>2.35</v>
      </c>
      <c r="Z3983" s="14">
        <v>29000</v>
      </c>
    </row>
    <row r="3984" spans="1:26" x14ac:dyDescent="0.25">
      <c r="A3984" s="5" t="s">
        <v>20</v>
      </c>
      <c r="B3984" s="6" t="s">
        <v>42</v>
      </c>
      <c r="C3984" s="11">
        <v>55</v>
      </c>
      <c r="D3984" s="11">
        <v>25</v>
      </c>
      <c r="E3984" s="11"/>
      <c r="F3984" s="11">
        <v>395</v>
      </c>
      <c r="G3984" s="6" t="s">
        <v>4276</v>
      </c>
      <c r="H3984" s="11">
        <v>443</v>
      </c>
      <c r="I3984" s="11"/>
      <c r="J3984" s="6" t="s">
        <v>599</v>
      </c>
      <c r="K3984" s="6" t="s">
        <v>1074</v>
      </c>
      <c r="L3984" s="6" t="s">
        <v>5508</v>
      </c>
      <c r="M3984" s="11"/>
      <c r="N3984" s="11"/>
      <c r="O3984" s="6"/>
      <c r="P3984" s="11"/>
      <c r="Q3984" s="11">
        <v>147</v>
      </c>
      <c r="R3984" s="6" t="s">
        <v>25</v>
      </c>
      <c r="S3984" s="6" t="s">
        <v>26</v>
      </c>
      <c r="T3984" s="6" t="s">
        <v>568</v>
      </c>
      <c r="U3984" s="11"/>
      <c r="V3984" s="11"/>
      <c r="W3984" s="11">
        <v>421</v>
      </c>
      <c r="X3984" s="11">
        <v>8.4</v>
      </c>
      <c r="Y3984" s="11">
        <v>4</v>
      </c>
      <c r="Z3984" s="12">
        <v>0</v>
      </c>
    </row>
    <row r="3985" spans="1:26" x14ac:dyDescent="0.25">
      <c r="A3985" s="8" t="s">
        <v>309</v>
      </c>
      <c r="B3985" s="9" t="s">
        <v>2502</v>
      </c>
      <c r="C3985" s="13">
        <v>88</v>
      </c>
      <c r="D3985" s="13">
        <v>113</v>
      </c>
      <c r="E3985" s="13">
        <v>154</v>
      </c>
      <c r="F3985" s="13">
        <v>77</v>
      </c>
      <c r="G3985" s="9" t="s">
        <v>4277</v>
      </c>
      <c r="H3985" s="13">
        <v>183</v>
      </c>
      <c r="I3985" s="13"/>
      <c r="J3985" s="9" t="s">
        <v>1074</v>
      </c>
      <c r="K3985" s="9"/>
      <c r="L3985" s="9"/>
      <c r="M3985" s="13"/>
      <c r="N3985" s="13"/>
      <c r="O3985" s="9"/>
      <c r="P3985" s="13"/>
      <c r="Q3985" s="13">
        <v>334</v>
      </c>
      <c r="R3985" s="9" t="s">
        <v>25</v>
      </c>
      <c r="S3985" s="9" t="s">
        <v>26</v>
      </c>
      <c r="T3985" s="9" t="s">
        <v>1992</v>
      </c>
      <c r="U3985" s="13">
        <v>3600000</v>
      </c>
      <c r="V3985" s="13">
        <v>1969</v>
      </c>
      <c r="W3985" s="13">
        <v>89</v>
      </c>
      <c r="X3985" s="13">
        <v>7.9</v>
      </c>
      <c r="Y3985" s="13">
        <v>1.85</v>
      </c>
      <c r="Z3985" s="14">
        <v>0</v>
      </c>
    </row>
    <row r="3986" spans="1:26" x14ac:dyDescent="0.25">
      <c r="A3986" s="5" t="s">
        <v>20</v>
      </c>
      <c r="B3986" s="6" t="s">
        <v>3129</v>
      </c>
      <c r="C3986" s="11">
        <v>122</v>
      </c>
      <c r="D3986" s="11">
        <v>91</v>
      </c>
      <c r="E3986" s="11">
        <v>11</v>
      </c>
      <c r="F3986" s="11">
        <v>121</v>
      </c>
      <c r="G3986" s="6" t="s">
        <v>93</v>
      </c>
      <c r="H3986" s="11">
        <v>1000</v>
      </c>
      <c r="I3986" s="11">
        <v>45857453</v>
      </c>
      <c r="J3986" s="6" t="s">
        <v>599</v>
      </c>
      <c r="K3986" s="6" t="s">
        <v>1074</v>
      </c>
      <c r="L3986" s="6" t="s">
        <v>2909</v>
      </c>
      <c r="M3986" s="11"/>
      <c r="N3986" s="11"/>
      <c r="O3986" s="6"/>
      <c r="P3986" s="11"/>
      <c r="Q3986" s="11">
        <v>174</v>
      </c>
      <c r="R3986" s="6" t="s">
        <v>25</v>
      </c>
      <c r="S3986" s="6" t="s">
        <v>34</v>
      </c>
      <c r="T3986" s="6" t="s">
        <v>249</v>
      </c>
      <c r="U3986" s="11">
        <v>3500000</v>
      </c>
      <c r="V3986" s="11">
        <v>1997</v>
      </c>
      <c r="W3986" s="11">
        <v>891</v>
      </c>
      <c r="X3986" s="11">
        <v>7.2</v>
      </c>
      <c r="Y3986" s="11">
        <v>1.85</v>
      </c>
      <c r="Z3986" s="12">
        <v>0</v>
      </c>
    </row>
    <row r="3987" spans="1:26" x14ac:dyDescent="0.25">
      <c r="A3987" s="8" t="s">
        <v>20</v>
      </c>
      <c r="B3987" s="9" t="s">
        <v>4278</v>
      </c>
      <c r="C3987" s="13">
        <v>134</v>
      </c>
      <c r="D3987" s="13">
        <v>88</v>
      </c>
      <c r="E3987" s="13">
        <v>104</v>
      </c>
      <c r="F3987" s="13">
        <v>318</v>
      </c>
      <c r="G3987" s="9" t="s">
        <v>4279</v>
      </c>
      <c r="H3987" s="13">
        <v>628</v>
      </c>
      <c r="I3987" s="13">
        <v>83400000</v>
      </c>
      <c r="J3987" s="9" t="s">
        <v>599</v>
      </c>
      <c r="K3987" s="9"/>
      <c r="L3987" s="9"/>
      <c r="M3987" s="13"/>
      <c r="N3987" s="13"/>
      <c r="O3987" s="9"/>
      <c r="P3987" s="13"/>
      <c r="Q3987" s="13">
        <v>427</v>
      </c>
      <c r="R3987" s="9" t="s">
        <v>25</v>
      </c>
      <c r="S3987" s="9" t="s">
        <v>26</v>
      </c>
      <c r="T3987" s="9" t="s">
        <v>54</v>
      </c>
      <c r="U3987" s="13">
        <v>3500000</v>
      </c>
      <c r="V3987" s="13">
        <v>1980</v>
      </c>
      <c r="W3987" s="13">
        <v>575</v>
      </c>
      <c r="X3987" s="13">
        <v>7.8</v>
      </c>
      <c r="Y3987" s="13">
        <v>1.85</v>
      </c>
      <c r="Z3987" s="14">
        <v>16000</v>
      </c>
    </row>
    <row r="3988" spans="1:26" x14ac:dyDescent="0.25">
      <c r="A3988" s="5" t="s">
        <v>20</v>
      </c>
      <c r="B3988" s="6" t="s">
        <v>4280</v>
      </c>
      <c r="C3988" s="11">
        <v>11</v>
      </c>
      <c r="D3988" s="11">
        <v>88</v>
      </c>
      <c r="E3988" s="11">
        <v>2</v>
      </c>
      <c r="F3988" s="11">
        <v>6</v>
      </c>
      <c r="G3988" s="6" t="s">
        <v>966</v>
      </c>
      <c r="H3988" s="11">
        <v>2000</v>
      </c>
      <c r="I3988" s="11"/>
      <c r="J3988" s="6" t="s">
        <v>497</v>
      </c>
      <c r="K3988" s="6" t="s">
        <v>2604</v>
      </c>
      <c r="L3988" s="6"/>
      <c r="M3988" s="11"/>
      <c r="N3988" s="11"/>
      <c r="O3988" s="6"/>
      <c r="P3988" s="11"/>
      <c r="Q3988" s="11">
        <v>14</v>
      </c>
      <c r="R3988" s="6" t="s">
        <v>25</v>
      </c>
      <c r="S3988" s="6" t="s">
        <v>26</v>
      </c>
      <c r="T3988" s="6" t="s">
        <v>249</v>
      </c>
      <c r="U3988" s="11">
        <v>5000000</v>
      </c>
      <c r="V3988" s="11">
        <v>2015</v>
      </c>
      <c r="W3988" s="11">
        <v>872</v>
      </c>
      <c r="X3988" s="11">
        <v>3.5</v>
      </c>
      <c r="Y3988" s="11">
        <v>1.33</v>
      </c>
      <c r="Z3988" s="12">
        <v>358</v>
      </c>
    </row>
    <row r="3989" spans="1:26" x14ac:dyDescent="0.25">
      <c r="A3989" s="8" t="s">
        <v>309</v>
      </c>
      <c r="B3989" s="9" t="s">
        <v>991</v>
      </c>
      <c r="C3989" s="13">
        <v>20</v>
      </c>
      <c r="D3989" s="13">
        <v>97</v>
      </c>
      <c r="E3989" s="13">
        <v>473</v>
      </c>
      <c r="F3989" s="13">
        <v>624</v>
      </c>
      <c r="G3989" s="9" t="s">
        <v>1203</v>
      </c>
      <c r="H3989" s="13">
        <v>826</v>
      </c>
      <c r="I3989" s="13">
        <v>27900000</v>
      </c>
      <c r="J3989" s="9" t="s">
        <v>599</v>
      </c>
      <c r="K3989" s="9" t="s">
        <v>1074</v>
      </c>
      <c r="L3989" s="9"/>
      <c r="M3989" s="13"/>
      <c r="N3989" s="13"/>
      <c r="O3989" s="9"/>
      <c r="P3989" s="13"/>
      <c r="Q3989" s="13">
        <v>157</v>
      </c>
      <c r="R3989" s="9" t="s">
        <v>25</v>
      </c>
      <c r="S3989" s="9" t="s">
        <v>26</v>
      </c>
      <c r="T3989" s="9" t="s">
        <v>249</v>
      </c>
      <c r="U3989" s="13">
        <v>3500000</v>
      </c>
      <c r="V3989" s="13">
        <v>1995</v>
      </c>
      <c r="W3989" s="13">
        <v>723</v>
      </c>
      <c r="X3989" s="13">
        <v>7.3</v>
      </c>
      <c r="Y3989" s="13">
        <v>1.85</v>
      </c>
      <c r="Z3989" s="14">
        <v>8000</v>
      </c>
    </row>
    <row r="3990" spans="1:26" x14ac:dyDescent="0.25">
      <c r="A3990" s="5" t="s">
        <v>20</v>
      </c>
      <c r="B3990" s="6" t="s">
        <v>888</v>
      </c>
      <c r="C3990" s="11">
        <v>28</v>
      </c>
      <c r="D3990" s="11">
        <v>97</v>
      </c>
      <c r="E3990" s="11">
        <v>117</v>
      </c>
      <c r="F3990" s="11">
        <v>556</v>
      </c>
      <c r="G3990" s="6" t="s">
        <v>942</v>
      </c>
      <c r="H3990" s="11">
        <v>851</v>
      </c>
      <c r="I3990" s="11">
        <v>27900000</v>
      </c>
      <c r="J3990" s="6" t="s">
        <v>5507</v>
      </c>
      <c r="K3990" s="6" t="s">
        <v>1074</v>
      </c>
      <c r="L3990" s="6" t="s">
        <v>2604</v>
      </c>
      <c r="M3990" s="11"/>
      <c r="N3990" s="11"/>
      <c r="O3990" s="6"/>
      <c r="P3990" s="11"/>
      <c r="Q3990" s="11">
        <v>96</v>
      </c>
      <c r="R3990" s="6" t="s">
        <v>25</v>
      </c>
      <c r="S3990" s="6" t="s">
        <v>26</v>
      </c>
      <c r="T3990" s="6" t="s">
        <v>249</v>
      </c>
      <c r="U3990" s="11">
        <v>3500000</v>
      </c>
      <c r="V3990" s="11">
        <v>1993</v>
      </c>
      <c r="W3990" s="11">
        <v>582</v>
      </c>
      <c r="X3990" s="11">
        <v>7.5</v>
      </c>
      <c r="Y3990" s="11">
        <v>1.85</v>
      </c>
      <c r="Z3990" s="12">
        <v>0</v>
      </c>
    </row>
    <row r="3991" spans="1:26" x14ac:dyDescent="0.25">
      <c r="A3991" s="8" t="s">
        <v>20</v>
      </c>
      <c r="B3991" s="9" t="s">
        <v>42</v>
      </c>
      <c r="C3991" s="13">
        <v>22</v>
      </c>
      <c r="D3991" s="13">
        <v>42</v>
      </c>
      <c r="E3991" s="13"/>
      <c r="F3991" s="13">
        <v>496</v>
      </c>
      <c r="G3991" s="9" t="s">
        <v>813</v>
      </c>
      <c r="H3991" s="13">
        <v>912</v>
      </c>
      <c r="I3991" s="13"/>
      <c r="J3991" s="9" t="s">
        <v>1074</v>
      </c>
      <c r="K3991" s="9" t="s">
        <v>2909</v>
      </c>
      <c r="L3991" s="9"/>
      <c r="M3991" s="13"/>
      <c r="N3991" s="13"/>
      <c r="O3991" s="9"/>
      <c r="P3991" s="13"/>
      <c r="Q3991" s="13">
        <v>92</v>
      </c>
      <c r="R3991" s="9" t="s">
        <v>25</v>
      </c>
      <c r="S3991" s="9" t="s">
        <v>26</v>
      </c>
      <c r="T3991" s="9" t="s">
        <v>436</v>
      </c>
      <c r="U3991" s="13"/>
      <c r="V3991" s="13"/>
      <c r="W3991" s="13">
        <v>906</v>
      </c>
      <c r="X3991" s="13">
        <v>7.8</v>
      </c>
      <c r="Y3991" s="13">
        <v>16</v>
      </c>
      <c r="Z3991" s="14">
        <v>14000</v>
      </c>
    </row>
    <row r="3992" spans="1:26" x14ac:dyDescent="0.25">
      <c r="A3992" s="5" t="s">
        <v>20</v>
      </c>
      <c r="B3992" s="6" t="s">
        <v>4281</v>
      </c>
      <c r="C3992" s="11">
        <v>95</v>
      </c>
      <c r="D3992" s="11">
        <v>85</v>
      </c>
      <c r="E3992" s="11">
        <v>10</v>
      </c>
      <c r="F3992" s="11">
        <v>178</v>
      </c>
      <c r="G3992" s="6" t="s">
        <v>1393</v>
      </c>
      <c r="H3992" s="11">
        <v>3000</v>
      </c>
      <c r="I3992" s="11">
        <v>14000000</v>
      </c>
      <c r="J3992" s="6" t="s">
        <v>599</v>
      </c>
      <c r="K3992" s="6" t="s">
        <v>478</v>
      </c>
      <c r="L3992" s="6" t="s">
        <v>1786</v>
      </c>
      <c r="M3992" s="11" t="s">
        <v>2604</v>
      </c>
      <c r="N3992" s="11"/>
      <c r="O3992" s="6"/>
      <c r="P3992" s="11"/>
      <c r="Q3992" s="11">
        <v>118</v>
      </c>
      <c r="R3992" s="6" t="s">
        <v>25</v>
      </c>
      <c r="S3992" s="6" t="s">
        <v>26</v>
      </c>
      <c r="T3992" s="6" t="s">
        <v>249</v>
      </c>
      <c r="U3992" s="11">
        <v>3500000</v>
      </c>
      <c r="V3992" s="11">
        <v>1987</v>
      </c>
      <c r="W3992" s="11">
        <v>273</v>
      </c>
      <c r="X3992" s="11">
        <v>6</v>
      </c>
      <c r="Y3992" s="11">
        <v>1.85</v>
      </c>
      <c r="Z3992" s="12">
        <v>1000</v>
      </c>
    </row>
    <row r="3993" spans="1:26" x14ac:dyDescent="0.25">
      <c r="A3993" s="8" t="s">
        <v>20</v>
      </c>
      <c r="B3993" s="9" t="s">
        <v>3934</v>
      </c>
      <c r="C3993" s="13">
        <v>31</v>
      </c>
      <c r="D3993" s="13">
        <v>121</v>
      </c>
      <c r="E3993" s="13">
        <v>541</v>
      </c>
      <c r="F3993" s="13">
        <v>242</v>
      </c>
      <c r="G3993" s="9" t="s">
        <v>1875</v>
      </c>
      <c r="H3993" s="13">
        <v>575</v>
      </c>
      <c r="I3993" s="13"/>
      <c r="J3993" s="9" t="s">
        <v>599</v>
      </c>
      <c r="K3993" s="9" t="s">
        <v>1074</v>
      </c>
      <c r="L3993" s="9" t="s">
        <v>4459</v>
      </c>
      <c r="M3993" s="13" t="s">
        <v>3495</v>
      </c>
      <c r="N3993" s="13"/>
      <c r="O3993" s="9"/>
      <c r="P3993" s="13"/>
      <c r="Q3993" s="13">
        <v>62</v>
      </c>
      <c r="R3993" s="9" t="s">
        <v>25</v>
      </c>
      <c r="S3993" s="9" t="s">
        <v>26</v>
      </c>
      <c r="T3993" s="9" t="s">
        <v>249</v>
      </c>
      <c r="U3993" s="13">
        <v>3716946</v>
      </c>
      <c r="V3993" s="13">
        <v>1970</v>
      </c>
      <c r="W3993" s="13">
        <v>372</v>
      </c>
      <c r="X3993" s="13">
        <v>7.3</v>
      </c>
      <c r="Y3993" s="13">
        <v>1.85</v>
      </c>
      <c r="Z3993" s="14">
        <v>357</v>
      </c>
    </row>
    <row r="3994" spans="1:26" x14ac:dyDescent="0.25">
      <c r="A3994" s="5" t="s">
        <v>309</v>
      </c>
      <c r="B3994" s="6" t="s">
        <v>4282</v>
      </c>
      <c r="C3994" s="11">
        <v>79</v>
      </c>
      <c r="D3994" s="11">
        <v>134</v>
      </c>
      <c r="E3994" s="11">
        <v>174</v>
      </c>
      <c r="F3994" s="11">
        <v>188</v>
      </c>
      <c r="G3994" s="6" t="s">
        <v>1116</v>
      </c>
      <c r="H3994" s="11">
        <v>255</v>
      </c>
      <c r="I3994" s="11"/>
      <c r="J3994" s="6" t="s">
        <v>3170</v>
      </c>
      <c r="K3994" s="6" t="s">
        <v>5507</v>
      </c>
      <c r="L3994" s="6" t="s">
        <v>1074</v>
      </c>
      <c r="M3994" s="11" t="s">
        <v>5155</v>
      </c>
      <c r="N3994" s="11"/>
      <c r="O3994" s="6"/>
      <c r="P3994" s="11"/>
      <c r="Q3994" s="11">
        <v>128</v>
      </c>
      <c r="R3994" s="6" t="s">
        <v>25</v>
      </c>
      <c r="S3994" s="6" t="s">
        <v>26</v>
      </c>
      <c r="T3994" s="6" t="s">
        <v>1704</v>
      </c>
      <c r="U3994" s="11">
        <v>3500000</v>
      </c>
      <c r="V3994" s="11">
        <v>1967</v>
      </c>
      <c r="W3994" s="11">
        <v>220</v>
      </c>
      <c r="X3994" s="11">
        <v>8</v>
      </c>
      <c r="Y3994" s="11">
        <v>2.35</v>
      </c>
      <c r="Z3994" s="12">
        <v>0</v>
      </c>
    </row>
    <row r="3995" spans="1:26" x14ac:dyDescent="0.25">
      <c r="A3995" s="8" t="s">
        <v>20</v>
      </c>
      <c r="B3995" s="9" t="s">
        <v>3946</v>
      </c>
      <c r="C3995" s="13">
        <v>25</v>
      </c>
      <c r="D3995" s="13">
        <v>149</v>
      </c>
      <c r="E3995" s="13">
        <v>160</v>
      </c>
      <c r="F3995" s="13">
        <v>75</v>
      </c>
      <c r="G3995" s="9" t="s">
        <v>4284</v>
      </c>
      <c r="H3995" s="13">
        <v>157</v>
      </c>
      <c r="I3995" s="13"/>
      <c r="J3995" s="9" t="s">
        <v>1074</v>
      </c>
      <c r="K3995" s="9"/>
      <c r="L3995" s="9"/>
      <c r="M3995" s="13"/>
      <c r="N3995" s="13"/>
      <c r="O3995" s="9"/>
      <c r="P3995" s="13"/>
      <c r="Q3995" s="13">
        <v>83</v>
      </c>
      <c r="R3995" s="9" t="s">
        <v>25</v>
      </c>
      <c r="S3995" s="9" t="s">
        <v>26</v>
      </c>
      <c r="T3995" s="9" t="s">
        <v>1430</v>
      </c>
      <c r="U3995" s="13">
        <v>3500000</v>
      </c>
      <c r="V3995" s="13">
        <v>1959</v>
      </c>
      <c r="W3995" s="13">
        <v>139</v>
      </c>
      <c r="X3995" s="13">
        <v>7.6</v>
      </c>
      <c r="Y3995" s="13">
        <v>1.78</v>
      </c>
      <c r="Z3995" s="14">
        <v>930</v>
      </c>
    </row>
    <row r="3996" spans="1:26" x14ac:dyDescent="0.25">
      <c r="A3996" s="5" t="s">
        <v>20</v>
      </c>
      <c r="B3996" s="6" t="s">
        <v>2968</v>
      </c>
      <c r="C3996" s="11">
        <v>22</v>
      </c>
      <c r="D3996" s="11">
        <v>121</v>
      </c>
      <c r="E3996" s="11">
        <v>22</v>
      </c>
      <c r="F3996" s="11">
        <v>367</v>
      </c>
      <c r="G3996" s="6" t="s">
        <v>1194</v>
      </c>
      <c r="H3996" s="11">
        <v>606</v>
      </c>
      <c r="I3996" s="11"/>
      <c r="J3996" s="6" t="s">
        <v>497</v>
      </c>
      <c r="K3996" s="6" t="s">
        <v>5507</v>
      </c>
      <c r="L3996" s="6" t="s">
        <v>1074</v>
      </c>
      <c r="M3996" s="11" t="s">
        <v>5505</v>
      </c>
      <c r="N3996" s="11" t="s">
        <v>2604</v>
      </c>
      <c r="O3996" s="6"/>
      <c r="P3996" s="11"/>
      <c r="Q3996" s="11">
        <v>74</v>
      </c>
      <c r="R3996" s="6" t="s">
        <v>25</v>
      </c>
      <c r="S3996" s="6" t="s">
        <v>26</v>
      </c>
      <c r="T3996" s="6" t="s">
        <v>1430</v>
      </c>
      <c r="U3996" s="11">
        <v>3500000</v>
      </c>
      <c r="V3996" s="11">
        <v>1966</v>
      </c>
      <c r="W3996" s="11">
        <v>481</v>
      </c>
      <c r="X3996" s="11">
        <v>7</v>
      </c>
      <c r="Y3996" s="11">
        <v>2.35</v>
      </c>
      <c r="Z3996" s="12">
        <v>470</v>
      </c>
    </row>
    <row r="3997" spans="1:26" x14ac:dyDescent="0.25">
      <c r="A3997" s="8" t="s">
        <v>20</v>
      </c>
      <c r="B3997" s="9" t="s">
        <v>2716</v>
      </c>
      <c r="C3997" s="13">
        <v>110</v>
      </c>
      <c r="D3997" s="13">
        <v>116</v>
      </c>
      <c r="E3997" s="13">
        <v>13000</v>
      </c>
      <c r="F3997" s="13">
        <v>118</v>
      </c>
      <c r="G3997" s="9" t="s">
        <v>2368</v>
      </c>
      <c r="H3997" s="13">
        <v>195</v>
      </c>
      <c r="I3997" s="13"/>
      <c r="J3997" s="9" t="s">
        <v>2604</v>
      </c>
      <c r="K3997" s="9"/>
      <c r="L3997" s="9"/>
      <c r="M3997" s="13"/>
      <c r="N3997" s="13"/>
      <c r="O3997" s="9"/>
      <c r="P3997" s="13"/>
      <c r="Q3997" s="13">
        <v>199</v>
      </c>
      <c r="R3997" s="9" t="s">
        <v>25</v>
      </c>
      <c r="S3997" s="9" t="s">
        <v>34</v>
      </c>
      <c r="T3997" s="9" t="s">
        <v>249</v>
      </c>
      <c r="U3997" s="13">
        <v>2000000</v>
      </c>
      <c r="V3997" s="13">
        <v>1972</v>
      </c>
      <c r="W3997" s="13">
        <v>146</v>
      </c>
      <c r="X3997" s="13">
        <v>7.5</v>
      </c>
      <c r="Y3997" s="13">
        <v>1.85</v>
      </c>
      <c r="Z3997" s="14">
        <v>0</v>
      </c>
    </row>
    <row r="3998" spans="1:26" x14ac:dyDescent="0.25">
      <c r="A3998" s="5" t="s">
        <v>20</v>
      </c>
      <c r="B3998" s="6" t="s">
        <v>4285</v>
      </c>
      <c r="C3998" s="11">
        <v>425</v>
      </c>
      <c r="D3998" s="11">
        <v>92</v>
      </c>
      <c r="E3998" s="11">
        <v>22</v>
      </c>
      <c r="F3998" s="11">
        <v>159</v>
      </c>
      <c r="G3998" s="6" t="s">
        <v>4286</v>
      </c>
      <c r="H3998" s="11">
        <v>648</v>
      </c>
      <c r="I3998" s="11">
        <v>25138292</v>
      </c>
      <c r="J3998" s="6" t="s">
        <v>1786</v>
      </c>
      <c r="K3998" s="6" t="s">
        <v>5505</v>
      </c>
      <c r="L3998" s="6"/>
      <c r="M3998" s="11"/>
      <c r="N3998" s="11"/>
      <c r="O3998" s="6"/>
      <c r="P3998" s="11"/>
      <c r="Q3998" s="11">
        <v>452</v>
      </c>
      <c r="R3998" s="6" t="s">
        <v>25</v>
      </c>
      <c r="S3998" s="6" t="s">
        <v>26</v>
      </c>
      <c r="T3998" s="6" t="s">
        <v>249</v>
      </c>
      <c r="U3998" s="11">
        <v>3500000</v>
      </c>
      <c r="V3998" s="11">
        <v>2015</v>
      </c>
      <c r="W3998" s="11">
        <v>191</v>
      </c>
      <c r="X3998" s="11">
        <v>6.8</v>
      </c>
      <c r="Y3998" s="11">
        <v>1.66</v>
      </c>
      <c r="Z3998" s="12">
        <v>43000</v>
      </c>
    </row>
    <row r="3999" spans="1:26" x14ac:dyDescent="0.25">
      <c r="A3999" s="8" t="s">
        <v>20</v>
      </c>
      <c r="B3999" s="9" t="s">
        <v>4287</v>
      </c>
      <c r="C3999" s="13">
        <v>19</v>
      </c>
      <c r="D3999" s="13">
        <v>93</v>
      </c>
      <c r="E3999" s="13">
        <v>0</v>
      </c>
      <c r="F3999" s="13">
        <v>78</v>
      </c>
      <c r="G3999" s="9" t="s">
        <v>4288</v>
      </c>
      <c r="H3999" s="13">
        <v>625</v>
      </c>
      <c r="I3999" s="13">
        <v>10305534</v>
      </c>
      <c r="J3999" s="9" t="s">
        <v>599</v>
      </c>
      <c r="K3999" s="9"/>
      <c r="L3999" s="9"/>
      <c r="M3999" s="13"/>
      <c r="N3999" s="13"/>
      <c r="O3999" s="9"/>
      <c r="P3999" s="13"/>
      <c r="Q3999" s="13">
        <v>38</v>
      </c>
      <c r="R3999" s="9" t="s">
        <v>25</v>
      </c>
      <c r="S3999" s="9" t="s">
        <v>26</v>
      </c>
      <c r="T3999" s="9" t="s">
        <v>249</v>
      </c>
      <c r="U3999" s="13">
        <v>3500000</v>
      </c>
      <c r="V3999" s="13">
        <v>1998</v>
      </c>
      <c r="W3999" s="13">
        <v>118</v>
      </c>
      <c r="X3999" s="13">
        <v>3.9</v>
      </c>
      <c r="Y3999" s="13">
        <v>1.85</v>
      </c>
      <c r="Z3999" s="14">
        <v>280</v>
      </c>
    </row>
    <row r="4000" spans="1:26" x14ac:dyDescent="0.25">
      <c r="A4000" s="5" t="s">
        <v>20</v>
      </c>
      <c r="B4000" s="6" t="s">
        <v>4254</v>
      </c>
      <c r="C4000" s="11">
        <v>43</v>
      </c>
      <c r="D4000" s="11">
        <v>96</v>
      </c>
      <c r="E4000" s="11">
        <v>0</v>
      </c>
      <c r="F4000" s="11">
        <v>111</v>
      </c>
      <c r="G4000" s="6" t="s">
        <v>2870</v>
      </c>
      <c r="H4000" s="11">
        <v>385</v>
      </c>
      <c r="I4000" s="11">
        <v>9449219</v>
      </c>
      <c r="J4000" s="6" t="s">
        <v>599</v>
      </c>
      <c r="K4000" s="6" t="s">
        <v>1074</v>
      </c>
      <c r="L4000" s="6" t="s">
        <v>4459</v>
      </c>
      <c r="M4000" s="11"/>
      <c r="N4000" s="11"/>
      <c r="O4000" s="6"/>
      <c r="P4000" s="11"/>
      <c r="Q4000" s="11">
        <v>98</v>
      </c>
      <c r="R4000" s="6" t="s">
        <v>25</v>
      </c>
      <c r="S4000" s="6" t="s">
        <v>26</v>
      </c>
      <c r="T4000" s="6" t="s">
        <v>249</v>
      </c>
      <c r="U4000" s="11">
        <v>3500000</v>
      </c>
      <c r="V4000" s="11">
        <v>1996</v>
      </c>
      <c r="W4000" s="11">
        <v>356</v>
      </c>
      <c r="X4000" s="11">
        <v>6.1</v>
      </c>
      <c r="Y4000" s="11">
        <v>1.85</v>
      </c>
      <c r="Z4000" s="12">
        <v>453</v>
      </c>
    </row>
    <row r="4001" spans="1:26" x14ac:dyDescent="0.25">
      <c r="A4001" s="8" t="s">
        <v>309</v>
      </c>
      <c r="B4001" s="9" t="s">
        <v>430</v>
      </c>
      <c r="C4001" s="13">
        <v>127</v>
      </c>
      <c r="D4001" s="13">
        <v>105</v>
      </c>
      <c r="E4001" s="13">
        <v>386</v>
      </c>
      <c r="F4001" s="13">
        <v>248</v>
      </c>
      <c r="G4001" s="9" t="s">
        <v>3017</v>
      </c>
      <c r="H4001" s="13">
        <v>3000</v>
      </c>
      <c r="I4001" s="13">
        <v>6390032</v>
      </c>
      <c r="J4001" s="9" t="s">
        <v>3170</v>
      </c>
      <c r="K4001" s="9" t="s">
        <v>1074</v>
      </c>
      <c r="L4001" s="9"/>
      <c r="M4001" s="13"/>
      <c r="N4001" s="13"/>
      <c r="O4001" s="9"/>
      <c r="P4001" s="13"/>
      <c r="Q4001" s="13">
        <v>229</v>
      </c>
      <c r="R4001" s="9" t="s">
        <v>25</v>
      </c>
      <c r="S4001" s="9" t="s">
        <v>26</v>
      </c>
      <c r="T4001" s="9" t="s">
        <v>249</v>
      </c>
      <c r="U4001" s="13">
        <v>3500000</v>
      </c>
      <c r="V4001" s="13">
        <v>1998</v>
      </c>
      <c r="W4001" s="13">
        <v>258</v>
      </c>
      <c r="X4001" s="13">
        <v>7.5</v>
      </c>
      <c r="Y4001" s="13">
        <v>2.35</v>
      </c>
      <c r="Z4001" s="14">
        <v>0</v>
      </c>
    </row>
    <row r="4002" spans="1:26" x14ac:dyDescent="0.25">
      <c r="A4002" s="5" t="s">
        <v>20</v>
      </c>
      <c r="B4002" s="6" t="s">
        <v>2629</v>
      </c>
      <c r="C4002" s="11">
        <v>262</v>
      </c>
      <c r="D4002" s="11">
        <v>129</v>
      </c>
      <c r="E4002" s="11">
        <v>195</v>
      </c>
      <c r="F4002" s="11">
        <v>50</v>
      </c>
      <c r="G4002" s="6" t="s">
        <v>4290</v>
      </c>
      <c r="H4002" s="11">
        <v>827</v>
      </c>
      <c r="I4002" s="11">
        <v>20167424</v>
      </c>
      <c r="J4002" s="6" t="s">
        <v>1074</v>
      </c>
      <c r="K4002" s="6" t="s">
        <v>5505</v>
      </c>
      <c r="L4002" s="6" t="s">
        <v>2604</v>
      </c>
      <c r="M4002" s="11"/>
      <c r="N4002" s="11"/>
      <c r="O4002" s="6"/>
      <c r="P4002" s="11"/>
      <c r="Q4002" s="11">
        <v>231</v>
      </c>
      <c r="R4002" s="6" t="s">
        <v>919</v>
      </c>
      <c r="S4002" s="6" t="s">
        <v>4291</v>
      </c>
      <c r="T4002" s="6" t="s">
        <v>249</v>
      </c>
      <c r="U4002" s="11">
        <v>2000000</v>
      </c>
      <c r="V4002" s="11">
        <v>2009</v>
      </c>
      <c r="W4002" s="11">
        <v>88</v>
      </c>
      <c r="X4002" s="11">
        <v>8.1999999999999993</v>
      </c>
      <c r="Y4002" s="11">
        <v>2.35</v>
      </c>
      <c r="Z4002" s="12">
        <v>33000</v>
      </c>
    </row>
    <row r="4003" spans="1:26" x14ac:dyDescent="0.25">
      <c r="A4003" s="8" t="s">
        <v>20</v>
      </c>
      <c r="B4003" s="9" t="s">
        <v>854</v>
      </c>
      <c r="C4003" s="13">
        <v>184</v>
      </c>
      <c r="D4003" s="13">
        <v>87</v>
      </c>
      <c r="E4003" s="13">
        <v>0</v>
      </c>
      <c r="F4003" s="13">
        <v>83</v>
      </c>
      <c r="G4003" s="9" t="s">
        <v>2917</v>
      </c>
      <c r="H4003" s="13">
        <v>1000</v>
      </c>
      <c r="I4003" s="13"/>
      <c r="J4003" s="9" t="s">
        <v>1786</v>
      </c>
      <c r="K4003" s="9"/>
      <c r="L4003" s="9"/>
      <c r="M4003" s="13"/>
      <c r="N4003" s="13"/>
      <c r="O4003" s="9"/>
      <c r="P4003" s="13"/>
      <c r="Q4003" s="13">
        <v>419</v>
      </c>
      <c r="R4003" s="9" t="s">
        <v>25</v>
      </c>
      <c r="S4003" s="9" t="s">
        <v>26</v>
      </c>
      <c r="T4003" s="9" t="s">
        <v>1602</v>
      </c>
      <c r="U4003" s="13">
        <v>3500000</v>
      </c>
      <c r="V4003" s="13">
        <v>1985</v>
      </c>
      <c r="W4003" s="13">
        <v>177</v>
      </c>
      <c r="X4003" s="13">
        <v>7.2</v>
      </c>
      <c r="Y4003" s="13">
        <v>1.85</v>
      </c>
      <c r="Z4003" s="14">
        <v>3000</v>
      </c>
    </row>
    <row r="4004" spans="1:26" x14ac:dyDescent="0.25">
      <c r="A4004" s="5" t="s">
        <v>20</v>
      </c>
      <c r="B4004" s="6" t="s">
        <v>4292</v>
      </c>
      <c r="C4004" s="11">
        <v>33</v>
      </c>
      <c r="D4004" s="11">
        <v>94</v>
      </c>
      <c r="E4004" s="11">
        <v>47</v>
      </c>
      <c r="F4004" s="11">
        <v>108</v>
      </c>
      <c r="G4004" s="6" t="s">
        <v>4293</v>
      </c>
      <c r="H4004" s="11">
        <v>430</v>
      </c>
      <c r="I4004" s="11"/>
      <c r="J4004" s="6" t="s">
        <v>1786</v>
      </c>
      <c r="K4004" s="6" t="s">
        <v>2604</v>
      </c>
      <c r="L4004" s="6"/>
      <c r="M4004" s="11"/>
      <c r="N4004" s="11"/>
      <c r="O4004" s="6"/>
      <c r="P4004" s="11"/>
      <c r="Q4004" s="11">
        <v>52</v>
      </c>
      <c r="R4004" s="6" t="s">
        <v>25</v>
      </c>
      <c r="S4004" s="6" t="s">
        <v>26</v>
      </c>
      <c r="T4004" s="6" t="s">
        <v>249</v>
      </c>
      <c r="U4004" s="11"/>
      <c r="V4004" s="11">
        <v>2008</v>
      </c>
      <c r="W4004" s="11">
        <v>209</v>
      </c>
      <c r="X4004" s="11">
        <v>4.8</v>
      </c>
      <c r="Y4004" s="11">
        <v>1.85</v>
      </c>
      <c r="Z4004" s="12">
        <v>804</v>
      </c>
    </row>
    <row r="4005" spans="1:26" x14ac:dyDescent="0.25">
      <c r="A4005" s="8" t="s">
        <v>20</v>
      </c>
      <c r="B4005" s="9" t="s">
        <v>47</v>
      </c>
      <c r="C4005" s="13">
        <v>252</v>
      </c>
      <c r="D4005" s="13">
        <v>37</v>
      </c>
      <c r="E4005" s="13">
        <v>0</v>
      </c>
      <c r="F4005" s="13">
        <v>199</v>
      </c>
      <c r="G4005" s="9" t="s">
        <v>4294</v>
      </c>
      <c r="H4005" s="13">
        <v>634</v>
      </c>
      <c r="I4005" s="13">
        <v>5923044</v>
      </c>
      <c r="J4005" s="9" t="s">
        <v>599</v>
      </c>
      <c r="K4005" s="9" t="s">
        <v>478</v>
      </c>
      <c r="L4005" s="9" t="s">
        <v>1786</v>
      </c>
      <c r="M4005" s="13" t="s">
        <v>2604</v>
      </c>
      <c r="N4005" s="13"/>
      <c r="O4005" s="9"/>
      <c r="P4005" s="13"/>
      <c r="Q4005" s="13">
        <v>537</v>
      </c>
      <c r="R4005" s="9" t="s">
        <v>25</v>
      </c>
      <c r="S4005" s="9" t="s">
        <v>26</v>
      </c>
      <c r="T4005" s="9" t="s">
        <v>1992</v>
      </c>
      <c r="U4005" s="13">
        <v>3600000</v>
      </c>
      <c r="V4005" s="13">
        <v>1987</v>
      </c>
      <c r="W4005" s="13">
        <v>328</v>
      </c>
      <c r="X4005" s="13">
        <v>7.8</v>
      </c>
      <c r="Y4005" s="13">
        <v>1.85</v>
      </c>
      <c r="Z4005" s="14">
        <v>0</v>
      </c>
    </row>
    <row r="4006" spans="1:26" x14ac:dyDescent="0.25">
      <c r="A4006" s="5" t="s">
        <v>20</v>
      </c>
      <c r="B4006" s="6" t="s">
        <v>4295</v>
      </c>
      <c r="C4006" s="11">
        <v>31</v>
      </c>
      <c r="D4006" s="11">
        <v>81</v>
      </c>
      <c r="E4006" s="11">
        <v>0</v>
      </c>
      <c r="F4006" s="11">
        <v>542</v>
      </c>
      <c r="G4006" s="6" t="s">
        <v>2472</v>
      </c>
      <c r="H4006" s="11">
        <v>560</v>
      </c>
      <c r="I4006" s="11">
        <v>3293258</v>
      </c>
      <c r="J4006" s="6" t="s">
        <v>497</v>
      </c>
      <c r="K4006" s="6" t="s">
        <v>378</v>
      </c>
      <c r="L4006" s="6" t="s">
        <v>599</v>
      </c>
      <c r="M4006" s="11" t="s">
        <v>3976</v>
      </c>
      <c r="N4006" s="11"/>
      <c r="O4006" s="6"/>
      <c r="P4006" s="11"/>
      <c r="Q4006" s="11">
        <v>131</v>
      </c>
      <c r="R4006" s="6" t="s">
        <v>25</v>
      </c>
      <c r="S4006" s="6" t="s">
        <v>26</v>
      </c>
      <c r="T4006" s="6" t="s">
        <v>27</v>
      </c>
      <c r="U4006" s="11">
        <v>3000000</v>
      </c>
      <c r="V4006" s="11">
        <v>2001</v>
      </c>
      <c r="W4006" s="11">
        <v>555</v>
      </c>
      <c r="X4006" s="11">
        <v>5.2</v>
      </c>
      <c r="Y4006" s="11">
        <v>1.85</v>
      </c>
      <c r="Z4006" s="12">
        <v>0</v>
      </c>
    </row>
    <row r="4007" spans="1:26" x14ac:dyDescent="0.25">
      <c r="A4007" s="8" t="s">
        <v>20</v>
      </c>
      <c r="B4007" s="9" t="s">
        <v>4296</v>
      </c>
      <c r="C4007" s="13">
        <v>139</v>
      </c>
      <c r="D4007" s="13">
        <v>97</v>
      </c>
      <c r="E4007" s="13">
        <v>48</v>
      </c>
      <c r="F4007" s="13">
        <v>689</v>
      </c>
      <c r="G4007" s="9" t="s">
        <v>1020</v>
      </c>
      <c r="H4007" s="13">
        <v>984</v>
      </c>
      <c r="I4007" s="13"/>
      <c r="J4007" s="9" t="s">
        <v>1786</v>
      </c>
      <c r="K4007" s="9"/>
      <c r="L4007" s="9"/>
      <c r="M4007" s="13"/>
      <c r="N4007" s="13"/>
      <c r="O4007" s="9"/>
      <c r="P4007" s="13"/>
      <c r="Q4007" s="13">
        <v>236</v>
      </c>
      <c r="R4007" s="9" t="s">
        <v>25</v>
      </c>
      <c r="S4007" s="9" t="s">
        <v>26</v>
      </c>
      <c r="T4007" s="9" t="s">
        <v>436</v>
      </c>
      <c r="U4007" s="13">
        <v>1000000</v>
      </c>
      <c r="V4007" s="13">
        <v>2013</v>
      </c>
      <c r="W4007" s="13">
        <v>697</v>
      </c>
      <c r="X4007" s="13">
        <v>3.3</v>
      </c>
      <c r="Y4007" s="13">
        <v>1.78</v>
      </c>
      <c r="Z4007" s="14">
        <v>93000</v>
      </c>
    </row>
    <row r="4008" spans="1:26" x14ac:dyDescent="0.25">
      <c r="A4008" s="5" t="s">
        <v>20</v>
      </c>
      <c r="B4008" s="6" t="s">
        <v>4297</v>
      </c>
      <c r="C4008" s="11">
        <v>39</v>
      </c>
      <c r="D4008" s="11">
        <v>106</v>
      </c>
      <c r="E4008" s="11">
        <v>22</v>
      </c>
      <c r="F4008" s="11">
        <v>10</v>
      </c>
      <c r="G4008" s="6" t="s">
        <v>4298</v>
      </c>
      <c r="H4008" s="11">
        <v>174</v>
      </c>
      <c r="I4008" s="11">
        <v>886410</v>
      </c>
      <c r="J4008" s="6" t="s">
        <v>1074</v>
      </c>
      <c r="K4008" s="6" t="s">
        <v>5155</v>
      </c>
      <c r="L4008" s="6"/>
      <c r="M4008" s="11"/>
      <c r="N4008" s="11"/>
      <c r="O4008" s="6"/>
      <c r="P4008" s="11"/>
      <c r="Q4008" s="11">
        <v>494</v>
      </c>
      <c r="R4008" s="6" t="s">
        <v>919</v>
      </c>
      <c r="S4008" s="6" t="s">
        <v>953</v>
      </c>
      <c r="T4008" s="6" t="s">
        <v>249</v>
      </c>
      <c r="U4008" s="11">
        <v>3500000</v>
      </c>
      <c r="V4008" s="11">
        <v>1998</v>
      </c>
      <c r="W4008" s="11">
        <v>16</v>
      </c>
      <c r="X4008" s="11">
        <v>6.8</v>
      </c>
      <c r="Y4008" s="11">
        <v>1.85</v>
      </c>
      <c r="Z4008" s="12">
        <v>140</v>
      </c>
    </row>
    <row r="4009" spans="1:26" x14ac:dyDescent="0.25">
      <c r="A4009" s="8" t="s">
        <v>20</v>
      </c>
      <c r="B4009" s="9" t="s">
        <v>4299</v>
      </c>
      <c r="C4009" s="13">
        <v>337</v>
      </c>
      <c r="D4009" s="13">
        <v>103</v>
      </c>
      <c r="E4009" s="13">
        <v>12</v>
      </c>
      <c r="F4009" s="13">
        <v>4</v>
      </c>
      <c r="G4009" s="9" t="s">
        <v>4300</v>
      </c>
      <c r="H4009" s="13">
        <v>29</v>
      </c>
      <c r="I4009" s="13">
        <v>252652</v>
      </c>
      <c r="J4009" s="9" t="s">
        <v>599</v>
      </c>
      <c r="K4009" s="9" t="s">
        <v>1074</v>
      </c>
      <c r="L4009" s="9" t="s">
        <v>478</v>
      </c>
      <c r="M4009" s="13" t="s">
        <v>1786</v>
      </c>
      <c r="N4009" s="13"/>
      <c r="O4009" s="9"/>
      <c r="P4009" s="13"/>
      <c r="Q4009" s="13">
        <v>199</v>
      </c>
      <c r="R4009" s="9" t="s">
        <v>3996</v>
      </c>
      <c r="S4009" s="9" t="s">
        <v>3030</v>
      </c>
      <c r="T4009" s="9" t="s">
        <v>27</v>
      </c>
      <c r="U4009" s="13">
        <v>19900000</v>
      </c>
      <c r="V4009" s="13">
        <v>2010</v>
      </c>
      <c r="W4009" s="13">
        <v>4</v>
      </c>
      <c r="X4009" s="13">
        <v>7</v>
      </c>
      <c r="Y4009" s="13">
        <v>1.85</v>
      </c>
      <c r="Z4009" s="14">
        <v>38000</v>
      </c>
    </row>
    <row r="4010" spans="1:26" x14ac:dyDescent="0.25">
      <c r="A4010" s="5" t="s">
        <v>20</v>
      </c>
      <c r="B4010" s="6" t="s">
        <v>4301</v>
      </c>
      <c r="C4010" s="11">
        <v>30</v>
      </c>
      <c r="D4010" s="11">
        <v>101</v>
      </c>
      <c r="E4010" s="11">
        <v>0</v>
      </c>
      <c r="F4010" s="11">
        <v>681</v>
      </c>
      <c r="G4010" s="6" t="s">
        <v>184</v>
      </c>
      <c r="H4010" s="11">
        <v>827</v>
      </c>
      <c r="I4010" s="11">
        <v>220234</v>
      </c>
      <c r="J4010" s="6" t="s">
        <v>599</v>
      </c>
      <c r="K4010" s="6" t="s">
        <v>4459</v>
      </c>
      <c r="L4010" s="6"/>
      <c r="M4010" s="11"/>
      <c r="N4010" s="11"/>
      <c r="O4010" s="6"/>
      <c r="P4010" s="11"/>
      <c r="Q4010" s="11">
        <v>24</v>
      </c>
      <c r="R4010" s="6" t="s">
        <v>25</v>
      </c>
      <c r="S4010" s="6" t="s">
        <v>26</v>
      </c>
      <c r="T4010" s="6" t="s">
        <v>249</v>
      </c>
      <c r="U4010" s="11">
        <v>3500000</v>
      </c>
      <c r="V4010" s="11">
        <v>2006</v>
      </c>
      <c r="W4010" s="11">
        <v>729</v>
      </c>
      <c r="X4010" s="11">
        <v>6.5</v>
      </c>
      <c r="Y4010" s="11">
        <v>1.85</v>
      </c>
      <c r="Z4010" s="12">
        <v>360</v>
      </c>
    </row>
    <row r="4011" spans="1:26" x14ac:dyDescent="0.25">
      <c r="A4011" s="8" t="s">
        <v>20</v>
      </c>
      <c r="B4011" s="9" t="s">
        <v>1403</v>
      </c>
      <c r="C4011" s="13">
        <v>265</v>
      </c>
      <c r="D4011" s="13">
        <v>102</v>
      </c>
      <c r="E4011" s="13">
        <v>82</v>
      </c>
      <c r="F4011" s="13">
        <v>536</v>
      </c>
      <c r="G4011" s="9" t="s">
        <v>1404</v>
      </c>
      <c r="H4011" s="13">
        <v>622</v>
      </c>
      <c r="I4011" s="13">
        <v>34350553</v>
      </c>
      <c r="J4011" s="9" t="s">
        <v>497</v>
      </c>
      <c r="K4011" s="9" t="s">
        <v>599</v>
      </c>
      <c r="L4011" s="9" t="s">
        <v>2970</v>
      </c>
      <c r="M4011" s="13"/>
      <c r="N4011" s="13"/>
      <c r="O4011" s="9"/>
      <c r="P4011" s="13"/>
      <c r="Q4011" s="13">
        <v>207</v>
      </c>
      <c r="R4011" s="9" t="s">
        <v>25</v>
      </c>
      <c r="S4011" s="9" t="s">
        <v>26</v>
      </c>
      <c r="T4011" s="9" t="s">
        <v>249</v>
      </c>
      <c r="U4011" s="13">
        <v>68000000</v>
      </c>
      <c r="V4011" s="13">
        <v>2012</v>
      </c>
      <c r="W4011" s="13">
        <v>591</v>
      </c>
      <c r="X4011" s="13">
        <v>5.7</v>
      </c>
      <c r="Y4011" s="13">
        <v>2.35</v>
      </c>
      <c r="Z4011" s="14">
        <v>15000</v>
      </c>
    </row>
    <row r="4012" spans="1:26" x14ac:dyDescent="0.25">
      <c r="A4012" s="5" t="s">
        <v>20</v>
      </c>
      <c r="B4012" s="6" t="s">
        <v>4302</v>
      </c>
      <c r="C4012" s="11">
        <v>50</v>
      </c>
      <c r="D4012" s="11">
        <v>98</v>
      </c>
      <c r="E4012" s="11">
        <v>9</v>
      </c>
      <c r="F4012" s="11">
        <v>405</v>
      </c>
      <c r="G4012" s="6" t="s">
        <v>473</v>
      </c>
      <c r="H4012" s="11">
        <v>11000</v>
      </c>
      <c r="I4012" s="11">
        <v>101228</v>
      </c>
      <c r="J4012" s="6" t="s">
        <v>599</v>
      </c>
      <c r="K4012" s="6" t="s">
        <v>1074</v>
      </c>
      <c r="L4012" s="6"/>
      <c r="M4012" s="11"/>
      <c r="N4012" s="11"/>
      <c r="O4012" s="6"/>
      <c r="P4012" s="11"/>
      <c r="Q4012" s="11">
        <v>53</v>
      </c>
      <c r="R4012" s="6" t="s">
        <v>25</v>
      </c>
      <c r="S4012" s="6" t="s">
        <v>26</v>
      </c>
      <c r="T4012" s="6" t="s">
        <v>249</v>
      </c>
      <c r="U4012" s="11">
        <v>3500000</v>
      </c>
      <c r="V4012" s="11">
        <v>2005</v>
      </c>
      <c r="W4012" s="11">
        <v>8000</v>
      </c>
      <c r="X4012" s="11">
        <v>6.4</v>
      </c>
      <c r="Y4012" s="11">
        <v>1.85</v>
      </c>
      <c r="Z4012" s="12">
        <v>414</v>
      </c>
    </row>
    <row r="4013" spans="1:26" x14ac:dyDescent="0.25">
      <c r="A4013" s="8" t="s">
        <v>20</v>
      </c>
      <c r="B4013" s="9" t="s">
        <v>1498</v>
      </c>
      <c r="C4013" s="13">
        <v>50</v>
      </c>
      <c r="D4013" s="13">
        <v>91</v>
      </c>
      <c r="E4013" s="13">
        <v>23</v>
      </c>
      <c r="F4013" s="13">
        <v>660</v>
      </c>
      <c r="G4013" s="9" t="s">
        <v>2706</v>
      </c>
      <c r="H4013" s="13">
        <v>4000</v>
      </c>
      <c r="I4013" s="13">
        <v>96793</v>
      </c>
      <c r="J4013" s="9" t="s">
        <v>497</v>
      </c>
      <c r="K4013" s="9" t="s">
        <v>599</v>
      </c>
      <c r="L4013" s="9" t="s">
        <v>4459</v>
      </c>
      <c r="M4013" s="13"/>
      <c r="N4013" s="13"/>
      <c r="O4013" s="9"/>
      <c r="P4013" s="13"/>
      <c r="Q4013" s="13">
        <v>135</v>
      </c>
      <c r="R4013" s="9" t="s">
        <v>25</v>
      </c>
      <c r="S4013" s="9" t="s">
        <v>26</v>
      </c>
      <c r="T4013" s="9" t="s">
        <v>27</v>
      </c>
      <c r="U4013" s="13">
        <v>3500000</v>
      </c>
      <c r="V4013" s="13">
        <v>2004</v>
      </c>
      <c r="W4013" s="13">
        <v>756</v>
      </c>
      <c r="X4013" s="13">
        <v>5.3</v>
      </c>
      <c r="Y4013" s="13">
        <v>2.35</v>
      </c>
      <c r="Z4013" s="14">
        <v>1000</v>
      </c>
    </row>
    <row r="4014" spans="1:26" x14ac:dyDescent="0.25">
      <c r="A4014" s="5" t="s">
        <v>20</v>
      </c>
      <c r="B4014" s="6" t="s">
        <v>4303</v>
      </c>
      <c r="C4014" s="11">
        <v>9</v>
      </c>
      <c r="D4014" s="11">
        <v>105</v>
      </c>
      <c r="E4014" s="11">
        <v>28</v>
      </c>
      <c r="F4014" s="11">
        <v>131</v>
      </c>
      <c r="G4014" s="6" t="s">
        <v>4304</v>
      </c>
      <c r="H4014" s="11">
        <v>426</v>
      </c>
      <c r="I4014" s="11">
        <v>123777</v>
      </c>
      <c r="J4014" s="6" t="s">
        <v>497</v>
      </c>
      <c r="K4014" s="6" t="s">
        <v>3170</v>
      </c>
      <c r="L4014" s="6" t="s">
        <v>5507</v>
      </c>
      <c r="M4014" s="11" t="s">
        <v>1074</v>
      </c>
      <c r="N4014" s="11" t="s">
        <v>4118</v>
      </c>
      <c r="O4014" s="6" t="s">
        <v>478</v>
      </c>
      <c r="P4014" s="11"/>
      <c r="Q4014" s="11">
        <v>15</v>
      </c>
      <c r="R4014" s="6" t="s">
        <v>25</v>
      </c>
      <c r="S4014" s="6" t="s">
        <v>121</v>
      </c>
      <c r="T4014" s="6" t="s">
        <v>27</v>
      </c>
      <c r="U4014" s="11">
        <v>3500000</v>
      </c>
      <c r="V4014" s="11">
        <v>2016</v>
      </c>
      <c r="W4014" s="11">
        <v>294</v>
      </c>
      <c r="X4014" s="11">
        <v>4.7</v>
      </c>
      <c r="Y4014" s="11">
        <v>1.85</v>
      </c>
      <c r="Z4014" s="12">
        <v>0</v>
      </c>
    </row>
    <row r="4015" spans="1:26" x14ac:dyDescent="0.25">
      <c r="A4015" s="8" t="s">
        <v>20</v>
      </c>
      <c r="B4015" s="9" t="s">
        <v>4305</v>
      </c>
      <c r="C4015" s="13">
        <v>15</v>
      </c>
      <c r="D4015" s="13">
        <v>98</v>
      </c>
      <c r="E4015" s="13">
        <v>0</v>
      </c>
      <c r="F4015" s="13">
        <v>31</v>
      </c>
      <c r="G4015" s="9" t="s">
        <v>3299</v>
      </c>
      <c r="H4015" s="13">
        <v>368</v>
      </c>
      <c r="I4015" s="13"/>
      <c r="J4015" s="9" t="s">
        <v>5507</v>
      </c>
      <c r="K4015" s="9" t="s">
        <v>1074</v>
      </c>
      <c r="L4015" s="9" t="s">
        <v>5505</v>
      </c>
      <c r="M4015" s="13" t="s">
        <v>2604</v>
      </c>
      <c r="N4015" s="13"/>
      <c r="O4015" s="9"/>
      <c r="P4015" s="13"/>
      <c r="Q4015" s="13">
        <v>11</v>
      </c>
      <c r="R4015" s="9" t="s">
        <v>25</v>
      </c>
      <c r="S4015" s="9" t="s">
        <v>26</v>
      </c>
      <c r="T4015" s="9" t="s">
        <v>42</v>
      </c>
      <c r="U4015" s="13">
        <v>3500000</v>
      </c>
      <c r="V4015" s="13">
        <v>2008</v>
      </c>
      <c r="W4015" s="13">
        <v>168</v>
      </c>
      <c r="X4015" s="13">
        <v>6.1</v>
      </c>
      <c r="Y4015" s="13">
        <v>1.85</v>
      </c>
      <c r="Z4015" s="14">
        <v>127</v>
      </c>
    </row>
    <row r="4016" spans="1:26" x14ac:dyDescent="0.25">
      <c r="A4016" s="5" t="s">
        <v>20</v>
      </c>
      <c r="B4016" s="6" t="s">
        <v>4306</v>
      </c>
      <c r="C4016" s="11">
        <v>5</v>
      </c>
      <c r="D4016" s="11">
        <v>104</v>
      </c>
      <c r="E4016" s="11">
        <v>6</v>
      </c>
      <c r="F4016" s="11">
        <v>467</v>
      </c>
      <c r="G4016" s="6" t="s">
        <v>1853</v>
      </c>
      <c r="H4016" s="11">
        <v>922</v>
      </c>
      <c r="I4016" s="11"/>
      <c r="J4016" s="6" t="s">
        <v>497</v>
      </c>
      <c r="K4016" s="6" t="s">
        <v>599</v>
      </c>
      <c r="L4016" s="6" t="s">
        <v>5507</v>
      </c>
      <c r="M4016" s="11" t="s">
        <v>2604</v>
      </c>
      <c r="N4016" s="11"/>
      <c r="O4016" s="6"/>
      <c r="P4016" s="11"/>
      <c r="Q4016" s="11">
        <v>20</v>
      </c>
      <c r="R4016" s="6" t="s">
        <v>25</v>
      </c>
      <c r="S4016" s="6" t="s">
        <v>26</v>
      </c>
      <c r="T4016" s="6" t="s">
        <v>249</v>
      </c>
      <c r="U4016" s="11">
        <v>1000000</v>
      </c>
      <c r="V4016" s="11">
        <v>1998</v>
      </c>
      <c r="W4016" s="11">
        <v>893</v>
      </c>
      <c r="X4016" s="11">
        <v>5.5</v>
      </c>
      <c r="Y4016" s="11">
        <v>1.37</v>
      </c>
      <c r="Z4016" s="12">
        <v>18</v>
      </c>
    </row>
    <row r="4017" spans="1:26" x14ac:dyDescent="0.25">
      <c r="A4017" s="8" t="s">
        <v>20</v>
      </c>
      <c r="B4017" s="9" t="s">
        <v>42</v>
      </c>
      <c r="C4017" s="13">
        <v>1</v>
      </c>
      <c r="D4017" s="13">
        <v>45</v>
      </c>
      <c r="E4017" s="13"/>
      <c r="F4017" s="13">
        <v>119</v>
      </c>
      <c r="G4017" s="9" t="s">
        <v>4308</v>
      </c>
      <c r="H4017" s="13">
        <v>773</v>
      </c>
      <c r="I4017" s="13"/>
      <c r="J4017" s="9" t="s">
        <v>1074</v>
      </c>
      <c r="K4017" s="9" t="s">
        <v>2604</v>
      </c>
      <c r="L4017" s="9"/>
      <c r="M4017" s="13"/>
      <c r="N4017" s="13"/>
      <c r="O4017" s="9"/>
      <c r="P4017" s="13"/>
      <c r="Q4017" s="13">
        <v>4</v>
      </c>
      <c r="R4017" s="9" t="s">
        <v>25</v>
      </c>
      <c r="S4017" s="9" t="s">
        <v>34</v>
      </c>
      <c r="T4017" s="9" t="s">
        <v>42</v>
      </c>
      <c r="U4017" s="13"/>
      <c r="V4017" s="13"/>
      <c r="W4017" s="13">
        <v>133</v>
      </c>
      <c r="X4017" s="13">
        <v>7.3</v>
      </c>
      <c r="Y4017" s="13"/>
      <c r="Z4017" s="14">
        <v>405</v>
      </c>
    </row>
    <row r="4018" spans="1:26" x14ac:dyDescent="0.25">
      <c r="A4018" s="5" t="s">
        <v>20</v>
      </c>
      <c r="B4018" s="6" t="s">
        <v>4309</v>
      </c>
      <c r="C4018" s="11">
        <v>4</v>
      </c>
      <c r="D4018" s="11">
        <v>96</v>
      </c>
      <c r="E4018" s="11">
        <v>0</v>
      </c>
      <c r="F4018" s="11">
        <v>460</v>
      </c>
      <c r="G4018" s="6" t="s">
        <v>1031</v>
      </c>
      <c r="H4018" s="11">
        <v>708</v>
      </c>
      <c r="I4018" s="11"/>
      <c r="J4018" s="6" t="s">
        <v>1786</v>
      </c>
      <c r="K4018" s="6" t="s">
        <v>2604</v>
      </c>
      <c r="L4018" s="6"/>
      <c r="M4018" s="11"/>
      <c r="N4018" s="11"/>
      <c r="O4018" s="6"/>
      <c r="P4018" s="11"/>
      <c r="Q4018" s="11">
        <v>12</v>
      </c>
      <c r="R4018" s="6" t="s">
        <v>25</v>
      </c>
      <c r="S4018" s="6" t="s">
        <v>26</v>
      </c>
      <c r="T4018" s="6" t="s">
        <v>42</v>
      </c>
      <c r="U4018" s="11">
        <v>3500000</v>
      </c>
      <c r="V4018" s="11">
        <v>2009</v>
      </c>
      <c r="W4018" s="11">
        <v>574</v>
      </c>
      <c r="X4018" s="11">
        <v>4.8</v>
      </c>
      <c r="Y4018" s="11">
        <v>2.35</v>
      </c>
      <c r="Z4018" s="12">
        <v>211</v>
      </c>
    </row>
    <row r="4019" spans="1:26" x14ac:dyDescent="0.25">
      <c r="A4019" s="8" t="s">
        <v>20</v>
      </c>
      <c r="B4019" s="9" t="s">
        <v>4310</v>
      </c>
      <c r="C4019" s="13">
        <v>44</v>
      </c>
      <c r="D4019" s="13">
        <v>148</v>
      </c>
      <c r="E4019" s="13">
        <v>41</v>
      </c>
      <c r="F4019" s="13">
        <v>739</v>
      </c>
      <c r="G4019" s="9" t="s">
        <v>1077</v>
      </c>
      <c r="H4019" s="13">
        <v>2000</v>
      </c>
      <c r="I4019" s="13"/>
      <c r="J4019" s="9" t="s">
        <v>497</v>
      </c>
      <c r="K4019" s="9" t="s">
        <v>2809</v>
      </c>
      <c r="L4019" s="9" t="s">
        <v>5507</v>
      </c>
      <c r="M4019" s="13" t="s">
        <v>2970</v>
      </c>
      <c r="N4019" s="13" t="s">
        <v>2604</v>
      </c>
      <c r="O4019" s="9"/>
      <c r="P4019" s="13"/>
      <c r="Q4019" s="13">
        <v>55</v>
      </c>
      <c r="R4019" s="9" t="s">
        <v>25</v>
      </c>
      <c r="S4019" s="9" t="s">
        <v>26</v>
      </c>
      <c r="T4019" s="9" t="s">
        <v>27</v>
      </c>
      <c r="U4019" s="13">
        <v>3500000</v>
      </c>
      <c r="V4019" s="13">
        <v>2013</v>
      </c>
      <c r="W4019" s="13">
        <v>774</v>
      </c>
      <c r="X4019" s="13">
        <v>8.4</v>
      </c>
      <c r="Y4019" s="13"/>
      <c r="Z4019" s="14">
        <v>5000</v>
      </c>
    </row>
    <row r="4020" spans="1:26" x14ac:dyDescent="0.25">
      <c r="A4020" s="5" t="s">
        <v>20</v>
      </c>
      <c r="B4020" s="6" t="s">
        <v>4311</v>
      </c>
      <c r="C4020" s="11">
        <v>6</v>
      </c>
      <c r="D4020" s="11">
        <v>100</v>
      </c>
      <c r="E4020" s="11">
        <v>117</v>
      </c>
      <c r="F4020" s="11">
        <v>0</v>
      </c>
      <c r="G4020" s="6" t="s">
        <v>4312</v>
      </c>
      <c r="H4020" s="11">
        <v>21</v>
      </c>
      <c r="I4020" s="11">
        <v>29233</v>
      </c>
      <c r="J4020" s="6" t="s">
        <v>41</v>
      </c>
      <c r="K4020" s="6"/>
      <c r="L4020" s="6"/>
      <c r="M4020" s="11"/>
      <c r="N4020" s="11"/>
      <c r="O4020" s="6"/>
      <c r="P4020" s="11"/>
      <c r="Q4020" s="11">
        <v>2</v>
      </c>
      <c r="R4020" s="6" t="s">
        <v>25</v>
      </c>
      <c r="S4020" s="6" t="s">
        <v>26</v>
      </c>
      <c r="T4020" s="6" t="s">
        <v>42</v>
      </c>
      <c r="U4020" s="11">
        <v>3500000</v>
      </c>
      <c r="V4020" s="11">
        <v>2015</v>
      </c>
      <c r="W4020" s="11">
        <v>3</v>
      </c>
      <c r="X4020" s="11">
        <v>7</v>
      </c>
      <c r="Y4020" s="11"/>
      <c r="Z4020" s="12">
        <v>121</v>
      </c>
    </row>
    <row r="4021" spans="1:26" x14ac:dyDescent="0.25">
      <c r="A4021" s="8" t="s">
        <v>20</v>
      </c>
      <c r="B4021" s="9" t="s">
        <v>1322</v>
      </c>
      <c r="C4021" s="13">
        <v>17</v>
      </c>
      <c r="D4021" s="13">
        <v>86</v>
      </c>
      <c r="E4021" s="13">
        <v>892</v>
      </c>
      <c r="F4021" s="13">
        <v>50</v>
      </c>
      <c r="G4021" s="9" t="s">
        <v>4313</v>
      </c>
      <c r="H4021" s="13">
        <v>603</v>
      </c>
      <c r="I4021" s="13"/>
      <c r="J4021" s="9" t="s">
        <v>497</v>
      </c>
      <c r="K4021" s="9" t="s">
        <v>378</v>
      </c>
      <c r="L4021" s="9" t="s">
        <v>478</v>
      </c>
      <c r="M4021" s="13" t="s">
        <v>2604</v>
      </c>
      <c r="N4021" s="13"/>
      <c r="O4021" s="9"/>
      <c r="P4021" s="13"/>
      <c r="Q4021" s="13">
        <v>10</v>
      </c>
      <c r="R4021" s="9" t="s">
        <v>25</v>
      </c>
      <c r="S4021" s="9" t="s">
        <v>121</v>
      </c>
      <c r="T4021" s="9" t="s">
        <v>249</v>
      </c>
      <c r="U4021" s="13">
        <v>3500000</v>
      </c>
      <c r="V4021" s="13">
        <v>2014</v>
      </c>
      <c r="W4021" s="13">
        <v>145</v>
      </c>
      <c r="X4021" s="13">
        <v>3.3</v>
      </c>
      <c r="Y4021" s="13">
        <v>1.78</v>
      </c>
      <c r="Z4021" s="14">
        <v>721</v>
      </c>
    </row>
    <row r="4022" spans="1:26" x14ac:dyDescent="0.25">
      <c r="A4022" s="5" t="s">
        <v>20</v>
      </c>
      <c r="B4022" s="6" t="s">
        <v>4314</v>
      </c>
      <c r="C4022" s="11">
        <v>7</v>
      </c>
      <c r="D4022" s="11">
        <v>92</v>
      </c>
      <c r="E4022" s="11">
        <v>14</v>
      </c>
      <c r="F4022" s="11">
        <v>597</v>
      </c>
      <c r="G4022" s="6" t="s">
        <v>656</v>
      </c>
      <c r="H4022" s="11">
        <v>2000</v>
      </c>
      <c r="I4022" s="11"/>
      <c r="J4022" s="6" t="s">
        <v>497</v>
      </c>
      <c r="K4022" s="6" t="s">
        <v>5507</v>
      </c>
      <c r="L4022" s="6" t="s">
        <v>1074</v>
      </c>
      <c r="M4022" s="11" t="s">
        <v>2604</v>
      </c>
      <c r="N4022" s="11"/>
      <c r="O4022" s="6"/>
      <c r="P4022" s="11"/>
      <c r="Q4022" s="11">
        <v>10</v>
      </c>
      <c r="R4022" s="6" t="s">
        <v>25</v>
      </c>
      <c r="S4022" s="6" t="s">
        <v>26</v>
      </c>
      <c r="T4022" s="6" t="s">
        <v>1430</v>
      </c>
      <c r="U4022" s="11">
        <v>3500000</v>
      </c>
      <c r="V4022" s="11">
        <v>2014</v>
      </c>
      <c r="W4022" s="11">
        <v>660</v>
      </c>
      <c r="X4022" s="11">
        <v>5.4</v>
      </c>
      <c r="Y4022" s="11">
        <v>1.85</v>
      </c>
      <c r="Z4022" s="12">
        <v>482</v>
      </c>
    </row>
    <row r="4023" spans="1:26" x14ac:dyDescent="0.25">
      <c r="A4023" s="8" t="s">
        <v>20</v>
      </c>
      <c r="B4023" s="9" t="s">
        <v>4315</v>
      </c>
      <c r="C4023" s="13">
        <v>9</v>
      </c>
      <c r="D4023" s="13">
        <v>88</v>
      </c>
      <c r="E4023" s="13">
        <v>19</v>
      </c>
      <c r="F4023" s="13">
        <v>322</v>
      </c>
      <c r="G4023" s="9" t="s">
        <v>3477</v>
      </c>
      <c r="H4023" s="13">
        <v>795</v>
      </c>
      <c r="I4023" s="13"/>
      <c r="J4023" s="9" t="s">
        <v>1074</v>
      </c>
      <c r="K4023" s="9" t="s">
        <v>2604</v>
      </c>
      <c r="L4023" s="9"/>
      <c r="M4023" s="13"/>
      <c r="N4023" s="13"/>
      <c r="O4023" s="9"/>
      <c r="P4023" s="13"/>
      <c r="Q4023" s="13">
        <v>13</v>
      </c>
      <c r="R4023" s="9" t="s">
        <v>25</v>
      </c>
      <c r="S4023" s="9" t="s">
        <v>42</v>
      </c>
      <c r="T4023" s="9" t="s">
        <v>42</v>
      </c>
      <c r="U4023" s="13">
        <v>3500000</v>
      </c>
      <c r="V4023" s="13">
        <v>2014</v>
      </c>
      <c r="W4023" s="13">
        <v>535</v>
      </c>
      <c r="X4023" s="13">
        <v>4.8</v>
      </c>
      <c r="Y4023" s="13">
        <v>2.35</v>
      </c>
      <c r="Z4023" s="14">
        <v>570</v>
      </c>
    </row>
    <row r="4024" spans="1:26" x14ac:dyDescent="0.25">
      <c r="A4024" s="5" t="s">
        <v>20</v>
      </c>
      <c r="B4024" s="6" t="s">
        <v>4316</v>
      </c>
      <c r="C4024" s="11">
        <v>3</v>
      </c>
      <c r="D4024" s="11">
        <v>90</v>
      </c>
      <c r="E4024" s="11">
        <v>0</v>
      </c>
      <c r="F4024" s="11">
        <v>37</v>
      </c>
      <c r="G4024" s="6" t="s">
        <v>4317</v>
      </c>
      <c r="H4024" s="11">
        <v>1000</v>
      </c>
      <c r="I4024" s="11"/>
      <c r="J4024" s="6" t="s">
        <v>5507</v>
      </c>
      <c r="K4024" s="6" t="s">
        <v>5505</v>
      </c>
      <c r="L4024" s="6" t="s">
        <v>2604</v>
      </c>
      <c r="M4024" s="11"/>
      <c r="N4024" s="11"/>
      <c r="O4024" s="6"/>
      <c r="P4024" s="11"/>
      <c r="Q4024" s="11">
        <v>18</v>
      </c>
      <c r="R4024" s="6" t="s">
        <v>25</v>
      </c>
      <c r="S4024" s="6" t="s">
        <v>34</v>
      </c>
      <c r="T4024" s="6" t="s">
        <v>249</v>
      </c>
      <c r="U4024" s="11">
        <v>3440000</v>
      </c>
      <c r="V4024" s="11">
        <v>2014</v>
      </c>
      <c r="W4024" s="11">
        <v>53</v>
      </c>
      <c r="X4024" s="11">
        <v>3.1</v>
      </c>
      <c r="Y4024" s="11">
        <v>2.35</v>
      </c>
      <c r="Z4024" s="12">
        <v>606</v>
      </c>
    </row>
    <row r="4025" spans="1:26" x14ac:dyDescent="0.25">
      <c r="A4025" s="8" t="s">
        <v>20</v>
      </c>
      <c r="B4025" s="9" t="s">
        <v>2591</v>
      </c>
      <c r="C4025" s="13">
        <v>55</v>
      </c>
      <c r="D4025" s="13">
        <v>94</v>
      </c>
      <c r="E4025" s="13">
        <v>0</v>
      </c>
      <c r="F4025" s="13">
        <v>605</v>
      </c>
      <c r="G4025" s="9" t="s">
        <v>1250</v>
      </c>
      <c r="H4025" s="13">
        <v>1000</v>
      </c>
      <c r="I4025" s="13"/>
      <c r="J4025" s="9" t="s">
        <v>599</v>
      </c>
      <c r="K4025" s="9"/>
      <c r="L4025" s="9"/>
      <c r="M4025" s="13"/>
      <c r="N4025" s="13"/>
      <c r="O4025" s="9"/>
      <c r="P4025" s="13"/>
      <c r="Q4025" s="13">
        <v>102</v>
      </c>
      <c r="R4025" s="9" t="s">
        <v>25</v>
      </c>
      <c r="S4025" s="9" t="s">
        <v>26</v>
      </c>
      <c r="T4025" s="9" t="s">
        <v>54</v>
      </c>
      <c r="U4025" s="13">
        <v>3400000</v>
      </c>
      <c r="V4025" s="13">
        <v>1977</v>
      </c>
      <c r="W4025" s="13">
        <v>628</v>
      </c>
      <c r="X4025" s="13">
        <v>6.7</v>
      </c>
      <c r="Y4025" s="13">
        <v>1.85</v>
      </c>
      <c r="Z4025" s="14">
        <v>0</v>
      </c>
    </row>
    <row r="4026" spans="1:26" x14ac:dyDescent="0.25">
      <c r="A4026" s="5" t="s">
        <v>20</v>
      </c>
      <c r="B4026" s="6" t="s">
        <v>4318</v>
      </c>
      <c r="C4026" s="11">
        <v>169</v>
      </c>
      <c r="D4026" s="11">
        <v>80</v>
      </c>
      <c r="E4026" s="11">
        <v>10</v>
      </c>
      <c r="F4026" s="11">
        <v>34</v>
      </c>
      <c r="G4026" s="6" t="s">
        <v>4319</v>
      </c>
      <c r="H4026" s="11">
        <v>11000</v>
      </c>
      <c r="I4026" s="11">
        <v>77413017</v>
      </c>
      <c r="J4026" s="6" t="s">
        <v>41</v>
      </c>
      <c r="K4026" s="6"/>
      <c r="L4026" s="6"/>
      <c r="M4026" s="11"/>
      <c r="N4026" s="11"/>
      <c r="O4026" s="6"/>
      <c r="P4026" s="11"/>
      <c r="Q4026" s="11">
        <v>331</v>
      </c>
      <c r="R4026" s="6" t="s">
        <v>537</v>
      </c>
      <c r="S4026" s="6" t="s">
        <v>538</v>
      </c>
      <c r="T4026" s="6" t="s">
        <v>126</v>
      </c>
      <c r="U4026" s="11">
        <v>8000000</v>
      </c>
      <c r="V4026" s="11">
        <v>2005</v>
      </c>
      <c r="W4026" s="11">
        <v>108</v>
      </c>
      <c r="X4026" s="11">
        <v>7.6</v>
      </c>
      <c r="Y4026" s="11">
        <v>1.85</v>
      </c>
      <c r="Z4026" s="12">
        <v>0</v>
      </c>
    </row>
    <row r="4027" spans="1:26" x14ac:dyDescent="0.25">
      <c r="A4027" s="8" t="s">
        <v>20</v>
      </c>
      <c r="B4027" s="9" t="s">
        <v>2775</v>
      </c>
      <c r="C4027" s="13">
        <v>290</v>
      </c>
      <c r="D4027" s="13">
        <v>107</v>
      </c>
      <c r="E4027" s="13">
        <v>78</v>
      </c>
      <c r="F4027" s="13">
        <v>969</v>
      </c>
      <c r="G4027" s="9" t="s">
        <v>514</v>
      </c>
      <c r="H4027" s="13">
        <v>18000</v>
      </c>
      <c r="I4027" s="13">
        <v>5354039</v>
      </c>
      <c r="J4027" s="9" t="s">
        <v>3170</v>
      </c>
      <c r="K4027" s="9" t="s">
        <v>1074</v>
      </c>
      <c r="L4027" s="9" t="s">
        <v>2604</v>
      </c>
      <c r="M4027" s="13"/>
      <c r="N4027" s="13"/>
      <c r="O4027" s="9"/>
      <c r="P4027" s="13"/>
      <c r="Q4027" s="13">
        <v>225</v>
      </c>
      <c r="R4027" s="9" t="s">
        <v>25</v>
      </c>
      <c r="S4027" s="9" t="s">
        <v>26</v>
      </c>
      <c r="T4027" s="9" t="s">
        <v>249</v>
      </c>
      <c r="U4027" s="13">
        <v>3500000</v>
      </c>
      <c r="V4027" s="13">
        <v>2011</v>
      </c>
      <c r="W4027" s="13">
        <v>2000</v>
      </c>
      <c r="X4027" s="13">
        <v>7.1</v>
      </c>
      <c r="Y4027" s="13">
        <v>1.85</v>
      </c>
      <c r="Z4027" s="14">
        <v>21000</v>
      </c>
    </row>
    <row r="4028" spans="1:26" x14ac:dyDescent="0.25">
      <c r="A4028" s="5" t="s">
        <v>20</v>
      </c>
      <c r="B4028" s="6" t="s">
        <v>4320</v>
      </c>
      <c r="C4028" s="11">
        <v>10</v>
      </c>
      <c r="D4028" s="11">
        <v>99</v>
      </c>
      <c r="E4028" s="11">
        <v>0</v>
      </c>
      <c r="F4028" s="11">
        <v>43</v>
      </c>
      <c r="G4028" s="6" t="s">
        <v>4321</v>
      </c>
      <c r="H4028" s="11">
        <v>141</v>
      </c>
      <c r="I4028" s="11"/>
      <c r="J4028" s="6" t="s">
        <v>1074</v>
      </c>
      <c r="K4028" s="6" t="s">
        <v>4459</v>
      </c>
      <c r="L4028" s="6"/>
      <c r="M4028" s="11"/>
      <c r="N4028" s="11"/>
      <c r="O4028" s="6"/>
      <c r="P4028" s="11"/>
      <c r="Q4028" s="11">
        <v>13</v>
      </c>
      <c r="R4028" s="6" t="s">
        <v>25</v>
      </c>
      <c r="S4028" s="6" t="s">
        <v>26</v>
      </c>
      <c r="T4028" s="6" t="s">
        <v>1430</v>
      </c>
      <c r="U4028" s="11"/>
      <c r="V4028" s="11">
        <v>2011</v>
      </c>
      <c r="W4028" s="11">
        <v>69</v>
      </c>
      <c r="X4028" s="11">
        <v>6.1</v>
      </c>
      <c r="Y4028" s="11">
        <v>2.35</v>
      </c>
      <c r="Z4028" s="12">
        <v>224</v>
      </c>
    </row>
    <row r="4029" spans="1:26" x14ac:dyDescent="0.25">
      <c r="A4029" s="8" t="s">
        <v>20</v>
      </c>
      <c r="B4029" s="9" t="s">
        <v>4322</v>
      </c>
      <c r="C4029" s="13">
        <v>159</v>
      </c>
      <c r="D4029" s="13">
        <v>92</v>
      </c>
      <c r="E4029" s="13">
        <v>0</v>
      </c>
      <c r="F4029" s="13">
        <v>539</v>
      </c>
      <c r="G4029" s="9" t="s">
        <v>1109</v>
      </c>
      <c r="H4029" s="13">
        <v>1000</v>
      </c>
      <c r="I4029" s="13">
        <v>2926565</v>
      </c>
      <c r="J4029" s="9" t="s">
        <v>599</v>
      </c>
      <c r="K4029" s="9" t="s">
        <v>1074</v>
      </c>
      <c r="L4029" s="9"/>
      <c r="M4029" s="13"/>
      <c r="N4029" s="13"/>
      <c r="O4029" s="9"/>
      <c r="P4029" s="13"/>
      <c r="Q4029" s="13">
        <v>72</v>
      </c>
      <c r="R4029" s="9" t="s">
        <v>25</v>
      </c>
      <c r="S4029" s="9" t="s">
        <v>26</v>
      </c>
      <c r="T4029" s="9" t="s">
        <v>249</v>
      </c>
      <c r="U4029" s="13">
        <v>3000000</v>
      </c>
      <c r="V4029" s="13">
        <v>2008</v>
      </c>
      <c r="W4029" s="13">
        <v>585</v>
      </c>
      <c r="X4029" s="13">
        <v>6.5</v>
      </c>
      <c r="Y4029" s="13">
        <v>1.66</v>
      </c>
      <c r="Z4029" s="14">
        <v>0</v>
      </c>
    </row>
    <row r="4030" spans="1:26" x14ac:dyDescent="0.25">
      <c r="A4030" s="5" t="s">
        <v>20</v>
      </c>
      <c r="B4030" s="6" t="s">
        <v>4323</v>
      </c>
      <c r="C4030" s="11">
        <v>535</v>
      </c>
      <c r="D4030" s="11">
        <v>107</v>
      </c>
      <c r="E4030" s="11">
        <v>141</v>
      </c>
      <c r="F4030" s="11">
        <v>535</v>
      </c>
      <c r="G4030" s="6" t="s">
        <v>2089</v>
      </c>
      <c r="H4030" s="11">
        <v>24000</v>
      </c>
      <c r="I4030" s="11">
        <v>13092000</v>
      </c>
      <c r="J4030" s="6" t="s">
        <v>1074</v>
      </c>
      <c r="K4030" s="6" t="s">
        <v>2909</v>
      </c>
      <c r="L4030" s="6"/>
      <c r="M4030" s="11"/>
      <c r="N4030" s="11"/>
      <c r="O4030" s="6"/>
      <c r="P4030" s="11"/>
      <c r="Q4030" s="11">
        <v>731</v>
      </c>
      <c r="R4030" s="6" t="s">
        <v>25</v>
      </c>
      <c r="S4030" s="6" t="s">
        <v>26</v>
      </c>
      <c r="T4030" s="6" t="s">
        <v>249</v>
      </c>
      <c r="U4030" s="11">
        <v>3300000</v>
      </c>
      <c r="V4030" s="11">
        <v>2014</v>
      </c>
      <c r="W4030" s="11">
        <v>970</v>
      </c>
      <c r="X4030" s="11">
        <v>8.5</v>
      </c>
      <c r="Y4030" s="11">
        <v>2.4</v>
      </c>
      <c r="Z4030" s="12">
        <v>129000</v>
      </c>
    </row>
    <row r="4031" spans="1:26" x14ac:dyDescent="0.25">
      <c r="A4031" s="8" t="s">
        <v>20</v>
      </c>
      <c r="B4031" s="9" t="s">
        <v>2407</v>
      </c>
      <c r="C4031" s="13">
        <v>214</v>
      </c>
      <c r="D4031" s="13">
        <v>135</v>
      </c>
      <c r="E4031" s="13">
        <v>353</v>
      </c>
      <c r="F4031" s="13">
        <v>40</v>
      </c>
      <c r="G4031" s="9" t="s">
        <v>4271</v>
      </c>
      <c r="H4031" s="13">
        <v>1000</v>
      </c>
      <c r="I4031" s="13">
        <v>7563397</v>
      </c>
      <c r="J4031" s="9" t="s">
        <v>5507</v>
      </c>
      <c r="K4031" s="9" t="s">
        <v>1074</v>
      </c>
      <c r="L4031" s="9"/>
      <c r="M4031" s="13"/>
      <c r="N4031" s="13"/>
      <c r="O4031" s="9"/>
      <c r="P4031" s="13"/>
      <c r="Q4031" s="13">
        <v>749</v>
      </c>
      <c r="R4031" s="9" t="s">
        <v>3400</v>
      </c>
      <c r="S4031" s="9" t="s">
        <v>3866</v>
      </c>
      <c r="T4031" s="9" t="s">
        <v>249</v>
      </c>
      <c r="U4031" s="13">
        <v>3300000</v>
      </c>
      <c r="V4031" s="13">
        <v>2002</v>
      </c>
      <c r="W4031" s="13">
        <v>69</v>
      </c>
      <c r="X4031" s="13">
        <v>8.6999999999999993</v>
      </c>
      <c r="Y4031" s="13">
        <v>1.85</v>
      </c>
      <c r="Z4031" s="14">
        <v>28000</v>
      </c>
    </row>
    <row r="4032" spans="1:26" x14ac:dyDescent="0.25">
      <c r="A4032" s="5" t="s">
        <v>20</v>
      </c>
      <c r="B4032" s="6" t="s">
        <v>4324</v>
      </c>
      <c r="C4032" s="11">
        <v>47</v>
      </c>
      <c r="D4032" s="11">
        <v>99</v>
      </c>
      <c r="E4032" s="11">
        <v>8</v>
      </c>
      <c r="F4032" s="11">
        <v>78</v>
      </c>
      <c r="G4032" s="6" t="s">
        <v>4325</v>
      </c>
      <c r="H4032" s="11">
        <v>798</v>
      </c>
      <c r="I4032" s="11">
        <v>104257</v>
      </c>
      <c r="J4032" s="6" t="s">
        <v>599</v>
      </c>
      <c r="K4032" s="6" t="s">
        <v>2909</v>
      </c>
      <c r="L4032" s="6"/>
      <c r="M4032" s="11"/>
      <c r="N4032" s="11"/>
      <c r="O4032" s="6"/>
      <c r="P4032" s="11"/>
      <c r="Q4032" s="11">
        <v>160</v>
      </c>
      <c r="R4032" s="6" t="s">
        <v>25</v>
      </c>
      <c r="S4032" s="6" t="s">
        <v>34</v>
      </c>
      <c r="T4032" s="6" t="s">
        <v>249</v>
      </c>
      <c r="U4032" s="11">
        <v>2200000</v>
      </c>
      <c r="V4032" s="11">
        <v>1999</v>
      </c>
      <c r="W4032" s="11">
        <v>472</v>
      </c>
      <c r="X4032" s="11">
        <v>7.1</v>
      </c>
      <c r="Y4032" s="11">
        <v>1.85</v>
      </c>
      <c r="Z4032" s="12">
        <v>0</v>
      </c>
    </row>
    <row r="4033" spans="1:26" x14ac:dyDescent="0.25">
      <c r="A4033" s="8" t="s">
        <v>20</v>
      </c>
      <c r="B4033" s="9" t="s">
        <v>4326</v>
      </c>
      <c r="C4033" s="13">
        <v>17</v>
      </c>
      <c r="D4033" s="13">
        <v>102</v>
      </c>
      <c r="E4033" s="13">
        <v>19</v>
      </c>
      <c r="F4033" s="13">
        <v>80</v>
      </c>
      <c r="G4033" s="9" t="s">
        <v>4327</v>
      </c>
      <c r="H4033" s="13">
        <v>632</v>
      </c>
      <c r="I4033" s="13"/>
      <c r="J4033" s="9" t="s">
        <v>3170</v>
      </c>
      <c r="K4033" s="9" t="s">
        <v>1074</v>
      </c>
      <c r="L4033" s="9" t="s">
        <v>2909</v>
      </c>
      <c r="M4033" s="13"/>
      <c r="N4033" s="13"/>
      <c r="O4033" s="9"/>
      <c r="P4033" s="13"/>
      <c r="Q4033" s="13">
        <v>13</v>
      </c>
      <c r="R4033" s="9" t="s">
        <v>25</v>
      </c>
      <c r="S4033" s="9" t="s">
        <v>26</v>
      </c>
      <c r="T4033" s="9" t="s">
        <v>27</v>
      </c>
      <c r="U4033" s="13">
        <v>3400000</v>
      </c>
      <c r="V4033" s="13">
        <v>2012</v>
      </c>
      <c r="W4033" s="13">
        <v>144</v>
      </c>
      <c r="X4033" s="13">
        <v>6.6</v>
      </c>
      <c r="Y4033" s="13"/>
      <c r="Z4033" s="14">
        <v>0</v>
      </c>
    </row>
    <row r="4034" spans="1:26" x14ac:dyDescent="0.25">
      <c r="A4034" s="5" t="s">
        <v>20</v>
      </c>
      <c r="B4034" s="6" t="s">
        <v>4328</v>
      </c>
      <c r="C4034" s="11">
        <v>85</v>
      </c>
      <c r="D4034" s="11">
        <v>93</v>
      </c>
      <c r="E4034" s="11">
        <v>22</v>
      </c>
      <c r="F4034" s="11">
        <v>303</v>
      </c>
      <c r="G4034" s="6" t="s">
        <v>483</v>
      </c>
      <c r="H4034" s="11">
        <v>11000</v>
      </c>
      <c r="I4034" s="11">
        <v>17311</v>
      </c>
      <c r="J4034" s="6" t="s">
        <v>5507</v>
      </c>
      <c r="K4034" s="6" t="s">
        <v>1074</v>
      </c>
      <c r="L4034" s="6" t="s">
        <v>5505</v>
      </c>
      <c r="M4034" s="11"/>
      <c r="N4034" s="11"/>
      <c r="O4034" s="6"/>
      <c r="P4034" s="11"/>
      <c r="Q4034" s="11">
        <v>73</v>
      </c>
      <c r="R4034" s="6" t="s">
        <v>25</v>
      </c>
      <c r="S4034" s="6" t="s">
        <v>26</v>
      </c>
      <c r="T4034" s="6" t="s">
        <v>249</v>
      </c>
      <c r="U4034" s="11"/>
      <c r="V4034" s="11">
        <v>2006</v>
      </c>
      <c r="W4034" s="11">
        <v>505</v>
      </c>
      <c r="X4034" s="11">
        <v>6.7</v>
      </c>
      <c r="Y4034" s="11">
        <v>1.85</v>
      </c>
      <c r="Z4034" s="12">
        <v>799</v>
      </c>
    </row>
    <row r="4035" spans="1:26" x14ac:dyDescent="0.25">
      <c r="A4035" s="8" t="s">
        <v>20</v>
      </c>
      <c r="B4035" s="9" t="s">
        <v>3753</v>
      </c>
      <c r="C4035" s="13">
        <v>349</v>
      </c>
      <c r="D4035" s="13">
        <v>115</v>
      </c>
      <c r="E4035" s="13">
        <v>346</v>
      </c>
      <c r="F4035" s="13">
        <v>26</v>
      </c>
      <c r="G4035" s="9" t="s">
        <v>4329</v>
      </c>
      <c r="H4035" s="13">
        <v>74</v>
      </c>
      <c r="I4035" s="13">
        <v>610968</v>
      </c>
      <c r="J4035" s="9" t="s">
        <v>1074</v>
      </c>
      <c r="K4035" s="9"/>
      <c r="L4035" s="9"/>
      <c r="M4035" s="13"/>
      <c r="N4035" s="13"/>
      <c r="O4035" s="9"/>
      <c r="P4035" s="13"/>
      <c r="Q4035" s="13">
        <v>249</v>
      </c>
      <c r="R4035" s="9" t="s">
        <v>3649</v>
      </c>
      <c r="S4035" s="9" t="s">
        <v>2071</v>
      </c>
      <c r="T4035" s="9" t="s">
        <v>249</v>
      </c>
      <c r="U4035" s="13">
        <v>3800000</v>
      </c>
      <c r="V4035" s="13">
        <v>2012</v>
      </c>
      <c r="W4035" s="13">
        <v>69</v>
      </c>
      <c r="X4035" s="13">
        <v>8.3000000000000007</v>
      </c>
      <c r="Y4035" s="13">
        <v>2.35</v>
      </c>
      <c r="Z4035" s="14">
        <v>60000</v>
      </c>
    </row>
    <row r="4036" spans="1:26" x14ac:dyDescent="0.25">
      <c r="A4036" s="5" t="s">
        <v>20</v>
      </c>
      <c r="B4036" s="6" t="s">
        <v>2755</v>
      </c>
      <c r="C4036" s="11">
        <v>109</v>
      </c>
      <c r="D4036" s="11">
        <v>94</v>
      </c>
      <c r="E4036" s="11">
        <v>84</v>
      </c>
      <c r="F4036" s="11">
        <v>378</v>
      </c>
      <c r="G4036" s="6" t="s">
        <v>4330</v>
      </c>
      <c r="H4036" s="11">
        <v>662</v>
      </c>
      <c r="I4036" s="11"/>
      <c r="J4036" s="6" t="s">
        <v>599</v>
      </c>
      <c r="K4036" s="6" t="s">
        <v>4118</v>
      </c>
      <c r="L4036" s="6"/>
      <c r="M4036" s="11"/>
      <c r="N4036" s="11"/>
      <c r="O4036" s="6"/>
      <c r="P4036" s="11"/>
      <c r="Q4036" s="11">
        <v>458</v>
      </c>
      <c r="R4036" s="6" t="s">
        <v>25</v>
      </c>
      <c r="S4036" s="6" t="s">
        <v>26</v>
      </c>
      <c r="T4036" s="6" t="s">
        <v>54</v>
      </c>
      <c r="U4036" s="11">
        <v>4000000</v>
      </c>
      <c r="V4036" s="11">
        <v>1983</v>
      </c>
      <c r="W4036" s="11">
        <v>577</v>
      </c>
      <c r="X4036" s="11">
        <v>8.1</v>
      </c>
      <c r="Y4036" s="11">
        <v>1.85</v>
      </c>
      <c r="Z4036" s="12">
        <v>18000</v>
      </c>
    </row>
    <row r="4037" spans="1:26" x14ac:dyDescent="0.25">
      <c r="A4037" s="8" t="s">
        <v>20</v>
      </c>
      <c r="B4037" s="9" t="s">
        <v>2770</v>
      </c>
      <c r="C4037" s="13">
        <v>60</v>
      </c>
      <c r="D4037" s="13">
        <v>91</v>
      </c>
      <c r="E4037" s="13">
        <v>38</v>
      </c>
      <c r="F4037" s="13">
        <v>377</v>
      </c>
      <c r="G4037" s="9" t="s">
        <v>130</v>
      </c>
      <c r="H4037" s="13">
        <v>625</v>
      </c>
      <c r="I4037" s="13">
        <v>8108247</v>
      </c>
      <c r="J4037" s="9" t="s">
        <v>1074</v>
      </c>
      <c r="K4037" s="9" t="s">
        <v>4459</v>
      </c>
      <c r="L4037" s="9"/>
      <c r="M4037" s="13"/>
      <c r="N4037" s="13"/>
      <c r="O4037" s="9"/>
      <c r="P4037" s="13"/>
      <c r="Q4037" s="13">
        <v>174</v>
      </c>
      <c r="R4037" s="9" t="s">
        <v>25</v>
      </c>
      <c r="S4037" s="9" t="s">
        <v>26</v>
      </c>
      <c r="T4037" s="9" t="s">
        <v>27</v>
      </c>
      <c r="U4037" s="13">
        <v>3300000</v>
      </c>
      <c r="V4037" s="13">
        <v>2006</v>
      </c>
      <c r="W4037" s="13">
        <v>464</v>
      </c>
      <c r="X4037" s="13">
        <v>7.4</v>
      </c>
      <c r="Y4037" s="13">
        <v>1.85</v>
      </c>
      <c r="Z4037" s="14">
        <v>0</v>
      </c>
    </row>
    <row r="4038" spans="1:26" x14ac:dyDescent="0.25">
      <c r="A4038" s="5" t="s">
        <v>20</v>
      </c>
      <c r="B4038" s="6" t="s">
        <v>3097</v>
      </c>
      <c r="C4038" s="11">
        <v>101</v>
      </c>
      <c r="D4038" s="11">
        <v>98</v>
      </c>
      <c r="E4038" s="11">
        <v>73</v>
      </c>
      <c r="F4038" s="11">
        <v>129</v>
      </c>
      <c r="G4038" s="6" t="s">
        <v>4331</v>
      </c>
      <c r="H4038" s="11">
        <v>595</v>
      </c>
      <c r="I4038" s="11"/>
      <c r="J4038" s="6" t="s">
        <v>497</v>
      </c>
      <c r="K4038" s="6" t="s">
        <v>5507</v>
      </c>
      <c r="L4038" s="6" t="s">
        <v>1074</v>
      </c>
      <c r="M4038" s="11" t="s">
        <v>2604</v>
      </c>
      <c r="N4038" s="11"/>
      <c r="O4038" s="6"/>
      <c r="P4038" s="11"/>
      <c r="Q4038" s="11">
        <v>75</v>
      </c>
      <c r="R4038" s="6" t="s">
        <v>25</v>
      </c>
      <c r="S4038" s="6" t="s">
        <v>121</v>
      </c>
      <c r="T4038" s="6" t="s">
        <v>249</v>
      </c>
      <c r="U4038" s="11">
        <v>4300000</v>
      </c>
      <c r="V4038" s="11">
        <v>1982</v>
      </c>
      <c r="W4038" s="11">
        <v>251</v>
      </c>
      <c r="X4038" s="11">
        <v>6.6</v>
      </c>
      <c r="Y4038" s="11">
        <v>1.85</v>
      </c>
      <c r="Z4038" s="12">
        <v>934</v>
      </c>
    </row>
    <row r="4039" spans="1:26" x14ac:dyDescent="0.25">
      <c r="A4039" s="8" t="s">
        <v>20</v>
      </c>
      <c r="B4039" s="9" t="s">
        <v>4332</v>
      </c>
      <c r="C4039" s="13">
        <v>1</v>
      </c>
      <c r="D4039" s="13">
        <v>97</v>
      </c>
      <c r="E4039" s="13">
        <v>246</v>
      </c>
      <c r="F4039" s="13">
        <v>491</v>
      </c>
      <c r="G4039" s="9" t="s">
        <v>1973</v>
      </c>
      <c r="H4039" s="13">
        <v>756</v>
      </c>
      <c r="I4039" s="13"/>
      <c r="J4039" s="9" t="s">
        <v>599</v>
      </c>
      <c r="K4039" s="9"/>
      <c r="L4039" s="9"/>
      <c r="M4039" s="13"/>
      <c r="N4039" s="13"/>
      <c r="O4039" s="9"/>
      <c r="P4039" s="13"/>
      <c r="Q4039" s="13">
        <v>3</v>
      </c>
      <c r="R4039" s="9" t="s">
        <v>25</v>
      </c>
      <c r="S4039" s="9" t="s">
        <v>26</v>
      </c>
      <c r="T4039" s="9" t="s">
        <v>42</v>
      </c>
      <c r="U4039" s="13">
        <v>3300000</v>
      </c>
      <c r="V4039" s="13">
        <v>2014</v>
      </c>
      <c r="W4039" s="13">
        <v>521</v>
      </c>
      <c r="X4039" s="13">
        <v>4.5</v>
      </c>
      <c r="Y4039" s="13">
        <v>16</v>
      </c>
      <c r="Z4039" s="14">
        <v>0</v>
      </c>
    </row>
    <row r="4040" spans="1:26" x14ac:dyDescent="0.25">
      <c r="A4040" s="5" t="s">
        <v>20</v>
      </c>
      <c r="B4040" s="6" t="s">
        <v>4333</v>
      </c>
      <c r="C4040" s="11">
        <v>16</v>
      </c>
      <c r="D4040" s="11">
        <v>92</v>
      </c>
      <c r="E4040" s="11">
        <v>4</v>
      </c>
      <c r="F4040" s="11">
        <v>405</v>
      </c>
      <c r="G4040" s="6" t="s">
        <v>1494</v>
      </c>
      <c r="H4040" s="11">
        <v>631</v>
      </c>
      <c r="I4040" s="11">
        <v>7680</v>
      </c>
      <c r="J4040" s="6" t="s">
        <v>1074</v>
      </c>
      <c r="K4040" s="6" t="s">
        <v>4459</v>
      </c>
      <c r="L4040" s="6"/>
      <c r="M4040" s="11"/>
      <c r="N4040" s="11"/>
      <c r="O4040" s="6"/>
      <c r="P4040" s="11"/>
      <c r="Q4040" s="11">
        <v>18</v>
      </c>
      <c r="R4040" s="6" t="s">
        <v>25</v>
      </c>
      <c r="S4040" s="6" t="s">
        <v>26</v>
      </c>
      <c r="T4040" s="6" t="s">
        <v>249</v>
      </c>
      <c r="U4040" s="11">
        <v>2000000</v>
      </c>
      <c r="V4040" s="11">
        <v>1999</v>
      </c>
      <c r="W4040" s="11">
        <v>443</v>
      </c>
      <c r="X4040" s="11">
        <v>6.4</v>
      </c>
      <c r="Y4040" s="11"/>
      <c r="Z4040" s="12">
        <v>100</v>
      </c>
    </row>
    <row r="4041" spans="1:26" x14ac:dyDescent="0.25">
      <c r="A4041" s="8" t="s">
        <v>20</v>
      </c>
      <c r="B4041" s="9" t="s">
        <v>4334</v>
      </c>
      <c r="C4041" s="13">
        <v>212</v>
      </c>
      <c r="D4041" s="13">
        <v>128</v>
      </c>
      <c r="E4041" s="13">
        <v>39</v>
      </c>
      <c r="F4041" s="13">
        <v>0</v>
      </c>
      <c r="G4041" s="9" t="s">
        <v>4335</v>
      </c>
      <c r="H4041" s="13">
        <v>15</v>
      </c>
      <c r="I4041" s="13">
        <v>3766595</v>
      </c>
      <c r="J4041" s="9" t="s">
        <v>1074</v>
      </c>
      <c r="K4041" s="9"/>
      <c r="L4041" s="9"/>
      <c r="M4041" s="13"/>
      <c r="N4041" s="13"/>
      <c r="O4041" s="9"/>
      <c r="P4041" s="13"/>
      <c r="Q4041" s="13">
        <v>86</v>
      </c>
      <c r="R4041" s="9" t="s">
        <v>537</v>
      </c>
      <c r="S4041" s="9" t="s">
        <v>538</v>
      </c>
      <c r="T4041" s="9" t="s">
        <v>27</v>
      </c>
      <c r="U4041" s="13"/>
      <c r="V4041" s="13">
        <v>2008</v>
      </c>
      <c r="W4041" s="13">
        <v>2</v>
      </c>
      <c r="X4041" s="13">
        <v>7.5</v>
      </c>
      <c r="Y4041" s="13">
        <v>2.35</v>
      </c>
      <c r="Z4041" s="14">
        <v>0</v>
      </c>
    </row>
    <row r="4042" spans="1:26" x14ac:dyDescent="0.25">
      <c r="A4042" s="5" t="s">
        <v>20</v>
      </c>
      <c r="B4042" s="6" t="s">
        <v>1186</v>
      </c>
      <c r="C4042" s="11">
        <v>215</v>
      </c>
      <c r="D4042" s="11">
        <v>136</v>
      </c>
      <c r="E4042" s="11">
        <v>2000</v>
      </c>
      <c r="F4042" s="11">
        <v>449</v>
      </c>
      <c r="G4042" s="6" t="s">
        <v>948</v>
      </c>
      <c r="H4042" s="11">
        <v>917</v>
      </c>
      <c r="I4042" s="11"/>
      <c r="J4042" s="6" t="s">
        <v>1074</v>
      </c>
      <c r="K4042" s="6" t="s">
        <v>1786</v>
      </c>
      <c r="L4042" s="6"/>
      <c r="M4042" s="11"/>
      <c r="N4042" s="11"/>
      <c r="O4042" s="6"/>
      <c r="P4042" s="11"/>
      <c r="Q4042" s="11">
        <v>447</v>
      </c>
      <c r="R4042" s="6" t="s">
        <v>25</v>
      </c>
      <c r="S4042" s="6" t="s">
        <v>26</v>
      </c>
      <c r="T4042" s="6" t="s">
        <v>249</v>
      </c>
      <c r="U4042" s="11">
        <v>2300000</v>
      </c>
      <c r="V4042" s="11">
        <v>1968</v>
      </c>
      <c r="W4042" s="11">
        <v>563</v>
      </c>
      <c r="X4042" s="11">
        <v>8</v>
      </c>
      <c r="Y4042" s="11">
        <v>1.85</v>
      </c>
      <c r="Z4042" s="12">
        <v>13000</v>
      </c>
    </row>
    <row r="4043" spans="1:26" x14ac:dyDescent="0.25">
      <c r="A4043" s="8" t="s">
        <v>309</v>
      </c>
      <c r="B4043" s="9" t="s">
        <v>4336</v>
      </c>
      <c r="C4043" s="13">
        <v>107</v>
      </c>
      <c r="D4043" s="13">
        <v>113</v>
      </c>
      <c r="E4043" s="13">
        <v>673</v>
      </c>
      <c r="F4043" s="13">
        <v>332</v>
      </c>
      <c r="G4043" s="9" t="s">
        <v>4066</v>
      </c>
      <c r="H4043" s="13">
        <v>756</v>
      </c>
      <c r="I4043" s="13"/>
      <c r="J4043" s="9" t="s">
        <v>1074</v>
      </c>
      <c r="K4043" s="9" t="s">
        <v>3495</v>
      </c>
      <c r="L4043" s="9"/>
      <c r="M4043" s="13"/>
      <c r="N4043" s="13"/>
      <c r="O4043" s="9"/>
      <c r="P4043" s="13"/>
      <c r="Q4043" s="13">
        <v>214</v>
      </c>
      <c r="R4043" s="9" t="s">
        <v>25</v>
      </c>
      <c r="S4043" s="9" t="s">
        <v>26</v>
      </c>
      <c r="T4043" s="9" t="s">
        <v>1704</v>
      </c>
      <c r="U4043" s="13">
        <v>3200000</v>
      </c>
      <c r="V4043" s="13">
        <v>1962</v>
      </c>
      <c r="W4043" s="13">
        <v>423</v>
      </c>
      <c r="X4043" s="13">
        <v>8.1</v>
      </c>
      <c r="Y4043" s="13">
        <v>1.85</v>
      </c>
      <c r="Z4043" s="14">
        <v>0</v>
      </c>
    </row>
    <row r="4044" spans="1:26" x14ac:dyDescent="0.25">
      <c r="A4044" s="5" t="s">
        <v>20</v>
      </c>
      <c r="B4044" s="6" t="s">
        <v>4337</v>
      </c>
      <c r="C4044" s="11">
        <v>122</v>
      </c>
      <c r="D4044" s="11">
        <v>99</v>
      </c>
      <c r="E4044" s="11">
        <v>6</v>
      </c>
      <c r="F4044" s="11">
        <v>194</v>
      </c>
      <c r="G4044" s="6" t="s">
        <v>4338</v>
      </c>
      <c r="H4044" s="11">
        <v>828</v>
      </c>
      <c r="I4044" s="11">
        <v>2277396</v>
      </c>
      <c r="J4044" s="6" t="s">
        <v>1074</v>
      </c>
      <c r="K4044" s="6" t="s">
        <v>4459</v>
      </c>
      <c r="L4044" s="6"/>
      <c r="M4044" s="11"/>
      <c r="N4044" s="11"/>
      <c r="O4044" s="6"/>
      <c r="P4044" s="11"/>
      <c r="Q4044" s="11">
        <v>70</v>
      </c>
      <c r="R4044" s="6" t="s">
        <v>25</v>
      </c>
      <c r="S4044" s="6" t="s">
        <v>26</v>
      </c>
      <c r="T4044" s="6" t="s">
        <v>27</v>
      </c>
      <c r="U4044" s="11"/>
      <c r="V4044" s="11">
        <v>2009</v>
      </c>
      <c r="W4044" s="11">
        <v>390</v>
      </c>
      <c r="X4044" s="11">
        <v>7.2</v>
      </c>
      <c r="Y4044" s="11">
        <v>2.35</v>
      </c>
      <c r="Z4044" s="12">
        <v>0</v>
      </c>
    </row>
    <row r="4045" spans="1:26" x14ac:dyDescent="0.25">
      <c r="A4045" s="8" t="s">
        <v>20</v>
      </c>
      <c r="B4045" s="9" t="s">
        <v>4339</v>
      </c>
      <c r="C4045" s="13">
        <v>155</v>
      </c>
      <c r="D4045" s="13">
        <v>101</v>
      </c>
      <c r="E4045" s="13">
        <v>13</v>
      </c>
      <c r="F4045" s="13">
        <v>6</v>
      </c>
      <c r="G4045" s="9" t="s">
        <v>4340</v>
      </c>
      <c r="H4045" s="13">
        <v>280</v>
      </c>
      <c r="I4045" s="13">
        <v>6517198</v>
      </c>
      <c r="J4045" s="9" t="s">
        <v>5507</v>
      </c>
      <c r="K4045" s="9" t="s">
        <v>1074</v>
      </c>
      <c r="L4045" s="9"/>
      <c r="M4045" s="13"/>
      <c r="N4045" s="13"/>
      <c r="O4045" s="9"/>
      <c r="P4045" s="13"/>
      <c r="Q4045" s="13">
        <v>172</v>
      </c>
      <c r="R4045" s="9" t="s">
        <v>919</v>
      </c>
      <c r="S4045" s="9" t="s">
        <v>4341</v>
      </c>
      <c r="T4045" s="9" t="s">
        <v>249</v>
      </c>
      <c r="U4045" s="13">
        <v>3000000</v>
      </c>
      <c r="V4045" s="13">
        <v>2004</v>
      </c>
      <c r="W4045" s="13">
        <v>11</v>
      </c>
      <c r="X4045" s="13">
        <v>7.5</v>
      </c>
      <c r="Y4045" s="13">
        <v>1.85</v>
      </c>
      <c r="Z4045" s="14">
        <v>0</v>
      </c>
    </row>
    <row r="4046" spans="1:26" x14ac:dyDescent="0.25">
      <c r="A4046" s="5" t="s">
        <v>20</v>
      </c>
      <c r="B4046" s="6" t="s">
        <v>4219</v>
      </c>
      <c r="C4046" s="11">
        <v>261</v>
      </c>
      <c r="D4046" s="11">
        <v>105</v>
      </c>
      <c r="E4046" s="11">
        <v>101</v>
      </c>
      <c r="F4046" s="11">
        <v>157</v>
      </c>
      <c r="G4046" s="6" t="s">
        <v>1014</v>
      </c>
      <c r="H4046" s="11">
        <v>1000</v>
      </c>
      <c r="I4046" s="11">
        <v>5776314</v>
      </c>
      <c r="J4046" s="6" t="s">
        <v>599</v>
      </c>
      <c r="K4046" s="6" t="s">
        <v>1074</v>
      </c>
      <c r="L4046" s="6" t="s">
        <v>4459</v>
      </c>
      <c r="M4046" s="11"/>
      <c r="N4046" s="11"/>
      <c r="O4046" s="6"/>
      <c r="P4046" s="11"/>
      <c r="Q4046" s="11">
        <v>142</v>
      </c>
      <c r="R4046" s="6" t="s">
        <v>25</v>
      </c>
      <c r="S4046" s="6" t="s">
        <v>26</v>
      </c>
      <c r="T4046" s="6" t="s">
        <v>249</v>
      </c>
      <c r="U4046" s="11">
        <v>3200000</v>
      </c>
      <c r="V4046" s="11">
        <v>2010</v>
      </c>
      <c r="W4046" s="11">
        <v>394</v>
      </c>
      <c r="X4046" s="11">
        <v>7.2</v>
      </c>
      <c r="Y4046" s="11">
        <v>1.85</v>
      </c>
      <c r="Z4046" s="12">
        <v>15000</v>
      </c>
    </row>
    <row r="4047" spans="1:26" x14ac:dyDescent="0.25">
      <c r="A4047" s="8" t="s">
        <v>20</v>
      </c>
      <c r="B4047" s="9" t="s">
        <v>4342</v>
      </c>
      <c r="C4047" s="13">
        <v>130</v>
      </c>
      <c r="D4047" s="13">
        <v>95</v>
      </c>
      <c r="E4047" s="13">
        <v>38</v>
      </c>
      <c r="F4047" s="13">
        <v>898</v>
      </c>
      <c r="G4047" s="9" t="s">
        <v>1215</v>
      </c>
      <c r="H4047" s="13">
        <v>164000</v>
      </c>
      <c r="I4047" s="13"/>
      <c r="J4047" s="9" t="s">
        <v>497</v>
      </c>
      <c r="K4047" s="9" t="s">
        <v>599</v>
      </c>
      <c r="L4047" s="9" t="s">
        <v>1786</v>
      </c>
      <c r="M4047" s="13" t="s">
        <v>2604</v>
      </c>
      <c r="N4047" s="13"/>
      <c r="O4047" s="9"/>
      <c r="P4047" s="13"/>
      <c r="Q4047" s="13">
        <v>252</v>
      </c>
      <c r="R4047" s="9" t="s">
        <v>25</v>
      </c>
      <c r="S4047" s="9" t="s">
        <v>26</v>
      </c>
      <c r="T4047" s="9" t="s">
        <v>249</v>
      </c>
      <c r="U4047" s="13">
        <v>3200000</v>
      </c>
      <c r="V4047" s="13">
        <v>2005</v>
      </c>
      <c r="W4047" s="13">
        <v>2000</v>
      </c>
      <c r="X4047" s="13">
        <v>6.4</v>
      </c>
      <c r="Y4047" s="13">
        <v>2.35</v>
      </c>
      <c r="Z4047" s="14">
        <v>0</v>
      </c>
    </row>
    <row r="4048" spans="1:26" x14ac:dyDescent="0.25">
      <c r="A4048" s="5" t="s">
        <v>20</v>
      </c>
      <c r="B4048" s="6" t="s">
        <v>1523</v>
      </c>
      <c r="C4048" s="11">
        <v>94</v>
      </c>
      <c r="D4048" s="11">
        <v>109</v>
      </c>
      <c r="E4048" s="11">
        <v>644</v>
      </c>
      <c r="F4048" s="11">
        <v>559</v>
      </c>
      <c r="G4048" s="6" t="s">
        <v>505</v>
      </c>
      <c r="H4048" s="11">
        <v>1000</v>
      </c>
      <c r="I4048" s="11">
        <v>141600000</v>
      </c>
      <c r="J4048" s="6" t="s">
        <v>599</v>
      </c>
      <c r="K4048" s="6"/>
      <c r="L4048" s="6"/>
      <c r="M4048" s="11"/>
      <c r="N4048" s="11"/>
      <c r="O4048" s="6"/>
      <c r="P4048" s="11"/>
      <c r="Q4048" s="11">
        <v>257</v>
      </c>
      <c r="R4048" s="6" t="s">
        <v>25</v>
      </c>
      <c r="S4048" s="6" t="s">
        <v>26</v>
      </c>
      <c r="T4048" s="6" t="s">
        <v>249</v>
      </c>
      <c r="U4048" s="11">
        <v>3000000</v>
      </c>
      <c r="V4048" s="11">
        <v>1978</v>
      </c>
      <c r="W4048" s="11">
        <v>783</v>
      </c>
      <c r="X4048" s="11">
        <v>7.6</v>
      </c>
      <c r="Y4048" s="11">
        <v>1.85</v>
      </c>
      <c r="Z4048" s="12">
        <v>0</v>
      </c>
    </row>
    <row r="4049" spans="1:26" x14ac:dyDescent="0.25">
      <c r="A4049" s="8" t="s">
        <v>20</v>
      </c>
      <c r="B4049" s="9" t="s">
        <v>3797</v>
      </c>
      <c r="C4049" s="13">
        <v>164</v>
      </c>
      <c r="D4049" s="13">
        <v>110</v>
      </c>
      <c r="E4049" s="13">
        <v>82</v>
      </c>
      <c r="F4049" s="13">
        <v>177</v>
      </c>
      <c r="G4049" s="9" t="s">
        <v>4343</v>
      </c>
      <c r="H4049" s="13">
        <v>387</v>
      </c>
      <c r="I4049" s="13">
        <v>51100000</v>
      </c>
      <c r="J4049" s="9" t="s">
        <v>497</v>
      </c>
      <c r="K4049" s="9" t="s">
        <v>378</v>
      </c>
      <c r="L4049" s="9" t="s">
        <v>2604</v>
      </c>
      <c r="M4049" s="13"/>
      <c r="N4049" s="13"/>
      <c r="O4049" s="9"/>
      <c r="P4049" s="13"/>
      <c r="Q4049" s="13">
        <v>418</v>
      </c>
      <c r="R4049" s="9" t="s">
        <v>25</v>
      </c>
      <c r="S4049" s="9" t="s">
        <v>34</v>
      </c>
      <c r="T4049" s="9" t="s">
        <v>1704</v>
      </c>
      <c r="U4049" s="13">
        <v>3000000</v>
      </c>
      <c r="V4049" s="13">
        <v>1964</v>
      </c>
      <c r="W4049" s="13">
        <v>202</v>
      </c>
      <c r="X4049" s="13">
        <v>7.8</v>
      </c>
      <c r="Y4049" s="13">
        <v>1.37</v>
      </c>
      <c r="Z4049" s="14">
        <v>0</v>
      </c>
    </row>
    <row r="4050" spans="1:26" x14ac:dyDescent="0.25">
      <c r="A4050" s="5" t="s">
        <v>20</v>
      </c>
      <c r="B4050" s="6" t="s">
        <v>4344</v>
      </c>
      <c r="C4050" s="11">
        <v>188</v>
      </c>
      <c r="D4050" s="11">
        <v>108</v>
      </c>
      <c r="E4050" s="11">
        <v>43</v>
      </c>
      <c r="F4050" s="11">
        <v>463</v>
      </c>
      <c r="G4050" s="6" t="s">
        <v>2029</v>
      </c>
      <c r="H4050" s="11">
        <v>691</v>
      </c>
      <c r="I4050" s="11"/>
      <c r="J4050" s="6" t="s">
        <v>1786</v>
      </c>
      <c r="K4050" s="6" t="s">
        <v>2970</v>
      </c>
      <c r="L4050" s="6" t="s">
        <v>2604</v>
      </c>
      <c r="M4050" s="11"/>
      <c r="N4050" s="11"/>
      <c r="O4050" s="6"/>
      <c r="P4050" s="11"/>
      <c r="Q4050" s="11">
        <v>47</v>
      </c>
      <c r="R4050" s="6" t="s">
        <v>25</v>
      </c>
      <c r="S4050" s="6" t="s">
        <v>121</v>
      </c>
      <c r="T4050" s="6" t="s">
        <v>1430</v>
      </c>
      <c r="U4050" s="11">
        <v>3200000</v>
      </c>
      <c r="V4050" s="11">
        <v>2012</v>
      </c>
      <c r="W4050" s="11">
        <v>480</v>
      </c>
      <c r="X4050" s="11">
        <v>5.7</v>
      </c>
      <c r="Y4050" s="11">
        <v>1.85</v>
      </c>
      <c r="Z4050" s="12">
        <v>0</v>
      </c>
    </row>
    <row r="4051" spans="1:26" x14ac:dyDescent="0.25">
      <c r="A4051" s="8" t="s">
        <v>20</v>
      </c>
      <c r="B4051" s="9" t="s">
        <v>4346</v>
      </c>
      <c r="C4051" s="13">
        <v>206</v>
      </c>
      <c r="D4051" s="13">
        <v>118</v>
      </c>
      <c r="E4051" s="13">
        <v>964</v>
      </c>
      <c r="F4051" s="13">
        <v>248</v>
      </c>
      <c r="G4051" s="9" t="s">
        <v>4347</v>
      </c>
      <c r="H4051" s="13">
        <v>488</v>
      </c>
      <c r="I4051" s="13"/>
      <c r="J4051" s="9" t="s">
        <v>1074</v>
      </c>
      <c r="K4051" s="9" t="s">
        <v>4118</v>
      </c>
      <c r="L4051" s="9" t="s">
        <v>478</v>
      </c>
      <c r="M4051" s="13" t="s">
        <v>4459</v>
      </c>
      <c r="N4051" s="13"/>
      <c r="O4051" s="9"/>
      <c r="P4051" s="13"/>
      <c r="Q4051" s="13">
        <v>706</v>
      </c>
      <c r="R4051" s="9" t="s">
        <v>25</v>
      </c>
      <c r="S4051" s="9" t="s">
        <v>26</v>
      </c>
      <c r="T4051" s="9" t="s">
        <v>54</v>
      </c>
      <c r="U4051" s="13">
        <v>3180000</v>
      </c>
      <c r="V4051" s="13">
        <v>1946</v>
      </c>
      <c r="W4051" s="13">
        <v>275</v>
      </c>
      <c r="X4051" s="13">
        <v>8.6</v>
      </c>
      <c r="Y4051" s="13">
        <v>1.37</v>
      </c>
      <c r="Z4051" s="14">
        <v>41000</v>
      </c>
    </row>
    <row r="4052" spans="1:26" x14ac:dyDescent="0.25">
      <c r="A4052" s="5" t="s">
        <v>20</v>
      </c>
      <c r="B4052" s="6" t="s">
        <v>1535</v>
      </c>
      <c r="C4052" s="11">
        <v>134</v>
      </c>
      <c r="D4052" s="11">
        <v>94</v>
      </c>
      <c r="E4052" s="11">
        <v>0</v>
      </c>
      <c r="F4052" s="11">
        <v>557</v>
      </c>
      <c r="G4052" s="6" t="s">
        <v>793</v>
      </c>
      <c r="H4052" s="11">
        <v>2000</v>
      </c>
      <c r="I4052" s="11">
        <v>16501785</v>
      </c>
      <c r="J4052" s="6" t="s">
        <v>1074</v>
      </c>
      <c r="K4052" s="6"/>
      <c r="L4052" s="6"/>
      <c r="M4052" s="11"/>
      <c r="N4052" s="11"/>
      <c r="O4052" s="6"/>
      <c r="P4052" s="11"/>
      <c r="Q4052" s="11">
        <v>514</v>
      </c>
      <c r="R4052" s="6" t="s">
        <v>25</v>
      </c>
      <c r="S4052" s="6" t="s">
        <v>34</v>
      </c>
      <c r="T4052" s="6" t="s">
        <v>249</v>
      </c>
      <c r="U4052" s="11">
        <v>3500000</v>
      </c>
      <c r="V4052" s="11">
        <v>1996</v>
      </c>
      <c r="W4052" s="11">
        <v>887</v>
      </c>
      <c r="X4052" s="11">
        <v>8.1999999999999993</v>
      </c>
      <c r="Y4052" s="11">
        <v>1.85</v>
      </c>
      <c r="Z4052" s="12">
        <v>21000</v>
      </c>
    </row>
    <row r="4053" spans="1:26" x14ac:dyDescent="0.25">
      <c r="A4053" s="8" t="s">
        <v>20</v>
      </c>
      <c r="B4053" s="9" t="s">
        <v>1475</v>
      </c>
      <c r="C4053" s="13">
        <v>53</v>
      </c>
      <c r="D4053" s="13">
        <v>115</v>
      </c>
      <c r="E4053" s="13">
        <v>0</v>
      </c>
      <c r="F4053" s="13">
        <v>360</v>
      </c>
      <c r="G4053" s="9" t="s">
        <v>328</v>
      </c>
      <c r="H4053" s="13">
        <v>1000</v>
      </c>
      <c r="I4053" s="13">
        <v>38168022</v>
      </c>
      <c r="J4053" s="9" t="s">
        <v>599</v>
      </c>
      <c r="K4053" s="9" t="s">
        <v>41</v>
      </c>
      <c r="L4053" s="9"/>
      <c r="M4053" s="13"/>
      <c r="N4053" s="13"/>
      <c r="O4053" s="9"/>
      <c r="P4053" s="13"/>
      <c r="Q4053" s="13">
        <v>83</v>
      </c>
      <c r="R4053" s="9" t="s">
        <v>25</v>
      </c>
      <c r="S4053" s="9" t="s">
        <v>26</v>
      </c>
      <c r="T4053" s="9" t="s">
        <v>249</v>
      </c>
      <c r="U4053" s="13">
        <v>3000000</v>
      </c>
      <c r="V4053" s="13">
        <v>2000</v>
      </c>
      <c r="W4053" s="13">
        <v>436</v>
      </c>
      <c r="X4053" s="13">
        <v>6.6</v>
      </c>
      <c r="Y4053" s="13">
        <v>1.85</v>
      </c>
      <c r="Z4053" s="14">
        <v>290</v>
      </c>
    </row>
    <row r="4054" spans="1:26" x14ac:dyDescent="0.25">
      <c r="A4054" s="5" t="s">
        <v>20</v>
      </c>
      <c r="B4054" s="6" t="s">
        <v>4349</v>
      </c>
      <c r="C4054" s="11">
        <v>264</v>
      </c>
      <c r="D4054" s="11">
        <v>98</v>
      </c>
      <c r="E4054" s="11">
        <v>21</v>
      </c>
      <c r="F4054" s="11">
        <v>189</v>
      </c>
      <c r="G4054" s="6" t="s">
        <v>4019</v>
      </c>
      <c r="H4054" s="11">
        <v>438</v>
      </c>
      <c r="I4054" s="11">
        <v>84749884</v>
      </c>
      <c r="J4054" s="6" t="s">
        <v>1786</v>
      </c>
      <c r="K4054" s="6"/>
      <c r="L4054" s="6"/>
      <c r="M4054" s="11"/>
      <c r="N4054" s="11"/>
      <c r="O4054" s="6"/>
      <c r="P4054" s="11"/>
      <c r="Q4054" s="11">
        <v>359</v>
      </c>
      <c r="R4054" s="6" t="s">
        <v>25</v>
      </c>
      <c r="S4054" s="6" t="s">
        <v>26</v>
      </c>
      <c r="T4054" s="6" t="s">
        <v>249</v>
      </c>
      <c r="U4054" s="11">
        <v>3000000</v>
      </c>
      <c r="V4054" s="11">
        <v>2010</v>
      </c>
      <c r="W4054" s="11">
        <v>332</v>
      </c>
      <c r="X4054" s="11">
        <v>5.7</v>
      </c>
      <c r="Y4054" s="11">
        <v>1.85</v>
      </c>
      <c r="Z4054" s="12">
        <v>14000</v>
      </c>
    </row>
    <row r="4055" spans="1:26" x14ac:dyDescent="0.25">
      <c r="A4055" s="8" t="s">
        <v>20</v>
      </c>
      <c r="B4055" s="9" t="s">
        <v>1948</v>
      </c>
      <c r="C4055" s="13">
        <v>94</v>
      </c>
      <c r="D4055" s="13">
        <v>91</v>
      </c>
      <c r="E4055" s="13">
        <v>52</v>
      </c>
      <c r="F4055" s="13">
        <v>482</v>
      </c>
      <c r="G4055" s="9" t="s">
        <v>322</v>
      </c>
      <c r="H4055" s="13">
        <v>773</v>
      </c>
      <c r="I4055" s="13">
        <v>24788807</v>
      </c>
      <c r="J4055" s="9" t="s">
        <v>599</v>
      </c>
      <c r="K4055" s="9"/>
      <c r="L4055" s="9"/>
      <c r="M4055" s="13"/>
      <c r="N4055" s="13"/>
      <c r="O4055" s="9"/>
      <c r="P4055" s="13"/>
      <c r="Q4055" s="13">
        <v>213</v>
      </c>
      <c r="R4055" s="9" t="s">
        <v>25</v>
      </c>
      <c r="S4055" s="9" t="s">
        <v>34</v>
      </c>
      <c r="T4055" s="9" t="s">
        <v>54</v>
      </c>
      <c r="U4055" s="13">
        <v>3000000</v>
      </c>
      <c r="V4055" s="13">
        <v>1998</v>
      </c>
      <c r="W4055" s="13">
        <v>588</v>
      </c>
      <c r="X4055" s="13">
        <v>7.4</v>
      </c>
      <c r="Y4055" s="13">
        <v>2.35</v>
      </c>
      <c r="Z4055" s="14">
        <v>0</v>
      </c>
    </row>
    <row r="4056" spans="1:26" x14ac:dyDescent="0.25">
      <c r="A4056" s="5" t="s">
        <v>309</v>
      </c>
      <c r="B4056" s="6" t="s">
        <v>1183</v>
      </c>
      <c r="C4056" s="11">
        <v>215</v>
      </c>
      <c r="D4056" s="11">
        <v>120</v>
      </c>
      <c r="E4056" s="11">
        <v>909</v>
      </c>
      <c r="F4056" s="11">
        <v>184</v>
      </c>
      <c r="G4056" s="6" t="s">
        <v>2300</v>
      </c>
      <c r="H4056" s="11">
        <v>909</v>
      </c>
      <c r="I4056" s="11">
        <v>21244913</v>
      </c>
      <c r="J4056" s="6" t="s">
        <v>5507</v>
      </c>
      <c r="K4056" s="6" t="s">
        <v>41</v>
      </c>
      <c r="L4056" s="6" t="s">
        <v>1074</v>
      </c>
      <c r="M4056" s="11"/>
      <c r="N4056" s="11"/>
      <c r="O4056" s="6"/>
      <c r="P4056" s="11"/>
      <c r="Q4056" s="11">
        <v>888</v>
      </c>
      <c r="R4056" s="6" t="s">
        <v>25</v>
      </c>
      <c r="S4056" s="6" t="s">
        <v>318</v>
      </c>
      <c r="T4056" s="6" t="s">
        <v>249</v>
      </c>
      <c r="U4056" s="11">
        <v>4000000</v>
      </c>
      <c r="V4056" s="11">
        <v>2002</v>
      </c>
      <c r="W4056" s="11">
        <v>504</v>
      </c>
      <c r="X4056" s="11">
        <v>8</v>
      </c>
      <c r="Y4056" s="11">
        <v>1.85</v>
      </c>
      <c r="Z4056" s="12">
        <v>4000</v>
      </c>
    </row>
    <row r="4057" spans="1:26" x14ac:dyDescent="0.25">
      <c r="A4057" s="8" t="s">
        <v>20</v>
      </c>
      <c r="B4057" s="9" t="s">
        <v>685</v>
      </c>
      <c r="C4057" s="13">
        <v>85</v>
      </c>
      <c r="D4057" s="13">
        <v>109</v>
      </c>
      <c r="E4057" s="13">
        <v>611</v>
      </c>
      <c r="F4057" s="13">
        <v>4</v>
      </c>
      <c r="G4057" s="9" t="s">
        <v>4350</v>
      </c>
      <c r="H4057" s="13">
        <v>878</v>
      </c>
      <c r="I4057" s="13">
        <v>377420</v>
      </c>
      <c r="J4057" s="9" t="s">
        <v>1074</v>
      </c>
      <c r="K4057" s="9"/>
      <c r="L4057" s="9"/>
      <c r="M4057" s="13"/>
      <c r="N4057" s="13"/>
      <c r="O4057" s="9"/>
      <c r="P4057" s="13"/>
      <c r="Q4057" s="13">
        <v>20</v>
      </c>
      <c r="R4057" s="9" t="s">
        <v>687</v>
      </c>
      <c r="S4057" s="9" t="s">
        <v>356</v>
      </c>
      <c r="T4057" s="9" t="s">
        <v>27</v>
      </c>
      <c r="U4057" s="13"/>
      <c r="V4057" s="13">
        <v>2014</v>
      </c>
      <c r="W4057" s="13">
        <v>10</v>
      </c>
      <c r="X4057" s="13">
        <v>7.3</v>
      </c>
      <c r="Y4057" s="13">
        <v>2.35</v>
      </c>
      <c r="Z4057" s="14">
        <v>0</v>
      </c>
    </row>
    <row r="4058" spans="1:26" x14ac:dyDescent="0.25">
      <c r="A4058" s="5" t="s">
        <v>20</v>
      </c>
      <c r="B4058" s="6" t="s">
        <v>4351</v>
      </c>
      <c r="C4058" s="11">
        <v>138</v>
      </c>
      <c r="D4058" s="11">
        <v>87</v>
      </c>
      <c r="E4058" s="11">
        <v>28</v>
      </c>
      <c r="F4058" s="11">
        <v>217</v>
      </c>
      <c r="G4058" s="6" t="s">
        <v>4352</v>
      </c>
      <c r="H4058" s="11">
        <v>426</v>
      </c>
      <c r="I4058" s="11">
        <v>30000000</v>
      </c>
      <c r="J4058" s="6" t="s">
        <v>478</v>
      </c>
      <c r="K4058" s="6" t="s">
        <v>1786</v>
      </c>
      <c r="L4058" s="6"/>
      <c r="M4058" s="11"/>
      <c r="N4058" s="11"/>
      <c r="O4058" s="6"/>
      <c r="P4058" s="11"/>
      <c r="Q4058" s="11">
        <v>327</v>
      </c>
      <c r="R4058" s="6" t="s">
        <v>25</v>
      </c>
      <c r="S4058" s="6" t="s">
        <v>26</v>
      </c>
      <c r="T4058" s="6" t="s">
        <v>249</v>
      </c>
      <c r="U4058" s="11">
        <v>2200000</v>
      </c>
      <c r="V4058" s="11">
        <v>1985</v>
      </c>
      <c r="W4058" s="11">
        <v>359</v>
      </c>
      <c r="X4058" s="11">
        <v>5.4</v>
      </c>
      <c r="Y4058" s="11">
        <v>1.85</v>
      </c>
      <c r="Z4058" s="12">
        <v>0</v>
      </c>
    </row>
    <row r="4059" spans="1:26" x14ac:dyDescent="0.25">
      <c r="A4059" s="8" t="s">
        <v>20</v>
      </c>
      <c r="B4059" s="9" t="s">
        <v>3016</v>
      </c>
      <c r="C4059" s="13">
        <v>55</v>
      </c>
      <c r="D4059" s="13">
        <v>117</v>
      </c>
      <c r="E4059" s="13">
        <v>133</v>
      </c>
      <c r="F4059" s="13">
        <v>249</v>
      </c>
      <c r="G4059" s="9" t="s">
        <v>1494</v>
      </c>
      <c r="H4059" s="13">
        <v>687</v>
      </c>
      <c r="I4059" s="13">
        <v>20966644</v>
      </c>
      <c r="J4059" s="9" t="s">
        <v>1074</v>
      </c>
      <c r="K4059" s="9" t="s">
        <v>4459</v>
      </c>
      <c r="L4059" s="9"/>
      <c r="M4059" s="13"/>
      <c r="N4059" s="13"/>
      <c r="O4059" s="9"/>
      <c r="P4059" s="13"/>
      <c r="Q4059" s="13">
        <v>94</v>
      </c>
      <c r="R4059" s="9" t="s">
        <v>25</v>
      </c>
      <c r="S4059" s="9" t="s">
        <v>34</v>
      </c>
      <c r="T4059" s="9" t="s">
        <v>1602</v>
      </c>
      <c r="U4059" s="13">
        <v>3000000</v>
      </c>
      <c r="V4059" s="13">
        <v>1985</v>
      </c>
      <c r="W4059" s="13">
        <v>443</v>
      </c>
      <c r="X4059" s="13">
        <v>7.4</v>
      </c>
      <c r="Y4059" s="13">
        <v>1.66</v>
      </c>
      <c r="Z4059" s="14">
        <v>0</v>
      </c>
    </row>
    <row r="4060" spans="1:26" x14ac:dyDescent="0.25">
      <c r="A4060" s="5" t="s">
        <v>20</v>
      </c>
      <c r="B4060" s="6" t="s">
        <v>3460</v>
      </c>
      <c r="C4060" s="11">
        <v>361</v>
      </c>
      <c r="D4060" s="11">
        <v>85</v>
      </c>
      <c r="E4060" s="11">
        <v>65</v>
      </c>
      <c r="F4060" s="11">
        <v>535</v>
      </c>
      <c r="G4060" s="6" t="s">
        <v>4353</v>
      </c>
      <c r="H4060" s="11">
        <v>942</v>
      </c>
      <c r="I4060" s="11">
        <v>64423650</v>
      </c>
      <c r="J4060" s="6" t="s">
        <v>1786</v>
      </c>
      <c r="K4060" s="6" t="s">
        <v>2970</v>
      </c>
      <c r="L4060" s="6" t="s">
        <v>2604</v>
      </c>
      <c r="M4060" s="11"/>
      <c r="N4060" s="11"/>
      <c r="O4060" s="6"/>
      <c r="P4060" s="11"/>
      <c r="Q4060" s="11">
        <v>578</v>
      </c>
      <c r="R4060" s="6" t="s">
        <v>25</v>
      </c>
      <c r="S4060" s="6" t="s">
        <v>26</v>
      </c>
      <c r="T4060" s="6" t="s">
        <v>249</v>
      </c>
      <c r="U4060" s="11">
        <v>3000000</v>
      </c>
      <c r="V4060" s="11">
        <v>2013</v>
      </c>
      <c r="W4060" s="11">
        <v>810</v>
      </c>
      <c r="X4060" s="11">
        <v>5.7</v>
      </c>
      <c r="Y4060" s="11">
        <v>2.35</v>
      </c>
      <c r="Z4060" s="12">
        <v>31000</v>
      </c>
    </row>
    <row r="4061" spans="1:26" x14ac:dyDescent="0.25">
      <c r="A4061" s="8" t="s">
        <v>20</v>
      </c>
      <c r="B4061" s="9" t="s">
        <v>897</v>
      </c>
      <c r="C4061" s="13">
        <v>411</v>
      </c>
      <c r="D4061" s="13">
        <v>110</v>
      </c>
      <c r="E4061" s="13">
        <v>301</v>
      </c>
      <c r="F4061" s="13">
        <v>412</v>
      </c>
      <c r="G4061" s="9" t="s">
        <v>4354</v>
      </c>
      <c r="H4061" s="13">
        <v>1000</v>
      </c>
      <c r="I4061" s="13">
        <v>48056940</v>
      </c>
      <c r="J4061" s="9" t="s">
        <v>1786</v>
      </c>
      <c r="K4061" s="9" t="s">
        <v>5505</v>
      </c>
      <c r="L4061" s="9"/>
      <c r="M4061" s="13"/>
      <c r="N4061" s="13"/>
      <c r="O4061" s="9"/>
      <c r="P4061" s="13"/>
      <c r="Q4061" s="13">
        <v>524</v>
      </c>
      <c r="R4061" s="9" t="s">
        <v>25</v>
      </c>
      <c r="S4061" s="9" t="s">
        <v>26</v>
      </c>
      <c r="T4061" s="9" t="s">
        <v>249</v>
      </c>
      <c r="U4061" s="13">
        <v>3000000</v>
      </c>
      <c r="V4061" s="13">
        <v>2012</v>
      </c>
      <c r="W4061" s="13">
        <v>419</v>
      </c>
      <c r="X4061" s="13">
        <v>6.8</v>
      </c>
      <c r="Y4061" s="13">
        <v>2.35</v>
      </c>
      <c r="Z4061" s="14">
        <v>58000</v>
      </c>
    </row>
    <row r="4062" spans="1:26" x14ac:dyDescent="0.25">
      <c r="A4062" s="5" t="s">
        <v>20</v>
      </c>
      <c r="B4062" s="6" t="s">
        <v>3122</v>
      </c>
      <c r="C4062" s="11">
        <v>24</v>
      </c>
      <c r="D4062" s="11">
        <v>113</v>
      </c>
      <c r="E4062" s="11">
        <v>9</v>
      </c>
      <c r="F4062" s="11">
        <v>12</v>
      </c>
      <c r="G4062" s="6" t="s">
        <v>4355</v>
      </c>
      <c r="H4062" s="11">
        <v>71</v>
      </c>
      <c r="I4062" s="11">
        <v>19184015</v>
      </c>
      <c r="J4062" s="6" t="s">
        <v>3170</v>
      </c>
      <c r="K4062" s="6" t="s">
        <v>599</v>
      </c>
      <c r="L4062" s="6" t="s">
        <v>41</v>
      </c>
      <c r="M4062" s="11"/>
      <c r="N4062" s="11"/>
      <c r="O4062" s="6"/>
      <c r="P4062" s="11"/>
      <c r="Q4062" s="11">
        <v>35</v>
      </c>
      <c r="R4062" s="6" t="s">
        <v>25</v>
      </c>
      <c r="S4062" s="6" t="s">
        <v>26</v>
      </c>
      <c r="T4062" s="6" t="s">
        <v>249</v>
      </c>
      <c r="U4062" s="11">
        <v>3000000</v>
      </c>
      <c r="V4062" s="11">
        <v>2002</v>
      </c>
      <c r="W4062" s="11">
        <v>65</v>
      </c>
      <c r="X4062" s="11">
        <v>5.4</v>
      </c>
      <c r="Y4062" s="11">
        <v>1.85</v>
      </c>
      <c r="Z4062" s="12">
        <v>63</v>
      </c>
    </row>
    <row r="4063" spans="1:26" x14ac:dyDescent="0.25">
      <c r="A4063" s="8" t="s">
        <v>20</v>
      </c>
      <c r="B4063" s="9" t="s">
        <v>4282</v>
      </c>
      <c r="C4063" s="13">
        <v>70</v>
      </c>
      <c r="D4063" s="13">
        <v>108</v>
      </c>
      <c r="E4063" s="13">
        <v>174</v>
      </c>
      <c r="F4063" s="13">
        <v>110</v>
      </c>
      <c r="G4063" s="9" t="s">
        <v>4093</v>
      </c>
      <c r="H4063" s="13">
        <v>253</v>
      </c>
      <c r="I4063" s="13"/>
      <c r="J4063" s="9" t="s">
        <v>1074</v>
      </c>
      <c r="K4063" s="9" t="s">
        <v>4459</v>
      </c>
      <c r="L4063" s="9"/>
      <c r="M4063" s="13"/>
      <c r="N4063" s="13"/>
      <c r="O4063" s="9"/>
      <c r="P4063" s="13"/>
      <c r="Q4063" s="13">
        <v>141</v>
      </c>
      <c r="R4063" s="9" t="s">
        <v>25</v>
      </c>
      <c r="S4063" s="9" t="s">
        <v>26</v>
      </c>
      <c r="T4063" s="9" t="s">
        <v>1704</v>
      </c>
      <c r="U4063" s="13">
        <v>3000000</v>
      </c>
      <c r="V4063" s="13">
        <v>1958</v>
      </c>
      <c r="W4063" s="13">
        <v>197</v>
      </c>
      <c r="X4063" s="13">
        <v>8.1</v>
      </c>
      <c r="Y4063" s="13">
        <v>1.85</v>
      </c>
      <c r="Z4063" s="14">
        <v>0</v>
      </c>
    </row>
    <row r="4064" spans="1:26" x14ac:dyDescent="0.25">
      <c r="A4064" s="5" t="s">
        <v>20</v>
      </c>
      <c r="B4064" s="6" t="s">
        <v>4356</v>
      </c>
      <c r="C4064" s="11">
        <v>78</v>
      </c>
      <c r="D4064" s="11">
        <v>95</v>
      </c>
      <c r="E4064" s="11">
        <v>57</v>
      </c>
      <c r="F4064" s="11">
        <v>158</v>
      </c>
      <c r="G4064" s="6" t="s">
        <v>4357</v>
      </c>
      <c r="H4064" s="11">
        <v>220</v>
      </c>
      <c r="I4064" s="11"/>
      <c r="J4064" s="6" t="s">
        <v>497</v>
      </c>
      <c r="K4064" s="6" t="s">
        <v>378</v>
      </c>
      <c r="L4064" s="6" t="s">
        <v>2970</v>
      </c>
      <c r="M4064" s="11"/>
      <c r="N4064" s="11"/>
      <c r="O4064" s="6"/>
      <c r="P4064" s="11"/>
      <c r="Q4064" s="11">
        <v>150</v>
      </c>
      <c r="R4064" s="6" t="s">
        <v>25</v>
      </c>
      <c r="S4064" s="6" t="s">
        <v>26</v>
      </c>
      <c r="T4064" s="6" t="s">
        <v>126</v>
      </c>
      <c r="U4064" s="11">
        <v>3000000</v>
      </c>
      <c r="V4064" s="11">
        <v>1970</v>
      </c>
      <c r="W4064" s="11">
        <v>162</v>
      </c>
      <c r="X4064" s="11">
        <v>6.1</v>
      </c>
      <c r="Y4064" s="11">
        <v>2.35</v>
      </c>
      <c r="Z4064" s="12">
        <v>0</v>
      </c>
    </row>
    <row r="4065" spans="1:26" x14ac:dyDescent="0.25">
      <c r="A4065" s="8" t="s">
        <v>20</v>
      </c>
      <c r="B4065" s="9" t="s">
        <v>1957</v>
      </c>
      <c r="C4065" s="13">
        <v>35</v>
      </c>
      <c r="D4065" s="13">
        <v>98</v>
      </c>
      <c r="E4065" s="13">
        <v>188</v>
      </c>
      <c r="F4065" s="13">
        <v>693</v>
      </c>
      <c r="G4065" s="9" t="s">
        <v>1189</v>
      </c>
      <c r="H4065" s="13">
        <v>2000</v>
      </c>
      <c r="I4065" s="13">
        <v>24629916</v>
      </c>
      <c r="J4065" s="9" t="s">
        <v>599</v>
      </c>
      <c r="K4065" s="9" t="s">
        <v>1074</v>
      </c>
      <c r="L4065" s="9" t="s">
        <v>4118</v>
      </c>
      <c r="M4065" s="13" t="s">
        <v>5506</v>
      </c>
      <c r="N4065" s="13"/>
      <c r="O4065" s="9"/>
      <c r="P4065" s="13"/>
      <c r="Q4065" s="13">
        <v>34</v>
      </c>
      <c r="R4065" s="9" t="s">
        <v>25</v>
      </c>
      <c r="S4065" s="9" t="s">
        <v>26</v>
      </c>
      <c r="T4065" s="9" t="s">
        <v>54</v>
      </c>
      <c r="U4065" s="13">
        <v>3000000</v>
      </c>
      <c r="V4065" s="13">
        <v>1997</v>
      </c>
      <c r="W4065" s="13">
        <v>970</v>
      </c>
      <c r="X4065" s="13">
        <v>5.0999999999999996</v>
      </c>
      <c r="Y4065" s="13">
        <v>1.85</v>
      </c>
      <c r="Z4065" s="14">
        <v>902</v>
      </c>
    </row>
    <row r="4066" spans="1:26" x14ac:dyDescent="0.25">
      <c r="A4066" s="5" t="s">
        <v>20</v>
      </c>
      <c r="B4066" s="6" t="s">
        <v>4358</v>
      </c>
      <c r="C4066" s="11">
        <v>39</v>
      </c>
      <c r="D4066" s="11">
        <v>93</v>
      </c>
      <c r="E4066" s="11">
        <v>8</v>
      </c>
      <c r="F4066" s="11">
        <v>49</v>
      </c>
      <c r="G4066" s="6" t="s">
        <v>4359</v>
      </c>
      <c r="H4066" s="11">
        <v>88</v>
      </c>
      <c r="I4066" s="11"/>
      <c r="J4066" s="6" t="s">
        <v>497</v>
      </c>
      <c r="K4066" s="6" t="s">
        <v>378</v>
      </c>
      <c r="L4066" s="6" t="s">
        <v>2809</v>
      </c>
      <c r="M4066" s="11" t="s">
        <v>4118</v>
      </c>
      <c r="N4066" s="11" t="s">
        <v>478</v>
      </c>
      <c r="O4066" s="6" t="s">
        <v>2970</v>
      </c>
      <c r="P4066" s="11"/>
      <c r="Q4066" s="11">
        <v>55</v>
      </c>
      <c r="R4066" s="6" t="s">
        <v>281</v>
      </c>
      <c r="S4066" s="6" t="s">
        <v>282</v>
      </c>
      <c r="T4066" s="6" t="s">
        <v>126</v>
      </c>
      <c r="U4066" s="11">
        <v>16000000</v>
      </c>
      <c r="V4066" s="11">
        <v>2000</v>
      </c>
      <c r="W4066" s="11">
        <v>82</v>
      </c>
      <c r="X4066" s="11">
        <v>5.6</v>
      </c>
      <c r="Y4066" s="11">
        <v>1.85</v>
      </c>
      <c r="Z4066" s="12">
        <v>38</v>
      </c>
    </row>
    <row r="4067" spans="1:26" x14ac:dyDescent="0.25">
      <c r="A4067" s="8" t="s">
        <v>20</v>
      </c>
      <c r="B4067" s="9" t="s">
        <v>4360</v>
      </c>
      <c r="C4067" s="13">
        <v>158</v>
      </c>
      <c r="D4067" s="13">
        <v>86</v>
      </c>
      <c r="E4067" s="13">
        <v>41</v>
      </c>
      <c r="F4067" s="13">
        <v>155</v>
      </c>
      <c r="G4067" s="9" t="s">
        <v>4361</v>
      </c>
      <c r="H4067" s="13">
        <v>956</v>
      </c>
      <c r="I4067" s="13">
        <v>19472057</v>
      </c>
      <c r="J4067" s="9" t="s">
        <v>1786</v>
      </c>
      <c r="K4067" s="9" t="s">
        <v>2604</v>
      </c>
      <c r="L4067" s="9"/>
      <c r="M4067" s="13"/>
      <c r="N4067" s="13"/>
      <c r="O4067" s="9"/>
      <c r="P4067" s="13"/>
      <c r="Q4067" s="13">
        <v>307</v>
      </c>
      <c r="R4067" s="9" t="s">
        <v>25</v>
      </c>
      <c r="S4067" s="9" t="s">
        <v>26</v>
      </c>
      <c r="T4067" s="9" t="s">
        <v>249</v>
      </c>
      <c r="U4067" s="13">
        <v>3000000</v>
      </c>
      <c r="V4067" s="13">
        <v>1986</v>
      </c>
      <c r="W4067" s="13">
        <v>316</v>
      </c>
      <c r="X4067" s="13">
        <v>5.9</v>
      </c>
      <c r="Y4067" s="13">
        <v>1.85</v>
      </c>
      <c r="Z4067" s="14">
        <v>0</v>
      </c>
    </row>
    <row r="4068" spans="1:26" x14ac:dyDescent="0.25">
      <c r="A4068" s="5" t="s">
        <v>20</v>
      </c>
      <c r="B4068" s="6" t="s">
        <v>2349</v>
      </c>
      <c r="C4068" s="11">
        <v>122</v>
      </c>
      <c r="D4068" s="11">
        <v>161</v>
      </c>
      <c r="E4068" s="11">
        <v>767</v>
      </c>
      <c r="F4068" s="11">
        <v>87</v>
      </c>
      <c r="G4068" s="6" t="s">
        <v>4362</v>
      </c>
      <c r="H4068" s="11">
        <v>682</v>
      </c>
      <c r="I4068" s="11">
        <v>27200000</v>
      </c>
      <c r="J4068" s="6" t="s">
        <v>378</v>
      </c>
      <c r="K4068" s="6" t="s">
        <v>1074</v>
      </c>
      <c r="L4068" s="6" t="s">
        <v>5508</v>
      </c>
      <c r="M4068" s="11"/>
      <c r="N4068" s="11"/>
      <c r="O4068" s="6"/>
      <c r="P4068" s="11"/>
      <c r="Q4068" s="11">
        <v>273</v>
      </c>
      <c r="R4068" s="6" t="s">
        <v>25</v>
      </c>
      <c r="S4068" s="6" t="s">
        <v>34</v>
      </c>
      <c r="T4068" s="6" t="s">
        <v>54</v>
      </c>
      <c r="U4068" s="11">
        <v>3000000</v>
      </c>
      <c r="V4068" s="11">
        <v>1957</v>
      </c>
      <c r="W4068" s="11">
        <v>119</v>
      </c>
      <c r="X4068" s="11">
        <v>8.1999999999999993</v>
      </c>
      <c r="Y4068" s="11">
        <v>2.35</v>
      </c>
      <c r="Z4068" s="12">
        <v>0</v>
      </c>
    </row>
    <row r="4069" spans="1:26" x14ac:dyDescent="0.25">
      <c r="A4069" s="8" t="s">
        <v>20</v>
      </c>
      <c r="B4069" s="9" t="s">
        <v>1566</v>
      </c>
      <c r="C4069" s="13">
        <v>16</v>
      </c>
      <c r="D4069" s="13">
        <v>100</v>
      </c>
      <c r="E4069" s="13">
        <v>32</v>
      </c>
      <c r="F4069" s="13">
        <v>175</v>
      </c>
      <c r="G4069" s="9" t="s">
        <v>4152</v>
      </c>
      <c r="H4069" s="13">
        <v>610</v>
      </c>
      <c r="I4069" s="13">
        <v>15369573</v>
      </c>
      <c r="J4069" s="9" t="s">
        <v>378</v>
      </c>
      <c r="K4069" s="9" t="s">
        <v>599</v>
      </c>
      <c r="L4069" s="9" t="s">
        <v>2970</v>
      </c>
      <c r="M4069" s="13"/>
      <c r="N4069" s="13"/>
      <c r="O4069" s="9"/>
      <c r="P4069" s="13"/>
      <c r="Q4069" s="13">
        <v>54</v>
      </c>
      <c r="R4069" s="9" t="s">
        <v>25</v>
      </c>
      <c r="S4069" s="9" t="s">
        <v>26</v>
      </c>
      <c r="T4069" s="9" t="s">
        <v>54</v>
      </c>
      <c r="U4069" s="13">
        <v>3000000</v>
      </c>
      <c r="V4069" s="13">
        <v>1990</v>
      </c>
      <c r="W4069" s="13">
        <v>232</v>
      </c>
      <c r="X4069" s="13">
        <v>5.3</v>
      </c>
      <c r="Y4069" s="13">
        <v>1.85</v>
      </c>
      <c r="Z4069" s="14">
        <v>710</v>
      </c>
    </row>
    <row r="4070" spans="1:26" x14ac:dyDescent="0.25">
      <c r="A4070" s="5" t="s">
        <v>20</v>
      </c>
      <c r="B4070" s="6" t="s">
        <v>2716</v>
      </c>
      <c r="C4070" s="11">
        <v>67</v>
      </c>
      <c r="D4070" s="11">
        <v>120</v>
      </c>
      <c r="E4070" s="11">
        <v>13000</v>
      </c>
      <c r="F4070" s="11">
        <v>416</v>
      </c>
      <c r="G4070" s="6" t="s">
        <v>2609</v>
      </c>
      <c r="H4070" s="11">
        <v>897</v>
      </c>
      <c r="I4070" s="11"/>
      <c r="J4070" s="6" t="s">
        <v>599</v>
      </c>
      <c r="K4070" s="6" t="s">
        <v>2604</v>
      </c>
      <c r="L4070" s="6"/>
      <c r="M4070" s="11"/>
      <c r="N4070" s="11"/>
      <c r="O4070" s="6"/>
      <c r="P4070" s="11"/>
      <c r="Q4070" s="11">
        <v>111</v>
      </c>
      <c r="R4070" s="6" t="s">
        <v>25</v>
      </c>
      <c r="S4070" s="6" t="s">
        <v>26</v>
      </c>
      <c r="T4070" s="6" t="s">
        <v>54</v>
      </c>
      <c r="U4070" s="11">
        <v>4490375</v>
      </c>
      <c r="V4070" s="11">
        <v>1976</v>
      </c>
      <c r="W4070" s="11">
        <v>844</v>
      </c>
      <c r="X4070" s="11">
        <v>6.8</v>
      </c>
      <c r="Y4070" s="11">
        <v>1.85</v>
      </c>
      <c r="Z4070" s="12">
        <v>609</v>
      </c>
    </row>
    <row r="4071" spans="1:26" x14ac:dyDescent="0.25">
      <c r="A4071" s="8" t="s">
        <v>309</v>
      </c>
      <c r="B4071" s="9" t="s">
        <v>4199</v>
      </c>
      <c r="C4071" s="13">
        <v>183</v>
      </c>
      <c r="D4071" s="13">
        <v>125</v>
      </c>
      <c r="E4071" s="13">
        <v>0</v>
      </c>
      <c r="F4071" s="13">
        <v>180</v>
      </c>
      <c r="G4071" s="9" t="s">
        <v>1283</v>
      </c>
      <c r="H4071" s="13">
        <v>516</v>
      </c>
      <c r="I4071" s="13"/>
      <c r="J4071" s="9" t="s">
        <v>599</v>
      </c>
      <c r="K4071" s="9" t="s">
        <v>1074</v>
      </c>
      <c r="L4071" s="9" t="s">
        <v>4459</v>
      </c>
      <c r="M4071" s="13"/>
      <c r="N4071" s="13"/>
      <c r="O4071" s="9"/>
      <c r="P4071" s="13"/>
      <c r="Q4071" s="13">
        <v>241</v>
      </c>
      <c r="R4071" s="9" t="s">
        <v>25</v>
      </c>
      <c r="S4071" s="9" t="s">
        <v>26</v>
      </c>
      <c r="T4071" s="9" t="s">
        <v>1704</v>
      </c>
      <c r="U4071" s="13">
        <v>3000000</v>
      </c>
      <c r="V4071" s="13">
        <v>1960</v>
      </c>
      <c r="W4071" s="13">
        <v>417</v>
      </c>
      <c r="X4071" s="13">
        <v>8.3000000000000007</v>
      </c>
      <c r="Y4071" s="13">
        <v>2.35</v>
      </c>
      <c r="Z4071" s="14">
        <v>0</v>
      </c>
    </row>
    <row r="4072" spans="1:26" x14ac:dyDescent="0.25">
      <c r="A4072" s="5" t="s">
        <v>20</v>
      </c>
      <c r="B4072" s="6" t="s">
        <v>4363</v>
      </c>
      <c r="C4072" s="11">
        <v>112</v>
      </c>
      <c r="D4072" s="11">
        <v>91</v>
      </c>
      <c r="E4072" s="11">
        <v>18</v>
      </c>
      <c r="F4072" s="11">
        <v>307</v>
      </c>
      <c r="G4072" s="6" t="s">
        <v>4364</v>
      </c>
      <c r="H4072" s="11">
        <v>935</v>
      </c>
      <c r="I4072" s="11">
        <v>15935068</v>
      </c>
      <c r="J4072" s="6" t="s">
        <v>478</v>
      </c>
      <c r="K4072" s="6" t="s">
        <v>1786</v>
      </c>
      <c r="L4072" s="6" t="s">
        <v>2604</v>
      </c>
      <c r="M4072" s="11"/>
      <c r="N4072" s="11"/>
      <c r="O4072" s="6"/>
      <c r="P4072" s="11"/>
      <c r="Q4072" s="11">
        <v>317</v>
      </c>
      <c r="R4072" s="6" t="s">
        <v>25</v>
      </c>
      <c r="S4072" s="6" t="s">
        <v>26</v>
      </c>
      <c r="T4072" s="6" t="s">
        <v>249</v>
      </c>
      <c r="U4072" s="11">
        <v>2500000</v>
      </c>
      <c r="V4072" s="11">
        <v>1993</v>
      </c>
      <c r="W4072" s="11">
        <v>805</v>
      </c>
      <c r="X4072" s="11">
        <v>4.3</v>
      </c>
      <c r="Y4072" s="11">
        <v>1.85</v>
      </c>
      <c r="Z4072" s="12">
        <v>949</v>
      </c>
    </row>
    <row r="4073" spans="1:26" x14ac:dyDescent="0.25">
      <c r="A4073" s="8" t="s">
        <v>20</v>
      </c>
      <c r="B4073" s="9" t="s">
        <v>2716</v>
      </c>
      <c r="C4073" s="13">
        <v>64</v>
      </c>
      <c r="D4073" s="13">
        <v>128</v>
      </c>
      <c r="E4073" s="13">
        <v>13000</v>
      </c>
      <c r="F4073" s="13">
        <v>14</v>
      </c>
      <c r="G4073" s="9" t="s">
        <v>4365</v>
      </c>
      <c r="H4073" s="13">
        <v>18</v>
      </c>
      <c r="I4073" s="13"/>
      <c r="J4073" s="9" t="s">
        <v>2604</v>
      </c>
      <c r="K4073" s="9"/>
      <c r="L4073" s="9"/>
      <c r="M4073" s="13"/>
      <c r="N4073" s="13"/>
      <c r="O4073" s="9"/>
      <c r="P4073" s="13"/>
      <c r="Q4073" s="13">
        <v>137</v>
      </c>
      <c r="R4073" s="9" t="s">
        <v>25</v>
      </c>
      <c r="S4073" s="9" t="s">
        <v>26</v>
      </c>
      <c r="T4073" s="9" t="s">
        <v>1704</v>
      </c>
      <c r="U4073" s="13">
        <v>6000000</v>
      </c>
      <c r="V4073" s="13">
        <v>1966</v>
      </c>
      <c r="W4073" s="13">
        <v>16</v>
      </c>
      <c r="X4073" s="13">
        <v>6.7</v>
      </c>
      <c r="Y4073" s="13">
        <v>1.85</v>
      </c>
      <c r="Z4073" s="14">
        <v>933</v>
      </c>
    </row>
    <row r="4074" spans="1:26" x14ac:dyDescent="0.25">
      <c r="A4074" s="5" t="s">
        <v>20</v>
      </c>
      <c r="B4074" s="6" t="s">
        <v>566</v>
      </c>
      <c r="C4074" s="11">
        <v>114</v>
      </c>
      <c r="D4074" s="11">
        <v>100</v>
      </c>
      <c r="E4074" s="11">
        <v>1000</v>
      </c>
      <c r="F4074" s="11">
        <v>220</v>
      </c>
      <c r="G4074" s="6" t="s">
        <v>883</v>
      </c>
      <c r="H4074" s="11">
        <v>989</v>
      </c>
      <c r="I4074" s="11">
        <v>11694528</v>
      </c>
      <c r="J4074" s="6" t="s">
        <v>599</v>
      </c>
      <c r="K4074" s="6" t="s">
        <v>41</v>
      </c>
      <c r="L4074" s="6" t="s">
        <v>2909</v>
      </c>
      <c r="M4074" s="11"/>
      <c r="N4074" s="11"/>
      <c r="O4074" s="6"/>
      <c r="P4074" s="11"/>
      <c r="Q4074" s="11">
        <v>72</v>
      </c>
      <c r="R4074" s="6" t="s">
        <v>25</v>
      </c>
      <c r="S4074" s="6" t="s">
        <v>26</v>
      </c>
      <c r="T4074" s="6" t="s">
        <v>249</v>
      </c>
      <c r="U4074" s="11">
        <v>3000000</v>
      </c>
      <c r="V4074" s="11">
        <v>2005</v>
      </c>
      <c r="W4074" s="11">
        <v>744</v>
      </c>
      <c r="X4074" s="11">
        <v>7.2</v>
      </c>
      <c r="Y4074" s="11">
        <v>1.85</v>
      </c>
      <c r="Z4074" s="12">
        <v>635</v>
      </c>
    </row>
    <row r="4075" spans="1:26" x14ac:dyDescent="0.25">
      <c r="A4075" s="8" t="s">
        <v>20</v>
      </c>
      <c r="B4075" s="9" t="s">
        <v>4366</v>
      </c>
      <c r="C4075" s="13">
        <v>246</v>
      </c>
      <c r="D4075" s="13">
        <v>84</v>
      </c>
      <c r="E4075" s="13">
        <v>85</v>
      </c>
      <c r="F4075" s="13">
        <v>748</v>
      </c>
      <c r="G4075" s="9" t="s">
        <v>244</v>
      </c>
      <c r="H4075" s="13">
        <v>13000</v>
      </c>
      <c r="I4075" s="13">
        <v>229094</v>
      </c>
      <c r="J4075" s="9" t="s">
        <v>3495</v>
      </c>
      <c r="K4075" s="9"/>
      <c r="L4075" s="9"/>
      <c r="M4075" s="13"/>
      <c r="N4075" s="13"/>
      <c r="O4075" s="9"/>
      <c r="P4075" s="13"/>
      <c r="Q4075" s="13">
        <v>88</v>
      </c>
      <c r="R4075" s="9" t="s">
        <v>25</v>
      </c>
      <c r="S4075" s="9" t="s">
        <v>34</v>
      </c>
      <c r="T4075" s="9" t="s">
        <v>249</v>
      </c>
      <c r="U4075" s="13"/>
      <c r="V4075" s="13">
        <v>2015</v>
      </c>
      <c r="W4075" s="13">
        <v>884</v>
      </c>
      <c r="X4075" s="13">
        <v>6.9</v>
      </c>
      <c r="Y4075" s="13">
        <v>1.66</v>
      </c>
      <c r="Z4075" s="14">
        <v>0</v>
      </c>
    </row>
    <row r="4076" spans="1:26" x14ac:dyDescent="0.25">
      <c r="A4076" s="5" t="s">
        <v>20</v>
      </c>
      <c r="B4076" s="6" t="s">
        <v>3474</v>
      </c>
      <c r="C4076" s="11">
        <v>7</v>
      </c>
      <c r="D4076" s="11">
        <v>97</v>
      </c>
      <c r="E4076" s="11">
        <v>78</v>
      </c>
      <c r="F4076" s="11">
        <v>77</v>
      </c>
      <c r="G4076" s="6" t="s">
        <v>4367</v>
      </c>
      <c r="H4076" s="11">
        <v>685</v>
      </c>
      <c r="I4076" s="11"/>
      <c r="J4076" s="6" t="s">
        <v>599</v>
      </c>
      <c r="K4076" s="6" t="s">
        <v>1074</v>
      </c>
      <c r="L4076" s="6" t="s">
        <v>2909</v>
      </c>
      <c r="M4076" s="11"/>
      <c r="N4076" s="11"/>
      <c r="O4076" s="6"/>
      <c r="P4076" s="11"/>
      <c r="Q4076" s="11">
        <v>16</v>
      </c>
      <c r="R4076" s="6" t="s">
        <v>25</v>
      </c>
      <c r="S4076" s="6" t="s">
        <v>26</v>
      </c>
      <c r="T4076" s="6" t="s">
        <v>249</v>
      </c>
      <c r="U4076" s="11">
        <v>3000000</v>
      </c>
      <c r="V4076" s="11">
        <v>1985</v>
      </c>
      <c r="W4076" s="11">
        <v>178</v>
      </c>
      <c r="X4076" s="11">
        <v>6.6</v>
      </c>
      <c r="Y4076" s="11"/>
      <c r="Z4076" s="12">
        <v>889</v>
      </c>
    </row>
    <row r="4077" spans="1:26" x14ac:dyDescent="0.25">
      <c r="A4077" s="8" t="s">
        <v>20</v>
      </c>
      <c r="B4077" s="9" t="s">
        <v>4368</v>
      </c>
      <c r="C4077" s="13">
        <v>49</v>
      </c>
      <c r="D4077" s="13">
        <v>84</v>
      </c>
      <c r="E4077" s="13">
        <v>23</v>
      </c>
      <c r="F4077" s="13">
        <v>706</v>
      </c>
      <c r="G4077" s="9" t="s">
        <v>2340</v>
      </c>
      <c r="H4077" s="13">
        <v>1000</v>
      </c>
      <c r="I4077" s="13">
        <v>10017041</v>
      </c>
      <c r="J4077" s="9" t="s">
        <v>497</v>
      </c>
      <c r="K4077" s="9" t="s">
        <v>599</v>
      </c>
      <c r="L4077" s="9" t="s">
        <v>5507</v>
      </c>
      <c r="M4077" s="13"/>
      <c r="N4077" s="13"/>
      <c r="O4077" s="9"/>
      <c r="P4077" s="13"/>
      <c r="Q4077" s="13">
        <v>20</v>
      </c>
      <c r="R4077" s="9" t="s">
        <v>25</v>
      </c>
      <c r="S4077" s="9" t="s">
        <v>26</v>
      </c>
      <c r="T4077" s="9" t="s">
        <v>249</v>
      </c>
      <c r="U4077" s="13">
        <v>3000000</v>
      </c>
      <c r="V4077" s="13">
        <v>2009</v>
      </c>
      <c r="W4077" s="13">
        <v>927</v>
      </c>
      <c r="X4077" s="13">
        <v>5.9</v>
      </c>
      <c r="Y4077" s="13">
        <v>1.85</v>
      </c>
      <c r="Z4077" s="14">
        <v>545</v>
      </c>
    </row>
    <row r="4078" spans="1:26" x14ac:dyDescent="0.25">
      <c r="A4078" s="5" t="s">
        <v>20</v>
      </c>
      <c r="B4078" s="6" t="s">
        <v>4282</v>
      </c>
      <c r="C4078" s="11">
        <v>42</v>
      </c>
      <c r="D4078" s="11">
        <v>146</v>
      </c>
      <c r="E4078" s="11">
        <v>174</v>
      </c>
      <c r="F4078" s="11">
        <v>125</v>
      </c>
      <c r="G4078" s="6" t="s">
        <v>424</v>
      </c>
      <c r="H4078" s="11">
        <v>556</v>
      </c>
      <c r="I4078" s="11"/>
      <c r="J4078" s="6" t="s">
        <v>1074</v>
      </c>
      <c r="K4078" s="6"/>
      <c r="L4078" s="6"/>
      <c r="M4078" s="11"/>
      <c r="N4078" s="11"/>
      <c r="O4078" s="6"/>
      <c r="P4078" s="11"/>
      <c r="Q4078" s="11">
        <v>81</v>
      </c>
      <c r="R4078" s="6" t="s">
        <v>25</v>
      </c>
      <c r="S4078" s="6" t="s">
        <v>26</v>
      </c>
      <c r="T4078" s="6" t="s">
        <v>1704</v>
      </c>
      <c r="U4078" s="11">
        <v>3000000</v>
      </c>
      <c r="V4078" s="11">
        <v>1960</v>
      </c>
      <c r="W4078" s="11">
        <v>422</v>
      </c>
      <c r="X4078" s="11">
        <v>7.9</v>
      </c>
      <c r="Y4078" s="11">
        <v>1.66</v>
      </c>
      <c r="Z4078" s="12">
        <v>808</v>
      </c>
    </row>
    <row r="4079" spans="1:26" x14ac:dyDescent="0.25">
      <c r="A4079" s="8" t="s">
        <v>309</v>
      </c>
      <c r="B4079" s="9" t="s">
        <v>3603</v>
      </c>
      <c r="C4079" s="13">
        <v>73</v>
      </c>
      <c r="D4079" s="13">
        <v>186</v>
      </c>
      <c r="E4079" s="13">
        <v>176</v>
      </c>
      <c r="F4079" s="13">
        <v>760</v>
      </c>
      <c r="G4079" s="9" t="s">
        <v>4211</v>
      </c>
      <c r="H4079" s="13">
        <v>877</v>
      </c>
      <c r="I4079" s="13"/>
      <c r="J4079" s="9" t="s">
        <v>1074</v>
      </c>
      <c r="K4079" s="9" t="s">
        <v>5508</v>
      </c>
      <c r="L4079" s="9"/>
      <c r="M4079" s="13"/>
      <c r="N4079" s="13"/>
      <c r="O4079" s="9"/>
      <c r="P4079" s="13"/>
      <c r="Q4079" s="13">
        <v>176</v>
      </c>
      <c r="R4079" s="9" t="s">
        <v>25</v>
      </c>
      <c r="S4079" s="9" t="s">
        <v>26</v>
      </c>
      <c r="T4079" s="9" t="s">
        <v>1430</v>
      </c>
      <c r="U4079" s="13">
        <v>3000000</v>
      </c>
      <c r="V4079" s="13">
        <v>1961</v>
      </c>
      <c r="W4079" s="13">
        <v>862</v>
      </c>
      <c r="X4079" s="13">
        <v>8.3000000000000007</v>
      </c>
      <c r="Y4079" s="13">
        <v>1.75</v>
      </c>
      <c r="Z4079" s="14">
        <v>0</v>
      </c>
    </row>
    <row r="4080" spans="1:26" x14ac:dyDescent="0.25">
      <c r="A4080" s="5" t="s">
        <v>20</v>
      </c>
      <c r="B4080" s="6" t="s">
        <v>3122</v>
      </c>
      <c r="C4080" s="11">
        <v>16</v>
      </c>
      <c r="D4080" s="11">
        <v>94</v>
      </c>
      <c r="E4080" s="11">
        <v>9</v>
      </c>
      <c r="F4080" s="11">
        <v>200</v>
      </c>
      <c r="G4080" s="6" t="s">
        <v>4369</v>
      </c>
      <c r="H4080" s="11">
        <v>927</v>
      </c>
      <c r="I4080" s="11">
        <v>9016377</v>
      </c>
      <c r="J4080" s="6" t="s">
        <v>599</v>
      </c>
      <c r="K4080" s="6"/>
      <c r="L4080" s="6"/>
      <c r="M4080" s="11"/>
      <c r="N4080" s="11"/>
      <c r="O4080" s="6"/>
      <c r="P4080" s="11"/>
      <c r="Q4080" s="11">
        <v>8</v>
      </c>
      <c r="R4080" s="6" t="s">
        <v>25</v>
      </c>
      <c r="S4080" s="6" t="s">
        <v>26</v>
      </c>
      <c r="T4080" s="6" t="s">
        <v>249</v>
      </c>
      <c r="U4080" s="11"/>
      <c r="V4080" s="11">
        <v>1999</v>
      </c>
      <c r="W4080" s="11">
        <v>209</v>
      </c>
      <c r="X4080" s="11">
        <v>5.2</v>
      </c>
      <c r="Y4080" s="11">
        <v>1.85</v>
      </c>
      <c r="Z4080" s="12">
        <v>143</v>
      </c>
    </row>
    <row r="4081" spans="1:26" x14ac:dyDescent="0.25">
      <c r="A4081" s="8" t="s">
        <v>20</v>
      </c>
      <c r="B4081" s="9" t="s">
        <v>42</v>
      </c>
      <c r="C4081" s="13">
        <v>38</v>
      </c>
      <c r="D4081" s="13">
        <v>11</v>
      </c>
      <c r="E4081" s="13"/>
      <c r="F4081" s="13">
        <v>0</v>
      </c>
      <c r="G4081" s="9" t="s">
        <v>4370</v>
      </c>
      <c r="H4081" s="13">
        <v>11</v>
      </c>
      <c r="I4081" s="13"/>
      <c r="J4081" s="9" t="s">
        <v>2809</v>
      </c>
      <c r="K4081" s="9" t="s">
        <v>599</v>
      </c>
      <c r="L4081" s="9"/>
      <c r="M4081" s="13"/>
      <c r="N4081" s="13"/>
      <c r="O4081" s="9"/>
      <c r="P4081" s="13"/>
      <c r="Q4081" s="13">
        <v>75</v>
      </c>
      <c r="R4081" s="9" t="s">
        <v>25</v>
      </c>
      <c r="S4081" s="9" t="s">
        <v>26</v>
      </c>
      <c r="T4081" s="9" t="s">
        <v>881</v>
      </c>
      <c r="U4081" s="13"/>
      <c r="V4081" s="13"/>
      <c r="W4081" s="13">
        <v>0</v>
      </c>
      <c r="X4081" s="13">
        <v>7.8</v>
      </c>
      <c r="Y4081" s="13">
        <v>1.33</v>
      </c>
      <c r="Z4081" s="14">
        <v>1000</v>
      </c>
    </row>
    <row r="4082" spans="1:26" x14ac:dyDescent="0.25">
      <c r="A4082" s="5" t="s">
        <v>309</v>
      </c>
      <c r="B4082" s="6" t="s">
        <v>4371</v>
      </c>
      <c r="C4082" s="11">
        <v>91</v>
      </c>
      <c r="D4082" s="11">
        <v>126</v>
      </c>
      <c r="E4082" s="11">
        <v>393</v>
      </c>
      <c r="F4082" s="11">
        <v>281</v>
      </c>
      <c r="G4082" s="6" t="s">
        <v>4372</v>
      </c>
      <c r="H4082" s="11">
        <v>862</v>
      </c>
      <c r="I4082" s="11"/>
      <c r="J4082" s="6" t="s">
        <v>497</v>
      </c>
      <c r="K4082" s="6" t="s">
        <v>378</v>
      </c>
      <c r="L4082" s="6" t="s">
        <v>4459</v>
      </c>
      <c r="M4082" s="11" t="s">
        <v>3495</v>
      </c>
      <c r="N4082" s="11"/>
      <c r="O4082" s="6"/>
      <c r="P4082" s="11"/>
      <c r="Q4082" s="11">
        <v>162</v>
      </c>
      <c r="R4082" s="6" t="s">
        <v>25</v>
      </c>
      <c r="S4082" s="6" t="s">
        <v>26</v>
      </c>
      <c r="T4082" s="6" t="s">
        <v>1704</v>
      </c>
      <c r="U4082" s="11">
        <v>3000000</v>
      </c>
      <c r="V4082" s="11">
        <v>1948</v>
      </c>
      <c r="W4082" s="11">
        <v>376</v>
      </c>
      <c r="X4082" s="11">
        <v>7.8</v>
      </c>
      <c r="Y4082" s="11">
        <v>1.37</v>
      </c>
      <c r="Z4082" s="12">
        <v>0</v>
      </c>
    </row>
    <row r="4083" spans="1:26" x14ac:dyDescent="0.25">
      <c r="A4083" s="8" t="s">
        <v>20</v>
      </c>
      <c r="B4083" s="9" t="s">
        <v>4373</v>
      </c>
      <c r="C4083" s="13">
        <v>37</v>
      </c>
      <c r="D4083" s="13">
        <v>99</v>
      </c>
      <c r="E4083" s="13">
        <v>18</v>
      </c>
      <c r="F4083" s="13">
        <v>233</v>
      </c>
      <c r="G4083" s="9" t="s">
        <v>2789</v>
      </c>
      <c r="H4083" s="13">
        <v>939</v>
      </c>
      <c r="I4083" s="13">
        <v>7059537</v>
      </c>
      <c r="J4083" s="9" t="s">
        <v>599</v>
      </c>
      <c r="K4083" s="9"/>
      <c r="L4083" s="9"/>
      <c r="M4083" s="13"/>
      <c r="N4083" s="13"/>
      <c r="O4083" s="9"/>
      <c r="P4083" s="13"/>
      <c r="Q4083" s="13">
        <v>101</v>
      </c>
      <c r="R4083" s="9" t="s">
        <v>25</v>
      </c>
      <c r="S4083" s="9" t="s">
        <v>26</v>
      </c>
      <c r="T4083" s="9" t="s">
        <v>27</v>
      </c>
      <c r="U4083" s="13">
        <v>3000000</v>
      </c>
      <c r="V4083" s="13">
        <v>2006</v>
      </c>
      <c r="W4083" s="13">
        <v>407</v>
      </c>
      <c r="X4083" s="13">
        <v>3</v>
      </c>
      <c r="Y4083" s="13">
        <v>1.85</v>
      </c>
      <c r="Z4083" s="14">
        <v>837</v>
      </c>
    </row>
    <row r="4084" spans="1:26" x14ac:dyDescent="0.25">
      <c r="A4084" s="5" t="s">
        <v>20</v>
      </c>
      <c r="B4084" s="6" t="s">
        <v>2369</v>
      </c>
      <c r="C4084" s="11">
        <v>405</v>
      </c>
      <c r="D4084" s="11">
        <v>109</v>
      </c>
      <c r="E4084" s="11">
        <v>0</v>
      </c>
      <c r="F4084" s="11">
        <v>48</v>
      </c>
      <c r="G4084" s="6" t="s">
        <v>4374</v>
      </c>
      <c r="H4084" s="11">
        <v>140</v>
      </c>
      <c r="I4084" s="11">
        <v>8114507</v>
      </c>
      <c r="J4084" s="6" t="s">
        <v>1074</v>
      </c>
      <c r="K4084" s="6" t="s">
        <v>4459</v>
      </c>
      <c r="L4084" s="6"/>
      <c r="M4084" s="11"/>
      <c r="N4084" s="11"/>
      <c r="O4084" s="6"/>
      <c r="P4084" s="11"/>
      <c r="Q4084" s="11">
        <v>270</v>
      </c>
      <c r="R4084" s="6" t="s">
        <v>25</v>
      </c>
      <c r="S4084" s="6" t="s">
        <v>26</v>
      </c>
      <c r="T4084" s="6" t="s">
        <v>249</v>
      </c>
      <c r="U4084" s="11">
        <v>3000000</v>
      </c>
      <c r="V4084" s="11">
        <v>2013</v>
      </c>
      <c r="W4084" s="11">
        <v>63</v>
      </c>
      <c r="X4084" s="11">
        <v>7.9</v>
      </c>
      <c r="Y4084" s="11">
        <v>1.85</v>
      </c>
      <c r="Z4084" s="12">
        <v>62000</v>
      </c>
    </row>
    <row r="4085" spans="1:26" x14ac:dyDescent="0.25">
      <c r="A4085" s="8" t="s">
        <v>20</v>
      </c>
      <c r="B4085" s="9" t="s">
        <v>4375</v>
      </c>
      <c r="C4085" s="13">
        <v>29</v>
      </c>
      <c r="D4085" s="13">
        <v>95</v>
      </c>
      <c r="E4085" s="13">
        <v>4</v>
      </c>
      <c r="F4085" s="13">
        <v>152</v>
      </c>
      <c r="G4085" s="9" t="s">
        <v>4376</v>
      </c>
      <c r="H4085" s="13">
        <v>641</v>
      </c>
      <c r="I4085" s="13">
        <v>7888703</v>
      </c>
      <c r="J4085" s="9" t="s">
        <v>599</v>
      </c>
      <c r="K4085" s="9" t="s">
        <v>478</v>
      </c>
      <c r="L4085" s="9"/>
      <c r="M4085" s="13"/>
      <c r="N4085" s="13"/>
      <c r="O4085" s="9"/>
      <c r="P4085" s="13"/>
      <c r="Q4085" s="13">
        <v>65</v>
      </c>
      <c r="R4085" s="9" t="s">
        <v>25</v>
      </c>
      <c r="S4085" s="9" t="s">
        <v>26</v>
      </c>
      <c r="T4085" s="9" t="s">
        <v>54</v>
      </c>
      <c r="U4085" s="13">
        <v>3000000</v>
      </c>
      <c r="V4085" s="13">
        <v>1987</v>
      </c>
      <c r="W4085" s="13">
        <v>168</v>
      </c>
      <c r="X4085" s="13">
        <v>3.2</v>
      </c>
      <c r="Y4085" s="13">
        <v>1.85</v>
      </c>
      <c r="Z4085" s="14">
        <v>491</v>
      </c>
    </row>
    <row r="4086" spans="1:26" x14ac:dyDescent="0.25">
      <c r="A4086" s="5" t="s">
        <v>20</v>
      </c>
      <c r="B4086" s="6" t="s">
        <v>4053</v>
      </c>
      <c r="C4086" s="11">
        <v>81</v>
      </c>
      <c r="D4086" s="11">
        <v>97</v>
      </c>
      <c r="E4086" s="11">
        <v>152</v>
      </c>
      <c r="F4086" s="11">
        <v>135</v>
      </c>
      <c r="G4086" s="6" t="s">
        <v>4377</v>
      </c>
      <c r="H4086" s="11">
        <v>674</v>
      </c>
      <c r="I4086" s="11">
        <v>7282851</v>
      </c>
      <c r="J4086" s="6" t="s">
        <v>497</v>
      </c>
      <c r="K4086" s="6" t="s">
        <v>478</v>
      </c>
      <c r="L4086" s="6" t="s">
        <v>1786</v>
      </c>
      <c r="M4086" s="11" t="s">
        <v>2970</v>
      </c>
      <c r="N4086" s="11" t="s">
        <v>2604</v>
      </c>
      <c r="O4086" s="6"/>
      <c r="P4086" s="11"/>
      <c r="Q4086" s="11">
        <v>100</v>
      </c>
      <c r="R4086" s="6" t="s">
        <v>25</v>
      </c>
      <c r="S4086" s="6" t="s">
        <v>26</v>
      </c>
      <c r="T4086" s="6" t="s">
        <v>249</v>
      </c>
      <c r="U4086" s="11">
        <v>3000000</v>
      </c>
      <c r="V4086" s="11">
        <v>1988</v>
      </c>
      <c r="W4086" s="11">
        <v>174</v>
      </c>
      <c r="X4086" s="11">
        <v>6.5</v>
      </c>
      <c r="Y4086" s="11">
        <v>1.85</v>
      </c>
      <c r="Z4086" s="12">
        <v>812</v>
      </c>
    </row>
    <row r="4087" spans="1:26" x14ac:dyDescent="0.25">
      <c r="A4087" s="8" t="s">
        <v>20</v>
      </c>
      <c r="B4087" s="9" t="s">
        <v>3474</v>
      </c>
      <c r="C4087" s="13">
        <v>17</v>
      </c>
      <c r="D4087" s="13">
        <v>94</v>
      </c>
      <c r="E4087" s="13">
        <v>78</v>
      </c>
      <c r="F4087" s="13">
        <v>469</v>
      </c>
      <c r="G4087" s="9" t="s">
        <v>1443</v>
      </c>
      <c r="H4087" s="13">
        <v>912</v>
      </c>
      <c r="I4087" s="13">
        <v>6879730</v>
      </c>
      <c r="J4087" s="9" t="s">
        <v>1074</v>
      </c>
      <c r="K4087" s="9"/>
      <c r="L4087" s="9"/>
      <c r="M4087" s="13"/>
      <c r="N4087" s="13"/>
      <c r="O4087" s="9"/>
      <c r="P4087" s="13"/>
      <c r="Q4087" s="13">
        <v>23</v>
      </c>
      <c r="R4087" s="9" t="s">
        <v>25</v>
      </c>
      <c r="S4087" s="9" t="s">
        <v>26</v>
      </c>
      <c r="T4087" s="9" t="s">
        <v>249</v>
      </c>
      <c r="U4087" s="13"/>
      <c r="V4087" s="13">
        <v>2004</v>
      </c>
      <c r="W4087" s="13">
        <v>637</v>
      </c>
      <c r="X4087" s="13">
        <v>6.9</v>
      </c>
      <c r="Y4087" s="13"/>
      <c r="Z4087" s="14">
        <v>187</v>
      </c>
    </row>
    <row r="4088" spans="1:26" x14ac:dyDescent="0.25">
      <c r="A4088" s="5" t="s">
        <v>20</v>
      </c>
      <c r="B4088" s="6" t="s">
        <v>4379</v>
      </c>
      <c r="C4088" s="11">
        <v>75</v>
      </c>
      <c r="D4088" s="11">
        <v>90</v>
      </c>
      <c r="E4088" s="11">
        <v>15</v>
      </c>
      <c r="F4088" s="11">
        <v>453</v>
      </c>
      <c r="G4088" s="6" t="s">
        <v>1466</v>
      </c>
      <c r="H4088" s="11">
        <v>953</v>
      </c>
      <c r="I4088" s="11">
        <v>5844929</v>
      </c>
      <c r="J4088" s="6" t="s">
        <v>599</v>
      </c>
      <c r="K4088" s="6" t="s">
        <v>1074</v>
      </c>
      <c r="L4088" s="6"/>
      <c r="M4088" s="11"/>
      <c r="N4088" s="11"/>
      <c r="O4088" s="6"/>
      <c r="P4088" s="11"/>
      <c r="Q4088" s="11">
        <v>109</v>
      </c>
      <c r="R4088" s="6" t="s">
        <v>25</v>
      </c>
      <c r="S4088" s="6" t="s">
        <v>26</v>
      </c>
      <c r="T4088" s="6" t="s">
        <v>27</v>
      </c>
      <c r="U4088" s="11">
        <v>3000000</v>
      </c>
      <c r="V4088" s="11">
        <v>2002</v>
      </c>
      <c r="W4088" s="11">
        <v>625</v>
      </c>
      <c r="X4088" s="11">
        <v>7</v>
      </c>
      <c r="Y4088" s="11">
        <v>1.85</v>
      </c>
      <c r="Z4088" s="12">
        <v>595</v>
      </c>
    </row>
    <row r="4089" spans="1:26" x14ac:dyDescent="0.25">
      <c r="A4089" s="8" t="s">
        <v>20</v>
      </c>
      <c r="B4089" s="9" t="s">
        <v>42</v>
      </c>
      <c r="C4089" s="13"/>
      <c r="D4089" s="13">
        <v>197</v>
      </c>
      <c r="E4089" s="13"/>
      <c r="F4089" s="13">
        <v>110</v>
      </c>
      <c r="G4089" s="9" t="s">
        <v>4380</v>
      </c>
      <c r="H4089" s="13">
        <v>578</v>
      </c>
      <c r="I4089" s="13"/>
      <c r="J4089" s="9" t="s">
        <v>1074</v>
      </c>
      <c r="K4089" s="9" t="s">
        <v>5508</v>
      </c>
      <c r="L4089" s="9"/>
      <c r="M4089" s="13"/>
      <c r="N4089" s="13"/>
      <c r="O4089" s="9"/>
      <c r="P4089" s="13"/>
      <c r="Q4089" s="13">
        <v>1</v>
      </c>
      <c r="R4089" s="9" t="s">
        <v>25</v>
      </c>
      <c r="S4089" s="9" t="s">
        <v>163</v>
      </c>
      <c r="T4089" s="9" t="s">
        <v>42</v>
      </c>
      <c r="U4089" s="13">
        <v>15000000</v>
      </c>
      <c r="V4089" s="13"/>
      <c r="W4089" s="13">
        <v>476</v>
      </c>
      <c r="X4089" s="13">
        <v>7.4</v>
      </c>
      <c r="Y4089" s="13"/>
      <c r="Z4089" s="14">
        <v>367</v>
      </c>
    </row>
    <row r="4090" spans="1:26" x14ac:dyDescent="0.25">
      <c r="A4090" s="5" t="s">
        <v>20</v>
      </c>
      <c r="B4090" s="6" t="s">
        <v>1598</v>
      </c>
      <c r="C4090" s="11">
        <v>91</v>
      </c>
      <c r="D4090" s="11">
        <v>117</v>
      </c>
      <c r="E4090" s="11">
        <v>375</v>
      </c>
      <c r="F4090" s="11">
        <v>31</v>
      </c>
      <c r="G4090" s="6" t="s">
        <v>4381</v>
      </c>
      <c r="H4090" s="11">
        <v>1000</v>
      </c>
      <c r="I4090" s="11">
        <v>3222857</v>
      </c>
      <c r="J4090" s="6" t="s">
        <v>1074</v>
      </c>
      <c r="K4090" s="6" t="s">
        <v>4459</v>
      </c>
      <c r="L4090" s="6"/>
      <c r="M4090" s="11"/>
      <c r="N4090" s="11"/>
      <c r="O4090" s="6"/>
      <c r="P4090" s="11"/>
      <c r="Q4090" s="11">
        <v>147</v>
      </c>
      <c r="R4090" s="6" t="s">
        <v>1600</v>
      </c>
      <c r="S4090" s="6" t="s">
        <v>121</v>
      </c>
      <c r="T4090" s="6" t="s">
        <v>27</v>
      </c>
      <c r="U4090" s="11"/>
      <c r="V4090" s="11">
        <v>2005</v>
      </c>
      <c r="W4090" s="11">
        <v>329</v>
      </c>
      <c r="X4090" s="11">
        <v>7.8</v>
      </c>
      <c r="Y4090" s="11">
        <v>2.35</v>
      </c>
      <c r="Z4090" s="12">
        <v>0</v>
      </c>
    </row>
    <row r="4091" spans="1:26" x14ac:dyDescent="0.25">
      <c r="A4091" s="8" t="s">
        <v>20</v>
      </c>
      <c r="B4091" s="9" t="s">
        <v>4382</v>
      </c>
      <c r="C4091" s="13">
        <v>82</v>
      </c>
      <c r="D4091" s="13">
        <v>96</v>
      </c>
      <c r="E4091" s="13">
        <v>70</v>
      </c>
      <c r="F4091" s="13">
        <v>163</v>
      </c>
      <c r="G4091" s="9" t="s">
        <v>3425</v>
      </c>
      <c r="H4091" s="13">
        <v>883</v>
      </c>
      <c r="I4091" s="13">
        <v>4170647</v>
      </c>
      <c r="J4091" s="9" t="s">
        <v>599</v>
      </c>
      <c r="K4091" s="9" t="s">
        <v>1074</v>
      </c>
      <c r="L4091" s="9"/>
      <c r="M4091" s="13"/>
      <c r="N4091" s="13"/>
      <c r="O4091" s="9"/>
      <c r="P4091" s="13"/>
      <c r="Q4091" s="13">
        <v>161</v>
      </c>
      <c r="R4091" s="9" t="s">
        <v>25</v>
      </c>
      <c r="S4091" s="9" t="s">
        <v>34</v>
      </c>
      <c r="T4091" s="9" t="s">
        <v>249</v>
      </c>
      <c r="U4091" s="13">
        <v>1900000</v>
      </c>
      <c r="V4091" s="13">
        <v>1999</v>
      </c>
      <c r="W4091" s="13">
        <v>183</v>
      </c>
      <c r="X4091" s="13">
        <v>6.9</v>
      </c>
      <c r="Y4091" s="13">
        <v>1.85</v>
      </c>
      <c r="Z4091" s="14">
        <v>1000</v>
      </c>
    </row>
    <row r="4092" spans="1:26" x14ac:dyDescent="0.25">
      <c r="A4092" s="5" t="s">
        <v>20</v>
      </c>
      <c r="B4092" s="6" t="s">
        <v>4383</v>
      </c>
      <c r="C4092" s="11">
        <v>48</v>
      </c>
      <c r="D4092" s="11">
        <v>82</v>
      </c>
      <c r="E4092" s="11">
        <v>0</v>
      </c>
      <c r="F4092" s="11">
        <v>51</v>
      </c>
      <c r="G4092" s="6" t="s">
        <v>2023</v>
      </c>
      <c r="H4092" s="11">
        <v>472</v>
      </c>
      <c r="I4092" s="11">
        <v>4142507</v>
      </c>
      <c r="J4092" s="6" t="s">
        <v>599</v>
      </c>
      <c r="K4092" s="6" t="s">
        <v>4459</v>
      </c>
      <c r="L4092" s="6"/>
      <c r="M4092" s="11"/>
      <c r="N4092" s="11"/>
      <c r="O4092" s="6"/>
      <c r="P4092" s="11"/>
      <c r="Q4092" s="11">
        <v>81</v>
      </c>
      <c r="R4092" s="6" t="s">
        <v>25</v>
      </c>
      <c r="S4092" s="6" t="s">
        <v>26</v>
      </c>
      <c r="T4092" s="6" t="s">
        <v>249</v>
      </c>
      <c r="U4092" s="11">
        <v>3000000</v>
      </c>
      <c r="V4092" s="11">
        <v>2000</v>
      </c>
      <c r="W4092" s="11">
        <v>324</v>
      </c>
      <c r="X4092" s="11">
        <v>4.4000000000000004</v>
      </c>
      <c r="Y4092" s="11">
        <v>1.85</v>
      </c>
      <c r="Z4092" s="12">
        <v>131</v>
      </c>
    </row>
    <row r="4093" spans="1:26" x14ac:dyDescent="0.25">
      <c r="A4093" s="8" t="s">
        <v>20</v>
      </c>
      <c r="B4093" s="9" t="s">
        <v>2587</v>
      </c>
      <c r="C4093" s="13">
        <v>33</v>
      </c>
      <c r="D4093" s="13">
        <v>109</v>
      </c>
      <c r="E4093" s="13">
        <v>300</v>
      </c>
      <c r="F4093" s="13">
        <v>200</v>
      </c>
      <c r="G4093" s="9" t="s">
        <v>3268</v>
      </c>
      <c r="H4093" s="13">
        <v>729</v>
      </c>
      <c r="I4093" s="13">
        <v>4109095</v>
      </c>
      <c r="J4093" s="9" t="s">
        <v>5507</v>
      </c>
      <c r="K4093" s="9" t="s">
        <v>1074</v>
      </c>
      <c r="L4093" s="9" t="s">
        <v>5155</v>
      </c>
      <c r="M4093" s="13" t="s">
        <v>4459</v>
      </c>
      <c r="N4093" s="13"/>
      <c r="O4093" s="9"/>
      <c r="P4093" s="13"/>
      <c r="Q4093" s="13">
        <v>92</v>
      </c>
      <c r="R4093" s="9" t="s">
        <v>25</v>
      </c>
      <c r="S4093" s="9" t="s">
        <v>26</v>
      </c>
      <c r="T4093" s="9" t="s">
        <v>249</v>
      </c>
      <c r="U4093" s="13">
        <v>3000000</v>
      </c>
      <c r="V4093" s="13">
        <v>1996</v>
      </c>
      <c r="W4093" s="13">
        <v>257</v>
      </c>
      <c r="X4093" s="13">
        <v>6</v>
      </c>
      <c r="Y4093" s="13">
        <v>1.85</v>
      </c>
      <c r="Z4093" s="14">
        <v>0</v>
      </c>
    </row>
    <row r="4094" spans="1:26" x14ac:dyDescent="0.25">
      <c r="A4094" s="5" t="s">
        <v>20</v>
      </c>
      <c r="B4094" s="6" t="s">
        <v>3727</v>
      </c>
      <c r="C4094" s="11">
        <v>133</v>
      </c>
      <c r="D4094" s="11">
        <v>90</v>
      </c>
      <c r="E4094" s="11">
        <v>132</v>
      </c>
      <c r="F4094" s="11">
        <v>547</v>
      </c>
      <c r="G4094" s="6" t="s">
        <v>1368</v>
      </c>
      <c r="H4094" s="11">
        <v>1000</v>
      </c>
      <c r="I4094" s="11">
        <v>4033268</v>
      </c>
      <c r="J4094" s="6" t="s">
        <v>599</v>
      </c>
      <c r="K4094" s="6" t="s">
        <v>1074</v>
      </c>
      <c r="L4094" s="6"/>
      <c r="M4094" s="11"/>
      <c r="N4094" s="11"/>
      <c r="O4094" s="6"/>
      <c r="P4094" s="11"/>
      <c r="Q4094" s="11">
        <v>53</v>
      </c>
      <c r="R4094" s="6" t="s">
        <v>25</v>
      </c>
      <c r="S4094" s="6" t="s">
        <v>26</v>
      </c>
      <c r="T4094" s="6" t="s">
        <v>249</v>
      </c>
      <c r="U4094" s="11"/>
      <c r="V4094" s="11">
        <v>2010</v>
      </c>
      <c r="W4094" s="11">
        <v>864</v>
      </c>
      <c r="X4094" s="11">
        <v>6.6</v>
      </c>
      <c r="Y4094" s="11">
        <v>2.35</v>
      </c>
      <c r="Z4094" s="12">
        <v>0</v>
      </c>
    </row>
    <row r="4095" spans="1:26" x14ac:dyDescent="0.25">
      <c r="A4095" s="8" t="s">
        <v>20</v>
      </c>
      <c r="B4095" s="9" t="s">
        <v>4385</v>
      </c>
      <c r="C4095" s="13">
        <v>104</v>
      </c>
      <c r="D4095" s="13">
        <v>89</v>
      </c>
      <c r="E4095" s="13">
        <v>21</v>
      </c>
      <c r="F4095" s="13">
        <v>124</v>
      </c>
      <c r="G4095" s="9" t="s">
        <v>4386</v>
      </c>
      <c r="H4095" s="13">
        <v>240</v>
      </c>
      <c r="I4095" s="13"/>
      <c r="J4095" s="9" t="s">
        <v>4118</v>
      </c>
      <c r="K4095" s="9" t="s">
        <v>478</v>
      </c>
      <c r="L4095" s="9" t="s">
        <v>3976</v>
      </c>
      <c r="M4095" s="13"/>
      <c r="N4095" s="13"/>
      <c r="O4095" s="9"/>
      <c r="P4095" s="13"/>
      <c r="Q4095" s="13">
        <v>349</v>
      </c>
      <c r="R4095" s="9" t="s">
        <v>25</v>
      </c>
      <c r="S4095" s="9" t="s">
        <v>26</v>
      </c>
      <c r="T4095" s="9" t="s">
        <v>126</v>
      </c>
      <c r="U4095" s="13">
        <v>3000000</v>
      </c>
      <c r="V4095" s="13">
        <v>1971</v>
      </c>
      <c r="W4095" s="13">
        <v>177</v>
      </c>
      <c r="X4095" s="13">
        <v>7.8</v>
      </c>
      <c r="Y4095" s="13">
        <v>1.33</v>
      </c>
      <c r="Z4095" s="14">
        <v>0</v>
      </c>
    </row>
    <row r="4096" spans="1:26" x14ac:dyDescent="0.25">
      <c r="A4096" s="5" t="s">
        <v>20</v>
      </c>
      <c r="B4096" s="6" t="s">
        <v>4387</v>
      </c>
      <c r="C4096" s="11">
        <v>22</v>
      </c>
      <c r="D4096" s="11">
        <v>98</v>
      </c>
      <c r="E4096" s="11">
        <v>16</v>
      </c>
      <c r="F4096" s="11">
        <v>222</v>
      </c>
      <c r="G4096" s="6" t="s">
        <v>3395</v>
      </c>
      <c r="H4096" s="11">
        <v>687</v>
      </c>
      <c r="I4096" s="11">
        <v>3902679</v>
      </c>
      <c r="J4096" s="6" t="s">
        <v>478</v>
      </c>
      <c r="K4096" s="6" t="s">
        <v>1786</v>
      </c>
      <c r="L4096" s="6"/>
      <c r="M4096" s="11"/>
      <c r="N4096" s="11"/>
      <c r="O4096" s="6"/>
      <c r="P4096" s="11"/>
      <c r="Q4096" s="11">
        <v>49</v>
      </c>
      <c r="R4096" s="6" t="s">
        <v>25</v>
      </c>
      <c r="S4096" s="6" t="s">
        <v>26</v>
      </c>
      <c r="T4096" s="6" t="s">
        <v>249</v>
      </c>
      <c r="U4096" s="11">
        <v>3000000</v>
      </c>
      <c r="V4096" s="11">
        <v>1993</v>
      </c>
      <c r="W4096" s="11">
        <v>233</v>
      </c>
      <c r="X4096" s="11">
        <v>5.3</v>
      </c>
      <c r="Y4096" s="11">
        <v>1.66</v>
      </c>
      <c r="Z4096" s="12">
        <v>217</v>
      </c>
    </row>
    <row r="4097" spans="1:26" x14ac:dyDescent="0.25">
      <c r="A4097" s="8" t="s">
        <v>20</v>
      </c>
      <c r="B4097" s="9" t="s">
        <v>4388</v>
      </c>
      <c r="C4097" s="13">
        <v>30</v>
      </c>
      <c r="D4097" s="13">
        <v>95</v>
      </c>
      <c r="E4097" s="13">
        <v>45</v>
      </c>
      <c r="F4097" s="13">
        <v>267</v>
      </c>
      <c r="G4097" s="9" t="s">
        <v>4389</v>
      </c>
      <c r="H4097" s="13">
        <v>578</v>
      </c>
      <c r="I4097" s="13">
        <v>3559990</v>
      </c>
      <c r="J4097" s="9" t="s">
        <v>599</v>
      </c>
      <c r="K4097" s="9" t="s">
        <v>5507</v>
      </c>
      <c r="L4097" s="9"/>
      <c r="M4097" s="13"/>
      <c r="N4097" s="13"/>
      <c r="O4097" s="9"/>
      <c r="P4097" s="13"/>
      <c r="Q4097" s="13">
        <v>49</v>
      </c>
      <c r="R4097" s="9" t="s">
        <v>25</v>
      </c>
      <c r="S4097" s="9" t="s">
        <v>26</v>
      </c>
      <c r="T4097" s="9" t="s">
        <v>249</v>
      </c>
      <c r="U4097" s="13">
        <v>3000000</v>
      </c>
      <c r="V4097" s="13">
        <v>1997</v>
      </c>
      <c r="W4097" s="13">
        <v>341</v>
      </c>
      <c r="X4097" s="13">
        <v>5.3</v>
      </c>
      <c r="Y4097" s="13">
        <v>1.85</v>
      </c>
      <c r="Z4097" s="14">
        <v>417</v>
      </c>
    </row>
    <row r="4098" spans="1:26" x14ac:dyDescent="0.25">
      <c r="A4098" s="5" t="s">
        <v>20</v>
      </c>
      <c r="B4098" s="6" t="s">
        <v>1449</v>
      </c>
      <c r="C4098" s="11">
        <v>112</v>
      </c>
      <c r="D4098" s="11">
        <v>94</v>
      </c>
      <c r="E4098" s="11">
        <v>0</v>
      </c>
      <c r="F4098" s="11">
        <v>180</v>
      </c>
      <c r="G4098" s="6" t="s">
        <v>4390</v>
      </c>
      <c r="H4098" s="11">
        <v>820</v>
      </c>
      <c r="I4098" s="11"/>
      <c r="J4098" s="6" t="s">
        <v>1074</v>
      </c>
      <c r="K4098" s="6" t="s">
        <v>4459</v>
      </c>
      <c r="L4098" s="6"/>
      <c r="M4098" s="11"/>
      <c r="N4098" s="11"/>
      <c r="O4098" s="6"/>
      <c r="P4098" s="11"/>
      <c r="Q4098" s="11">
        <v>181</v>
      </c>
      <c r="R4098" s="6" t="s">
        <v>25</v>
      </c>
      <c r="S4098" s="6" t="s">
        <v>26</v>
      </c>
      <c r="T4098" s="6" t="s">
        <v>54</v>
      </c>
      <c r="U4098" s="11">
        <v>3000000</v>
      </c>
      <c r="V4098" s="11">
        <v>1978</v>
      </c>
      <c r="W4098" s="11">
        <v>350</v>
      </c>
      <c r="X4098" s="11">
        <v>8</v>
      </c>
      <c r="Y4098" s="11">
        <v>1.85</v>
      </c>
      <c r="Z4098" s="12">
        <v>0</v>
      </c>
    </row>
    <row r="4099" spans="1:26" x14ac:dyDescent="0.25">
      <c r="A4099" s="8" t="s">
        <v>20</v>
      </c>
      <c r="B4099" s="9" t="s">
        <v>4391</v>
      </c>
      <c r="C4099" s="13">
        <v>79</v>
      </c>
      <c r="D4099" s="13">
        <v>104</v>
      </c>
      <c r="E4099" s="13">
        <v>11</v>
      </c>
      <c r="F4099" s="13">
        <v>194</v>
      </c>
      <c r="G4099" s="9" t="s">
        <v>2384</v>
      </c>
      <c r="H4099" s="13">
        <v>11000</v>
      </c>
      <c r="I4099" s="13">
        <v>3287435</v>
      </c>
      <c r="J4099" s="9" t="s">
        <v>1074</v>
      </c>
      <c r="K4099" s="9"/>
      <c r="L4099" s="9"/>
      <c r="M4099" s="13"/>
      <c r="N4099" s="13"/>
      <c r="O4099" s="9"/>
      <c r="P4099" s="13"/>
      <c r="Q4099" s="13">
        <v>115</v>
      </c>
      <c r="R4099" s="9" t="s">
        <v>25</v>
      </c>
      <c r="S4099" s="9" t="s">
        <v>26</v>
      </c>
      <c r="T4099" s="9" t="s">
        <v>249</v>
      </c>
      <c r="U4099" s="13">
        <v>4500000</v>
      </c>
      <c r="V4099" s="13">
        <v>2001</v>
      </c>
      <c r="W4099" s="13">
        <v>813</v>
      </c>
      <c r="X4099" s="13">
        <v>7.1</v>
      </c>
      <c r="Y4099" s="13">
        <v>1.85</v>
      </c>
      <c r="Z4099" s="14">
        <v>430</v>
      </c>
    </row>
    <row r="4100" spans="1:26" x14ac:dyDescent="0.25">
      <c r="A4100" s="5" t="s">
        <v>20</v>
      </c>
      <c r="B4100" s="6" t="s">
        <v>4392</v>
      </c>
      <c r="C4100" s="11">
        <v>49</v>
      </c>
      <c r="D4100" s="11">
        <v>87</v>
      </c>
      <c r="E4100" s="11">
        <v>18</v>
      </c>
      <c r="F4100" s="11">
        <v>844</v>
      </c>
      <c r="G4100" s="6" t="s">
        <v>108</v>
      </c>
      <c r="H4100" s="11">
        <v>3000</v>
      </c>
      <c r="I4100" s="11">
        <v>3071947</v>
      </c>
      <c r="J4100" s="6" t="s">
        <v>599</v>
      </c>
      <c r="K4100" s="6" t="s">
        <v>5507</v>
      </c>
      <c r="L4100" s="6" t="s">
        <v>2604</v>
      </c>
      <c r="M4100" s="11"/>
      <c r="N4100" s="11"/>
      <c r="O4100" s="6"/>
      <c r="P4100" s="11"/>
      <c r="Q4100" s="11">
        <v>183</v>
      </c>
      <c r="R4100" s="6" t="s">
        <v>25</v>
      </c>
      <c r="S4100" s="6" t="s">
        <v>26</v>
      </c>
      <c r="T4100" s="6" t="s">
        <v>249</v>
      </c>
      <c r="U4100" s="11">
        <v>3500000</v>
      </c>
      <c r="V4100" s="11">
        <v>1999</v>
      </c>
      <c r="W4100" s="11">
        <v>2000</v>
      </c>
      <c r="X4100" s="11">
        <v>5.4</v>
      </c>
      <c r="Y4100" s="11">
        <v>1.85</v>
      </c>
      <c r="Z4100" s="12">
        <v>0</v>
      </c>
    </row>
    <row r="4101" spans="1:26" x14ac:dyDescent="0.25">
      <c r="A4101" s="8" t="s">
        <v>20</v>
      </c>
      <c r="B4101" s="9" t="s">
        <v>3202</v>
      </c>
      <c r="C4101" s="13">
        <v>42</v>
      </c>
      <c r="D4101" s="13">
        <v>108</v>
      </c>
      <c r="E4101" s="13">
        <v>232</v>
      </c>
      <c r="F4101" s="13">
        <v>353</v>
      </c>
      <c r="G4101" s="9" t="s">
        <v>664</v>
      </c>
      <c r="H4101" s="13">
        <v>10000</v>
      </c>
      <c r="I4101" s="13">
        <v>2961991</v>
      </c>
      <c r="J4101" s="9" t="s">
        <v>3170</v>
      </c>
      <c r="K4101" s="9" t="s">
        <v>1074</v>
      </c>
      <c r="L4101" s="9"/>
      <c r="M4101" s="13"/>
      <c r="N4101" s="13"/>
      <c r="O4101" s="9"/>
      <c r="P4101" s="13"/>
      <c r="Q4101" s="13">
        <v>78</v>
      </c>
      <c r="R4101" s="9" t="s">
        <v>25</v>
      </c>
      <c r="S4101" s="9" t="s">
        <v>26</v>
      </c>
      <c r="T4101" s="9" t="s">
        <v>249</v>
      </c>
      <c r="U4101" s="13">
        <v>3300000</v>
      </c>
      <c r="V4101" s="13">
        <v>1996</v>
      </c>
      <c r="W4101" s="13">
        <v>721</v>
      </c>
      <c r="X4101" s="13">
        <v>6.9</v>
      </c>
      <c r="Y4101" s="13">
        <v>1.85</v>
      </c>
      <c r="Z4101" s="14">
        <v>0</v>
      </c>
    </row>
    <row r="4102" spans="1:26" x14ac:dyDescent="0.25">
      <c r="A4102" s="5" t="s">
        <v>309</v>
      </c>
      <c r="B4102" s="6" t="s">
        <v>3534</v>
      </c>
      <c r="C4102" s="11">
        <v>345</v>
      </c>
      <c r="D4102" s="11">
        <v>86</v>
      </c>
      <c r="E4102" s="11">
        <v>387</v>
      </c>
      <c r="F4102" s="11">
        <v>270</v>
      </c>
      <c r="G4102" s="6" t="s">
        <v>4393</v>
      </c>
      <c r="H4102" s="11">
        <v>962</v>
      </c>
      <c r="I4102" s="11">
        <v>4063238</v>
      </c>
      <c r="J4102" s="6" t="s">
        <v>599</v>
      </c>
      <c r="K4102" s="6" t="s">
        <v>1074</v>
      </c>
      <c r="L4102" s="6" t="s">
        <v>4459</v>
      </c>
      <c r="M4102" s="11"/>
      <c r="N4102" s="11"/>
      <c r="O4102" s="6"/>
      <c r="P4102" s="11"/>
      <c r="Q4102" s="11">
        <v>139</v>
      </c>
      <c r="R4102" s="6" t="s">
        <v>25</v>
      </c>
      <c r="S4102" s="6" t="s">
        <v>26</v>
      </c>
      <c r="T4102" s="6" t="s">
        <v>249</v>
      </c>
      <c r="U4102" s="11"/>
      <c r="V4102" s="11">
        <v>2012</v>
      </c>
      <c r="W4102" s="11">
        <v>481</v>
      </c>
      <c r="X4102" s="11">
        <v>7.4</v>
      </c>
      <c r="Y4102" s="11">
        <v>1.85</v>
      </c>
      <c r="Z4102" s="12">
        <v>11000</v>
      </c>
    </row>
    <row r="4103" spans="1:26" x14ac:dyDescent="0.25">
      <c r="A4103" s="8" t="s">
        <v>20</v>
      </c>
      <c r="B4103" s="9" t="s">
        <v>332</v>
      </c>
      <c r="C4103" s="13">
        <v>152</v>
      </c>
      <c r="D4103" s="13">
        <v>94</v>
      </c>
      <c r="E4103" s="13">
        <v>151</v>
      </c>
      <c r="F4103" s="13">
        <v>29</v>
      </c>
      <c r="G4103" s="9" t="s">
        <v>4394</v>
      </c>
      <c r="H4103" s="13">
        <v>113</v>
      </c>
      <c r="I4103" s="13">
        <v>2912363</v>
      </c>
      <c r="J4103" s="9" t="s">
        <v>5507</v>
      </c>
      <c r="K4103" s="9" t="s">
        <v>1074</v>
      </c>
      <c r="L4103" s="9"/>
      <c r="M4103" s="13"/>
      <c r="N4103" s="13"/>
      <c r="O4103" s="9"/>
      <c r="P4103" s="13"/>
      <c r="Q4103" s="13">
        <v>177</v>
      </c>
      <c r="R4103" s="9" t="s">
        <v>4395</v>
      </c>
      <c r="S4103" s="9" t="s">
        <v>34</v>
      </c>
      <c r="T4103" s="9" t="s">
        <v>249</v>
      </c>
      <c r="U4103" s="13">
        <v>3000000</v>
      </c>
      <c r="V4103" s="13">
        <v>2005</v>
      </c>
      <c r="W4103" s="13">
        <v>64</v>
      </c>
      <c r="X4103" s="13">
        <v>7.3</v>
      </c>
      <c r="Y4103" s="13">
        <v>2.35</v>
      </c>
      <c r="Z4103" s="14">
        <v>0</v>
      </c>
    </row>
    <row r="4104" spans="1:26" x14ac:dyDescent="0.25">
      <c r="A4104" s="5" t="s">
        <v>20</v>
      </c>
      <c r="B4104" s="6" t="s">
        <v>4167</v>
      </c>
      <c r="C4104" s="11">
        <v>148</v>
      </c>
      <c r="D4104" s="11">
        <v>134</v>
      </c>
      <c r="E4104" s="11">
        <v>377</v>
      </c>
      <c r="F4104" s="11">
        <v>812</v>
      </c>
      <c r="G4104" s="6" t="s">
        <v>692</v>
      </c>
      <c r="H4104" s="11">
        <v>22000</v>
      </c>
      <c r="I4104" s="11">
        <v>3000000</v>
      </c>
      <c r="J4104" s="6" t="s">
        <v>599</v>
      </c>
      <c r="K4104" s="6" t="s">
        <v>1074</v>
      </c>
      <c r="L4104" s="6"/>
      <c r="M4104" s="11"/>
      <c r="N4104" s="11"/>
      <c r="O4104" s="6"/>
      <c r="P4104" s="11"/>
      <c r="Q4104" s="11">
        <v>499</v>
      </c>
      <c r="R4104" s="6" t="s">
        <v>25</v>
      </c>
      <c r="S4104" s="6" t="s">
        <v>26</v>
      </c>
      <c r="T4104" s="6" t="s">
        <v>42</v>
      </c>
      <c r="U4104" s="11">
        <v>3000000</v>
      </c>
      <c r="V4104" s="11">
        <v>1998</v>
      </c>
      <c r="W4104" s="11">
        <v>11000</v>
      </c>
      <c r="X4104" s="11">
        <v>7.8</v>
      </c>
      <c r="Y4104" s="11">
        <v>1.85</v>
      </c>
      <c r="Z4104" s="12">
        <v>0</v>
      </c>
    </row>
    <row r="4105" spans="1:26" x14ac:dyDescent="0.25">
      <c r="A4105" s="8" t="s">
        <v>20</v>
      </c>
      <c r="B4105" s="9" t="s">
        <v>2558</v>
      </c>
      <c r="C4105" s="13">
        <v>23</v>
      </c>
      <c r="D4105" s="13">
        <v>89</v>
      </c>
      <c r="E4105" s="13">
        <v>269</v>
      </c>
      <c r="F4105" s="13">
        <v>24</v>
      </c>
      <c r="G4105" s="9" t="s">
        <v>4396</v>
      </c>
      <c r="H4105" s="13">
        <v>489</v>
      </c>
      <c r="I4105" s="13">
        <v>2223990</v>
      </c>
      <c r="J4105" s="9" t="s">
        <v>599</v>
      </c>
      <c r="K4105" s="9" t="s">
        <v>41</v>
      </c>
      <c r="L4105" s="9"/>
      <c r="M4105" s="13"/>
      <c r="N4105" s="13"/>
      <c r="O4105" s="9"/>
      <c r="P4105" s="13"/>
      <c r="Q4105" s="13">
        <v>14</v>
      </c>
      <c r="R4105" s="9" t="s">
        <v>25</v>
      </c>
      <c r="S4105" s="9" t="s">
        <v>26</v>
      </c>
      <c r="T4105" s="9" t="s">
        <v>249</v>
      </c>
      <c r="U4105" s="13">
        <v>3000000</v>
      </c>
      <c r="V4105" s="13">
        <v>2003</v>
      </c>
      <c r="W4105" s="13">
        <v>26</v>
      </c>
      <c r="X4105" s="13">
        <v>6.6</v>
      </c>
      <c r="Y4105" s="13">
        <v>1.85</v>
      </c>
      <c r="Z4105" s="14">
        <v>26</v>
      </c>
    </row>
    <row r="4106" spans="1:26" x14ac:dyDescent="0.25">
      <c r="A4106" s="5" t="s">
        <v>20</v>
      </c>
      <c r="B4106" s="6" t="s">
        <v>1955</v>
      </c>
      <c r="C4106" s="11">
        <v>254</v>
      </c>
      <c r="D4106" s="11">
        <v>102</v>
      </c>
      <c r="E4106" s="11">
        <v>0</v>
      </c>
      <c r="F4106" s="11">
        <v>387</v>
      </c>
      <c r="G4106" s="6" t="s">
        <v>758</v>
      </c>
      <c r="H4106" s="11">
        <v>40000</v>
      </c>
      <c r="I4106" s="11">
        <v>1821983</v>
      </c>
      <c r="J4106" s="6" t="s">
        <v>599</v>
      </c>
      <c r="K4106" s="6" t="s">
        <v>1074</v>
      </c>
      <c r="L4106" s="6" t="s">
        <v>1786</v>
      </c>
      <c r="M4106" s="11"/>
      <c r="N4106" s="11"/>
      <c r="O4106" s="6"/>
      <c r="P4106" s="11"/>
      <c r="Q4106" s="11">
        <v>261</v>
      </c>
      <c r="R4106" s="6" t="s">
        <v>25</v>
      </c>
      <c r="S4106" s="6" t="s">
        <v>26</v>
      </c>
      <c r="T4106" s="6" t="s">
        <v>249</v>
      </c>
      <c r="U4106" s="11">
        <v>3000000</v>
      </c>
      <c r="V4106" s="11">
        <v>2014</v>
      </c>
      <c r="W4106" s="11">
        <v>3000</v>
      </c>
      <c r="X4106" s="11">
        <v>5.4</v>
      </c>
      <c r="Y4106" s="11">
        <v>2.35</v>
      </c>
      <c r="Z4106" s="12">
        <v>20000</v>
      </c>
    </row>
    <row r="4107" spans="1:26" x14ac:dyDescent="0.25">
      <c r="A4107" s="8" t="s">
        <v>20</v>
      </c>
      <c r="B4107" s="9" t="s">
        <v>3362</v>
      </c>
      <c r="C4107" s="13">
        <v>305</v>
      </c>
      <c r="D4107" s="13">
        <v>120</v>
      </c>
      <c r="E4107" s="13">
        <v>0</v>
      </c>
      <c r="F4107" s="13">
        <v>38</v>
      </c>
      <c r="G4107" s="9" t="s">
        <v>4397</v>
      </c>
      <c r="H4107" s="13">
        <v>717</v>
      </c>
      <c r="I4107" s="13">
        <v>2181290</v>
      </c>
      <c r="J4107" s="9" t="s">
        <v>1074</v>
      </c>
      <c r="K4107" s="9" t="s">
        <v>5505</v>
      </c>
      <c r="L4107" s="9" t="s">
        <v>2604</v>
      </c>
      <c r="M4107" s="13"/>
      <c r="N4107" s="13"/>
      <c r="O4107" s="9"/>
      <c r="P4107" s="13"/>
      <c r="Q4107" s="13">
        <v>809</v>
      </c>
      <c r="R4107" s="9" t="s">
        <v>3044</v>
      </c>
      <c r="S4107" s="9" t="s">
        <v>1624</v>
      </c>
      <c r="T4107" s="9" t="s">
        <v>249</v>
      </c>
      <c r="U4107" s="13">
        <v>3000000</v>
      </c>
      <c r="V4107" s="13">
        <v>2003</v>
      </c>
      <c r="W4107" s="13">
        <v>78</v>
      </c>
      <c r="X4107" s="13">
        <v>8.4</v>
      </c>
      <c r="Y4107" s="13">
        <v>2.35</v>
      </c>
      <c r="Z4107" s="14">
        <v>43000</v>
      </c>
    </row>
    <row r="4108" spans="1:26" x14ac:dyDescent="0.25">
      <c r="A4108" s="5" t="s">
        <v>20</v>
      </c>
      <c r="B4108" s="6" t="s">
        <v>4398</v>
      </c>
      <c r="C4108" s="11">
        <v>19</v>
      </c>
      <c r="D4108" s="11">
        <v>110</v>
      </c>
      <c r="E4108" s="11">
        <v>13</v>
      </c>
      <c r="F4108" s="11">
        <v>221</v>
      </c>
      <c r="G4108" s="6" t="s">
        <v>4399</v>
      </c>
      <c r="H4108" s="11">
        <v>439</v>
      </c>
      <c r="I4108" s="11">
        <v>2848578</v>
      </c>
      <c r="J4108" s="6" t="s">
        <v>1074</v>
      </c>
      <c r="K4108" s="6" t="s">
        <v>4118</v>
      </c>
      <c r="L4108" s="6"/>
      <c r="M4108" s="11"/>
      <c r="N4108" s="11"/>
      <c r="O4108" s="6"/>
      <c r="P4108" s="11"/>
      <c r="Q4108" s="11">
        <v>65</v>
      </c>
      <c r="R4108" s="6" t="s">
        <v>25</v>
      </c>
      <c r="S4108" s="6" t="s">
        <v>26</v>
      </c>
      <c r="T4108" s="6" t="s">
        <v>54</v>
      </c>
      <c r="U4108" s="11">
        <v>3500000</v>
      </c>
      <c r="V4108" s="11">
        <v>2010</v>
      </c>
      <c r="W4108" s="11">
        <v>399</v>
      </c>
      <c r="X4108" s="11">
        <v>6.3</v>
      </c>
      <c r="Y4108" s="11">
        <v>1.78</v>
      </c>
      <c r="Z4108" s="12">
        <v>0</v>
      </c>
    </row>
    <row r="4109" spans="1:26" x14ac:dyDescent="0.25">
      <c r="A4109" s="8" t="s">
        <v>20</v>
      </c>
      <c r="B4109" s="9" t="s">
        <v>4400</v>
      </c>
      <c r="C4109" s="13">
        <v>272</v>
      </c>
      <c r="D4109" s="13">
        <v>86</v>
      </c>
      <c r="E4109" s="13">
        <v>59</v>
      </c>
      <c r="F4109" s="13">
        <v>104</v>
      </c>
      <c r="G4109" s="9" t="s">
        <v>4401</v>
      </c>
      <c r="H4109" s="13">
        <v>694</v>
      </c>
      <c r="I4109" s="13">
        <v>703002</v>
      </c>
      <c r="J4109" s="9" t="s">
        <v>497</v>
      </c>
      <c r="K4109" s="9" t="s">
        <v>599</v>
      </c>
      <c r="L4109" s="9" t="s">
        <v>2604</v>
      </c>
      <c r="M4109" s="13"/>
      <c r="N4109" s="13"/>
      <c r="O4109" s="9"/>
      <c r="P4109" s="13"/>
      <c r="Q4109" s="13">
        <v>230</v>
      </c>
      <c r="R4109" s="9" t="s">
        <v>25</v>
      </c>
      <c r="S4109" s="9" t="s">
        <v>121</v>
      </c>
      <c r="T4109" s="9" t="s">
        <v>1430</v>
      </c>
      <c r="U4109" s="13">
        <v>3000000</v>
      </c>
      <c r="V4109" s="13">
        <v>2011</v>
      </c>
      <c r="W4109" s="13">
        <v>324</v>
      </c>
      <c r="X4109" s="13">
        <v>6.1</v>
      </c>
      <c r="Y4109" s="13">
        <v>2.35</v>
      </c>
      <c r="Z4109" s="14">
        <v>37000</v>
      </c>
    </row>
    <row r="4110" spans="1:26" x14ac:dyDescent="0.25">
      <c r="A4110" s="5" t="s">
        <v>20</v>
      </c>
      <c r="B4110" s="6" t="s">
        <v>4402</v>
      </c>
      <c r="C4110" s="11">
        <v>5</v>
      </c>
      <c r="D4110" s="11">
        <v>101</v>
      </c>
      <c r="E4110" s="11">
        <v>0</v>
      </c>
      <c r="F4110" s="11">
        <v>165</v>
      </c>
      <c r="G4110" s="6" t="s">
        <v>2115</v>
      </c>
      <c r="H4110" s="11">
        <v>574</v>
      </c>
      <c r="I4110" s="11">
        <v>3105269</v>
      </c>
      <c r="J4110" s="6" t="s">
        <v>497</v>
      </c>
      <c r="K4110" s="6" t="s">
        <v>599</v>
      </c>
      <c r="L4110" s="6"/>
      <c r="M4110" s="11"/>
      <c r="N4110" s="11"/>
      <c r="O4110" s="6"/>
      <c r="P4110" s="11"/>
      <c r="Q4110" s="11">
        <v>8</v>
      </c>
      <c r="R4110" s="6" t="s">
        <v>25</v>
      </c>
      <c r="S4110" s="6" t="s">
        <v>953</v>
      </c>
      <c r="T4110" s="6" t="s">
        <v>249</v>
      </c>
      <c r="U4110" s="11">
        <v>3000000</v>
      </c>
      <c r="V4110" s="11">
        <v>2016</v>
      </c>
      <c r="W4110" s="11">
        <v>327</v>
      </c>
      <c r="X4110" s="11">
        <v>5</v>
      </c>
      <c r="Y4110" s="11"/>
      <c r="Z4110" s="12">
        <v>174</v>
      </c>
    </row>
    <row r="4111" spans="1:26" x14ac:dyDescent="0.25">
      <c r="A4111" s="8" t="s">
        <v>20</v>
      </c>
      <c r="B4111" s="9" t="s">
        <v>4403</v>
      </c>
      <c r="C4111" s="13">
        <v>65</v>
      </c>
      <c r="D4111" s="13">
        <v>102</v>
      </c>
      <c r="E4111" s="13">
        <v>9</v>
      </c>
      <c r="F4111" s="13">
        <v>221</v>
      </c>
      <c r="G4111" s="9" t="s">
        <v>2576</v>
      </c>
      <c r="H4111" s="13">
        <v>904</v>
      </c>
      <c r="I4111" s="13"/>
      <c r="J4111" s="9" t="s">
        <v>599</v>
      </c>
      <c r="K4111" s="9" t="s">
        <v>5507</v>
      </c>
      <c r="L4111" s="9" t="s">
        <v>1074</v>
      </c>
      <c r="M4111" s="13" t="s">
        <v>2604</v>
      </c>
      <c r="N4111" s="13"/>
      <c r="O4111" s="9"/>
      <c r="P4111" s="13"/>
      <c r="Q4111" s="13">
        <v>196</v>
      </c>
      <c r="R4111" s="9" t="s">
        <v>25</v>
      </c>
      <c r="S4111" s="9" t="s">
        <v>26</v>
      </c>
      <c r="T4111" s="9" t="s">
        <v>249</v>
      </c>
      <c r="U4111" s="13">
        <v>3000000</v>
      </c>
      <c r="V4111" s="13">
        <v>1996</v>
      </c>
      <c r="W4111" s="13">
        <v>281</v>
      </c>
      <c r="X4111" s="13">
        <v>6.9</v>
      </c>
      <c r="Y4111" s="13">
        <v>1.85</v>
      </c>
      <c r="Z4111" s="14">
        <v>0</v>
      </c>
    </row>
    <row r="4112" spans="1:26" x14ac:dyDescent="0.25">
      <c r="A4112" s="5" t="s">
        <v>20</v>
      </c>
      <c r="B4112" s="6" t="s">
        <v>4404</v>
      </c>
      <c r="C4112" s="11">
        <v>5</v>
      </c>
      <c r="D4112" s="11">
        <v>87</v>
      </c>
      <c r="E4112" s="11">
        <v>84</v>
      </c>
      <c r="F4112" s="11">
        <v>331</v>
      </c>
      <c r="G4112" s="6" t="s">
        <v>3111</v>
      </c>
      <c r="H4112" s="11">
        <v>702</v>
      </c>
      <c r="I4112" s="11">
        <v>252726</v>
      </c>
      <c r="J4112" s="6" t="s">
        <v>1074</v>
      </c>
      <c r="K4112" s="6" t="s">
        <v>4118</v>
      </c>
      <c r="L4112" s="6" t="s">
        <v>3495</v>
      </c>
      <c r="M4112" s="11"/>
      <c r="N4112" s="11"/>
      <c r="O4112" s="6"/>
      <c r="P4112" s="11"/>
      <c r="Q4112" s="11">
        <v>18</v>
      </c>
      <c r="R4112" s="6" t="s">
        <v>42</v>
      </c>
      <c r="S4112" s="6" t="s">
        <v>26</v>
      </c>
      <c r="T4112" s="6" t="s">
        <v>54</v>
      </c>
      <c r="U4112" s="11">
        <v>3000000</v>
      </c>
      <c r="V4112" s="11">
        <v>2006</v>
      </c>
      <c r="W4112" s="11">
        <v>366</v>
      </c>
      <c r="X4112" s="11">
        <v>7.2</v>
      </c>
      <c r="Y4112" s="11"/>
      <c r="Z4112" s="12">
        <v>76</v>
      </c>
    </row>
    <row r="4113" spans="1:26" x14ac:dyDescent="0.25">
      <c r="A4113" s="8" t="s">
        <v>20</v>
      </c>
      <c r="B4113" s="9" t="s">
        <v>4405</v>
      </c>
      <c r="C4113" s="13">
        <v>248</v>
      </c>
      <c r="D4113" s="13">
        <v>123</v>
      </c>
      <c r="E4113" s="13">
        <v>121</v>
      </c>
      <c r="F4113" s="13">
        <v>168</v>
      </c>
      <c r="G4113" s="9" t="s">
        <v>1938</v>
      </c>
      <c r="H4113" s="13">
        <v>13000</v>
      </c>
      <c r="I4113" s="13">
        <v>373060</v>
      </c>
      <c r="J4113" s="9" t="s">
        <v>1074</v>
      </c>
      <c r="K4113" s="9"/>
      <c r="L4113" s="9"/>
      <c r="M4113" s="13"/>
      <c r="N4113" s="13"/>
      <c r="O4113" s="9"/>
      <c r="P4113" s="13"/>
      <c r="Q4113" s="13">
        <v>112</v>
      </c>
      <c r="R4113" s="9" t="s">
        <v>25</v>
      </c>
      <c r="S4113" s="9" t="s">
        <v>34</v>
      </c>
      <c r="T4113" s="9" t="s">
        <v>1430</v>
      </c>
      <c r="U4113" s="13"/>
      <c r="V4113" s="13">
        <v>2009</v>
      </c>
      <c r="W4113" s="13">
        <v>260</v>
      </c>
      <c r="X4113" s="13">
        <v>7.3</v>
      </c>
      <c r="Y4113" s="13">
        <v>1.33</v>
      </c>
      <c r="Z4113" s="14">
        <v>0</v>
      </c>
    </row>
    <row r="4114" spans="1:26" x14ac:dyDescent="0.25">
      <c r="A4114" s="5" t="s">
        <v>20</v>
      </c>
      <c r="B4114" s="6" t="s">
        <v>4406</v>
      </c>
      <c r="C4114" s="11">
        <v>152</v>
      </c>
      <c r="D4114" s="11">
        <v>99</v>
      </c>
      <c r="E4114" s="11">
        <v>89</v>
      </c>
      <c r="F4114" s="11">
        <v>322</v>
      </c>
      <c r="G4114" s="6" t="s">
        <v>722</v>
      </c>
      <c r="H4114" s="11">
        <v>962</v>
      </c>
      <c r="I4114" s="11">
        <v>1007535</v>
      </c>
      <c r="J4114" s="6" t="s">
        <v>599</v>
      </c>
      <c r="K4114" s="6" t="s">
        <v>1074</v>
      </c>
      <c r="L4114" s="6" t="s">
        <v>4459</v>
      </c>
      <c r="M4114" s="11"/>
      <c r="N4114" s="11"/>
      <c r="O4114" s="6"/>
      <c r="P4114" s="11"/>
      <c r="Q4114" s="11">
        <v>54</v>
      </c>
      <c r="R4114" s="6" t="s">
        <v>25</v>
      </c>
      <c r="S4114" s="6" t="s">
        <v>26</v>
      </c>
      <c r="T4114" s="6" t="s">
        <v>27</v>
      </c>
      <c r="U4114" s="11"/>
      <c r="V4114" s="11">
        <v>2011</v>
      </c>
      <c r="W4114" s="11">
        <v>476</v>
      </c>
      <c r="X4114" s="11">
        <v>5.7</v>
      </c>
      <c r="Y4114" s="11">
        <v>1.85</v>
      </c>
      <c r="Z4114" s="12">
        <v>0</v>
      </c>
    </row>
    <row r="4115" spans="1:26" x14ac:dyDescent="0.25">
      <c r="A4115" s="8" t="s">
        <v>20</v>
      </c>
      <c r="B4115" s="9" t="s">
        <v>42</v>
      </c>
      <c r="C4115" s="13">
        <v>10</v>
      </c>
      <c r="D4115" s="13">
        <v>173</v>
      </c>
      <c r="E4115" s="13"/>
      <c r="F4115" s="13">
        <v>476</v>
      </c>
      <c r="G4115" s="9" t="s">
        <v>1263</v>
      </c>
      <c r="H4115" s="13">
        <v>723</v>
      </c>
      <c r="I4115" s="13"/>
      <c r="J4115" s="9" t="s">
        <v>1786</v>
      </c>
      <c r="K4115" s="9" t="s">
        <v>2970</v>
      </c>
      <c r="L4115" s="9" t="s">
        <v>2604</v>
      </c>
      <c r="M4115" s="13"/>
      <c r="N4115" s="13"/>
      <c r="O4115" s="9"/>
      <c r="P4115" s="13"/>
      <c r="Q4115" s="13">
        <v>33</v>
      </c>
      <c r="R4115" s="9" t="s">
        <v>25</v>
      </c>
      <c r="S4115" s="9" t="s">
        <v>26</v>
      </c>
      <c r="T4115" s="9" t="s">
        <v>42</v>
      </c>
      <c r="U4115" s="13"/>
      <c r="V4115" s="13"/>
      <c r="W4115" s="13">
        <v>539</v>
      </c>
      <c r="X4115" s="13">
        <v>5</v>
      </c>
      <c r="Y4115" s="13">
        <v>1.78</v>
      </c>
      <c r="Z4115" s="14">
        <v>518</v>
      </c>
    </row>
    <row r="4116" spans="1:26" x14ac:dyDescent="0.25">
      <c r="A4116" s="5" t="s">
        <v>20</v>
      </c>
      <c r="B4116" s="6" t="s">
        <v>4407</v>
      </c>
      <c r="C4116" s="11">
        <v>156</v>
      </c>
      <c r="D4116" s="11">
        <v>87</v>
      </c>
      <c r="E4116" s="11">
        <v>21</v>
      </c>
      <c r="F4116" s="11">
        <v>416</v>
      </c>
      <c r="G4116" s="6" t="s">
        <v>562</v>
      </c>
      <c r="H4116" s="11">
        <v>4000</v>
      </c>
      <c r="I4116" s="11">
        <v>418268</v>
      </c>
      <c r="J4116" s="6" t="s">
        <v>599</v>
      </c>
      <c r="K4116" s="6" t="s">
        <v>4459</v>
      </c>
      <c r="L4116" s="6"/>
      <c r="M4116" s="11"/>
      <c r="N4116" s="11"/>
      <c r="O4116" s="6"/>
      <c r="P4116" s="11"/>
      <c r="Q4116" s="11">
        <v>129</v>
      </c>
      <c r="R4116" s="6" t="s">
        <v>25</v>
      </c>
      <c r="S4116" s="6" t="s">
        <v>26</v>
      </c>
      <c r="T4116" s="6" t="s">
        <v>249</v>
      </c>
      <c r="U4116" s="11">
        <v>3000000</v>
      </c>
      <c r="V4116" s="11">
        <v>2012</v>
      </c>
      <c r="W4116" s="11">
        <v>3000</v>
      </c>
      <c r="X4116" s="11">
        <v>5.3</v>
      </c>
      <c r="Y4116" s="11">
        <v>2.35</v>
      </c>
      <c r="Z4116" s="12">
        <v>0</v>
      </c>
    </row>
    <row r="4117" spans="1:26" x14ac:dyDescent="0.25">
      <c r="A4117" s="8" t="s">
        <v>20</v>
      </c>
      <c r="B4117" s="9" t="s">
        <v>42</v>
      </c>
      <c r="C4117" s="13">
        <v>7</v>
      </c>
      <c r="D4117" s="13">
        <v>44</v>
      </c>
      <c r="E4117" s="13"/>
      <c r="F4117" s="13">
        <v>246</v>
      </c>
      <c r="G4117" s="9" t="s">
        <v>4408</v>
      </c>
      <c r="H4117" s="13">
        <v>786</v>
      </c>
      <c r="I4117" s="13"/>
      <c r="J4117" s="9" t="s">
        <v>599</v>
      </c>
      <c r="K4117" s="9" t="s">
        <v>1074</v>
      </c>
      <c r="L4117" s="9" t="s">
        <v>1786</v>
      </c>
      <c r="M4117" s="13" t="s">
        <v>2970</v>
      </c>
      <c r="N4117" s="13" t="s">
        <v>2604</v>
      </c>
      <c r="O4117" s="9"/>
      <c r="P4117" s="13"/>
      <c r="Q4117" s="13">
        <v>28</v>
      </c>
      <c r="R4117" s="9" t="s">
        <v>25</v>
      </c>
      <c r="S4117" s="9" t="s">
        <v>26</v>
      </c>
      <c r="T4117" s="9" t="s">
        <v>42</v>
      </c>
      <c r="U4117" s="13"/>
      <c r="V4117" s="13"/>
      <c r="W4117" s="13">
        <v>341</v>
      </c>
      <c r="X4117" s="13">
        <v>7.9</v>
      </c>
      <c r="Y4117" s="13">
        <v>16</v>
      </c>
      <c r="Z4117" s="14">
        <v>3000</v>
      </c>
    </row>
    <row r="4118" spans="1:26" x14ac:dyDescent="0.25">
      <c r="A4118" s="5" t="s">
        <v>20</v>
      </c>
      <c r="B4118" s="6" t="s">
        <v>4409</v>
      </c>
      <c r="C4118" s="11">
        <v>1</v>
      </c>
      <c r="D4118" s="11">
        <v>120</v>
      </c>
      <c r="E4118" s="11">
        <v>40</v>
      </c>
      <c r="F4118" s="11">
        <v>249</v>
      </c>
      <c r="G4118" s="6" t="s">
        <v>2799</v>
      </c>
      <c r="H4118" s="11">
        <v>912</v>
      </c>
      <c r="I4118" s="11"/>
      <c r="J4118" s="6" t="s">
        <v>1074</v>
      </c>
      <c r="K4118" s="6" t="s">
        <v>4118</v>
      </c>
      <c r="L4118" s="6" t="s">
        <v>2909</v>
      </c>
      <c r="M4118" s="11"/>
      <c r="N4118" s="11"/>
      <c r="O4118" s="6"/>
      <c r="P4118" s="11"/>
      <c r="Q4118" s="11">
        <v>27</v>
      </c>
      <c r="R4118" s="6" t="s">
        <v>25</v>
      </c>
      <c r="S4118" s="6" t="s">
        <v>26</v>
      </c>
      <c r="T4118" s="6" t="s">
        <v>27</v>
      </c>
      <c r="U4118" s="11"/>
      <c r="V4118" s="11">
        <v>2004</v>
      </c>
      <c r="W4118" s="11">
        <v>750</v>
      </c>
      <c r="X4118" s="11">
        <v>5</v>
      </c>
      <c r="Y4118" s="11"/>
      <c r="Z4118" s="12">
        <v>47</v>
      </c>
    </row>
    <row r="4119" spans="1:26" x14ac:dyDescent="0.25">
      <c r="A4119" s="8" t="s">
        <v>20</v>
      </c>
      <c r="B4119" s="9" t="s">
        <v>551</v>
      </c>
      <c r="C4119" s="13">
        <v>82</v>
      </c>
      <c r="D4119" s="13">
        <v>93</v>
      </c>
      <c r="E4119" s="13">
        <v>78</v>
      </c>
      <c r="F4119" s="13">
        <v>197</v>
      </c>
      <c r="G4119" s="9" t="s">
        <v>1565</v>
      </c>
      <c r="H4119" s="13">
        <v>536</v>
      </c>
      <c r="I4119" s="13">
        <v>200803</v>
      </c>
      <c r="J4119" s="9" t="s">
        <v>599</v>
      </c>
      <c r="K4119" s="9"/>
      <c r="L4119" s="9"/>
      <c r="M4119" s="13"/>
      <c r="N4119" s="13"/>
      <c r="O4119" s="9"/>
      <c r="P4119" s="13"/>
      <c r="Q4119" s="13">
        <v>71</v>
      </c>
      <c r="R4119" s="9" t="s">
        <v>25</v>
      </c>
      <c r="S4119" s="9" t="s">
        <v>26</v>
      </c>
      <c r="T4119" s="9" t="s">
        <v>249</v>
      </c>
      <c r="U4119" s="13">
        <v>3000000</v>
      </c>
      <c r="V4119" s="13">
        <v>2012</v>
      </c>
      <c r="W4119" s="13">
        <v>317</v>
      </c>
      <c r="X4119" s="13">
        <v>5.3</v>
      </c>
      <c r="Y4119" s="13">
        <v>1.78</v>
      </c>
      <c r="Z4119" s="14">
        <v>0</v>
      </c>
    </row>
    <row r="4120" spans="1:26" x14ac:dyDescent="0.25">
      <c r="A4120" s="5" t="s">
        <v>20</v>
      </c>
      <c r="B4120" s="6" t="s">
        <v>715</v>
      </c>
      <c r="C4120" s="11">
        <v>175</v>
      </c>
      <c r="D4120" s="11">
        <v>111</v>
      </c>
      <c r="E4120" s="11">
        <v>81</v>
      </c>
      <c r="F4120" s="11">
        <v>81</v>
      </c>
      <c r="G4120" s="6" t="s">
        <v>2477</v>
      </c>
      <c r="H4120" s="11">
        <v>3000</v>
      </c>
      <c r="I4120" s="11">
        <v>33631221</v>
      </c>
      <c r="J4120" s="6" t="s">
        <v>5507</v>
      </c>
      <c r="K4120" s="6" t="s">
        <v>1074</v>
      </c>
      <c r="L4120" s="6" t="s">
        <v>2604</v>
      </c>
      <c r="M4120" s="11"/>
      <c r="N4120" s="11"/>
      <c r="O4120" s="6"/>
      <c r="P4120" s="11"/>
      <c r="Q4120" s="11">
        <v>145</v>
      </c>
      <c r="R4120" s="6" t="s">
        <v>25</v>
      </c>
      <c r="S4120" s="6" t="s">
        <v>26</v>
      </c>
      <c r="T4120" s="6" t="s">
        <v>249</v>
      </c>
      <c r="U4120" s="11">
        <v>25000000</v>
      </c>
      <c r="V4120" s="11">
        <v>2014</v>
      </c>
      <c r="W4120" s="11">
        <v>571</v>
      </c>
      <c r="X4120" s="11">
        <v>6</v>
      </c>
      <c r="Y4120" s="11">
        <v>2.35</v>
      </c>
      <c r="Z4120" s="12">
        <v>0</v>
      </c>
    </row>
    <row r="4121" spans="1:26" x14ac:dyDescent="0.25">
      <c r="A4121" s="8" t="s">
        <v>20</v>
      </c>
      <c r="B4121" s="9" t="s">
        <v>42</v>
      </c>
      <c r="C4121" s="13">
        <v>4</v>
      </c>
      <c r="D4121" s="13">
        <v>60</v>
      </c>
      <c r="E4121" s="13"/>
      <c r="F4121" s="13">
        <v>23</v>
      </c>
      <c r="G4121" s="9" t="s">
        <v>4410</v>
      </c>
      <c r="H4121" s="13">
        <v>40</v>
      </c>
      <c r="I4121" s="13"/>
      <c r="J4121" s="9" t="s">
        <v>1074</v>
      </c>
      <c r="K4121" s="9"/>
      <c r="L4121" s="9"/>
      <c r="M4121" s="13"/>
      <c r="N4121" s="13"/>
      <c r="O4121" s="9"/>
      <c r="P4121" s="13"/>
      <c r="Q4121" s="13">
        <v>20</v>
      </c>
      <c r="R4121" s="9" t="s">
        <v>25</v>
      </c>
      <c r="S4121" s="9" t="s">
        <v>34</v>
      </c>
      <c r="T4121" s="9" t="s">
        <v>42</v>
      </c>
      <c r="U4121" s="13"/>
      <c r="V4121" s="13"/>
      <c r="W4121" s="13">
        <v>37</v>
      </c>
      <c r="X4121" s="13">
        <v>7.6</v>
      </c>
      <c r="Y4121" s="13">
        <v>1.33</v>
      </c>
      <c r="Z4121" s="14">
        <v>450</v>
      </c>
    </row>
    <row r="4122" spans="1:26" x14ac:dyDescent="0.25">
      <c r="A4122" s="5" t="s">
        <v>20</v>
      </c>
      <c r="B4122" s="6" t="s">
        <v>3370</v>
      </c>
      <c r="C4122" s="11">
        <v>40</v>
      </c>
      <c r="D4122" s="11">
        <v>98</v>
      </c>
      <c r="E4122" s="11">
        <v>7</v>
      </c>
      <c r="F4122" s="11">
        <v>17</v>
      </c>
      <c r="G4122" s="6" t="s">
        <v>4411</v>
      </c>
      <c r="H4122" s="11">
        <v>289</v>
      </c>
      <c r="I4122" s="11">
        <v>95016</v>
      </c>
      <c r="J4122" s="6" t="s">
        <v>599</v>
      </c>
      <c r="K4122" s="6" t="s">
        <v>1074</v>
      </c>
      <c r="L4122" s="6" t="s">
        <v>4459</v>
      </c>
      <c r="M4122" s="11" t="s">
        <v>5506</v>
      </c>
      <c r="N4122" s="11"/>
      <c r="O4122" s="6"/>
      <c r="P4122" s="11"/>
      <c r="Q4122" s="11">
        <v>56</v>
      </c>
      <c r="R4122" s="6" t="s">
        <v>2284</v>
      </c>
      <c r="S4122" s="6" t="s">
        <v>318</v>
      </c>
      <c r="T4122" s="6" t="s">
        <v>249</v>
      </c>
      <c r="U4122" s="11">
        <v>2700000</v>
      </c>
      <c r="V4122" s="11">
        <v>2004</v>
      </c>
      <c r="W4122" s="11">
        <v>38</v>
      </c>
      <c r="X4122" s="11">
        <v>7.4</v>
      </c>
      <c r="Y4122" s="11">
        <v>1.85</v>
      </c>
      <c r="Z4122" s="12">
        <v>442</v>
      </c>
    </row>
    <row r="4123" spans="1:26" x14ac:dyDescent="0.25">
      <c r="A4123" s="8" t="s">
        <v>20</v>
      </c>
      <c r="B4123" s="9" t="s">
        <v>4412</v>
      </c>
      <c r="C4123" s="13">
        <v>8</v>
      </c>
      <c r="D4123" s="13">
        <v>100</v>
      </c>
      <c r="E4123" s="13">
        <v>27</v>
      </c>
      <c r="F4123" s="13">
        <v>847</v>
      </c>
      <c r="G4123" s="9" t="s">
        <v>1645</v>
      </c>
      <c r="H4123" s="13">
        <v>1000</v>
      </c>
      <c r="I4123" s="13">
        <v>73678</v>
      </c>
      <c r="J4123" s="9" t="s">
        <v>1074</v>
      </c>
      <c r="K4123" s="9" t="s">
        <v>5155</v>
      </c>
      <c r="L4123" s="9" t="s">
        <v>5508</v>
      </c>
      <c r="M4123" s="13"/>
      <c r="N4123" s="13"/>
      <c r="O4123" s="9"/>
      <c r="P4123" s="13"/>
      <c r="Q4123" s="13">
        <v>8</v>
      </c>
      <c r="R4123" s="9" t="s">
        <v>25</v>
      </c>
      <c r="S4123" s="9" t="s">
        <v>26</v>
      </c>
      <c r="T4123" s="9" t="s">
        <v>249</v>
      </c>
      <c r="U4123" s="13">
        <v>3000000</v>
      </c>
      <c r="V4123" s="13">
        <v>2011</v>
      </c>
      <c r="W4123" s="13">
        <v>902</v>
      </c>
      <c r="X4123" s="13">
        <v>5.9</v>
      </c>
      <c r="Y4123" s="13"/>
      <c r="Z4123" s="14">
        <v>348</v>
      </c>
    </row>
    <row r="4124" spans="1:26" x14ac:dyDescent="0.25">
      <c r="A4124" s="5" t="s">
        <v>20</v>
      </c>
      <c r="B4124" s="6" t="s">
        <v>4413</v>
      </c>
      <c r="C4124" s="11">
        <v>63</v>
      </c>
      <c r="D4124" s="11">
        <v>88</v>
      </c>
      <c r="E4124" s="11">
        <v>26</v>
      </c>
      <c r="F4124" s="11">
        <v>236</v>
      </c>
      <c r="G4124" s="6" t="s">
        <v>2940</v>
      </c>
      <c r="H4124" s="11">
        <v>487</v>
      </c>
      <c r="I4124" s="11">
        <v>143000</v>
      </c>
      <c r="J4124" s="6" t="s">
        <v>1786</v>
      </c>
      <c r="K4124" s="6" t="s">
        <v>2604</v>
      </c>
      <c r="L4124" s="6"/>
      <c r="M4124" s="11"/>
      <c r="N4124" s="11"/>
      <c r="O4124" s="6"/>
      <c r="P4124" s="11"/>
      <c r="Q4124" s="11">
        <v>48</v>
      </c>
      <c r="R4124" s="6" t="s">
        <v>25</v>
      </c>
      <c r="S4124" s="6" t="s">
        <v>26</v>
      </c>
      <c r="T4124" s="6" t="s">
        <v>249</v>
      </c>
      <c r="U4124" s="11">
        <v>5000000</v>
      </c>
      <c r="V4124" s="11">
        <v>2009</v>
      </c>
      <c r="W4124" s="11">
        <v>298</v>
      </c>
      <c r="X4124" s="11">
        <v>4.0999999999999996</v>
      </c>
      <c r="Y4124" s="11">
        <v>2.35</v>
      </c>
      <c r="Z4124" s="12">
        <v>0</v>
      </c>
    </row>
    <row r="4125" spans="1:26" x14ac:dyDescent="0.25">
      <c r="A4125" s="8" t="s">
        <v>20</v>
      </c>
      <c r="B4125" s="9" t="s">
        <v>629</v>
      </c>
      <c r="C4125" s="13">
        <v>20</v>
      </c>
      <c r="D4125" s="13">
        <v>97</v>
      </c>
      <c r="E4125" s="13">
        <v>700</v>
      </c>
      <c r="F4125" s="13">
        <v>56</v>
      </c>
      <c r="G4125" s="9" t="s">
        <v>3771</v>
      </c>
      <c r="H4125" s="13">
        <v>599</v>
      </c>
      <c r="I4125" s="13">
        <v>39852</v>
      </c>
      <c r="J4125" s="9" t="s">
        <v>599</v>
      </c>
      <c r="K4125" s="9" t="s">
        <v>1074</v>
      </c>
      <c r="L4125" s="9"/>
      <c r="M4125" s="13"/>
      <c r="N4125" s="13"/>
      <c r="O4125" s="9"/>
      <c r="P4125" s="13"/>
      <c r="Q4125" s="13">
        <v>25</v>
      </c>
      <c r="R4125" s="9" t="s">
        <v>25</v>
      </c>
      <c r="S4125" s="9" t="s">
        <v>26</v>
      </c>
      <c r="T4125" s="9" t="s">
        <v>249</v>
      </c>
      <c r="U4125" s="13">
        <v>3000000</v>
      </c>
      <c r="V4125" s="13">
        <v>1999</v>
      </c>
      <c r="W4125" s="13">
        <v>325</v>
      </c>
      <c r="X4125" s="13">
        <v>6.7</v>
      </c>
      <c r="Y4125" s="13">
        <v>1.85</v>
      </c>
      <c r="Z4125" s="14">
        <v>117</v>
      </c>
    </row>
    <row r="4126" spans="1:26" x14ac:dyDescent="0.25">
      <c r="A4126" s="5" t="s">
        <v>20</v>
      </c>
      <c r="B4126" s="6" t="s">
        <v>2926</v>
      </c>
      <c r="C4126" s="11">
        <v>174</v>
      </c>
      <c r="D4126" s="11">
        <v>122</v>
      </c>
      <c r="E4126" s="11">
        <v>87</v>
      </c>
      <c r="F4126" s="11">
        <v>605</v>
      </c>
      <c r="G4126" s="6" t="s">
        <v>3406</v>
      </c>
      <c r="H4126" s="11">
        <v>2000</v>
      </c>
      <c r="I4126" s="11">
        <v>22000</v>
      </c>
      <c r="J4126" s="6" t="s">
        <v>1074</v>
      </c>
      <c r="K4126" s="6" t="s">
        <v>2970</v>
      </c>
      <c r="L4126" s="6" t="s">
        <v>2604</v>
      </c>
      <c r="M4126" s="11"/>
      <c r="N4126" s="11"/>
      <c r="O4126" s="6"/>
      <c r="P4126" s="11"/>
      <c r="Q4126" s="11">
        <v>226</v>
      </c>
      <c r="R4126" s="6" t="s">
        <v>25</v>
      </c>
      <c r="S4126" s="6" t="s">
        <v>318</v>
      </c>
      <c r="T4126" s="6" t="s">
        <v>249</v>
      </c>
      <c r="U4126" s="11">
        <v>3000000</v>
      </c>
      <c r="V4126" s="11">
        <v>2011</v>
      </c>
      <c r="W4126" s="11">
        <v>683</v>
      </c>
      <c r="X4126" s="11">
        <v>5.8</v>
      </c>
      <c r="Y4126" s="11">
        <v>2.35</v>
      </c>
      <c r="Z4126" s="12">
        <v>0</v>
      </c>
    </row>
    <row r="4127" spans="1:26" x14ac:dyDescent="0.25">
      <c r="A4127" s="8" t="s">
        <v>20</v>
      </c>
      <c r="B4127" s="9" t="s">
        <v>4414</v>
      </c>
      <c r="C4127" s="13">
        <v>90</v>
      </c>
      <c r="D4127" s="13">
        <v>86</v>
      </c>
      <c r="E4127" s="13">
        <v>0</v>
      </c>
      <c r="F4127" s="13">
        <v>77</v>
      </c>
      <c r="G4127" s="9" t="s">
        <v>2586</v>
      </c>
      <c r="H4127" s="13">
        <v>767</v>
      </c>
      <c r="I4127" s="13">
        <v>128937</v>
      </c>
      <c r="J4127" s="9" t="s">
        <v>1074</v>
      </c>
      <c r="K4127" s="9" t="s">
        <v>1786</v>
      </c>
      <c r="L4127" s="9" t="s">
        <v>4459</v>
      </c>
      <c r="M4127" s="13"/>
      <c r="N4127" s="13"/>
      <c r="O4127" s="9"/>
      <c r="P4127" s="13"/>
      <c r="Q4127" s="13">
        <v>31</v>
      </c>
      <c r="R4127" s="9" t="s">
        <v>25</v>
      </c>
      <c r="S4127" s="9" t="s">
        <v>2130</v>
      </c>
      <c r="T4127" s="9" t="s">
        <v>249</v>
      </c>
      <c r="U4127" s="13"/>
      <c r="V4127" s="13">
        <v>2009</v>
      </c>
      <c r="W4127" s="13">
        <v>122</v>
      </c>
      <c r="X4127" s="13">
        <v>6.2</v>
      </c>
      <c r="Y4127" s="13">
        <v>1.85</v>
      </c>
      <c r="Z4127" s="14">
        <v>580</v>
      </c>
    </row>
    <row r="4128" spans="1:26" x14ac:dyDescent="0.25">
      <c r="A4128" s="5" t="s">
        <v>20</v>
      </c>
      <c r="B4128" s="6" t="s">
        <v>4415</v>
      </c>
      <c r="C4128" s="11">
        <v>58</v>
      </c>
      <c r="D4128" s="11">
        <v>83</v>
      </c>
      <c r="E4128" s="11">
        <v>8</v>
      </c>
      <c r="F4128" s="11">
        <v>617</v>
      </c>
      <c r="G4128" s="6" t="s">
        <v>2490</v>
      </c>
      <c r="H4128" s="11">
        <v>798</v>
      </c>
      <c r="I4128" s="11"/>
      <c r="J4128" s="6" t="s">
        <v>1786</v>
      </c>
      <c r="K4128" s="6" t="s">
        <v>2604</v>
      </c>
      <c r="L4128" s="6"/>
      <c r="M4128" s="11"/>
      <c r="N4128" s="11"/>
      <c r="O4128" s="6"/>
      <c r="P4128" s="11"/>
      <c r="Q4128" s="11">
        <v>39</v>
      </c>
      <c r="R4128" s="6" t="s">
        <v>25</v>
      </c>
      <c r="S4128" s="6" t="s">
        <v>26</v>
      </c>
      <c r="T4128" s="6" t="s">
        <v>249</v>
      </c>
      <c r="U4128" s="11">
        <v>3000000</v>
      </c>
      <c r="V4128" s="11">
        <v>2015</v>
      </c>
      <c r="W4128" s="11">
        <v>634</v>
      </c>
      <c r="X4128" s="11">
        <v>5.3</v>
      </c>
      <c r="Y4128" s="11"/>
      <c r="Z4128" s="12">
        <v>0</v>
      </c>
    </row>
    <row r="4129" spans="1:26" x14ac:dyDescent="0.25">
      <c r="A4129" s="8" t="s">
        <v>20</v>
      </c>
      <c r="B4129" s="9" t="s">
        <v>4416</v>
      </c>
      <c r="C4129" s="13">
        <v>14</v>
      </c>
      <c r="D4129" s="13">
        <v>80</v>
      </c>
      <c r="E4129" s="13">
        <v>0</v>
      </c>
      <c r="F4129" s="13">
        <v>19</v>
      </c>
      <c r="G4129" s="9" t="s">
        <v>4417</v>
      </c>
      <c r="H4129" s="13">
        <v>231</v>
      </c>
      <c r="I4129" s="13"/>
      <c r="J4129" s="9" t="s">
        <v>599</v>
      </c>
      <c r="K4129" s="9"/>
      <c r="L4129" s="9"/>
      <c r="M4129" s="13"/>
      <c r="N4129" s="13"/>
      <c r="O4129" s="9"/>
      <c r="P4129" s="13"/>
      <c r="Q4129" s="13">
        <v>24</v>
      </c>
      <c r="R4129" s="9" t="s">
        <v>25</v>
      </c>
      <c r="S4129" s="9" t="s">
        <v>26</v>
      </c>
      <c r="T4129" s="9" t="s">
        <v>249</v>
      </c>
      <c r="U4129" s="13">
        <v>3000000</v>
      </c>
      <c r="V4129" s="13">
        <v>2005</v>
      </c>
      <c r="W4129" s="13">
        <v>27</v>
      </c>
      <c r="X4129" s="13">
        <v>3.3</v>
      </c>
      <c r="Y4129" s="13">
        <v>1.78</v>
      </c>
      <c r="Z4129" s="14">
        <v>48</v>
      </c>
    </row>
    <row r="4130" spans="1:26" x14ac:dyDescent="0.25">
      <c r="A4130" s="5" t="s">
        <v>20</v>
      </c>
      <c r="B4130" s="6" t="s">
        <v>116</v>
      </c>
      <c r="C4130" s="11">
        <v>451</v>
      </c>
      <c r="D4130" s="11">
        <v>108</v>
      </c>
      <c r="E4130" s="11">
        <v>13000</v>
      </c>
      <c r="F4130" s="11">
        <v>11000</v>
      </c>
      <c r="G4130" s="6" t="s">
        <v>60</v>
      </c>
      <c r="H4130" s="11">
        <v>40000</v>
      </c>
      <c r="I4130" s="11">
        <v>334185206</v>
      </c>
      <c r="J4130" s="6" t="s">
        <v>378</v>
      </c>
      <c r="K4130" s="6" t="s">
        <v>4118</v>
      </c>
      <c r="L4130" s="6" t="s">
        <v>478</v>
      </c>
      <c r="M4130" s="11"/>
      <c r="N4130" s="11"/>
      <c r="O4130" s="6"/>
      <c r="P4130" s="11"/>
      <c r="Q4130" s="11">
        <v>736</v>
      </c>
      <c r="R4130" s="6" t="s">
        <v>25</v>
      </c>
      <c r="S4130" s="6" t="s">
        <v>26</v>
      </c>
      <c r="T4130" s="6" t="s">
        <v>54</v>
      </c>
      <c r="U4130" s="11">
        <v>200000000</v>
      </c>
      <c r="V4130" s="11">
        <v>2010</v>
      </c>
      <c r="W4130" s="11">
        <v>25000</v>
      </c>
      <c r="X4130" s="11">
        <v>6.5</v>
      </c>
      <c r="Y4130" s="11">
        <v>1.85</v>
      </c>
      <c r="Z4130" s="12">
        <v>24000</v>
      </c>
    </row>
    <row r="4131" spans="1:26" x14ac:dyDescent="0.25">
      <c r="A4131" s="8" t="s">
        <v>20</v>
      </c>
      <c r="B4131" s="9" t="s">
        <v>4418</v>
      </c>
      <c r="C4131" s="13"/>
      <c r="D4131" s="13">
        <v>90</v>
      </c>
      <c r="E4131" s="13">
        <v>66</v>
      </c>
      <c r="F4131" s="13">
        <v>452</v>
      </c>
      <c r="G4131" s="9" t="s">
        <v>861</v>
      </c>
      <c r="H4131" s="13">
        <v>1000</v>
      </c>
      <c r="I4131" s="13"/>
      <c r="J4131" s="9" t="s">
        <v>599</v>
      </c>
      <c r="K4131" s="9"/>
      <c r="L4131" s="9"/>
      <c r="M4131" s="13"/>
      <c r="N4131" s="13"/>
      <c r="O4131" s="9"/>
      <c r="P4131" s="13"/>
      <c r="Q4131" s="13">
        <v>1</v>
      </c>
      <c r="R4131" s="9" t="s">
        <v>25</v>
      </c>
      <c r="S4131" s="9" t="s">
        <v>26</v>
      </c>
      <c r="T4131" s="9" t="s">
        <v>27</v>
      </c>
      <c r="U4131" s="13">
        <v>3000000</v>
      </c>
      <c r="V4131" s="13">
        <v>2009</v>
      </c>
      <c r="W4131" s="13">
        <v>975</v>
      </c>
      <c r="X4131" s="13">
        <v>6.2</v>
      </c>
      <c r="Y4131" s="13">
        <v>1.85</v>
      </c>
      <c r="Z4131" s="14">
        <v>54</v>
      </c>
    </row>
    <row r="4132" spans="1:26" x14ac:dyDescent="0.25">
      <c r="A4132" s="5" t="s">
        <v>20</v>
      </c>
      <c r="B4132" s="6" t="s">
        <v>4419</v>
      </c>
      <c r="C4132" s="11">
        <v>21</v>
      </c>
      <c r="D4132" s="11">
        <v>96</v>
      </c>
      <c r="E4132" s="11">
        <v>15</v>
      </c>
      <c r="F4132" s="11">
        <v>357</v>
      </c>
      <c r="G4132" s="6" t="s">
        <v>458</v>
      </c>
      <c r="H4132" s="11">
        <v>433</v>
      </c>
      <c r="I4132" s="11">
        <v>5005</v>
      </c>
      <c r="J4132" s="6" t="s">
        <v>1074</v>
      </c>
      <c r="K4132" s="6"/>
      <c r="L4132" s="6"/>
      <c r="M4132" s="11"/>
      <c r="N4132" s="11"/>
      <c r="O4132" s="6"/>
      <c r="P4132" s="11"/>
      <c r="Q4132" s="11">
        <v>14</v>
      </c>
      <c r="R4132" s="6" t="s">
        <v>25</v>
      </c>
      <c r="S4132" s="6" t="s">
        <v>26</v>
      </c>
      <c r="T4132" s="6" t="s">
        <v>249</v>
      </c>
      <c r="U4132" s="11">
        <v>3000000</v>
      </c>
      <c r="V4132" s="11">
        <v>2009</v>
      </c>
      <c r="W4132" s="11">
        <v>396</v>
      </c>
      <c r="X4132" s="11">
        <v>5.9</v>
      </c>
      <c r="Y4132" s="11"/>
      <c r="Z4132" s="12">
        <v>448</v>
      </c>
    </row>
    <row r="4133" spans="1:26" x14ac:dyDescent="0.25">
      <c r="A4133" s="8" t="s">
        <v>20</v>
      </c>
      <c r="B4133" s="9" t="s">
        <v>4420</v>
      </c>
      <c r="C4133" s="13">
        <v>9</v>
      </c>
      <c r="D4133" s="13">
        <v>85</v>
      </c>
      <c r="E4133" s="13">
        <v>74</v>
      </c>
      <c r="F4133" s="13">
        <v>47</v>
      </c>
      <c r="G4133" s="9" t="s">
        <v>4421</v>
      </c>
      <c r="H4133" s="13">
        <v>652</v>
      </c>
      <c r="I4133" s="13"/>
      <c r="J4133" s="9" t="s">
        <v>497</v>
      </c>
      <c r="K4133" s="9" t="s">
        <v>1074</v>
      </c>
      <c r="L4133" s="9" t="s">
        <v>2604</v>
      </c>
      <c r="M4133" s="13"/>
      <c r="N4133" s="13"/>
      <c r="O4133" s="9"/>
      <c r="P4133" s="13"/>
      <c r="Q4133" s="13">
        <v>9</v>
      </c>
      <c r="R4133" s="9" t="s">
        <v>25</v>
      </c>
      <c r="S4133" s="9" t="s">
        <v>3866</v>
      </c>
      <c r="T4133" s="9" t="s">
        <v>42</v>
      </c>
      <c r="U4133" s="13">
        <v>3000000</v>
      </c>
      <c r="V4133" s="13">
        <v>2013</v>
      </c>
      <c r="W4133" s="13">
        <v>124</v>
      </c>
      <c r="X4133" s="13">
        <v>5.5</v>
      </c>
      <c r="Y4133" s="13">
        <v>2.35</v>
      </c>
      <c r="Z4133" s="14">
        <v>433</v>
      </c>
    </row>
    <row r="4134" spans="1:26" x14ac:dyDescent="0.25">
      <c r="A4134" s="5" t="s">
        <v>20</v>
      </c>
      <c r="B4134" s="6" t="s">
        <v>2111</v>
      </c>
      <c r="C4134" s="11">
        <v>98</v>
      </c>
      <c r="D4134" s="11">
        <v>83</v>
      </c>
      <c r="E4134" s="11">
        <v>136</v>
      </c>
      <c r="F4134" s="11">
        <v>975</v>
      </c>
      <c r="G4134" s="6" t="s">
        <v>211</v>
      </c>
      <c r="H4134" s="11">
        <v>3000</v>
      </c>
      <c r="I4134" s="11"/>
      <c r="J4134" s="6" t="s">
        <v>599</v>
      </c>
      <c r="K4134" s="6"/>
      <c r="L4134" s="6"/>
      <c r="M4134" s="11"/>
      <c r="N4134" s="11"/>
      <c r="O4134" s="6"/>
      <c r="P4134" s="11"/>
      <c r="Q4134" s="11">
        <v>85</v>
      </c>
      <c r="R4134" s="6" t="s">
        <v>25</v>
      </c>
      <c r="S4134" s="6" t="s">
        <v>26</v>
      </c>
      <c r="T4134" s="6" t="s">
        <v>249</v>
      </c>
      <c r="U4134" s="11"/>
      <c r="V4134" s="11">
        <v>2014</v>
      </c>
      <c r="W4134" s="11">
        <v>1000</v>
      </c>
      <c r="X4134" s="11">
        <v>5.5</v>
      </c>
      <c r="Y4134" s="11">
        <v>1.85</v>
      </c>
      <c r="Z4134" s="12">
        <v>0</v>
      </c>
    </row>
    <row r="4135" spans="1:26" x14ac:dyDescent="0.25">
      <c r="A4135" s="8" t="s">
        <v>20</v>
      </c>
      <c r="B4135" s="9" t="s">
        <v>4422</v>
      </c>
      <c r="C4135" s="13">
        <v>29</v>
      </c>
      <c r="D4135" s="13">
        <v>80</v>
      </c>
      <c r="E4135" s="13">
        <v>19</v>
      </c>
      <c r="F4135" s="13">
        <v>73</v>
      </c>
      <c r="G4135" s="9" t="s">
        <v>4423</v>
      </c>
      <c r="H4135" s="13">
        <v>319</v>
      </c>
      <c r="I4135" s="13"/>
      <c r="J4135" s="9" t="s">
        <v>599</v>
      </c>
      <c r="K4135" s="9"/>
      <c r="L4135" s="9"/>
      <c r="M4135" s="13"/>
      <c r="N4135" s="13"/>
      <c r="O4135" s="9"/>
      <c r="P4135" s="13"/>
      <c r="Q4135" s="13">
        <v>13</v>
      </c>
      <c r="R4135" s="9" t="s">
        <v>25</v>
      </c>
      <c r="S4135" s="9" t="s">
        <v>26</v>
      </c>
      <c r="T4135" s="9" t="s">
        <v>249</v>
      </c>
      <c r="U4135" s="13">
        <v>3000000</v>
      </c>
      <c r="V4135" s="13">
        <v>2013</v>
      </c>
      <c r="W4135" s="13">
        <v>302</v>
      </c>
      <c r="X4135" s="13">
        <v>2.6</v>
      </c>
      <c r="Y4135" s="13">
        <v>1.85</v>
      </c>
      <c r="Z4135" s="14">
        <v>2000</v>
      </c>
    </row>
    <row r="4136" spans="1:26" x14ac:dyDescent="0.25">
      <c r="A4136" s="5" t="s">
        <v>20</v>
      </c>
      <c r="B4136" s="6" t="s">
        <v>1793</v>
      </c>
      <c r="C4136" s="11">
        <v>23</v>
      </c>
      <c r="D4136" s="11">
        <v>90</v>
      </c>
      <c r="E4136" s="11">
        <v>2000</v>
      </c>
      <c r="F4136" s="11">
        <v>454</v>
      </c>
      <c r="G4136" s="6" t="s">
        <v>4424</v>
      </c>
      <c r="H4136" s="11">
        <v>2000</v>
      </c>
      <c r="I4136" s="11"/>
      <c r="J4136" s="6" t="s">
        <v>497</v>
      </c>
      <c r="K4136" s="6" t="s">
        <v>1074</v>
      </c>
      <c r="L4136" s="6" t="s">
        <v>5506</v>
      </c>
      <c r="M4136" s="11"/>
      <c r="N4136" s="11"/>
      <c r="O4136" s="6"/>
      <c r="P4136" s="11"/>
      <c r="Q4136" s="11">
        <v>30</v>
      </c>
      <c r="R4136" s="6" t="s">
        <v>25</v>
      </c>
      <c r="S4136" s="6" t="s">
        <v>26</v>
      </c>
      <c r="T4136" s="6" t="s">
        <v>249</v>
      </c>
      <c r="U4136" s="11">
        <v>3000000</v>
      </c>
      <c r="V4136" s="11">
        <v>2011</v>
      </c>
      <c r="W4136" s="11">
        <v>606</v>
      </c>
      <c r="X4136" s="11">
        <v>5.8</v>
      </c>
      <c r="Y4136" s="11">
        <v>1.85</v>
      </c>
      <c r="Z4136" s="12">
        <v>6000</v>
      </c>
    </row>
    <row r="4137" spans="1:26" x14ac:dyDescent="0.25">
      <c r="A4137" s="8" t="s">
        <v>20</v>
      </c>
      <c r="B4137" s="9" t="s">
        <v>2882</v>
      </c>
      <c r="C4137" s="13">
        <v>87</v>
      </c>
      <c r="D4137" s="13">
        <v>92</v>
      </c>
      <c r="E4137" s="13">
        <v>128</v>
      </c>
      <c r="F4137" s="13">
        <v>480</v>
      </c>
      <c r="G4137" s="9" t="s">
        <v>1825</v>
      </c>
      <c r="H4137" s="13">
        <v>756</v>
      </c>
      <c r="I4137" s="13"/>
      <c r="J4137" s="9" t="s">
        <v>5507</v>
      </c>
      <c r="K4137" s="9" t="s">
        <v>2604</v>
      </c>
      <c r="L4137" s="9"/>
      <c r="M4137" s="13"/>
      <c r="N4137" s="13"/>
      <c r="O4137" s="9"/>
      <c r="P4137" s="13"/>
      <c r="Q4137" s="13">
        <v>128</v>
      </c>
      <c r="R4137" s="9" t="s">
        <v>25</v>
      </c>
      <c r="S4137" s="9" t="s">
        <v>26</v>
      </c>
      <c r="T4137" s="9" t="s">
        <v>1704</v>
      </c>
      <c r="U4137" s="13">
        <v>3000000</v>
      </c>
      <c r="V4137" s="13">
        <v>1967</v>
      </c>
      <c r="W4137" s="13">
        <v>754</v>
      </c>
      <c r="X4137" s="13">
        <v>7.4</v>
      </c>
      <c r="Y4137" s="13">
        <v>2.35</v>
      </c>
      <c r="Z4137" s="14">
        <v>3000</v>
      </c>
    </row>
    <row r="4138" spans="1:26" x14ac:dyDescent="0.25">
      <c r="A4138" s="5" t="s">
        <v>20</v>
      </c>
      <c r="B4138" s="6" t="s">
        <v>4425</v>
      </c>
      <c r="C4138" s="11">
        <v>2</v>
      </c>
      <c r="D4138" s="11">
        <v>100</v>
      </c>
      <c r="E4138" s="11">
        <v>3</v>
      </c>
      <c r="F4138" s="11">
        <v>382</v>
      </c>
      <c r="G4138" s="6" t="s">
        <v>4426</v>
      </c>
      <c r="H4138" s="11">
        <v>1000</v>
      </c>
      <c r="I4138" s="11"/>
      <c r="J4138" s="6" t="s">
        <v>599</v>
      </c>
      <c r="K4138" s="6"/>
      <c r="L4138" s="6"/>
      <c r="M4138" s="11"/>
      <c r="N4138" s="11"/>
      <c r="O4138" s="6"/>
      <c r="P4138" s="11"/>
      <c r="Q4138" s="11">
        <v>1</v>
      </c>
      <c r="R4138" s="6" t="s">
        <v>2495</v>
      </c>
      <c r="S4138" s="6" t="s">
        <v>1943</v>
      </c>
      <c r="T4138" s="6" t="s">
        <v>42</v>
      </c>
      <c r="U4138" s="11">
        <v>3000000</v>
      </c>
      <c r="V4138" s="11">
        <v>2009</v>
      </c>
      <c r="W4138" s="11">
        <v>810</v>
      </c>
      <c r="X4138" s="11">
        <v>5.0999999999999996</v>
      </c>
      <c r="Y4138" s="11"/>
      <c r="Z4138" s="12">
        <v>32</v>
      </c>
    </row>
    <row r="4139" spans="1:26" x14ac:dyDescent="0.25">
      <c r="A4139" s="8" t="s">
        <v>20</v>
      </c>
      <c r="B4139" s="9" t="s">
        <v>4427</v>
      </c>
      <c r="C4139" s="13">
        <v>17</v>
      </c>
      <c r="D4139" s="13">
        <v>88</v>
      </c>
      <c r="E4139" s="13">
        <v>8</v>
      </c>
      <c r="F4139" s="13">
        <v>471</v>
      </c>
      <c r="G4139" s="9" t="s">
        <v>4428</v>
      </c>
      <c r="H4139" s="13">
        <v>2000</v>
      </c>
      <c r="I4139" s="13"/>
      <c r="J4139" s="9" t="s">
        <v>2604</v>
      </c>
      <c r="K4139" s="9"/>
      <c r="L4139" s="9"/>
      <c r="M4139" s="13"/>
      <c r="N4139" s="13"/>
      <c r="O4139" s="9"/>
      <c r="P4139" s="13"/>
      <c r="Q4139" s="13">
        <v>9</v>
      </c>
      <c r="R4139" s="9" t="s">
        <v>25</v>
      </c>
      <c r="S4139" s="9" t="s">
        <v>26</v>
      </c>
      <c r="T4139" s="9" t="s">
        <v>42</v>
      </c>
      <c r="U4139" s="13">
        <v>800000</v>
      </c>
      <c r="V4139" s="13">
        <v>2013</v>
      </c>
      <c r="W4139" s="13">
        <v>715</v>
      </c>
      <c r="X4139" s="13">
        <v>5.2</v>
      </c>
      <c r="Y4139" s="13">
        <v>2.35</v>
      </c>
      <c r="Z4139" s="14">
        <v>406</v>
      </c>
    </row>
    <row r="4140" spans="1:26" x14ac:dyDescent="0.25">
      <c r="A4140" s="5" t="s">
        <v>42</v>
      </c>
      <c r="B4140" s="6" t="s">
        <v>4429</v>
      </c>
      <c r="C4140" s="11">
        <v>7</v>
      </c>
      <c r="D4140" s="11">
        <v>95</v>
      </c>
      <c r="E4140" s="11">
        <v>39</v>
      </c>
      <c r="F4140" s="11">
        <v>375</v>
      </c>
      <c r="G4140" s="6" t="s">
        <v>1787</v>
      </c>
      <c r="H4140" s="11">
        <v>1000</v>
      </c>
      <c r="I4140" s="11"/>
      <c r="J4140" s="6" t="s">
        <v>1074</v>
      </c>
      <c r="K4140" s="6" t="s">
        <v>1786</v>
      </c>
      <c r="L4140" s="6" t="s">
        <v>5505</v>
      </c>
      <c r="M4140" s="11" t="s">
        <v>2604</v>
      </c>
      <c r="N4140" s="11"/>
      <c r="O4140" s="6"/>
      <c r="P4140" s="11"/>
      <c r="Q4140" s="11">
        <v>15</v>
      </c>
      <c r="R4140" s="6" t="s">
        <v>25</v>
      </c>
      <c r="S4140" s="6" t="s">
        <v>26</v>
      </c>
      <c r="T4140" s="6" t="s">
        <v>249</v>
      </c>
      <c r="U4140" s="11">
        <v>3000000</v>
      </c>
      <c r="V4140" s="11">
        <v>2014</v>
      </c>
      <c r="W4140" s="11">
        <v>747</v>
      </c>
      <c r="X4140" s="11">
        <v>4.8</v>
      </c>
      <c r="Y4140" s="11"/>
      <c r="Z4140" s="12">
        <v>395</v>
      </c>
    </row>
    <row r="4141" spans="1:26" x14ac:dyDescent="0.25">
      <c r="A4141" s="8" t="s">
        <v>20</v>
      </c>
      <c r="B4141" s="9" t="s">
        <v>4430</v>
      </c>
      <c r="C4141" s="13">
        <v>6</v>
      </c>
      <c r="D4141" s="13">
        <v>82</v>
      </c>
      <c r="E4141" s="13">
        <v>9</v>
      </c>
      <c r="F4141" s="13">
        <v>648</v>
      </c>
      <c r="G4141" s="9" t="s">
        <v>4431</v>
      </c>
      <c r="H4141" s="13">
        <v>904</v>
      </c>
      <c r="I4141" s="13"/>
      <c r="J4141" s="9" t="s">
        <v>2604</v>
      </c>
      <c r="K4141" s="9"/>
      <c r="L4141" s="9"/>
      <c r="M4141" s="13"/>
      <c r="N4141" s="13"/>
      <c r="O4141" s="9"/>
      <c r="P4141" s="13"/>
      <c r="Q4141" s="13">
        <v>8</v>
      </c>
      <c r="R4141" s="9" t="s">
        <v>25</v>
      </c>
      <c r="S4141" s="9" t="s">
        <v>26</v>
      </c>
      <c r="T4141" s="9" t="s">
        <v>249</v>
      </c>
      <c r="U4141" s="13">
        <v>3000000</v>
      </c>
      <c r="V4141" s="13">
        <v>2015</v>
      </c>
      <c r="W4141" s="13">
        <v>779</v>
      </c>
      <c r="X4141" s="13">
        <v>3.9</v>
      </c>
      <c r="Y4141" s="13"/>
      <c r="Z4141" s="14">
        <v>398</v>
      </c>
    </row>
    <row r="4142" spans="1:26" x14ac:dyDescent="0.25">
      <c r="A4142" s="5" t="s">
        <v>20</v>
      </c>
      <c r="B4142" s="6" t="s">
        <v>4432</v>
      </c>
      <c r="C4142" s="11">
        <v>9</v>
      </c>
      <c r="D4142" s="11">
        <v>97</v>
      </c>
      <c r="E4142" s="11">
        <v>96</v>
      </c>
      <c r="F4142" s="11">
        <v>37</v>
      </c>
      <c r="G4142" s="6" t="s">
        <v>4433</v>
      </c>
      <c r="H4142" s="11">
        <v>201</v>
      </c>
      <c r="I4142" s="11"/>
      <c r="J4142" s="6" t="s">
        <v>378</v>
      </c>
      <c r="K4142" s="6" t="s">
        <v>5507</v>
      </c>
      <c r="L4142" s="6" t="s">
        <v>1074</v>
      </c>
      <c r="M4142" s="11"/>
      <c r="N4142" s="11"/>
      <c r="O4142" s="6"/>
      <c r="P4142" s="11"/>
      <c r="Q4142" s="11">
        <v>9</v>
      </c>
      <c r="R4142" s="6" t="s">
        <v>25</v>
      </c>
      <c r="S4142" s="6" t="s">
        <v>1943</v>
      </c>
      <c r="T4142" s="6" t="s">
        <v>42</v>
      </c>
      <c r="U4142" s="11">
        <v>3000000</v>
      </c>
      <c r="V4142" s="11">
        <v>1988</v>
      </c>
      <c r="W4142" s="11">
        <v>39</v>
      </c>
      <c r="X4142" s="11">
        <v>6.2</v>
      </c>
      <c r="Y4142" s="11">
        <v>1.85</v>
      </c>
      <c r="Z4142" s="12">
        <v>37</v>
      </c>
    </row>
    <row r="4143" spans="1:26" x14ac:dyDescent="0.25">
      <c r="A4143" s="8" t="s">
        <v>20</v>
      </c>
      <c r="B4143" s="9" t="s">
        <v>345</v>
      </c>
      <c r="C4143" s="13">
        <v>343</v>
      </c>
      <c r="D4143" s="13">
        <v>105</v>
      </c>
      <c r="E4143" s="13">
        <v>0</v>
      </c>
      <c r="F4143" s="13">
        <v>502</v>
      </c>
      <c r="G4143" s="9" t="s">
        <v>706</v>
      </c>
      <c r="H4143" s="13">
        <v>2000</v>
      </c>
      <c r="I4143" s="13">
        <v>201148159</v>
      </c>
      <c r="J4143" s="9" t="s">
        <v>1074</v>
      </c>
      <c r="K4143" s="9" t="s">
        <v>4118</v>
      </c>
      <c r="L4143" s="9" t="s">
        <v>478</v>
      </c>
      <c r="M4143" s="13" t="s">
        <v>4459</v>
      </c>
      <c r="N4143" s="13"/>
      <c r="O4143" s="9"/>
      <c r="P4143" s="13"/>
      <c r="Q4143" s="13">
        <v>323</v>
      </c>
      <c r="R4143" s="9" t="s">
        <v>25</v>
      </c>
      <c r="S4143" s="9" t="s">
        <v>26</v>
      </c>
      <c r="T4143" s="9" t="s">
        <v>54</v>
      </c>
      <c r="U4143" s="13">
        <v>95000000</v>
      </c>
      <c r="V4143" s="13">
        <v>2015</v>
      </c>
      <c r="W4143" s="13">
        <v>520</v>
      </c>
      <c r="X4143" s="13">
        <v>7</v>
      </c>
      <c r="Y4143" s="13">
        <v>2.35</v>
      </c>
      <c r="Z4143" s="14">
        <v>56000</v>
      </c>
    </row>
    <row r="4144" spans="1:26" x14ac:dyDescent="0.25">
      <c r="A4144" s="5" t="s">
        <v>20</v>
      </c>
      <c r="B4144" s="6" t="s">
        <v>4434</v>
      </c>
      <c r="C4144" s="11">
        <v>11</v>
      </c>
      <c r="D4144" s="11">
        <v>94</v>
      </c>
      <c r="E4144" s="11">
        <v>0</v>
      </c>
      <c r="F4144" s="11">
        <v>356</v>
      </c>
      <c r="G4144" s="6" t="s">
        <v>495</v>
      </c>
      <c r="H4144" s="11">
        <v>854</v>
      </c>
      <c r="I4144" s="11"/>
      <c r="J4144" s="6" t="s">
        <v>497</v>
      </c>
      <c r="K4144" s="6" t="s">
        <v>378</v>
      </c>
      <c r="L4144" s="6" t="s">
        <v>5507</v>
      </c>
      <c r="M4144" s="11" t="s">
        <v>1074</v>
      </c>
      <c r="N4144" s="11"/>
      <c r="O4144" s="6"/>
      <c r="P4144" s="11"/>
      <c r="Q4144" s="11">
        <v>14</v>
      </c>
      <c r="R4144" s="6" t="s">
        <v>25</v>
      </c>
      <c r="S4144" s="6" t="s">
        <v>26</v>
      </c>
      <c r="T4144" s="6" t="s">
        <v>249</v>
      </c>
      <c r="U4144" s="11">
        <v>3000000</v>
      </c>
      <c r="V4144" s="11">
        <v>2009</v>
      </c>
      <c r="W4144" s="11">
        <v>602</v>
      </c>
      <c r="X4144" s="11">
        <v>6.2</v>
      </c>
      <c r="Y4144" s="11">
        <v>1.78</v>
      </c>
      <c r="Z4144" s="12">
        <v>229</v>
      </c>
    </row>
    <row r="4145" spans="1:26" x14ac:dyDescent="0.25">
      <c r="A4145" s="8" t="s">
        <v>20</v>
      </c>
      <c r="B4145" s="9" t="s">
        <v>4435</v>
      </c>
      <c r="C4145" s="13">
        <v>34</v>
      </c>
      <c r="D4145" s="13">
        <v>95</v>
      </c>
      <c r="E4145" s="13">
        <v>7</v>
      </c>
      <c r="F4145" s="13">
        <v>463</v>
      </c>
      <c r="G4145" s="9" t="s">
        <v>4436</v>
      </c>
      <c r="H4145" s="13">
        <v>2000</v>
      </c>
      <c r="I4145" s="13"/>
      <c r="J4145" s="9" t="s">
        <v>599</v>
      </c>
      <c r="K4145" s="9" t="s">
        <v>1074</v>
      </c>
      <c r="L4145" s="9" t="s">
        <v>4459</v>
      </c>
      <c r="M4145" s="13"/>
      <c r="N4145" s="13"/>
      <c r="O4145" s="9"/>
      <c r="P4145" s="13"/>
      <c r="Q4145" s="13">
        <v>20</v>
      </c>
      <c r="R4145" s="9" t="s">
        <v>25</v>
      </c>
      <c r="S4145" s="9" t="s">
        <v>26</v>
      </c>
      <c r="T4145" s="9" t="s">
        <v>249</v>
      </c>
      <c r="U4145" s="13"/>
      <c r="V4145" s="13">
        <v>2010</v>
      </c>
      <c r="W4145" s="13">
        <v>536</v>
      </c>
      <c r="X4145" s="13">
        <v>5.9</v>
      </c>
      <c r="Y4145" s="13">
        <v>1.85</v>
      </c>
      <c r="Z4145" s="14">
        <v>480</v>
      </c>
    </row>
    <row r="4146" spans="1:26" x14ac:dyDescent="0.25">
      <c r="A4146" s="5" t="s">
        <v>20</v>
      </c>
      <c r="B4146" s="6" t="s">
        <v>1315</v>
      </c>
      <c r="C4146" s="11">
        <v>71</v>
      </c>
      <c r="D4146" s="11">
        <v>113</v>
      </c>
      <c r="E4146" s="11">
        <v>179</v>
      </c>
      <c r="F4146" s="11">
        <v>11</v>
      </c>
      <c r="G4146" s="6" t="s">
        <v>4437</v>
      </c>
      <c r="H4146" s="11">
        <v>119</v>
      </c>
      <c r="I4146" s="11">
        <v>5595428</v>
      </c>
      <c r="J4146" s="6" t="s">
        <v>1074</v>
      </c>
      <c r="K4146" s="6"/>
      <c r="L4146" s="6"/>
      <c r="M4146" s="11"/>
      <c r="N4146" s="11"/>
      <c r="O4146" s="6"/>
      <c r="P4146" s="11"/>
      <c r="Q4146" s="11">
        <v>257</v>
      </c>
      <c r="R4146" s="6" t="s">
        <v>3400</v>
      </c>
      <c r="S4146" s="6" t="s">
        <v>3866</v>
      </c>
      <c r="T4146" s="6" t="s">
        <v>249</v>
      </c>
      <c r="U4146" s="11">
        <v>2900000</v>
      </c>
      <c r="V4146" s="11">
        <v>1998</v>
      </c>
      <c r="W4146" s="11">
        <v>14</v>
      </c>
      <c r="X4146" s="11">
        <v>8</v>
      </c>
      <c r="Y4146" s="11">
        <v>2.35</v>
      </c>
      <c r="Z4146" s="12">
        <v>0</v>
      </c>
    </row>
    <row r="4147" spans="1:26" x14ac:dyDescent="0.25">
      <c r="A4147" s="8" t="s">
        <v>20</v>
      </c>
      <c r="B4147" s="9" t="s">
        <v>4346</v>
      </c>
      <c r="C4147" s="13">
        <v>21</v>
      </c>
      <c r="D4147" s="13">
        <v>136</v>
      </c>
      <c r="E4147" s="13">
        <v>964</v>
      </c>
      <c r="F4147" s="13">
        <v>248</v>
      </c>
      <c r="G4147" s="9" t="s">
        <v>4438</v>
      </c>
      <c r="H4147" s="13">
        <v>931</v>
      </c>
      <c r="I4147" s="13"/>
      <c r="J4147" s="9" t="s">
        <v>599</v>
      </c>
      <c r="K4147" s="9" t="s">
        <v>1074</v>
      </c>
      <c r="L4147" s="9"/>
      <c r="M4147" s="13"/>
      <c r="N4147" s="13"/>
      <c r="O4147" s="9"/>
      <c r="P4147" s="13"/>
      <c r="Q4147" s="13">
        <v>40</v>
      </c>
      <c r="R4147" s="9" t="s">
        <v>25</v>
      </c>
      <c r="S4147" s="9" t="s">
        <v>26</v>
      </c>
      <c r="T4147" s="9" t="s">
        <v>1704</v>
      </c>
      <c r="U4147" s="13">
        <v>2900000</v>
      </c>
      <c r="V4147" s="13">
        <v>1961</v>
      </c>
      <c r="W4147" s="13">
        <v>416</v>
      </c>
      <c r="X4147" s="13">
        <v>7.3</v>
      </c>
      <c r="Y4147" s="13">
        <v>2.35</v>
      </c>
      <c r="Z4147" s="14">
        <v>612</v>
      </c>
    </row>
    <row r="4148" spans="1:26" x14ac:dyDescent="0.25">
      <c r="A4148" s="5" t="s">
        <v>20</v>
      </c>
      <c r="B4148" s="6" t="s">
        <v>4439</v>
      </c>
      <c r="C4148" s="11">
        <v>28</v>
      </c>
      <c r="D4148" s="11">
        <v>80</v>
      </c>
      <c r="E4148" s="11">
        <v>81</v>
      </c>
      <c r="F4148" s="11">
        <v>214</v>
      </c>
      <c r="G4148" s="6" t="s">
        <v>918</v>
      </c>
      <c r="H4148" s="11">
        <v>640</v>
      </c>
      <c r="I4148" s="11"/>
      <c r="J4148" s="6" t="s">
        <v>497</v>
      </c>
      <c r="K4148" s="6" t="s">
        <v>5507</v>
      </c>
      <c r="L4148" s="6"/>
      <c r="M4148" s="11"/>
      <c r="N4148" s="11"/>
      <c r="O4148" s="6"/>
      <c r="P4148" s="11"/>
      <c r="Q4148" s="11">
        <v>31</v>
      </c>
      <c r="R4148" s="6" t="s">
        <v>25</v>
      </c>
      <c r="S4148" s="6" t="s">
        <v>26</v>
      </c>
      <c r="T4148" s="6" t="s">
        <v>42</v>
      </c>
      <c r="U4148" s="11">
        <v>3000000</v>
      </c>
      <c r="V4148" s="11">
        <v>2015</v>
      </c>
      <c r="W4148" s="11">
        <v>277</v>
      </c>
      <c r="X4148" s="11">
        <v>4.9000000000000004</v>
      </c>
      <c r="Y4148" s="11"/>
      <c r="Z4148" s="12">
        <v>968</v>
      </c>
    </row>
    <row r="4149" spans="1:26" x14ac:dyDescent="0.25">
      <c r="A4149" s="8" t="s">
        <v>20</v>
      </c>
      <c r="B4149" s="9" t="s">
        <v>4440</v>
      </c>
      <c r="C4149" s="13">
        <v>35</v>
      </c>
      <c r="D4149" s="13">
        <v>105</v>
      </c>
      <c r="E4149" s="13">
        <v>39</v>
      </c>
      <c r="F4149" s="13">
        <v>183</v>
      </c>
      <c r="G4149" s="9" t="s">
        <v>1710</v>
      </c>
      <c r="H4149" s="13">
        <v>267</v>
      </c>
      <c r="I4149" s="13">
        <v>3123749</v>
      </c>
      <c r="J4149" s="9" t="s">
        <v>599</v>
      </c>
      <c r="K4149" s="9" t="s">
        <v>4459</v>
      </c>
      <c r="L4149" s="9"/>
      <c r="M4149" s="13"/>
      <c r="N4149" s="13"/>
      <c r="O4149" s="9"/>
      <c r="P4149" s="13"/>
      <c r="Q4149" s="13">
        <v>27</v>
      </c>
      <c r="R4149" s="9" t="s">
        <v>25</v>
      </c>
      <c r="S4149" s="9" t="s">
        <v>26</v>
      </c>
      <c r="T4149" s="9" t="s">
        <v>249</v>
      </c>
      <c r="U4149" s="13">
        <v>1500000</v>
      </c>
      <c r="V4149" s="13">
        <v>2005</v>
      </c>
      <c r="W4149" s="13">
        <v>225</v>
      </c>
      <c r="X4149" s="13">
        <v>6.5</v>
      </c>
      <c r="Y4149" s="13">
        <v>1.85</v>
      </c>
      <c r="Z4149" s="14">
        <v>88</v>
      </c>
    </row>
    <row r="4150" spans="1:26" x14ac:dyDescent="0.25">
      <c r="A4150" s="5" t="s">
        <v>20</v>
      </c>
      <c r="B4150" s="6" t="s">
        <v>3256</v>
      </c>
      <c r="C4150" s="11">
        <v>30</v>
      </c>
      <c r="D4150" s="11">
        <v>90</v>
      </c>
      <c r="E4150" s="11">
        <v>35</v>
      </c>
      <c r="F4150" s="11">
        <v>21</v>
      </c>
      <c r="G4150" s="6" t="s">
        <v>4441</v>
      </c>
      <c r="H4150" s="11">
        <v>216</v>
      </c>
      <c r="I4150" s="11"/>
      <c r="J4150" s="6" t="s">
        <v>1074</v>
      </c>
      <c r="K4150" s="6" t="s">
        <v>1786</v>
      </c>
      <c r="L4150" s="6" t="s">
        <v>5505</v>
      </c>
      <c r="M4150" s="11" t="s">
        <v>2604</v>
      </c>
      <c r="N4150" s="11"/>
      <c r="O4150" s="6"/>
      <c r="P4150" s="11"/>
      <c r="Q4150" s="11">
        <v>15</v>
      </c>
      <c r="R4150" s="6" t="s">
        <v>25</v>
      </c>
      <c r="S4150" s="6" t="s">
        <v>26</v>
      </c>
      <c r="T4150" s="6" t="s">
        <v>42</v>
      </c>
      <c r="U4150" s="11">
        <v>3000000</v>
      </c>
      <c r="V4150" s="11">
        <v>2014</v>
      </c>
      <c r="W4150" s="11">
        <v>158</v>
      </c>
      <c r="X4150" s="11">
        <v>4.3</v>
      </c>
      <c r="Y4150" s="11"/>
      <c r="Z4150" s="12">
        <v>421</v>
      </c>
    </row>
    <row r="4151" spans="1:26" x14ac:dyDescent="0.25">
      <c r="A4151" s="8" t="s">
        <v>20</v>
      </c>
      <c r="B4151" s="9" t="s">
        <v>4442</v>
      </c>
      <c r="C4151" s="13">
        <v>73</v>
      </c>
      <c r="D4151" s="13">
        <v>93</v>
      </c>
      <c r="E4151" s="13">
        <v>4</v>
      </c>
      <c r="F4151" s="13">
        <v>394</v>
      </c>
      <c r="G4151" s="9" t="s">
        <v>1476</v>
      </c>
      <c r="H4151" s="13">
        <v>875</v>
      </c>
      <c r="I4151" s="13">
        <v>100675</v>
      </c>
      <c r="J4151" s="9" t="s">
        <v>41</v>
      </c>
      <c r="K4151" s="9"/>
      <c r="L4151" s="9"/>
      <c r="M4151" s="13"/>
      <c r="N4151" s="13"/>
      <c r="O4151" s="9"/>
      <c r="P4151" s="13"/>
      <c r="Q4151" s="13">
        <v>23</v>
      </c>
      <c r="R4151" s="9" t="s">
        <v>25</v>
      </c>
      <c r="S4151" s="9" t="s">
        <v>26</v>
      </c>
      <c r="T4151" s="9" t="s">
        <v>27</v>
      </c>
      <c r="U4151" s="13">
        <v>3000000</v>
      </c>
      <c r="V4151" s="13">
        <v>2010</v>
      </c>
      <c r="W4151" s="13">
        <v>412</v>
      </c>
      <c r="X4151" s="13">
        <v>6.4</v>
      </c>
      <c r="Y4151" s="13"/>
      <c r="Z4151" s="14">
        <v>0</v>
      </c>
    </row>
    <row r="4152" spans="1:26" x14ac:dyDescent="0.25">
      <c r="A4152" s="5" t="s">
        <v>20</v>
      </c>
      <c r="B4152" s="6" t="s">
        <v>413</v>
      </c>
      <c r="C4152" s="11">
        <v>154</v>
      </c>
      <c r="D4152" s="11">
        <v>107</v>
      </c>
      <c r="E4152" s="11">
        <v>503</v>
      </c>
      <c r="F4152" s="11">
        <v>108</v>
      </c>
      <c r="G4152" s="6" t="s">
        <v>2431</v>
      </c>
      <c r="H4152" s="11">
        <v>264</v>
      </c>
      <c r="I4152" s="11"/>
      <c r="J4152" s="6" t="s">
        <v>478</v>
      </c>
      <c r="K4152" s="6" t="s">
        <v>1786</v>
      </c>
      <c r="L4152" s="6" t="s">
        <v>5505</v>
      </c>
      <c r="M4152" s="11"/>
      <c r="N4152" s="11"/>
      <c r="O4152" s="6"/>
      <c r="P4152" s="11"/>
      <c r="Q4152" s="11">
        <v>310</v>
      </c>
      <c r="R4152" s="6" t="s">
        <v>25</v>
      </c>
      <c r="S4152" s="6" t="s">
        <v>34</v>
      </c>
      <c r="T4152" s="6" t="s">
        <v>249</v>
      </c>
      <c r="U4152" s="11">
        <v>2800000</v>
      </c>
      <c r="V4152" s="11">
        <v>1976</v>
      </c>
      <c r="W4152" s="11">
        <v>139</v>
      </c>
      <c r="X4152" s="11">
        <v>7.6</v>
      </c>
      <c r="Y4152" s="11">
        <v>2.35</v>
      </c>
      <c r="Z4152" s="12">
        <v>7000</v>
      </c>
    </row>
    <row r="4153" spans="1:26" x14ac:dyDescent="0.25">
      <c r="A4153" s="8" t="s">
        <v>20</v>
      </c>
      <c r="B4153" s="9" t="s">
        <v>2024</v>
      </c>
      <c r="C4153" s="13">
        <v>251</v>
      </c>
      <c r="D4153" s="13">
        <v>89</v>
      </c>
      <c r="E4153" s="13">
        <v>192</v>
      </c>
      <c r="F4153" s="13">
        <v>142</v>
      </c>
      <c r="G4153" s="9" t="s">
        <v>3660</v>
      </c>
      <c r="H4153" s="13">
        <v>447</v>
      </c>
      <c r="I4153" s="13">
        <v>3645438</v>
      </c>
      <c r="J4153" s="9" t="s">
        <v>1786</v>
      </c>
      <c r="K4153" s="9"/>
      <c r="L4153" s="9"/>
      <c r="M4153" s="13"/>
      <c r="N4153" s="13"/>
      <c r="O4153" s="9"/>
      <c r="P4153" s="13"/>
      <c r="Q4153" s="13">
        <v>539</v>
      </c>
      <c r="R4153" s="9" t="s">
        <v>537</v>
      </c>
      <c r="S4153" s="9" t="s">
        <v>538</v>
      </c>
      <c r="T4153" s="9" t="s">
        <v>1602</v>
      </c>
      <c r="U4153" s="13">
        <v>2200000</v>
      </c>
      <c r="V4153" s="13">
        <v>2003</v>
      </c>
      <c r="W4153" s="13">
        <v>236</v>
      </c>
      <c r="X4153" s="13">
        <v>6.8</v>
      </c>
      <c r="Y4153" s="13">
        <v>2.35</v>
      </c>
      <c r="Z4153" s="14">
        <v>0</v>
      </c>
    </row>
    <row r="4154" spans="1:26" x14ac:dyDescent="0.25">
      <c r="A4154" s="5" t="s">
        <v>20</v>
      </c>
      <c r="B4154" s="6" t="s">
        <v>4443</v>
      </c>
      <c r="C4154" s="11">
        <v>57</v>
      </c>
      <c r="D4154" s="11">
        <v>90</v>
      </c>
      <c r="E4154" s="11">
        <v>18</v>
      </c>
      <c r="F4154" s="11">
        <v>39</v>
      </c>
      <c r="G4154" s="6" t="s">
        <v>4444</v>
      </c>
      <c r="H4154" s="11">
        <v>130</v>
      </c>
      <c r="I4154" s="11"/>
      <c r="J4154" s="6" t="s">
        <v>599</v>
      </c>
      <c r="K4154" s="6" t="s">
        <v>1074</v>
      </c>
      <c r="L4154" s="6" t="s">
        <v>4459</v>
      </c>
      <c r="M4154" s="11" t="s">
        <v>2970</v>
      </c>
      <c r="N4154" s="11"/>
      <c r="O4154" s="6"/>
      <c r="P4154" s="11"/>
      <c r="Q4154" s="11">
        <v>32</v>
      </c>
      <c r="R4154" s="6" t="s">
        <v>25</v>
      </c>
      <c r="S4154" s="6" t="s">
        <v>163</v>
      </c>
      <c r="T4154" s="6" t="s">
        <v>27</v>
      </c>
      <c r="U4154" s="11"/>
      <c r="V4154" s="11">
        <v>2010</v>
      </c>
      <c r="W4154" s="11">
        <v>96</v>
      </c>
      <c r="X4154" s="11">
        <v>6.1</v>
      </c>
      <c r="Y4154" s="11">
        <v>1.85</v>
      </c>
      <c r="Z4154" s="12">
        <v>0</v>
      </c>
    </row>
    <row r="4155" spans="1:26" x14ac:dyDescent="0.25">
      <c r="A4155" s="8" t="s">
        <v>20</v>
      </c>
      <c r="B4155" s="9" t="s">
        <v>4445</v>
      </c>
      <c r="C4155" s="13">
        <v>14</v>
      </c>
      <c r="D4155" s="13">
        <v>89</v>
      </c>
      <c r="E4155" s="13">
        <v>6</v>
      </c>
      <c r="F4155" s="13">
        <v>29</v>
      </c>
      <c r="G4155" s="9" t="s">
        <v>4446</v>
      </c>
      <c r="H4155" s="13">
        <v>679</v>
      </c>
      <c r="I4155" s="13"/>
      <c r="J4155" s="9" t="s">
        <v>497</v>
      </c>
      <c r="K4155" s="9" t="s">
        <v>1786</v>
      </c>
      <c r="L4155" s="9" t="s">
        <v>2604</v>
      </c>
      <c r="M4155" s="13"/>
      <c r="N4155" s="13"/>
      <c r="O4155" s="9"/>
      <c r="P4155" s="13"/>
      <c r="Q4155" s="13">
        <v>17</v>
      </c>
      <c r="R4155" s="9" t="s">
        <v>25</v>
      </c>
      <c r="S4155" s="9" t="s">
        <v>26</v>
      </c>
      <c r="T4155" s="9" t="s">
        <v>249</v>
      </c>
      <c r="U4155" s="13">
        <v>3000000</v>
      </c>
      <c r="V4155" s="13">
        <v>2015</v>
      </c>
      <c r="W4155" s="13">
        <v>234</v>
      </c>
      <c r="X4155" s="13">
        <v>4</v>
      </c>
      <c r="Y4155" s="13">
        <v>2.35</v>
      </c>
      <c r="Z4155" s="14">
        <v>369</v>
      </c>
    </row>
    <row r="4156" spans="1:26" x14ac:dyDescent="0.25">
      <c r="A4156" s="5" t="s">
        <v>20</v>
      </c>
      <c r="B4156" s="6" t="s">
        <v>3119</v>
      </c>
      <c r="C4156" s="11">
        <v>159</v>
      </c>
      <c r="D4156" s="11">
        <v>116</v>
      </c>
      <c r="E4156" s="11">
        <v>153</v>
      </c>
      <c r="F4156" s="11">
        <v>165</v>
      </c>
      <c r="G4156" s="6" t="s">
        <v>4447</v>
      </c>
      <c r="H4156" s="11">
        <v>275</v>
      </c>
      <c r="I4156" s="11">
        <v>22201636</v>
      </c>
      <c r="J4156" s="6" t="s">
        <v>5507</v>
      </c>
      <c r="K4156" s="6" t="s">
        <v>1074</v>
      </c>
      <c r="L4156" s="6" t="s">
        <v>2909</v>
      </c>
      <c r="M4156" s="11"/>
      <c r="N4156" s="11"/>
      <c r="O4156" s="6"/>
      <c r="P4156" s="11"/>
      <c r="Q4156" s="11">
        <v>206</v>
      </c>
      <c r="R4156" s="6" t="s">
        <v>25</v>
      </c>
      <c r="S4156" s="6" t="s">
        <v>26</v>
      </c>
      <c r="T4156" s="6" t="s">
        <v>249</v>
      </c>
      <c r="U4156" s="11">
        <v>8000000</v>
      </c>
      <c r="V4156" s="11">
        <v>2005</v>
      </c>
      <c r="W4156" s="11">
        <v>247</v>
      </c>
      <c r="X4156" s="11">
        <v>7.4</v>
      </c>
      <c r="Y4156" s="11">
        <v>1.85</v>
      </c>
      <c r="Z4156" s="12">
        <v>0</v>
      </c>
    </row>
    <row r="4157" spans="1:26" x14ac:dyDescent="0.25">
      <c r="A4157" s="8" t="s">
        <v>309</v>
      </c>
      <c r="B4157" s="9" t="s">
        <v>4199</v>
      </c>
      <c r="C4157" s="13">
        <v>181</v>
      </c>
      <c r="D4157" s="13">
        <v>120</v>
      </c>
      <c r="E4157" s="13">
        <v>0</v>
      </c>
      <c r="F4157" s="13">
        <v>102</v>
      </c>
      <c r="G4157" s="9" t="s">
        <v>4448</v>
      </c>
      <c r="H4157" s="13">
        <v>105</v>
      </c>
      <c r="I4157" s="13">
        <v>25000000</v>
      </c>
      <c r="J4157" s="9" t="s">
        <v>599</v>
      </c>
      <c r="K4157" s="9" t="s">
        <v>2909</v>
      </c>
      <c r="L4157" s="9" t="s">
        <v>4459</v>
      </c>
      <c r="M4157" s="13"/>
      <c r="N4157" s="13"/>
      <c r="O4157" s="9"/>
      <c r="P4157" s="13"/>
      <c r="Q4157" s="13">
        <v>350</v>
      </c>
      <c r="R4157" s="9" t="s">
        <v>25</v>
      </c>
      <c r="S4157" s="9" t="s">
        <v>26</v>
      </c>
      <c r="T4157" s="9" t="s">
        <v>1430</v>
      </c>
      <c r="U4157" s="13">
        <v>2883848</v>
      </c>
      <c r="V4157" s="13">
        <v>1959</v>
      </c>
      <c r="W4157" s="13">
        <v>103</v>
      </c>
      <c r="X4157" s="13">
        <v>8.3000000000000007</v>
      </c>
      <c r="Y4157" s="13">
        <v>1.66</v>
      </c>
      <c r="Z4157" s="14">
        <v>10000</v>
      </c>
    </row>
    <row r="4158" spans="1:26" x14ac:dyDescent="0.25">
      <c r="A4158" s="5" t="s">
        <v>20</v>
      </c>
      <c r="B4158" s="6" t="s">
        <v>4449</v>
      </c>
      <c r="C4158" s="11">
        <v>110</v>
      </c>
      <c r="D4158" s="11">
        <v>88</v>
      </c>
      <c r="E4158" s="11">
        <v>152</v>
      </c>
      <c r="F4158" s="11">
        <v>181</v>
      </c>
      <c r="G4158" s="6" t="s">
        <v>4450</v>
      </c>
      <c r="H4158" s="11">
        <v>935</v>
      </c>
      <c r="I4158" s="11">
        <v>19170001</v>
      </c>
      <c r="J4158" s="6" t="s">
        <v>1786</v>
      </c>
      <c r="K4158" s="6"/>
      <c r="L4158" s="6"/>
      <c r="M4158" s="11"/>
      <c r="N4158" s="11"/>
      <c r="O4158" s="6"/>
      <c r="P4158" s="11"/>
      <c r="Q4158" s="11">
        <v>270</v>
      </c>
      <c r="R4158" s="6" t="s">
        <v>25</v>
      </c>
      <c r="S4158" s="6" t="s">
        <v>26</v>
      </c>
      <c r="T4158" s="6" t="s">
        <v>249</v>
      </c>
      <c r="U4158" s="11">
        <v>2800000</v>
      </c>
      <c r="V4158" s="11">
        <v>1988</v>
      </c>
      <c r="W4158" s="11">
        <v>448</v>
      </c>
      <c r="X4158" s="11">
        <v>5.3</v>
      </c>
      <c r="Y4158" s="11">
        <v>1.85</v>
      </c>
      <c r="Z4158" s="12">
        <v>0</v>
      </c>
    </row>
    <row r="4159" spans="1:26" x14ac:dyDescent="0.25">
      <c r="A4159" s="8" t="s">
        <v>309</v>
      </c>
      <c r="B4159" s="9" t="s">
        <v>4262</v>
      </c>
      <c r="C4159" s="13">
        <v>213</v>
      </c>
      <c r="D4159" s="13">
        <v>102</v>
      </c>
      <c r="E4159" s="13">
        <v>149</v>
      </c>
      <c r="F4159" s="13">
        <v>357</v>
      </c>
      <c r="G4159" s="9" t="s">
        <v>4451</v>
      </c>
      <c r="H4159" s="13">
        <v>695</v>
      </c>
      <c r="I4159" s="13">
        <v>22202612</v>
      </c>
      <c r="J4159" s="9" t="s">
        <v>378</v>
      </c>
      <c r="K4159" s="9" t="s">
        <v>4118</v>
      </c>
      <c r="L4159" s="9" t="s">
        <v>478</v>
      </c>
      <c r="M4159" s="13" t="s">
        <v>3976</v>
      </c>
      <c r="N4159" s="13"/>
      <c r="O4159" s="9"/>
      <c r="P4159" s="13"/>
      <c r="Q4159" s="13">
        <v>533</v>
      </c>
      <c r="R4159" s="9" t="s">
        <v>25</v>
      </c>
      <c r="S4159" s="9" t="s">
        <v>26</v>
      </c>
      <c r="T4159" s="9" t="s">
        <v>3688</v>
      </c>
      <c r="U4159" s="13">
        <v>2800000</v>
      </c>
      <c r="V4159" s="13">
        <v>1939</v>
      </c>
      <c r="W4159" s="13">
        <v>421</v>
      </c>
      <c r="X4159" s="13">
        <v>8.1</v>
      </c>
      <c r="Y4159" s="13">
        <v>1.37</v>
      </c>
      <c r="Z4159" s="14">
        <v>14000</v>
      </c>
    </row>
    <row r="4160" spans="1:26" x14ac:dyDescent="0.25">
      <c r="A4160" s="5" t="s">
        <v>309</v>
      </c>
      <c r="B4160" s="6" t="s">
        <v>2591</v>
      </c>
      <c r="C4160" s="11">
        <v>129</v>
      </c>
      <c r="D4160" s="11">
        <v>106</v>
      </c>
      <c r="E4160" s="11">
        <v>0</v>
      </c>
      <c r="F4160" s="11">
        <v>481</v>
      </c>
      <c r="G4160" s="6" t="s">
        <v>1042</v>
      </c>
      <c r="H4160" s="11">
        <v>1000</v>
      </c>
      <c r="I4160" s="11">
        <v>86300000</v>
      </c>
      <c r="J4160" s="6" t="s">
        <v>599</v>
      </c>
      <c r="K4160" s="6"/>
      <c r="L4160" s="6"/>
      <c r="M4160" s="11"/>
      <c r="N4160" s="11"/>
      <c r="O4160" s="6"/>
      <c r="P4160" s="11"/>
      <c r="Q4160" s="11">
        <v>315</v>
      </c>
      <c r="R4160" s="6" t="s">
        <v>25</v>
      </c>
      <c r="S4160" s="6" t="s">
        <v>26</v>
      </c>
      <c r="T4160" s="6" t="s">
        <v>54</v>
      </c>
      <c r="U4160" s="11">
        <v>2800000</v>
      </c>
      <c r="V4160" s="11">
        <v>1974</v>
      </c>
      <c r="W4160" s="11">
        <v>595</v>
      </c>
      <c r="X4160" s="11">
        <v>8</v>
      </c>
      <c r="Y4160" s="11">
        <v>1.85</v>
      </c>
      <c r="Z4160" s="12">
        <v>14000</v>
      </c>
    </row>
    <row r="4161" spans="1:26" x14ac:dyDescent="0.25">
      <c r="A4161" s="8" t="s">
        <v>20</v>
      </c>
      <c r="B4161" s="9" t="s">
        <v>854</v>
      </c>
      <c r="C4161" s="13">
        <v>280</v>
      </c>
      <c r="D4161" s="13">
        <v>95</v>
      </c>
      <c r="E4161" s="13">
        <v>0</v>
      </c>
      <c r="F4161" s="13">
        <v>192</v>
      </c>
      <c r="G4161" s="9" t="s">
        <v>1345</v>
      </c>
      <c r="H4161" s="13">
        <v>569</v>
      </c>
      <c r="I4161" s="13">
        <v>952620</v>
      </c>
      <c r="J4161" s="9" t="s">
        <v>1786</v>
      </c>
      <c r="K4161" s="9"/>
      <c r="L4161" s="9"/>
      <c r="M4161" s="13"/>
      <c r="N4161" s="13"/>
      <c r="O4161" s="9"/>
      <c r="P4161" s="13"/>
      <c r="Q4161" s="13">
        <v>332</v>
      </c>
      <c r="R4161" s="9" t="s">
        <v>25</v>
      </c>
      <c r="S4161" s="9" t="s">
        <v>26</v>
      </c>
      <c r="T4161" s="9" t="s">
        <v>249</v>
      </c>
      <c r="U4161" s="13">
        <v>2000000</v>
      </c>
      <c r="V4161" s="13">
        <v>2007</v>
      </c>
      <c r="W4161" s="13">
        <v>529</v>
      </c>
      <c r="X4161" s="13">
        <v>5.7</v>
      </c>
      <c r="Y4161" s="13">
        <v>1.85</v>
      </c>
      <c r="Z4161" s="14">
        <v>0</v>
      </c>
    </row>
    <row r="4162" spans="1:26" x14ac:dyDescent="0.25">
      <c r="A4162" s="5" t="s">
        <v>20</v>
      </c>
      <c r="B4162" s="6" t="s">
        <v>4452</v>
      </c>
      <c r="C4162" s="11">
        <v>15</v>
      </c>
      <c r="D4162" s="11">
        <v>144</v>
      </c>
      <c r="E4162" s="11">
        <v>124</v>
      </c>
      <c r="F4162" s="11">
        <v>327</v>
      </c>
      <c r="G4162" s="6" t="s">
        <v>4453</v>
      </c>
      <c r="H4162" s="11">
        <v>464</v>
      </c>
      <c r="I4162" s="11"/>
      <c r="J4162" s="6" t="s">
        <v>599</v>
      </c>
      <c r="K4162" s="6" t="s">
        <v>1074</v>
      </c>
      <c r="L4162" s="6" t="s">
        <v>4459</v>
      </c>
      <c r="M4162" s="11"/>
      <c r="N4162" s="11"/>
      <c r="O4162" s="6"/>
      <c r="P4162" s="11"/>
      <c r="Q4162" s="11">
        <v>106</v>
      </c>
      <c r="R4162" s="6" t="s">
        <v>1600</v>
      </c>
      <c r="S4162" s="6" t="s">
        <v>1601</v>
      </c>
      <c r="T4162" s="6" t="s">
        <v>27</v>
      </c>
      <c r="U4162" s="11">
        <v>120000000</v>
      </c>
      <c r="V4162" s="11">
        <v>2006</v>
      </c>
      <c r="W4162" s="11">
        <v>426</v>
      </c>
      <c r="X4162" s="11">
        <v>8.1999999999999993</v>
      </c>
      <c r="Y4162" s="11">
        <v>2.35</v>
      </c>
      <c r="Z4162" s="12">
        <v>349</v>
      </c>
    </row>
    <row r="4163" spans="1:26" x14ac:dyDescent="0.25">
      <c r="A4163" s="8" t="s">
        <v>20</v>
      </c>
      <c r="B4163" s="9" t="s">
        <v>4454</v>
      </c>
      <c r="C4163" s="13">
        <v>61</v>
      </c>
      <c r="D4163" s="13">
        <v>113</v>
      </c>
      <c r="E4163" s="13">
        <v>9</v>
      </c>
      <c r="F4163" s="13">
        <v>42</v>
      </c>
      <c r="G4163" s="9" t="s">
        <v>4455</v>
      </c>
      <c r="H4163" s="13">
        <v>402</v>
      </c>
      <c r="I4163" s="13">
        <v>9054736</v>
      </c>
      <c r="J4163" s="9" t="s">
        <v>1074</v>
      </c>
      <c r="K4163" s="9"/>
      <c r="L4163" s="9"/>
      <c r="M4163" s="13"/>
      <c r="N4163" s="13"/>
      <c r="O4163" s="9"/>
      <c r="P4163" s="13"/>
      <c r="Q4163" s="13">
        <v>57</v>
      </c>
      <c r="R4163" s="9" t="s">
        <v>25</v>
      </c>
      <c r="S4163" s="9" t="s">
        <v>26</v>
      </c>
      <c r="T4163" s="9" t="s">
        <v>249</v>
      </c>
      <c r="U4163" s="13">
        <v>2700000</v>
      </c>
      <c r="V4163" s="13">
        <v>1997</v>
      </c>
      <c r="W4163" s="13">
        <v>222</v>
      </c>
      <c r="X4163" s="13">
        <v>7.1</v>
      </c>
      <c r="Y4163" s="13">
        <v>1.66</v>
      </c>
      <c r="Z4163" s="14">
        <v>381</v>
      </c>
    </row>
    <row r="4164" spans="1:26" x14ac:dyDescent="0.25">
      <c r="A4164" s="5" t="s">
        <v>20</v>
      </c>
      <c r="B4164" s="6" t="s">
        <v>3367</v>
      </c>
      <c r="C4164" s="11">
        <v>33</v>
      </c>
      <c r="D4164" s="11">
        <v>118</v>
      </c>
      <c r="E4164" s="11">
        <v>19</v>
      </c>
      <c r="F4164" s="11">
        <v>48</v>
      </c>
      <c r="G4164" s="6" t="s">
        <v>4456</v>
      </c>
      <c r="H4164" s="11">
        <v>481</v>
      </c>
      <c r="I4164" s="11"/>
      <c r="J4164" s="6" t="s">
        <v>378</v>
      </c>
      <c r="K4164" s="6" t="s">
        <v>4118</v>
      </c>
      <c r="L4164" s="6" t="s">
        <v>5506</v>
      </c>
      <c r="M4164" s="11"/>
      <c r="N4164" s="11"/>
      <c r="O4164" s="6"/>
      <c r="P4164" s="11"/>
      <c r="Q4164" s="11">
        <v>90</v>
      </c>
      <c r="R4164" s="6" t="s">
        <v>25</v>
      </c>
      <c r="S4164" s="6" t="s">
        <v>26</v>
      </c>
      <c r="T4164" s="6" t="s">
        <v>126</v>
      </c>
      <c r="U4164" s="11">
        <v>2700000</v>
      </c>
      <c r="V4164" s="11">
        <v>1979</v>
      </c>
      <c r="W4164" s="11">
        <v>81</v>
      </c>
      <c r="X4164" s="11">
        <v>7.4</v>
      </c>
      <c r="Y4164" s="11">
        <v>1.85</v>
      </c>
      <c r="Z4164" s="12">
        <v>0</v>
      </c>
    </row>
    <row r="4165" spans="1:26" x14ac:dyDescent="0.25">
      <c r="A4165" s="8" t="s">
        <v>20</v>
      </c>
      <c r="B4165" s="9" t="s">
        <v>4457</v>
      </c>
      <c r="C4165" s="13">
        <v>1</v>
      </c>
      <c r="D4165" s="13">
        <v>141</v>
      </c>
      <c r="E4165" s="13">
        <v>2</v>
      </c>
      <c r="F4165" s="13">
        <v>32</v>
      </c>
      <c r="G4165" s="9" t="s">
        <v>4458</v>
      </c>
      <c r="H4165" s="13">
        <v>258</v>
      </c>
      <c r="I4165" s="13"/>
      <c r="J4165" s="9" t="s">
        <v>4459</v>
      </c>
      <c r="K4165" s="9"/>
      <c r="L4165" s="9"/>
      <c r="M4165" s="13"/>
      <c r="N4165" s="13"/>
      <c r="O4165" s="9"/>
      <c r="P4165" s="13"/>
      <c r="Q4165" s="13">
        <v>8</v>
      </c>
      <c r="R4165" s="9" t="s">
        <v>4460</v>
      </c>
      <c r="S4165" s="9" t="s">
        <v>121</v>
      </c>
      <c r="T4165" s="9" t="s">
        <v>42</v>
      </c>
      <c r="U4165" s="13">
        <v>3000000</v>
      </c>
      <c r="V4165" s="13">
        <v>2015</v>
      </c>
      <c r="W4165" s="13">
        <v>85</v>
      </c>
      <c r="X4165" s="13">
        <v>6.6</v>
      </c>
      <c r="Y4165" s="13"/>
      <c r="Z4165" s="14">
        <v>50</v>
      </c>
    </row>
    <row r="4166" spans="1:26" x14ac:dyDescent="0.25">
      <c r="A4166" s="5" t="s">
        <v>20</v>
      </c>
      <c r="B4166" s="6" t="s">
        <v>4461</v>
      </c>
      <c r="C4166" s="11">
        <v>2</v>
      </c>
      <c r="D4166" s="11">
        <v>90</v>
      </c>
      <c r="E4166" s="11">
        <v>0</v>
      </c>
      <c r="F4166" s="11">
        <v>13</v>
      </c>
      <c r="G4166" s="6" t="s">
        <v>4462</v>
      </c>
      <c r="H4166" s="11">
        <v>122</v>
      </c>
      <c r="I4166" s="11"/>
      <c r="J4166" s="6" t="s">
        <v>497</v>
      </c>
      <c r="K4166" s="6" t="s">
        <v>378</v>
      </c>
      <c r="L4166" s="6" t="s">
        <v>2809</v>
      </c>
      <c r="M4166" s="11" t="s">
        <v>599</v>
      </c>
      <c r="N4166" s="11" t="s">
        <v>2970</v>
      </c>
      <c r="O4166" s="6"/>
      <c r="P4166" s="11"/>
      <c r="Q4166" s="11">
        <v>6</v>
      </c>
      <c r="R4166" s="6" t="s">
        <v>3649</v>
      </c>
      <c r="S4166" s="6" t="s">
        <v>2071</v>
      </c>
      <c r="T4166" s="6" t="s">
        <v>1430</v>
      </c>
      <c r="U4166" s="11"/>
      <c r="V4166" s="11">
        <v>2008</v>
      </c>
      <c r="W4166" s="11">
        <v>33</v>
      </c>
      <c r="X4166" s="11">
        <v>5.7</v>
      </c>
      <c r="Y4166" s="11">
        <v>1.85</v>
      </c>
      <c r="Z4166" s="12">
        <v>77</v>
      </c>
    </row>
    <row r="4167" spans="1:26" x14ac:dyDescent="0.25">
      <c r="A4167" s="8" t="s">
        <v>20</v>
      </c>
      <c r="B4167" s="9" t="s">
        <v>4336</v>
      </c>
      <c r="C4167" s="13">
        <v>27</v>
      </c>
      <c r="D4167" s="13">
        <v>109</v>
      </c>
      <c r="E4167" s="13">
        <v>673</v>
      </c>
      <c r="F4167" s="13">
        <v>359</v>
      </c>
      <c r="G4167" s="9" t="s">
        <v>4463</v>
      </c>
      <c r="H4167" s="13">
        <v>756</v>
      </c>
      <c r="I4167" s="13"/>
      <c r="J4167" s="9" t="s">
        <v>378</v>
      </c>
      <c r="K4167" s="9" t="s">
        <v>599</v>
      </c>
      <c r="L4167" s="9" t="s">
        <v>4459</v>
      </c>
      <c r="M4167" s="13"/>
      <c r="N4167" s="13"/>
      <c r="O4167" s="9"/>
      <c r="P4167" s="13"/>
      <c r="Q4167" s="13">
        <v>65</v>
      </c>
      <c r="R4167" s="9" t="s">
        <v>25</v>
      </c>
      <c r="S4167" s="9" t="s">
        <v>26</v>
      </c>
      <c r="T4167" s="9" t="s">
        <v>1430</v>
      </c>
      <c r="U4167" s="13">
        <v>2686585</v>
      </c>
      <c r="V4167" s="13">
        <v>1963</v>
      </c>
      <c r="W4167" s="13">
        <v>370</v>
      </c>
      <c r="X4167" s="13">
        <v>6.9</v>
      </c>
      <c r="Y4167" s="13">
        <v>1.85</v>
      </c>
      <c r="Z4167" s="14">
        <v>573</v>
      </c>
    </row>
    <row r="4168" spans="1:26" x14ac:dyDescent="0.25">
      <c r="A4168" s="5" t="s">
        <v>20</v>
      </c>
      <c r="B4168" s="6" t="s">
        <v>4464</v>
      </c>
      <c r="C4168" s="11">
        <v>19</v>
      </c>
      <c r="D4168" s="11">
        <v>95</v>
      </c>
      <c r="E4168" s="11">
        <v>53</v>
      </c>
      <c r="F4168" s="11">
        <v>2</v>
      </c>
      <c r="G4168" s="6" t="s">
        <v>4465</v>
      </c>
      <c r="H4168" s="11">
        <v>20</v>
      </c>
      <c r="I4168" s="11"/>
      <c r="J4168" s="6" t="s">
        <v>599</v>
      </c>
      <c r="K4168" s="6" t="s">
        <v>1074</v>
      </c>
      <c r="L4168" s="6"/>
      <c r="M4168" s="11"/>
      <c r="N4168" s="11"/>
      <c r="O4168" s="6"/>
      <c r="P4168" s="11"/>
      <c r="Q4168" s="11">
        <v>5</v>
      </c>
      <c r="R4168" s="6" t="s">
        <v>2619</v>
      </c>
      <c r="S4168" s="6" t="s">
        <v>2620</v>
      </c>
      <c r="T4168" s="6" t="s">
        <v>42</v>
      </c>
      <c r="U4168" s="11">
        <v>2650000</v>
      </c>
      <c r="V4168" s="11">
        <v>1996</v>
      </c>
      <c r="W4168" s="11">
        <v>3</v>
      </c>
      <c r="X4168" s="11">
        <v>7</v>
      </c>
      <c r="Y4168" s="11">
        <v>1.85</v>
      </c>
      <c r="Z4168" s="12">
        <v>121</v>
      </c>
    </row>
    <row r="4169" spans="1:26" x14ac:dyDescent="0.25">
      <c r="A4169" s="8" t="s">
        <v>309</v>
      </c>
      <c r="B4169" s="9" t="s">
        <v>4262</v>
      </c>
      <c r="C4169" s="13">
        <v>9</v>
      </c>
      <c r="D4169" s="13">
        <v>122</v>
      </c>
      <c r="E4169" s="13">
        <v>149</v>
      </c>
      <c r="F4169" s="13">
        <v>315</v>
      </c>
      <c r="G4169" s="9" t="s">
        <v>4466</v>
      </c>
      <c r="H4169" s="13">
        <v>760</v>
      </c>
      <c r="I4169" s="13"/>
      <c r="J4169" s="9" t="s">
        <v>1074</v>
      </c>
      <c r="K4169" s="9" t="s">
        <v>478</v>
      </c>
      <c r="L4169" s="9" t="s">
        <v>4459</v>
      </c>
      <c r="M4169" s="13" t="s">
        <v>5508</v>
      </c>
      <c r="N4169" s="13"/>
      <c r="O4169" s="9"/>
      <c r="P4169" s="13"/>
      <c r="Q4169" s="13">
        <v>27</v>
      </c>
      <c r="R4169" s="9" t="s">
        <v>25</v>
      </c>
      <c r="S4169" s="9" t="s">
        <v>26</v>
      </c>
      <c r="T4169" s="9" t="s">
        <v>3688</v>
      </c>
      <c r="U4169" s="13">
        <v>2627000</v>
      </c>
      <c r="V4169" s="13">
        <v>1943</v>
      </c>
      <c r="W4169" s="13">
        <v>675</v>
      </c>
      <c r="X4169" s="13">
        <v>7</v>
      </c>
      <c r="Y4169" s="13">
        <v>1.37</v>
      </c>
      <c r="Z4169" s="14">
        <v>116</v>
      </c>
    </row>
    <row r="4170" spans="1:26" x14ac:dyDescent="0.25">
      <c r="A4170" s="5" t="s">
        <v>20</v>
      </c>
      <c r="B4170" s="6" t="s">
        <v>2591</v>
      </c>
      <c r="C4170" s="11">
        <v>121</v>
      </c>
      <c r="D4170" s="11">
        <v>93</v>
      </c>
      <c r="E4170" s="11">
        <v>0</v>
      </c>
      <c r="F4170" s="11">
        <v>628</v>
      </c>
      <c r="G4170" s="6" t="s">
        <v>4114</v>
      </c>
      <c r="H4170" s="11">
        <v>1000</v>
      </c>
      <c r="I4170" s="11">
        <v>119500000</v>
      </c>
      <c r="J4170" s="6" t="s">
        <v>599</v>
      </c>
      <c r="K4170" s="6" t="s">
        <v>3495</v>
      </c>
      <c r="L4170" s="6"/>
      <c r="M4170" s="11"/>
      <c r="N4170" s="11"/>
      <c r="O4170" s="6"/>
      <c r="P4170" s="11"/>
      <c r="Q4170" s="11">
        <v>363</v>
      </c>
      <c r="R4170" s="6" t="s">
        <v>25</v>
      </c>
      <c r="S4170" s="6" t="s">
        <v>26</v>
      </c>
      <c r="T4170" s="6" t="s">
        <v>249</v>
      </c>
      <c r="U4170" s="11">
        <v>2600000</v>
      </c>
      <c r="V4170" s="11">
        <v>1974</v>
      </c>
      <c r="W4170" s="11">
        <v>1000</v>
      </c>
      <c r="X4170" s="11">
        <v>7.8</v>
      </c>
      <c r="Y4170" s="11">
        <v>2.35</v>
      </c>
      <c r="Z4170" s="12">
        <v>12000</v>
      </c>
    </row>
    <row r="4171" spans="1:26" x14ac:dyDescent="0.25">
      <c r="A4171" s="8" t="s">
        <v>20</v>
      </c>
      <c r="B4171" s="9" t="s">
        <v>3488</v>
      </c>
      <c r="C4171" s="13">
        <v>166</v>
      </c>
      <c r="D4171" s="13">
        <v>97</v>
      </c>
      <c r="E4171" s="13">
        <v>17</v>
      </c>
      <c r="F4171" s="13">
        <v>74</v>
      </c>
      <c r="G4171" s="9" t="s">
        <v>4467</v>
      </c>
      <c r="H4171" s="13">
        <v>158</v>
      </c>
      <c r="I4171" s="13">
        <v>32600000</v>
      </c>
      <c r="J4171" s="9" t="s">
        <v>1786</v>
      </c>
      <c r="K4171" s="9" t="s">
        <v>2604</v>
      </c>
      <c r="L4171" s="9"/>
      <c r="M4171" s="13"/>
      <c r="N4171" s="13"/>
      <c r="O4171" s="9"/>
      <c r="P4171" s="13"/>
      <c r="Q4171" s="13">
        <v>326</v>
      </c>
      <c r="R4171" s="9" t="s">
        <v>25</v>
      </c>
      <c r="S4171" s="9" t="s">
        <v>26</v>
      </c>
      <c r="T4171" s="9" t="s">
        <v>249</v>
      </c>
      <c r="U4171" s="13">
        <v>1800000</v>
      </c>
      <c r="V4171" s="13">
        <v>1984</v>
      </c>
      <c r="W4171" s="13">
        <v>84</v>
      </c>
      <c r="X4171" s="13">
        <v>5.9</v>
      </c>
      <c r="Y4171" s="13">
        <v>1.85</v>
      </c>
      <c r="Z4171" s="14">
        <v>0</v>
      </c>
    </row>
    <row r="4172" spans="1:26" x14ac:dyDescent="0.25">
      <c r="A4172" s="5" t="s">
        <v>309</v>
      </c>
      <c r="B4172" s="6" t="s">
        <v>4468</v>
      </c>
      <c r="C4172" s="11">
        <v>269</v>
      </c>
      <c r="D4172" s="11">
        <v>82</v>
      </c>
      <c r="E4172" s="11">
        <v>84</v>
      </c>
      <c r="F4172" s="11">
        <v>46</v>
      </c>
      <c r="G4172" s="6" t="s">
        <v>4469</v>
      </c>
      <c r="H4172" s="11">
        <v>88</v>
      </c>
      <c r="I4172" s="11">
        <v>3826455</v>
      </c>
      <c r="J4172" s="6" t="s">
        <v>1074</v>
      </c>
      <c r="K4172" s="6"/>
      <c r="L4172" s="6"/>
      <c r="M4172" s="11"/>
      <c r="N4172" s="11"/>
      <c r="O4172" s="6"/>
      <c r="P4172" s="11"/>
      <c r="Q4172" s="11">
        <v>123</v>
      </c>
      <c r="R4172" s="6" t="s">
        <v>3222</v>
      </c>
      <c r="S4172" s="6" t="s">
        <v>3223</v>
      </c>
      <c r="T4172" s="6" t="s">
        <v>27</v>
      </c>
      <c r="U4172" s="11"/>
      <c r="V4172" s="11">
        <v>2013</v>
      </c>
      <c r="W4172" s="11">
        <v>64</v>
      </c>
      <c r="X4172" s="11">
        <v>7.4</v>
      </c>
      <c r="Y4172" s="11">
        <v>1.33</v>
      </c>
      <c r="Z4172" s="12">
        <v>17000</v>
      </c>
    </row>
    <row r="4173" spans="1:26" x14ac:dyDescent="0.25">
      <c r="A4173" s="8" t="s">
        <v>20</v>
      </c>
      <c r="B4173" s="9" t="s">
        <v>3016</v>
      </c>
      <c r="C4173" s="13">
        <v>29</v>
      </c>
      <c r="D4173" s="13">
        <v>140</v>
      </c>
      <c r="E4173" s="13">
        <v>133</v>
      </c>
      <c r="F4173" s="13">
        <v>239</v>
      </c>
      <c r="G4173" s="9" t="s">
        <v>3625</v>
      </c>
      <c r="H4173" s="13">
        <v>443</v>
      </c>
      <c r="I4173" s="13">
        <v>3130592</v>
      </c>
      <c r="J4173" s="9" t="s">
        <v>1074</v>
      </c>
      <c r="K4173" s="9" t="s">
        <v>4459</v>
      </c>
      <c r="L4173" s="9"/>
      <c r="M4173" s="13"/>
      <c r="N4173" s="13"/>
      <c r="O4173" s="9"/>
      <c r="P4173" s="13"/>
      <c r="Q4173" s="13">
        <v>69</v>
      </c>
      <c r="R4173" s="9" t="s">
        <v>25</v>
      </c>
      <c r="S4173" s="9" t="s">
        <v>34</v>
      </c>
      <c r="T4173" s="9" t="s">
        <v>249</v>
      </c>
      <c r="U4173" s="13">
        <v>2600000</v>
      </c>
      <c r="V4173" s="13">
        <v>1987</v>
      </c>
      <c r="W4173" s="13">
        <v>249</v>
      </c>
      <c r="X4173" s="13">
        <v>7.8</v>
      </c>
      <c r="Y4173" s="13">
        <v>1.66</v>
      </c>
      <c r="Z4173" s="14">
        <v>963</v>
      </c>
    </row>
    <row r="4174" spans="1:26" x14ac:dyDescent="0.25">
      <c r="A4174" s="5" t="s">
        <v>20</v>
      </c>
      <c r="B4174" s="6" t="s">
        <v>4470</v>
      </c>
      <c r="C4174" s="11">
        <v>20</v>
      </c>
      <c r="D4174" s="11">
        <v>86</v>
      </c>
      <c r="E4174" s="11">
        <v>3</v>
      </c>
      <c r="F4174" s="11">
        <v>327</v>
      </c>
      <c r="G4174" s="6" t="s">
        <v>4471</v>
      </c>
      <c r="H4174" s="11">
        <v>833</v>
      </c>
      <c r="I4174" s="11">
        <v>475000</v>
      </c>
      <c r="J4174" s="6" t="s">
        <v>599</v>
      </c>
      <c r="K4174" s="6" t="s">
        <v>5506</v>
      </c>
      <c r="L4174" s="6"/>
      <c r="M4174" s="11"/>
      <c r="N4174" s="11"/>
      <c r="O4174" s="6"/>
      <c r="P4174" s="11"/>
      <c r="Q4174" s="11">
        <v>53</v>
      </c>
      <c r="R4174" s="6" t="s">
        <v>25</v>
      </c>
      <c r="S4174" s="6" t="s">
        <v>26</v>
      </c>
      <c r="T4174" s="6" t="s">
        <v>249</v>
      </c>
      <c r="U4174" s="11">
        <v>2800000</v>
      </c>
      <c r="V4174" s="11">
        <v>2006</v>
      </c>
      <c r="W4174" s="11">
        <v>549</v>
      </c>
      <c r="X4174" s="11">
        <v>6</v>
      </c>
      <c r="Y4174" s="11"/>
      <c r="Z4174" s="12">
        <v>323</v>
      </c>
    </row>
    <row r="4175" spans="1:26" x14ac:dyDescent="0.25">
      <c r="A4175" s="8" t="s">
        <v>20</v>
      </c>
      <c r="B4175" s="9" t="s">
        <v>2090</v>
      </c>
      <c r="C4175" s="13">
        <v>107</v>
      </c>
      <c r="D4175" s="13">
        <v>109</v>
      </c>
      <c r="E4175" s="13">
        <v>7</v>
      </c>
      <c r="F4175" s="13">
        <v>1000</v>
      </c>
      <c r="G4175" s="9" t="s">
        <v>320</v>
      </c>
      <c r="H4175" s="13">
        <v>40000</v>
      </c>
      <c r="I4175" s="13">
        <v>10654581</v>
      </c>
      <c r="J4175" s="9" t="s">
        <v>1074</v>
      </c>
      <c r="K4175" s="9" t="s">
        <v>2970</v>
      </c>
      <c r="L4175" s="9" t="s">
        <v>2604</v>
      </c>
      <c r="M4175" s="13"/>
      <c r="N4175" s="13"/>
      <c r="O4175" s="9"/>
      <c r="P4175" s="13"/>
      <c r="Q4175" s="13">
        <v>260</v>
      </c>
      <c r="R4175" s="9" t="s">
        <v>25</v>
      </c>
      <c r="S4175" s="9" t="s">
        <v>26</v>
      </c>
      <c r="T4175" s="9" t="s">
        <v>249</v>
      </c>
      <c r="U4175" s="13">
        <v>34000000</v>
      </c>
      <c r="V4175" s="13">
        <v>1999</v>
      </c>
      <c r="W4175" s="13">
        <v>9000</v>
      </c>
      <c r="X4175" s="13">
        <v>5.3</v>
      </c>
      <c r="Y4175" s="13">
        <v>1.85</v>
      </c>
      <c r="Z4175" s="14">
        <v>1000</v>
      </c>
    </row>
    <row r="4176" spans="1:26" x14ac:dyDescent="0.25">
      <c r="A4176" s="5" t="s">
        <v>20</v>
      </c>
      <c r="B4176" s="6" t="s">
        <v>4472</v>
      </c>
      <c r="C4176" s="11">
        <v>74</v>
      </c>
      <c r="D4176" s="11">
        <v>105</v>
      </c>
      <c r="E4176" s="11">
        <v>147</v>
      </c>
      <c r="F4176" s="11">
        <v>28</v>
      </c>
      <c r="G4176" s="6" t="s">
        <v>4473</v>
      </c>
      <c r="H4176" s="11">
        <v>52</v>
      </c>
      <c r="I4176" s="11">
        <v>2276368</v>
      </c>
      <c r="J4176" s="6" t="s">
        <v>41</v>
      </c>
      <c r="K4176" s="6" t="s">
        <v>5155</v>
      </c>
      <c r="L4176" s="6" t="s">
        <v>5506</v>
      </c>
      <c r="M4176" s="11"/>
      <c r="N4176" s="11"/>
      <c r="O4176" s="6"/>
      <c r="P4176" s="11"/>
      <c r="Q4176" s="11">
        <v>37</v>
      </c>
      <c r="R4176" s="6" t="s">
        <v>25</v>
      </c>
      <c r="S4176" s="6" t="s">
        <v>26</v>
      </c>
      <c r="T4176" s="6" t="s">
        <v>27</v>
      </c>
      <c r="U4176" s="11"/>
      <c r="V4176" s="11">
        <v>2004</v>
      </c>
      <c r="W4176" s="11">
        <v>52</v>
      </c>
      <c r="X4176" s="11">
        <v>7.9</v>
      </c>
      <c r="Y4176" s="11"/>
      <c r="Z4176" s="12">
        <v>0</v>
      </c>
    </row>
    <row r="4177" spans="1:26" x14ac:dyDescent="0.25">
      <c r="A4177" s="8" t="s">
        <v>20</v>
      </c>
      <c r="B4177" s="9" t="s">
        <v>4474</v>
      </c>
      <c r="C4177" s="13">
        <v>173</v>
      </c>
      <c r="D4177" s="13">
        <v>66</v>
      </c>
      <c r="E4177" s="13">
        <v>76</v>
      </c>
      <c r="F4177" s="13">
        <v>36</v>
      </c>
      <c r="G4177" s="9" t="s">
        <v>4474</v>
      </c>
      <c r="H4177" s="13">
        <v>123</v>
      </c>
      <c r="I4177" s="13">
        <v>38108</v>
      </c>
      <c r="J4177" s="9" t="s">
        <v>1786</v>
      </c>
      <c r="K4177" s="9" t="s">
        <v>5505</v>
      </c>
      <c r="L4177" s="9" t="s">
        <v>2970</v>
      </c>
      <c r="M4177" s="13" t="s">
        <v>2604</v>
      </c>
      <c r="N4177" s="13"/>
      <c r="O4177" s="9"/>
      <c r="P4177" s="13"/>
      <c r="Q4177" s="13">
        <v>124</v>
      </c>
      <c r="R4177" s="9" t="s">
        <v>919</v>
      </c>
      <c r="S4177" s="9" t="s">
        <v>1121</v>
      </c>
      <c r="T4177" s="9" t="s">
        <v>249</v>
      </c>
      <c r="U4177" s="13">
        <v>2600000</v>
      </c>
      <c r="V4177" s="13">
        <v>2007</v>
      </c>
      <c r="W4177" s="13">
        <v>76</v>
      </c>
      <c r="X4177" s="13">
        <v>7.2</v>
      </c>
      <c r="Y4177" s="13">
        <v>1.85</v>
      </c>
      <c r="Z4177" s="14">
        <v>0</v>
      </c>
    </row>
    <row r="4178" spans="1:26" x14ac:dyDescent="0.25">
      <c r="A4178" s="5" t="s">
        <v>20</v>
      </c>
      <c r="B4178" s="6" t="s">
        <v>4475</v>
      </c>
      <c r="C4178" s="11">
        <v>5</v>
      </c>
      <c r="D4178" s="11">
        <v>99</v>
      </c>
      <c r="E4178" s="11">
        <v>0</v>
      </c>
      <c r="F4178" s="11">
        <v>4</v>
      </c>
      <c r="G4178" s="6" t="s">
        <v>4476</v>
      </c>
      <c r="H4178" s="11">
        <v>11</v>
      </c>
      <c r="I4178" s="11"/>
      <c r="J4178" s="6" t="s">
        <v>497</v>
      </c>
      <c r="K4178" s="6" t="s">
        <v>378</v>
      </c>
      <c r="L4178" s="6" t="s">
        <v>599</v>
      </c>
      <c r="M4178" s="11"/>
      <c r="N4178" s="11"/>
      <c r="O4178" s="6"/>
      <c r="P4178" s="11"/>
      <c r="Q4178" s="11">
        <v>4</v>
      </c>
      <c r="R4178" s="6" t="s">
        <v>687</v>
      </c>
      <c r="S4178" s="6" t="s">
        <v>356</v>
      </c>
      <c r="T4178" s="6" t="s">
        <v>42</v>
      </c>
      <c r="U4178" s="11">
        <v>15000000</v>
      </c>
      <c r="V4178" s="11">
        <v>2009</v>
      </c>
      <c r="W4178" s="11">
        <v>4</v>
      </c>
      <c r="X4178" s="11">
        <v>7.4</v>
      </c>
      <c r="Y4178" s="11">
        <v>2.35</v>
      </c>
      <c r="Z4178" s="12">
        <v>30</v>
      </c>
    </row>
    <row r="4179" spans="1:26" x14ac:dyDescent="0.25">
      <c r="A4179" s="8" t="s">
        <v>20</v>
      </c>
      <c r="B4179" s="9" t="s">
        <v>4478</v>
      </c>
      <c r="C4179" s="13">
        <v>66</v>
      </c>
      <c r="D4179" s="13">
        <v>100</v>
      </c>
      <c r="E4179" s="13">
        <v>6</v>
      </c>
      <c r="F4179" s="13">
        <v>209</v>
      </c>
      <c r="G4179" s="9" t="s">
        <v>800</v>
      </c>
      <c r="H4179" s="13">
        <v>331</v>
      </c>
      <c r="I4179" s="13"/>
      <c r="J4179" s="9" t="s">
        <v>1786</v>
      </c>
      <c r="K4179" s="9" t="s">
        <v>2604</v>
      </c>
      <c r="L4179" s="9"/>
      <c r="M4179" s="13"/>
      <c r="N4179" s="13"/>
      <c r="O4179" s="9"/>
      <c r="P4179" s="13"/>
      <c r="Q4179" s="13">
        <v>47</v>
      </c>
      <c r="R4179" s="9" t="s">
        <v>25</v>
      </c>
      <c r="S4179" s="9" t="s">
        <v>26</v>
      </c>
      <c r="T4179" s="9" t="s">
        <v>249</v>
      </c>
      <c r="U4179" s="13">
        <v>2600000</v>
      </c>
      <c r="V4179" s="13">
        <v>2007</v>
      </c>
      <c r="W4179" s="13">
        <v>272</v>
      </c>
      <c r="X4179" s="13">
        <v>5.3</v>
      </c>
      <c r="Y4179" s="13">
        <v>1.85</v>
      </c>
      <c r="Z4179" s="14">
        <v>254</v>
      </c>
    </row>
    <row r="4180" spans="1:26" x14ac:dyDescent="0.25">
      <c r="A4180" s="5" t="s">
        <v>20</v>
      </c>
      <c r="B4180" s="6" t="s">
        <v>4479</v>
      </c>
      <c r="C4180" s="11">
        <v>169</v>
      </c>
      <c r="D4180" s="11">
        <v>103</v>
      </c>
      <c r="E4180" s="11">
        <v>134</v>
      </c>
      <c r="F4180" s="11">
        <v>390</v>
      </c>
      <c r="G4180" s="6" t="s">
        <v>1740</v>
      </c>
      <c r="H4180" s="11">
        <v>804</v>
      </c>
      <c r="I4180" s="11"/>
      <c r="J4180" s="6" t="s">
        <v>599</v>
      </c>
      <c r="K4180" s="6" t="s">
        <v>3976</v>
      </c>
      <c r="L4180" s="6" t="s">
        <v>4459</v>
      </c>
      <c r="M4180" s="11"/>
      <c r="N4180" s="11"/>
      <c r="O4180" s="6"/>
      <c r="P4180" s="11"/>
      <c r="Q4180" s="11">
        <v>568</v>
      </c>
      <c r="R4180" s="6" t="s">
        <v>25</v>
      </c>
      <c r="S4180" s="6" t="s">
        <v>26</v>
      </c>
      <c r="T4180" s="6" t="s">
        <v>1704</v>
      </c>
      <c r="U4180" s="11">
        <v>2540800</v>
      </c>
      <c r="V4180" s="11">
        <v>1952</v>
      </c>
      <c r="W4180" s="11">
        <v>786</v>
      </c>
      <c r="X4180" s="11">
        <v>8.3000000000000007</v>
      </c>
      <c r="Y4180" s="11">
        <v>1.37</v>
      </c>
      <c r="Z4180" s="12">
        <v>0</v>
      </c>
    </row>
    <row r="4181" spans="1:26" x14ac:dyDescent="0.25">
      <c r="A4181" s="8" t="s">
        <v>20</v>
      </c>
      <c r="B4181" s="9" t="s">
        <v>4480</v>
      </c>
      <c r="C4181" s="13">
        <v>13</v>
      </c>
      <c r="D4181" s="13">
        <v>97</v>
      </c>
      <c r="E4181" s="13">
        <v>65</v>
      </c>
      <c r="F4181" s="13">
        <v>0</v>
      </c>
      <c r="G4181" s="9" t="s">
        <v>4481</v>
      </c>
      <c r="H4181" s="13">
        <v>65</v>
      </c>
      <c r="I4181" s="13"/>
      <c r="J4181" s="9" t="s">
        <v>41</v>
      </c>
      <c r="K4181" s="9"/>
      <c r="L4181" s="9"/>
      <c r="M4181" s="13"/>
      <c r="N4181" s="13"/>
      <c r="O4181" s="9"/>
      <c r="P4181" s="13"/>
      <c r="Q4181" s="13">
        <v>25</v>
      </c>
      <c r="R4181" s="9" t="s">
        <v>25</v>
      </c>
      <c r="S4181" s="9" t="s">
        <v>163</v>
      </c>
      <c r="T4181" s="9" t="s">
        <v>42</v>
      </c>
      <c r="U4181" s="13">
        <v>2500000</v>
      </c>
      <c r="V4181" s="13">
        <v>2010</v>
      </c>
      <c r="W4181" s="13">
        <v>2</v>
      </c>
      <c r="X4181" s="13">
        <v>7.6</v>
      </c>
      <c r="Y4181" s="13"/>
      <c r="Z4181" s="14">
        <v>10000</v>
      </c>
    </row>
    <row r="4182" spans="1:26" x14ac:dyDescent="0.25">
      <c r="A4182" s="5" t="s">
        <v>20</v>
      </c>
      <c r="B4182" s="6" t="s">
        <v>4055</v>
      </c>
      <c r="C4182" s="11">
        <v>129</v>
      </c>
      <c r="D4182" s="11">
        <v>86</v>
      </c>
      <c r="E4182" s="11">
        <v>89</v>
      </c>
      <c r="F4182" s="11">
        <v>555</v>
      </c>
      <c r="G4182" s="6" t="s">
        <v>2852</v>
      </c>
      <c r="H4182" s="11">
        <v>713</v>
      </c>
      <c r="I4182" s="11">
        <v>40041683</v>
      </c>
      <c r="J4182" s="6" t="s">
        <v>599</v>
      </c>
      <c r="K4182" s="6" t="s">
        <v>478</v>
      </c>
      <c r="L4182" s="6"/>
      <c r="M4182" s="11"/>
      <c r="N4182" s="11"/>
      <c r="O4182" s="6"/>
      <c r="P4182" s="11"/>
      <c r="Q4182" s="11">
        <v>107</v>
      </c>
      <c r="R4182" s="6" t="s">
        <v>25</v>
      </c>
      <c r="S4182" s="6" t="s">
        <v>26</v>
      </c>
      <c r="T4182" s="6" t="s">
        <v>249</v>
      </c>
      <c r="U4182" s="11">
        <v>2500000</v>
      </c>
      <c r="V4182" s="11">
        <v>2013</v>
      </c>
      <c r="W4182" s="11">
        <v>584</v>
      </c>
      <c r="X4182" s="11">
        <v>5.0999999999999996</v>
      </c>
      <c r="Y4182" s="11">
        <v>1.85</v>
      </c>
      <c r="Z4182" s="12">
        <v>0</v>
      </c>
    </row>
    <row r="4183" spans="1:26" x14ac:dyDescent="0.25">
      <c r="A4183" s="8" t="s">
        <v>20</v>
      </c>
      <c r="B4183" s="9" t="s">
        <v>4482</v>
      </c>
      <c r="C4183" s="13">
        <v>30</v>
      </c>
      <c r="D4183" s="13">
        <v>87</v>
      </c>
      <c r="E4183" s="13">
        <v>67</v>
      </c>
      <c r="F4183" s="13">
        <v>67</v>
      </c>
      <c r="G4183" s="9" t="s">
        <v>4483</v>
      </c>
      <c r="H4183" s="13">
        <v>871</v>
      </c>
      <c r="I4183" s="13">
        <v>33349949</v>
      </c>
      <c r="J4183" s="9" t="s">
        <v>41</v>
      </c>
      <c r="K4183" s="9"/>
      <c r="L4183" s="9"/>
      <c r="M4183" s="13"/>
      <c r="N4183" s="13"/>
      <c r="O4183" s="9"/>
      <c r="P4183" s="13"/>
      <c r="Q4183" s="13">
        <v>199</v>
      </c>
      <c r="R4183" s="9" t="s">
        <v>25</v>
      </c>
      <c r="S4183" s="9" t="s">
        <v>26</v>
      </c>
      <c r="T4183" s="9" t="s">
        <v>54</v>
      </c>
      <c r="U4183" s="13">
        <v>2500000</v>
      </c>
      <c r="V4183" s="13">
        <v>2012</v>
      </c>
      <c r="W4183" s="13">
        <v>118</v>
      </c>
      <c r="X4183" s="13">
        <v>5.0999999999999996</v>
      </c>
      <c r="Y4183" s="13">
        <v>1.85</v>
      </c>
      <c r="Z4183" s="14">
        <v>0</v>
      </c>
    </row>
    <row r="4184" spans="1:26" x14ac:dyDescent="0.25">
      <c r="A4184" s="5" t="s">
        <v>20</v>
      </c>
      <c r="B4184" s="6" t="s">
        <v>3067</v>
      </c>
      <c r="C4184" s="11">
        <v>220</v>
      </c>
      <c r="D4184" s="11">
        <v>119</v>
      </c>
      <c r="E4184" s="11">
        <v>0</v>
      </c>
      <c r="F4184" s="11">
        <v>593</v>
      </c>
      <c r="G4184" s="6" t="s">
        <v>973</v>
      </c>
      <c r="H4184" s="11">
        <v>908</v>
      </c>
      <c r="I4184" s="11">
        <v>33386128</v>
      </c>
      <c r="J4184" s="6" t="s">
        <v>1786</v>
      </c>
      <c r="K4184" s="6"/>
      <c r="L4184" s="6"/>
      <c r="M4184" s="11"/>
      <c r="N4184" s="11"/>
      <c r="O4184" s="6"/>
      <c r="P4184" s="11"/>
      <c r="Q4184" s="11">
        <v>491</v>
      </c>
      <c r="R4184" s="6" t="s">
        <v>25</v>
      </c>
      <c r="S4184" s="6" t="s">
        <v>26</v>
      </c>
      <c r="T4184" s="6" t="s">
        <v>249</v>
      </c>
      <c r="U4184" s="11">
        <v>15000000</v>
      </c>
      <c r="V4184" s="11">
        <v>2009</v>
      </c>
      <c r="W4184" s="11">
        <v>764</v>
      </c>
      <c r="X4184" s="11">
        <v>4.9000000000000004</v>
      </c>
      <c r="Y4184" s="11">
        <v>1.85</v>
      </c>
      <c r="Z4184" s="12">
        <v>3000</v>
      </c>
    </row>
    <row r="4185" spans="1:26" x14ac:dyDescent="0.25">
      <c r="A4185" s="8" t="s">
        <v>20</v>
      </c>
      <c r="B4185" s="9" t="s">
        <v>145</v>
      </c>
      <c r="C4185" s="13">
        <v>75</v>
      </c>
      <c r="D4185" s="13">
        <v>149</v>
      </c>
      <c r="E4185" s="13">
        <v>15000</v>
      </c>
      <c r="F4185" s="13">
        <v>982</v>
      </c>
      <c r="G4185" s="9" t="s">
        <v>320</v>
      </c>
      <c r="H4185" s="13">
        <v>15000</v>
      </c>
      <c r="I4185" s="13">
        <v>25809813</v>
      </c>
      <c r="J4185" s="9" t="s">
        <v>599</v>
      </c>
      <c r="K4185" s="9" t="s">
        <v>1074</v>
      </c>
      <c r="L4185" s="9" t="s">
        <v>2909</v>
      </c>
      <c r="M4185" s="13"/>
      <c r="N4185" s="13"/>
      <c r="O4185" s="9"/>
      <c r="P4185" s="13"/>
      <c r="Q4185" s="13">
        <v>212</v>
      </c>
      <c r="R4185" s="9" t="s">
        <v>25</v>
      </c>
      <c r="S4185" s="9" t="s">
        <v>26</v>
      </c>
      <c r="T4185" s="9" t="s">
        <v>54</v>
      </c>
      <c r="U4185" s="13">
        <v>26000000</v>
      </c>
      <c r="V4185" s="13">
        <v>1996</v>
      </c>
      <c r="W4185" s="13">
        <v>9000</v>
      </c>
      <c r="X4185" s="13">
        <v>6.9</v>
      </c>
      <c r="Y4185" s="13">
        <v>1.37</v>
      </c>
      <c r="Z4185" s="14">
        <v>0</v>
      </c>
    </row>
    <row r="4186" spans="1:26" x14ac:dyDescent="0.25">
      <c r="A4186" s="5" t="s">
        <v>20</v>
      </c>
      <c r="B4186" s="6" t="s">
        <v>4484</v>
      </c>
      <c r="C4186" s="11">
        <v>162</v>
      </c>
      <c r="D4186" s="11">
        <v>98</v>
      </c>
      <c r="E4186" s="11">
        <v>24</v>
      </c>
      <c r="F4186" s="11">
        <v>67</v>
      </c>
      <c r="G4186" s="6" t="s">
        <v>2552</v>
      </c>
      <c r="H4186" s="11">
        <v>381</v>
      </c>
      <c r="I4186" s="11">
        <v>14400000</v>
      </c>
      <c r="J4186" s="6" t="s">
        <v>1786</v>
      </c>
      <c r="K4186" s="6" t="s">
        <v>5505</v>
      </c>
      <c r="L4186" s="6" t="s">
        <v>2970</v>
      </c>
      <c r="M4186" s="11"/>
      <c r="N4186" s="11"/>
      <c r="O4186" s="6"/>
      <c r="P4186" s="11"/>
      <c r="Q4186" s="11">
        <v>532</v>
      </c>
      <c r="R4186" s="6" t="s">
        <v>25</v>
      </c>
      <c r="S4186" s="6" t="s">
        <v>26</v>
      </c>
      <c r="T4186" s="6" t="s">
        <v>249</v>
      </c>
      <c r="U4186" s="11">
        <v>2500000</v>
      </c>
      <c r="V4186" s="11">
        <v>1982</v>
      </c>
      <c r="W4186" s="11">
        <v>128</v>
      </c>
      <c r="X4186" s="11">
        <v>4.5999999999999996</v>
      </c>
      <c r="Y4186" s="11">
        <v>2.35</v>
      </c>
      <c r="Z4186" s="12">
        <v>0</v>
      </c>
    </row>
    <row r="4187" spans="1:26" x14ac:dyDescent="0.25">
      <c r="A4187" s="8" t="s">
        <v>20</v>
      </c>
      <c r="B4187" s="9" t="s">
        <v>4485</v>
      </c>
      <c r="C4187" s="13">
        <v>74</v>
      </c>
      <c r="D4187" s="13">
        <v>98</v>
      </c>
      <c r="E4187" s="13">
        <v>11</v>
      </c>
      <c r="F4187" s="13">
        <v>450</v>
      </c>
      <c r="G4187" s="9" t="s">
        <v>1554</v>
      </c>
      <c r="H4187" s="13">
        <v>595</v>
      </c>
      <c r="I4187" s="13"/>
      <c r="J4187" s="9" t="s">
        <v>497</v>
      </c>
      <c r="K4187" s="9" t="s">
        <v>2970</v>
      </c>
      <c r="L4187" s="9"/>
      <c r="M4187" s="13"/>
      <c r="N4187" s="13"/>
      <c r="O4187" s="9"/>
      <c r="P4187" s="13"/>
      <c r="Q4187" s="13">
        <v>92</v>
      </c>
      <c r="R4187" s="9" t="s">
        <v>25</v>
      </c>
      <c r="S4187" s="9" t="s">
        <v>26</v>
      </c>
      <c r="T4187" s="9" t="s">
        <v>126</v>
      </c>
      <c r="U4187" s="13">
        <v>2500000</v>
      </c>
      <c r="V4187" s="13">
        <v>1971</v>
      </c>
      <c r="W4187" s="13">
        <v>521</v>
      </c>
      <c r="X4187" s="13">
        <v>6.3</v>
      </c>
      <c r="Y4187" s="13">
        <v>2.35</v>
      </c>
      <c r="Z4187" s="14">
        <v>819</v>
      </c>
    </row>
    <row r="4188" spans="1:26" x14ac:dyDescent="0.25">
      <c r="A4188" s="5" t="s">
        <v>309</v>
      </c>
      <c r="B4188" s="6" t="s">
        <v>3428</v>
      </c>
      <c r="C4188" s="11">
        <v>65</v>
      </c>
      <c r="D4188" s="11">
        <v>112</v>
      </c>
      <c r="E4188" s="11">
        <v>58</v>
      </c>
      <c r="F4188" s="11">
        <v>124</v>
      </c>
      <c r="G4188" s="6" t="s">
        <v>4486</v>
      </c>
      <c r="H4188" s="11">
        <v>617</v>
      </c>
      <c r="I4188" s="11"/>
      <c r="J4188" s="6" t="s">
        <v>1074</v>
      </c>
      <c r="K4188" s="6"/>
      <c r="L4188" s="6"/>
      <c r="M4188" s="11"/>
      <c r="N4188" s="11"/>
      <c r="O4188" s="6"/>
      <c r="P4188" s="11"/>
      <c r="Q4188" s="11">
        <v>120</v>
      </c>
      <c r="R4188" s="6" t="s">
        <v>25</v>
      </c>
      <c r="S4188" s="6" t="s">
        <v>26</v>
      </c>
      <c r="T4188" s="6" t="s">
        <v>1704</v>
      </c>
      <c r="U4188" s="11">
        <v>2500000</v>
      </c>
      <c r="V4188" s="11">
        <v>1963</v>
      </c>
      <c r="W4188" s="11">
        <v>189</v>
      </c>
      <c r="X4188" s="11">
        <v>7.9</v>
      </c>
      <c r="Y4188" s="11">
        <v>2.35</v>
      </c>
      <c r="Z4188" s="12">
        <v>1000</v>
      </c>
    </row>
    <row r="4189" spans="1:26" x14ac:dyDescent="0.25">
      <c r="A4189" s="8" t="s">
        <v>20</v>
      </c>
      <c r="B4189" s="9" t="s">
        <v>4487</v>
      </c>
      <c r="C4189" s="13">
        <v>26</v>
      </c>
      <c r="D4189" s="13">
        <v>75</v>
      </c>
      <c r="E4189" s="13">
        <v>15</v>
      </c>
      <c r="F4189" s="13">
        <v>36</v>
      </c>
      <c r="G4189" s="9" t="s">
        <v>4488</v>
      </c>
      <c r="H4189" s="13">
        <v>1000</v>
      </c>
      <c r="I4189" s="13">
        <v>32230907</v>
      </c>
      <c r="J4189" s="9" t="s">
        <v>599</v>
      </c>
      <c r="K4189" s="9" t="s">
        <v>41</v>
      </c>
      <c r="L4189" s="9"/>
      <c r="M4189" s="13"/>
      <c r="N4189" s="13"/>
      <c r="O4189" s="9"/>
      <c r="P4189" s="13"/>
      <c r="Q4189" s="13">
        <v>30</v>
      </c>
      <c r="R4189" s="9" t="s">
        <v>25</v>
      </c>
      <c r="S4189" s="9" t="s">
        <v>26</v>
      </c>
      <c r="T4189" s="9" t="s">
        <v>249</v>
      </c>
      <c r="U4189" s="13">
        <v>2500000</v>
      </c>
      <c r="V4189" s="13">
        <v>2013</v>
      </c>
      <c r="W4189" s="13">
        <v>309</v>
      </c>
      <c r="X4189" s="13">
        <v>6.7</v>
      </c>
      <c r="Y4189" s="13">
        <v>1.85</v>
      </c>
      <c r="Z4189" s="14">
        <v>0</v>
      </c>
    </row>
    <row r="4190" spans="1:26" x14ac:dyDescent="0.25">
      <c r="A4190" s="5" t="s">
        <v>20</v>
      </c>
      <c r="B4190" s="6" t="s">
        <v>1708</v>
      </c>
      <c r="C4190" s="11">
        <v>63</v>
      </c>
      <c r="D4190" s="11">
        <v>104</v>
      </c>
      <c r="E4190" s="11">
        <v>835</v>
      </c>
      <c r="F4190" s="11">
        <v>535</v>
      </c>
      <c r="G4190" s="6" t="s">
        <v>651</v>
      </c>
      <c r="H4190" s="11">
        <v>18000</v>
      </c>
      <c r="I4190" s="11">
        <v>6401336</v>
      </c>
      <c r="J4190" s="6" t="s">
        <v>1074</v>
      </c>
      <c r="K4190" s="6"/>
      <c r="L4190" s="6"/>
      <c r="M4190" s="11"/>
      <c r="N4190" s="11"/>
      <c r="O4190" s="6"/>
      <c r="P4190" s="11"/>
      <c r="Q4190" s="11">
        <v>153</v>
      </c>
      <c r="R4190" s="6" t="s">
        <v>25</v>
      </c>
      <c r="S4190" s="6" t="s">
        <v>26</v>
      </c>
      <c r="T4190" s="6" t="s">
        <v>249</v>
      </c>
      <c r="U4190" s="11">
        <v>2500000</v>
      </c>
      <c r="V4190" s="11">
        <v>1991</v>
      </c>
      <c r="W4190" s="11">
        <v>595</v>
      </c>
      <c r="X4190" s="11">
        <v>7.1</v>
      </c>
      <c r="Y4190" s="11">
        <v>1.78</v>
      </c>
      <c r="Z4190" s="12">
        <v>0</v>
      </c>
    </row>
    <row r="4191" spans="1:26" x14ac:dyDescent="0.25">
      <c r="A4191" s="8" t="s">
        <v>20</v>
      </c>
      <c r="B4191" s="9" t="s">
        <v>3923</v>
      </c>
      <c r="C4191" s="13">
        <v>205</v>
      </c>
      <c r="D4191" s="13">
        <v>102</v>
      </c>
      <c r="E4191" s="13">
        <v>0</v>
      </c>
      <c r="F4191" s="13">
        <v>294</v>
      </c>
      <c r="G4191" s="9" t="s">
        <v>1280</v>
      </c>
      <c r="H4191" s="13">
        <v>625</v>
      </c>
      <c r="I4191" s="13">
        <v>26781723</v>
      </c>
      <c r="J4191" s="9" t="s">
        <v>599</v>
      </c>
      <c r="K4191" s="9" t="s">
        <v>1074</v>
      </c>
      <c r="L4191" s="9" t="s">
        <v>4459</v>
      </c>
      <c r="M4191" s="13"/>
      <c r="N4191" s="13"/>
      <c r="O4191" s="9"/>
      <c r="P4191" s="13"/>
      <c r="Q4191" s="13">
        <v>978</v>
      </c>
      <c r="R4191" s="9" t="s">
        <v>25</v>
      </c>
      <c r="S4191" s="9" t="s">
        <v>26</v>
      </c>
      <c r="T4191" s="9" t="s">
        <v>249</v>
      </c>
      <c r="U4191" s="13">
        <v>2500000</v>
      </c>
      <c r="V4191" s="13">
        <v>2004</v>
      </c>
      <c r="W4191" s="13">
        <v>379</v>
      </c>
      <c r="X4191" s="13">
        <v>7.6</v>
      </c>
      <c r="Y4191" s="13">
        <v>2.35</v>
      </c>
      <c r="Z4191" s="14">
        <v>0</v>
      </c>
    </row>
    <row r="4192" spans="1:26" x14ac:dyDescent="0.25">
      <c r="A4192" s="5" t="s">
        <v>20</v>
      </c>
      <c r="B4192" s="6" t="s">
        <v>2369</v>
      </c>
      <c r="C4192" s="11">
        <v>121</v>
      </c>
      <c r="D4192" s="11">
        <v>105</v>
      </c>
      <c r="E4192" s="11">
        <v>0</v>
      </c>
      <c r="F4192" s="11">
        <v>4</v>
      </c>
      <c r="G4192" s="6" t="s">
        <v>4489</v>
      </c>
      <c r="H4192" s="11">
        <v>15</v>
      </c>
      <c r="I4192" s="11">
        <v>5400000</v>
      </c>
      <c r="J4192" s="6" t="s">
        <v>1074</v>
      </c>
      <c r="K4192" s="6" t="s">
        <v>4459</v>
      </c>
      <c r="L4192" s="6"/>
      <c r="M4192" s="11"/>
      <c r="N4192" s="11"/>
      <c r="O4192" s="6"/>
      <c r="P4192" s="11"/>
      <c r="Q4192" s="11">
        <v>395</v>
      </c>
      <c r="R4192" s="6" t="s">
        <v>25</v>
      </c>
      <c r="S4192" s="6" t="s">
        <v>26</v>
      </c>
      <c r="T4192" s="6" t="s">
        <v>249</v>
      </c>
      <c r="U4192" s="11">
        <v>2500000</v>
      </c>
      <c r="V4192" s="11">
        <v>1995</v>
      </c>
      <c r="W4192" s="11">
        <v>12</v>
      </c>
      <c r="X4192" s="11">
        <v>8.1</v>
      </c>
      <c r="Y4192" s="11">
        <v>1.85</v>
      </c>
      <c r="Z4192" s="12">
        <v>22000</v>
      </c>
    </row>
    <row r="4193" spans="1:26" x14ac:dyDescent="0.25">
      <c r="A4193" s="8" t="s">
        <v>20</v>
      </c>
      <c r="B4193" s="9" t="s">
        <v>4490</v>
      </c>
      <c r="C4193" s="13">
        <v>9</v>
      </c>
      <c r="D4193" s="13">
        <v>99</v>
      </c>
      <c r="E4193" s="13">
        <v>0</v>
      </c>
      <c r="F4193" s="13">
        <v>6</v>
      </c>
      <c r="G4193" s="9" t="s">
        <v>4491</v>
      </c>
      <c r="H4193" s="13">
        <v>50</v>
      </c>
      <c r="I4193" s="13"/>
      <c r="J4193" s="9" t="s">
        <v>497</v>
      </c>
      <c r="K4193" s="9" t="s">
        <v>1074</v>
      </c>
      <c r="L4193" s="9" t="s">
        <v>1786</v>
      </c>
      <c r="M4193" s="13" t="s">
        <v>2604</v>
      </c>
      <c r="N4193" s="13"/>
      <c r="O4193" s="9"/>
      <c r="P4193" s="13"/>
      <c r="Q4193" s="13">
        <v>5</v>
      </c>
      <c r="R4193" s="9" t="s">
        <v>537</v>
      </c>
      <c r="S4193" s="9" t="s">
        <v>121</v>
      </c>
      <c r="T4193" s="9" t="s">
        <v>42</v>
      </c>
      <c r="U4193" s="13">
        <v>3200000</v>
      </c>
      <c r="V4193" s="13">
        <v>2003</v>
      </c>
      <c r="W4193" s="13">
        <v>16</v>
      </c>
      <c r="X4193" s="13">
        <v>6.6</v>
      </c>
      <c r="Y4193" s="13">
        <v>1.85</v>
      </c>
      <c r="Z4193" s="14">
        <v>39</v>
      </c>
    </row>
    <row r="4194" spans="1:26" x14ac:dyDescent="0.25">
      <c r="A4194" s="5" t="s">
        <v>20</v>
      </c>
      <c r="B4194" s="6" t="s">
        <v>4492</v>
      </c>
      <c r="C4194" s="11">
        <v>74</v>
      </c>
      <c r="D4194" s="11">
        <v>107</v>
      </c>
      <c r="E4194" s="11">
        <v>7</v>
      </c>
      <c r="F4194" s="11">
        <v>442</v>
      </c>
      <c r="G4194" s="6" t="s">
        <v>44</v>
      </c>
      <c r="H4194" s="11">
        <v>745</v>
      </c>
      <c r="I4194" s="11">
        <v>1282084</v>
      </c>
      <c r="J4194" s="6" t="s">
        <v>1074</v>
      </c>
      <c r="K4194" s="6"/>
      <c r="L4194" s="6"/>
      <c r="M4194" s="11"/>
      <c r="N4194" s="11"/>
      <c r="O4194" s="6"/>
      <c r="P4194" s="11"/>
      <c r="Q4194" s="11">
        <v>87</v>
      </c>
      <c r="R4194" s="6" t="s">
        <v>25</v>
      </c>
      <c r="S4194" s="6" t="s">
        <v>26</v>
      </c>
      <c r="T4194" s="6" t="s">
        <v>249</v>
      </c>
      <c r="U4194" s="11">
        <v>2500000</v>
      </c>
      <c r="V4194" s="11">
        <v>1999</v>
      </c>
      <c r="W4194" s="11">
        <v>631</v>
      </c>
      <c r="X4194" s="11">
        <v>7</v>
      </c>
      <c r="Y4194" s="11">
        <v>2.35</v>
      </c>
      <c r="Z4194" s="12">
        <v>500</v>
      </c>
    </row>
    <row r="4195" spans="1:26" x14ac:dyDescent="0.25">
      <c r="A4195" s="8" t="s">
        <v>20</v>
      </c>
      <c r="B4195" s="9" t="s">
        <v>4493</v>
      </c>
      <c r="C4195" s="13">
        <v>54</v>
      </c>
      <c r="D4195" s="13">
        <v>96</v>
      </c>
      <c r="E4195" s="13">
        <v>13</v>
      </c>
      <c r="F4195" s="13">
        <v>209</v>
      </c>
      <c r="G4195" s="9" t="s">
        <v>513</v>
      </c>
      <c r="H4195" s="13">
        <v>643</v>
      </c>
      <c r="I4195" s="13">
        <v>1186323</v>
      </c>
      <c r="J4195" s="9" t="s">
        <v>599</v>
      </c>
      <c r="K4195" s="9" t="s">
        <v>1074</v>
      </c>
      <c r="L4195" s="9" t="s">
        <v>4459</v>
      </c>
      <c r="M4195" s="13"/>
      <c r="N4195" s="13"/>
      <c r="O4195" s="9"/>
      <c r="P4195" s="13"/>
      <c r="Q4195" s="13">
        <v>84</v>
      </c>
      <c r="R4195" s="9" t="s">
        <v>25</v>
      </c>
      <c r="S4195" s="9" t="s">
        <v>26</v>
      </c>
      <c r="T4195" s="9" t="s">
        <v>249</v>
      </c>
      <c r="U4195" s="13"/>
      <c r="V4195" s="13">
        <v>2004</v>
      </c>
      <c r="W4195" s="13">
        <v>265</v>
      </c>
      <c r="X4195" s="13">
        <v>7.6</v>
      </c>
      <c r="Y4195" s="13">
        <v>1.85</v>
      </c>
      <c r="Z4195" s="14">
        <v>774</v>
      </c>
    </row>
    <row r="4196" spans="1:26" x14ac:dyDescent="0.25">
      <c r="A4196" s="5" t="s">
        <v>20</v>
      </c>
      <c r="B4196" s="6" t="s">
        <v>4494</v>
      </c>
      <c r="C4196" s="11">
        <v>80</v>
      </c>
      <c r="D4196" s="11">
        <v>101</v>
      </c>
      <c r="E4196" s="11">
        <v>34</v>
      </c>
      <c r="F4196" s="11">
        <v>40</v>
      </c>
      <c r="G4196" s="6" t="s">
        <v>4495</v>
      </c>
      <c r="H4196" s="11">
        <v>56</v>
      </c>
      <c r="I4196" s="11">
        <v>1094998</v>
      </c>
      <c r="J4196" s="6" t="s">
        <v>1074</v>
      </c>
      <c r="K4196" s="6"/>
      <c r="L4196" s="6"/>
      <c r="M4196" s="11"/>
      <c r="N4196" s="11"/>
      <c r="O4196" s="6"/>
      <c r="P4196" s="11"/>
      <c r="Q4196" s="11">
        <v>29</v>
      </c>
      <c r="R4196" s="6" t="s">
        <v>25</v>
      </c>
      <c r="S4196" s="6" t="s">
        <v>34</v>
      </c>
      <c r="T4196" s="6" t="s">
        <v>27</v>
      </c>
      <c r="U4196" s="11"/>
      <c r="V4196" s="11">
        <v>2007</v>
      </c>
      <c r="W4196" s="11">
        <v>41</v>
      </c>
      <c r="X4196" s="11">
        <v>6.7</v>
      </c>
      <c r="Y4196" s="11">
        <v>2.35</v>
      </c>
      <c r="Z4196" s="12">
        <v>430</v>
      </c>
    </row>
    <row r="4197" spans="1:26" x14ac:dyDescent="0.25">
      <c r="A4197" s="8" t="s">
        <v>20</v>
      </c>
      <c r="B4197" s="9" t="s">
        <v>3336</v>
      </c>
      <c r="C4197" s="13">
        <v>252</v>
      </c>
      <c r="D4197" s="13">
        <v>89</v>
      </c>
      <c r="E4197" s="13">
        <v>14</v>
      </c>
      <c r="F4197" s="13">
        <v>215</v>
      </c>
      <c r="G4197" s="9" t="s">
        <v>4496</v>
      </c>
      <c r="H4197" s="13">
        <v>902</v>
      </c>
      <c r="I4197" s="13">
        <v>3325638</v>
      </c>
      <c r="J4197" s="9" t="s">
        <v>599</v>
      </c>
      <c r="K4197" s="9" t="s">
        <v>5507</v>
      </c>
      <c r="L4197" s="9" t="s">
        <v>1074</v>
      </c>
      <c r="M4197" s="13" t="s">
        <v>2970</v>
      </c>
      <c r="N4197" s="13"/>
      <c r="O4197" s="9"/>
      <c r="P4197" s="13"/>
      <c r="Q4197" s="13">
        <v>84</v>
      </c>
      <c r="R4197" s="9" t="s">
        <v>25</v>
      </c>
      <c r="S4197" s="9" t="s">
        <v>26</v>
      </c>
      <c r="T4197" s="9" t="s">
        <v>27</v>
      </c>
      <c r="U4197" s="13">
        <v>2500000</v>
      </c>
      <c r="V4197" s="13">
        <v>2012</v>
      </c>
      <c r="W4197" s="13">
        <v>291</v>
      </c>
      <c r="X4197" s="13">
        <v>7.1</v>
      </c>
      <c r="Y4197" s="13">
        <v>2.35</v>
      </c>
      <c r="Z4197" s="14">
        <v>13000</v>
      </c>
    </row>
    <row r="4198" spans="1:26" x14ac:dyDescent="0.25">
      <c r="A4198" s="5" t="s">
        <v>20</v>
      </c>
      <c r="B4198" s="6" t="s">
        <v>4497</v>
      </c>
      <c r="C4198" s="11">
        <v>72</v>
      </c>
      <c r="D4198" s="11">
        <v>106</v>
      </c>
      <c r="E4198" s="11">
        <v>148</v>
      </c>
      <c r="F4198" s="11">
        <v>471</v>
      </c>
      <c r="G4198" s="6" t="s">
        <v>2123</v>
      </c>
      <c r="H4198" s="11">
        <v>900</v>
      </c>
      <c r="I4198" s="11">
        <v>395592</v>
      </c>
      <c r="J4198" s="6" t="s">
        <v>1074</v>
      </c>
      <c r="K4198" s="6" t="s">
        <v>4459</v>
      </c>
      <c r="L4198" s="6"/>
      <c r="M4198" s="11"/>
      <c r="N4198" s="11"/>
      <c r="O4198" s="6"/>
      <c r="P4198" s="11"/>
      <c r="Q4198" s="11">
        <v>134</v>
      </c>
      <c r="R4198" s="6" t="s">
        <v>25</v>
      </c>
      <c r="S4198" s="6" t="s">
        <v>1121</v>
      </c>
      <c r="T4198" s="6" t="s">
        <v>249</v>
      </c>
      <c r="U4198" s="11">
        <v>2000000</v>
      </c>
      <c r="V4198" s="11">
        <v>2003</v>
      </c>
      <c r="W4198" s="11">
        <v>648</v>
      </c>
      <c r="X4198" s="11">
        <v>7.6</v>
      </c>
      <c r="Y4198" s="11">
        <v>1.85</v>
      </c>
      <c r="Z4198" s="12">
        <v>0</v>
      </c>
    </row>
    <row r="4199" spans="1:26" x14ac:dyDescent="0.25">
      <c r="A4199" s="8" t="s">
        <v>20</v>
      </c>
      <c r="B4199" s="9" t="s">
        <v>4498</v>
      </c>
      <c r="C4199" s="13">
        <v>220</v>
      </c>
      <c r="D4199" s="13">
        <v>95</v>
      </c>
      <c r="E4199" s="13">
        <v>53</v>
      </c>
      <c r="F4199" s="13">
        <v>478</v>
      </c>
      <c r="G4199" s="9" t="s">
        <v>876</v>
      </c>
      <c r="H4199" s="13">
        <v>8000</v>
      </c>
      <c r="I4199" s="13">
        <v>6851969</v>
      </c>
      <c r="J4199" s="9" t="s">
        <v>599</v>
      </c>
      <c r="K4199" s="9" t="s">
        <v>1074</v>
      </c>
      <c r="L4199" s="9" t="s">
        <v>4459</v>
      </c>
      <c r="M4199" s="13"/>
      <c r="N4199" s="13"/>
      <c r="O4199" s="9"/>
      <c r="P4199" s="13"/>
      <c r="Q4199" s="13">
        <v>178</v>
      </c>
      <c r="R4199" s="9" t="s">
        <v>25</v>
      </c>
      <c r="S4199" s="9" t="s">
        <v>26</v>
      </c>
      <c r="T4199" s="9" t="s">
        <v>249</v>
      </c>
      <c r="U4199" s="13">
        <v>2500000</v>
      </c>
      <c r="V4199" s="13">
        <v>2013</v>
      </c>
      <c r="W4199" s="13">
        <v>1000</v>
      </c>
      <c r="X4199" s="13">
        <v>7.1</v>
      </c>
      <c r="Y4199" s="13">
        <v>2.35</v>
      </c>
      <c r="Z4199" s="14">
        <v>10000</v>
      </c>
    </row>
    <row r="4200" spans="1:26" x14ac:dyDescent="0.25">
      <c r="A4200" s="5" t="s">
        <v>20</v>
      </c>
      <c r="B4200" s="6" t="s">
        <v>4071</v>
      </c>
      <c r="C4200" s="11">
        <v>1</v>
      </c>
      <c r="D4200" s="11">
        <v>34</v>
      </c>
      <c r="E4200" s="11">
        <v>19</v>
      </c>
      <c r="F4200" s="11">
        <v>362</v>
      </c>
      <c r="G4200" s="6" t="s">
        <v>880</v>
      </c>
      <c r="H4200" s="11">
        <v>882</v>
      </c>
      <c r="I4200" s="11">
        <v>333658</v>
      </c>
      <c r="J4200" s="6" t="s">
        <v>599</v>
      </c>
      <c r="K4200" s="6" t="s">
        <v>4118</v>
      </c>
      <c r="L4200" s="6" t="s">
        <v>3976</v>
      </c>
      <c r="M4200" s="11" t="s">
        <v>4459</v>
      </c>
      <c r="N4200" s="11" t="s">
        <v>5512</v>
      </c>
      <c r="O4200" s="6"/>
      <c r="P4200" s="11"/>
      <c r="Q4200" s="11">
        <v>2</v>
      </c>
      <c r="R4200" s="6" t="s">
        <v>25</v>
      </c>
      <c r="S4200" s="6" t="s">
        <v>26</v>
      </c>
      <c r="T4200" s="6" t="s">
        <v>42</v>
      </c>
      <c r="U4200" s="11">
        <v>34000</v>
      </c>
      <c r="V4200" s="11">
        <v>1990</v>
      </c>
      <c r="W4200" s="11">
        <v>577</v>
      </c>
      <c r="X4200" s="11">
        <v>7.1</v>
      </c>
      <c r="Y4200" s="11"/>
      <c r="Z4200" s="12">
        <v>16</v>
      </c>
    </row>
    <row r="4201" spans="1:26" x14ac:dyDescent="0.25">
      <c r="A4201" s="8" t="s">
        <v>20</v>
      </c>
      <c r="B4201" s="9" t="s">
        <v>1161</v>
      </c>
      <c r="C4201" s="13">
        <v>197</v>
      </c>
      <c r="D4201" s="13">
        <v>101</v>
      </c>
      <c r="E4201" s="13">
        <v>119</v>
      </c>
      <c r="F4201" s="13">
        <v>0</v>
      </c>
      <c r="G4201" s="9" t="s">
        <v>4499</v>
      </c>
      <c r="H4201" s="13">
        <v>334</v>
      </c>
      <c r="I4201" s="13">
        <v>12995673</v>
      </c>
      <c r="J4201" s="9" t="s">
        <v>599</v>
      </c>
      <c r="K4201" s="9" t="s">
        <v>41</v>
      </c>
      <c r="L4201" s="9" t="s">
        <v>5508</v>
      </c>
      <c r="M4201" s="13"/>
      <c r="N4201" s="13"/>
      <c r="O4201" s="9"/>
      <c r="P4201" s="13"/>
      <c r="Q4201" s="13">
        <v>345</v>
      </c>
      <c r="R4201" s="9" t="s">
        <v>25</v>
      </c>
      <c r="S4201" s="9" t="s">
        <v>26</v>
      </c>
      <c r="T4201" s="9" t="s">
        <v>249</v>
      </c>
      <c r="U4201" s="13">
        <v>2500000</v>
      </c>
      <c r="V4201" s="13">
        <v>2008</v>
      </c>
      <c r="W4201" s="13">
        <v>4</v>
      </c>
      <c r="X4201" s="13">
        <v>7.7</v>
      </c>
      <c r="Y4201" s="13">
        <v>1.78</v>
      </c>
      <c r="Z4201" s="14">
        <v>24000</v>
      </c>
    </row>
    <row r="4202" spans="1:26" x14ac:dyDescent="0.25">
      <c r="A4202" s="5" t="s">
        <v>20</v>
      </c>
      <c r="B4202" s="6" t="s">
        <v>4501</v>
      </c>
      <c r="C4202" s="11">
        <v>14</v>
      </c>
      <c r="D4202" s="11">
        <v>112</v>
      </c>
      <c r="E4202" s="11">
        <v>9</v>
      </c>
      <c r="F4202" s="11">
        <v>125</v>
      </c>
      <c r="G4202" s="6" t="s">
        <v>4502</v>
      </c>
      <c r="H4202" s="11">
        <v>860</v>
      </c>
      <c r="I4202" s="11">
        <v>173783</v>
      </c>
      <c r="J4202" s="6" t="s">
        <v>41</v>
      </c>
      <c r="K4202" s="6"/>
      <c r="L4202" s="6"/>
      <c r="M4202" s="11"/>
      <c r="N4202" s="11"/>
      <c r="O4202" s="6"/>
      <c r="P4202" s="11"/>
      <c r="Q4202" s="11">
        <v>34</v>
      </c>
      <c r="R4202" s="6" t="s">
        <v>25</v>
      </c>
      <c r="S4202" s="6" t="s">
        <v>26</v>
      </c>
      <c r="T4202" s="6" t="s">
        <v>1430</v>
      </c>
      <c r="U4202" s="11">
        <v>2500000</v>
      </c>
      <c r="V4202" s="11">
        <v>2008</v>
      </c>
      <c r="W4202" s="11">
        <v>130</v>
      </c>
      <c r="X4202" s="11">
        <v>7.6</v>
      </c>
      <c r="Y4202" s="11">
        <v>1.85</v>
      </c>
      <c r="Z4202" s="12">
        <v>588</v>
      </c>
    </row>
    <row r="4203" spans="1:26" x14ac:dyDescent="0.25">
      <c r="A4203" s="8" t="s">
        <v>20</v>
      </c>
      <c r="B4203" s="9" t="s">
        <v>4504</v>
      </c>
      <c r="C4203" s="13">
        <v>3</v>
      </c>
      <c r="D4203" s="13">
        <v>100</v>
      </c>
      <c r="E4203" s="13">
        <v>10</v>
      </c>
      <c r="F4203" s="13">
        <v>107</v>
      </c>
      <c r="G4203" s="9" t="s">
        <v>4027</v>
      </c>
      <c r="H4203" s="13">
        <v>655</v>
      </c>
      <c r="I4203" s="13">
        <v>118666</v>
      </c>
      <c r="J4203" s="9" t="s">
        <v>1074</v>
      </c>
      <c r="K4203" s="9"/>
      <c r="L4203" s="9"/>
      <c r="M4203" s="13"/>
      <c r="N4203" s="13"/>
      <c r="O4203" s="9"/>
      <c r="P4203" s="13"/>
      <c r="Q4203" s="13">
        <v>3</v>
      </c>
      <c r="R4203" s="9" t="s">
        <v>25</v>
      </c>
      <c r="S4203" s="9" t="s">
        <v>26</v>
      </c>
      <c r="T4203" s="9" t="s">
        <v>42</v>
      </c>
      <c r="U4203" s="13">
        <v>2500000</v>
      </c>
      <c r="V4203" s="13">
        <v>2006</v>
      </c>
      <c r="W4203" s="13">
        <v>157</v>
      </c>
      <c r="X4203" s="13">
        <v>6.6</v>
      </c>
      <c r="Y4203" s="13">
        <v>1.85</v>
      </c>
      <c r="Z4203" s="14">
        <v>144</v>
      </c>
    </row>
    <row r="4204" spans="1:26" x14ac:dyDescent="0.25">
      <c r="A4204" s="5" t="s">
        <v>309</v>
      </c>
      <c r="B4204" s="6" t="s">
        <v>1473</v>
      </c>
      <c r="C4204" s="11">
        <v>191</v>
      </c>
      <c r="D4204" s="11">
        <v>92</v>
      </c>
      <c r="E4204" s="11">
        <v>43</v>
      </c>
      <c r="F4204" s="11">
        <v>936</v>
      </c>
      <c r="G4204" s="6" t="s">
        <v>445</v>
      </c>
      <c r="H4204" s="11">
        <v>989</v>
      </c>
      <c r="I4204" s="11">
        <v>114324072</v>
      </c>
      <c r="J4204" s="6" t="s">
        <v>599</v>
      </c>
      <c r="K4204" s="6" t="s">
        <v>5506</v>
      </c>
      <c r="L4204" s="6"/>
      <c r="M4204" s="11"/>
      <c r="N4204" s="11"/>
      <c r="O4204" s="6"/>
      <c r="P4204" s="11"/>
      <c r="Q4204" s="11">
        <v>392</v>
      </c>
      <c r="R4204" s="6" t="s">
        <v>25</v>
      </c>
      <c r="S4204" s="6" t="s">
        <v>26</v>
      </c>
      <c r="T4204" s="6" t="s">
        <v>27</v>
      </c>
      <c r="U4204" s="11">
        <v>20000000</v>
      </c>
      <c r="V4204" s="11">
        <v>2004</v>
      </c>
      <c r="W4204" s="11">
        <v>939</v>
      </c>
      <c r="X4204" s="11">
        <v>6.7</v>
      </c>
      <c r="Y4204" s="11">
        <v>2.35</v>
      </c>
      <c r="Z4204" s="12">
        <v>0</v>
      </c>
    </row>
    <row r="4205" spans="1:26" x14ac:dyDescent="0.25">
      <c r="A4205" s="8" t="s">
        <v>20</v>
      </c>
      <c r="B4205" s="9" t="s">
        <v>4505</v>
      </c>
      <c r="C4205" s="13">
        <v>18</v>
      </c>
      <c r="D4205" s="13">
        <v>100</v>
      </c>
      <c r="E4205" s="13">
        <v>0</v>
      </c>
      <c r="F4205" s="13">
        <v>249</v>
      </c>
      <c r="G4205" s="9" t="s">
        <v>3635</v>
      </c>
      <c r="H4205" s="13">
        <v>640</v>
      </c>
      <c r="I4205" s="13">
        <v>71904</v>
      </c>
      <c r="J4205" s="9" t="s">
        <v>599</v>
      </c>
      <c r="K4205" s="9" t="s">
        <v>1074</v>
      </c>
      <c r="L4205" s="9" t="s">
        <v>4118</v>
      </c>
      <c r="M4205" s="13"/>
      <c r="N4205" s="13"/>
      <c r="O4205" s="9"/>
      <c r="P4205" s="13"/>
      <c r="Q4205" s="13">
        <v>18</v>
      </c>
      <c r="R4205" s="9" t="s">
        <v>25</v>
      </c>
      <c r="S4205" s="9" t="s">
        <v>26</v>
      </c>
      <c r="T4205" s="9" t="s">
        <v>27</v>
      </c>
      <c r="U4205" s="13">
        <v>2500000</v>
      </c>
      <c r="V4205" s="13">
        <v>2006</v>
      </c>
      <c r="W4205" s="13">
        <v>261</v>
      </c>
      <c r="X4205" s="13">
        <v>5.7</v>
      </c>
      <c r="Y4205" s="13">
        <v>1.85</v>
      </c>
      <c r="Z4205" s="14">
        <v>140</v>
      </c>
    </row>
    <row r="4206" spans="1:26" x14ac:dyDescent="0.25">
      <c r="A4206" s="5" t="s">
        <v>20</v>
      </c>
      <c r="B4206" s="6" t="s">
        <v>4506</v>
      </c>
      <c r="C4206" s="11">
        <v>28</v>
      </c>
      <c r="D4206" s="11">
        <v>80</v>
      </c>
      <c r="E4206" s="11">
        <v>0</v>
      </c>
      <c r="F4206" s="11">
        <v>5</v>
      </c>
      <c r="G4206" s="6" t="s">
        <v>4507</v>
      </c>
      <c r="H4206" s="11">
        <v>191</v>
      </c>
      <c r="I4206" s="11">
        <v>99851</v>
      </c>
      <c r="J4206" s="6" t="s">
        <v>41</v>
      </c>
      <c r="K4206" s="6"/>
      <c r="L4206" s="6"/>
      <c r="M4206" s="11"/>
      <c r="N4206" s="11"/>
      <c r="O4206" s="6"/>
      <c r="P4206" s="11"/>
      <c r="Q4206" s="11">
        <v>30</v>
      </c>
      <c r="R4206" s="6" t="s">
        <v>25</v>
      </c>
      <c r="S4206" s="6" t="s">
        <v>26</v>
      </c>
      <c r="T4206" s="6" t="s">
        <v>249</v>
      </c>
      <c r="U4206" s="11">
        <v>2500000</v>
      </c>
      <c r="V4206" s="11">
        <v>2010</v>
      </c>
      <c r="W4206" s="11">
        <v>12</v>
      </c>
      <c r="X4206" s="11">
        <v>7.1</v>
      </c>
      <c r="Y4206" s="11">
        <v>1.78</v>
      </c>
      <c r="Z4206" s="12">
        <v>0</v>
      </c>
    </row>
    <row r="4207" spans="1:26" x14ac:dyDescent="0.25">
      <c r="A4207" s="8" t="s">
        <v>20</v>
      </c>
      <c r="B4207" s="9" t="s">
        <v>4508</v>
      </c>
      <c r="C4207" s="13">
        <v>22</v>
      </c>
      <c r="D4207" s="13">
        <v>106</v>
      </c>
      <c r="E4207" s="13">
        <v>8</v>
      </c>
      <c r="F4207" s="13">
        <v>315</v>
      </c>
      <c r="G4207" s="9" t="s">
        <v>3823</v>
      </c>
      <c r="H4207" s="13">
        <v>611</v>
      </c>
      <c r="I4207" s="13">
        <v>115504</v>
      </c>
      <c r="J4207" s="9" t="s">
        <v>599</v>
      </c>
      <c r="K4207" s="9" t="s">
        <v>1074</v>
      </c>
      <c r="L4207" s="9" t="s">
        <v>4459</v>
      </c>
      <c r="M4207" s="13"/>
      <c r="N4207" s="13"/>
      <c r="O4207" s="9"/>
      <c r="P4207" s="13"/>
      <c r="Q4207" s="13">
        <v>26</v>
      </c>
      <c r="R4207" s="9" t="s">
        <v>25</v>
      </c>
      <c r="S4207" s="9" t="s">
        <v>34</v>
      </c>
      <c r="T4207" s="9" t="s">
        <v>27</v>
      </c>
      <c r="U4207" s="13">
        <v>14000000</v>
      </c>
      <c r="V4207" s="13">
        <v>2008</v>
      </c>
      <c r="W4207" s="13">
        <v>397</v>
      </c>
      <c r="X4207" s="13">
        <v>6.2</v>
      </c>
      <c r="Y4207" s="13">
        <v>2.35</v>
      </c>
      <c r="Z4207" s="14">
        <v>0</v>
      </c>
    </row>
    <row r="4208" spans="1:26" x14ac:dyDescent="0.25">
      <c r="A4208" s="5" t="s">
        <v>20</v>
      </c>
      <c r="B4208" s="6" t="s">
        <v>3157</v>
      </c>
      <c r="C4208" s="11">
        <v>62</v>
      </c>
      <c r="D4208" s="11">
        <v>103</v>
      </c>
      <c r="E4208" s="11">
        <v>24</v>
      </c>
      <c r="F4208" s="11">
        <v>10</v>
      </c>
      <c r="G4208" s="6" t="s">
        <v>4509</v>
      </c>
      <c r="H4208" s="11">
        <v>127</v>
      </c>
      <c r="I4208" s="11">
        <v>5725</v>
      </c>
      <c r="J4208" s="6" t="s">
        <v>1786</v>
      </c>
      <c r="K4208" s="6" t="s">
        <v>2604</v>
      </c>
      <c r="L4208" s="6"/>
      <c r="M4208" s="11"/>
      <c r="N4208" s="11"/>
      <c r="O4208" s="6"/>
      <c r="P4208" s="11"/>
      <c r="Q4208" s="11">
        <v>110</v>
      </c>
      <c r="R4208" s="6" t="s">
        <v>2284</v>
      </c>
      <c r="S4208" s="6" t="s">
        <v>318</v>
      </c>
      <c r="T4208" s="6" t="s">
        <v>249</v>
      </c>
      <c r="U4208" s="11">
        <v>8400000</v>
      </c>
      <c r="V4208" s="11">
        <v>2000</v>
      </c>
      <c r="W4208" s="11">
        <v>10</v>
      </c>
      <c r="X4208" s="11">
        <v>6.1</v>
      </c>
      <c r="Y4208" s="11">
        <v>2.35</v>
      </c>
      <c r="Z4208" s="12">
        <v>560</v>
      </c>
    </row>
    <row r="4209" spans="1:26" x14ac:dyDescent="0.25">
      <c r="A4209" s="8" t="s">
        <v>20</v>
      </c>
      <c r="B4209" s="9" t="s">
        <v>4510</v>
      </c>
      <c r="C4209" s="13">
        <v>47</v>
      </c>
      <c r="D4209" s="13">
        <v>90</v>
      </c>
      <c r="E4209" s="13">
        <v>8</v>
      </c>
      <c r="F4209" s="13">
        <v>35</v>
      </c>
      <c r="G4209" s="9" t="s">
        <v>1583</v>
      </c>
      <c r="H4209" s="13">
        <v>426</v>
      </c>
      <c r="I4209" s="13">
        <v>75727</v>
      </c>
      <c r="J4209" s="9" t="s">
        <v>1074</v>
      </c>
      <c r="K4209" s="9" t="s">
        <v>4459</v>
      </c>
      <c r="L4209" s="9" t="s">
        <v>2970</v>
      </c>
      <c r="M4209" s="13" t="s">
        <v>2604</v>
      </c>
      <c r="N4209" s="13"/>
      <c r="O4209" s="9"/>
      <c r="P4209" s="13"/>
      <c r="Q4209" s="13">
        <v>40</v>
      </c>
      <c r="R4209" s="9" t="s">
        <v>919</v>
      </c>
      <c r="S4209" s="9" t="s">
        <v>26</v>
      </c>
      <c r="T4209" s="9" t="s">
        <v>27</v>
      </c>
      <c r="U4209" s="13">
        <v>2500000</v>
      </c>
      <c r="V4209" s="13">
        <v>2008</v>
      </c>
      <c r="W4209" s="13">
        <v>399</v>
      </c>
      <c r="X4209" s="13">
        <v>5.9</v>
      </c>
      <c r="Y4209" s="13">
        <v>1.85</v>
      </c>
      <c r="Z4209" s="14">
        <v>0</v>
      </c>
    </row>
    <row r="4210" spans="1:26" x14ac:dyDescent="0.25">
      <c r="A4210" s="5" t="s">
        <v>20</v>
      </c>
      <c r="B4210" s="6" t="s">
        <v>275</v>
      </c>
      <c r="C4210" s="11">
        <v>238</v>
      </c>
      <c r="D4210" s="11">
        <v>96</v>
      </c>
      <c r="E4210" s="11">
        <v>571</v>
      </c>
      <c r="F4210" s="11">
        <v>370</v>
      </c>
      <c r="G4210" s="6" t="s">
        <v>210</v>
      </c>
      <c r="H4210" s="11">
        <v>2000</v>
      </c>
      <c r="I4210" s="11">
        <v>322157</v>
      </c>
      <c r="J4210" s="6" t="s">
        <v>599</v>
      </c>
      <c r="K4210" s="6" t="s">
        <v>5507</v>
      </c>
      <c r="L4210" s="6" t="s">
        <v>1074</v>
      </c>
      <c r="M4210" s="11"/>
      <c r="N4210" s="11"/>
      <c r="O4210" s="6"/>
      <c r="P4210" s="11"/>
      <c r="Q4210" s="11">
        <v>203</v>
      </c>
      <c r="R4210" s="6" t="s">
        <v>25</v>
      </c>
      <c r="S4210" s="6" t="s">
        <v>26</v>
      </c>
      <c r="T4210" s="6" t="s">
        <v>249</v>
      </c>
      <c r="U4210" s="11">
        <v>2500000</v>
      </c>
      <c r="V4210" s="11">
        <v>2010</v>
      </c>
      <c r="W4210" s="11">
        <v>973</v>
      </c>
      <c r="X4210" s="11">
        <v>6.8</v>
      </c>
      <c r="Y4210" s="11">
        <v>1.85</v>
      </c>
      <c r="Z4210" s="12">
        <v>19000</v>
      </c>
    </row>
    <row r="4211" spans="1:26" x14ac:dyDescent="0.25">
      <c r="A4211" s="8" t="s">
        <v>20</v>
      </c>
      <c r="B4211" s="9" t="s">
        <v>4511</v>
      </c>
      <c r="C4211" s="13">
        <v>2</v>
      </c>
      <c r="D4211" s="13">
        <v>89</v>
      </c>
      <c r="E4211" s="13">
        <v>20</v>
      </c>
      <c r="F4211" s="13">
        <v>555</v>
      </c>
      <c r="G4211" s="9" t="s">
        <v>349</v>
      </c>
      <c r="H4211" s="13">
        <v>794</v>
      </c>
      <c r="I4211" s="13"/>
      <c r="J4211" s="9" t="s">
        <v>599</v>
      </c>
      <c r="K4211" s="9" t="s">
        <v>1074</v>
      </c>
      <c r="L4211" s="9" t="s">
        <v>4118</v>
      </c>
      <c r="M4211" s="13" t="s">
        <v>4459</v>
      </c>
      <c r="N4211" s="13"/>
      <c r="O4211" s="9"/>
      <c r="P4211" s="13"/>
      <c r="Q4211" s="13">
        <v>7</v>
      </c>
      <c r="R4211" s="9" t="s">
        <v>25</v>
      </c>
      <c r="S4211" s="9" t="s">
        <v>26</v>
      </c>
      <c r="T4211" s="9" t="s">
        <v>568</v>
      </c>
      <c r="U4211" s="13">
        <v>2500000</v>
      </c>
      <c r="V4211" s="13">
        <v>2010</v>
      </c>
      <c r="W4211" s="13">
        <v>607</v>
      </c>
      <c r="X4211" s="13">
        <v>5.8</v>
      </c>
      <c r="Y4211" s="13"/>
      <c r="Z4211" s="14">
        <v>190</v>
      </c>
    </row>
    <row r="4212" spans="1:26" x14ac:dyDescent="0.25">
      <c r="A4212" s="5" t="s">
        <v>20</v>
      </c>
      <c r="B4212" s="6" t="s">
        <v>4512</v>
      </c>
      <c r="C4212" s="11">
        <v>95</v>
      </c>
      <c r="D4212" s="11">
        <v>87</v>
      </c>
      <c r="E4212" s="11">
        <v>2</v>
      </c>
      <c r="F4212" s="11">
        <v>577</v>
      </c>
      <c r="G4212" s="6" t="s">
        <v>4513</v>
      </c>
      <c r="H4212" s="11">
        <v>968</v>
      </c>
      <c r="I4212" s="11"/>
      <c r="J4212" s="6" t="s">
        <v>599</v>
      </c>
      <c r="K4212" s="6" t="s">
        <v>1786</v>
      </c>
      <c r="L4212" s="6"/>
      <c r="M4212" s="11"/>
      <c r="N4212" s="11"/>
      <c r="O4212" s="6"/>
      <c r="P4212" s="11"/>
      <c r="Q4212" s="11">
        <v>23</v>
      </c>
      <c r="R4212" s="6" t="s">
        <v>25</v>
      </c>
      <c r="S4212" s="6" t="s">
        <v>318</v>
      </c>
      <c r="T4212" s="6" t="s">
        <v>1430</v>
      </c>
      <c r="U4212" s="11">
        <v>2500000</v>
      </c>
      <c r="V4212" s="11">
        <v>2015</v>
      </c>
      <c r="W4212" s="11">
        <v>625</v>
      </c>
      <c r="X4212" s="11">
        <v>5</v>
      </c>
      <c r="Y4212" s="11">
        <v>2.35</v>
      </c>
      <c r="Z4212" s="12">
        <v>0</v>
      </c>
    </row>
    <row r="4213" spans="1:26" x14ac:dyDescent="0.25">
      <c r="A4213" s="8" t="s">
        <v>20</v>
      </c>
      <c r="B4213" s="9" t="s">
        <v>4514</v>
      </c>
      <c r="C4213" s="13">
        <v>10</v>
      </c>
      <c r="D4213" s="13">
        <v>94</v>
      </c>
      <c r="E4213" s="13">
        <v>0</v>
      </c>
      <c r="F4213" s="13">
        <v>442</v>
      </c>
      <c r="G4213" s="9" t="s">
        <v>4515</v>
      </c>
      <c r="H4213" s="13">
        <v>1000</v>
      </c>
      <c r="I4213" s="13"/>
      <c r="J4213" s="9" t="s">
        <v>1786</v>
      </c>
      <c r="K4213" s="9"/>
      <c r="L4213" s="9"/>
      <c r="M4213" s="13"/>
      <c r="N4213" s="13"/>
      <c r="O4213" s="9"/>
      <c r="P4213" s="13"/>
      <c r="Q4213" s="13">
        <v>2</v>
      </c>
      <c r="R4213" s="9" t="s">
        <v>25</v>
      </c>
      <c r="S4213" s="9" t="s">
        <v>26</v>
      </c>
      <c r="T4213" s="9" t="s">
        <v>42</v>
      </c>
      <c r="U4213" s="13">
        <v>3500000</v>
      </c>
      <c r="V4213" s="13">
        <v>2016</v>
      </c>
      <c r="W4213" s="13">
        <v>677</v>
      </c>
      <c r="X4213" s="13">
        <v>6.3</v>
      </c>
      <c r="Y4213" s="13"/>
      <c r="Z4213" s="14">
        <v>89</v>
      </c>
    </row>
    <row r="4214" spans="1:26" x14ac:dyDescent="0.25">
      <c r="A4214" s="5" t="s">
        <v>20</v>
      </c>
      <c r="B4214" s="6" t="s">
        <v>1475</v>
      </c>
      <c r="C4214" s="11">
        <v>28</v>
      </c>
      <c r="D4214" s="11">
        <v>120</v>
      </c>
      <c r="E4214" s="11">
        <v>0</v>
      </c>
      <c r="F4214" s="11">
        <v>702</v>
      </c>
      <c r="G4214" s="6" t="s">
        <v>74</v>
      </c>
      <c r="H4214" s="11">
        <v>1000</v>
      </c>
      <c r="I4214" s="11">
        <v>5731103</v>
      </c>
      <c r="J4214" s="6" t="s">
        <v>1074</v>
      </c>
      <c r="K4214" s="6" t="s">
        <v>5155</v>
      </c>
      <c r="L4214" s="6"/>
      <c r="M4214" s="11"/>
      <c r="N4214" s="11"/>
      <c r="O4214" s="6"/>
      <c r="P4214" s="11"/>
      <c r="Q4214" s="11">
        <v>35</v>
      </c>
      <c r="R4214" s="6" t="s">
        <v>25</v>
      </c>
      <c r="S4214" s="6" t="s">
        <v>26</v>
      </c>
      <c r="T4214" s="6" t="s">
        <v>249</v>
      </c>
      <c r="U4214" s="11">
        <v>2400000</v>
      </c>
      <c r="V4214" s="11">
        <v>1996</v>
      </c>
      <c r="W4214" s="11">
        <v>748</v>
      </c>
      <c r="X4214" s="11">
        <v>6.8</v>
      </c>
      <c r="Y4214" s="11">
        <v>1.85</v>
      </c>
      <c r="Z4214" s="12">
        <v>352</v>
      </c>
    </row>
    <row r="4215" spans="1:26" x14ac:dyDescent="0.25">
      <c r="A4215" s="8" t="s">
        <v>20</v>
      </c>
      <c r="B4215" s="9" t="s">
        <v>4516</v>
      </c>
      <c r="C4215" s="13">
        <v>25</v>
      </c>
      <c r="D4215" s="13">
        <v>101</v>
      </c>
      <c r="E4215" s="13">
        <v>9</v>
      </c>
      <c r="F4215" s="13">
        <v>201</v>
      </c>
      <c r="G4215" s="9" t="s">
        <v>966</v>
      </c>
      <c r="H4215" s="13">
        <v>973</v>
      </c>
      <c r="I4215" s="13">
        <v>978908</v>
      </c>
      <c r="J4215" s="9" t="s">
        <v>1074</v>
      </c>
      <c r="K4215" s="9" t="s">
        <v>1786</v>
      </c>
      <c r="L4215" s="9" t="s">
        <v>5505</v>
      </c>
      <c r="M4215" s="13" t="s">
        <v>2604</v>
      </c>
      <c r="N4215" s="13"/>
      <c r="O4215" s="9"/>
      <c r="P4215" s="13"/>
      <c r="Q4215" s="13">
        <v>90</v>
      </c>
      <c r="R4215" s="9" t="s">
        <v>25</v>
      </c>
      <c r="S4215" s="9" t="s">
        <v>3223</v>
      </c>
      <c r="T4215" s="9" t="s">
        <v>27</v>
      </c>
      <c r="U4215" s="13">
        <v>2400000</v>
      </c>
      <c r="V4215" s="13">
        <v>2006</v>
      </c>
      <c r="W4215" s="13">
        <v>872</v>
      </c>
      <c r="X4215" s="13">
        <v>5.0999999999999996</v>
      </c>
      <c r="Y4215" s="13">
        <v>2.35</v>
      </c>
      <c r="Z4215" s="14">
        <v>250</v>
      </c>
    </row>
    <row r="4216" spans="1:26" x14ac:dyDescent="0.25">
      <c r="A4216" s="5" t="s">
        <v>20</v>
      </c>
      <c r="B4216" s="6" t="s">
        <v>3313</v>
      </c>
      <c r="C4216" s="11">
        <v>121</v>
      </c>
      <c r="D4216" s="11">
        <v>84</v>
      </c>
      <c r="E4216" s="11">
        <v>406</v>
      </c>
      <c r="F4216" s="11">
        <v>233</v>
      </c>
      <c r="G4216" s="6" t="s">
        <v>1226</v>
      </c>
      <c r="H4216" s="11">
        <v>586</v>
      </c>
      <c r="I4216" s="11">
        <v>438653</v>
      </c>
      <c r="J4216" s="6" t="s">
        <v>378</v>
      </c>
      <c r="K4216" s="6" t="s">
        <v>599</v>
      </c>
      <c r="L4216" s="6" t="s">
        <v>2970</v>
      </c>
      <c r="M4216" s="11"/>
      <c r="N4216" s="11"/>
      <c r="O4216" s="6"/>
      <c r="P4216" s="11"/>
      <c r="Q4216" s="11">
        <v>434</v>
      </c>
      <c r="R4216" s="6" t="s">
        <v>25</v>
      </c>
      <c r="S4216" s="6" t="s">
        <v>26</v>
      </c>
      <c r="T4216" s="6" t="s">
        <v>249</v>
      </c>
      <c r="U4216" s="11"/>
      <c r="V4216" s="11">
        <v>2006</v>
      </c>
      <c r="W4216" s="11">
        <v>497</v>
      </c>
      <c r="X4216" s="11">
        <v>6.6</v>
      </c>
      <c r="Y4216" s="11">
        <v>1.85</v>
      </c>
      <c r="Z4216" s="12">
        <v>79000</v>
      </c>
    </row>
    <row r="4217" spans="1:26" x14ac:dyDescent="0.25">
      <c r="A4217" s="8" t="s">
        <v>42</v>
      </c>
      <c r="B4217" s="9" t="s">
        <v>4517</v>
      </c>
      <c r="C4217" s="13">
        <v>10</v>
      </c>
      <c r="D4217" s="13">
        <v>110</v>
      </c>
      <c r="E4217" s="13">
        <v>0</v>
      </c>
      <c r="F4217" s="13">
        <v>109</v>
      </c>
      <c r="G4217" s="9" t="s">
        <v>4518</v>
      </c>
      <c r="H4217" s="13">
        <v>490</v>
      </c>
      <c r="I4217" s="13"/>
      <c r="J4217" s="9" t="s">
        <v>5507</v>
      </c>
      <c r="K4217" s="9" t="s">
        <v>1074</v>
      </c>
      <c r="L4217" s="9"/>
      <c r="M4217" s="13"/>
      <c r="N4217" s="13"/>
      <c r="O4217" s="9"/>
      <c r="P4217" s="13"/>
      <c r="Q4217" s="13">
        <v>26</v>
      </c>
      <c r="R4217" s="9" t="s">
        <v>25</v>
      </c>
      <c r="S4217" s="9" t="s">
        <v>34</v>
      </c>
      <c r="T4217" s="9" t="s">
        <v>249</v>
      </c>
      <c r="U4217" s="13">
        <v>2500000</v>
      </c>
      <c r="V4217" s="13">
        <v>2015</v>
      </c>
      <c r="W4217" s="13">
        <v>159</v>
      </c>
      <c r="X4217" s="13">
        <v>5</v>
      </c>
      <c r="Y4217" s="13"/>
      <c r="Z4217" s="14">
        <v>0</v>
      </c>
    </row>
    <row r="4218" spans="1:26" x14ac:dyDescent="0.25">
      <c r="A4218" s="5" t="s">
        <v>20</v>
      </c>
      <c r="B4218" s="6" t="s">
        <v>3994</v>
      </c>
      <c r="C4218" s="11">
        <v>172</v>
      </c>
      <c r="D4218" s="11">
        <v>101</v>
      </c>
      <c r="E4218" s="11">
        <v>222</v>
      </c>
      <c r="F4218" s="11">
        <v>698</v>
      </c>
      <c r="G4218" s="6" t="s">
        <v>944</v>
      </c>
      <c r="H4218" s="11">
        <v>1000</v>
      </c>
      <c r="I4218" s="11">
        <v>327919</v>
      </c>
      <c r="J4218" s="6" t="s">
        <v>5507</v>
      </c>
      <c r="K4218" s="6" t="s">
        <v>1074</v>
      </c>
      <c r="L4218" s="6"/>
      <c r="M4218" s="11"/>
      <c r="N4218" s="11"/>
      <c r="O4218" s="6"/>
      <c r="P4218" s="11"/>
      <c r="Q4218" s="11">
        <v>192</v>
      </c>
      <c r="R4218" s="6" t="s">
        <v>25</v>
      </c>
      <c r="S4218" s="6" t="s">
        <v>34</v>
      </c>
      <c r="T4218" s="6" t="s">
        <v>1602</v>
      </c>
      <c r="U4218" s="11">
        <v>1500000</v>
      </c>
      <c r="V4218" s="11">
        <v>2006</v>
      </c>
      <c r="W4218" s="11">
        <v>788</v>
      </c>
      <c r="X4218" s="11">
        <v>7.7</v>
      </c>
      <c r="Y4218" s="11">
        <v>1.85</v>
      </c>
      <c r="Z4218" s="12">
        <v>11000</v>
      </c>
    </row>
    <row r="4219" spans="1:26" x14ac:dyDescent="0.25">
      <c r="A4219" s="8" t="s">
        <v>20</v>
      </c>
      <c r="B4219" s="9" t="s">
        <v>4519</v>
      </c>
      <c r="C4219" s="13">
        <v>20</v>
      </c>
      <c r="D4219" s="13">
        <v>101</v>
      </c>
      <c r="E4219" s="13">
        <v>15</v>
      </c>
      <c r="F4219" s="13">
        <v>663</v>
      </c>
      <c r="G4219" s="9" t="s">
        <v>1011</v>
      </c>
      <c r="H4219" s="13">
        <v>844</v>
      </c>
      <c r="I4219" s="13"/>
      <c r="J4219" s="9" t="s">
        <v>599</v>
      </c>
      <c r="K4219" s="9" t="s">
        <v>2970</v>
      </c>
      <c r="L4219" s="9"/>
      <c r="M4219" s="13"/>
      <c r="N4219" s="13"/>
      <c r="O4219" s="9"/>
      <c r="P4219" s="13"/>
      <c r="Q4219" s="13">
        <v>82</v>
      </c>
      <c r="R4219" s="9" t="s">
        <v>25</v>
      </c>
      <c r="S4219" s="9" t="s">
        <v>34</v>
      </c>
      <c r="T4219" s="9" t="s">
        <v>249</v>
      </c>
      <c r="U4219" s="13">
        <v>2500000</v>
      </c>
      <c r="V4219" s="13">
        <v>2012</v>
      </c>
      <c r="W4219" s="13">
        <v>722</v>
      </c>
      <c r="X4219" s="13">
        <v>3.1</v>
      </c>
      <c r="Y4219" s="13">
        <v>2.35</v>
      </c>
      <c r="Z4219" s="14">
        <v>0</v>
      </c>
    </row>
    <row r="4220" spans="1:26" x14ac:dyDescent="0.25">
      <c r="A4220" s="5" t="s">
        <v>20</v>
      </c>
      <c r="B4220" s="6" t="s">
        <v>4267</v>
      </c>
      <c r="C4220" s="11">
        <v>8</v>
      </c>
      <c r="D4220" s="11">
        <v>101</v>
      </c>
      <c r="E4220" s="11">
        <v>24</v>
      </c>
      <c r="F4220" s="11">
        <v>226</v>
      </c>
      <c r="G4220" s="6" t="s">
        <v>4520</v>
      </c>
      <c r="H4220" s="11">
        <v>675</v>
      </c>
      <c r="I4220" s="11"/>
      <c r="J4220" s="6" t="s">
        <v>599</v>
      </c>
      <c r="K4220" s="6" t="s">
        <v>3976</v>
      </c>
      <c r="L4220" s="6"/>
      <c r="M4220" s="11"/>
      <c r="N4220" s="11"/>
      <c r="O4220" s="6"/>
      <c r="P4220" s="11"/>
      <c r="Q4220" s="11">
        <v>28</v>
      </c>
      <c r="R4220" s="6" t="s">
        <v>25</v>
      </c>
      <c r="S4220" s="6" t="s">
        <v>26</v>
      </c>
      <c r="T4220" s="6" t="s">
        <v>3688</v>
      </c>
      <c r="U4220" s="11">
        <v>2361000</v>
      </c>
      <c r="V4220" s="11">
        <v>1944</v>
      </c>
      <c r="W4220" s="11">
        <v>659</v>
      </c>
      <c r="X4220" s="11">
        <v>6.5</v>
      </c>
      <c r="Y4220" s="11">
        <v>1.37</v>
      </c>
      <c r="Z4220" s="12">
        <v>144</v>
      </c>
    </row>
    <row r="4221" spans="1:26" x14ac:dyDescent="0.25">
      <c r="A4221" s="8" t="s">
        <v>20</v>
      </c>
      <c r="B4221" s="9" t="s">
        <v>4521</v>
      </c>
      <c r="C4221" s="13">
        <v>8</v>
      </c>
      <c r="D4221" s="13">
        <v>105</v>
      </c>
      <c r="E4221" s="13">
        <v>29</v>
      </c>
      <c r="F4221" s="13">
        <v>76</v>
      </c>
      <c r="G4221" s="9" t="s">
        <v>1981</v>
      </c>
      <c r="H4221" s="13">
        <v>847</v>
      </c>
      <c r="I4221" s="13">
        <v>178739</v>
      </c>
      <c r="J4221" s="9" t="s">
        <v>1074</v>
      </c>
      <c r="K4221" s="9" t="s">
        <v>3976</v>
      </c>
      <c r="L4221" s="9"/>
      <c r="M4221" s="13"/>
      <c r="N4221" s="13"/>
      <c r="O4221" s="9"/>
      <c r="P4221" s="13"/>
      <c r="Q4221" s="13">
        <v>10</v>
      </c>
      <c r="R4221" s="9" t="s">
        <v>25</v>
      </c>
      <c r="S4221" s="9" t="s">
        <v>26</v>
      </c>
      <c r="T4221" s="9" t="s">
        <v>27</v>
      </c>
      <c r="U4221" s="13">
        <v>2450000</v>
      </c>
      <c r="V4221" s="13">
        <v>2011</v>
      </c>
      <c r="W4221" s="13">
        <v>618</v>
      </c>
      <c r="X4221" s="13">
        <v>3.9</v>
      </c>
      <c r="Y4221" s="13">
        <v>1.85</v>
      </c>
      <c r="Z4221" s="14">
        <v>566</v>
      </c>
    </row>
    <row r="4222" spans="1:26" x14ac:dyDescent="0.25">
      <c r="A4222" s="5" t="s">
        <v>20</v>
      </c>
      <c r="B4222" s="6" t="s">
        <v>2198</v>
      </c>
      <c r="C4222" s="11">
        <v>15</v>
      </c>
      <c r="D4222" s="11">
        <v>97</v>
      </c>
      <c r="E4222" s="11">
        <v>23</v>
      </c>
      <c r="F4222" s="11">
        <v>326</v>
      </c>
      <c r="G4222" s="6" t="s">
        <v>313</v>
      </c>
      <c r="H4222" s="11">
        <v>982</v>
      </c>
      <c r="I4222" s="11">
        <v>565592</v>
      </c>
      <c r="J4222" s="6" t="s">
        <v>599</v>
      </c>
      <c r="K4222" s="6" t="s">
        <v>1074</v>
      </c>
      <c r="L4222" s="6" t="s">
        <v>4118</v>
      </c>
      <c r="M4222" s="11"/>
      <c r="N4222" s="11"/>
      <c r="O4222" s="6"/>
      <c r="P4222" s="11"/>
      <c r="Q4222" s="11">
        <v>63</v>
      </c>
      <c r="R4222" s="6" t="s">
        <v>25</v>
      </c>
      <c r="S4222" s="6" t="s">
        <v>26</v>
      </c>
      <c r="T4222" s="6" t="s">
        <v>54</v>
      </c>
      <c r="U4222" s="11"/>
      <c r="V4222" s="11">
        <v>1998</v>
      </c>
      <c r="W4222" s="11">
        <v>599</v>
      </c>
      <c r="X4222" s="11">
        <v>6.8</v>
      </c>
      <c r="Y4222" s="11">
        <v>1.85</v>
      </c>
      <c r="Z4222" s="12">
        <v>500</v>
      </c>
    </row>
    <row r="4223" spans="1:26" x14ac:dyDescent="0.25">
      <c r="A4223" s="8" t="s">
        <v>20</v>
      </c>
      <c r="B4223" s="9" t="s">
        <v>4267</v>
      </c>
      <c r="C4223" s="13">
        <v>14</v>
      </c>
      <c r="D4223" s="13">
        <v>108</v>
      </c>
      <c r="E4223" s="13">
        <v>24</v>
      </c>
      <c r="F4223" s="13">
        <v>244</v>
      </c>
      <c r="G4223" s="9" t="s">
        <v>2954</v>
      </c>
      <c r="H4223" s="13">
        <v>960</v>
      </c>
      <c r="I4223" s="13"/>
      <c r="J4223" s="9" t="s">
        <v>1074</v>
      </c>
      <c r="K4223" s="9" t="s">
        <v>4118</v>
      </c>
      <c r="L4223" s="9" t="s">
        <v>3976</v>
      </c>
      <c r="M4223" s="13" t="s">
        <v>4459</v>
      </c>
      <c r="N4223" s="13"/>
      <c r="O4223" s="9"/>
      <c r="P4223" s="13"/>
      <c r="Q4223" s="13">
        <v>46</v>
      </c>
      <c r="R4223" s="9" t="s">
        <v>25</v>
      </c>
      <c r="S4223" s="9" t="s">
        <v>26</v>
      </c>
      <c r="T4223" s="9" t="s">
        <v>1704</v>
      </c>
      <c r="U4223" s="13">
        <v>2295429</v>
      </c>
      <c r="V4223" s="13">
        <v>1951</v>
      </c>
      <c r="W4223" s="13">
        <v>715</v>
      </c>
      <c r="X4223" s="13">
        <v>7</v>
      </c>
      <c r="Y4223" s="13">
        <v>1.33</v>
      </c>
      <c r="Z4223" s="14">
        <v>438</v>
      </c>
    </row>
    <row r="4224" spans="1:26" x14ac:dyDescent="0.25">
      <c r="A4224" s="5" t="s">
        <v>20</v>
      </c>
      <c r="B4224" s="6" t="s">
        <v>2400</v>
      </c>
      <c r="C4224" s="11">
        <v>12</v>
      </c>
      <c r="D4224" s="11">
        <v>95</v>
      </c>
      <c r="E4224" s="11">
        <v>535</v>
      </c>
      <c r="F4224" s="11">
        <v>608</v>
      </c>
      <c r="G4224" s="6" t="s">
        <v>3091</v>
      </c>
      <c r="H4224" s="11">
        <v>1000</v>
      </c>
      <c r="I4224" s="11">
        <v>27012</v>
      </c>
      <c r="J4224" s="6" t="s">
        <v>1074</v>
      </c>
      <c r="K4224" s="6"/>
      <c r="L4224" s="6"/>
      <c r="M4224" s="11"/>
      <c r="N4224" s="11"/>
      <c r="O4224" s="6"/>
      <c r="P4224" s="11"/>
      <c r="Q4224" s="11">
        <v>9</v>
      </c>
      <c r="R4224" s="6" t="s">
        <v>25</v>
      </c>
      <c r="S4224" s="6" t="s">
        <v>26</v>
      </c>
      <c r="T4224" s="6" t="s">
        <v>27</v>
      </c>
      <c r="U4224" s="11"/>
      <c r="V4224" s="11">
        <v>2010</v>
      </c>
      <c r="W4224" s="11">
        <v>646</v>
      </c>
      <c r="X4224" s="11">
        <v>5.9</v>
      </c>
      <c r="Y4224" s="11">
        <v>2.35</v>
      </c>
      <c r="Z4224" s="12">
        <v>279</v>
      </c>
    </row>
    <row r="4225" spans="1:26" x14ac:dyDescent="0.25">
      <c r="A4225" s="8" t="s">
        <v>20</v>
      </c>
      <c r="B4225" s="9" t="s">
        <v>4522</v>
      </c>
      <c r="C4225" s="13">
        <v>48</v>
      </c>
      <c r="D4225" s="13">
        <v>108</v>
      </c>
      <c r="E4225" s="13">
        <v>14</v>
      </c>
      <c r="F4225" s="13">
        <v>826</v>
      </c>
      <c r="G4225" s="9" t="s">
        <v>2083</v>
      </c>
      <c r="H4225" s="13">
        <v>2000</v>
      </c>
      <c r="I4225" s="13"/>
      <c r="J4225" s="9" t="s">
        <v>2604</v>
      </c>
      <c r="K4225" s="9"/>
      <c r="L4225" s="9"/>
      <c r="M4225" s="13"/>
      <c r="N4225" s="13"/>
      <c r="O4225" s="9"/>
      <c r="P4225" s="13"/>
      <c r="Q4225" s="13">
        <v>28</v>
      </c>
      <c r="R4225" s="9" t="s">
        <v>25</v>
      </c>
      <c r="S4225" s="9" t="s">
        <v>26</v>
      </c>
      <c r="T4225" s="9" t="s">
        <v>249</v>
      </c>
      <c r="U4225" s="13"/>
      <c r="V4225" s="13">
        <v>2014</v>
      </c>
      <c r="W4225" s="13">
        <v>1000</v>
      </c>
      <c r="X4225" s="13">
        <v>5.8</v>
      </c>
      <c r="Y4225" s="13"/>
      <c r="Z4225" s="14">
        <v>0</v>
      </c>
    </row>
    <row r="4226" spans="1:26" x14ac:dyDescent="0.25">
      <c r="A4226" s="5" t="s">
        <v>20</v>
      </c>
      <c r="B4226" s="6" t="s">
        <v>4523</v>
      </c>
      <c r="C4226" s="11">
        <v>17</v>
      </c>
      <c r="D4226" s="11">
        <v>90</v>
      </c>
      <c r="E4226" s="11">
        <v>115</v>
      </c>
      <c r="F4226" s="11">
        <v>385</v>
      </c>
      <c r="G4226" s="6" t="s">
        <v>1913</v>
      </c>
      <c r="H4226" s="11">
        <v>11000</v>
      </c>
      <c r="I4226" s="11"/>
      <c r="J4226" s="6" t="s">
        <v>378</v>
      </c>
      <c r="K4226" s="6" t="s">
        <v>2809</v>
      </c>
      <c r="L4226" s="6" t="s">
        <v>599</v>
      </c>
      <c r="M4226" s="11" t="s">
        <v>4118</v>
      </c>
      <c r="N4226" s="11" t="s">
        <v>478</v>
      </c>
      <c r="O4226" s="6" t="s">
        <v>3976</v>
      </c>
      <c r="P4226" s="11"/>
      <c r="Q4226" s="11">
        <v>62</v>
      </c>
      <c r="R4226" s="6" t="s">
        <v>25</v>
      </c>
      <c r="S4226" s="6" t="s">
        <v>26</v>
      </c>
      <c r="T4226" s="6" t="s">
        <v>1430</v>
      </c>
      <c r="U4226" s="11">
        <v>2300000</v>
      </c>
      <c r="V4226" s="11">
        <v>1987</v>
      </c>
      <c r="W4226" s="11">
        <v>516</v>
      </c>
      <c r="X4226" s="11">
        <v>7.3</v>
      </c>
      <c r="Y4226" s="11"/>
      <c r="Z4226" s="12">
        <v>0</v>
      </c>
    </row>
    <row r="4227" spans="1:26" x14ac:dyDescent="0.25">
      <c r="A4227" s="8" t="s">
        <v>20</v>
      </c>
      <c r="B4227" s="9" t="s">
        <v>914</v>
      </c>
      <c r="C4227" s="13">
        <v>99</v>
      </c>
      <c r="D4227" s="13">
        <v>120</v>
      </c>
      <c r="E4227" s="13">
        <v>11</v>
      </c>
      <c r="F4227" s="13"/>
      <c r="G4227" s="9" t="s">
        <v>4524</v>
      </c>
      <c r="H4227" s="13">
        <v>16</v>
      </c>
      <c r="I4227" s="13">
        <v>76400000</v>
      </c>
      <c r="J4227" s="9" t="s">
        <v>2809</v>
      </c>
      <c r="K4227" s="9" t="s">
        <v>4118</v>
      </c>
      <c r="L4227" s="9" t="s">
        <v>478</v>
      </c>
      <c r="M4227" s="13" t="s">
        <v>2909</v>
      </c>
      <c r="N4227" s="13"/>
      <c r="O4227" s="9"/>
      <c r="P4227" s="13"/>
      <c r="Q4227" s="13">
        <v>230</v>
      </c>
      <c r="R4227" s="9" t="s">
        <v>25</v>
      </c>
      <c r="S4227" s="9" t="s">
        <v>26</v>
      </c>
      <c r="T4227" s="9" t="s">
        <v>126</v>
      </c>
      <c r="U4227" s="13">
        <v>2280000</v>
      </c>
      <c r="V4227" s="13">
        <v>1940</v>
      </c>
      <c r="W4227" s="13">
        <v>0</v>
      </c>
      <c r="X4227" s="13">
        <v>7.8</v>
      </c>
      <c r="Y4227" s="13">
        <v>1.37</v>
      </c>
      <c r="Z4227" s="14">
        <v>3000</v>
      </c>
    </row>
    <row r="4228" spans="1:26" x14ac:dyDescent="0.25">
      <c r="A4228" s="5" t="s">
        <v>20</v>
      </c>
      <c r="B4228" s="6" t="s">
        <v>1405</v>
      </c>
      <c r="C4228" s="11">
        <v>138</v>
      </c>
      <c r="D4228" s="11">
        <v>104</v>
      </c>
      <c r="E4228" s="11">
        <v>607</v>
      </c>
      <c r="F4228" s="11">
        <v>109</v>
      </c>
      <c r="G4228" s="6" t="s">
        <v>2661</v>
      </c>
      <c r="H4228" s="11">
        <v>813</v>
      </c>
      <c r="I4228" s="11"/>
      <c r="J4228" s="6" t="s">
        <v>497</v>
      </c>
      <c r="K4228" s="6" t="s">
        <v>5507</v>
      </c>
      <c r="L4228" s="6" t="s">
        <v>1074</v>
      </c>
      <c r="M4228" s="11" t="s">
        <v>2604</v>
      </c>
      <c r="N4228" s="11"/>
      <c r="O4228" s="6"/>
      <c r="P4228" s="11"/>
      <c r="Q4228" s="11">
        <v>280</v>
      </c>
      <c r="R4228" s="6" t="s">
        <v>25</v>
      </c>
      <c r="S4228" s="6" t="s">
        <v>26</v>
      </c>
      <c r="T4228" s="6" t="s">
        <v>249</v>
      </c>
      <c r="U4228" s="11">
        <v>1800000</v>
      </c>
      <c r="V4228" s="11">
        <v>1971</v>
      </c>
      <c r="W4228" s="11">
        <v>165</v>
      </c>
      <c r="X4228" s="11">
        <v>7.8</v>
      </c>
      <c r="Y4228" s="11">
        <v>1.85</v>
      </c>
      <c r="Z4228" s="12">
        <v>0</v>
      </c>
    </row>
    <row r="4229" spans="1:26" x14ac:dyDescent="0.25">
      <c r="A4229" s="8" t="s">
        <v>20</v>
      </c>
      <c r="B4229" s="9" t="s">
        <v>4525</v>
      </c>
      <c r="C4229" s="13"/>
      <c r="D4229" s="13">
        <v>90</v>
      </c>
      <c r="E4229" s="13">
        <v>37</v>
      </c>
      <c r="F4229" s="13">
        <v>0</v>
      </c>
      <c r="G4229" s="9" t="s">
        <v>4526</v>
      </c>
      <c r="H4229" s="13">
        <v>210</v>
      </c>
      <c r="I4229" s="13"/>
      <c r="J4229" s="9" t="s">
        <v>1074</v>
      </c>
      <c r="K4229" s="9" t="s">
        <v>2604</v>
      </c>
      <c r="L4229" s="9"/>
      <c r="M4229" s="13"/>
      <c r="N4229" s="13"/>
      <c r="O4229" s="9"/>
      <c r="P4229" s="13"/>
      <c r="Q4229" s="13">
        <v>3</v>
      </c>
      <c r="R4229" s="9" t="s">
        <v>25</v>
      </c>
      <c r="S4229" s="9" t="s">
        <v>26</v>
      </c>
      <c r="T4229" s="9" t="s">
        <v>27</v>
      </c>
      <c r="U4229" s="13">
        <v>2500000</v>
      </c>
      <c r="V4229" s="13">
        <v>2014</v>
      </c>
      <c r="W4229" s="13">
        <v>0</v>
      </c>
      <c r="X4229" s="13">
        <v>6.9</v>
      </c>
      <c r="Y4229" s="13"/>
      <c r="Z4229" s="14">
        <v>224</v>
      </c>
    </row>
    <row r="4230" spans="1:26" x14ac:dyDescent="0.25">
      <c r="A4230" s="5" t="s">
        <v>20</v>
      </c>
      <c r="B4230" s="6" t="s">
        <v>1935</v>
      </c>
      <c r="C4230" s="11">
        <v>235</v>
      </c>
      <c r="D4230" s="11">
        <v>91</v>
      </c>
      <c r="E4230" s="11">
        <v>49</v>
      </c>
      <c r="F4230" s="11">
        <v>20</v>
      </c>
      <c r="G4230" s="6" t="s">
        <v>4527</v>
      </c>
      <c r="H4230" s="11">
        <v>72</v>
      </c>
      <c r="I4230" s="11">
        <v>36200000</v>
      </c>
      <c r="J4230" s="6" t="s">
        <v>1786</v>
      </c>
      <c r="K4230" s="6" t="s">
        <v>2604</v>
      </c>
      <c r="L4230" s="6"/>
      <c r="M4230" s="11"/>
      <c r="N4230" s="11"/>
      <c r="O4230" s="6"/>
      <c r="P4230" s="11"/>
      <c r="Q4230" s="11">
        <v>372</v>
      </c>
      <c r="R4230" s="6" t="s">
        <v>25</v>
      </c>
      <c r="S4230" s="6" t="s">
        <v>26</v>
      </c>
      <c r="T4230" s="6" t="s">
        <v>249</v>
      </c>
      <c r="U4230" s="11">
        <v>4000000</v>
      </c>
      <c r="V4230" s="11">
        <v>1982</v>
      </c>
      <c r="W4230" s="11">
        <v>31</v>
      </c>
      <c r="X4230" s="11">
        <v>5.7</v>
      </c>
      <c r="Y4230" s="11">
        <v>2.35</v>
      </c>
      <c r="Z4230" s="12">
        <v>0</v>
      </c>
    </row>
    <row r="4231" spans="1:26" x14ac:dyDescent="0.25">
      <c r="A4231" s="8" t="s">
        <v>20</v>
      </c>
      <c r="B4231" s="9" t="s">
        <v>4528</v>
      </c>
      <c r="C4231" s="13">
        <v>160</v>
      </c>
      <c r="D4231" s="13">
        <v>92</v>
      </c>
      <c r="E4231" s="13">
        <v>13</v>
      </c>
      <c r="F4231" s="13">
        <v>17</v>
      </c>
      <c r="G4231" s="9" t="s">
        <v>4529</v>
      </c>
      <c r="H4231" s="13">
        <v>42</v>
      </c>
      <c r="I4231" s="13">
        <v>21300000</v>
      </c>
      <c r="J4231" s="9" t="s">
        <v>1786</v>
      </c>
      <c r="K4231" s="9" t="s">
        <v>5505</v>
      </c>
      <c r="L4231" s="9" t="s">
        <v>2604</v>
      </c>
      <c r="M4231" s="13"/>
      <c r="N4231" s="13"/>
      <c r="O4231" s="9"/>
      <c r="P4231" s="13"/>
      <c r="Q4231" s="13">
        <v>342</v>
      </c>
      <c r="R4231" s="9" t="s">
        <v>25</v>
      </c>
      <c r="S4231" s="9" t="s">
        <v>26</v>
      </c>
      <c r="T4231" s="9" t="s">
        <v>249</v>
      </c>
      <c r="U4231" s="13">
        <v>2200000</v>
      </c>
      <c r="V4231" s="13">
        <v>1985</v>
      </c>
      <c r="W4231" s="13">
        <v>27</v>
      </c>
      <c r="X4231" s="13">
        <v>4.7</v>
      </c>
      <c r="Y4231" s="13">
        <v>1.85</v>
      </c>
      <c r="Z4231" s="14">
        <v>1000</v>
      </c>
    </row>
    <row r="4232" spans="1:26" x14ac:dyDescent="0.25">
      <c r="A4232" s="5" t="s">
        <v>20</v>
      </c>
      <c r="B4232" s="6" t="s">
        <v>4404</v>
      </c>
      <c r="C4232" s="11">
        <v>18</v>
      </c>
      <c r="D4232" s="11">
        <v>117</v>
      </c>
      <c r="E4232" s="11">
        <v>84</v>
      </c>
      <c r="F4232" s="11">
        <v>275</v>
      </c>
      <c r="G4232" s="6" t="s">
        <v>3413</v>
      </c>
      <c r="H4232" s="11">
        <v>861</v>
      </c>
      <c r="I4232" s="11">
        <v>379643</v>
      </c>
      <c r="J4232" s="6" t="s">
        <v>1074</v>
      </c>
      <c r="K4232" s="6"/>
      <c r="L4232" s="6"/>
      <c r="M4232" s="11"/>
      <c r="N4232" s="11"/>
      <c r="O4232" s="6"/>
      <c r="P4232" s="11"/>
      <c r="Q4232" s="11">
        <v>29</v>
      </c>
      <c r="R4232" s="6" t="s">
        <v>25</v>
      </c>
      <c r="S4232" s="6" t="s">
        <v>26</v>
      </c>
      <c r="T4232" s="6" t="s">
        <v>27</v>
      </c>
      <c r="U4232" s="11">
        <v>2200000</v>
      </c>
      <c r="V4232" s="11">
        <v>2007</v>
      </c>
      <c r="W4232" s="11">
        <v>425</v>
      </c>
      <c r="X4232" s="11">
        <v>5.9</v>
      </c>
      <c r="Y4232" s="11">
        <v>1.85</v>
      </c>
      <c r="Z4232" s="12">
        <v>285</v>
      </c>
    </row>
    <row r="4233" spans="1:26" x14ac:dyDescent="0.25">
      <c r="A4233" s="8" t="s">
        <v>20</v>
      </c>
      <c r="B4233" s="9" t="s">
        <v>4530</v>
      </c>
      <c r="C4233" s="13">
        <v>11</v>
      </c>
      <c r="D4233" s="13">
        <v>120</v>
      </c>
      <c r="E4233" s="13">
        <v>16</v>
      </c>
      <c r="F4233" s="13">
        <v>835</v>
      </c>
      <c r="G4233" s="9" t="s">
        <v>207</v>
      </c>
      <c r="H4233" s="13">
        <v>2000</v>
      </c>
      <c r="I4233" s="13">
        <v>12985267</v>
      </c>
      <c r="J4233" s="9" t="s">
        <v>1074</v>
      </c>
      <c r="K4233" s="9"/>
      <c r="L4233" s="9"/>
      <c r="M4233" s="13"/>
      <c r="N4233" s="13"/>
      <c r="O4233" s="9"/>
      <c r="P4233" s="13"/>
      <c r="Q4233" s="13">
        <v>63</v>
      </c>
      <c r="R4233" s="9" t="s">
        <v>25</v>
      </c>
      <c r="S4233" s="9" t="s">
        <v>26</v>
      </c>
      <c r="T4233" s="9" t="s">
        <v>27</v>
      </c>
      <c r="U4233" s="13">
        <v>2300000</v>
      </c>
      <c r="V4233" s="13">
        <v>2015</v>
      </c>
      <c r="W4233" s="13">
        <v>848</v>
      </c>
      <c r="X4233" s="13">
        <v>5.9</v>
      </c>
      <c r="Y4233" s="13"/>
      <c r="Z4233" s="14">
        <v>13000</v>
      </c>
    </row>
    <row r="4234" spans="1:26" x14ac:dyDescent="0.25">
      <c r="A4234" s="5" t="s">
        <v>20</v>
      </c>
      <c r="B4234" s="6" t="s">
        <v>4531</v>
      </c>
      <c r="C4234" s="11">
        <v>11</v>
      </c>
      <c r="D4234" s="11">
        <v>90</v>
      </c>
      <c r="E4234" s="11">
        <v>0</v>
      </c>
      <c r="F4234" s="11">
        <v>306</v>
      </c>
      <c r="G4234" s="6" t="s">
        <v>4532</v>
      </c>
      <c r="H4234" s="11">
        <v>676</v>
      </c>
      <c r="I4234" s="11"/>
      <c r="J4234" s="6" t="s">
        <v>2604</v>
      </c>
      <c r="K4234" s="6"/>
      <c r="L4234" s="6"/>
      <c r="M4234" s="11"/>
      <c r="N4234" s="11"/>
      <c r="O4234" s="6"/>
      <c r="P4234" s="11"/>
      <c r="Q4234" s="11">
        <v>9</v>
      </c>
      <c r="R4234" s="6" t="s">
        <v>25</v>
      </c>
      <c r="S4234" s="6" t="s">
        <v>26</v>
      </c>
      <c r="T4234" s="6" t="s">
        <v>249</v>
      </c>
      <c r="U4234" s="11">
        <v>2200000</v>
      </c>
      <c r="V4234" s="11">
        <v>2008</v>
      </c>
      <c r="W4234" s="11">
        <v>399</v>
      </c>
      <c r="X4234" s="11">
        <v>4.3</v>
      </c>
      <c r="Y4234" s="11"/>
      <c r="Z4234" s="12">
        <v>77</v>
      </c>
    </row>
    <row r="4235" spans="1:26" x14ac:dyDescent="0.25">
      <c r="A4235" s="8" t="s">
        <v>309</v>
      </c>
      <c r="B4235" s="9" t="s">
        <v>4533</v>
      </c>
      <c r="C4235" s="13">
        <v>7</v>
      </c>
      <c r="D4235" s="13">
        <v>119</v>
      </c>
      <c r="E4235" s="13">
        <v>10</v>
      </c>
      <c r="F4235" s="13">
        <v>275</v>
      </c>
      <c r="G4235" s="9" t="s">
        <v>4534</v>
      </c>
      <c r="H4235" s="13">
        <v>509</v>
      </c>
      <c r="I4235" s="13"/>
      <c r="J4235" s="9" t="s">
        <v>1074</v>
      </c>
      <c r="K4235" s="9"/>
      <c r="L4235" s="9"/>
      <c r="M4235" s="13"/>
      <c r="N4235" s="13"/>
      <c r="O4235" s="9"/>
      <c r="P4235" s="13"/>
      <c r="Q4235" s="13">
        <v>29</v>
      </c>
      <c r="R4235" s="9" t="s">
        <v>25</v>
      </c>
      <c r="S4235" s="9" t="s">
        <v>26</v>
      </c>
      <c r="T4235" s="9" t="s">
        <v>3688</v>
      </c>
      <c r="U4235" s="13">
        <v>2160000</v>
      </c>
      <c r="V4235" s="13">
        <v>1945</v>
      </c>
      <c r="W4235" s="13">
        <v>284</v>
      </c>
      <c r="X4235" s="13">
        <v>7.5</v>
      </c>
      <c r="Y4235" s="13">
        <v>1.37</v>
      </c>
      <c r="Z4235" s="14">
        <v>68</v>
      </c>
    </row>
    <row r="4236" spans="1:26" x14ac:dyDescent="0.25">
      <c r="A4236" s="5" t="s">
        <v>20</v>
      </c>
      <c r="B4236" s="6" t="s">
        <v>4535</v>
      </c>
      <c r="C4236" s="11">
        <v>5</v>
      </c>
      <c r="D4236" s="11">
        <v>90</v>
      </c>
      <c r="E4236" s="11">
        <v>0</v>
      </c>
      <c r="F4236" s="11">
        <v>708</v>
      </c>
      <c r="G4236" s="6" t="s">
        <v>4536</v>
      </c>
      <c r="H4236" s="11">
        <v>1000</v>
      </c>
      <c r="I4236" s="11"/>
      <c r="J4236" s="6" t="s">
        <v>1074</v>
      </c>
      <c r="K4236" s="6" t="s">
        <v>2604</v>
      </c>
      <c r="L4236" s="6"/>
      <c r="M4236" s="11"/>
      <c r="N4236" s="11"/>
      <c r="O4236" s="6"/>
      <c r="P4236" s="11"/>
      <c r="Q4236" s="11">
        <v>4</v>
      </c>
      <c r="R4236" s="6" t="s">
        <v>25</v>
      </c>
      <c r="S4236" s="6" t="s">
        <v>1121</v>
      </c>
      <c r="T4236" s="6" t="s">
        <v>249</v>
      </c>
      <c r="U4236" s="11"/>
      <c r="V4236" s="11">
        <v>2015</v>
      </c>
      <c r="W4236" s="11">
        <v>800</v>
      </c>
      <c r="X4236" s="11">
        <v>4.8</v>
      </c>
      <c r="Y4236" s="11"/>
      <c r="Z4236" s="12">
        <v>452</v>
      </c>
    </row>
    <row r="4237" spans="1:26" x14ac:dyDescent="0.25">
      <c r="A4237" s="8" t="s">
        <v>20</v>
      </c>
      <c r="B4237" s="9" t="s">
        <v>4537</v>
      </c>
      <c r="C4237" s="13">
        <v>10</v>
      </c>
      <c r="D4237" s="13">
        <v>90</v>
      </c>
      <c r="E4237" s="13">
        <v>11</v>
      </c>
      <c r="F4237" s="13">
        <v>18</v>
      </c>
      <c r="G4237" s="9" t="s">
        <v>4538</v>
      </c>
      <c r="H4237" s="13">
        <v>114</v>
      </c>
      <c r="I4237" s="13"/>
      <c r="J4237" s="9" t="s">
        <v>599</v>
      </c>
      <c r="K4237" s="9" t="s">
        <v>1074</v>
      </c>
      <c r="L4237" s="9" t="s">
        <v>4459</v>
      </c>
      <c r="M4237" s="13"/>
      <c r="N4237" s="13"/>
      <c r="O4237" s="9"/>
      <c r="P4237" s="13"/>
      <c r="Q4237" s="13">
        <v>14</v>
      </c>
      <c r="R4237" s="9" t="s">
        <v>25</v>
      </c>
      <c r="S4237" s="9" t="s">
        <v>34</v>
      </c>
      <c r="T4237" s="9" t="s">
        <v>42</v>
      </c>
      <c r="U4237" s="13">
        <v>1200000</v>
      </c>
      <c r="V4237" s="13">
        <v>2005</v>
      </c>
      <c r="W4237" s="13">
        <v>79</v>
      </c>
      <c r="X4237" s="13">
        <v>5.8</v>
      </c>
      <c r="Y4237" s="13">
        <v>1.85</v>
      </c>
      <c r="Z4237" s="14">
        <v>172</v>
      </c>
    </row>
    <row r="4238" spans="1:26" x14ac:dyDescent="0.25">
      <c r="A4238" s="5" t="s">
        <v>20</v>
      </c>
      <c r="B4238" s="6" t="s">
        <v>4539</v>
      </c>
      <c r="C4238" s="11">
        <v>5</v>
      </c>
      <c r="D4238" s="11">
        <v>97</v>
      </c>
      <c r="E4238" s="11">
        <v>5</v>
      </c>
      <c r="F4238" s="11">
        <v>782</v>
      </c>
      <c r="G4238" s="6" t="s">
        <v>2699</v>
      </c>
      <c r="H4238" s="11">
        <v>3000</v>
      </c>
      <c r="I4238" s="11"/>
      <c r="J4238" s="6" t="s">
        <v>599</v>
      </c>
      <c r="K4238" s="6" t="s">
        <v>2909</v>
      </c>
      <c r="L4238" s="6" t="s">
        <v>4459</v>
      </c>
      <c r="M4238" s="11"/>
      <c r="N4238" s="11"/>
      <c r="O4238" s="6"/>
      <c r="P4238" s="11"/>
      <c r="Q4238" s="11">
        <v>6</v>
      </c>
      <c r="R4238" s="6" t="s">
        <v>25</v>
      </c>
      <c r="S4238" s="6" t="s">
        <v>26</v>
      </c>
      <c r="T4238" s="6" t="s">
        <v>42</v>
      </c>
      <c r="U4238" s="11">
        <v>2400000</v>
      </c>
      <c r="V4238" s="11">
        <v>2014</v>
      </c>
      <c r="W4238" s="11">
        <v>938</v>
      </c>
      <c r="X4238" s="11">
        <v>5.3</v>
      </c>
      <c r="Y4238" s="11"/>
      <c r="Z4238" s="12">
        <v>107</v>
      </c>
    </row>
    <row r="4239" spans="1:26" x14ac:dyDescent="0.25">
      <c r="A4239" s="8" t="s">
        <v>20</v>
      </c>
      <c r="B4239" s="9" t="s">
        <v>3929</v>
      </c>
      <c r="C4239" s="13">
        <v>95</v>
      </c>
      <c r="D4239" s="13">
        <v>90</v>
      </c>
      <c r="E4239" s="13">
        <v>10</v>
      </c>
      <c r="F4239" s="13">
        <v>42</v>
      </c>
      <c r="G4239" s="9" t="s">
        <v>4540</v>
      </c>
      <c r="H4239" s="13">
        <v>371</v>
      </c>
      <c r="I4239" s="13"/>
      <c r="J4239" s="9" t="s">
        <v>497</v>
      </c>
      <c r="K4239" s="9" t="s">
        <v>599</v>
      </c>
      <c r="L4239" s="9" t="s">
        <v>1786</v>
      </c>
      <c r="M4239" s="13"/>
      <c r="N4239" s="13"/>
      <c r="O4239" s="9"/>
      <c r="P4239" s="13"/>
      <c r="Q4239" s="13">
        <v>46</v>
      </c>
      <c r="R4239" s="9" t="s">
        <v>25</v>
      </c>
      <c r="S4239" s="9" t="s">
        <v>121</v>
      </c>
      <c r="T4239" s="9" t="s">
        <v>249</v>
      </c>
      <c r="U4239" s="13">
        <v>2500000</v>
      </c>
      <c r="V4239" s="13">
        <v>2007</v>
      </c>
      <c r="W4239" s="13">
        <v>52</v>
      </c>
      <c r="X4239" s="13">
        <v>6</v>
      </c>
      <c r="Y4239" s="13">
        <v>1.85</v>
      </c>
      <c r="Z4239" s="14">
        <v>870</v>
      </c>
    </row>
    <row r="4240" spans="1:26" x14ac:dyDescent="0.25">
      <c r="A4240" s="5" t="s">
        <v>309</v>
      </c>
      <c r="B4240" s="6" t="s">
        <v>4541</v>
      </c>
      <c r="C4240" s="11">
        <v>97</v>
      </c>
      <c r="D4240" s="11">
        <v>172</v>
      </c>
      <c r="E4240" s="11">
        <v>355</v>
      </c>
      <c r="F4240" s="11">
        <v>188</v>
      </c>
      <c r="G4240" s="6" t="s">
        <v>4002</v>
      </c>
      <c r="H4240" s="11">
        <v>749</v>
      </c>
      <c r="I4240" s="11">
        <v>23650000</v>
      </c>
      <c r="J4240" s="6" t="s">
        <v>1074</v>
      </c>
      <c r="K4240" s="6" t="s">
        <v>4459</v>
      </c>
      <c r="L4240" s="6" t="s">
        <v>5508</v>
      </c>
      <c r="M4240" s="11"/>
      <c r="N4240" s="11"/>
      <c r="O4240" s="6"/>
      <c r="P4240" s="11"/>
      <c r="Q4240" s="11">
        <v>235</v>
      </c>
      <c r="R4240" s="6" t="s">
        <v>25</v>
      </c>
      <c r="S4240" s="6" t="s">
        <v>26</v>
      </c>
      <c r="T4240" s="6" t="s">
        <v>1430</v>
      </c>
      <c r="U4240" s="11">
        <v>2100000</v>
      </c>
      <c r="V4240" s="11">
        <v>1946</v>
      </c>
      <c r="W4240" s="11">
        <v>208</v>
      </c>
      <c r="X4240" s="11">
        <v>8.1</v>
      </c>
      <c r="Y4240" s="11">
        <v>1.37</v>
      </c>
      <c r="Z4240" s="12">
        <v>0</v>
      </c>
    </row>
    <row r="4241" spans="1:26" x14ac:dyDescent="0.25">
      <c r="A4241" s="8" t="s">
        <v>20</v>
      </c>
      <c r="B4241" s="9" t="s">
        <v>4542</v>
      </c>
      <c r="C4241" s="13">
        <v>76</v>
      </c>
      <c r="D4241" s="13">
        <v>115</v>
      </c>
      <c r="E4241" s="13">
        <v>184</v>
      </c>
      <c r="F4241" s="13">
        <v>551</v>
      </c>
      <c r="G4241" s="9" t="s">
        <v>274</v>
      </c>
      <c r="H4241" s="13">
        <v>730</v>
      </c>
      <c r="I4241" s="13">
        <v>510092</v>
      </c>
      <c r="J4241" s="9" t="s">
        <v>3170</v>
      </c>
      <c r="K4241" s="9" t="s">
        <v>5507</v>
      </c>
      <c r="L4241" s="9" t="s">
        <v>1074</v>
      </c>
      <c r="M4241" s="13"/>
      <c r="N4241" s="13"/>
      <c r="O4241" s="9"/>
      <c r="P4241" s="13"/>
      <c r="Q4241" s="13">
        <v>336</v>
      </c>
      <c r="R4241" s="9" t="s">
        <v>25</v>
      </c>
      <c r="S4241" s="9" t="s">
        <v>26</v>
      </c>
      <c r="T4241" s="9" t="s">
        <v>249</v>
      </c>
      <c r="U4241" s="13"/>
      <c r="V4241" s="13">
        <v>2001</v>
      </c>
      <c r="W4241" s="13">
        <v>648</v>
      </c>
      <c r="X4241" s="13">
        <v>7</v>
      </c>
      <c r="Y4241" s="13">
        <v>1.85</v>
      </c>
      <c r="Z4241" s="14">
        <v>0</v>
      </c>
    </row>
    <row r="4242" spans="1:26" x14ac:dyDescent="0.25">
      <c r="A4242" s="5" t="s">
        <v>20</v>
      </c>
      <c r="B4242" s="6" t="s">
        <v>4543</v>
      </c>
      <c r="C4242" s="11">
        <v>67</v>
      </c>
      <c r="D4242" s="11">
        <v>89</v>
      </c>
      <c r="E4242" s="11">
        <v>16</v>
      </c>
      <c r="F4242" s="11">
        <v>14</v>
      </c>
      <c r="G4242" s="6" t="s">
        <v>4544</v>
      </c>
      <c r="H4242" s="11">
        <v>117</v>
      </c>
      <c r="I4242" s="11">
        <v>313436</v>
      </c>
      <c r="J4242" s="6" t="s">
        <v>599</v>
      </c>
      <c r="K4242" s="6" t="s">
        <v>1074</v>
      </c>
      <c r="L4242" s="6"/>
      <c r="M4242" s="11"/>
      <c r="N4242" s="11"/>
      <c r="O4242" s="6"/>
      <c r="P4242" s="11"/>
      <c r="Q4242" s="11">
        <v>95</v>
      </c>
      <c r="R4242" s="6" t="s">
        <v>3996</v>
      </c>
      <c r="S4242" s="6" t="s">
        <v>3030</v>
      </c>
      <c r="T4242" s="6" t="s">
        <v>249</v>
      </c>
      <c r="U4242" s="11">
        <v>15500000</v>
      </c>
      <c r="V4242" s="11">
        <v>2001</v>
      </c>
      <c r="W4242" s="11">
        <v>21</v>
      </c>
      <c r="X4242" s="11">
        <v>7.6</v>
      </c>
      <c r="Y4242" s="11">
        <v>1.85</v>
      </c>
      <c r="Z4242" s="12">
        <v>0</v>
      </c>
    </row>
    <row r="4243" spans="1:26" x14ac:dyDescent="0.25">
      <c r="A4243" s="8" t="s">
        <v>20</v>
      </c>
      <c r="B4243" s="9" t="s">
        <v>4545</v>
      </c>
      <c r="C4243" s="13">
        <v>4</v>
      </c>
      <c r="D4243" s="13">
        <v>125</v>
      </c>
      <c r="E4243" s="13">
        <v>7</v>
      </c>
      <c r="F4243" s="13">
        <v>17</v>
      </c>
      <c r="G4243" s="9" t="s">
        <v>4546</v>
      </c>
      <c r="H4243" s="13">
        <v>128</v>
      </c>
      <c r="I4243" s="13">
        <v>3330</v>
      </c>
      <c r="J4243" s="9" t="s">
        <v>5507</v>
      </c>
      <c r="K4243" s="9" t="s">
        <v>1074</v>
      </c>
      <c r="L4243" s="9"/>
      <c r="M4243" s="13"/>
      <c r="N4243" s="13"/>
      <c r="O4243" s="9"/>
      <c r="P4243" s="13"/>
      <c r="Q4243" s="13">
        <v>1</v>
      </c>
      <c r="R4243" s="9" t="s">
        <v>25</v>
      </c>
      <c r="S4243" s="9" t="s">
        <v>26</v>
      </c>
      <c r="T4243" s="9" t="s">
        <v>249</v>
      </c>
      <c r="U4243" s="13">
        <v>2100000</v>
      </c>
      <c r="V4243" s="13">
        <v>2015</v>
      </c>
      <c r="W4243" s="13">
        <v>22</v>
      </c>
      <c r="X4243" s="13">
        <v>7.2</v>
      </c>
      <c r="Y4243" s="13">
        <v>2.35</v>
      </c>
      <c r="Z4243" s="14">
        <v>305</v>
      </c>
    </row>
    <row r="4244" spans="1:26" x14ac:dyDescent="0.25">
      <c r="A4244" s="5" t="s">
        <v>20</v>
      </c>
      <c r="B4244" s="6" t="s">
        <v>3442</v>
      </c>
      <c r="C4244" s="11">
        <v>252</v>
      </c>
      <c r="D4244" s="11">
        <v>78</v>
      </c>
      <c r="E4244" s="11">
        <v>57</v>
      </c>
      <c r="F4244" s="11">
        <v>7</v>
      </c>
      <c r="G4244" s="6" t="s">
        <v>3974</v>
      </c>
      <c r="H4244" s="11">
        <v>120</v>
      </c>
      <c r="I4244" s="11"/>
      <c r="J4244" s="6" t="s">
        <v>1786</v>
      </c>
      <c r="K4244" s="6"/>
      <c r="L4244" s="6"/>
      <c r="M4244" s="11"/>
      <c r="N4244" s="11"/>
      <c r="O4244" s="6"/>
      <c r="P4244" s="11"/>
      <c r="Q4244" s="11">
        <v>374</v>
      </c>
      <c r="R4244" s="6" t="s">
        <v>919</v>
      </c>
      <c r="S4244" s="6" t="s">
        <v>1121</v>
      </c>
      <c r="T4244" s="6" t="s">
        <v>249</v>
      </c>
      <c r="U4244" s="11">
        <v>1500000</v>
      </c>
      <c r="V4244" s="11">
        <v>2007</v>
      </c>
      <c r="W4244" s="11">
        <v>9</v>
      </c>
      <c r="X4244" s="11">
        <v>7.5</v>
      </c>
      <c r="Y4244" s="11">
        <v>1.85</v>
      </c>
      <c r="Z4244" s="12">
        <v>15000</v>
      </c>
    </row>
    <row r="4245" spans="1:26" x14ac:dyDescent="0.25">
      <c r="A4245" s="8" t="s">
        <v>20</v>
      </c>
      <c r="B4245" s="9" t="s">
        <v>4379</v>
      </c>
      <c r="C4245" s="13"/>
      <c r="D4245" s="13">
        <v>89</v>
      </c>
      <c r="E4245" s="13">
        <v>15</v>
      </c>
      <c r="F4245" s="13">
        <v>650</v>
      </c>
      <c r="G4245" s="9" t="s">
        <v>4547</v>
      </c>
      <c r="H4245" s="13">
        <v>919</v>
      </c>
      <c r="I4245" s="13"/>
      <c r="J4245" s="9" t="s">
        <v>1074</v>
      </c>
      <c r="K4245" s="9"/>
      <c r="L4245" s="9"/>
      <c r="M4245" s="13"/>
      <c r="N4245" s="13"/>
      <c r="O4245" s="9"/>
      <c r="P4245" s="13"/>
      <c r="Q4245" s="13">
        <v>4</v>
      </c>
      <c r="R4245" s="9" t="s">
        <v>25</v>
      </c>
      <c r="S4245" s="9" t="s">
        <v>26</v>
      </c>
      <c r="T4245" s="9" t="s">
        <v>568</v>
      </c>
      <c r="U4245" s="13">
        <v>2100000</v>
      </c>
      <c r="V4245" s="13">
        <v>2010</v>
      </c>
      <c r="W4245" s="13">
        <v>718</v>
      </c>
      <c r="X4245" s="13">
        <v>6.3</v>
      </c>
      <c r="Y4245" s="13">
        <v>1.78</v>
      </c>
      <c r="Z4245" s="14">
        <v>162</v>
      </c>
    </row>
    <row r="4246" spans="1:26" x14ac:dyDescent="0.25">
      <c r="A4246" s="5" t="s">
        <v>20</v>
      </c>
      <c r="B4246" s="6" t="s">
        <v>4548</v>
      </c>
      <c r="C4246" s="11">
        <v>1</v>
      </c>
      <c r="D4246" s="11">
        <v>100</v>
      </c>
      <c r="E4246" s="11">
        <v>0</v>
      </c>
      <c r="F4246" s="11">
        <v>338</v>
      </c>
      <c r="G4246" s="6" t="s">
        <v>1843</v>
      </c>
      <c r="H4246" s="11">
        <v>749</v>
      </c>
      <c r="I4246" s="11"/>
      <c r="J4246" s="6" t="s">
        <v>599</v>
      </c>
      <c r="K4246" s="6" t="s">
        <v>1074</v>
      </c>
      <c r="L4246" s="6" t="s">
        <v>5505</v>
      </c>
      <c r="M4246" s="11" t="s">
        <v>4459</v>
      </c>
      <c r="N4246" s="11" t="s">
        <v>2604</v>
      </c>
      <c r="O4246" s="6"/>
      <c r="P4246" s="11"/>
      <c r="Q4246" s="11">
        <v>1</v>
      </c>
      <c r="R4246" s="6" t="s">
        <v>25</v>
      </c>
      <c r="S4246" s="6" t="s">
        <v>26</v>
      </c>
      <c r="T4246" s="6" t="s">
        <v>42</v>
      </c>
      <c r="U4246" s="11">
        <v>2100000</v>
      </c>
      <c r="V4246" s="11">
        <v>2015</v>
      </c>
      <c r="W4246" s="11">
        <v>354</v>
      </c>
      <c r="X4246" s="11">
        <v>6.7</v>
      </c>
      <c r="Y4246" s="11">
        <v>2.39</v>
      </c>
      <c r="Z4246" s="12">
        <v>14</v>
      </c>
    </row>
    <row r="4247" spans="1:26" x14ac:dyDescent="0.25">
      <c r="A4247" s="8" t="s">
        <v>20</v>
      </c>
      <c r="B4247" s="9" t="s">
        <v>4550</v>
      </c>
      <c r="C4247" s="13">
        <v>33</v>
      </c>
      <c r="D4247" s="13">
        <v>77</v>
      </c>
      <c r="E4247" s="13">
        <v>0</v>
      </c>
      <c r="F4247" s="13">
        <v>260</v>
      </c>
      <c r="G4247" s="9" t="s">
        <v>3138</v>
      </c>
      <c r="H4247" s="13">
        <v>846</v>
      </c>
      <c r="I4247" s="13"/>
      <c r="J4247" s="9" t="s">
        <v>1786</v>
      </c>
      <c r="K4247" s="9" t="s">
        <v>2970</v>
      </c>
      <c r="L4247" s="9" t="s">
        <v>2604</v>
      </c>
      <c r="M4247" s="13"/>
      <c r="N4247" s="13"/>
      <c r="O4247" s="9"/>
      <c r="P4247" s="13"/>
      <c r="Q4247" s="13">
        <v>21</v>
      </c>
      <c r="R4247" s="9" t="s">
        <v>25</v>
      </c>
      <c r="S4247" s="9" t="s">
        <v>34</v>
      </c>
      <c r="T4247" s="9" t="s">
        <v>42</v>
      </c>
      <c r="U4247" s="13"/>
      <c r="V4247" s="13">
        <v>2015</v>
      </c>
      <c r="W4247" s="13">
        <v>366</v>
      </c>
      <c r="X4247" s="13">
        <v>4.8</v>
      </c>
      <c r="Y4247" s="13"/>
      <c r="Z4247" s="14">
        <v>275</v>
      </c>
    </row>
    <row r="4248" spans="1:26" x14ac:dyDescent="0.25">
      <c r="A4248" s="5" t="s">
        <v>20</v>
      </c>
      <c r="B4248" s="6" t="s">
        <v>4551</v>
      </c>
      <c r="C4248" s="11">
        <v>19</v>
      </c>
      <c r="D4248" s="11">
        <v>81</v>
      </c>
      <c r="E4248" s="11">
        <v>7</v>
      </c>
      <c r="F4248" s="11">
        <v>106</v>
      </c>
      <c r="G4248" s="6" t="s">
        <v>4552</v>
      </c>
      <c r="H4248" s="11">
        <v>412</v>
      </c>
      <c r="I4248" s="11"/>
      <c r="J4248" s="6" t="s">
        <v>378</v>
      </c>
      <c r="K4248" s="6" t="s">
        <v>1074</v>
      </c>
      <c r="L4248" s="6" t="s">
        <v>3495</v>
      </c>
      <c r="M4248" s="11"/>
      <c r="N4248" s="11"/>
      <c r="O4248" s="6"/>
      <c r="P4248" s="11"/>
      <c r="Q4248" s="11">
        <v>17</v>
      </c>
      <c r="R4248" s="6" t="s">
        <v>25</v>
      </c>
      <c r="S4248" s="6" t="s">
        <v>26</v>
      </c>
      <c r="T4248" s="6" t="s">
        <v>42</v>
      </c>
      <c r="U4248" s="11">
        <v>2100000</v>
      </c>
      <c r="V4248" s="11">
        <v>2015</v>
      </c>
      <c r="W4248" s="11">
        <v>308</v>
      </c>
      <c r="X4248" s="11">
        <v>5.5</v>
      </c>
      <c r="Y4248" s="11">
        <v>2.35</v>
      </c>
      <c r="Z4248" s="12">
        <v>380</v>
      </c>
    </row>
    <row r="4249" spans="1:26" x14ac:dyDescent="0.25">
      <c r="A4249" s="8" t="s">
        <v>20</v>
      </c>
      <c r="B4249" s="9" t="s">
        <v>1622</v>
      </c>
      <c r="C4249" s="13">
        <v>167</v>
      </c>
      <c r="D4249" s="13">
        <v>115</v>
      </c>
      <c r="E4249" s="13">
        <v>92</v>
      </c>
      <c r="F4249" s="13">
        <v>177</v>
      </c>
      <c r="G4249" s="9" t="s">
        <v>4553</v>
      </c>
      <c r="H4249" s="13">
        <v>559</v>
      </c>
      <c r="I4249" s="13">
        <v>24800000</v>
      </c>
      <c r="J4249" s="9" t="s">
        <v>497</v>
      </c>
      <c r="K4249" s="9" t="s">
        <v>378</v>
      </c>
      <c r="L4249" s="9" t="s">
        <v>2604</v>
      </c>
      <c r="M4249" s="13"/>
      <c r="N4249" s="13"/>
      <c r="O4249" s="9"/>
      <c r="P4249" s="13"/>
      <c r="Q4249" s="13">
        <v>358</v>
      </c>
      <c r="R4249" s="9" t="s">
        <v>25</v>
      </c>
      <c r="S4249" s="9" t="s">
        <v>34</v>
      </c>
      <c r="T4249" s="9" t="s">
        <v>1704</v>
      </c>
      <c r="U4249" s="13">
        <v>2000000</v>
      </c>
      <c r="V4249" s="13">
        <v>1963</v>
      </c>
      <c r="W4249" s="13">
        <v>201</v>
      </c>
      <c r="X4249" s="13">
        <v>7.5</v>
      </c>
      <c r="Y4249" s="13">
        <v>1.37</v>
      </c>
      <c r="Z4249" s="14">
        <v>0</v>
      </c>
    </row>
    <row r="4250" spans="1:26" x14ac:dyDescent="0.25">
      <c r="A4250" s="5" t="s">
        <v>20</v>
      </c>
      <c r="B4250" s="6" t="s">
        <v>4554</v>
      </c>
      <c r="C4250" s="11">
        <v>49</v>
      </c>
      <c r="D4250" s="11">
        <v>96</v>
      </c>
      <c r="E4250" s="11">
        <v>6</v>
      </c>
      <c r="F4250" s="11">
        <v>14</v>
      </c>
      <c r="G4250" s="6" t="s">
        <v>4555</v>
      </c>
      <c r="H4250" s="11">
        <v>40</v>
      </c>
      <c r="I4250" s="11">
        <v>792966</v>
      </c>
      <c r="J4250" s="6" t="s">
        <v>497</v>
      </c>
      <c r="K4250" s="6" t="s">
        <v>599</v>
      </c>
      <c r="L4250" s="6" t="s">
        <v>1786</v>
      </c>
      <c r="M4250" s="11" t="s">
        <v>2970</v>
      </c>
      <c r="N4250" s="11"/>
      <c r="O4250" s="6"/>
      <c r="P4250" s="11"/>
      <c r="Q4250" s="11">
        <v>40</v>
      </c>
      <c r="R4250" s="6" t="s">
        <v>25</v>
      </c>
      <c r="S4250" s="6" t="s">
        <v>26</v>
      </c>
      <c r="T4250" s="6" t="s">
        <v>249</v>
      </c>
      <c r="U4250" s="11">
        <v>2300000</v>
      </c>
      <c r="V4250" s="11">
        <v>1989</v>
      </c>
      <c r="W4250" s="11">
        <v>30</v>
      </c>
      <c r="X4250" s="11">
        <v>5.0999999999999996</v>
      </c>
      <c r="Y4250" s="11">
        <v>1.33</v>
      </c>
      <c r="Z4250" s="12">
        <v>321</v>
      </c>
    </row>
    <row r="4251" spans="1:26" x14ac:dyDescent="0.25">
      <c r="A4251" s="8" t="s">
        <v>20</v>
      </c>
      <c r="B4251" s="9" t="s">
        <v>42</v>
      </c>
      <c r="C4251" s="13">
        <v>1</v>
      </c>
      <c r="D4251" s="13">
        <v>60</v>
      </c>
      <c r="E4251" s="13"/>
      <c r="F4251" s="13">
        <v>213</v>
      </c>
      <c r="G4251" s="9" t="s">
        <v>4556</v>
      </c>
      <c r="H4251" s="13">
        <v>480</v>
      </c>
      <c r="I4251" s="13"/>
      <c r="J4251" s="9" t="s">
        <v>5507</v>
      </c>
      <c r="K4251" s="9" t="s">
        <v>1074</v>
      </c>
      <c r="L4251" s="9" t="s">
        <v>5505</v>
      </c>
      <c r="M4251" s="13"/>
      <c r="N4251" s="13"/>
      <c r="O4251" s="9"/>
      <c r="P4251" s="13"/>
      <c r="Q4251" s="13">
        <v>24</v>
      </c>
      <c r="R4251" s="9" t="s">
        <v>25</v>
      </c>
      <c r="S4251" s="9" t="s">
        <v>26</v>
      </c>
      <c r="T4251" s="9" t="s">
        <v>42</v>
      </c>
      <c r="U4251" s="13"/>
      <c r="V4251" s="13"/>
      <c r="W4251" s="13">
        <v>360</v>
      </c>
      <c r="X4251" s="13">
        <v>7.4</v>
      </c>
      <c r="Y4251" s="13">
        <v>1.33</v>
      </c>
      <c r="Z4251" s="14">
        <v>763</v>
      </c>
    </row>
    <row r="4252" spans="1:26" x14ac:dyDescent="0.25">
      <c r="A4252" s="5" t="s">
        <v>20</v>
      </c>
      <c r="B4252" s="6" t="s">
        <v>1230</v>
      </c>
      <c r="C4252" s="11">
        <v>66</v>
      </c>
      <c r="D4252" s="11">
        <v>89</v>
      </c>
      <c r="E4252" s="11">
        <v>11000</v>
      </c>
      <c r="F4252" s="11">
        <v>45</v>
      </c>
      <c r="G4252" s="6" t="s">
        <v>4557</v>
      </c>
      <c r="H4252" s="11">
        <v>11000</v>
      </c>
      <c r="I4252" s="11"/>
      <c r="J4252" s="6" t="s">
        <v>599</v>
      </c>
      <c r="K4252" s="6" t="s">
        <v>2970</v>
      </c>
      <c r="L4252" s="6"/>
      <c r="M4252" s="11"/>
      <c r="N4252" s="11"/>
      <c r="O4252" s="6"/>
      <c r="P4252" s="11"/>
      <c r="Q4252" s="11">
        <v>128</v>
      </c>
      <c r="R4252" s="6" t="s">
        <v>25</v>
      </c>
      <c r="S4252" s="6" t="s">
        <v>26</v>
      </c>
      <c r="T4252" s="6" t="s">
        <v>54</v>
      </c>
      <c r="U4252" s="11">
        <v>2000000</v>
      </c>
      <c r="V4252" s="11">
        <v>1973</v>
      </c>
      <c r="W4252" s="11">
        <v>66</v>
      </c>
      <c r="X4252" s="11">
        <v>7.3</v>
      </c>
      <c r="Y4252" s="11">
        <v>1.85</v>
      </c>
      <c r="Z4252" s="12">
        <v>0</v>
      </c>
    </row>
    <row r="4253" spans="1:26" x14ac:dyDescent="0.25">
      <c r="A4253" s="8" t="s">
        <v>20</v>
      </c>
      <c r="B4253" s="9" t="s">
        <v>4558</v>
      </c>
      <c r="C4253" s="13">
        <v>533</v>
      </c>
      <c r="D4253" s="13">
        <v>100</v>
      </c>
      <c r="E4253" s="13">
        <v>421</v>
      </c>
      <c r="F4253" s="13">
        <v>159</v>
      </c>
      <c r="G4253" s="9" t="s">
        <v>4559</v>
      </c>
      <c r="H4253" s="13">
        <v>314</v>
      </c>
      <c r="I4253" s="13">
        <v>14673301</v>
      </c>
      <c r="J4253" s="9" t="s">
        <v>1786</v>
      </c>
      <c r="K4253" s="9" t="s">
        <v>5505</v>
      </c>
      <c r="L4253" s="9"/>
      <c r="M4253" s="13"/>
      <c r="N4253" s="13"/>
      <c r="O4253" s="9"/>
      <c r="P4253" s="13"/>
      <c r="Q4253" s="13">
        <v>631</v>
      </c>
      <c r="R4253" s="9" t="s">
        <v>25</v>
      </c>
      <c r="S4253" s="9" t="s">
        <v>26</v>
      </c>
      <c r="T4253" s="9" t="s">
        <v>249</v>
      </c>
      <c r="U4253" s="13">
        <v>2000000</v>
      </c>
      <c r="V4253" s="13">
        <v>2014</v>
      </c>
      <c r="W4253" s="13">
        <v>189</v>
      </c>
      <c r="X4253" s="13">
        <v>6.9</v>
      </c>
      <c r="Y4253" s="13">
        <v>2.35</v>
      </c>
      <c r="Z4253" s="14">
        <v>45000</v>
      </c>
    </row>
    <row r="4254" spans="1:26" x14ac:dyDescent="0.25">
      <c r="A4254" s="5" t="s">
        <v>309</v>
      </c>
      <c r="B4254" s="6" t="s">
        <v>1230</v>
      </c>
      <c r="C4254" s="11">
        <v>50</v>
      </c>
      <c r="D4254" s="11">
        <v>88</v>
      </c>
      <c r="E4254" s="11">
        <v>11000</v>
      </c>
      <c r="F4254" s="11">
        <v>258</v>
      </c>
      <c r="G4254" s="6" t="s">
        <v>3634</v>
      </c>
      <c r="H4254" s="11">
        <v>11000</v>
      </c>
      <c r="I4254" s="11"/>
      <c r="J4254" s="6" t="s">
        <v>599</v>
      </c>
      <c r="K4254" s="6"/>
      <c r="L4254" s="6"/>
      <c r="M4254" s="11"/>
      <c r="N4254" s="11"/>
      <c r="O4254" s="6"/>
      <c r="P4254" s="11"/>
      <c r="Q4254" s="11">
        <v>78</v>
      </c>
      <c r="R4254" s="6" t="s">
        <v>25</v>
      </c>
      <c r="S4254" s="6" t="s">
        <v>26</v>
      </c>
      <c r="T4254" s="6" t="s">
        <v>249</v>
      </c>
      <c r="U4254" s="11">
        <v>2000000</v>
      </c>
      <c r="V4254" s="11">
        <v>1972</v>
      </c>
      <c r="W4254" s="11">
        <v>300</v>
      </c>
      <c r="X4254" s="11">
        <v>6.8</v>
      </c>
      <c r="Y4254" s="11">
        <v>1.85</v>
      </c>
      <c r="Z4254" s="12">
        <v>0</v>
      </c>
    </row>
    <row r="4255" spans="1:26" x14ac:dyDescent="0.25">
      <c r="A4255" s="8" t="s">
        <v>309</v>
      </c>
      <c r="B4255" s="9" t="s">
        <v>4560</v>
      </c>
      <c r="C4255" s="13">
        <v>127</v>
      </c>
      <c r="D4255" s="13">
        <v>129</v>
      </c>
      <c r="E4255" s="13">
        <v>89</v>
      </c>
      <c r="F4255" s="13">
        <v>161</v>
      </c>
      <c r="G4255" s="9" t="s">
        <v>4561</v>
      </c>
      <c r="H4255" s="13">
        <v>3000</v>
      </c>
      <c r="I4255" s="13"/>
      <c r="J4255" s="9" t="s">
        <v>5507</v>
      </c>
      <c r="K4255" s="9" t="s">
        <v>1074</v>
      </c>
      <c r="L4255" s="9"/>
      <c r="M4255" s="13"/>
      <c r="N4255" s="13"/>
      <c r="O4255" s="9"/>
      <c r="P4255" s="13"/>
      <c r="Q4255" s="13">
        <v>471</v>
      </c>
      <c r="R4255" s="9" t="s">
        <v>25</v>
      </c>
      <c r="S4255" s="9" t="s">
        <v>26</v>
      </c>
      <c r="T4255" s="9" t="s">
        <v>1430</v>
      </c>
      <c r="U4255" s="13">
        <v>2000000</v>
      </c>
      <c r="V4255" s="13">
        <v>1962</v>
      </c>
      <c r="W4255" s="13">
        <v>226</v>
      </c>
      <c r="X4255" s="13">
        <v>8.4</v>
      </c>
      <c r="Y4255" s="13">
        <v>1.85</v>
      </c>
      <c r="Z4255" s="14">
        <v>15000</v>
      </c>
    </row>
    <row r="4256" spans="1:26" x14ac:dyDescent="0.25">
      <c r="A4256" s="5" t="s">
        <v>309</v>
      </c>
      <c r="B4256" s="6" t="s">
        <v>340</v>
      </c>
      <c r="C4256" s="11">
        <v>177</v>
      </c>
      <c r="D4256" s="11">
        <v>87</v>
      </c>
      <c r="E4256" s="11">
        <v>750</v>
      </c>
      <c r="F4256" s="11">
        <v>41</v>
      </c>
      <c r="G4256" s="6" t="s">
        <v>308</v>
      </c>
      <c r="H4256" s="11">
        <v>745</v>
      </c>
      <c r="I4256" s="11">
        <v>9003011</v>
      </c>
      <c r="J4256" s="6" t="s">
        <v>497</v>
      </c>
      <c r="K4256" s="6" t="s">
        <v>378</v>
      </c>
      <c r="L4256" s="6" t="s">
        <v>2970</v>
      </c>
      <c r="M4256" s="11" t="s">
        <v>2604</v>
      </c>
      <c r="N4256" s="11"/>
      <c r="O4256" s="6"/>
      <c r="P4256" s="11"/>
      <c r="Q4256" s="11">
        <v>294</v>
      </c>
      <c r="R4256" s="6" t="s">
        <v>25</v>
      </c>
      <c r="S4256" s="6" t="s">
        <v>163</v>
      </c>
      <c r="T4256" s="6" t="s">
        <v>249</v>
      </c>
      <c r="U4256" s="11">
        <v>2000000</v>
      </c>
      <c r="V4256" s="11">
        <v>1981</v>
      </c>
      <c r="W4256" s="11">
        <v>531</v>
      </c>
      <c r="X4256" s="11">
        <v>7.6</v>
      </c>
      <c r="Y4256" s="11">
        <v>2.35</v>
      </c>
      <c r="Z4256" s="12">
        <v>0</v>
      </c>
    </row>
    <row r="4257" spans="1:26" x14ac:dyDescent="0.25">
      <c r="A4257" s="8" t="s">
        <v>20</v>
      </c>
      <c r="B4257" s="9" t="s">
        <v>4562</v>
      </c>
      <c r="C4257" s="13">
        <v>77</v>
      </c>
      <c r="D4257" s="13">
        <v>102</v>
      </c>
      <c r="E4257" s="13">
        <v>32</v>
      </c>
      <c r="F4257" s="13">
        <v>75</v>
      </c>
      <c r="G4257" s="9" t="s">
        <v>3773</v>
      </c>
      <c r="H4257" s="13">
        <v>483</v>
      </c>
      <c r="I4257" s="13">
        <v>11546543</v>
      </c>
      <c r="J4257" s="9" t="s">
        <v>497</v>
      </c>
      <c r="K4257" s="9" t="s">
        <v>599</v>
      </c>
      <c r="L4257" s="9"/>
      <c r="M4257" s="13"/>
      <c r="N4257" s="13"/>
      <c r="O4257" s="9"/>
      <c r="P4257" s="13"/>
      <c r="Q4257" s="13">
        <v>146</v>
      </c>
      <c r="R4257" s="9" t="s">
        <v>1977</v>
      </c>
      <c r="S4257" s="9" t="s">
        <v>1196</v>
      </c>
      <c r="T4257" s="9" t="s">
        <v>249</v>
      </c>
      <c r="U4257" s="13">
        <v>2000000</v>
      </c>
      <c r="V4257" s="13">
        <v>1994</v>
      </c>
      <c r="W4257" s="13">
        <v>147</v>
      </c>
      <c r="X4257" s="13">
        <v>7.6</v>
      </c>
      <c r="Y4257" s="13">
        <v>2.35</v>
      </c>
      <c r="Z4257" s="14">
        <v>0</v>
      </c>
    </row>
    <row r="4258" spans="1:26" x14ac:dyDescent="0.25">
      <c r="A4258" s="5" t="s">
        <v>309</v>
      </c>
      <c r="B4258" s="6" t="s">
        <v>1162</v>
      </c>
      <c r="C4258" s="11">
        <v>103</v>
      </c>
      <c r="D4258" s="11">
        <v>152</v>
      </c>
      <c r="E4258" s="11">
        <v>0</v>
      </c>
      <c r="F4258" s="11">
        <v>177</v>
      </c>
      <c r="G4258" s="6" t="s">
        <v>1427</v>
      </c>
      <c r="H4258" s="11">
        <v>618</v>
      </c>
      <c r="I4258" s="11"/>
      <c r="J4258" s="6" t="s">
        <v>5507</v>
      </c>
      <c r="K4258" s="6" t="s">
        <v>1074</v>
      </c>
      <c r="L4258" s="6" t="s">
        <v>4459</v>
      </c>
      <c r="M4258" s="11"/>
      <c r="N4258" s="11"/>
      <c r="O4258" s="6"/>
      <c r="P4258" s="11"/>
      <c r="Q4258" s="11">
        <v>207</v>
      </c>
      <c r="R4258" s="6" t="s">
        <v>25</v>
      </c>
      <c r="S4258" s="6" t="s">
        <v>34</v>
      </c>
      <c r="T4258" s="6" t="s">
        <v>1430</v>
      </c>
      <c r="U4258" s="11">
        <v>2000000</v>
      </c>
      <c r="V4258" s="11">
        <v>1962</v>
      </c>
      <c r="W4258" s="11">
        <v>367</v>
      </c>
      <c r="X4258" s="11">
        <v>7.7</v>
      </c>
      <c r="Y4258" s="11">
        <v>1.66</v>
      </c>
      <c r="Z4258" s="12">
        <v>0</v>
      </c>
    </row>
    <row r="4259" spans="1:26" x14ac:dyDescent="0.25">
      <c r="A4259" s="8" t="s">
        <v>20</v>
      </c>
      <c r="B4259" s="9" t="s">
        <v>2208</v>
      </c>
      <c r="C4259" s="13">
        <v>123</v>
      </c>
      <c r="D4259" s="13">
        <v>118</v>
      </c>
      <c r="E4259" s="13">
        <v>108</v>
      </c>
      <c r="F4259" s="13">
        <v>103</v>
      </c>
      <c r="G4259" s="9" t="s">
        <v>2754</v>
      </c>
      <c r="H4259" s="13">
        <v>173</v>
      </c>
      <c r="I4259" s="13">
        <v>11533945</v>
      </c>
      <c r="J4259" s="9" t="s">
        <v>3170</v>
      </c>
      <c r="K4259" s="9" t="s">
        <v>5507</v>
      </c>
      <c r="L4259" s="9" t="s">
        <v>1074</v>
      </c>
      <c r="M4259" s="13" t="s">
        <v>4459</v>
      </c>
      <c r="N4259" s="13"/>
      <c r="O4259" s="9"/>
      <c r="P4259" s="13"/>
      <c r="Q4259" s="13">
        <v>434</v>
      </c>
      <c r="R4259" s="9" t="s">
        <v>25</v>
      </c>
      <c r="S4259" s="9" t="s">
        <v>26</v>
      </c>
      <c r="T4259" s="9" t="s">
        <v>249</v>
      </c>
      <c r="U4259" s="13">
        <v>2000000</v>
      </c>
      <c r="V4259" s="13">
        <v>1999</v>
      </c>
      <c r="W4259" s="13">
        <v>148</v>
      </c>
      <c r="X4259" s="13">
        <v>7.6</v>
      </c>
      <c r="Y4259" s="13">
        <v>1.85</v>
      </c>
      <c r="Z4259" s="14">
        <v>0</v>
      </c>
    </row>
    <row r="4260" spans="1:26" x14ac:dyDescent="0.25">
      <c r="A4260" s="5" t="s">
        <v>20</v>
      </c>
      <c r="B4260" s="6" t="s">
        <v>4563</v>
      </c>
      <c r="C4260" s="11">
        <v>218</v>
      </c>
      <c r="D4260" s="11">
        <v>86</v>
      </c>
      <c r="E4260" s="11">
        <v>9</v>
      </c>
      <c r="F4260" s="11">
        <v>32</v>
      </c>
      <c r="G4260" s="6" t="s">
        <v>4564</v>
      </c>
      <c r="H4260" s="11">
        <v>120</v>
      </c>
      <c r="I4260" s="11">
        <v>12555230</v>
      </c>
      <c r="J4260" s="6" t="s">
        <v>1074</v>
      </c>
      <c r="K4260" s="6" t="s">
        <v>1786</v>
      </c>
      <c r="L4260" s="6" t="s">
        <v>5505</v>
      </c>
      <c r="M4260" s="11" t="s">
        <v>2604</v>
      </c>
      <c r="N4260" s="11"/>
      <c r="O4260" s="6"/>
      <c r="P4260" s="11"/>
      <c r="Q4260" s="11">
        <v>154</v>
      </c>
      <c r="R4260" s="6" t="s">
        <v>25</v>
      </c>
      <c r="S4260" s="6" t="s">
        <v>538</v>
      </c>
      <c r="T4260" s="6" t="s">
        <v>249</v>
      </c>
      <c r="U4260" s="11">
        <v>2000000</v>
      </c>
      <c r="V4260" s="11">
        <v>2011</v>
      </c>
      <c r="W4260" s="11">
        <v>44</v>
      </c>
      <c r="X4260" s="11">
        <v>5.3</v>
      </c>
      <c r="Y4260" s="11">
        <v>1.85</v>
      </c>
      <c r="Z4260" s="12">
        <v>0</v>
      </c>
    </row>
    <row r="4261" spans="1:26" x14ac:dyDescent="0.25">
      <c r="A4261" s="8" t="s">
        <v>20</v>
      </c>
      <c r="B4261" s="9" t="s">
        <v>647</v>
      </c>
      <c r="C4261" s="13">
        <v>215</v>
      </c>
      <c r="D4261" s="13">
        <v>137</v>
      </c>
      <c r="E4261" s="13">
        <v>207</v>
      </c>
      <c r="F4261" s="13">
        <v>155</v>
      </c>
      <c r="G4261" s="9" t="s">
        <v>3215</v>
      </c>
      <c r="H4261" s="13">
        <v>380</v>
      </c>
      <c r="I4261" s="13">
        <v>11284657</v>
      </c>
      <c r="J4261" s="9" t="s">
        <v>1074</v>
      </c>
      <c r="K4261" s="9" t="s">
        <v>2604</v>
      </c>
      <c r="L4261" s="9"/>
      <c r="M4261" s="13"/>
      <c r="N4261" s="13"/>
      <c r="O4261" s="9"/>
      <c r="P4261" s="13"/>
      <c r="Q4261" s="13">
        <v>407</v>
      </c>
      <c r="R4261" s="9" t="s">
        <v>2284</v>
      </c>
      <c r="S4261" s="9" t="s">
        <v>318</v>
      </c>
      <c r="T4261" s="9" t="s">
        <v>249</v>
      </c>
      <c r="U4261" s="13">
        <v>2000000</v>
      </c>
      <c r="V4261" s="13">
        <v>2006</v>
      </c>
      <c r="W4261" s="13">
        <v>284</v>
      </c>
      <c r="X4261" s="13">
        <v>8.5</v>
      </c>
      <c r="Y4261" s="13">
        <v>2.35</v>
      </c>
      <c r="Z4261" s="14">
        <v>39000</v>
      </c>
    </row>
    <row r="4262" spans="1:26" x14ac:dyDescent="0.25">
      <c r="A4262" s="5" t="s">
        <v>20</v>
      </c>
      <c r="B4262" s="6" t="s">
        <v>4161</v>
      </c>
      <c r="C4262" s="11">
        <v>34</v>
      </c>
      <c r="D4262" s="11">
        <v>129</v>
      </c>
      <c r="E4262" s="11">
        <v>589</v>
      </c>
      <c r="F4262" s="11">
        <v>341</v>
      </c>
      <c r="G4262" s="6" t="s">
        <v>4161</v>
      </c>
      <c r="H4262" s="11">
        <v>690</v>
      </c>
      <c r="I4262" s="11">
        <v>34522221</v>
      </c>
      <c r="J4262" s="6" t="s">
        <v>1074</v>
      </c>
      <c r="K4262" s="6"/>
      <c r="L4262" s="6"/>
      <c r="M4262" s="11"/>
      <c r="N4262" s="11"/>
      <c r="O4262" s="6"/>
      <c r="P4262" s="11"/>
      <c r="Q4262" s="11">
        <v>175</v>
      </c>
      <c r="R4262" s="6" t="s">
        <v>25</v>
      </c>
      <c r="S4262" s="6" t="s">
        <v>26</v>
      </c>
      <c r="T4262" s="6" t="s">
        <v>27</v>
      </c>
      <c r="U4262" s="11">
        <v>2000000</v>
      </c>
      <c r="V4262" s="11">
        <v>2011</v>
      </c>
      <c r="W4262" s="11">
        <v>589</v>
      </c>
      <c r="X4262" s="11">
        <v>7</v>
      </c>
      <c r="Y4262" s="11">
        <v>2.35</v>
      </c>
      <c r="Z4262" s="12">
        <v>10000</v>
      </c>
    </row>
    <row r="4263" spans="1:26" x14ac:dyDescent="0.25">
      <c r="A4263" s="8" t="s">
        <v>309</v>
      </c>
      <c r="B4263" s="9" t="s">
        <v>4565</v>
      </c>
      <c r="C4263" s="13">
        <v>100</v>
      </c>
      <c r="D4263" s="13">
        <v>134</v>
      </c>
      <c r="E4263" s="13">
        <v>31</v>
      </c>
      <c r="F4263" s="13">
        <v>366</v>
      </c>
      <c r="G4263" s="9" t="s">
        <v>2366</v>
      </c>
      <c r="H4263" s="13">
        <v>654</v>
      </c>
      <c r="I4263" s="13"/>
      <c r="J4263" s="9" t="s">
        <v>1074</v>
      </c>
      <c r="K4263" s="9" t="s">
        <v>5506</v>
      </c>
      <c r="L4263" s="9"/>
      <c r="M4263" s="13"/>
      <c r="N4263" s="13"/>
      <c r="O4263" s="9"/>
      <c r="P4263" s="13"/>
      <c r="Q4263" s="13">
        <v>167</v>
      </c>
      <c r="R4263" s="9" t="s">
        <v>25</v>
      </c>
      <c r="S4263" s="9" t="s">
        <v>26</v>
      </c>
      <c r="T4263" s="9" t="s">
        <v>1602</v>
      </c>
      <c r="U4263" s="13">
        <v>2000000</v>
      </c>
      <c r="V4263" s="13">
        <v>1961</v>
      </c>
      <c r="W4263" s="13">
        <v>491</v>
      </c>
      <c r="X4263" s="13">
        <v>8</v>
      </c>
      <c r="Y4263" s="13">
        <v>2.35</v>
      </c>
      <c r="Z4263" s="14">
        <v>0</v>
      </c>
    </row>
    <row r="4264" spans="1:26" x14ac:dyDescent="0.25">
      <c r="A4264" s="5" t="s">
        <v>309</v>
      </c>
      <c r="B4264" s="6" t="s">
        <v>4566</v>
      </c>
      <c r="C4264" s="11">
        <v>12</v>
      </c>
      <c r="D4264" s="11">
        <v>119</v>
      </c>
      <c r="E4264" s="11">
        <v>6</v>
      </c>
      <c r="F4264" s="11">
        <v>380</v>
      </c>
      <c r="G4264" s="6" t="s">
        <v>3604</v>
      </c>
      <c r="H4264" s="11">
        <v>1000</v>
      </c>
      <c r="I4264" s="11"/>
      <c r="J4264" s="6" t="s">
        <v>378</v>
      </c>
      <c r="K4264" s="6" t="s">
        <v>1074</v>
      </c>
      <c r="L4264" s="6" t="s">
        <v>4459</v>
      </c>
      <c r="M4264" s="11" t="s">
        <v>3495</v>
      </c>
      <c r="N4264" s="11"/>
      <c r="O4264" s="6"/>
      <c r="P4264" s="11"/>
      <c r="Q4264" s="11">
        <v>34</v>
      </c>
      <c r="R4264" s="6" t="s">
        <v>25</v>
      </c>
      <c r="S4264" s="6" t="s">
        <v>26</v>
      </c>
      <c r="T4264" s="6" t="s">
        <v>3688</v>
      </c>
      <c r="U4264" s="11">
        <v>1614000</v>
      </c>
      <c r="V4264" s="11">
        <v>1940</v>
      </c>
      <c r="W4264" s="11">
        <v>760</v>
      </c>
      <c r="X4264" s="11">
        <v>7.1</v>
      </c>
      <c r="Y4264" s="11">
        <v>1.37</v>
      </c>
      <c r="Z4264" s="12">
        <v>236</v>
      </c>
    </row>
    <row r="4265" spans="1:26" x14ac:dyDescent="0.25">
      <c r="A4265" s="8" t="s">
        <v>20</v>
      </c>
      <c r="B4265" s="9" t="s">
        <v>4567</v>
      </c>
      <c r="C4265" s="13">
        <v>167</v>
      </c>
      <c r="D4265" s="13">
        <v>80</v>
      </c>
      <c r="E4265" s="13">
        <v>162</v>
      </c>
      <c r="F4265" s="13">
        <v>0</v>
      </c>
      <c r="G4265" s="9" t="s">
        <v>4568</v>
      </c>
      <c r="H4265" s="13">
        <v>23</v>
      </c>
      <c r="I4265" s="13">
        <v>7002255</v>
      </c>
      <c r="J4265" s="9" t="s">
        <v>2809</v>
      </c>
      <c r="K4265" s="9" t="s">
        <v>599</v>
      </c>
      <c r="L4265" s="9" t="s">
        <v>1074</v>
      </c>
      <c r="M4265" s="13"/>
      <c r="N4265" s="13"/>
      <c r="O4265" s="9"/>
      <c r="P4265" s="13"/>
      <c r="Q4265" s="13">
        <v>312</v>
      </c>
      <c r="R4265" s="9" t="s">
        <v>537</v>
      </c>
      <c r="S4265" s="9" t="s">
        <v>538</v>
      </c>
      <c r="T4265" s="9" t="s">
        <v>27</v>
      </c>
      <c r="U4265" s="13">
        <v>9500000</v>
      </c>
      <c r="V4265" s="13">
        <v>2003</v>
      </c>
      <c r="W4265" s="13">
        <v>6</v>
      </c>
      <c r="X4265" s="13">
        <v>7.8</v>
      </c>
      <c r="Y4265" s="13">
        <v>1.66</v>
      </c>
      <c r="Z4265" s="14">
        <v>0</v>
      </c>
    </row>
    <row r="4266" spans="1:26" x14ac:dyDescent="0.25">
      <c r="A4266" s="5" t="s">
        <v>20</v>
      </c>
      <c r="B4266" s="6" t="s">
        <v>4569</v>
      </c>
      <c r="C4266" s="11">
        <v>56</v>
      </c>
      <c r="D4266" s="11">
        <v>89</v>
      </c>
      <c r="E4266" s="11">
        <v>149</v>
      </c>
      <c r="F4266" s="11">
        <v>580</v>
      </c>
      <c r="G4266" s="6" t="s">
        <v>1364</v>
      </c>
      <c r="H4266" s="11">
        <v>912</v>
      </c>
      <c r="I4266" s="11">
        <v>6719300</v>
      </c>
      <c r="J4266" s="6" t="s">
        <v>599</v>
      </c>
      <c r="K4266" s="6" t="s">
        <v>1074</v>
      </c>
      <c r="L4266" s="6"/>
      <c r="M4266" s="11"/>
      <c r="N4266" s="11"/>
      <c r="O4266" s="6"/>
      <c r="P4266" s="11"/>
      <c r="Q4266" s="11">
        <v>132</v>
      </c>
      <c r="R4266" s="6" t="s">
        <v>25</v>
      </c>
      <c r="S4266" s="6" t="s">
        <v>121</v>
      </c>
      <c r="T4266" s="6" t="s">
        <v>27</v>
      </c>
      <c r="U4266" s="11">
        <v>2000000</v>
      </c>
      <c r="V4266" s="11">
        <v>1998</v>
      </c>
      <c r="W4266" s="11">
        <v>752</v>
      </c>
      <c r="X4266" s="11">
        <v>7.2</v>
      </c>
      <c r="Y4266" s="11">
        <v>1.85</v>
      </c>
      <c r="Z4266" s="12">
        <v>0</v>
      </c>
    </row>
    <row r="4267" spans="1:26" x14ac:dyDescent="0.25">
      <c r="A4267" s="8" t="s">
        <v>20</v>
      </c>
      <c r="B4267" s="9" t="s">
        <v>3842</v>
      </c>
      <c r="C4267" s="13">
        <v>180</v>
      </c>
      <c r="D4267" s="13">
        <v>101</v>
      </c>
      <c r="E4267" s="13">
        <v>30</v>
      </c>
      <c r="F4267" s="13">
        <v>92</v>
      </c>
      <c r="G4267" s="9" t="s">
        <v>4570</v>
      </c>
      <c r="H4267" s="13">
        <v>14000</v>
      </c>
      <c r="I4267" s="13">
        <v>6003587</v>
      </c>
      <c r="J4267" s="9" t="s">
        <v>3170</v>
      </c>
      <c r="K4267" s="9" t="s">
        <v>599</v>
      </c>
      <c r="L4267" s="9" t="s">
        <v>1074</v>
      </c>
      <c r="M4267" s="13"/>
      <c r="N4267" s="13"/>
      <c r="O4267" s="9"/>
      <c r="P4267" s="13"/>
      <c r="Q4267" s="13">
        <v>226</v>
      </c>
      <c r="R4267" s="9" t="s">
        <v>25</v>
      </c>
      <c r="S4267" s="9" t="s">
        <v>26</v>
      </c>
      <c r="T4267" s="9" t="s">
        <v>249</v>
      </c>
      <c r="U4267" s="13"/>
      <c r="V4267" s="13">
        <v>2003</v>
      </c>
      <c r="W4267" s="13">
        <v>119</v>
      </c>
      <c r="X4267" s="13">
        <v>7.5</v>
      </c>
      <c r="Y4267" s="13">
        <v>1.85</v>
      </c>
      <c r="Z4267" s="14">
        <v>0</v>
      </c>
    </row>
    <row r="4268" spans="1:26" x14ac:dyDescent="0.25">
      <c r="A4268" s="5" t="s">
        <v>20</v>
      </c>
      <c r="B4268" s="6" t="s">
        <v>2369</v>
      </c>
      <c r="C4268" s="11">
        <v>211</v>
      </c>
      <c r="D4268" s="11">
        <v>80</v>
      </c>
      <c r="E4268" s="11">
        <v>0</v>
      </c>
      <c r="F4268" s="11">
        <v>3</v>
      </c>
      <c r="G4268" s="6" t="s">
        <v>4571</v>
      </c>
      <c r="H4268" s="11">
        <v>50</v>
      </c>
      <c r="I4268" s="11">
        <v>5792822</v>
      </c>
      <c r="J4268" s="6" t="s">
        <v>1074</v>
      </c>
      <c r="K4268" s="6" t="s">
        <v>4459</v>
      </c>
      <c r="L4268" s="6"/>
      <c r="M4268" s="11"/>
      <c r="N4268" s="11"/>
      <c r="O4268" s="6"/>
      <c r="P4268" s="11"/>
      <c r="Q4268" s="11">
        <v>492</v>
      </c>
      <c r="R4268" s="6" t="s">
        <v>25</v>
      </c>
      <c r="S4268" s="6" t="s">
        <v>26</v>
      </c>
      <c r="T4268" s="6" t="s">
        <v>249</v>
      </c>
      <c r="U4268" s="11">
        <v>2700000</v>
      </c>
      <c r="V4268" s="11">
        <v>2004</v>
      </c>
      <c r="W4268" s="11">
        <v>8</v>
      </c>
      <c r="X4268" s="11">
        <v>8</v>
      </c>
      <c r="Y4268" s="11">
        <v>1.85</v>
      </c>
      <c r="Z4268" s="12">
        <v>13000</v>
      </c>
    </row>
    <row r="4269" spans="1:26" x14ac:dyDescent="0.25">
      <c r="A4269" s="8" t="s">
        <v>20</v>
      </c>
      <c r="B4269" s="9" t="s">
        <v>440</v>
      </c>
      <c r="C4269" s="13">
        <v>157</v>
      </c>
      <c r="D4269" s="13">
        <v>115</v>
      </c>
      <c r="E4269" s="13">
        <v>0</v>
      </c>
      <c r="F4269" s="13">
        <v>35</v>
      </c>
      <c r="G4269" s="9" t="s">
        <v>4572</v>
      </c>
      <c r="H4269" s="13">
        <v>85</v>
      </c>
      <c r="I4269" s="13">
        <v>5383834</v>
      </c>
      <c r="J4269" s="9" t="s">
        <v>1074</v>
      </c>
      <c r="K4269" s="9" t="s">
        <v>2604</v>
      </c>
      <c r="L4269" s="9"/>
      <c r="M4269" s="13"/>
      <c r="N4269" s="13"/>
      <c r="O4269" s="9"/>
      <c r="P4269" s="13"/>
      <c r="Q4269" s="13">
        <v>361</v>
      </c>
      <c r="R4269" s="9" t="s">
        <v>919</v>
      </c>
      <c r="S4269" s="9" t="s">
        <v>953</v>
      </c>
      <c r="T4269" s="9" t="s">
        <v>249</v>
      </c>
      <c r="U4269" s="13">
        <v>2000000</v>
      </c>
      <c r="V4269" s="13">
        <v>2000</v>
      </c>
      <c r="W4269" s="13">
        <v>79</v>
      </c>
      <c r="X4269" s="13">
        <v>8.1</v>
      </c>
      <c r="Y4269" s="13">
        <v>1.85</v>
      </c>
      <c r="Z4269" s="14">
        <v>11000</v>
      </c>
    </row>
    <row r="4270" spans="1:26" x14ac:dyDescent="0.25">
      <c r="A4270" s="5" t="s">
        <v>20</v>
      </c>
      <c r="B4270" s="6" t="s">
        <v>1733</v>
      </c>
      <c r="C4270" s="11">
        <v>126</v>
      </c>
      <c r="D4270" s="11">
        <v>100</v>
      </c>
      <c r="E4270" s="11">
        <v>308</v>
      </c>
      <c r="F4270" s="11">
        <v>374</v>
      </c>
      <c r="G4270" s="6" t="s">
        <v>4573</v>
      </c>
      <c r="H4270" s="11">
        <v>1000</v>
      </c>
      <c r="I4270" s="11">
        <v>4599680</v>
      </c>
      <c r="J4270" s="6" t="s">
        <v>1074</v>
      </c>
      <c r="K4270" s="6"/>
      <c r="L4270" s="6"/>
      <c r="M4270" s="11"/>
      <c r="N4270" s="11"/>
      <c r="O4270" s="6"/>
      <c r="P4270" s="11"/>
      <c r="Q4270" s="11">
        <v>545</v>
      </c>
      <c r="R4270" s="6" t="s">
        <v>25</v>
      </c>
      <c r="S4270" s="6" t="s">
        <v>26</v>
      </c>
      <c r="T4270" s="6" t="s">
        <v>249</v>
      </c>
      <c r="U4270" s="11">
        <v>1500000</v>
      </c>
      <c r="V4270" s="11">
        <v>2003</v>
      </c>
      <c r="W4270" s="11">
        <v>482</v>
      </c>
      <c r="X4270" s="11">
        <v>6.8</v>
      </c>
      <c r="Y4270" s="11">
        <v>1.85</v>
      </c>
      <c r="Z4270" s="12">
        <v>0</v>
      </c>
    </row>
    <row r="4271" spans="1:26" x14ac:dyDescent="0.25">
      <c r="A4271" s="8" t="s">
        <v>309</v>
      </c>
      <c r="B4271" s="9" t="s">
        <v>4574</v>
      </c>
      <c r="C4271" s="13">
        <v>61</v>
      </c>
      <c r="D4271" s="13">
        <v>118</v>
      </c>
      <c r="E4271" s="13">
        <v>603</v>
      </c>
      <c r="F4271" s="13">
        <v>167</v>
      </c>
      <c r="G4271" s="9" t="s">
        <v>4575</v>
      </c>
      <c r="H4271" s="13">
        <v>936</v>
      </c>
      <c r="I4271" s="13"/>
      <c r="J4271" s="9" t="s">
        <v>1074</v>
      </c>
      <c r="K4271" s="9" t="s">
        <v>4459</v>
      </c>
      <c r="L4271" s="9"/>
      <c r="M4271" s="13"/>
      <c r="N4271" s="13"/>
      <c r="O4271" s="9"/>
      <c r="P4271" s="13"/>
      <c r="Q4271" s="13">
        <v>113</v>
      </c>
      <c r="R4271" s="9" t="s">
        <v>25</v>
      </c>
      <c r="S4271" s="9" t="s">
        <v>26</v>
      </c>
      <c r="T4271" s="9" t="s">
        <v>1704</v>
      </c>
      <c r="U4271" s="13">
        <v>2000000</v>
      </c>
      <c r="V4271" s="13">
        <v>1947</v>
      </c>
      <c r="W4271" s="13">
        <v>297</v>
      </c>
      <c r="X4271" s="13">
        <v>7.4</v>
      </c>
      <c r="Y4271" s="13">
        <v>1.37</v>
      </c>
      <c r="Z4271" s="14">
        <v>0</v>
      </c>
    </row>
    <row r="4272" spans="1:26" x14ac:dyDescent="0.25">
      <c r="A4272" s="5" t="s">
        <v>20</v>
      </c>
      <c r="B4272" s="6" t="s">
        <v>4576</v>
      </c>
      <c r="C4272" s="11">
        <v>365</v>
      </c>
      <c r="D4272" s="11">
        <v>100</v>
      </c>
      <c r="E4272" s="11">
        <v>81</v>
      </c>
      <c r="F4272" s="11">
        <v>179</v>
      </c>
      <c r="G4272" s="6" t="s">
        <v>4577</v>
      </c>
      <c r="H4272" s="11">
        <v>34000</v>
      </c>
      <c r="I4272" s="11">
        <v>6531491</v>
      </c>
      <c r="J4272" s="6" t="s">
        <v>1074</v>
      </c>
      <c r="K4272" s="6"/>
      <c r="L4272" s="6"/>
      <c r="M4272" s="11"/>
      <c r="N4272" s="11"/>
      <c r="O4272" s="6"/>
      <c r="P4272" s="11"/>
      <c r="Q4272" s="11">
        <v>297</v>
      </c>
      <c r="R4272" s="6" t="s">
        <v>25</v>
      </c>
      <c r="S4272" s="6" t="s">
        <v>26</v>
      </c>
      <c r="T4272" s="6" t="s">
        <v>249</v>
      </c>
      <c r="U4272" s="11">
        <v>2000000</v>
      </c>
      <c r="V4272" s="11">
        <v>2010</v>
      </c>
      <c r="W4272" s="11">
        <v>248</v>
      </c>
      <c r="X4272" s="11">
        <v>7.2</v>
      </c>
      <c r="Y4272" s="11">
        <v>1.85</v>
      </c>
      <c r="Z4272" s="12">
        <v>20000</v>
      </c>
    </row>
    <row r="4273" spans="1:26" x14ac:dyDescent="0.25">
      <c r="A4273" s="8" t="s">
        <v>20</v>
      </c>
      <c r="B4273" s="9" t="s">
        <v>1279</v>
      </c>
      <c r="C4273" s="13">
        <v>121</v>
      </c>
      <c r="D4273" s="13">
        <v>106</v>
      </c>
      <c r="E4273" s="13">
        <v>162</v>
      </c>
      <c r="F4273" s="13">
        <v>3</v>
      </c>
      <c r="G4273" s="9" t="s">
        <v>4578</v>
      </c>
      <c r="H4273" s="13">
        <v>21</v>
      </c>
      <c r="I4273" s="13">
        <v>4581222</v>
      </c>
      <c r="J4273" s="9" t="s">
        <v>378</v>
      </c>
      <c r="K4273" s="9" t="s">
        <v>41</v>
      </c>
      <c r="L4273" s="9" t="s">
        <v>1074</v>
      </c>
      <c r="M4273" s="13" t="s">
        <v>5506</v>
      </c>
      <c r="N4273" s="13"/>
      <c r="O4273" s="9"/>
      <c r="P4273" s="13"/>
      <c r="Q4273" s="13">
        <v>156</v>
      </c>
      <c r="R4273" s="9" t="s">
        <v>25</v>
      </c>
      <c r="S4273" s="9" t="s">
        <v>34</v>
      </c>
      <c r="T4273" s="9" t="s">
        <v>249</v>
      </c>
      <c r="U4273" s="13"/>
      <c r="V4273" s="13">
        <v>2003</v>
      </c>
      <c r="W4273" s="13">
        <v>5</v>
      </c>
      <c r="X4273" s="13">
        <v>8.1</v>
      </c>
      <c r="Y4273" s="13">
        <v>1.85</v>
      </c>
      <c r="Z4273" s="14">
        <v>0</v>
      </c>
    </row>
    <row r="4274" spans="1:26" x14ac:dyDescent="0.25">
      <c r="A4274" s="5" t="s">
        <v>309</v>
      </c>
      <c r="B4274" s="6" t="s">
        <v>4579</v>
      </c>
      <c r="C4274" s="11">
        <v>10</v>
      </c>
      <c r="D4274" s="11">
        <v>106</v>
      </c>
      <c r="E4274" s="11">
        <v>85</v>
      </c>
      <c r="F4274" s="11">
        <v>300</v>
      </c>
      <c r="G4274" s="6" t="s">
        <v>3626</v>
      </c>
      <c r="H4274" s="11">
        <v>480</v>
      </c>
      <c r="I4274" s="11"/>
      <c r="J4274" s="6" t="s">
        <v>1074</v>
      </c>
      <c r="K4274" s="6" t="s">
        <v>3976</v>
      </c>
      <c r="L4274" s="6" t="s">
        <v>4459</v>
      </c>
      <c r="M4274" s="11"/>
      <c r="N4274" s="11"/>
      <c r="O4274" s="6"/>
      <c r="P4274" s="11"/>
      <c r="Q4274" s="11">
        <v>29</v>
      </c>
      <c r="R4274" s="6" t="s">
        <v>25</v>
      </c>
      <c r="S4274" s="6" t="s">
        <v>26</v>
      </c>
      <c r="T4274" s="6" t="s">
        <v>1704</v>
      </c>
      <c r="U4274" s="11">
        <v>2000000</v>
      </c>
      <c r="V4274" s="11">
        <v>1938</v>
      </c>
      <c r="W4274" s="11">
        <v>392</v>
      </c>
      <c r="X4274" s="11">
        <v>7</v>
      </c>
      <c r="Y4274" s="11">
        <v>1.37</v>
      </c>
      <c r="Z4274" s="12">
        <v>60</v>
      </c>
    </row>
    <row r="4275" spans="1:26" x14ac:dyDescent="0.25">
      <c r="A4275" s="8" t="s">
        <v>20</v>
      </c>
      <c r="B4275" s="9" t="s">
        <v>4580</v>
      </c>
      <c r="C4275" s="13">
        <v>151</v>
      </c>
      <c r="D4275" s="13">
        <v>91</v>
      </c>
      <c r="E4275" s="13">
        <v>244</v>
      </c>
      <c r="F4275" s="13">
        <v>244</v>
      </c>
      <c r="G4275" s="9" t="s">
        <v>3007</v>
      </c>
      <c r="H4275" s="13">
        <v>538</v>
      </c>
      <c r="I4275" s="13">
        <v>3885134</v>
      </c>
      <c r="J4275" s="9" t="s">
        <v>599</v>
      </c>
      <c r="K4275" s="9" t="s">
        <v>1074</v>
      </c>
      <c r="L4275" s="9"/>
      <c r="M4275" s="13"/>
      <c r="N4275" s="13"/>
      <c r="O4275" s="9"/>
      <c r="P4275" s="13"/>
      <c r="Q4275" s="13">
        <v>243</v>
      </c>
      <c r="R4275" s="9" t="s">
        <v>25</v>
      </c>
      <c r="S4275" s="9" t="s">
        <v>26</v>
      </c>
      <c r="T4275" s="9" t="s">
        <v>249</v>
      </c>
      <c r="U4275" s="13">
        <v>2000000</v>
      </c>
      <c r="V4275" s="13">
        <v>2005</v>
      </c>
      <c r="W4275" s="13">
        <v>363</v>
      </c>
      <c r="X4275" s="13">
        <v>7.4</v>
      </c>
      <c r="Y4275" s="13">
        <v>1.85</v>
      </c>
      <c r="Z4275" s="14">
        <v>0</v>
      </c>
    </row>
    <row r="4276" spans="1:26" x14ac:dyDescent="0.25">
      <c r="A4276" s="5" t="s">
        <v>20</v>
      </c>
      <c r="B4276" s="6" t="s">
        <v>4311</v>
      </c>
      <c r="C4276" s="11">
        <v>171</v>
      </c>
      <c r="D4276" s="11">
        <v>105</v>
      </c>
      <c r="E4276" s="11">
        <v>117</v>
      </c>
      <c r="F4276" s="11">
        <v>18</v>
      </c>
      <c r="G4276" s="6" t="s">
        <v>4503</v>
      </c>
      <c r="H4276" s="11">
        <v>13000</v>
      </c>
      <c r="I4276" s="11">
        <v>4311834</v>
      </c>
      <c r="J4276" s="6" t="s">
        <v>5507</v>
      </c>
      <c r="K4276" s="6" t="s">
        <v>41</v>
      </c>
      <c r="L4276" s="6"/>
      <c r="M4276" s="11"/>
      <c r="N4276" s="11"/>
      <c r="O4276" s="6"/>
      <c r="P4276" s="11"/>
      <c r="Q4276" s="11">
        <v>129</v>
      </c>
      <c r="R4276" s="6" t="s">
        <v>25</v>
      </c>
      <c r="S4276" s="6" t="s">
        <v>26</v>
      </c>
      <c r="T4276" s="6" t="s">
        <v>27</v>
      </c>
      <c r="U4276" s="11"/>
      <c r="V4276" s="11">
        <v>2010</v>
      </c>
      <c r="W4276" s="11">
        <v>125</v>
      </c>
      <c r="X4276" s="11">
        <v>8.3000000000000007</v>
      </c>
      <c r="Y4276" s="11">
        <v>2.35</v>
      </c>
      <c r="Z4276" s="12">
        <v>63000</v>
      </c>
    </row>
    <row r="4277" spans="1:26" x14ac:dyDescent="0.25">
      <c r="A4277" s="8" t="s">
        <v>20</v>
      </c>
      <c r="B4277" s="9" t="s">
        <v>4581</v>
      </c>
      <c r="C4277" s="13">
        <v>158</v>
      </c>
      <c r="D4277" s="13">
        <v>96</v>
      </c>
      <c r="E4277" s="13">
        <v>31</v>
      </c>
      <c r="F4277" s="13">
        <v>328</v>
      </c>
      <c r="G4277" s="9" t="s">
        <v>1219</v>
      </c>
      <c r="H4277" s="13">
        <v>804</v>
      </c>
      <c r="I4277" s="13">
        <v>3590010</v>
      </c>
      <c r="J4277" s="9" t="s">
        <v>1074</v>
      </c>
      <c r="K4277" s="9" t="s">
        <v>2909</v>
      </c>
      <c r="L4277" s="9" t="s">
        <v>4459</v>
      </c>
      <c r="M4277" s="13"/>
      <c r="N4277" s="13"/>
      <c r="O4277" s="9"/>
      <c r="P4277" s="13"/>
      <c r="Q4277" s="13">
        <v>60</v>
      </c>
      <c r="R4277" s="9" t="s">
        <v>25</v>
      </c>
      <c r="S4277" s="9" t="s">
        <v>34</v>
      </c>
      <c r="T4277" s="9" t="s">
        <v>249</v>
      </c>
      <c r="U4277" s="13">
        <v>2000000</v>
      </c>
      <c r="V4277" s="13">
        <v>2015</v>
      </c>
      <c r="W4277" s="13">
        <v>625</v>
      </c>
      <c r="X4277" s="13">
        <v>6.1</v>
      </c>
      <c r="Y4277" s="13">
        <v>1.85</v>
      </c>
      <c r="Z4277" s="14">
        <v>0</v>
      </c>
    </row>
    <row r="4278" spans="1:26" x14ac:dyDescent="0.25">
      <c r="A4278" s="5" t="s">
        <v>20</v>
      </c>
      <c r="B4278" s="6" t="s">
        <v>4582</v>
      </c>
      <c r="C4278" s="11">
        <v>167</v>
      </c>
      <c r="D4278" s="11">
        <v>116</v>
      </c>
      <c r="E4278" s="11">
        <v>0</v>
      </c>
      <c r="F4278" s="11">
        <v>116</v>
      </c>
      <c r="G4278" s="6" t="s">
        <v>4583</v>
      </c>
      <c r="H4278" s="11">
        <v>251</v>
      </c>
      <c r="I4278" s="11">
        <v>3300230</v>
      </c>
      <c r="J4278" s="6" t="s">
        <v>497</v>
      </c>
      <c r="K4278" s="6" t="s">
        <v>5507</v>
      </c>
      <c r="L4278" s="6" t="s">
        <v>1074</v>
      </c>
      <c r="M4278" s="11" t="s">
        <v>2604</v>
      </c>
      <c r="N4278" s="11"/>
      <c r="O4278" s="6"/>
      <c r="P4278" s="11"/>
      <c r="Q4278" s="11">
        <v>346</v>
      </c>
      <c r="R4278" s="6" t="s">
        <v>25</v>
      </c>
      <c r="S4278" s="6" t="s">
        <v>538</v>
      </c>
      <c r="T4278" s="6" t="s">
        <v>249</v>
      </c>
      <c r="U4278" s="11"/>
      <c r="V4278" s="11">
        <v>1999</v>
      </c>
      <c r="W4278" s="11">
        <v>147</v>
      </c>
      <c r="X4278" s="11">
        <v>7.5</v>
      </c>
      <c r="Y4278" s="11">
        <v>1.85</v>
      </c>
      <c r="Z4278" s="12">
        <v>0</v>
      </c>
    </row>
    <row r="4279" spans="1:26" x14ac:dyDescent="0.25">
      <c r="A4279" s="8" t="s">
        <v>20</v>
      </c>
      <c r="B4279" s="9" t="s">
        <v>220</v>
      </c>
      <c r="C4279" s="13">
        <v>118</v>
      </c>
      <c r="D4279" s="13">
        <v>116</v>
      </c>
      <c r="E4279" s="13">
        <v>453</v>
      </c>
      <c r="F4279" s="13">
        <v>2000</v>
      </c>
      <c r="G4279" s="9" t="s">
        <v>36</v>
      </c>
      <c r="H4279" s="13">
        <v>24000</v>
      </c>
      <c r="I4279" s="13">
        <v>3335839</v>
      </c>
      <c r="J4279" s="9" t="s">
        <v>497</v>
      </c>
      <c r="K4279" s="9" t="s">
        <v>5507</v>
      </c>
      <c r="L4279" s="9" t="s">
        <v>1074</v>
      </c>
      <c r="M4279" s="13" t="s">
        <v>2604</v>
      </c>
      <c r="N4279" s="13"/>
      <c r="O4279" s="9"/>
      <c r="P4279" s="13"/>
      <c r="Q4279" s="13">
        <v>222</v>
      </c>
      <c r="R4279" s="9" t="s">
        <v>25</v>
      </c>
      <c r="S4279" s="9" t="s">
        <v>26</v>
      </c>
      <c r="T4279" s="9" t="s">
        <v>249</v>
      </c>
      <c r="U4279" s="13">
        <v>2000000</v>
      </c>
      <c r="V4279" s="13">
        <v>2005</v>
      </c>
      <c r="W4279" s="13">
        <v>23000</v>
      </c>
      <c r="X4279" s="13">
        <v>7</v>
      </c>
      <c r="Y4279" s="13">
        <v>1.85</v>
      </c>
      <c r="Z4279" s="14">
        <v>0</v>
      </c>
    </row>
    <row r="4280" spans="1:26" x14ac:dyDescent="0.25">
      <c r="A4280" s="5" t="s">
        <v>20</v>
      </c>
      <c r="B4280" s="6" t="s">
        <v>1874</v>
      </c>
      <c r="C4280" s="11">
        <v>39</v>
      </c>
      <c r="D4280" s="11">
        <v>97</v>
      </c>
      <c r="E4280" s="11">
        <v>5</v>
      </c>
      <c r="F4280" s="11">
        <v>349</v>
      </c>
      <c r="G4280" s="6" t="s">
        <v>1937</v>
      </c>
      <c r="H4280" s="11">
        <v>1000</v>
      </c>
      <c r="I4280" s="11">
        <v>2557668</v>
      </c>
      <c r="J4280" s="6" t="s">
        <v>5507</v>
      </c>
      <c r="K4280" s="6" t="s">
        <v>1074</v>
      </c>
      <c r="L4280" s="6" t="s">
        <v>2604</v>
      </c>
      <c r="M4280" s="11"/>
      <c r="N4280" s="11"/>
      <c r="O4280" s="6"/>
      <c r="P4280" s="11"/>
      <c r="Q4280" s="11">
        <v>22</v>
      </c>
      <c r="R4280" s="6" t="s">
        <v>25</v>
      </c>
      <c r="S4280" s="6" t="s">
        <v>26</v>
      </c>
      <c r="T4280" s="6" t="s">
        <v>27</v>
      </c>
      <c r="U4280" s="11">
        <v>2000000</v>
      </c>
      <c r="V4280" s="11">
        <v>2015</v>
      </c>
      <c r="W4280" s="11">
        <v>426</v>
      </c>
      <c r="X4280" s="11">
        <v>5.3</v>
      </c>
      <c r="Y4280" s="11">
        <v>1.85</v>
      </c>
      <c r="Z4280" s="12">
        <v>0</v>
      </c>
    </row>
    <row r="4281" spans="1:26" x14ac:dyDescent="0.25">
      <c r="A4281" s="8" t="s">
        <v>20</v>
      </c>
      <c r="B4281" s="9" t="s">
        <v>558</v>
      </c>
      <c r="C4281" s="13">
        <v>108</v>
      </c>
      <c r="D4281" s="13">
        <v>101</v>
      </c>
      <c r="E4281" s="13">
        <v>0</v>
      </c>
      <c r="F4281" s="13">
        <v>685</v>
      </c>
      <c r="G4281" s="9" t="s">
        <v>1637</v>
      </c>
      <c r="H4281" s="13">
        <v>8000</v>
      </c>
      <c r="I4281" s="13">
        <v>2506446</v>
      </c>
      <c r="J4281" s="9" t="s">
        <v>599</v>
      </c>
      <c r="K4281" s="9" t="s">
        <v>4459</v>
      </c>
      <c r="L4281" s="9"/>
      <c r="M4281" s="13"/>
      <c r="N4281" s="13"/>
      <c r="O4281" s="9"/>
      <c r="P4281" s="13"/>
      <c r="Q4281" s="13">
        <v>172</v>
      </c>
      <c r="R4281" s="9" t="s">
        <v>25</v>
      </c>
      <c r="S4281" s="9" t="s">
        <v>26</v>
      </c>
      <c r="T4281" s="9" t="s">
        <v>249</v>
      </c>
      <c r="U4281" s="13">
        <v>2000000</v>
      </c>
      <c r="V4281" s="13">
        <v>2002</v>
      </c>
      <c r="W4281" s="13">
        <v>724</v>
      </c>
      <c r="X4281" s="13">
        <v>4.7</v>
      </c>
      <c r="Y4281" s="13">
        <v>1.85</v>
      </c>
      <c r="Z4281" s="14">
        <v>134</v>
      </c>
    </row>
    <row r="4282" spans="1:26" x14ac:dyDescent="0.25">
      <c r="A4282" s="5" t="s">
        <v>20</v>
      </c>
      <c r="B4282" s="6" t="s">
        <v>4584</v>
      </c>
      <c r="C4282" s="11">
        <v>65</v>
      </c>
      <c r="D4282" s="11">
        <v>98</v>
      </c>
      <c r="E4282" s="11">
        <v>85</v>
      </c>
      <c r="F4282" s="11">
        <v>186</v>
      </c>
      <c r="G4282" s="6" t="s">
        <v>4585</v>
      </c>
      <c r="H4282" s="11">
        <v>265</v>
      </c>
      <c r="I4282" s="11">
        <v>7369373</v>
      </c>
      <c r="J4282" s="6" t="s">
        <v>1786</v>
      </c>
      <c r="K4282" s="6" t="s">
        <v>5505</v>
      </c>
      <c r="L4282" s="6" t="s">
        <v>2604</v>
      </c>
      <c r="M4282" s="11"/>
      <c r="N4282" s="11"/>
      <c r="O4282" s="6"/>
      <c r="P4282" s="11"/>
      <c r="Q4282" s="11">
        <v>74</v>
      </c>
      <c r="R4282" s="6" t="s">
        <v>25</v>
      </c>
      <c r="S4282" s="6" t="s">
        <v>34</v>
      </c>
      <c r="T4282" s="6" t="s">
        <v>249</v>
      </c>
      <c r="U4282" s="11">
        <v>2000000</v>
      </c>
      <c r="V4282" s="11">
        <v>1986</v>
      </c>
      <c r="W4282" s="11">
        <v>194</v>
      </c>
      <c r="X4282" s="11">
        <v>5.7</v>
      </c>
      <c r="Y4282" s="11">
        <v>1.85</v>
      </c>
      <c r="Z4282" s="12">
        <v>0</v>
      </c>
    </row>
    <row r="4283" spans="1:26" x14ac:dyDescent="0.25">
      <c r="A4283" s="8" t="s">
        <v>20</v>
      </c>
      <c r="B4283" s="9" t="s">
        <v>42</v>
      </c>
      <c r="C4283" s="13">
        <v>8</v>
      </c>
      <c r="D4283" s="13">
        <v>22</v>
      </c>
      <c r="E4283" s="13"/>
      <c r="F4283" s="13">
        <v>344</v>
      </c>
      <c r="G4283" s="9" t="s">
        <v>458</v>
      </c>
      <c r="H4283" s="13">
        <v>459</v>
      </c>
      <c r="I4283" s="13"/>
      <c r="J4283" s="9" t="s">
        <v>599</v>
      </c>
      <c r="K4283" s="9"/>
      <c r="L4283" s="9"/>
      <c r="M4283" s="13"/>
      <c r="N4283" s="13"/>
      <c r="O4283" s="9"/>
      <c r="P4283" s="13"/>
      <c r="Q4283" s="13">
        <v>62</v>
      </c>
      <c r="R4283" s="9" t="s">
        <v>25</v>
      </c>
      <c r="S4283" s="9" t="s">
        <v>26</v>
      </c>
      <c r="T4283" s="9" t="s">
        <v>436</v>
      </c>
      <c r="U4283" s="13"/>
      <c r="V4283" s="13"/>
      <c r="W4283" s="13">
        <v>396</v>
      </c>
      <c r="X4283" s="13">
        <v>8.1</v>
      </c>
      <c r="Y4283" s="13">
        <v>4</v>
      </c>
      <c r="Z4283" s="14">
        <v>558</v>
      </c>
    </row>
    <row r="4284" spans="1:26" x14ac:dyDescent="0.25">
      <c r="A4284" s="5" t="s">
        <v>20</v>
      </c>
      <c r="B4284" s="6" t="s">
        <v>345</v>
      </c>
      <c r="C4284" s="11">
        <v>85</v>
      </c>
      <c r="D4284" s="11">
        <v>150</v>
      </c>
      <c r="E4284" s="11">
        <v>0</v>
      </c>
      <c r="F4284" s="11">
        <v>401</v>
      </c>
      <c r="G4284" s="6" t="s">
        <v>317</v>
      </c>
      <c r="H4284" s="11">
        <v>597</v>
      </c>
      <c r="I4284" s="11">
        <v>4414535</v>
      </c>
      <c r="J4284" s="6" t="s">
        <v>1074</v>
      </c>
      <c r="K4284" s="6"/>
      <c r="L4284" s="6"/>
      <c r="M4284" s="11"/>
      <c r="N4284" s="11"/>
      <c r="O4284" s="6"/>
      <c r="P4284" s="11"/>
      <c r="Q4284" s="11">
        <v>224</v>
      </c>
      <c r="R4284" s="6" t="s">
        <v>25</v>
      </c>
      <c r="S4284" s="6" t="s">
        <v>34</v>
      </c>
      <c r="T4284" s="6" t="s">
        <v>27</v>
      </c>
      <c r="U4284" s="11">
        <v>18000000</v>
      </c>
      <c r="V4284" s="11">
        <v>1996</v>
      </c>
      <c r="W4284" s="11">
        <v>591</v>
      </c>
      <c r="X4284" s="11">
        <v>7.8</v>
      </c>
      <c r="Y4284" s="11">
        <v>2.2000000000000002</v>
      </c>
      <c r="Z4284" s="12">
        <v>0</v>
      </c>
    </row>
    <row r="4285" spans="1:26" x14ac:dyDescent="0.25">
      <c r="A4285" s="8" t="s">
        <v>20</v>
      </c>
      <c r="B4285" s="9" t="s">
        <v>3926</v>
      </c>
      <c r="C4285" s="13">
        <v>160</v>
      </c>
      <c r="D4285" s="13">
        <v>101</v>
      </c>
      <c r="E4285" s="13">
        <v>263</v>
      </c>
      <c r="F4285" s="13">
        <v>37</v>
      </c>
      <c r="G4285" s="9" t="s">
        <v>4586</v>
      </c>
      <c r="H4285" s="13">
        <v>71</v>
      </c>
      <c r="I4285" s="13">
        <v>1984378</v>
      </c>
      <c r="J4285" s="9" t="s">
        <v>599</v>
      </c>
      <c r="K4285" s="9" t="s">
        <v>1074</v>
      </c>
      <c r="L4285" s="9" t="s">
        <v>4459</v>
      </c>
      <c r="M4285" s="13"/>
      <c r="N4285" s="13"/>
      <c r="O4285" s="9"/>
      <c r="P4285" s="13"/>
      <c r="Q4285" s="13">
        <v>206</v>
      </c>
      <c r="R4285" s="9" t="s">
        <v>25</v>
      </c>
      <c r="S4285" s="9" t="s">
        <v>26</v>
      </c>
      <c r="T4285" s="9" t="s">
        <v>1602</v>
      </c>
      <c r="U4285" s="13">
        <v>2000000</v>
      </c>
      <c r="V4285" s="13">
        <v>2006</v>
      </c>
      <c r="W4285" s="13">
        <v>51</v>
      </c>
      <c r="X4285" s="13">
        <v>6.5</v>
      </c>
      <c r="Y4285" s="13">
        <v>1.78</v>
      </c>
      <c r="Z4285" s="14">
        <v>0</v>
      </c>
    </row>
    <row r="4286" spans="1:26" x14ac:dyDescent="0.25">
      <c r="A4286" s="5" t="s">
        <v>20</v>
      </c>
      <c r="B4286" s="6" t="s">
        <v>4587</v>
      </c>
      <c r="C4286" s="11">
        <v>231</v>
      </c>
      <c r="D4286" s="11">
        <v>90</v>
      </c>
      <c r="E4286" s="11">
        <v>56</v>
      </c>
      <c r="F4286" s="11">
        <v>0</v>
      </c>
      <c r="G4286" s="6" t="s">
        <v>4588</v>
      </c>
      <c r="H4286" s="11">
        <v>56</v>
      </c>
      <c r="I4286" s="11">
        <v>2283276</v>
      </c>
      <c r="J4286" s="6" t="s">
        <v>2809</v>
      </c>
      <c r="K4286" s="6" t="s">
        <v>3170</v>
      </c>
      <c r="L4286" s="6" t="s">
        <v>41</v>
      </c>
      <c r="M4286" s="11" t="s">
        <v>1074</v>
      </c>
      <c r="N4286" s="11" t="s">
        <v>5155</v>
      </c>
      <c r="O4286" s="6" t="s">
        <v>5508</v>
      </c>
      <c r="P4286" s="11"/>
      <c r="Q4286" s="11">
        <v>156</v>
      </c>
      <c r="R4286" s="6" t="s">
        <v>2841</v>
      </c>
      <c r="S4286" s="6" t="s">
        <v>4589</v>
      </c>
      <c r="T4286" s="6" t="s">
        <v>249</v>
      </c>
      <c r="U4286" s="11">
        <v>1500000</v>
      </c>
      <c r="V4286" s="11">
        <v>2008</v>
      </c>
      <c r="W4286" s="11">
        <v>0</v>
      </c>
      <c r="X4286" s="11">
        <v>8</v>
      </c>
      <c r="Y4286" s="11">
        <v>1.85</v>
      </c>
      <c r="Z4286" s="12">
        <v>0</v>
      </c>
    </row>
    <row r="4287" spans="1:26" x14ac:dyDescent="0.25">
      <c r="A4287" s="8" t="s">
        <v>20</v>
      </c>
      <c r="B4287" s="9" t="s">
        <v>4590</v>
      </c>
      <c r="C4287" s="13">
        <v>7</v>
      </c>
      <c r="D4287" s="13">
        <v>120</v>
      </c>
      <c r="E4287" s="13">
        <v>0</v>
      </c>
      <c r="F4287" s="13">
        <v>40</v>
      </c>
      <c r="G4287" s="9" t="s">
        <v>4591</v>
      </c>
      <c r="H4287" s="13">
        <v>178</v>
      </c>
      <c r="I4287" s="13">
        <v>1098224</v>
      </c>
      <c r="J4287" s="9" t="s">
        <v>378</v>
      </c>
      <c r="K4287" s="9"/>
      <c r="L4287" s="9"/>
      <c r="M4287" s="13"/>
      <c r="N4287" s="13"/>
      <c r="O4287" s="9"/>
      <c r="P4287" s="13"/>
      <c r="Q4287" s="13">
        <v>30</v>
      </c>
      <c r="R4287" s="9" t="s">
        <v>25</v>
      </c>
      <c r="S4287" s="9" t="s">
        <v>26</v>
      </c>
      <c r="T4287" s="9" t="s">
        <v>27</v>
      </c>
      <c r="U4287" s="13">
        <v>2000000</v>
      </c>
      <c r="V4287" s="13">
        <v>2003</v>
      </c>
      <c r="W4287" s="13">
        <v>69</v>
      </c>
      <c r="X4287" s="13">
        <v>3.3</v>
      </c>
      <c r="Y4287" s="13">
        <v>1.85</v>
      </c>
      <c r="Z4287" s="14">
        <v>32</v>
      </c>
    </row>
    <row r="4288" spans="1:26" x14ac:dyDescent="0.25">
      <c r="A4288" s="5" t="s">
        <v>20</v>
      </c>
      <c r="B4288" s="6" t="s">
        <v>4311</v>
      </c>
      <c r="C4288" s="11">
        <v>79</v>
      </c>
      <c r="D4288" s="11">
        <v>102</v>
      </c>
      <c r="E4288" s="11">
        <v>117</v>
      </c>
      <c r="F4288" s="11">
        <v>17</v>
      </c>
      <c r="G4288" s="6" t="s">
        <v>4592</v>
      </c>
      <c r="H4288" s="11">
        <v>393</v>
      </c>
      <c r="I4288" s="11">
        <v>1430185</v>
      </c>
      <c r="J4288" s="6" t="s">
        <v>41</v>
      </c>
      <c r="K4288" s="6" t="s">
        <v>5508</v>
      </c>
      <c r="L4288" s="6"/>
      <c r="M4288" s="11"/>
      <c r="N4288" s="11"/>
      <c r="O4288" s="6"/>
      <c r="P4288" s="11"/>
      <c r="Q4288" s="11">
        <v>55</v>
      </c>
      <c r="R4288" s="6" t="s">
        <v>25</v>
      </c>
      <c r="S4288" s="6" t="s">
        <v>26</v>
      </c>
      <c r="T4288" s="6" t="s">
        <v>42</v>
      </c>
      <c r="U4288" s="11">
        <v>2000000</v>
      </c>
      <c r="V4288" s="11">
        <v>2007</v>
      </c>
      <c r="W4288" s="11">
        <v>21</v>
      </c>
      <c r="X4288" s="11">
        <v>8.3000000000000007</v>
      </c>
      <c r="Y4288" s="11">
        <v>1.85</v>
      </c>
      <c r="Z4288" s="12">
        <v>0</v>
      </c>
    </row>
    <row r="4289" spans="1:26" x14ac:dyDescent="0.25">
      <c r="A4289" s="8" t="s">
        <v>20</v>
      </c>
      <c r="B4289" s="9" t="s">
        <v>4593</v>
      </c>
      <c r="C4289" s="13">
        <v>168</v>
      </c>
      <c r="D4289" s="13">
        <v>102</v>
      </c>
      <c r="E4289" s="13">
        <v>22</v>
      </c>
      <c r="F4289" s="13">
        <v>80</v>
      </c>
      <c r="G4289" s="9" t="s">
        <v>1836</v>
      </c>
      <c r="H4289" s="13">
        <v>10000</v>
      </c>
      <c r="I4289" s="13">
        <v>1477002</v>
      </c>
      <c r="J4289" s="9" t="s">
        <v>1074</v>
      </c>
      <c r="K4289" s="9" t="s">
        <v>4459</v>
      </c>
      <c r="L4289" s="9"/>
      <c r="M4289" s="13"/>
      <c r="N4289" s="13"/>
      <c r="O4289" s="9"/>
      <c r="P4289" s="13"/>
      <c r="Q4289" s="13">
        <v>72</v>
      </c>
      <c r="R4289" s="9" t="s">
        <v>25</v>
      </c>
      <c r="S4289" s="9" t="s">
        <v>26</v>
      </c>
      <c r="T4289" s="9" t="s">
        <v>249</v>
      </c>
      <c r="U4289" s="13">
        <v>2000000</v>
      </c>
      <c r="V4289" s="13">
        <v>2015</v>
      </c>
      <c r="W4289" s="13">
        <v>1000</v>
      </c>
      <c r="X4289" s="13">
        <v>6.9</v>
      </c>
      <c r="Y4289" s="13">
        <v>2.35</v>
      </c>
      <c r="Z4289" s="14">
        <v>0</v>
      </c>
    </row>
    <row r="4290" spans="1:26" x14ac:dyDescent="0.25">
      <c r="A4290" s="5" t="s">
        <v>20</v>
      </c>
      <c r="B4290" s="6" t="s">
        <v>42</v>
      </c>
      <c r="C4290" s="11">
        <v>1</v>
      </c>
      <c r="D4290" s="11">
        <v>60</v>
      </c>
      <c r="E4290" s="11"/>
      <c r="F4290" s="11">
        <v>143</v>
      </c>
      <c r="G4290" s="6" t="s">
        <v>1524</v>
      </c>
      <c r="H4290" s="11">
        <v>11000</v>
      </c>
      <c r="I4290" s="11"/>
      <c r="J4290" s="6" t="s">
        <v>599</v>
      </c>
      <c r="K4290" s="6" t="s">
        <v>1074</v>
      </c>
      <c r="L4290" s="6" t="s">
        <v>4459</v>
      </c>
      <c r="M4290" s="11"/>
      <c r="N4290" s="11"/>
      <c r="O4290" s="6"/>
      <c r="P4290" s="11"/>
      <c r="Q4290" s="11">
        <v>26</v>
      </c>
      <c r="R4290" s="6" t="s">
        <v>25</v>
      </c>
      <c r="S4290" s="6" t="s">
        <v>26</v>
      </c>
      <c r="T4290" s="6" t="s">
        <v>42</v>
      </c>
      <c r="U4290" s="11"/>
      <c r="V4290" s="11"/>
      <c r="W4290" s="11">
        <v>289</v>
      </c>
      <c r="X4290" s="11">
        <v>7.3</v>
      </c>
      <c r="Y4290" s="11">
        <v>1.33</v>
      </c>
      <c r="Z4290" s="12">
        <v>43</v>
      </c>
    </row>
    <row r="4291" spans="1:26" x14ac:dyDescent="0.25">
      <c r="A4291" s="8" t="s">
        <v>309</v>
      </c>
      <c r="B4291" s="9" t="s">
        <v>4594</v>
      </c>
      <c r="C4291" s="13">
        <v>107</v>
      </c>
      <c r="D4291" s="13">
        <v>100</v>
      </c>
      <c r="E4291" s="13">
        <v>90</v>
      </c>
      <c r="F4291" s="13">
        <v>65</v>
      </c>
      <c r="G4291" s="9" t="s">
        <v>4595</v>
      </c>
      <c r="H4291" s="13">
        <v>168</v>
      </c>
      <c r="I4291" s="13">
        <v>1134049</v>
      </c>
      <c r="J4291" s="9" t="s">
        <v>41</v>
      </c>
      <c r="K4291" s="9" t="s">
        <v>5155</v>
      </c>
      <c r="L4291" s="9"/>
      <c r="M4291" s="13"/>
      <c r="N4291" s="13"/>
      <c r="O4291" s="9"/>
      <c r="P4291" s="13"/>
      <c r="Q4291" s="13">
        <v>44</v>
      </c>
      <c r="R4291" s="9" t="s">
        <v>25</v>
      </c>
      <c r="S4291" s="9" t="s">
        <v>34</v>
      </c>
      <c r="T4291" s="9" t="s">
        <v>54</v>
      </c>
      <c r="U4291" s="13">
        <v>2000000</v>
      </c>
      <c r="V4291" s="13">
        <v>2007</v>
      </c>
      <c r="W4291" s="13">
        <v>142</v>
      </c>
      <c r="X4291" s="13">
        <v>8.1</v>
      </c>
      <c r="Y4291" s="13">
        <v>1.85</v>
      </c>
      <c r="Z4291" s="14">
        <v>0</v>
      </c>
    </row>
    <row r="4292" spans="1:26" x14ac:dyDescent="0.25">
      <c r="A4292" s="5" t="s">
        <v>20</v>
      </c>
      <c r="B4292" s="6" t="s">
        <v>4596</v>
      </c>
      <c r="C4292" s="11">
        <v>200</v>
      </c>
      <c r="D4292" s="11">
        <v>104</v>
      </c>
      <c r="E4292" s="11">
        <v>129</v>
      </c>
      <c r="F4292" s="11">
        <v>887</v>
      </c>
      <c r="G4292" s="6" t="s">
        <v>817</v>
      </c>
      <c r="H4292" s="11">
        <v>991</v>
      </c>
      <c r="I4292" s="11">
        <v>977600</v>
      </c>
      <c r="J4292" s="6" t="s">
        <v>1074</v>
      </c>
      <c r="K4292" s="6" t="s">
        <v>3495</v>
      </c>
      <c r="L4292" s="6"/>
      <c r="M4292" s="11"/>
      <c r="N4292" s="11"/>
      <c r="O4292" s="6"/>
      <c r="P4292" s="11"/>
      <c r="Q4292" s="11">
        <v>98</v>
      </c>
      <c r="R4292" s="6" t="s">
        <v>25</v>
      </c>
      <c r="S4292" s="6" t="s">
        <v>26</v>
      </c>
      <c r="T4292" s="6" t="s">
        <v>54</v>
      </c>
      <c r="U4292" s="11"/>
      <c r="V4292" s="11">
        <v>2010</v>
      </c>
      <c r="W4292" s="11">
        <v>962</v>
      </c>
      <c r="X4292" s="11">
        <v>6.5</v>
      </c>
      <c r="Y4292" s="11">
        <v>1.33</v>
      </c>
      <c r="Z4292" s="12">
        <v>0</v>
      </c>
    </row>
    <row r="4293" spans="1:26" x14ac:dyDescent="0.25">
      <c r="A4293" s="8" t="s">
        <v>309</v>
      </c>
      <c r="B4293" s="9" t="s">
        <v>4077</v>
      </c>
      <c r="C4293" s="13">
        <v>123</v>
      </c>
      <c r="D4293" s="13">
        <v>89</v>
      </c>
      <c r="E4293" s="13">
        <v>13</v>
      </c>
      <c r="F4293" s="13">
        <v>218</v>
      </c>
      <c r="G4293" s="9" t="s">
        <v>4500</v>
      </c>
      <c r="H4293" s="13">
        <v>373</v>
      </c>
      <c r="I4293" s="13">
        <v>653621</v>
      </c>
      <c r="J4293" s="9" t="s">
        <v>3170</v>
      </c>
      <c r="K4293" s="9" t="s">
        <v>41</v>
      </c>
      <c r="L4293" s="9" t="s">
        <v>5155</v>
      </c>
      <c r="M4293" s="13"/>
      <c r="N4293" s="13"/>
      <c r="O4293" s="9"/>
      <c r="P4293" s="13"/>
      <c r="Q4293" s="13">
        <v>64</v>
      </c>
      <c r="R4293" s="9" t="s">
        <v>25</v>
      </c>
      <c r="S4293" s="9" t="s">
        <v>26</v>
      </c>
      <c r="T4293" s="9" t="s">
        <v>1854</v>
      </c>
      <c r="U4293" s="13">
        <v>2000000</v>
      </c>
      <c r="V4293" s="13">
        <v>2005</v>
      </c>
      <c r="W4293" s="13">
        <v>334</v>
      </c>
      <c r="X4293" s="13">
        <v>6.8</v>
      </c>
      <c r="Y4293" s="13">
        <v>1.85</v>
      </c>
      <c r="Z4293" s="14">
        <v>592</v>
      </c>
    </row>
    <row r="4294" spans="1:26" x14ac:dyDescent="0.25">
      <c r="A4294" s="5" t="s">
        <v>20</v>
      </c>
      <c r="B4294" s="6" t="s">
        <v>4597</v>
      </c>
      <c r="C4294" s="11">
        <v>39</v>
      </c>
      <c r="D4294" s="11">
        <v>99</v>
      </c>
      <c r="E4294" s="11">
        <v>34</v>
      </c>
      <c r="F4294" s="11">
        <v>120</v>
      </c>
      <c r="G4294" s="6" t="s">
        <v>4598</v>
      </c>
      <c r="H4294" s="11">
        <v>388</v>
      </c>
      <c r="I4294" s="11">
        <v>110000</v>
      </c>
      <c r="J4294" s="6" t="s">
        <v>5507</v>
      </c>
      <c r="K4294" s="6" t="s">
        <v>1074</v>
      </c>
      <c r="L4294" s="6" t="s">
        <v>4459</v>
      </c>
      <c r="M4294" s="11"/>
      <c r="N4294" s="11"/>
      <c r="O4294" s="6"/>
      <c r="P4294" s="11"/>
      <c r="Q4294" s="11">
        <v>73</v>
      </c>
      <c r="R4294" s="6" t="s">
        <v>25</v>
      </c>
      <c r="S4294" s="6" t="s">
        <v>26</v>
      </c>
      <c r="T4294" s="6" t="s">
        <v>249</v>
      </c>
      <c r="U4294" s="11"/>
      <c r="V4294" s="11">
        <v>2000</v>
      </c>
      <c r="W4294" s="11">
        <v>159</v>
      </c>
      <c r="X4294" s="11">
        <v>7.3</v>
      </c>
      <c r="Y4294" s="11">
        <v>1.85</v>
      </c>
      <c r="Z4294" s="12">
        <v>495</v>
      </c>
    </row>
    <row r="4295" spans="1:26" x14ac:dyDescent="0.25">
      <c r="A4295" s="8" t="s">
        <v>20</v>
      </c>
      <c r="B4295" s="9" t="s">
        <v>4391</v>
      </c>
      <c r="C4295" s="13">
        <v>41</v>
      </c>
      <c r="D4295" s="13">
        <v>96</v>
      </c>
      <c r="E4295" s="13">
        <v>11</v>
      </c>
      <c r="F4295" s="13">
        <v>490</v>
      </c>
      <c r="G4295" s="9" t="s">
        <v>1061</v>
      </c>
      <c r="H4295" s="13">
        <v>584</v>
      </c>
      <c r="I4295" s="13">
        <v>444354</v>
      </c>
      <c r="J4295" s="9" t="s">
        <v>599</v>
      </c>
      <c r="K4295" s="9" t="s">
        <v>1074</v>
      </c>
      <c r="L4295" s="9"/>
      <c r="M4295" s="13"/>
      <c r="N4295" s="13"/>
      <c r="O4295" s="9"/>
      <c r="P4295" s="13"/>
      <c r="Q4295" s="13">
        <v>111</v>
      </c>
      <c r="R4295" s="9" t="s">
        <v>25</v>
      </c>
      <c r="S4295" s="9" t="s">
        <v>34</v>
      </c>
      <c r="T4295" s="9" t="s">
        <v>27</v>
      </c>
      <c r="U4295" s="13"/>
      <c r="V4295" s="13">
        <v>1997</v>
      </c>
      <c r="W4295" s="13">
        <v>559</v>
      </c>
      <c r="X4295" s="13">
        <v>6.4</v>
      </c>
      <c r="Y4295" s="13"/>
      <c r="Z4295" s="14">
        <v>166</v>
      </c>
    </row>
    <row r="4296" spans="1:26" x14ac:dyDescent="0.25">
      <c r="A4296" s="5" t="s">
        <v>20</v>
      </c>
      <c r="B4296" s="6" t="s">
        <v>4599</v>
      </c>
      <c r="C4296" s="11">
        <v>46</v>
      </c>
      <c r="D4296" s="11">
        <v>86</v>
      </c>
      <c r="E4296" s="11">
        <v>10</v>
      </c>
      <c r="F4296" s="11">
        <v>126</v>
      </c>
      <c r="G4296" s="6" t="s">
        <v>4600</v>
      </c>
      <c r="H4296" s="11">
        <v>189</v>
      </c>
      <c r="I4296" s="11">
        <v>535249</v>
      </c>
      <c r="J4296" s="6" t="s">
        <v>599</v>
      </c>
      <c r="K4296" s="6"/>
      <c r="L4296" s="6"/>
      <c r="M4296" s="11"/>
      <c r="N4296" s="11"/>
      <c r="O4296" s="6"/>
      <c r="P4296" s="11"/>
      <c r="Q4296" s="11">
        <v>13</v>
      </c>
      <c r="R4296" s="6" t="s">
        <v>25</v>
      </c>
      <c r="S4296" s="6" t="s">
        <v>26</v>
      </c>
      <c r="T4296" s="6" t="s">
        <v>249</v>
      </c>
      <c r="U4296" s="11">
        <v>3400000</v>
      </c>
      <c r="V4296" s="11">
        <v>2010</v>
      </c>
      <c r="W4296" s="11">
        <v>131</v>
      </c>
      <c r="X4296" s="11">
        <v>4.5999999999999996</v>
      </c>
      <c r="Y4296" s="11">
        <v>1.85</v>
      </c>
      <c r="Z4296" s="12">
        <v>974</v>
      </c>
    </row>
    <row r="4297" spans="1:26" x14ac:dyDescent="0.25">
      <c r="A4297" s="8" t="s">
        <v>20</v>
      </c>
      <c r="B4297" s="9" t="s">
        <v>696</v>
      </c>
      <c r="C4297" s="13">
        <v>30</v>
      </c>
      <c r="D4297" s="13">
        <v>98</v>
      </c>
      <c r="E4297" s="13">
        <v>0</v>
      </c>
      <c r="F4297" s="13">
        <v>164</v>
      </c>
      <c r="G4297" s="9" t="s">
        <v>1861</v>
      </c>
      <c r="H4297" s="13">
        <v>1000</v>
      </c>
      <c r="I4297" s="13"/>
      <c r="J4297" s="9" t="s">
        <v>599</v>
      </c>
      <c r="K4297" s="9" t="s">
        <v>1074</v>
      </c>
      <c r="L4297" s="9" t="s">
        <v>2604</v>
      </c>
      <c r="M4297" s="13"/>
      <c r="N4297" s="13"/>
      <c r="O4297" s="9"/>
      <c r="P4297" s="13"/>
      <c r="Q4297" s="13">
        <v>45</v>
      </c>
      <c r="R4297" s="9" t="s">
        <v>537</v>
      </c>
      <c r="S4297" s="9" t="s">
        <v>538</v>
      </c>
      <c r="T4297" s="9" t="s">
        <v>249</v>
      </c>
      <c r="U4297" s="13">
        <v>17000000</v>
      </c>
      <c r="V4297" s="13">
        <v>1985</v>
      </c>
      <c r="W4297" s="13">
        <v>572</v>
      </c>
      <c r="X4297" s="13">
        <v>6.5</v>
      </c>
      <c r="Y4297" s="13">
        <v>2.35</v>
      </c>
      <c r="Z4297" s="14">
        <v>739</v>
      </c>
    </row>
    <row r="4298" spans="1:26" x14ac:dyDescent="0.25">
      <c r="A4298" s="5" t="s">
        <v>20</v>
      </c>
      <c r="B4298" s="6" t="s">
        <v>4601</v>
      </c>
      <c r="C4298" s="11">
        <v>46</v>
      </c>
      <c r="D4298" s="11">
        <v>96</v>
      </c>
      <c r="E4298" s="11">
        <v>0</v>
      </c>
      <c r="F4298" s="11">
        <v>902</v>
      </c>
      <c r="G4298" s="6" t="s">
        <v>650</v>
      </c>
      <c r="H4298" s="11">
        <v>49000</v>
      </c>
      <c r="I4298" s="11">
        <v>371081</v>
      </c>
      <c r="J4298" s="6" t="s">
        <v>599</v>
      </c>
      <c r="K4298" s="6" t="s">
        <v>1074</v>
      </c>
      <c r="L4298" s="6"/>
      <c r="M4298" s="11"/>
      <c r="N4298" s="11"/>
      <c r="O4298" s="6"/>
      <c r="P4298" s="11"/>
      <c r="Q4298" s="11">
        <v>86</v>
      </c>
      <c r="R4298" s="6" t="s">
        <v>25</v>
      </c>
      <c r="S4298" s="6" t="s">
        <v>26</v>
      </c>
      <c r="T4298" s="6" t="s">
        <v>27</v>
      </c>
      <c r="U4298" s="11">
        <v>6000000</v>
      </c>
      <c r="V4298" s="11">
        <v>2004</v>
      </c>
      <c r="W4298" s="11">
        <v>1000</v>
      </c>
      <c r="X4298" s="11">
        <v>7</v>
      </c>
      <c r="Y4298" s="11">
        <v>1.85</v>
      </c>
      <c r="Z4298" s="12">
        <v>857</v>
      </c>
    </row>
    <row r="4299" spans="1:26" x14ac:dyDescent="0.25">
      <c r="A4299" s="8" t="s">
        <v>20</v>
      </c>
      <c r="B4299" s="9" t="s">
        <v>4602</v>
      </c>
      <c r="C4299" s="13">
        <v>221</v>
      </c>
      <c r="D4299" s="13">
        <v>94</v>
      </c>
      <c r="E4299" s="13">
        <v>53</v>
      </c>
      <c r="F4299" s="13">
        <v>268</v>
      </c>
      <c r="G4299" s="9" t="s">
        <v>4603</v>
      </c>
      <c r="H4299" s="13">
        <v>386</v>
      </c>
      <c r="I4299" s="13">
        <v>347578</v>
      </c>
      <c r="J4299" s="9" t="s">
        <v>599</v>
      </c>
      <c r="K4299" s="9" t="s">
        <v>478</v>
      </c>
      <c r="L4299" s="9" t="s">
        <v>1786</v>
      </c>
      <c r="M4299" s="13" t="s">
        <v>2604</v>
      </c>
      <c r="N4299" s="13"/>
      <c r="O4299" s="9"/>
      <c r="P4299" s="13"/>
      <c r="Q4299" s="13">
        <v>161</v>
      </c>
      <c r="R4299" s="9" t="s">
        <v>25</v>
      </c>
      <c r="S4299" s="9" t="s">
        <v>26</v>
      </c>
      <c r="T4299" s="9" t="s">
        <v>249</v>
      </c>
      <c r="U4299" s="13"/>
      <c r="V4299" s="13">
        <v>2007</v>
      </c>
      <c r="W4299" s="13">
        <v>357</v>
      </c>
      <c r="X4299" s="13">
        <v>5.4</v>
      </c>
      <c r="Y4299" s="13">
        <v>1.85</v>
      </c>
      <c r="Z4299" s="14">
        <v>17000</v>
      </c>
    </row>
    <row r="4300" spans="1:26" x14ac:dyDescent="0.25">
      <c r="A4300" s="5" t="s">
        <v>20</v>
      </c>
      <c r="B4300" s="6" t="s">
        <v>4604</v>
      </c>
      <c r="C4300" s="11">
        <v>51</v>
      </c>
      <c r="D4300" s="11">
        <v>91</v>
      </c>
      <c r="E4300" s="11">
        <v>4</v>
      </c>
      <c r="F4300" s="11">
        <v>0</v>
      </c>
      <c r="G4300" s="6" t="s">
        <v>4605</v>
      </c>
      <c r="H4300" s="11">
        <v>33</v>
      </c>
      <c r="I4300" s="11">
        <v>124494</v>
      </c>
      <c r="J4300" s="6" t="s">
        <v>497</v>
      </c>
      <c r="K4300" s="6" t="s">
        <v>378</v>
      </c>
      <c r="L4300" s="6" t="s">
        <v>599</v>
      </c>
      <c r="M4300" s="11" t="s">
        <v>1074</v>
      </c>
      <c r="N4300" s="11" t="s">
        <v>2909</v>
      </c>
      <c r="O4300" s="6" t="s">
        <v>2970</v>
      </c>
      <c r="P4300" s="11"/>
      <c r="Q4300" s="11">
        <v>102</v>
      </c>
      <c r="R4300" s="6" t="s">
        <v>25</v>
      </c>
      <c r="S4300" s="6" t="s">
        <v>26</v>
      </c>
      <c r="T4300" s="6" t="s">
        <v>27</v>
      </c>
      <c r="U4300" s="11">
        <v>2000000</v>
      </c>
      <c r="V4300" s="11">
        <v>1998</v>
      </c>
      <c r="W4300" s="11">
        <v>3</v>
      </c>
      <c r="X4300" s="11">
        <v>6.7</v>
      </c>
      <c r="Y4300" s="11">
        <v>1.85</v>
      </c>
      <c r="Z4300" s="12">
        <v>0</v>
      </c>
    </row>
    <row r="4301" spans="1:26" x14ac:dyDescent="0.25">
      <c r="A4301" s="8" t="s">
        <v>20</v>
      </c>
      <c r="B4301" s="9" t="s">
        <v>4606</v>
      </c>
      <c r="C4301" s="13">
        <v>1</v>
      </c>
      <c r="D4301" s="13" t="s">
        <v>5527</v>
      </c>
      <c r="E4301" s="13">
        <v>4</v>
      </c>
      <c r="F4301" s="13">
        <v>72</v>
      </c>
      <c r="G4301" s="9" t="s">
        <v>4607</v>
      </c>
      <c r="H4301" s="13">
        <v>353</v>
      </c>
      <c r="I4301" s="13"/>
      <c r="J4301" s="9" t="s">
        <v>497</v>
      </c>
      <c r="K4301" s="9" t="s">
        <v>599</v>
      </c>
      <c r="L4301" s="9" t="s">
        <v>4459</v>
      </c>
      <c r="M4301" s="13" t="s">
        <v>2604</v>
      </c>
      <c r="N4301" s="13"/>
      <c r="O4301" s="9"/>
      <c r="P4301" s="13"/>
      <c r="Q4301" s="13">
        <v>1</v>
      </c>
      <c r="R4301" s="9" t="s">
        <v>1600</v>
      </c>
      <c r="S4301" s="9" t="s">
        <v>1601</v>
      </c>
      <c r="T4301" s="9" t="s">
        <v>42</v>
      </c>
      <c r="U4301" s="13"/>
      <c r="V4301" s="13">
        <v>2000</v>
      </c>
      <c r="W4301" s="13">
        <v>89</v>
      </c>
      <c r="X4301" s="13">
        <v>2.8</v>
      </c>
      <c r="Y4301" s="13"/>
      <c r="Z4301" s="14">
        <v>10</v>
      </c>
    </row>
    <row r="4302" spans="1:26" x14ac:dyDescent="0.25">
      <c r="A4302" s="5" t="s">
        <v>20</v>
      </c>
      <c r="B4302" s="6" t="s">
        <v>2835</v>
      </c>
      <c r="C4302" s="11">
        <v>58</v>
      </c>
      <c r="D4302" s="11">
        <v>90</v>
      </c>
      <c r="E4302" s="11">
        <v>31</v>
      </c>
      <c r="F4302" s="11">
        <v>137</v>
      </c>
      <c r="G4302" s="6" t="s">
        <v>1106</v>
      </c>
      <c r="H4302" s="11">
        <v>326</v>
      </c>
      <c r="I4302" s="11">
        <v>120620</v>
      </c>
      <c r="J4302" s="6" t="s">
        <v>3170</v>
      </c>
      <c r="K4302" s="6" t="s">
        <v>599</v>
      </c>
      <c r="L4302" s="6" t="s">
        <v>1074</v>
      </c>
      <c r="M4302" s="11" t="s">
        <v>2909</v>
      </c>
      <c r="N4302" s="11"/>
      <c r="O4302" s="6"/>
      <c r="P4302" s="11"/>
      <c r="Q4302" s="11">
        <v>67</v>
      </c>
      <c r="R4302" s="6" t="s">
        <v>25</v>
      </c>
      <c r="S4302" s="6" t="s">
        <v>34</v>
      </c>
      <c r="T4302" s="6" t="s">
        <v>249</v>
      </c>
      <c r="U4302" s="11"/>
      <c r="V4302" s="11">
        <v>2004</v>
      </c>
      <c r="W4302" s="11">
        <v>246</v>
      </c>
      <c r="X4302" s="11">
        <v>7.4</v>
      </c>
      <c r="Y4302" s="11">
        <v>2.35</v>
      </c>
      <c r="Z4302" s="12">
        <v>0</v>
      </c>
    </row>
    <row r="4303" spans="1:26" x14ac:dyDescent="0.25">
      <c r="A4303" s="8" t="s">
        <v>20</v>
      </c>
      <c r="B4303" s="9" t="s">
        <v>4608</v>
      </c>
      <c r="C4303" s="13">
        <v>45</v>
      </c>
      <c r="D4303" s="13">
        <v>85</v>
      </c>
      <c r="E4303" s="13">
        <v>0</v>
      </c>
      <c r="F4303" s="13">
        <v>966</v>
      </c>
      <c r="G4303" s="9" t="s">
        <v>124</v>
      </c>
      <c r="H4303" s="13">
        <v>22000</v>
      </c>
      <c r="I4303" s="13">
        <v>100669</v>
      </c>
      <c r="J4303" s="9" t="s">
        <v>599</v>
      </c>
      <c r="K4303" s="9" t="s">
        <v>1074</v>
      </c>
      <c r="L4303" s="9"/>
      <c r="M4303" s="13"/>
      <c r="N4303" s="13"/>
      <c r="O4303" s="9"/>
      <c r="P4303" s="13"/>
      <c r="Q4303" s="13">
        <v>11</v>
      </c>
      <c r="R4303" s="9" t="s">
        <v>25</v>
      </c>
      <c r="S4303" s="9" t="s">
        <v>26</v>
      </c>
      <c r="T4303" s="9" t="s">
        <v>249</v>
      </c>
      <c r="U4303" s="13">
        <v>3800000</v>
      </c>
      <c r="V4303" s="13">
        <v>2009</v>
      </c>
      <c r="W4303" s="13">
        <v>12000</v>
      </c>
      <c r="X4303" s="13">
        <v>5.8</v>
      </c>
      <c r="Y4303" s="13">
        <v>2.35</v>
      </c>
      <c r="Z4303" s="14">
        <v>407</v>
      </c>
    </row>
    <row r="4304" spans="1:26" x14ac:dyDescent="0.25">
      <c r="A4304" s="5" t="s">
        <v>309</v>
      </c>
      <c r="B4304" s="6" t="s">
        <v>3994</v>
      </c>
      <c r="C4304" s="11">
        <v>44</v>
      </c>
      <c r="D4304" s="11">
        <v>96</v>
      </c>
      <c r="E4304" s="11">
        <v>222</v>
      </c>
      <c r="F4304" s="11">
        <v>20</v>
      </c>
      <c r="G4304" s="6" t="s">
        <v>3920</v>
      </c>
      <c r="H4304" s="11">
        <v>5000</v>
      </c>
      <c r="I4304" s="11"/>
      <c r="J4304" s="6" t="s">
        <v>599</v>
      </c>
      <c r="K4304" s="6" t="s">
        <v>1074</v>
      </c>
      <c r="L4304" s="6" t="s">
        <v>4459</v>
      </c>
      <c r="M4304" s="11" t="s">
        <v>5506</v>
      </c>
      <c r="N4304" s="11"/>
      <c r="O4304" s="6"/>
      <c r="P4304" s="11"/>
      <c r="Q4304" s="11">
        <v>21</v>
      </c>
      <c r="R4304" s="6" t="s">
        <v>25</v>
      </c>
      <c r="S4304" s="6" t="s">
        <v>34</v>
      </c>
      <c r="T4304" s="6" t="s">
        <v>249</v>
      </c>
      <c r="U4304" s="11"/>
      <c r="V4304" s="11">
        <v>1997</v>
      </c>
      <c r="W4304" s="11">
        <v>497</v>
      </c>
      <c r="X4304" s="11">
        <v>7.1</v>
      </c>
      <c r="Y4304" s="11">
        <v>1.85</v>
      </c>
      <c r="Z4304" s="12">
        <v>224</v>
      </c>
    </row>
    <row r="4305" spans="1:26" x14ac:dyDescent="0.25">
      <c r="A4305" s="8" t="s">
        <v>20</v>
      </c>
      <c r="B4305" s="9" t="s">
        <v>189</v>
      </c>
      <c r="C4305" s="13">
        <v>74</v>
      </c>
      <c r="D4305" s="13">
        <v>129</v>
      </c>
      <c r="E4305" s="13">
        <v>776</v>
      </c>
      <c r="F4305" s="13">
        <v>256</v>
      </c>
      <c r="G4305" s="9" t="s">
        <v>4345</v>
      </c>
      <c r="H4305" s="13">
        <v>25000</v>
      </c>
      <c r="I4305" s="13">
        <v>186354</v>
      </c>
      <c r="J4305" s="9" t="s">
        <v>1074</v>
      </c>
      <c r="K4305" s="9"/>
      <c r="L4305" s="9"/>
      <c r="M4305" s="13"/>
      <c r="N4305" s="13"/>
      <c r="O4305" s="9"/>
      <c r="P4305" s="13"/>
      <c r="Q4305" s="13">
        <v>30</v>
      </c>
      <c r="R4305" s="9" t="s">
        <v>25</v>
      </c>
      <c r="S4305" s="9" t="s">
        <v>26</v>
      </c>
      <c r="T4305" s="9" t="s">
        <v>249</v>
      </c>
      <c r="U4305" s="13">
        <v>13500000</v>
      </c>
      <c r="V4305" s="13">
        <v>2015</v>
      </c>
      <c r="W4305" s="13">
        <v>463</v>
      </c>
      <c r="X4305" s="13">
        <v>4.5</v>
      </c>
      <c r="Y4305" s="13">
        <v>2.35</v>
      </c>
      <c r="Z4305" s="14">
        <v>0</v>
      </c>
    </row>
    <row r="4306" spans="1:26" x14ac:dyDescent="0.25">
      <c r="A4306" s="5" t="s">
        <v>20</v>
      </c>
      <c r="B4306" s="6" t="s">
        <v>42</v>
      </c>
      <c r="C4306" s="11">
        <v>20</v>
      </c>
      <c r="D4306" s="11">
        <v>60</v>
      </c>
      <c r="E4306" s="11"/>
      <c r="F4306" s="11">
        <v>543</v>
      </c>
      <c r="G4306" s="6" t="s">
        <v>1907</v>
      </c>
      <c r="H4306" s="11">
        <v>780</v>
      </c>
      <c r="I4306" s="11"/>
      <c r="J4306" s="6" t="s">
        <v>599</v>
      </c>
      <c r="K4306" s="6" t="s">
        <v>1074</v>
      </c>
      <c r="L4306" s="6" t="s">
        <v>2970</v>
      </c>
      <c r="M4306" s="11"/>
      <c r="N4306" s="11"/>
      <c r="O4306" s="6"/>
      <c r="P4306" s="11"/>
      <c r="Q4306" s="11">
        <v>136</v>
      </c>
      <c r="R4306" s="6" t="s">
        <v>25</v>
      </c>
      <c r="S4306" s="6" t="s">
        <v>26</v>
      </c>
      <c r="T4306" s="6" t="s">
        <v>436</v>
      </c>
      <c r="U4306" s="11"/>
      <c r="V4306" s="11"/>
      <c r="W4306" s="11">
        <v>747</v>
      </c>
      <c r="X4306" s="11">
        <v>7.9</v>
      </c>
      <c r="Y4306" s="11">
        <v>1.78</v>
      </c>
      <c r="Z4306" s="12">
        <v>3000</v>
      </c>
    </row>
    <row r="4307" spans="1:26" x14ac:dyDescent="0.25">
      <c r="A4307" s="8" t="s">
        <v>20</v>
      </c>
      <c r="B4307" s="9" t="s">
        <v>4609</v>
      </c>
      <c r="C4307" s="13">
        <v>6</v>
      </c>
      <c r="D4307" s="13">
        <v>93</v>
      </c>
      <c r="E4307" s="13">
        <v>32</v>
      </c>
      <c r="F4307" s="13">
        <v>24</v>
      </c>
      <c r="G4307" s="9" t="s">
        <v>4610</v>
      </c>
      <c r="H4307" s="13">
        <v>532</v>
      </c>
      <c r="I4307" s="13">
        <v>55202</v>
      </c>
      <c r="J4307" s="9" t="s">
        <v>2809</v>
      </c>
      <c r="K4307" s="9" t="s">
        <v>599</v>
      </c>
      <c r="L4307" s="9" t="s">
        <v>4118</v>
      </c>
      <c r="M4307" s="13" t="s">
        <v>4459</v>
      </c>
      <c r="N4307" s="13"/>
      <c r="O4307" s="9"/>
      <c r="P4307" s="13"/>
      <c r="Q4307" s="13">
        <v>17</v>
      </c>
      <c r="R4307" s="9" t="s">
        <v>1600</v>
      </c>
      <c r="S4307" s="9" t="s">
        <v>1601</v>
      </c>
      <c r="T4307" s="9" t="s">
        <v>54</v>
      </c>
      <c r="U4307" s="13"/>
      <c r="V4307" s="13">
        <v>2008</v>
      </c>
      <c r="W4307" s="13">
        <v>85</v>
      </c>
      <c r="X4307" s="13">
        <v>5.3</v>
      </c>
      <c r="Y4307" s="13">
        <v>2.35</v>
      </c>
      <c r="Z4307" s="14">
        <v>39</v>
      </c>
    </row>
    <row r="4308" spans="1:26" x14ac:dyDescent="0.25">
      <c r="A4308" s="5" t="s">
        <v>20</v>
      </c>
      <c r="B4308" s="6" t="s">
        <v>4611</v>
      </c>
      <c r="C4308" s="11">
        <v>5</v>
      </c>
      <c r="D4308" s="11">
        <v>100</v>
      </c>
      <c r="E4308" s="11">
        <v>84</v>
      </c>
      <c r="F4308" s="11">
        <v>267</v>
      </c>
      <c r="G4308" s="6" t="s">
        <v>2870</v>
      </c>
      <c r="H4308" s="11">
        <v>584</v>
      </c>
      <c r="I4308" s="11"/>
      <c r="J4308" s="6" t="s">
        <v>5507</v>
      </c>
      <c r="K4308" s="6" t="s">
        <v>1074</v>
      </c>
      <c r="L4308" s="6"/>
      <c r="M4308" s="11"/>
      <c r="N4308" s="11"/>
      <c r="O4308" s="6"/>
      <c r="P4308" s="11"/>
      <c r="Q4308" s="11">
        <v>18</v>
      </c>
      <c r="R4308" s="6" t="s">
        <v>25</v>
      </c>
      <c r="S4308" s="6" t="s">
        <v>26</v>
      </c>
      <c r="T4308" s="6" t="s">
        <v>1430</v>
      </c>
      <c r="U4308" s="11"/>
      <c r="V4308" s="11">
        <v>2003</v>
      </c>
      <c r="W4308" s="11">
        <v>356</v>
      </c>
      <c r="X4308" s="11">
        <v>5.4</v>
      </c>
      <c r="Y4308" s="11">
        <v>1.85</v>
      </c>
      <c r="Z4308" s="12">
        <v>61</v>
      </c>
    </row>
    <row r="4309" spans="1:26" x14ac:dyDescent="0.25">
      <c r="A4309" s="8" t="s">
        <v>20</v>
      </c>
      <c r="B4309" s="9" t="s">
        <v>4612</v>
      </c>
      <c r="C4309" s="13">
        <v>10</v>
      </c>
      <c r="D4309" s="13">
        <v>97</v>
      </c>
      <c r="E4309" s="13">
        <v>19</v>
      </c>
      <c r="F4309" s="13">
        <v>395</v>
      </c>
      <c r="G4309" s="9" t="s">
        <v>4613</v>
      </c>
      <c r="H4309" s="13">
        <v>589</v>
      </c>
      <c r="I4309" s="13">
        <v>549632</v>
      </c>
      <c r="J4309" s="9" t="s">
        <v>378</v>
      </c>
      <c r="K4309" s="9" t="s">
        <v>4118</v>
      </c>
      <c r="L4309" s="9" t="s">
        <v>478</v>
      </c>
      <c r="M4309" s="13"/>
      <c r="N4309" s="13"/>
      <c r="O4309" s="9"/>
      <c r="P4309" s="13"/>
      <c r="Q4309" s="13">
        <v>16</v>
      </c>
      <c r="R4309" s="9" t="s">
        <v>25</v>
      </c>
      <c r="S4309" s="9" t="s">
        <v>3151</v>
      </c>
      <c r="T4309" s="9" t="s">
        <v>54</v>
      </c>
      <c r="U4309" s="13"/>
      <c r="V4309" s="13">
        <v>2013</v>
      </c>
      <c r="W4309" s="13">
        <v>488</v>
      </c>
      <c r="X4309" s="13">
        <v>4.8</v>
      </c>
      <c r="Y4309" s="13">
        <v>2.35</v>
      </c>
      <c r="Z4309" s="14">
        <v>715</v>
      </c>
    </row>
    <row r="4310" spans="1:26" x14ac:dyDescent="0.25">
      <c r="A4310" s="5" t="s">
        <v>20</v>
      </c>
      <c r="B4310" s="6" t="s">
        <v>1570</v>
      </c>
      <c r="C4310" s="11">
        <v>81</v>
      </c>
      <c r="D4310" s="11">
        <v>94</v>
      </c>
      <c r="E4310" s="11">
        <v>98</v>
      </c>
      <c r="F4310" s="11">
        <v>89</v>
      </c>
      <c r="G4310" s="6" t="s">
        <v>2357</v>
      </c>
      <c r="H4310" s="11">
        <v>10000</v>
      </c>
      <c r="I4310" s="11">
        <v>137945</v>
      </c>
      <c r="J4310" s="6" t="s">
        <v>599</v>
      </c>
      <c r="K4310" s="6" t="s">
        <v>1074</v>
      </c>
      <c r="L4310" s="6" t="s">
        <v>3976</v>
      </c>
      <c r="M4310" s="11" t="s">
        <v>4459</v>
      </c>
      <c r="N4310" s="11"/>
      <c r="O4310" s="6"/>
      <c r="P4310" s="11"/>
      <c r="Q4310" s="11">
        <v>40</v>
      </c>
      <c r="R4310" s="6" t="s">
        <v>25</v>
      </c>
      <c r="S4310" s="6" t="s">
        <v>26</v>
      </c>
      <c r="T4310" s="6" t="s">
        <v>27</v>
      </c>
      <c r="U4310" s="11"/>
      <c r="V4310" s="11">
        <v>2014</v>
      </c>
      <c r="W4310" s="11">
        <v>773</v>
      </c>
      <c r="X4310" s="11">
        <v>5.9</v>
      </c>
      <c r="Y4310" s="11">
        <v>2.35</v>
      </c>
      <c r="Z4310" s="12">
        <v>0</v>
      </c>
    </row>
    <row r="4311" spans="1:26" x14ac:dyDescent="0.25">
      <c r="A4311" s="8" t="s">
        <v>20</v>
      </c>
      <c r="B4311" s="9" t="s">
        <v>4614</v>
      </c>
      <c r="C4311" s="13">
        <v>66</v>
      </c>
      <c r="D4311" s="13">
        <v>95</v>
      </c>
      <c r="E4311" s="13">
        <v>8</v>
      </c>
      <c r="F4311" s="13">
        <v>399</v>
      </c>
      <c r="G4311" s="9" t="s">
        <v>1620</v>
      </c>
      <c r="H4311" s="13">
        <v>529</v>
      </c>
      <c r="I4311" s="13">
        <v>17580</v>
      </c>
      <c r="J4311" s="9" t="s">
        <v>1074</v>
      </c>
      <c r="K4311" s="9"/>
      <c r="L4311" s="9"/>
      <c r="M4311" s="13"/>
      <c r="N4311" s="13"/>
      <c r="O4311" s="9"/>
      <c r="P4311" s="13"/>
      <c r="Q4311" s="13">
        <v>23</v>
      </c>
      <c r="R4311" s="9" t="s">
        <v>25</v>
      </c>
      <c r="S4311" s="9" t="s">
        <v>26</v>
      </c>
      <c r="T4311" s="9" t="s">
        <v>42</v>
      </c>
      <c r="U4311" s="13">
        <v>1500000</v>
      </c>
      <c r="V4311" s="13">
        <v>2009</v>
      </c>
      <c r="W4311" s="13">
        <v>423</v>
      </c>
      <c r="X4311" s="13">
        <v>6.2</v>
      </c>
      <c r="Y4311" s="13">
        <v>1.85</v>
      </c>
      <c r="Z4311" s="14">
        <v>195</v>
      </c>
    </row>
    <row r="4312" spans="1:26" x14ac:dyDescent="0.25">
      <c r="A4312" s="5" t="s">
        <v>20</v>
      </c>
      <c r="B4312" s="6" t="s">
        <v>4615</v>
      </c>
      <c r="C4312" s="11">
        <v>46</v>
      </c>
      <c r="D4312" s="11">
        <v>97</v>
      </c>
      <c r="E4312" s="11">
        <v>97</v>
      </c>
      <c r="F4312" s="11">
        <v>163</v>
      </c>
      <c r="G4312" s="6" t="s">
        <v>4616</v>
      </c>
      <c r="H4312" s="11">
        <v>787</v>
      </c>
      <c r="I4312" s="11"/>
      <c r="J4312" s="6" t="s">
        <v>1786</v>
      </c>
      <c r="K4312" s="6" t="s">
        <v>4459</v>
      </c>
      <c r="L4312" s="6" t="s">
        <v>2970</v>
      </c>
      <c r="M4312" s="11"/>
      <c r="N4312" s="11"/>
      <c r="O4312" s="6"/>
      <c r="P4312" s="11"/>
      <c r="Q4312" s="11">
        <v>130</v>
      </c>
      <c r="R4312" s="6" t="s">
        <v>25</v>
      </c>
      <c r="S4312" s="6" t="s">
        <v>26</v>
      </c>
      <c r="T4312" s="6" t="s">
        <v>249</v>
      </c>
      <c r="U4312" s="11">
        <v>2000000</v>
      </c>
      <c r="V4312" s="11">
        <v>1993</v>
      </c>
      <c r="W4312" s="11">
        <v>196</v>
      </c>
      <c r="X4312" s="11">
        <v>5.9</v>
      </c>
      <c r="Y4312" s="11">
        <v>1.85</v>
      </c>
      <c r="Z4312" s="12">
        <v>810</v>
      </c>
    </row>
    <row r="4313" spans="1:26" x14ac:dyDescent="0.25">
      <c r="A4313" s="8" t="s">
        <v>20</v>
      </c>
      <c r="B4313" s="9" t="s">
        <v>4617</v>
      </c>
      <c r="C4313" s="13">
        <v>34</v>
      </c>
      <c r="D4313" s="13">
        <v>92</v>
      </c>
      <c r="E4313" s="13">
        <v>11</v>
      </c>
      <c r="F4313" s="13">
        <v>1000</v>
      </c>
      <c r="G4313" s="9" t="s">
        <v>103</v>
      </c>
      <c r="H4313" s="13">
        <v>26000</v>
      </c>
      <c r="I4313" s="13">
        <v>12667</v>
      </c>
      <c r="J4313" s="9" t="s">
        <v>1074</v>
      </c>
      <c r="K4313" s="9" t="s">
        <v>4459</v>
      </c>
      <c r="L4313" s="9"/>
      <c r="M4313" s="13"/>
      <c r="N4313" s="13"/>
      <c r="O4313" s="9"/>
      <c r="P4313" s="13"/>
      <c r="Q4313" s="13">
        <v>90</v>
      </c>
      <c r="R4313" s="9" t="s">
        <v>25</v>
      </c>
      <c r="S4313" s="9" t="s">
        <v>34</v>
      </c>
      <c r="T4313" s="9" t="s">
        <v>249</v>
      </c>
      <c r="U4313" s="13">
        <v>14000</v>
      </c>
      <c r="V4313" s="13">
        <v>2005</v>
      </c>
      <c r="W4313" s="13">
        <v>11000</v>
      </c>
      <c r="X4313" s="13">
        <v>6.6</v>
      </c>
      <c r="Y4313" s="13">
        <v>2.35</v>
      </c>
      <c r="Z4313" s="14">
        <v>0</v>
      </c>
    </row>
    <row r="4314" spans="1:26" x14ac:dyDescent="0.25">
      <c r="A4314" s="5" t="s">
        <v>20</v>
      </c>
      <c r="B4314" s="6" t="s">
        <v>4618</v>
      </c>
      <c r="C4314" s="11">
        <v>78</v>
      </c>
      <c r="D4314" s="11">
        <v>96</v>
      </c>
      <c r="E4314" s="11">
        <v>38</v>
      </c>
      <c r="F4314" s="11">
        <v>85</v>
      </c>
      <c r="G4314" s="6" t="s">
        <v>2517</v>
      </c>
      <c r="H4314" s="11">
        <v>363</v>
      </c>
      <c r="I4314" s="11">
        <v>198407</v>
      </c>
      <c r="J4314" s="6" t="s">
        <v>1074</v>
      </c>
      <c r="K4314" s="6"/>
      <c r="L4314" s="6"/>
      <c r="M4314" s="11"/>
      <c r="N4314" s="11"/>
      <c r="O4314" s="6"/>
      <c r="P4314" s="11"/>
      <c r="Q4314" s="11">
        <v>78</v>
      </c>
      <c r="R4314" s="6" t="s">
        <v>25</v>
      </c>
      <c r="S4314" s="6" t="s">
        <v>26</v>
      </c>
      <c r="T4314" s="6" t="s">
        <v>249</v>
      </c>
      <c r="U4314" s="11">
        <v>2000000</v>
      </c>
      <c r="V4314" s="11">
        <v>2006</v>
      </c>
      <c r="W4314" s="11">
        <v>223</v>
      </c>
      <c r="X4314" s="11">
        <v>6.6</v>
      </c>
      <c r="Y4314" s="11">
        <v>1.85</v>
      </c>
      <c r="Z4314" s="12">
        <v>474</v>
      </c>
    </row>
    <row r="4315" spans="1:26" x14ac:dyDescent="0.25">
      <c r="A4315" s="8" t="s">
        <v>20</v>
      </c>
      <c r="B4315" s="9" t="s">
        <v>2509</v>
      </c>
      <c r="C4315" s="13">
        <v>52</v>
      </c>
      <c r="D4315" s="13">
        <v>85</v>
      </c>
      <c r="E4315" s="13">
        <v>54</v>
      </c>
      <c r="F4315" s="13">
        <v>455</v>
      </c>
      <c r="G4315" s="9" t="s">
        <v>1017</v>
      </c>
      <c r="H4315" s="13">
        <v>985</v>
      </c>
      <c r="I4315" s="13">
        <v>13973532</v>
      </c>
      <c r="J4315" s="9" t="s">
        <v>599</v>
      </c>
      <c r="K4315" s="9" t="s">
        <v>5507</v>
      </c>
      <c r="L4315" s="9"/>
      <c r="M4315" s="13"/>
      <c r="N4315" s="13"/>
      <c r="O4315" s="9"/>
      <c r="P4315" s="13"/>
      <c r="Q4315" s="13">
        <v>92</v>
      </c>
      <c r="R4315" s="9" t="s">
        <v>25</v>
      </c>
      <c r="S4315" s="9" t="s">
        <v>26</v>
      </c>
      <c r="T4315" s="9" t="s">
        <v>27</v>
      </c>
      <c r="U4315" s="13">
        <v>25000000</v>
      </c>
      <c r="V4315" s="13">
        <v>2002</v>
      </c>
      <c r="W4315" s="13">
        <v>637</v>
      </c>
      <c r="X4315" s="13">
        <v>5.0999999999999996</v>
      </c>
      <c r="Y4315" s="13">
        <v>1.85</v>
      </c>
      <c r="Z4315" s="14">
        <v>215</v>
      </c>
    </row>
    <row r="4316" spans="1:26" x14ac:dyDescent="0.25">
      <c r="A4316" s="5" t="s">
        <v>20</v>
      </c>
      <c r="B4316" s="6" t="s">
        <v>4619</v>
      </c>
      <c r="C4316" s="11">
        <v>29</v>
      </c>
      <c r="D4316" s="11">
        <v>87</v>
      </c>
      <c r="E4316" s="11">
        <v>0</v>
      </c>
      <c r="F4316" s="11">
        <v>94</v>
      </c>
      <c r="G4316" s="6" t="s">
        <v>4620</v>
      </c>
      <c r="H4316" s="11">
        <v>160</v>
      </c>
      <c r="I4316" s="11"/>
      <c r="J4316" s="6" t="s">
        <v>1074</v>
      </c>
      <c r="K4316" s="6" t="s">
        <v>1786</v>
      </c>
      <c r="L4316" s="6" t="s">
        <v>5505</v>
      </c>
      <c r="M4316" s="11" t="s">
        <v>2970</v>
      </c>
      <c r="N4316" s="11" t="s">
        <v>2604</v>
      </c>
      <c r="O4316" s="6"/>
      <c r="P4316" s="11"/>
      <c r="Q4316" s="11">
        <v>59</v>
      </c>
      <c r="R4316" s="6" t="s">
        <v>25</v>
      </c>
      <c r="S4316" s="6" t="s">
        <v>26</v>
      </c>
      <c r="T4316" s="6" t="s">
        <v>1430</v>
      </c>
      <c r="U4316" s="11"/>
      <c r="V4316" s="11">
        <v>2015</v>
      </c>
      <c r="W4316" s="11">
        <v>152</v>
      </c>
      <c r="X4316" s="11">
        <v>6</v>
      </c>
      <c r="Y4316" s="11"/>
      <c r="Z4316" s="12">
        <v>0</v>
      </c>
    </row>
    <row r="4317" spans="1:26" x14ac:dyDescent="0.25">
      <c r="A4317" s="8" t="s">
        <v>20</v>
      </c>
      <c r="B4317" s="9" t="s">
        <v>3053</v>
      </c>
      <c r="C4317" s="13">
        <v>161</v>
      </c>
      <c r="D4317" s="13">
        <v>91</v>
      </c>
      <c r="E4317" s="13">
        <v>43</v>
      </c>
      <c r="F4317" s="13">
        <v>418</v>
      </c>
      <c r="G4317" s="9" t="s">
        <v>1150</v>
      </c>
      <c r="H4317" s="13">
        <v>13000</v>
      </c>
      <c r="I4317" s="13">
        <v>5824</v>
      </c>
      <c r="J4317" s="9" t="s">
        <v>1786</v>
      </c>
      <c r="K4317" s="9" t="s">
        <v>2604</v>
      </c>
      <c r="L4317" s="9"/>
      <c r="M4317" s="13"/>
      <c r="N4317" s="13"/>
      <c r="O4317" s="9"/>
      <c r="P4317" s="13"/>
      <c r="Q4317" s="13">
        <v>357</v>
      </c>
      <c r="R4317" s="9" t="s">
        <v>25</v>
      </c>
      <c r="S4317" s="9" t="s">
        <v>34</v>
      </c>
      <c r="T4317" s="9" t="s">
        <v>249</v>
      </c>
      <c r="U4317" s="13"/>
      <c r="V4317" s="13">
        <v>2008</v>
      </c>
      <c r="W4317" s="13">
        <v>698</v>
      </c>
      <c r="X4317" s="13">
        <v>6.8</v>
      </c>
      <c r="Y4317" s="13">
        <v>2.35</v>
      </c>
      <c r="Z4317" s="14">
        <v>0</v>
      </c>
    </row>
    <row r="4318" spans="1:26" x14ac:dyDescent="0.25">
      <c r="A4318" s="5" t="s">
        <v>20</v>
      </c>
      <c r="B4318" s="6" t="s">
        <v>1733</v>
      </c>
      <c r="C4318" s="11">
        <v>18</v>
      </c>
      <c r="D4318" s="11">
        <v>99</v>
      </c>
      <c r="E4318" s="11">
        <v>308</v>
      </c>
      <c r="F4318" s="11">
        <v>395</v>
      </c>
      <c r="G4318" s="6" t="s">
        <v>3709</v>
      </c>
      <c r="H4318" s="11">
        <v>638</v>
      </c>
      <c r="I4318" s="11">
        <v>2843</v>
      </c>
      <c r="J4318" s="6" t="s">
        <v>2604</v>
      </c>
      <c r="K4318" s="6"/>
      <c r="L4318" s="6"/>
      <c r="M4318" s="11"/>
      <c r="N4318" s="11"/>
      <c r="O4318" s="6"/>
      <c r="P4318" s="11"/>
      <c r="Q4318" s="11">
        <v>24</v>
      </c>
      <c r="R4318" s="6" t="s">
        <v>25</v>
      </c>
      <c r="S4318" s="6" t="s">
        <v>26</v>
      </c>
      <c r="T4318" s="6" t="s">
        <v>249</v>
      </c>
      <c r="U4318" s="11"/>
      <c r="V4318" s="11">
        <v>2013</v>
      </c>
      <c r="W4318" s="11">
        <v>449</v>
      </c>
      <c r="X4318" s="11">
        <v>5.4</v>
      </c>
      <c r="Y4318" s="11">
        <v>1.78</v>
      </c>
      <c r="Z4318" s="12">
        <v>604</v>
      </c>
    </row>
    <row r="4319" spans="1:26" x14ac:dyDescent="0.25">
      <c r="A4319" s="8" t="s">
        <v>20</v>
      </c>
      <c r="B4319" s="9" t="s">
        <v>4622</v>
      </c>
      <c r="C4319" s="13">
        <v>107</v>
      </c>
      <c r="D4319" s="13">
        <v>88</v>
      </c>
      <c r="E4319" s="13">
        <v>6</v>
      </c>
      <c r="F4319" s="13">
        <v>161</v>
      </c>
      <c r="G4319" s="9" t="s">
        <v>565</v>
      </c>
      <c r="H4319" s="13">
        <v>513</v>
      </c>
      <c r="I4319" s="13"/>
      <c r="J4319" s="9" t="s">
        <v>497</v>
      </c>
      <c r="K4319" s="9" t="s">
        <v>599</v>
      </c>
      <c r="L4319" s="9" t="s">
        <v>478</v>
      </c>
      <c r="M4319" s="13" t="s">
        <v>1786</v>
      </c>
      <c r="N4319" s="13"/>
      <c r="O4319" s="9"/>
      <c r="P4319" s="13"/>
      <c r="Q4319" s="13">
        <v>91</v>
      </c>
      <c r="R4319" s="9" t="s">
        <v>25</v>
      </c>
      <c r="S4319" s="9" t="s">
        <v>34</v>
      </c>
      <c r="T4319" s="9" t="s">
        <v>249</v>
      </c>
      <c r="U4319" s="13"/>
      <c r="V4319" s="13">
        <v>2009</v>
      </c>
      <c r="W4319" s="13">
        <v>480</v>
      </c>
      <c r="X4319" s="13">
        <v>5.2</v>
      </c>
      <c r="Y4319" s="13">
        <v>2.35</v>
      </c>
      <c r="Z4319" s="14">
        <v>0</v>
      </c>
    </row>
    <row r="4320" spans="1:26" x14ac:dyDescent="0.25">
      <c r="A4320" s="5" t="s">
        <v>20</v>
      </c>
      <c r="B4320" s="6" t="s">
        <v>4623</v>
      </c>
      <c r="C4320" s="11">
        <v>30</v>
      </c>
      <c r="D4320" s="11">
        <v>119</v>
      </c>
      <c r="E4320" s="11">
        <v>5</v>
      </c>
      <c r="F4320" s="11">
        <v>12</v>
      </c>
      <c r="G4320" s="6" t="s">
        <v>4624</v>
      </c>
      <c r="H4320" s="11">
        <v>29</v>
      </c>
      <c r="I4320" s="11">
        <v>4958</v>
      </c>
      <c r="J4320" s="6" t="s">
        <v>497</v>
      </c>
      <c r="K4320" s="6" t="s">
        <v>5507</v>
      </c>
      <c r="L4320" s="6" t="s">
        <v>1074</v>
      </c>
      <c r="M4320" s="11"/>
      <c r="N4320" s="11"/>
      <c r="O4320" s="6"/>
      <c r="P4320" s="11"/>
      <c r="Q4320" s="11">
        <v>23</v>
      </c>
      <c r="R4320" s="6" t="s">
        <v>25</v>
      </c>
      <c r="S4320" s="6" t="s">
        <v>2152</v>
      </c>
      <c r="T4320" s="6" t="s">
        <v>249</v>
      </c>
      <c r="U4320" s="11">
        <v>2000000</v>
      </c>
      <c r="V4320" s="11">
        <v>2008</v>
      </c>
      <c r="W4320" s="11">
        <v>18</v>
      </c>
      <c r="X4320" s="11">
        <v>7.8</v>
      </c>
      <c r="Y4320" s="11">
        <v>2.35</v>
      </c>
      <c r="Z4320" s="12">
        <v>1000</v>
      </c>
    </row>
    <row r="4321" spans="1:26" x14ac:dyDescent="0.25">
      <c r="A4321" s="8" t="s">
        <v>20</v>
      </c>
      <c r="B4321" s="9" t="s">
        <v>4625</v>
      </c>
      <c r="C4321" s="13">
        <v>24</v>
      </c>
      <c r="D4321" s="13">
        <v>99</v>
      </c>
      <c r="E4321" s="13">
        <v>0</v>
      </c>
      <c r="F4321" s="13">
        <v>268</v>
      </c>
      <c r="G4321" s="9" t="s">
        <v>1751</v>
      </c>
      <c r="H4321" s="13">
        <v>766</v>
      </c>
      <c r="I4321" s="13"/>
      <c r="J4321" s="9" t="s">
        <v>5507</v>
      </c>
      <c r="K4321" s="9" t="s">
        <v>1074</v>
      </c>
      <c r="L4321" s="9" t="s">
        <v>2604</v>
      </c>
      <c r="M4321" s="13"/>
      <c r="N4321" s="13"/>
      <c r="O4321" s="9"/>
      <c r="P4321" s="13"/>
      <c r="Q4321" s="13">
        <v>41</v>
      </c>
      <c r="R4321" s="9" t="s">
        <v>25</v>
      </c>
      <c r="S4321" s="9" t="s">
        <v>34</v>
      </c>
      <c r="T4321" s="9" t="s">
        <v>249</v>
      </c>
      <c r="U4321" s="13">
        <v>2000000</v>
      </c>
      <c r="V4321" s="13">
        <v>2004</v>
      </c>
      <c r="W4321" s="13">
        <v>312</v>
      </c>
      <c r="X4321" s="13">
        <v>6.4</v>
      </c>
      <c r="Y4321" s="13">
        <v>2.35</v>
      </c>
      <c r="Z4321" s="14">
        <v>205</v>
      </c>
    </row>
    <row r="4322" spans="1:26" x14ac:dyDescent="0.25">
      <c r="A4322" s="5" t="s">
        <v>20</v>
      </c>
      <c r="B4322" s="6" t="s">
        <v>4626</v>
      </c>
      <c r="C4322" s="11">
        <v>116</v>
      </c>
      <c r="D4322" s="11">
        <v>92</v>
      </c>
      <c r="E4322" s="11">
        <v>6</v>
      </c>
      <c r="F4322" s="11">
        <v>103</v>
      </c>
      <c r="G4322" s="6" t="s">
        <v>4627</v>
      </c>
      <c r="H4322" s="11">
        <v>253</v>
      </c>
      <c r="I4322" s="11"/>
      <c r="J4322" s="6" t="s">
        <v>1786</v>
      </c>
      <c r="K4322" s="6"/>
      <c r="L4322" s="6"/>
      <c r="M4322" s="11"/>
      <c r="N4322" s="11"/>
      <c r="O4322" s="6"/>
      <c r="P4322" s="11"/>
      <c r="Q4322" s="11">
        <v>235</v>
      </c>
      <c r="R4322" s="6" t="s">
        <v>25</v>
      </c>
      <c r="S4322" s="6" t="s">
        <v>121</v>
      </c>
      <c r="T4322" s="6" t="s">
        <v>1430</v>
      </c>
      <c r="U4322" s="11">
        <v>100000</v>
      </c>
      <c r="V4322" s="11">
        <v>2011</v>
      </c>
      <c r="W4322" s="11">
        <v>113</v>
      </c>
      <c r="X4322" s="11">
        <v>6.1</v>
      </c>
      <c r="Y4322" s="11">
        <v>1.78</v>
      </c>
      <c r="Z4322" s="12">
        <v>0</v>
      </c>
    </row>
    <row r="4323" spans="1:26" x14ac:dyDescent="0.25">
      <c r="A4323" s="8" t="s">
        <v>20</v>
      </c>
      <c r="B4323" s="9" t="s">
        <v>4628</v>
      </c>
      <c r="C4323" s="13">
        <v>98</v>
      </c>
      <c r="D4323" s="13">
        <v>86</v>
      </c>
      <c r="E4323" s="13">
        <v>5</v>
      </c>
      <c r="F4323" s="13">
        <v>47</v>
      </c>
      <c r="G4323" s="9" t="s">
        <v>4629</v>
      </c>
      <c r="H4323" s="13">
        <v>121</v>
      </c>
      <c r="I4323" s="13"/>
      <c r="J4323" s="9" t="s">
        <v>599</v>
      </c>
      <c r="K4323" s="9" t="s">
        <v>1786</v>
      </c>
      <c r="L4323" s="9"/>
      <c r="M4323" s="13"/>
      <c r="N4323" s="13"/>
      <c r="O4323" s="9"/>
      <c r="P4323" s="13"/>
      <c r="Q4323" s="13">
        <v>53</v>
      </c>
      <c r="R4323" s="9" t="s">
        <v>25</v>
      </c>
      <c r="S4323" s="9" t="s">
        <v>2130</v>
      </c>
      <c r="T4323" s="9" t="s">
        <v>249</v>
      </c>
      <c r="U4323" s="13"/>
      <c r="V4323" s="13">
        <v>2012</v>
      </c>
      <c r="W4323" s="13">
        <v>94</v>
      </c>
      <c r="X4323" s="13">
        <v>5.7</v>
      </c>
      <c r="Y4323" s="13">
        <v>1.85</v>
      </c>
      <c r="Z4323" s="14">
        <v>0</v>
      </c>
    </row>
    <row r="4324" spans="1:26" x14ac:dyDescent="0.25">
      <c r="A4324" s="5" t="s">
        <v>20</v>
      </c>
      <c r="B4324" s="6" t="s">
        <v>4630</v>
      </c>
      <c r="C4324" s="11">
        <v>25</v>
      </c>
      <c r="D4324" s="11">
        <v>83</v>
      </c>
      <c r="E4324" s="11">
        <v>0</v>
      </c>
      <c r="F4324" s="11">
        <v>107</v>
      </c>
      <c r="G4324" s="6" t="s">
        <v>4631</v>
      </c>
      <c r="H4324" s="11">
        <v>413</v>
      </c>
      <c r="I4324" s="11"/>
      <c r="J4324" s="6" t="s">
        <v>5507</v>
      </c>
      <c r="K4324" s="6" t="s">
        <v>1074</v>
      </c>
      <c r="L4324" s="6" t="s">
        <v>1786</v>
      </c>
      <c r="M4324" s="11" t="s">
        <v>5505</v>
      </c>
      <c r="N4324" s="11" t="s">
        <v>2604</v>
      </c>
      <c r="O4324" s="6"/>
      <c r="P4324" s="11"/>
      <c r="Q4324" s="11">
        <v>64</v>
      </c>
      <c r="R4324" s="6" t="s">
        <v>25</v>
      </c>
      <c r="S4324" s="6" t="s">
        <v>26</v>
      </c>
      <c r="T4324" s="6" t="s">
        <v>249</v>
      </c>
      <c r="U4324" s="11">
        <v>2000000</v>
      </c>
      <c r="V4324" s="11">
        <v>2010</v>
      </c>
      <c r="W4324" s="11">
        <v>167</v>
      </c>
      <c r="X4324" s="11">
        <v>5.5</v>
      </c>
      <c r="Y4324" s="11">
        <v>2.35</v>
      </c>
      <c r="Z4324" s="12">
        <v>0</v>
      </c>
    </row>
    <row r="4325" spans="1:26" x14ac:dyDescent="0.25">
      <c r="A4325" s="8" t="s">
        <v>20</v>
      </c>
      <c r="B4325" s="9" t="s">
        <v>4632</v>
      </c>
      <c r="C4325" s="13"/>
      <c r="D4325" s="13">
        <v>81</v>
      </c>
      <c r="E4325" s="13">
        <v>0</v>
      </c>
      <c r="F4325" s="13">
        <v>8</v>
      </c>
      <c r="G4325" s="9" t="s">
        <v>4633</v>
      </c>
      <c r="H4325" s="13">
        <v>674</v>
      </c>
      <c r="I4325" s="13"/>
      <c r="J4325" s="9" t="s">
        <v>41</v>
      </c>
      <c r="K4325" s="9"/>
      <c r="L4325" s="9"/>
      <c r="M4325" s="13"/>
      <c r="N4325" s="13"/>
      <c r="O4325" s="9"/>
      <c r="P4325" s="13"/>
      <c r="Q4325" s="13"/>
      <c r="R4325" s="9" t="s">
        <v>25</v>
      </c>
      <c r="S4325" s="9" t="s">
        <v>34</v>
      </c>
      <c r="T4325" s="9" t="s">
        <v>42</v>
      </c>
      <c r="U4325" s="13">
        <v>2000000</v>
      </c>
      <c r="V4325" s="13">
        <v>2015</v>
      </c>
      <c r="W4325" s="13">
        <v>27</v>
      </c>
      <c r="X4325" s="13">
        <v>7.4</v>
      </c>
      <c r="Y4325" s="13"/>
      <c r="Z4325" s="14">
        <v>0</v>
      </c>
    </row>
    <row r="4326" spans="1:26" x14ac:dyDescent="0.25">
      <c r="A4326" s="5" t="s">
        <v>20</v>
      </c>
      <c r="B4326" s="6" t="s">
        <v>1230</v>
      </c>
      <c r="C4326" s="11">
        <v>40</v>
      </c>
      <c r="D4326" s="11">
        <v>82</v>
      </c>
      <c r="E4326" s="11">
        <v>11000</v>
      </c>
      <c r="F4326" s="11">
        <v>167</v>
      </c>
      <c r="G4326" s="6" t="s">
        <v>4634</v>
      </c>
      <c r="H4326" s="11">
        <v>11000</v>
      </c>
      <c r="I4326" s="11"/>
      <c r="J4326" s="6" t="s">
        <v>599</v>
      </c>
      <c r="K4326" s="6"/>
      <c r="L4326" s="6"/>
      <c r="M4326" s="11"/>
      <c r="N4326" s="11"/>
      <c r="O4326" s="6"/>
      <c r="P4326" s="11"/>
      <c r="Q4326" s="11">
        <v>105</v>
      </c>
      <c r="R4326" s="6" t="s">
        <v>25</v>
      </c>
      <c r="S4326" s="6" t="s">
        <v>26</v>
      </c>
      <c r="T4326" s="6" t="s">
        <v>3321</v>
      </c>
      <c r="U4326" s="11">
        <v>2000000</v>
      </c>
      <c r="V4326" s="11">
        <v>1971</v>
      </c>
      <c r="W4326" s="11">
        <v>430</v>
      </c>
      <c r="X4326" s="11">
        <v>7.1</v>
      </c>
      <c r="Y4326" s="11">
        <v>1.37</v>
      </c>
      <c r="Z4326" s="12">
        <v>0</v>
      </c>
    </row>
    <row r="4327" spans="1:26" x14ac:dyDescent="0.25">
      <c r="A4327" s="8" t="s">
        <v>20</v>
      </c>
      <c r="B4327" s="9" t="s">
        <v>4635</v>
      </c>
      <c r="C4327" s="13">
        <v>20</v>
      </c>
      <c r="D4327" s="13">
        <v>102</v>
      </c>
      <c r="E4327" s="13">
        <v>0</v>
      </c>
      <c r="F4327" s="13">
        <v>46</v>
      </c>
      <c r="G4327" s="9" t="s">
        <v>3173</v>
      </c>
      <c r="H4327" s="13">
        <v>473</v>
      </c>
      <c r="I4327" s="13">
        <v>13220</v>
      </c>
      <c r="J4327" s="9" t="s">
        <v>2604</v>
      </c>
      <c r="K4327" s="9"/>
      <c r="L4327" s="9"/>
      <c r="M4327" s="13"/>
      <c r="N4327" s="13"/>
      <c r="O4327" s="9"/>
      <c r="P4327" s="13"/>
      <c r="Q4327" s="13">
        <v>9</v>
      </c>
      <c r="R4327" s="9" t="s">
        <v>25</v>
      </c>
      <c r="S4327" s="9" t="s">
        <v>26</v>
      </c>
      <c r="T4327" s="9" t="s">
        <v>1430</v>
      </c>
      <c r="U4327" s="13"/>
      <c r="V4327" s="13">
        <v>2012</v>
      </c>
      <c r="W4327" s="13">
        <v>303</v>
      </c>
      <c r="X4327" s="13">
        <v>3.9</v>
      </c>
      <c r="Y4327" s="13"/>
      <c r="Z4327" s="14">
        <v>115</v>
      </c>
    </row>
    <row r="4328" spans="1:26" x14ac:dyDescent="0.25">
      <c r="A4328" s="5" t="s">
        <v>20</v>
      </c>
      <c r="B4328" s="6" t="s">
        <v>4636</v>
      </c>
      <c r="C4328" s="11">
        <v>8</v>
      </c>
      <c r="D4328" s="11">
        <v>90</v>
      </c>
      <c r="E4328" s="11">
        <v>5</v>
      </c>
      <c r="F4328" s="11">
        <v>372</v>
      </c>
      <c r="G4328" s="6" t="s">
        <v>4637</v>
      </c>
      <c r="H4328" s="11">
        <v>601</v>
      </c>
      <c r="I4328" s="11"/>
      <c r="J4328" s="6" t="s">
        <v>497</v>
      </c>
      <c r="K4328" s="6" t="s">
        <v>5507</v>
      </c>
      <c r="L4328" s="6" t="s">
        <v>1074</v>
      </c>
      <c r="M4328" s="11" t="s">
        <v>2604</v>
      </c>
      <c r="N4328" s="11"/>
      <c r="O4328" s="6"/>
      <c r="P4328" s="11"/>
      <c r="Q4328" s="11">
        <v>6</v>
      </c>
      <c r="R4328" s="6" t="s">
        <v>25</v>
      </c>
      <c r="S4328" s="6" t="s">
        <v>26</v>
      </c>
      <c r="T4328" s="6" t="s">
        <v>249</v>
      </c>
      <c r="U4328" s="11">
        <v>2000000</v>
      </c>
      <c r="V4328" s="11">
        <v>2007</v>
      </c>
      <c r="W4328" s="11">
        <v>453</v>
      </c>
      <c r="X4328" s="11">
        <v>4.5999999999999996</v>
      </c>
      <c r="Y4328" s="11">
        <v>2.35</v>
      </c>
      <c r="Z4328" s="12">
        <v>44</v>
      </c>
    </row>
    <row r="4329" spans="1:26" x14ac:dyDescent="0.25">
      <c r="A4329" s="8" t="s">
        <v>20</v>
      </c>
      <c r="B4329" s="9" t="s">
        <v>42</v>
      </c>
      <c r="C4329" s="13">
        <v>19</v>
      </c>
      <c r="D4329" s="13">
        <v>30</v>
      </c>
      <c r="E4329" s="13"/>
      <c r="F4329" s="13">
        <v>424</v>
      </c>
      <c r="G4329" s="9" t="s">
        <v>1550</v>
      </c>
      <c r="H4329" s="13">
        <v>685</v>
      </c>
      <c r="I4329" s="13"/>
      <c r="J4329" s="9" t="s">
        <v>599</v>
      </c>
      <c r="K4329" s="9" t="s">
        <v>1074</v>
      </c>
      <c r="L4329" s="9"/>
      <c r="M4329" s="13"/>
      <c r="N4329" s="13"/>
      <c r="O4329" s="9"/>
      <c r="P4329" s="13"/>
      <c r="Q4329" s="13">
        <v>56</v>
      </c>
      <c r="R4329" s="9" t="s">
        <v>25</v>
      </c>
      <c r="S4329" s="9" t="s">
        <v>26</v>
      </c>
      <c r="T4329" s="9" t="s">
        <v>42</v>
      </c>
      <c r="U4329" s="13"/>
      <c r="V4329" s="13"/>
      <c r="W4329" s="13">
        <v>511</v>
      </c>
      <c r="X4329" s="13">
        <v>7.3</v>
      </c>
      <c r="Y4329" s="13">
        <v>1.33</v>
      </c>
      <c r="Z4329" s="14">
        <v>1000</v>
      </c>
    </row>
    <row r="4330" spans="1:26" x14ac:dyDescent="0.25">
      <c r="A4330" s="5" t="s">
        <v>309</v>
      </c>
      <c r="B4330" s="6" t="s">
        <v>4638</v>
      </c>
      <c r="C4330" s="11">
        <v>90</v>
      </c>
      <c r="D4330" s="11">
        <v>92</v>
      </c>
      <c r="E4330" s="11">
        <v>0</v>
      </c>
      <c r="F4330" s="11">
        <v>18</v>
      </c>
      <c r="G4330" s="6" t="s">
        <v>4639</v>
      </c>
      <c r="H4330" s="11">
        <v>1000</v>
      </c>
      <c r="I4330" s="11">
        <v>7927</v>
      </c>
      <c r="J4330" s="6" t="s">
        <v>5507</v>
      </c>
      <c r="K4330" s="6" t="s">
        <v>1074</v>
      </c>
      <c r="L4330" s="6" t="s">
        <v>5513</v>
      </c>
      <c r="M4330" s="11" t="s">
        <v>5505</v>
      </c>
      <c r="N4330" s="11" t="s">
        <v>2604</v>
      </c>
      <c r="O4330" s="6"/>
      <c r="P4330" s="11"/>
      <c r="Q4330" s="11">
        <v>175</v>
      </c>
      <c r="R4330" s="6" t="s">
        <v>25</v>
      </c>
      <c r="S4330" s="6" t="s">
        <v>26</v>
      </c>
      <c r="T4330" s="6" t="s">
        <v>1430</v>
      </c>
      <c r="U4330" s="11">
        <v>2300000</v>
      </c>
      <c r="V4330" s="11">
        <v>1947</v>
      </c>
      <c r="W4330" s="11">
        <v>29</v>
      </c>
      <c r="X4330" s="11">
        <v>7.7</v>
      </c>
      <c r="Y4330" s="11">
        <v>1.37</v>
      </c>
      <c r="Z4330" s="12">
        <v>0</v>
      </c>
    </row>
    <row r="4331" spans="1:26" x14ac:dyDescent="0.25">
      <c r="A4331" s="8" t="s">
        <v>20</v>
      </c>
      <c r="B4331" s="9" t="s">
        <v>4640</v>
      </c>
      <c r="C4331" s="13">
        <v>21</v>
      </c>
      <c r="D4331" s="13">
        <v>88</v>
      </c>
      <c r="E4331" s="13">
        <v>0</v>
      </c>
      <c r="F4331" s="13">
        <v>332</v>
      </c>
      <c r="G4331" s="9" t="s">
        <v>2370</v>
      </c>
      <c r="H4331" s="13">
        <v>633</v>
      </c>
      <c r="I4331" s="13"/>
      <c r="J4331" s="9" t="s">
        <v>1786</v>
      </c>
      <c r="K4331" s="9" t="s">
        <v>2604</v>
      </c>
      <c r="L4331" s="9"/>
      <c r="M4331" s="13"/>
      <c r="N4331" s="13"/>
      <c r="O4331" s="9"/>
      <c r="P4331" s="13"/>
      <c r="Q4331" s="13">
        <v>31</v>
      </c>
      <c r="R4331" s="9" t="s">
        <v>25</v>
      </c>
      <c r="S4331" s="9" t="s">
        <v>26</v>
      </c>
      <c r="T4331" s="9" t="s">
        <v>249</v>
      </c>
      <c r="U4331" s="13">
        <v>2000000</v>
      </c>
      <c r="V4331" s="13">
        <v>2008</v>
      </c>
      <c r="W4331" s="13">
        <v>597</v>
      </c>
      <c r="X4331" s="13">
        <v>4.9000000000000004</v>
      </c>
      <c r="Y4331" s="13">
        <v>1.78</v>
      </c>
      <c r="Z4331" s="14">
        <v>153</v>
      </c>
    </row>
    <row r="4332" spans="1:26" x14ac:dyDescent="0.25">
      <c r="A4332" s="5" t="s">
        <v>20</v>
      </c>
      <c r="B4332" s="6" t="s">
        <v>3984</v>
      </c>
      <c r="C4332" s="11">
        <v>12</v>
      </c>
      <c r="D4332" s="11">
        <v>97</v>
      </c>
      <c r="E4332" s="11">
        <v>10</v>
      </c>
      <c r="F4332" s="11">
        <v>171</v>
      </c>
      <c r="G4332" s="6" t="s">
        <v>53</v>
      </c>
      <c r="H4332" s="11">
        <v>15000</v>
      </c>
      <c r="I4332" s="11"/>
      <c r="J4332" s="6" t="s">
        <v>5507</v>
      </c>
      <c r="K4332" s="6" t="s">
        <v>1074</v>
      </c>
      <c r="L4332" s="6"/>
      <c r="M4332" s="11"/>
      <c r="N4332" s="11"/>
      <c r="O4332" s="6"/>
      <c r="P4332" s="11"/>
      <c r="Q4332" s="11">
        <v>67</v>
      </c>
      <c r="R4332" s="6" t="s">
        <v>25</v>
      </c>
      <c r="S4332" s="6" t="s">
        <v>26</v>
      </c>
      <c r="T4332" s="6" t="s">
        <v>249</v>
      </c>
      <c r="U4332" s="11">
        <v>14000000</v>
      </c>
      <c r="V4332" s="11">
        <v>2002</v>
      </c>
      <c r="W4332" s="11">
        <v>284</v>
      </c>
      <c r="X4332" s="11">
        <v>6.3</v>
      </c>
      <c r="Y4332" s="11">
        <v>2.35</v>
      </c>
      <c r="Z4332" s="12">
        <v>912</v>
      </c>
    </row>
    <row r="4333" spans="1:26" x14ac:dyDescent="0.25">
      <c r="A4333" s="8" t="s">
        <v>42</v>
      </c>
      <c r="B4333" s="9" t="s">
        <v>4166</v>
      </c>
      <c r="C4333" s="13">
        <v>33</v>
      </c>
      <c r="D4333" s="13">
        <v>96</v>
      </c>
      <c r="E4333" s="13">
        <v>68</v>
      </c>
      <c r="F4333" s="13">
        <v>722</v>
      </c>
      <c r="G4333" s="9" t="s">
        <v>1241</v>
      </c>
      <c r="H4333" s="13">
        <v>2000</v>
      </c>
      <c r="I4333" s="13"/>
      <c r="J4333" s="9" t="s">
        <v>599</v>
      </c>
      <c r="K4333" s="9" t="s">
        <v>5507</v>
      </c>
      <c r="L4333" s="9" t="s">
        <v>1074</v>
      </c>
      <c r="M4333" s="13"/>
      <c r="N4333" s="13"/>
      <c r="O4333" s="9"/>
      <c r="P4333" s="13"/>
      <c r="Q4333" s="13">
        <v>26</v>
      </c>
      <c r="R4333" s="9" t="s">
        <v>25</v>
      </c>
      <c r="S4333" s="9" t="s">
        <v>26</v>
      </c>
      <c r="T4333" s="9" t="s">
        <v>249</v>
      </c>
      <c r="U4333" s="13">
        <v>2000000</v>
      </c>
      <c r="V4333" s="13">
        <v>2012</v>
      </c>
      <c r="W4333" s="13">
        <v>811</v>
      </c>
      <c r="X4333" s="13">
        <v>6.1</v>
      </c>
      <c r="Y4333" s="13">
        <v>1.85</v>
      </c>
      <c r="Z4333" s="14">
        <v>0</v>
      </c>
    </row>
    <row r="4334" spans="1:26" x14ac:dyDescent="0.25">
      <c r="A4334" s="5" t="s">
        <v>20</v>
      </c>
      <c r="B4334" s="6" t="s">
        <v>4641</v>
      </c>
      <c r="C4334" s="11">
        <v>9</v>
      </c>
      <c r="D4334" s="11">
        <v>87</v>
      </c>
      <c r="E4334" s="11">
        <v>8</v>
      </c>
      <c r="F4334" s="11">
        <v>424</v>
      </c>
      <c r="G4334" s="6" t="s">
        <v>444</v>
      </c>
      <c r="H4334" s="11">
        <v>34000</v>
      </c>
      <c r="I4334" s="11"/>
      <c r="J4334" s="6" t="s">
        <v>599</v>
      </c>
      <c r="K4334" s="6"/>
      <c r="L4334" s="6"/>
      <c r="M4334" s="11"/>
      <c r="N4334" s="11"/>
      <c r="O4334" s="6"/>
      <c r="P4334" s="11"/>
      <c r="Q4334" s="11">
        <v>19</v>
      </c>
      <c r="R4334" s="6" t="s">
        <v>25</v>
      </c>
      <c r="S4334" s="6" t="s">
        <v>26</v>
      </c>
      <c r="T4334" s="6" t="s">
        <v>42</v>
      </c>
      <c r="U4334" s="11">
        <v>2000000</v>
      </c>
      <c r="V4334" s="11">
        <v>2013</v>
      </c>
      <c r="W4334" s="11">
        <v>463</v>
      </c>
      <c r="X4334" s="11">
        <v>6.6</v>
      </c>
      <c r="Y4334" s="11">
        <v>2.35</v>
      </c>
      <c r="Z4334" s="12">
        <v>0</v>
      </c>
    </row>
    <row r="4335" spans="1:26" x14ac:dyDescent="0.25">
      <c r="A4335" s="8" t="s">
        <v>309</v>
      </c>
      <c r="B4335" s="9" t="s">
        <v>4642</v>
      </c>
      <c r="C4335" s="13">
        <v>94</v>
      </c>
      <c r="D4335" s="13">
        <v>106</v>
      </c>
      <c r="E4335" s="13">
        <v>5</v>
      </c>
      <c r="F4335" s="13">
        <v>356</v>
      </c>
      <c r="G4335" s="9" t="s">
        <v>4210</v>
      </c>
      <c r="H4335" s="13">
        <v>416</v>
      </c>
      <c r="I4335" s="13">
        <v>2436</v>
      </c>
      <c r="J4335" s="9" t="s">
        <v>599</v>
      </c>
      <c r="K4335" s="9" t="s">
        <v>478</v>
      </c>
      <c r="L4335" s="9" t="s">
        <v>3976</v>
      </c>
      <c r="M4335" s="13" t="s">
        <v>2970</v>
      </c>
      <c r="N4335" s="13"/>
      <c r="O4335" s="9"/>
      <c r="P4335" s="13"/>
      <c r="Q4335" s="13">
        <v>19</v>
      </c>
      <c r="R4335" s="9" t="s">
        <v>25</v>
      </c>
      <c r="S4335" s="9" t="s">
        <v>26</v>
      </c>
      <c r="T4335" s="9" t="s">
        <v>1430</v>
      </c>
      <c r="U4335" s="13">
        <v>2000000</v>
      </c>
      <c r="V4335" s="13">
        <v>2012</v>
      </c>
      <c r="W4335" s="13">
        <v>403</v>
      </c>
      <c r="X4335" s="13">
        <v>5.7</v>
      </c>
      <c r="Y4335" s="13">
        <v>2.35</v>
      </c>
      <c r="Z4335" s="14">
        <v>655</v>
      </c>
    </row>
    <row r="4336" spans="1:26" x14ac:dyDescent="0.25">
      <c r="A4336" s="5" t="s">
        <v>20</v>
      </c>
      <c r="B4336" s="6" t="s">
        <v>4644</v>
      </c>
      <c r="C4336" s="11">
        <v>41</v>
      </c>
      <c r="D4336" s="11">
        <v>107</v>
      </c>
      <c r="E4336" s="11">
        <v>17</v>
      </c>
      <c r="F4336" s="11">
        <v>322</v>
      </c>
      <c r="G4336" s="6" t="s">
        <v>769</v>
      </c>
      <c r="H4336" s="11">
        <v>594</v>
      </c>
      <c r="I4336" s="11">
        <v>4556</v>
      </c>
      <c r="J4336" s="6" t="s">
        <v>599</v>
      </c>
      <c r="K4336" s="6" t="s">
        <v>1074</v>
      </c>
      <c r="L4336" s="6"/>
      <c r="M4336" s="11"/>
      <c r="N4336" s="11"/>
      <c r="O4336" s="6"/>
      <c r="P4336" s="11"/>
      <c r="Q4336" s="11">
        <v>23</v>
      </c>
      <c r="R4336" s="6" t="s">
        <v>25</v>
      </c>
      <c r="S4336" s="6" t="s">
        <v>26</v>
      </c>
      <c r="T4336" s="6" t="s">
        <v>249</v>
      </c>
      <c r="U4336" s="11"/>
      <c r="V4336" s="11">
        <v>2013</v>
      </c>
      <c r="W4336" s="11">
        <v>591</v>
      </c>
      <c r="X4336" s="11">
        <v>5.6</v>
      </c>
      <c r="Y4336" s="11"/>
      <c r="Z4336" s="12">
        <v>825</v>
      </c>
    </row>
    <row r="4337" spans="1:26" x14ac:dyDescent="0.25">
      <c r="A4337" s="8" t="s">
        <v>20</v>
      </c>
      <c r="B4337" s="9" t="s">
        <v>4645</v>
      </c>
      <c r="C4337" s="13">
        <v>38</v>
      </c>
      <c r="D4337" s="13">
        <v>80</v>
      </c>
      <c r="E4337" s="13">
        <v>2</v>
      </c>
      <c r="F4337" s="13">
        <v>51</v>
      </c>
      <c r="G4337" s="9" t="s">
        <v>4646</v>
      </c>
      <c r="H4337" s="13">
        <v>16000</v>
      </c>
      <c r="I4337" s="13"/>
      <c r="J4337" s="9" t="s">
        <v>1786</v>
      </c>
      <c r="K4337" s="9" t="s">
        <v>5505</v>
      </c>
      <c r="L4337" s="9"/>
      <c r="M4337" s="13"/>
      <c r="N4337" s="13"/>
      <c r="O4337" s="9"/>
      <c r="P4337" s="13"/>
      <c r="Q4337" s="13">
        <v>36</v>
      </c>
      <c r="R4337" s="9" t="s">
        <v>2284</v>
      </c>
      <c r="S4337" s="9" t="s">
        <v>2363</v>
      </c>
      <c r="T4337" s="9" t="s">
        <v>3717</v>
      </c>
      <c r="U4337" s="13"/>
      <c r="V4337" s="13">
        <v>1967</v>
      </c>
      <c r="W4337" s="13">
        <v>57</v>
      </c>
      <c r="X4337" s="13">
        <v>6</v>
      </c>
      <c r="Y4337" s="13">
        <v>1.66</v>
      </c>
      <c r="Z4337" s="14">
        <v>200</v>
      </c>
    </row>
    <row r="4338" spans="1:26" x14ac:dyDescent="0.25">
      <c r="A4338" s="5" t="s">
        <v>20</v>
      </c>
      <c r="B4338" s="6" t="s">
        <v>3984</v>
      </c>
      <c r="C4338" s="11">
        <v>12</v>
      </c>
      <c r="D4338" s="11">
        <v>91</v>
      </c>
      <c r="E4338" s="11">
        <v>10</v>
      </c>
      <c r="F4338" s="11">
        <v>293</v>
      </c>
      <c r="G4338" s="6" t="s">
        <v>1777</v>
      </c>
      <c r="H4338" s="11">
        <v>924</v>
      </c>
      <c r="I4338" s="11"/>
      <c r="J4338" s="6" t="s">
        <v>599</v>
      </c>
      <c r="K4338" s="6" t="s">
        <v>1074</v>
      </c>
      <c r="L4338" s="6"/>
      <c r="M4338" s="11"/>
      <c r="N4338" s="11"/>
      <c r="O4338" s="6"/>
      <c r="P4338" s="11"/>
      <c r="Q4338" s="11">
        <v>20</v>
      </c>
      <c r="R4338" s="6" t="s">
        <v>25</v>
      </c>
      <c r="S4338" s="6" t="s">
        <v>26</v>
      </c>
      <c r="T4338" s="6" t="s">
        <v>249</v>
      </c>
      <c r="U4338" s="11">
        <v>2000000</v>
      </c>
      <c r="V4338" s="11">
        <v>2013</v>
      </c>
      <c r="W4338" s="11">
        <v>472</v>
      </c>
      <c r="X4338" s="11">
        <v>5.7</v>
      </c>
      <c r="Y4338" s="11"/>
      <c r="Z4338" s="12">
        <v>0</v>
      </c>
    </row>
    <row r="4339" spans="1:26" x14ac:dyDescent="0.25">
      <c r="A4339" s="8" t="s">
        <v>20</v>
      </c>
      <c r="B4339" s="9" t="s">
        <v>1438</v>
      </c>
      <c r="C4339" s="13">
        <v>25</v>
      </c>
      <c r="D4339" s="13">
        <v>99</v>
      </c>
      <c r="E4339" s="13">
        <v>44</v>
      </c>
      <c r="F4339" s="13">
        <v>137</v>
      </c>
      <c r="G4339" s="9" t="s">
        <v>4647</v>
      </c>
      <c r="H4339" s="13">
        <v>907</v>
      </c>
      <c r="I4339" s="13"/>
      <c r="J4339" s="9" t="s">
        <v>599</v>
      </c>
      <c r="K4339" s="9" t="s">
        <v>3976</v>
      </c>
      <c r="L4339" s="9"/>
      <c r="M4339" s="13"/>
      <c r="N4339" s="13"/>
      <c r="O4339" s="9"/>
      <c r="P4339" s="13"/>
      <c r="Q4339" s="13">
        <v>72</v>
      </c>
      <c r="R4339" s="9" t="s">
        <v>25</v>
      </c>
      <c r="S4339" s="9" t="s">
        <v>26</v>
      </c>
      <c r="T4339" s="9" t="s">
        <v>1704</v>
      </c>
      <c r="U4339" s="13">
        <v>2000000</v>
      </c>
      <c r="V4339" s="13">
        <v>1966</v>
      </c>
      <c r="W4339" s="13">
        <v>164</v>
      </c>
      <c r="X4339" s="13">
        <v>7</v>
      </c>
      <c r="Y4339" s="13">
        <v>1.85</v>
      </c>
      <c r="Z4339" s="14">
        <v>805</v>
      </c>
    </row>
    <row r="4340" spans="1:26" x14ac:dyDescent="0.25">
      <c r="A4340" s="5" t="s">
        <v>20</v>
      </c>
      <c r="B4340" s="6" t="s">
        <v>1183</v>
      </c>
      <c r="C4340" s="11">
        <v>27</v>
      </c>
      <c r="D4340" s="11">
        <v>102</v>
      </c>
      <c r="E4340" s="11">
        <v>909</v>
      </c>
      <c r="F4340" s="11">
        <v>119</v>
      </c>
      <c r="G4340" s="6" t="s">
        <v>4648</v>
      </c>
      <c r="H4340" s="11">
        <v>909</v>
      </c>
      <c r="I4340" s="11"/>
      <c r="J4340" s="6" t="s">
        <v>41</v>
      </c>
      <c r="K4340" s="6"/>
      <c r="L4340" s="6"/>
      <c r="M4340" s="11"/>
      <c r="N4340" s="11"/>
      <c r="O4340" s="6"/>
      <c r="P4340" s="11"/>
      <c r="Q4340" s="11">
        <v>15</v>
      </c>
      <c r="R4340" s="6" t="s">
        <v>25</v>
      </c>
      <c r="S4340" s="6" t="s">
        <v>26</v>
      </c>
      <c r="T4340" s="6" t="s">
        <v>42</v>
      </c>
      <c r="U4340" s="11">
        <v>2000000</v>
      </c>
      <c r="V4340" s="11">
        <v>2007</v>
      </c>
      <c r="W4340" s="11">
        <v>562</v>
      </c>
      <c r="X4340" s="11">
        <v>5.3</v>
      </c>
      <c r="Y4340" s="11"/>
      <c r="Z4340" s="12">
        <v>69</v>
      </c>
    </row>
    <row r="4341" spans="1:26" x14ac:dyDescent="0.25">
      <c r="A4341" s="8" t="s">
        <v>20</v>
      </c>
      <c r="B4341" s="9" t="s">
        <v>4649</v>
      </c>
      <c r="C4341" s="13">
        <v>2</v>
      </c>
      <c r="D4341" s="13">
        <v>108</v>
      </c>
      <c r="E4341" s="13">
        <v>531</v>
      </c>
      <c r="F4341" s="13">
        <v>894</v>
      </c>
      <c r="G4341" s="9" t="s">
        <v>2768</v>
      </c>
      <c r="H4341" s="13">
        <v>10000</v>
      </c>
      <c r="I4341" s="13"/>
      <c r="J4341" s="9" t="s">
        <v>497</v>
      </c>
      <c r="K4341" s="9" t="s">
        <v>378</v>
      </c>
      <c r="L4341" s="9" t="s">
        <v>5155</v>
      </c>
      <c r="M4341" s="13" t="s">
        <v>3495</v>
      </c>
      <c r="N4341" s="13"/>
      <c r="O4341" s="9"/>
      <c r="P4341" s="13"/>
      <c r="Q4341" s="13">
        <v>14</v>
      </c>
      <c r="R4341" s="9" t="s">
        <v>25</v>
      </c>
      <c r="S4341" s="9" t="s">
        <v>26</v>
      </c>
      <c r="T4341" s="9" t="s">
        <v>27</v>
      </c>
      <c r="U4341" s="13">
        <v>2000000</v>
      </c>
      <c r="V4341" s="13">
        <v>2011</v>
      </c>
      <c r="W4341" s="13">
        <v>1000</v>
      </c>
      <c r="X4341" s="13">
        <v>4.4000000000000004</v>
      </c>
      <c r="Y4341" s="13"/>
      <c r="Z4341" s="14">
        <v>651</v>
      </c>
    </row>
    <row r="4342" spans="1:26" x14ac:dyDescent="0.25">
      <c r="A4342" s="5" t="s">
        <v>20</v>
      </c>
      <c r="B4342" s="6" t="s">
        <v>4650</v>
      </c>
      <c r="C4342" s="11">
        <v>23</v>
      </c>
      <c r="D4342" s="11">
        <v>88</v>
      </c>
      <c r="E4342" s="11">
        <v>6</v>
      </c>
      <c r="F4342" s="11">
        <v>233</v>
      </c>
      <c r="G4342" s="6" t="s">
        <v>4651</v>
      </c>
      <c r="H4342" s="11">
        <v>680</v>
      </c>
      <c r="I4342" s="11"/>
      <c r="J4342" s="6" t="s">
        <v>599</v>
      </c>
      <c r="K4342" s="6" t="s">
        <v>1786</v>
      </c>
      <c r="L4342" s="6"/>
      <c r="M4342" s="11"/>
      <c r="N4342" s="11"/>
      <c r="O4342" s="6"/>
      <c r="P4342" s="11"/>
      <c r="Q4342" s="11">
        <v>25</v>
      </c>
      <c r="R4342" s="6" t="s">
        <v>25</v>
      </c>
      <c r="S4342" s="6" t="s">
        <v>26</v>
      </c>
      <c r="T4342" s="6" t="s">
        <v>249</v>
      </c>
      <c r="U4342" s="11">
        <v>1250000</v>
      </c>
      <c r="V4342" s="11">
        <v>2015</v>
      </c>
      <c r="W4342" s="11">
        <v>418</v>
      </c>
      <c r="X4342" s="11">
        <v>3.4</v>
      </c>
      <c r="Y4342" s="11"/>
      <c r="Z4342" s="12">
        <v>0</v>
      </c>
    </row>
    <row r="4343" spans="1:26" x14ac:dyDescent="0.25">
      <c r="A4343" s="8" t="s">
        <v>20</v>
      </c>
      <c r="B4343" s="9" t="s">
        <v>4652</v>
      </c>
      <c r="C4343" s="13">
        <v>32</v>
      </c>
      <c r="D4343" s="13">
        <v>89</v>
      </c>
      <c r="E4343" s="13">
        <v>20000</v>
      </c>
      <c r="F4343" s="13">
        <v>618</v>
      </c>
      <c r="G4343" s="9" t="s">
        <v>2335</v>
      </c>
      <c r="H4343" s="13">
        <v>2000</v>
      </c>
      <c r="I4343" s="13"/>
      <c r="J4343" s="9" t="s">
        <v>1074</v>
      </c>
      <c r="K4343" s="9" t="s">
        <v>1786</v>
      </c>
      <c r="L4343" s="9" t="s">
        <v>5505</v>
      </c>
      <c r="M4343" s="13" t="s">
        <v>2604</v>
      </c>
      <c r="N4343" s="13"/>
      <c r="O4343" s="9"/>
      <c r="P4343" s="13"/>
      <c r="Q4343" s="13">
        <v>22</v>
      </c>
      <c r="R4343" s="9" t="s">
        <v>25</v>
      </c>
      <c r="S4343" s="9" t="s">
        <v>26</v>
      </c>
      <c r="T4343" s="9" t="s">
        <v>42</v>
      </c>
      <c r="U4343" s="13">
        <v>2000000</v>
      </c>
      <c r="V4343" s="13">
        <v>2015</v>
      </c>
      <c r="W4343" s="13">
        <v>860</v>
      </c>
      <c r="X4343" s="13">
        <v>4.5</v>
      </c>
      <c r="Y4343" s="13"/>
      <c r="Z4343" s="14">
        <v>0</v>
      </c>
    </row>
    <row r="4344" spans="1:26" x14ac:dyDescent="0.25">
      <c r="A4344" s="5" t="s">
        <v>20</v>
      </c>
      <c r="B4344" s="6" t="s">
        <v>4653</v>
      </c>
      <c r="C4344" s="11">
        <v>18</v>
      </c>
      <c r="D4344" s="11">
        <v>92</v>
      </c>
      <c r="E4344" s="11">
        <v>3</v>
      </c>
      <c r="F4344" s="11">
        <v>412</v>
      </c>
      <c r="G4344" s="6" t="s">
        <v>4654</v>
      </c>
      <c r="H4344" s="11">
        <v>11000</v>
      </c>
      <c r="I4344" s="11"/>
      <c r="J4344" s="6" t="s">
        <v>2604</v>
      </c>
      <c r="K4344" s="6"/>
      <c r="L4344" s="6"/>
      <c r="M4344" s="11"/>
      <c r="N4344" s="11"/>
      <c r="O4344" s="6"/>
      <c r="P4344" s="11"/>
      <c r="Q4344" s="11">
        <v>17</v>
      </c>
      <c r="R4344" s="6" t="s">
        <v>25</v>
      </c>
      <c r="S4344" s="6" t="s">
        <v>26</v>
      </c>
      <c r="T4344" s="6" t="s">
        <v>1430</v>
      </c>
      <c r="U4344" s="11">
        <v>2000000</v>
      </c>
      <c r="V4344" s="11">
        <v>2015</v>
      </c>
      <c r="W4344" s="11">
        <v>1000</v>
      </c>
      <c r="X4344" s="11">
        <v>3.4</v>
      </c>
      <c r="Y4344" s="11"/>
      <c r="Z4344" s="12">
        <v>728</v>
      </c>
    </row>
    <row r="4345" spans="1:26" x14ac:dyDescent="0.25">
      <c r="A4345" s="8" t="s">
        <v>309</v>
      </c>
      <c r="B4345" s="9" t="s">
        <v>4655</v>
      </c>
      <c r="C4345" s="13">
        <v>45</v>
      </c>
      <c r="D4345" s="13">
        <v>99</v>
      </c>
      <c r="E4345" s="13">
        <v>28</v>
      </c>
      <c r="F4345" s="13">
        <v>223</v>
      </c>
      <c r="G4345" s="9" t="s">
        <v>1699</v>
      </c>
      <c r="H4345" s="13">
        <v>18000</v>
      </c>
      <c r="I4345" s="13">
        <v>4600000</v>
      </c>
      <c r="J4345" s="9" t="s">
        <v>5507</v>
      </c>
      <c r="K4345" s="9" t="s">
        <v>1074</v>
      </c>
      <c r="L4345" s="9"/>
      <c r="M4345" s="13"/>
      <c r="N4345" s="13"/>
      <c r="O4345" s="9"/>
      <c r="P4345" s="13"/>
      <c r="Q4345" s="13">
        <v>111</v>
      </c>
      <c r="R4345" s="9" t="s">
        <v>25</v>
      </c>
      <c r="S4345" s="9" t="s">
        <v>26</v>
      </c>
      <c r="T4345" s="9" t="s">
        <v>249</v>
      </c>
      <c r="U4345" s="13">
        <v>1900000</v>
      </c>
      <c r="V4345" s="13">
        <v>1986</v>
      </c>
      <c r="W4345" s="13">
        <v>1000</v>
      </c>
      <c r="X4345" s="13">
        <v>7.1</v>
      </c>
      <c r="Y4345" s="13">
        <v>1.85</v>
      </c>
      <c r="Z4345" s="14">
        <v>0</v>
      </c>
    </row>
    <row r="4346" spans="1:26" x14ac:dyDescent="0.25">
      <c r="A4346" s="5" t="s">
        <v>20</v>
      </c>
      <c r="B4346" s="6" t="s">
        <v>3256</v>
      </c>
      <c r="C4346" s="11">
        <v>60</v>
      </c>
      <c r="D4346" s="11">
        <v>103</v>
      </c>
      <c r="E4346" s="11">
        <v>35</v>
      </c>
      <c r="F4346" s="11">
        <v>482</v>
      </c>
      <c r="G4346" s="6" t="s">
        <v>860</v>
      </c>
      <c r="H4346" s="11">
        <v>548</v>
      </c>
      <c r="I4346" s="11">
        <v>1420578</v>
      </c>
      <c r="J4346" s="6" t="s">
        <v>1074</v>
      </c>
      <c r="K4346" s="6" t="s">
        <v>478</v>
      </c>
      <c r="L4346" s="6"/>
      <c r="M4346" s="11"/>
      <c r="N4346" s="11"/>
      <c r="O4346" s="6"/>
      <c r="P4346" s="11"/>
      <c r="Q4346" s="11">
        <v>122</v>
      </c>
      <c r="R4346" s="6" t="s">
        <v>25</v>
      </c>
      <c r="S4346" s="6" t="s">
        <v>26</v>
      </c>
      <c r="T4346" s="6" t="s">
        <v>27</v>
      </c>
      <c r="U4346" s="11">
        <v>1900000</v>
      </c>
      <c r="V4346" s="11">
        <v>2003</v>
      </c>
      <c r="W4346" s="11">
        <v>495</v>
      </c>
      <c r="X4346" s="11">
        <v>6.4</v>
      </c>
      <c r="Y4346" s="11">
        <v>2.35</v>
      </c>
      <c r="Z4346" s="12">
        <v>298</v>
      </c>
    </row>
    <row r="4347" spans="1:26" x14ac:dyDescent="0.25">
      <c r="A4347" s="8" t="s">
        <v>20</v>
      </c>
      <c r="B4347" s="9" t="s">
        <v>3952</v>
      </c>
      <c r="C4347" s="13">
        <v>23</v>
      </c>
      <c r="D4347" s="13">
        <v>90</v>
      </c>
      <c r="E4347" s="13">
        <v>58</v>
      </c>
      <c r="F4347" s="13">
        <v>164</v>
      </c>
      <c r="G4347" s="9" t="s">
        <v>4656</v>
      </c>
      <c r="H4347" s="13">
        <v>405</v>
      </c>
      <c r="I4347" s="13"/>
      <c r="J4347" s="9" t="s">
        <v>497</v>
      </c>
      <c r="K4347" s="9" t="s">
        <v>2604</v>
      </c>
      <c r="L4347" s="9"/>
      <c r="M4347" s="13"/>
      <c r="N4347" s="13"/>
      <c r="O4347" s="9"/>
      <c r="P4347" s="13"/>
      <c r="Q4347" s="13">
        <v>15</v>
      </c>
      <c r="R4347" s="9" t="s">
        <v>25</v>
      </c>
      <c r="S4347" s="9" t="s">
        <v>26</v>
      </c>
      <c r="T4347" s="9" t="s">
        <v>249</v>
      </c>
      <c r="U4347" s="13">
        <v>1950000</v>
      </c>
      <c r="V4347" s="13">
        <v>2015</v>
      </c>
      <c r="W4347" s="13">
        <v>217</v>
      </c>
      <c r="X4347" s="13">
        <v>5.2</v>
      </c>
      <c r="Y4347" s="13">
        <v>1.78</v>
      </c>
      <c r="Z4347" s="14">
        <v>620</v>
      </c>
    </row>
    <row r="4348" spans="1:26" x14ac:dyDescent="0.25">
      <c r="A4348" s="5" t="s">
        <v>20</v>
      </c>
      <c r="B4348" s="6" t="s">
        <v>2921</v>
      </c>
      <c r="C4348" s="11">
        <v>363</v>
      </c>
      <c r="D4348" s="11">
        <v>95</v>
      </c>
      <c r="E4348" s="11">
        <v>89</v>
      </c>
      <c r="F4348" s="11">
        <v>263</v>
      </c>
      <c r="G4348" s="6" t="s">
        <v>1156</v>
      </c>
      <c r="H4348" s="11">
        <v>16000</v>
      </c>
      <c r="I4348" s="11">
        <v>1028658</v>
      </c>
      <c r="J4348" s="6" t="s">
        <v>1074</v>
      </c>
      <c r="K4348" s="6" t="s">
        <v>5505</v>
      </c>
      <c r="L4348" s="6" t="s">
        <v>2604</v>
      </c>
      <c r="M4348" s="11"/>
      <c r="N4348" s="11"/>
      <c r="O4348" s="6"/>
      <c r="P4348" s="11"/>
      <c r="Q4348" s="11">
        <v>447</v>
      </c>
      <c r="R4348" s="6" t="s">
        <v>25</v>
      </c>
      <c r="S4348" s="6" t="s">
        <v>1121</v>
      </c>
      <c r="T4348" s="6" t="s">
        <v>249</v>
      </c>
      <c r="U4348" s="11">
        <v>3000000</v>
      </c>
      <c r="V4348" s="11">
        <v>2010</v>
      </c>
      <c r="W4348" s="11">
        <v>517</v>
      </c>
      <c r="X4348" s="11">
        <v>7</v>
      </c>
      <c r="Y4348" s="11">
        <v>2.35</v>
      </c>
      <c r="Z4348" s="12">
        <v>24000</v>
      </c>
    </row>
    <row r="4349" spans="1:26" x14ac:dyDescent="0.25">
      <c r="A4349" s="8" t="s">
        <v>20</v>
      </c>
      <c r="B4349" s="9" t="s">
        <v>4657</v>
      </c>
      <c r="C4349" s="13">
        <v>249</v>
      </c>
      <c r="D4349" s="13">
        <v>97</v>
      </c>
      <c r="E4349" s="13">
        <v>0</v>
      </c>
      <c r="F4349" s="13">
        <v>594</v>
      </c>
      <c r="G4349" s="9" t="s">
        <v>790</v>
      </c>
      <c r="H4349" s="13">
        <v>920</v>
      </c>
      <c r="I4349" s="13">
        <v>466702</v>
      </c>
      <c r="J4349" s="9" t="s">
        <v>599</v>
      </c>
      <c r="K4349" s="9" t="s">
        <v>1074</v>
      </c>
      <c r="L4349" s="9" t="s">
        <v>4459</v>
      </c>
      <c r="M4349" s="13"/>
      <c r="N4349" s="13"/>
      <c r="O4349" s="9"/>
      <c r="P4349" s="13"/>
      <c r="Q4349" s="13">
        <v>100</v>
      </c>
      <c r="R4349" s="9" t="s">
        <v>25</v>
      </c>
      <c r="S4349" s="9" t="s">
        <v>34</v>
      </c>
      <c r="T4349" s="9" t="s">
        <v>249</v>
      </c>
      <c r="U4349" s="13"/>
      <c r="V4349" s="13">
        <v>2010</v>
      </c>
      <c r="W4349" s="13">
        <v>680</v>
      </c>
      <c r="X4349" s="13">
        <v>7.3</v>
      </c>
      <c r="Y4349" s="13">
        <v>1.85</v>
      </c>
      <c r="Z4349" s="14">
        <v>17000</v>
      </c>
    </row>
    <row r="4350" spans="1:26" x14ac:dyDescent="0.25">
      <c r="A4350" s="5" t="s">
        <v>20</v>
      </c>
      <c r="B4350" s="6" t="s">
        <v>4658</v>
      </c>
      <c r="C4350" s="11">
        <v>68</v>
      </c>
      <c r="D4350" s="11">
        <v>108</v>
      </c>
      <c r="E4350" s="11">
        <v>63</v>
      </c>
      <c r="F4350" s="11">
        <v>5</v>
      </c>
      <c r="G4350" s="6" t="s">
        <v>4659</v>
      </c>
      <c r="H4350" s="11">
        <v>161</v>
      </c>
      <c r="I4350" s="11"/>
      <c r="J4350" s="6" t="s">
        <v>41</v>
      </c>
      <c r="K4350" s="6" t="s">
        <v>1074</v>
      </c>
      <c r="L4350" s="6" t="s">
        <v>5155</v>
      </c>
      <c r="M4350" s="11" t="s">
        <v>5511</v>
      </c>
      <c r="N4350" s="11"/>
      <c r="O4350" s="6"/>
      <c r="P4350" s="11"/>
      <c r="Q4350" s="11">
        <v>42</v>
      </c>
      <c r="R4350" s="6" t="s">
        <v>3691</v>
      </c>
      <c r="S4350" s="6" t="s">
        <v>4660</v>
      </c>
      <c r="T4350" s="6" t="s">
        <v>1430</v>
      </c>
      <c r="U4350" s="11">
        <v>1500000</v>
      </c>
      <c r="V4350" s="11">
        <v>2013</v>
      </c>
      <c r="W4350" s="11">
        <v>10</v>
      </c>
      <c r="X4350" s="11">
        <v>8.1</v>
      </c>
      <c r="Y4350" s="11">
        <v>1.85</v>
      </c>
      <c r="Z4350" s="12">
        <v>0</v>
      </c>
    </row>
    <row r="4351" spans="1:26" x14ac:dyDescent="0.25">
      <c r="A4351" s="8" t="s">
        <v>20</v>
      </c>
      <c r="B4351" s="9" t="s">
        <v>4661</v>
      </c>
      <c r="C4351" s="13">
        <v>14</v>
      </c>
      <c r="D4351" s="13">
        <v>95</v>
      </c>
      <c r="E4351" s="13">
        <v>0</v>
      </c>
      <c r="F4351" s="13">
        <v>164</v>
      </c>
      <c r="G4351" s="9" t="s">
        <v>4662</v>
      </c>
      <c r="H4351" s="13">
        <v>533</v>
      </c>
      <c r="I4351" s="13">
        <v>18435</v>
      </c>
      <c r="J4351" s="9" t="s">
        <v>1074</v>
      </c>
      <c r="K4351" s="9"/>
      <c r="L4351" s="9"/>
      <c r="M4351" s="13"/>
      <c r="N4351" s="13"/>
      <c r="O4351" s="9"/>
      <c r="P4351" s="13"/>
      <c r="Q4351" s="13">
        <v>15</v>
      </c>
      <c r="R4351" s="9" t="s">
        <v>537</v>
      </c>
      <c r="S4351" s="9" t="s">
        <v>538</v>
      </c>
      <c r="T4351" s="9" t="s">
        <v>1602</v>
      </c>
      <c r="U4351" s="13">
        <v>1400000</v>
      </c>
      <c r="V4351" s="13">
        <v>2006</v>
      </c>
      <c r="W4351" s="13">
        <v>323</v>
      </c>
      <c r="X4351" s="13">
        <v>5.8</v>
      </c>
      <c r="Y4351" s="13">
        <v>1.85</v>
      </c>
      <c r="Z4351" s="14">
        <v>104</v>
      </c>
    </row>
    <row r="4352" spans="1:26" x14ac:dyDescent="0.25">
      <c r="A4352" s="5" t="s">
        <v>20</v>
      </c>
      <c r="B4352" s="6" t="s">
        <v>2208</v>
      </c>
      <c r="C4352" s="11">
        <v>359</v>
      </c>
      <c r="D4352" s="11">
        <v>100</v>
      </c>
      <c r="E4352" s="11">
        <v>108</v>
      </c>
      <c r="F4352" s="11">
        <v>534</v>
      </c>
      <c r="G4352" s="6" t="s">
        <v>108</v>
      </c>
      <c r="H4352" s="11">
        <v>17000</v>
      </c>
      <c r="I4352" s="11">
        <v>35266619</v>
      </c>
      <c r="J4352" s="6" t="s">
        <v>1074</v>
      </c>
      <c r="K4352" s="6" t="s">
        <v>478</v>
      </c>
      <c r="L4352" s="6" t="s">
        <v>1786</v>
      </c>
      <c r="M4352" s="11"/>
      <c r="N4352" s="11"/>
      <c r="O4352" s="6"/>
      <c r="P4352" s="11"/>
      <c r="Q4352" s="11">
        <v>371</v>
      </c>
      <c r="R4352" s="6" t="s">
        <v>25</v>
      </c>
      <c r="S4352" s="6" t="s">
        <v>26</v>
      </c>
      <c r="T4352" s="6" t="s">
        <v>249</v>
      </c>
      <c r="U4352" s="11">
        <v>30000000</v>
      </c>
      <c r="V4352" s="11">
        <v>2013</v>
      </c>
      <c r="W4352" s="11">
        <v>2000</v>
      </c>
      <c r="X4352" s="11">
        <v>5.9</v>
      </c>
      <c r="Y4352" s="11">
        <v>2.35</v>
      </c>
      <c r="Z4352" s="12">
        <v>39000</v>
      </c>
    </row>
    <row r="4353" spans="1:26" x14ac:dyDescent="0.25">
      <c r="A4353" s="8" t="s">
        <v>20</v>
      </c>
      <c r="B4353" s="9" t="s">
        <v>4663</v>
      </c>
      <c r="C4353" s="13">
        <v>15</v>
      </c>
      <c r="D4353" s="13">
        <v>160</v>
      </c>
      <c r="E4353" s="13">
        <v>168</v>
      </c>
      <c r="F4353" s="13">
        <v>71</v>
      </c>
      <c r="G4353" s="9" t="s">
        <v>4663</v>
      </c>
      <c r="H4353" s="13">
        <v>733</v>
      </c>
      <c r="I4353" s="13">
        <v>95236</v>
      </c>
      <c r="J4353" s="9" t="s">
        <v>1074</v>
      </c>
      <c r="K4353" s="9" t="s">
        <v>3976</v>
      </c>
      <c r="L4353" s="9"/>
      <c r="M4353" s="13"/>
      <c r="N4353" s="13"/>
      <c r="O4353" s="9"/>
      <c r="P4353" s="13"/>
      <c r="Q4353" s="13">
        <v>38</v>
      </c>
      <c r="R4353" s="9" t="s">
        <v>1600</v>
      </c>
      <c r="S4353" s="9" t="s">
        <v>1601</v>
      </c>
      <c r="T4353" s="9" t="s">
        <v>1430</v>
      </c>
      <c r="U4353" s="13"/>
      <c r="V4353" s="13">
        <v>2013</v>
      </c>
      <c r="W4353" s="13">
        <v>168</v>
      </c>
      <c r="X4353" s="13">
        <v>6.4</v>
      </c>
      <c r="Y4353" s="13"/>
      <c r="Z4353" s="14">
        <v>1000</v>
      </c>
    </row>
    <row r="4354" spans="1:26" x14ac:dyDescent="0.25">
      <c r="A4354" s="5" t="s">
        <v>20</v>
      </c>
      <c r="B4354" s="6" t="s">
        <v>1769</v>
      </c>
      <c r="C4354" s="11">
        <v>256</v>
      </c>
      <c r="D4354" s="11">
        <v>101</v>
      </c>
      <c r="E4354" s="11">
        <v>0</v>
      </c>
      <c r="F4354" s="11">
        <v>574</v>
      </c>
      <c r="G4354" s="6" t="s">
        <v>1991</v>
      </c>
      <c r="H4354" s="11">
        <v>40000</v>
      </c>
      <c r="I4354" s="11">
        <v>26505000</v>
      </c>
      <c r="J4354" s="6" t="s">
        <v>1786</v>
      </c>
      <c r="K4354" s="6"/>
      <c r="L4354" s="6"/>
      <c r="M4354" s="11"/>
      <c r="N4354" s="11"/>
      <c r="O4354" s="6"/>
      <c r="P4354" s="11"/>
      <c r="Q4354" s="11">
        <v>668</v>
      </c>
      <c r="R4354" s="6" t="s">
        <v>25</v>
      </c>
      <c r="S4354" s="6" t="s">
        <v>26</v>
      </c>
      <c r="T4354" s="6" t="s">
        <v>1992</v>
      </c>
      <c r="U4354" s="11">
        <v>1800000</v>
      </c>
      <c r="V4354" s="11">
        <v>1984</v>
      </c>
      <c r="W4354" s="11">
        <v>852</v>
      </c>
      <c r="X4354" s="11">
        <v>7.5</v>
      </c>
      <c r="Y4354" s="11">
        <v>1.85</v>
      </c>
      <c r="Z4354" s="12">
        <v>10000</v>
      </c>
    </row>
    <row r="4355" spans="1:26" x14ac:dyDescent="0.25">
      <c r="A4355" s="8" t="s">
        <v>20</v>
      </c>
      <c r="B4355" s="9" t="s">
        <v>3064</v>
      </c>
      <c r="C4355" s="13">
        <v>194</v>
      </c>
      <c r="D4355" s="13">
        <v>90</v>
      </c>
      <c r="E4355" s="13">
        <v>120</v>
      </c>
      <c r="F4355" s="13">
        <v>0</v>
      </c>
      <c r="G4355" s="9" t="s">
        <v>4664</v>
      </c>
      <c r="H4355" s="13">
        <v>41</v>
      </c>
      <c r="I4355" s="13">
        <v>2957978</v>
      </c>
      <c r="J4355" s="9" t="s">
        <v>3170</v>
      </c>
      <c r="K4355" s="9" t="s">
        <v>5507</v>
      </c>
      <c r="L4355" s="9" t="s">
        <v>41</v>
      </c>
      <c r="M4355" s="13" t="s">
        <v>5155</v>
      </c>
      <c r="N4355" s="13" t="s">
        <v>2604</v>
      </c>
      <c r="O4355" s="9"/>
      <c r="P4355" s="13"/>
      <c r="Q4355" s="13">
        <v>134</v>
      </c>
      <c r="R4355" s="9" t="s">
        <v>25</v>
      </c>
      <c r="S4355" s="9" t="s">
        <v>34</v>
      </c>
      <c r="T4355" s="9" t="s">
        <v>27</v>
      </c>
      <c r="U4355" s="13">
        <v>1000000</v>
      </c>
      <c r="V4355" s="13">
        <v>2008</v>
      </c>
      <c r="W4355" s="13">
        <v>27</v>
      </c>
      <c r="X4355" s="13">
        <v>7.8</v>
      </c>
      <c r="Y4355" s="13">
        <v>1.85</v>
      </c>
      <c r="Z4355" s="14">
        <v>0</v>
      </c>
    </row>
    <row r="4356" spans="1:26" x14ac:dyDescent="0.25">
      <c r="A4356" s="5" t="s">
        <v>20</v>
      </c>
      <c r="B4356" s="6" t="s">
        <v>4665</v>
      </c>
      <c r="C4356" s="11"/>
      <c r="D4356" s="11">
        <v>86</v>
      </c>
      <c r="E4356" s="11">
        <v>0</v>
      </c>
      <c r="F4356" s="11">
        <v>3</v>
      </c>
      <c r="G4356" s="6" t="s">
        <v>4666</v>
      </c>
      <c r="H4356" s="11">
        <v>42</v>
      </c>
      <c r="I4356" s="11"/>
      <c r="J4356" s="6" t="s">
        <v>1074</v>
      </c>
      <c r="K4356" s="6"/>
      <c r="L4356" s="6"/>
      <c r="M4356" s="11"/>
      <c r="N4356" s="11"/>
      <c r="O4356" s="6"/>
      <c r="P4356" s="11"/>
      <c r="Q4356" s="11">
        <v>6</v>
      </c>
      <c r="R4356" s="6" t="s">
        <v>25</v>
      </c>
      <c r="S4356" s="6" t="s">
        <v>87</v>
      </c>
      <c r="T4356" s="6" t="s">
        <v>42</v>
      </c>
      <c r="U4356" s="11"/>
      <c r="V4356" s="11">
        <v>2015</v>
      </c>
      <c r="W4356" s="11">
        <v>40</v>
      </c>
      <c r="X4356" s="11">
        <v>6.3</v>
      </c>
      <c r="Y4356" s="11"/>
      <c r="Z4356" s="12">
        <v>213</v>
      </c>
    </row>
    <row r="4357" spans="1:26" x14ac:dyDescent="0.25">
      <c r="A4357" s="8" t="s">
        <v>20</v>
      </c>
      <c r="B4357" s="9" t="s">
        <v>4667</v>
      </c>
      <c r="C4357" s="13">
        <v>10</v>
      </c>
      <c r="D4357" s="13">
        <v>89</v>
      </c>
      <c r="E4357" s="13">
        <v>47</v>
      </c>
      <c r="F4357" s="13">
        <v>585</v>
      </c>
      <c r="G4357" s="9" t="s">
        <v>4668</v>
      </c>
      <c r="H4357" s="13">
        <v>628</v>
      </c>
      <c r="I4357" s="13">
        <v>444044</v>
      </c>
      <c r="J4357" s="9" t="s">
        <v>1074</v>
      </c>
      <c r="K4357" s="9"/>
      <c r="L4357" s="9"/>
      <c r="M4357" s="13"/>
      <c r="N4357" s="13"/>
      <c r="O4357" s="9"/>
      <c r="P4357" s="13"/>
      <c r="Q4357" s="13">
        <v>19</v>
      </c>
      <c r="R4357" s="9" t="s">
        <v>25</v>
      </c>
      <c r="S4357" s="9" t="s">
        <v>26</v>
      </c>
      <c r="T4357" s="9" t="s">
        <v>249</v>
      </c>
      <c r="U4357" s="13">
        <v>1900000</v>
      </c>
      <c r="V4357" s="13">
        <v>2015</v>
      </c>
      <c r="W4357" s="13">
        <v>606</v>
      </c>
      <c r="X4357" s="13">
        <v>7.2</v>
      </c>
      <c r="Y4357" s="13">
        <v>1.85</v>
      </c>
      <c r="Z4357" s="14">
        <v>1000</v>
      </c>
    </row>
    <row r="4358" spans="1:26" x14ac:dyDescent="0.25">
      <c r="A4358" s="5" t="s">
        <v>20</v>
      </c>
      <c r="B4358" s="6" t="s">
        <v>4669</v>
      </c>
      <c r="C4358" s="11">
        <v>311</v>
      </c>
      <c r="D4358" s="11">
        <v>87</v>
      </c>
      <c r="E4358" s="11">
        <v>13</v>
      </c>
      <c r="F4358" s="11">
        <v>308</v>
      </c>
      <c r="G4358" s="6" t="s">
        <v>4206</v>
      </c>
      <c r="H4358" s="11">
        <v>463</v>
      </c>
      <c r="I4358" s="11">
        <v>40990055</v>
      </c>
      <c r="J4358" s="6" t="s">
        <v>1074</v>
      </c>
      <c r="K4358" s="6" t="s">
        <v>1786</v>
      </c>
      <c r="L4358" s="6" t="s">
        <v>2604</v>
      </c>
      <c r="M4358" s="11"/>
      <c r="N4358" s="11"/>
      <c r="O4358" s="6"/>
      <c r="P4358" s="11"/>
      <c r="Q4358" s="11">
        <v>300</v>
      </c>
      <c r="R4358" s="6" t="s">
        <v>25</v>
      </c>
      <c r="S4358" s="6" t="s">
        <v>538</v>
      </c>
      <c r="T4358" s="6" t="s">
        <v>27</v>
      </c>
      <c r="U4358" s="11">
        <v>1800000</v>
      </c>
      <c r="V4358" s="11">
        <v>2010</v>
      </c>
      <c r="W4358" s="11">
        <v>400</v>
      </c>
      <c r="X4358" s="11">
        <v>5.6</v>
      </c>
      <c r="Y4358" s="11">
        <v>1.85</v>
      </c>
      <c r="Z4358" s="12">
        <v>0</v>
      </c>
    </row>
    <row r="4359" spans="1:26" x14ac:dyDescent="0.25">
      <c r="A4359" s="8" t="s">
        <v>20</v>
      </c>
      <c r="B4359" s="9" t="s">
        <v>1763</v>
      </c>
      <c r="C4359" s="13">
        <v>205</v>
      </c>
      <c r="D4359" s="13">
        <v>98</v>
      </c>
      <c r="E4359" s="13">
        <v>456</v>
      </c>
      <c r="F4359" s="13">
        <v>231</v>
      </c>
      <c r="G4359" s="9" t="s">
        <v>1388</v>
      </c>
      <c r="H4359" s="13">
        <v>1000</v>
      </c>
      <c r="I4359" s="13">
        <v>1445366</v>
      </c>
      <c r="J4359" s="9" t="s">
        <v>3170</v>
      </c>
      <c r="K4359" s="9" t="s">
        <v>1074</v>
      </c>
      <c r="L4359" s="9" t="s">
        <v>2909</v>
      </c>
      <c r="M4359" s="13"/>
      <c r="N4359" s="13"/>
      <c r="O4359" s="9"/>
      <c r="P4359" s="13"/>
      <c r="Q4359" s="13">
        <v>75</v>
      </c>
      <c r="R4359" s="9" t="s">
        <v>25</v>
      </c>
      <c r="S4359" s="9" t="s">
        <v>34</v>
      </c>
      <c r="T4359" s="9" t="s">
        <v>249</v>
      </c>
      <c r="U4359" s="13"/>
      <c r="V4359" s="13">
        <v>2009</v>
      </c>
      <c r="W4359" s="13">
        <v>548</v>
      </c>
      <c r="X4359" s="13">
        <v>7.2</v>
      </c>
      <c r="Y4359" s="13">
        <v>2.35</v>
      </c>
      <c r="Z4359" s="14">
        <v>10000</v>
      </c>
    </row>
    <row r="4360" spans="1:26" x14ac:dyDescent="0.25">
      <c r="A4360" s="5" t="s">
        <v>309</v>
      </c>
      <c r="B4360" s="6" t="s">
        <v>4574</v>
      </c>
      <c r="C4360" s="11">
        <v>94</v>
      </c>
      <c r="D4360" s="11">
        <v>125</v>
      </c>
      <c r="E4360" s="11">
        <v>603</v>
      </c>
      <c r="F4360" s="11">
        <v>114</v>
      </c>
      <c r="G4360" s="6" t="s">
        <v>3010</v>
      </c>
      <c r="H4360" s="11">
        <v>10000</v>
      </c>
      <c r="I4360" s="11"/>
      <c r="J4360" s="6" t="s">
        <v>1074</v>
      </c>
      <c r="K4360" s="6"/>
      <c r="L4360" s="6"/>
      <c r="M4360" s="11"/>
      <c r="N4360" s="11"/>
      <c r="O4360" s="6"/>
      <c r="P4360" s="11"/>
      <c r="Q4360" s="11">
        <v>233</v>
      </c>
      <c r="R4360" s="6" t="s">
        <v>25</v>
      </c>
      <c r="S4360" s="6" t="s">
        <v>26</v>
      </c>
      <c r="T4360" s="6" t="s">
        <v>54</v>
      </c>
      <c r="U4360" s="11">
        <v>1800000</v>
      </c>
      <c r="V4360" s="11">
        <v>1951</v>
      </c>
      <c r="W4360" s="11">
        <v>416</v>
      </c>
      <c r="X4360" s="11">
        <v>8</v>
      </c>
      <c r="Y4360" s="11">
        <v>1.37</v>
      </c>
      <c r="Z4360" s="12">
        <v>5000</v>
      </c>
    </row>
    <row r="4361" spans="1:26" x14ac:dyDescent="0.25">
      <c r="A4361" s="8" t="s">
        <v>309</v>
      </c>
      <c r="B4361" s="9" t="s">
        <v>1162</v>
      </c>
      <c r="C4361" s="13">
        <v>192</v>
      </c>
      <c r="D4361" s="13">
        <v>95</v>
      </c>
      <c r="E4361" s="13">
        <v>0</v>
      </c>
      <c r="F4361" s="13">
        <v>277</v>
      </c>
      <c r="G4361" s="9" t="s">
        <v>4265</v>
      </c>
      <c r="H4361" s="13">
        <v>654</v>
      </c>
      <c r="I4361" s="13"/>
      <c r="J4361" s="9" t="s">
        <v>599</v>
      </c>
      <c r="K4361" s="9"/>
      <c r="L4361" s="9"/>
      <c r="M4361" s="13"/>
      <c r="N4361" s="13"/>
      <c r="O4361" s="9"/>
      <c r="P4361" s="13"/>
      <c r="Q4361" s="13">
        <v>839</v>
      </c>
      <c r="R4361" s="9" t="s">
        <v>25</v>
      </c>
      <c r="S4361" s="9" t="s">
        <v>26</v>
      </c>
      <c r="T4361" s="9" t="s">
        <v>54</v>
      </c>
      <c r="U4361" s="13">
        <v>1800000</v>
      </c>
      <c r="V4361" s="13">
        <v>1964</v>
      </c>
      <c r="W4361" s="13">
        <v>575</v>
      </c>
      <c r="X4361" s="13">
        <v>8.5</v>
      </c>
      <c r="Y4361" s="13">
        <v>1.66</v>
      </c>
      <c r="Z4361" s="14">
        <v>18000</v>
      </c>
    </row>
    <row r="4362" spans="1:26" x14ac:dyDescent="0.25">
      <c r="A4362" s="5" t="s">
        <v>20</v>
      </c>
      <c r="B4362" s="6" t="s">
        <v>4670</v>
      </c>
      <c r="C4362" s="11">
        <v>85</v>
      </c>
      <c r="D4362" s="11">
        <v>118</v>
      </c>
      <c r="E4362" s="11">
        <v>12</v>
      </c>
      <c r="F4362" s="11">
        <v>67</v>
      </c>
      <c r="G4362" s="6" t="s">
        <v>4671</v>
      </c>
      <c r="H4362" s="11">
        <v>201</v>
      </c>
      <c r="I4362" s="11">
        <v>5709616</v>
      </c>
      <c r="J4362" s="6" t="s">
        <v>1074</v>
      </c>
      <c r="K4362" s="6" t="s">
        <v>4459</v>
      </c>
      <c r="L4362" s="6"/>
      <c r="M4362" s="11"/>
      <c r="N4362" s="11"/>
      <c r="O4362" s="6"/>
      <c r="P4362" s="11"/>
      <c r="Q4362" s="11">
        <v>110</v>
      </c>
      <c r="R4362" s="6" t="s">
        <v>919</v>
      </c>
      <c r="S4362" s="6" t="s">
        <v>953</v>
      </c>
      <c r="T4362" s="6" t="s">
        <v>249</v>
      </c>
      <c r="U4362" s="11">
        <v>1800000</v>
      </c>
      <c r="V4362" s="11">
        <v>2002</v>
      </c>
      <c r="W4362" s="11">
        <v>163</v>
      </c>
      <c r="X4362" s="11">
        <v>6.8</v>
      </c>
      <c r="Y4362" s="11">
        <v>1.85</v>
      </c>
      <c r="Z4362" s="12">
        <v>544</v>
      </c>
    </row>
    <row r="4363" spans="1:26" x14ac:dyDescent="0.25">
      <c r="A4363" s="8" t="s">
        <v>20</v>
      </c>
      <c r="B4363" s="9" t="s">
        <v>4672</v>
      </c>
      <c r="C4363" s="13">
        <v>663</v>
      </c>
      <c r="D4363" s="13">
        <v>93</v>
      </c>
      <c r="E4363" s="13">
        <v>188</v>
      </c>
      <c r="F4363" s="13">
        <v>168</v>
      </c>
      <c r="G4363" s="9" t="s">
        <v>4673</v>
      </c>
      <c r="H4363" s="13">
        <v>2000</v>
      </c>
      <c r="I4363" s="13">
        <v>12784397</v>
      </c>
      <c r="J4363" s="9" t="s">
        <v>1074</v>
      </c>
      <c r="K4363" s="9" t="s">
        <v>478</v>
      </c>
      <c r="L4363" s="9"/>
      <c r="M4363" s="13"/>
      <c r="N4363" s="13"/>
      <c r="O4363" s="9"/>
      <c r="P4363" s="13"/>
      <c r="Q4363" s="13">
        <v>269</v>
      </c>
      <c r="R4363" s="9" t="s">
        <v>25</v>
      </c>
      <c r="S4363" s="9" t="s">
        <v>26</v>
      </c>
      <c r="T4363" s="9" t="s">
        <v>27</v>
      </c>
      <c r="U4363" s="13">
        <v>1800000</v>
      </c>
      <c r="V4363" s="13">
        <v>2012</v>
      </c>
      <c r="W4363" s="13">
        <v>458</v>
      </c>
      <c r="X4363" s="13">
        <v>7.3</v>
      </c>
      <c r="Y4363" s="13">
        <v>1.85</v>
      </c>
      <c r="Z4363" s="14">
        <v>31000</v>
      </c>
    </row>
    <row r="4364" spans="1:26" x14ac:dyDescent="0.25">
      <c r="A4364" s="5" t="s">
        <v>20</v>
      </c>
      <c r="B4364" s="6" t="s">
        <v>4674</v>
      </c>
      <c r="C4364" s="11">
        <v>62</v>
      </c>
      <c r="D4364" s="11">
        <v>96</v>
      </c>
      <c r="E4364" s="11">
        <v>88</v>
      </c>
      <c r="F4364" s="11">
        <v>196</v>
      </c>
      <c r="G4364" s="6" t="s">
        <v>4643</v>
      </c>
      <c r="H4364" s="11">
        <v>595</v>
      </c>
      <c r="I4364" s="11"/>
      <c r="J4364" s="6" t="s">
        <v>497</v>
      </c>
      <c r="K4364" s="6" t="s">
        <v>2970</v>
      </c>
      <c r="L4364" s="6"/>
      <c r="M4364" s="11"/>
      <c r="N4364" s="11"/>
      <c r="O4364" s="6"/>
      <c r="P4364" s="11"/>
      <c r="Q4364" s="11">
        <v>91</v>
      </c>
      <c r="R4364" s="6" t="s">
        <v>25</v>
      </c>
      <c r="S4364" s="6" t="s">
        <v>26</v>
      </c>
      <c r="T4364" s="6" t="s">
        <v>126</v>
      </c>
      <c r="U4364" s="11">
        <v>1800000</v>
      </c>
      <c r="V4364" s="11">
        <v>1973</v>
      </c>
      <c r="W4364" s="11">
        <v>356</v>
      </c>
      <c r="X4364" s="11">
        <v>5.5</v>
      </c>
      <c r="Y4364" s="11">
        <v>2.35</v>
      </c>
      <c r="Z4364" s="12">
        <v>511</v>
      </c>
    </row>
    <row r="4365" spans="1:26" x14ac:dyDescent="0.25">
      <c r="A4365" s="8" t="s">
        <v>20</v>
      </c>
      <c r="B4365" s="9" t="s">
        <v>4675</v>
      </c>
      <c r="C4365" s="13">
        <v>39</v>
      </c>
      <c r="D4365" s="13">
        <v>109</v>
      </c>
      <c r="E4365" s="13">
        <v>9</v>
      </c>
      <c r="F4365" s="13">
        <v>280</v>
      </c>
      <c r="G4365" s="9" t="s">
        <v>1581</v>
      </c>
      <c r="H4365" s="13">
        <v>767</v>
      </c>
      <c r="I4365" s="13">
        <v>3050934</v>
      </c>
      <c r="J4365" s="9" t="s">
        <v>1074</v>
      </c>
      <c r="K4365" s="9" t="s">
        <v>2909</v>
      </c>
      <c r="L4365" s="9"/>
      <c r="M4365" s="13"/>
      <c r="N4365" s="13"/>
      <c r="O4365" s="9"/>
      <c r="P4365" s="13"/>
      <c r="Q4365" s="13">
        <v>78</v>
      </c>
      <c r="R4365" s="9" t="s">
        <v>25</v>
      </c>
      <c r="S4365" s="9" t="s">
        <v>26</v>
      </c>
      <c r="T4365" s="9" t="s">
        <v>27</v>
      </c>
      <c r="U4365" s="13">
        <v>1800000</v>
      </c>
      <c r="V4365" s="13">
        <v>2000</v>
      </c>
      <c r="W4365" s="13">
        <v>380</v>
      </c>
      <c r="X4365" s="13">
        <v>7.3</v>
      </c>
      <c r="Y4365" s="13">
        <v>1.85</v>
      </c>
      <c r="Z4365" s="14">
        <v>0</v>
      </c>
    </row>
    <row r="4366" spans="1:26" x14ac:dyDescent="0.25">
      <c r="A4366" s="5" t="s">
        <v>20</v>
      </c>
      <c r="B4366" s="6" t="s">
        <v>4676</v>
      </c>
      <c r="C4366" s="11">
        <v>68</v>
      </c>
      <c r="D4366" s="11">
        <v>109</v>
      </c>
      <c r="E4366" s="11">
        <v>0</v>
      </c>
      <c r="F4366" s="11">
        <v>186</v>
      </c>
      <c r="G4366" s="6" t="s">
        <v>3340</v>
      </c>
      <c r="H4366" s="11">
        <v>553</v>
      </c>
      <c r="I4366" s="11">
        <v>841206</v>
      </c>
      <c r="J4366" s="6" t="s">
        <v>1074</v>
      </c>
      <c r="K4366" s="6"/>
      <c r="L4366" s="6"/>
      <c r="M4366" s="11"/>
      <c r="N4366" s="11"/>
      <c r="O4366" s="6"/>
      <c r="P4366" s="11"/>
      <c r="Q4366" s="11">
        <v>34</v>
      </c>
      <c r="R4366" s="6" t="s">
        <v>25</v>
      </c>
      <c r="S4366" s="6" t="s">
        <v>26</v>
      </c>
      <c r="T4366" s="6" t="s">
        <v>249</v>
      </c>
      <c r="U4366" s="11"/>
      <c r="V4366" s="11">
        <v>2011</v>
      </c>
      <c r="W4366" s="11">
        <v>471</v>
      </c>
      <c r="X4366" s="11">
        <v>6.3</v>
      </c>
      <c r="Y4366" s="11">
        <v>1.85</v>
      </c>
      <c r="Z4366" s="12">
        <v>952</v>
      </c>
    </row>
    <row r="4367" spans="1:26" x14ac:dyDescent="0.25">
      <c r="A4367" s="8" t="s">
        <v>20</v>
      </c>
      <c r="B4367" s="9" t="s">
        <v>4677</v>
      </c>
      <c r="C4367" s="13">
        <v>3</v>
      </c>
      <c r="D4367" s="13">
        <v>155</v>
      </c>
      <c r="E4367" s="13">
        <v>0</v>
      </c>
      <c r="F4367" s="13">
        <v>61</v>
      </c>
      <c r="G4367" s="9" t="s">
        <v>4678</v>
      </c>
      <c r="H4367" s="13">
        <v>141</v>
      </c>
      <c r="I4367" s="13"/>
      <c r="J4367" s="9" t="s">
        <v>599</v>
      </c>
      <c r="K4367" s="9" t="s">
        <v>4459</v>
      </c>
      <c r="L4367" s="9"/>
      <c r="M4367" s="13"/>
      <c r="N4367" s="13"/>
      <c r="O4367" s="9"/>
      <c r="P4367" s="13"/>
      <c r="Q4367" s="13">
        <v>6</v>
      </c>
      <c r="R4367" s="9" t="s">
        <v>4679</v>
      </c>
      <c r="S4367" s="9" t="s">
        <v>1601</v>
      </c>
      <c r="T4367" s="9" t="s">
        <v>42</v>
      </c>
      <c r="U4367" s="13">
        <v>150000000</v>
      </c>
      <c r="V4367" s="13">
        <v>2015</v>
      </c>
      <c r="W4367" s="13">
        <v>77</v>
      </c>
      <c r="X4367" s="13">
        <v>5.0999999999999996</v>
      </c>
      <c r="Y4367" s="13"/>
      <c r="Z4367" s="14">
        <v>82</v>
      </c>
    </row>
    <row r="4368" spans="1:26" x14ac:dyDescent="0.25">
      <c r="A4368" s="5" t="s">
        <v>20</v>
      </c>
      <c r="B4368" s="6" t="s">
        <v>3497</v>
      </c>
      <c r="C4368" s="11">
        <v>130</v>
      </c>
      <c r="D4368" s="11">
        <v>90</v>
      </c>
      <c r="E4368" s="11">
        <v>293</v>
      </c>
      <c r="F4368" s="11">
        <v>808</v>
      </c>
      <c r="G4368" s="6" t="s">
        <v>155</v>
      </c>
      <c r="H4368" s="11">
        <v>16000</v>
      </c>
      <c r="I4368" s="11">
        <v>638476</v>
      </c>
      <c r="J4368" s="6" t="s">
        <v>599</v>
      </c>
      <c r="K4368" s="6" t="s">
        <v>41</v>
      </c>
      <c r="L4368" s="6"/>
      <c r="M4368" s="11"/>
      <c r="N4368" s="11"/>
      <c r="O4368" s="6"/>
      <c r="P4368" s="11"/>
      <c r="Q4368" s="11">
        <v>45</v>
      </c>
      <c r="R4368" s="6" t="s">
        <v>25</v>
      </c>
      <c r="S4368" s="6" t="s">
        <v>26</v>
      </c>
      <c r="T4368" s="6" t="s">
        <v>27</v>
      </c>
      <c r="U4368" s="11">
        <v>1500000</v>
      </c>
      <c r="V4368" s="11">
        <v>2011</v>
      </c>
      <c r="W4368" s="11">
        <v>14000</v>
      </c>
      <c r="X4368" s="11">
        <v>6.6</v>
      </c>
      <c r="Y4368" s="11"/>
      <c r="Z4368" s="12">
        <v>0</v>
      </c>
    </row>
    <row r="4369" spans="1:26" x14ac:dyDescent="0.25">
      <c r="A4369" s="8" t="s">
        <v>309</v>
      </c>
      <c r="B4369" s="9" t="s">
        <v>4680</v>
      </c>
      <c r="C4369" s="13">
        <v>13</v>
      </c>
      <c r="D4369" s="13">
        <v>93</v>
      </c>
      <c r="E4369" s="13">
        <v>0</v>
      </c>
      <c r="F4369" s="13">
        <v>482</v>
      </c>
      <c r="G4369" s="9" t="s">
        <v>1114</v>
      </c>
      <c r="H4369" s="13">
        <v>12000</v>
      </c>
      <c r="I4369" s="13"/>
      <c r="J4369" s="9" t="s">
        <v>599</v>
      </c>
      <c r="K4369" s="9" t="s">
        <v>1786</v>
      </c>
      <c r="L4369" s="9"/>
      <c r="M4369" s="13"/>
      <c r="N4369" s="13"/>
      <c r="O4369" s="9"/>
      <c r="P4369" s="13"/>
      <c r="Q4369" s="13">
        <v>17</v>
      </c>
      <c r="R4369" s="9" t="s">
        <v>25</v>
      </c>
      <c r="S4369" s="9" t="s">
        <v>26</v>
      </c>
      <c r="T4369" s="9" t="s">
        <v>27</v>
      </c>
      <c r="U4369" s="13">
        <v>1800000</v>
      </c>
      <c r="V4369" s="13">
        <v>1993</v>
      </c>
      <c r="W4369" s="13">
        <v>580</v>
      </c>
      <c r="X4369" s="13">
        <v>6.1</v>
      </c>
      <c r="Y4369" s="13">
        <v>1.78</v>
      </c>
      <c r="Z4369" s="14">
        <v>266</v>
      </c>
    </row>
    <row r="4370" spans="1:26" x14ac:dyDescent="0.25">
      <c r="A4370" s="5" t="s">
        <v>20</v>
      </c>
      <c r="B4370" s="6" t="s">
        <v>4681</v>
      </c>
      <c r="C4370" s="11">
        <v>44</v>
      </c>
      <c r="D4370" s="11">
        <v>108</v>
      </c>
      <c r="E4370" s="11">
        <v>28</v>
      </c>
      <c r="F4370" s="11">
        <v>0</v>
      </c>
      <c r="G4370" s="6" t="s">
        <v>4682</v>
      </c>
      <c r="H4370" s="11">
        <v>0</v>
      </c>
      <c r="I4370" s="11">
        <v>505295</v>
      </c>
      <c r="J4370" s="6" t="s">
        <v>378</v>
      </c>
      <c r="K4370" s="6" t="s">
        <v>1074</v>
      </c>
      <c r="L4370" s="6"/>
      <c r="M4370" s="11"/>
      <c r="N4370" s="11"/>
      <c r="O4370" s="6"/>
      <c r="P4370" s="11"/>
      <c r="Q4370" s="11">
        <v>28</v>
      </c>
      <c r="R4370" s="6" t="s">
        <v>4683</v>
      </c>
      <c r="S4370" s="6" t="s">
        <v>163</v>
      </c>
      <c r="T4370" s="6" t="s">
        <v>42</v>
      </c>
      <c r="U4370" s="11">
        <v>1800000</v>
      </c>
      <c r="V4370" s="11">
        <v>2003</v>
      </c>
      <c r="W4370" s="11">
        <v>0</v>
      </c>
      <c r="X4370" s="11">
        <v>7.5</v>
      </c>
      <c r="Y4370" s="11">
        <v>1.85</v>
      </c>
      <c r="Z4370" s="12">
        <v>353</v>
      </c>
    </row>
    <row r="4371" spans="1:26" x14ac:dyDescent="0.25">
      <c r="A4371" s="8" t="s">
        <v>20</v>
      </c>
      <c r="B4371" s="9" t="s">
        <v>4356</v>
      </c>
      <c r="C4371" s="13">
        <v>26</v>
      </c>
      <c r="D4371" s="13">
        <v>114</v>
      </c>
      <c r="E4371" s="13">
        <v>57</v>
      </c>
      <c r="F4371" s="13">
        <v>426</v>
      </c>
      <c r="G4371" s="9" t="s">
        <v>2609</v>
      </c>
      <c r="H4371" s="13">
        <v>16000</v>
      </c>
      <c r="I4371" s="13"/>
      <c r="J4371" s="9" t="s">
        <v>3495</v>
      </c>
      <c r="K4371" s="9"/>
      <c r="L4371" s="9"/>
      <c r="M4371" s="13"/>
      <c r="N4371" s="13"/>
      <c r="O4371" s="9"/>
      <c r="P4371" s="13"/>
      <c r="Q4371" s="13">
        <v>109</v>
      </c>
      <c r="R4371" s="9" t="s">
        <v>25</v>
      </c>
      <c r="S4371" s="9" t="s">
        <v>26</v>
      </c>
      <c r="T4371" s="9" t="s">
        <v>3717</v>
      </c>
      <c r="U4371" s="13">
        <v>1800000</v>
      </c>
      <c r="V4371" s="13">
        <v>1968</v>
      </c>
      <c r="W4371" s="13">
        <v>844</v>
      </c>
      <c r="X4371" s="13">
        <v>7</v>
      </c>
      <c r="Y4371" s="13">
        <v>1.85</v>
      </c>
      <c r="Z4371" s="14">
        <v>0</v>
      </c>
    </row>
    <row r="4372" spans="1:26" x14ac:dyDescent="0.25">
      <c r="A4372" s="5" t="s">
        <v>309</v>
      </c>
      <c r="B4372" s="6" t="s">
        <v>4282</v>
      </c>
      <c r="C4372" s="11">
        <v>27</v>
      </c>
      <c r="D4372" s="11">
        <v>87</v>
      </c>
      <c r="E4372" s="11">
        <v>174</v>
      </c>
      <c r="F4372" s="11">
        <v>114</v>
      </c>
      <c r="G4372" s="6" t="s">
        <v>4684</v>
      </c>
      <c r="H4372" s="11">
        <v>2000</v>
      </c>
      <c r="I4372" s="11"/>
      <c r="J4372" s="6" t="s">
        <v>5507</v>
      </c>
      <c r="K4372" s="6" t="s">
        <v>1074</v>
      </c>
      <c r="L4372" s="6" t="s">
        <v>5513</v>
      </c>
      <c r="M4372" s="11"/>
      <c r="N4372" s="11"/>
      <c r="O4372" s="6"/>
      <c r="P4372" s="11"/>
      <c r="Q4372" s="11">
        <v>28</v>
      </c>
      <c r="R4372" s="6" t="s">
        <v>25</v>
      </c>
      <c r="S4372" s="6" t="s">
        <v>26</v>
      </c>
      <c r="T4372" s="6" t="s">
        <v>42</v>
      </c>
      <c r="U4372" s="11"/>
      <c r="V4372" s="11">
        <v>1952</v>
      </c>
      <c r="W4372" s="11">
        <v>399</v>
      </c>
      <c r="X4372" s="11">
        <v>7.2</v>
      </c>
      <c r="Y4372" s="11">
        <v>1.37</v>
      </c>
      <c r="Z4372" s="12">
        <v>169</v>
      </c>
    </row>
    <row r="4373" spans="1:26" x14ac:dyDescent="0.25">
      <c r="A4373" s="8" t="s">
        <v>20</v>
      </c>
      <c r="B4373" s="9" t="s">
        <v>4685</v>
      </c>
      <c r="C4373" s="13">
        <v>53</v>
      </c>
      <c r="D4373" s="13">
        <v>113</v>
      </c>
      <c r="E4373" s="13">
        <v>15</v>
      </c>
      <c r="F4373" s="13">
        <v>491</v>
      </c>
      <c r="G4373" s="9" t="s">
        <v>902</v>
      </c>
      <c r="H4373" s="13">
        <v>647</v>
      </c>
      <c r="I4373" s="13"/>
      <c r="J4373" s="9" t="s">
        <v>1786</v>
      </c>
      <c r="K4373" s="9" t="s">
        <v>2604</v>
      </c>
      <c r="L4373" s="9"/>
      <c r="M4373" s="13"/>
      <c r="N4373" s="13"/>
      <c r="O4373" s="9"/>
      <c r="P4373" s="13"/>
      <c r="Q4373" s="13">
        <v>103</v>
      </c>
      <c r="R4373" s="9" t="s">
        <v>25</v>
      </c>
      <c r="S4373" s="9" t="s">
        <v>26</v>
      </c>
      <c r="T4373" s="9" t="s">
        <v>249</v>
      </c>
      <c r="U4373" s="13">
        <v>1800000</v>
      </c>
      <c r="V4373" s="13">
        <v>2007</v>
      </c>
      <c r="W4373" s="13">
        <v>642</v>
      </c>
      <c r="X4373" s="13">
        <v>5.3</v>
      </c>
      <c r="Y4373" s="13">
        <v>2.35</v>
      </c>
      <c r="Z4373" s="14">
        <v>368</v>
      </c>
    </row>
    <row r="4374" spans="1:26" x14ac:dyDescent="0.25">
      <c r="A4374" s="5" t="s">
        <v>20</v>
      </c>
      <c r="B4374" s="6" t="s">
        <v>4686</v>
      </c>
      <c r="C4374" s="11"/>
      <c r="D4374" s="11">
        <v>87</v>
      </c>
      <c r="E4374" s="11">
        <v>9</v>
      </c>
      <c r="F4374" s="11">
        <v>165</v>
      </c>
      <c r="G4374" s="6" t="s">
        <v>4687</v>
      </c>
      <c r="H4374" s="11">
        <v>467</v>
      </c>
      <c r="I4374" s="11"/>
      <c r="J4374" s="6" t="s">
        <v>599</v>
      </c>
      <c r="K4374" s="6" t="s">
        <v>1786</v>
      </c>
      <c r="L4374" s="6" t="s">
        <v>2604</v>
      </c>
      <c r="M4374" s="11"/>
      <c r="N4374" s="11"/>
      <c r="O4374" s="6"/>
      <c r="P4374" s="11"/>
      <c r="Q4374" s="11"/>
      <c r="R4374" s="6" t="s">
        <v>25</v>
      </c>
      <c r="S4374" s="6" t="s">
        <v>26</v>
      </c>
      <c r="T4374" s="6" t="s">
        <v>42</v>
      </c>
      <c r="U4374" s="11"/>
      <c r="V4374" s="11">
        <v>2016</v>
      </c>
      <c r="W4374" s="11">
        <v>258</v>
      </c>
      <c r="X4374" s="11">
        <v>8.6999999999999993</v>
      </c>
      <c r="Y4374" s="11"/>
      <c r="Z4374" s="12">
        <v>8</v>
      </c>
    </row>
    <row r="4375" spans="1:26" x14ac:dyDescent="0.25">
      <c r="A4375" s="8" t="s">
        <v>20</v>
      </c>
      <c r="B4375" s="9" t="s">
        <v>4688</v>
      </c>
      <c r="C4375" s="13">
        <v>10</v>
      </c>
      <c r="D4375" s="13">
        <v>90</v>
      </c>
      <c r="E4375" s="13">
        <v>4</v>
      </c>
      <c r="F4375" s="13">
        <v>91</v>
      </c>
      <c r="G4375" s="9" t="s">
        <v>4689</v>
      </c>
      <c r="H4375" s="13">
        <v>433</v>
      </c>
      <c r="I4375" s="13"/>
      <c r="J4375" s="9" t="s">
        <v>497</v>
      </c>
      <c r="K4375" s="9" t="s">
        <v>2970</v>
      </c>
      <c r="L4375" s="9"/>
      <c r="M4375" s="13"/>
      <c r="N4375" s="13"/>
      <c r="O4375" s="9"/>
      <c r="P4375" s="13"/>
      <c r="Q4375" s="13">
        <v>12</v>
      </c>
      <c r="R4375" s="9" t="s">
        <v>25</v>
      </c>
      <c r="S4375" s="9" t="s">
        <v>121</v>
      </c>
      <c r="T4375" s="9" t="s">
        <v>27</v>
      </c>
      <c r="U4375" s="13">
        <v>1800000</v>
      </c>
      <c r="V4375" s="13">
        <v>2013</v>
      </c>
      <c r="W4375" s="13">
        <v>108</v>
      </c>
      <c r="X4375" s="13">
        <v>3.4</v>
      </c>
      <c r="Y4375" s="13"/>
      <c r="Z4375" s="14">
        <v>566</v>
      </c>
    </row>
    <row r="4376" spans="1:26" x14ac:dyDescent="0.25">
      <c r="A4376" s="5" t="s">
        <v>20</v>
      </c>
      <c r="B4376" s="6" t="s">
        <v>4690</v>
      </c>
      <c r="C4376" s="11">
        <v>4</v>
      </c>
      <c r="D4376" s="11">
        <v>111</v>
      </c>
      <c r="E4376" s="11">
        <v>21</v>
      </c>
      <c r="F4376" s="11">
        <v>685</v>
      </c>
      <c r="G4376" s="6" t="s">
        <v>2475</v>
      </c>
      <c r="H4376" s="11">
        <v>761</v>
      </c>
      <c r="I4376" s="11"/>
      <c r="J4376" s="6" t="s">
        <v>599</v>
      </c>
      <c r="K4376" s="6" t="s">
        <v>1074</v>
      </c>
      <c r="L4376" s="6"/>
      <c r="M4376" s="11"/>
      <c r="N4376" s="11"/>
      <c r="O4376" s="6"/>
      <c r="P4376" s="11"/>
      <c r="Q4376" s="11">
        <v>8</v>
      </c>
      <c r="R4376" s="6" t="s">
        <v>25</v>
      </c>
      <c r="S4376" s="6" t="s">
        <v>26</v>
      </c>
      <c r="T4376" s="6" t="s">
        <v>1430</v>
      </c>
      <c r="U4376" s="11">
        <v>1800000</v>
      </c>
      <c r="V4376" s="11">
        <v>2012</v>
      </c>
      <c r="W4376" s="11">
        <v>713</v>
      </c>
      <c r="X4376" s="11">
        <v>5.4</v>
      </c>
      <c r="Y4376" s="11">
        <v>1.85</v>
      </c>
      <c r="Z4376" s="12">
        <v>569</v>
      </c>
    </row>
    <row r="4377" spans="1:26" x14ac:dyDescent="0.25">
      <c r="A4377" s="8" t="s">
        <v>309</v>
      </c>
      <c r="B4377" s="9" t="s">
        <v>657</v>
      </c>
      <c r="C4377" s="13">
        <v>181</v>
      </c>
      <c r="D4377" s="13">
        <v>81</v>
      </c>
      <c r="E4377" s="13">
        <v>670</v>
      </c>
      <c r="F4377" s="13">
        <v>34</v>
      </c>
      <c r="G4377" s="9" t="s">
        <v>4691</v>
      </c>
      <c r="H4377" s="13">
        <v>486</v>
      </c>
      <c r="I4377" s="13">
        <v>7267324</v>
      </c>
      <c r="J4377" s="9" t="s">
        <v>5507</v>
      </c>
      <c r="K4377" s="9" t="s">
        <v>1074</v>
      </c>
      <c r="L4377" s="9"/>
      <c r="M4377" s="13"/>
      <c r="N4377" s="13"/>
      <c r="O4377" s="9"/>
      <c r="P4377" s="13"/>
      <c r="Q4377" s="13">
        <v>709</v>
      </c>
      <c r="R4377" s="9" t="s">
        <v>2284</v>
      </c>
      <c r="S4377" s="9" t="s">
        <v>318</v>
      </c>
      <c r="T4377" s="9" t="s">
        <v>249</v>
      </c>
      <c r="U4377" s="13">
        <v>3500000</v>
      </c>
      <c r="V4377" s="13">
        <v>1998</v>
      </c>
      <c r="W4377" s="13">
        <v>37</v>
      </c>
      <c r="X4377" s="13">
        <v>7.8</v>
      </c>
      <c r="Y4377" s="13">
        <v>1.85</v>
      </c>
      <c r="Z4377" s="14">
        <v>0</v>
      </c>
    </row>
    <row r="4378" spans="1:26" x14ac:dyDescent="0.25">
      <c r="A4378" s="5" t="s">
        <v>20</v>
      </c>
      <c r="B4378" s="6" t="s">
        <v>4692</v>
      </c>
      <c r="C4378" s="11">
        <v>114</v>
      </c>
      <c r="D4378" s="11">
        <v>93</v>
      </c>
      <c r="E4378" s="11">
        <v>75</v>
      </c>
      <c r="F4378" s="11">
        <v>446</v>
      </c>
      <c r="G4378" s="6" t="s">
        <v>4693</v>
      </c>
      <c r="H4378" s="11">
        <v>701</v>
      </c>
      <c r="I4378" s="11">
        <v>145540</v>
      </c>
      <c r="J4378" s="6" t="s">
        <v>1074</v>
      </c>
      <c r="K4378" s="6" t="s">
        <v>1786</v>
      </c>
      <c r="L4378" s="6"/>
      <c r="M4378" s="11"/>
      <c r="N4378" s="11"/>
      <c r="O4378" s="6"/>
      <c r="P4378" s="11"/>
      <c r="Q4378" s="11">
        <v>277</v>
      </c>
      <c r="R4378" s="6" t="s">
        <v>25</v>
      </c>
      <c r="S4378" s="6" t="s">
        <v>26</v>
      </c>
      <c r="T4378" s="6" t="s">
        <v>249</v>
      </c>
      <c r="U4378" s="11">
        <v>500000</v>
      </c>
      <c r="V4378" s="11">
        <v>2002</v>
      </c>
      <c r="W4378" s="11">
        <v>461</v>
      </c>
      <c r="X4378" s="11">
        <v>6.7</v>
      </c>
      <c r="Y4378" s="11">
        <v>1.85</v>
      </c>
      <c r="Z4378" s="12">
        <v>0</v>
      </c>
    </row>
    <row r="4379" spans="1:26" x14ac:dyDescent="0.25">
      <c r="A4379" s="8" t="s">
        <v>20</v>
      </c>
      <c r="B4379" s="9" t="s">
        <v>4694</v>
      </c>
      <c r="C4379" s="13">
        <v>11</v>
      </c>
      <c r="D4379" s="13">
        <v>90</v>
      </c>
      <c r="E4379" s="13">
        <v>15</v>
      </c>
      <c r="F4379" s="13">
        <v>120</v>
      </c>
      <c r="G4379" s="9" t="s">
        <v>4695</v>
      </c>
      <c r="H4379" s="13">
        <v>900</v>
      </c>
      <c r="I4379" s="13"/>
      <c r="J4379" s="9" t="s">
        <v>378</v>
      </c>
      <c r="K4379" s="9" t="s">
        <v>4118</v>
      </c>
      <c r="L4379" s="9"/>
      <c r="M4379" s="13"/>
      <c r="N4379" s="13"/>
      <c r="O4379" s="9"/>
      <c r="P4379" s="13"/>
      <c r="Q4379" s="13">
        <v>9</v>
      </c>
      <c r="R4379" s="9" t="s">
        <v>25</v>
      </c>
      <c r="S4379" s="9" t="s">
        <v>121</v>
      </c>
      <c r="T4379" s="9" t="s">
        <v>54</v>
      </c>
      <c r="U4379" s="13">
        <v>2000000</v>
      </c>
      <c r="V4379" s="13">
        <v>2013</v>
      </c>
      <c r="W4379" s="13">
        <v>450</v>
      </c>
      <c r="X4379" s="13">
        <v>4.7</v>
      </c>
      <c r="Y4379" s="13"/>
      <c r="Z4379" s="14">
        <v>326</v>
      </c>
    </row>
    <row r="4380" spans="1:26" x14ac:dyDescent="0.25">
      <c r="A4380" s="5" t="s">
        <v>20</v>
      </c>
      <c r="B4380" s="6" t="s">
        <v>4696</v>
      </c>
      <c r="C4380" s="11">
        <v>1</v>
      </c>
      <c r="D4380" s="11">
        <v>112</v>
      </c>
      <c r="E4380" s="11">
        <v>0</v>
      </c>
      <c r="F4380" s="11">
        <v>11</v>
      </c>
      <c r="G4380" s="6" t="s">
        <v>4697</v>
      </c>
      <c r="H4380" s="11">
        <v>86</v>
      </c>
      <c r="I4380" s="11"/>
      <c r="J4380" s="6" t="s">
        <v>1786</v>
      </c>
      <c r="K4380" s="6"/>
      <c r="L4380" s="6"/>
      <c r="M4380" s="11"/>
      <c r="N4380" s="11"/>
      <c r="O4380" s="6"/>
      <c r="P4380" s="11"/>
      <c r="Q4380" s="11">
        <v>1</v>
      </c>
      <c r="R4380" s="6" t="s">
        <v>25</v>
      </c>
      <c r="S4380" s="6" t="s">
        <v>26</v>
      </c>
      <c r="T4380" s="6" t="s">
        <v>27</v>
      </c>
      <c r="U4380" s="11">
        <v>1750000</v>
      </c>
      <c r="V4380" s="11">
        <v>2013</v>
      </c>
      <c r="W4380" s="11">
        <v>42</v>
      </c>
      <c r="X4380" s="11">
        <v>6.3</v>
      </c>
      <c r="Y4380" s="11">
        <v>1.85</v>
      </c>
      <c r="Z4380" s="12">
        <v>73</v>
      </c>
    </row>
    <row r="4381" spans="1:26" x14ac:dyDescent="0.25">
      <c r="A4381" s="8" t="s">
        <v>20</v>
      </c>
      <c r="B4381" s="9" t="s">
        <v>2515</v>
      </c>
      <c r="C4381" s="13">
        <v>75</v>
      </c>
      <c r="D4381" s="13">
        <v>106</v>
      </c>
      <c r="E4381" s="13">
        <v>36</v>
      </c>
      <c r="F4381" s="13">
        <v>345</v>
      </c>
      <c r="G4381" s="9" t="s">
        <v>4011</v>
      </c>
      <c r="H4381" s="13">
        <v>953</v>
      </c>
      <c r="I4381" s="13">
        <v>12589108</v>
      </c>
      <c r="J4381" s="9" t="s">
        <v>378</v>
      </c>
      <c r="K4381" s="9" t="s">
        <v>1074</v>
      </c>
      <c r="L4381" s="9"/>
      <c r="M4381" s="13"/>
      <c r="N4381" s="13"/>
      <c r="O4381" s="9"/>
      <c r="P4381" s="13"/>
      <c r="Q4381" s="13">
        <v>58</v>
      </c>
      <c r="R4381" s="9" t="s">
        <v>919</v>
      </c>
      <c r="S4381" s="9" t="s">
        <v>953</v>
      </c>
      <c r="T4381" s="9" t="s">
        <v>27</v>
      </c>
      <c r="U4381" s="13"/>
      <c r="V4381" s="13">
        <v>2007</v>
      </c>
      <c r="W4381" s="13">
        <v>399</v>
      </c>
      <c r="X4381" s="13">
        <v>7.4</v>
      </c>
      <c r="Y4381" s="13">
        <v>1.85</v>
      </c>
      <c r="Z4381" s="14">
        <v>0</v>
      </c>
    </row>
    <row r="4382" spans="1:26" x14ac:dyDescent="0.25">
      <c r="A4382" s="5" t="s">
        <v>20</v>
      </c>
      <c r="B4382" s="6" t="s">
        <v>4674</v>
      </c>
      <c r="C4382" s="11">
        <v>80</v>
      </c>
      <c r="D4382" s="11">
        <v>88</v>
      </c>
      <c r="E4382" s="11">
        <v>88</v>
      </c>
      <c r="F4382" s="11">
        <v>67</v>
      </c>
      <c r="G4382" s="6" t="s">
        <v>4698</v>
      </c>
      <c r="H4382" s="11">
        <v>595</v>
      </c>
      <c r="I4382" s="11"/>
      <c r="J4382" s="6" t="s">
        <v>497</v>
      </c>
      <c r="K4382" s="6" t="s">
        <v>2970</v>
      </c>
      <c r="L4382" s="6"/>
      <c r="M4382" s="11"/>
      <c r="N4382" s="11"/>
      <c r="O4382" s="6"/>
      <c r="P4382" s="11"/>
      <c r="Q4382" s="11">
        <v>95</v>
      </c>
      <c r="R4382" s="6" t="s">
        <v>25</v>
      </c>
      <c r="S4382" s="6" t="s">
        <v>26</v>
      </c>
      <c r="T4382" s="6" t="s">
        <v>54</v>
      </c>
      <c r="U4382" s="11">
        <v>1700000</v>
      </c>
      <c r="V4382" s="11">
        <v>1972</v>
      </c>
      <c r="W4382" s="11">
        <v>70</v>
      </c>
      <c r="X4382" s="11">
        <v>6.1</v>
      </c>
      <c r="Y4382" s="11">
        <v>2.35</v>
      </c>
      <c r="Z4382" s="12">
        <v>794</v>
      </c>
    </row>
    <row r="4383" spans="1:26" x14ac:dyDescent="0.25">
      <c r="A4383" s="8" t="s">
        <v>20</v>
      </c>
      <c r="B4383" s="9" t="s">
        <v>3203</v>
      </c>
      <c r="C4383" s="13">
        <v>179</v>
      </c>
      <c r="D4383" s="13">
        <v>138</v>
      </c>
      <c r="E4383" s="13">
        <v>143</v>
      </c>
      <c r="F4383" s="13">
        <v>783</v>
      </c>
      <c r="G4383" s="9" t="s">
        <v>1484</v>
      </c>
      <c r="H4383" s="13">
        <v>1000</v>
      </c>
      <c r="I4383" s="13">
        <v>35918429</v>
      </c>
      <c r="J4383" s="9" t="s">
        <v>5507</v>
      </c>
      <c r="K4383" s="9" t="s">
        <v>1074</v>
      </c>
      <c r="L4383" s="9"/>
      <c r="M4383" s="13"/>
      <c r="N4383" s="13"/>
      <c r="O4383" s="9"/>
      <c r="P4383" s="13"/>
      <c r="Q4383" s="13">
        <v>510</v>
      </c>
      <c r="R4383" s="9" t="s">
        <v>25</v>
      </c>
      <c r="S4383" s="9" t="s">
        <v>26</v>
      </c>
      <c r="T4383" s="9" t="s">
        <v>249</v>
      </c>
      <c r="U4383" s="13">
        <v>1700000</v>
      </c>
      <c r="V4383" s="13">
        <v>2001</v>
      </c>
      <c r="W4383" s="13">
        <v>874</v>
      </c>
      <c r="X4383" s="13">
        <v>7.5</v>
      </c>
      <c r="Y4383" s="13">
        <v>2.35</v>
      </c>
      <c r="Z4383" s="14">
        <v>951</v>
      </c>
    </row>
    <row r="4384" spans="1:26" x14ac:dyDescent="0.25">
      <c r="A4384" s="5" t="s">
        <v>20</v>
      </c>
      <c r="B4384" s="6" t="s">
        <v>4699</v>
      </c>
      <c r="C4384" s="11">
        <v>225</v>
      </c>
      <c r="D4384" s="11">
        <v>105</v>
      </c>
      <c r="E4384" s="11">
        <v>68</v>
      </c>
      <c r="F4384" s="11">
        <v>374</v>
      </c>
      <c r="G4384" s="6" t="s">
        <v>400</v>
      </c>
      <c r="H4384" s="11">
        <v>635</v>
      </c>
      <c r="I4384" s="11">
        <v>92401</v>
      </c>
      <c r="J4384" s="6" t="s">
        <v>1786</v>
      </c>
      <c r="K4384" s="6" t="s">
        <v>2604</v>
      </c>
      <c r="L4384" s="6"/>
      <c r="M4384" s="11"/>
      <c r="N4384" s="11"/>
      <c r="O4384" s="6"/>
      <c r="P4384" s="11"/>
      <c r="Q4384" s="11">
        <v>209</v>
      </c>
      <c r="R4384" s="6" t="s">
        <v>25</v>
      </c>
      <c r="S4384" s="6" t="s">
        <v>26</v>
      </c>
      <c r="T4384" s="6" t="s">
        <v>249</v>
      </c>
      <c r="U4384" s="11">
        <v>2000000</v>
      </c>
      <c r="V4384" s="11">
        <v>2010</v>
      </c>
      <c r="W4384" s="11">
        <v>445</v>
      </c>
      <c r="X4384" s="11">
        <v>6.3</v>
      </c>
      <c r="Y4384" s="11">
        <v>2.35</v>
      </c>
      <c r="Z4384" s="12">
        <v>17000</v>
      </c>
    </row>
    <row r="4385" spans="1:26" x14ac:dyDescent="0.25">
      <c r="A4385" s="8" t="s">
        <v>20</v>
      </c>
      <c r="B4385" s="9" t="s">
        <v>4700</v>
      </c>
      <c r="C4385" s="13">
        <v>77</v>
      </c>
      <c r="D4385" s="13">
        <v>98</v>
      </c>
      <c r="E4385" s="13">
        <v>3</v>
      </c>
      <c r="F4385" s="13">
        <v>327</v>
      </c>
      <c r="G4385" s="9" t="s">
        <v>2122</v>
      </c>
      <c r="H4385" s="13">
        <v>349</v>
      </c>
      <c r="I4385" s="13">
        <v>1943649</v>
      </c>
      <c r="J4385" s="9" t="s">
        <v>599</v>
      </c>
      <c r="K4385" s="9" t="s">
        <v>5507</v>
      </c>
      <c r="L4385" s="9" t="s">
        <v>4459</v>
      </c>
      <c r="M4385" s="13"/>
      <c r="N4385" s="13"/>
      <c r="O4385" s="9"/>
      <c r="P4385" s="13"/>
      <c r="Q4385" s="13">
        <v>122</v>
      </c>
      <c r="R4385" s="9" t="s">
        <v>25</v>
      </c>
      <c r="S4385" s="9" t="s">
        <v>26</v>
      </c>
      <c r="T4385" s="9" t="s">
        <v>27</v>
      </c>
      <c r="U4385" s="13">
        <v>1700000</v>
      </c>
      <c r="V4385" s="13">
        <v>1999</v>
      </c>
      <c r="W4385" s="13">
        <v>347</v>
      </c>
      <c r="X4385" s="13">
        <v>6.3</v>
      </c>
      <c r="Y4385" s="13">
        <v>1.85</v>
      </c>
      <c r="Z4385" s="14">
        <v>374</v>
      </c>
    </row>
    <row r="4386" spans="1:26" x14ac:dyDescent="0.25">
      <c r="A4386" s="5" t="s">
        <v>20</v>
      </c>
      <c r="B4386" s="6" t="s">
        <v>4468</v>
      </c>
      <c r="C4386" s="11">
        <v>124</v>
      </c>
      <c r="D4386" s="11">
        <v>86</v>
      </c>
      <c r="E4386" s="11">
        <v>84</v>
      </c>
      <c r="F4386" s="11">
        <v>34</v>
      </c>
      <c r="G4386" s="6" t="s">
        <v>4701</v>
      </c>
      <c r="H4386" s="11">
        <v>680</v>
      </c>
      <c r="I4386" s="11">
        <v>992238</v>
      </c>
      <c r="J4386" s="6" t="s">
        <v>1074</v>
      </c>
      <c r="K4386" s="6" t="s">
        <v>4459</v>
      </c>
      <c r="L4386" s="6"/>
      <c r="M4386" s="11"/>
      <c r="N4386" s="11"/>
      <c r="O4386" s="6"/>
      <c r="P4386" s="11"/>
      <c r="Q4386" s="11">
        <v>103</v>
      </c>
      <c r="R4386" s="6" t="s">
        <v>25</v>
      </c>
      <c r="S4386" s="6" t="s">
        <v>34</v>
      </c>
      <c r="T4386" s="6" t="s">
        <v>249</v>
      </c>
      <c r="U4386" s="11">
        <v>1700000</v>
      </c>
      <c r="V4386" s="11">
        <v>2004</v>
      </c>
      <c r="W4386" s="11">
        <v>46</v>
      </c>
      <c r="X4386" s="11">
        <v>6.8</v>
      </c>
      <c r="Y4386" s="11">
        <v>1.85</v>
      </c>
      <c r="Z4386" s="12">
        <v>869</v>
      </c>
    </row>
    <row r="4387" spans="1:26" x14ac:dyDescent="0.25">
      <c r="A4387" s="8" t="s">
        <v>20</v>
      </c>
      <c r="B4387" s="9" t="s">
        <v>4702</v>
      </c>
      <c r="C4387" s="13">
        <v>195</v>
      </c>
      <c r="D4387" s="13">
        <v>104</v>
      </c>
      <c r="E4387" s="13">
        <v>25</v>
      </c>
      <c r="F4387" s="13">
        <v>73</v>
      </c>
      <c r="G4387" s="9" t="s">
        <v>2744</v>
      </c>
      <c r="H4387" s="13">
        <v>638</v>
      </c>
      <c r="I4387" s="13">
        <v>4231500</v>
      </c>
      <c r="J4387" s="9" t="s">
        <v>1074</v>
      </c>
      <c r="K4387" s="9" t="s">
        <v>4459</v>
      </c>
      <c r="L4387" s="9"/>
      <c r="M4387" s="13"/>
      <c r="N4387" s="13"/>
      <c r="O4387" s="9"/>
      <c r="P4387" s="13"/>
      <c r="Q4387" s="13">
        <v>162</v>
      </c>
      <c r="R4387" s="9" t="s">
        <v>1600</v>
      </c>
      <c r="S4387" s="9" t="s">
        <v>1601</v>
      </c>
      <c r="T4387" s="9" t="s">
        <v>54</v>
      </c>
      <c r="U4387" s="13">
        <v>1000000</v>
      </c>
      <c r="V4387" s="13">
        <v>2013</v>
      </c>
      <c r="W4387" s="13">
        <v>85</v>
      </c>
      <c r="X4387" s="13">
        <v>7.8</v>
      </c>
      <c r="Y4387" s="13">
        <v>2.35</v>
      </c>
      <c r="Z4387" s="14">
        <v>16000</v>
      </c>
    </row>
    <row r="4388" spans="1:26" x14ac:dyDescent="0.25">
      <c r="A4388" s="5" t="s">
        <v>20</v>
      </c>
      <c r="B4388" s="6" t="s">
        <v>4703</v>
      </c>
      <c r="C4388" s="11">
        <v>76</v>
      </c>
      <c r="D4388" s="11">
        <v>100</v>
      </c>
      <c r="E4388" s="11">
        <v>87</v>
      </c>
      <c r="F4388" s="11">
        <v>420</v>
      </c>
      <c r="G4388" s="6" t="s">
        <v>802</v>
      </c>
      <c r="H4388" s="11">
        <v>887</v>
      </c>
      <c r="I4388" s="11">
        <v>396035</v>
      </c>
      <c r="J4388" s="6" t="s">
        <v>1074</v>
      </c>
      <c r="K4388" s="6" t="s">
        <v>4459</v>
      </c>
      <c r="L4388" s="6"/>
      <c r="M4388" s="11"/>
      <c r="N4388" s="11"/>
      <c r="O4388" s="6"/>
      <c r="P4388" s="11"/>
      <c r="Q4388" s="11">
        <v>48</v>
      </c>
      <c r="R4388" s="6" t="s">
        <v>25</v>
      </c>
      <c r="S4388" s="6" t="s">
        <v>34</v>
      </c>
      <c r="T4388" s="6" t="s">
        <v>249</v>
      </c>
      <c r="U4388" s="11">
        <v>1000000</v>
      </c>
      <c r="V4388" s="11">
        <v>2004</v>
      </c>
      <c r="W4388" s="11">
        <v>805</v>
      </c>
      <c r="X4388" s="11">
        <v>6.9</v>
      </c>
      <c r="Y4388" s="11">
        <v>1.85</v>
      </c>
      <c r="Z4388" s="12">
        <v>305</v>
      </c>
    </row>
    <row r="4389" spans="1:26" x14ac:dyDescent="0.25">
      <c r="A4389" s="8" t="s">
        <v>309</v>
      </c>
      <c r="B4389" s="9" t="s">
        <v>4346</v>
      </c>
      <c r="C4389" s="13">
        <v>51</v>
      </c>
      <c r="D4389" s="13">
        <v>126</v>
      </c>
      <c r="E4389" s="13">
        <v>964</v>
      </c>
      <c r="F4389" s="13">
        <v>275</v>
      </c>
      <c r="G4389" s="9" t="s">
        <v>4704</v>
      </c>
      <c r="H4389" s="13">
        <v>319</v>
      </c>
      <c r="I4389" s="13"/>
      <c r="J4389" s="9" t="s">
        <v>599</v>
      </c>
      <c r="K4389" s="9" t="s">
        <v>1074</v>
      </c>
      <c r="L4389" s="9" t="s">
        <v>4459</v>
      </c>
      <c r="M4389" s="13"/>
      <c r="N4389" s="13"/>
      <c r="O4389" s="9"/>
      <c r="P4389" s="13"/>
      <c r="Q4389" s="13">
        <v>133</v>
      </c>
      <c r="R4389" s="9" t="s">
        <v>25</v>
      </c>
      <c r="S4389" s="9" t="s">
        <v>26</v>
      </c>
      <c r="T4389" s="9" t="s">
        <v>1704</v>
      </c>
      <c r="U4389" s="13">
        <v>1644736</v>
      </c>
      <c r="V4389" s="13">
        <v>1938</v>
      </c>
      <c r="W4389" s="13">
        <v>302</v>
      </c>
      <c r="X4389" s="13">
        <v>8</v>
      </c>
      <c r="Y4389" s="13">
        <v>1.37</v>
      </c>
      <c r="Z4389" s="14">
        <v>0</v>
      </c>
    </row>
    <row r="4390" spans="1:26" x14ac:dyDescent="0.25">
      <c r="A4390" s="5" t="s">
        <v>309</v>
      </c>
      <c r="B4390" s="6" t="s">
        <v>3946</v>
      </c>
      <c r="C4390" s="11">
        <v>101</v>
      </c>
      <c r="D4390" s="11">
        <v>118</v>
      </c>
      <c r="E4390" s="11">
        <v>160</v>
      </c>
      <c r="F4390" s="11">
        <v>426</v>
      </c>
      <c r="G4390" s="6" t="s">
        <v>4348</v>
      </c>
      <c r="H4390" s="11">
        <v>862</v>
      </c>
      <c r="I4390" s="11"/>
      <c r="J4390" s="6" t="s">
        <v>1074</v>
      </c>
      <c r="K4390" s="6" t="s">
        <v>4459</v>
      </c>
      <c r="L4390" s="6" t="s">
        <v>5508</v>
      </c>
      <c r="M4390" s="11"/>
      <c r="N4390" s="11"/>
      <c r="O4390" s="6"/>
      <c r="P4390" s="11"/>
      <c r="Q4390" s="11">
        <v>150</v>
      </c>
      <c r="R4390" s="6" t="s">
        <v>25</v>
      </c>
      <c r="S4390" s="6" t="s">
        <v>26</v>
      </c>
      <c r="T4390" s="6" t="s">
        <v>1430</v>
      </c>
      <c r="U4390" s="11">
        <v>1650000</v>
      </c>
      <c r="V4390" s="11">
        <v>1953</v>
      </c>
      <c r="W4390" s="11">
        <v>488</v>
      </c>
      <c r="X4390" s="11">
        <v>7.8</v>
      </c>
      <c r="Y4390" s="11">
        <v>1.37</v>
      </c>
      <c r="Z4390" s="12">
        <v>0</v>
      </c>
    </row>
    <row r="4391" spans="1:26" x14ac:dyDescent="0.25">
      <c r="A4391" s="8" t="s">
        <v>20</v>
      </c>
      <c r="B4391" s="9" t="s">
        <v>4336</v>
      </c>
      <c r="C4391" s="13">
        <v>55</v>
      </c>
      <c r="D4391" s="13">
        <v>103</v>
      </c>
      <c r="E4391" s="13">
        <v>673</v>
      </c>
      <c r="F4391" s="13">
        <v>89</v>
      </c>
      <c r="G4391" s="9" t="s">
        <v>4706</v>
      </c>
      <c r="H4391" s="13">
        <v>281</v>
      </c>
      <c r="I4391" s="13"/>
      <c r="J4391" s="9" t="s">
        <v>3495</v>
      </c>
      <c r="K4391" s="9"/>
      <c r="L4391" s="9"/>
      <c r="M4391" s="13"/>
      <c r="N4391" s="13"/>
      <c r="O4391" s="9"/>
      <c r="P4391" s="13"/>
      <c r="Q4391" s="13">
        <v>90</v>
      </c>
      <c r="R4391" s="9" t="s">
        <v>25</v>
      </c>
      <c r="S4391" s="9" t="s">
        <v>26</v>
      </c>
      <c r="T4391" s="9" t="s">
        <v>1602</v>
      </c>
      <c r="U4391" s="13">
        <v>1600000</v>
      </c>
      <c r="V4391" s="13">
        <v>1949</v>
      </c>
      <c r="W4391" s="13">
        <v>230</v>
      </c>
      <c r="X4391" s="13">
        <v>7.4</v>
      </c>
      <c r="Y4391" s="13">
        <v>1.37</v>
      </c>
      <c r="Z4391" s="14">
        <v>721</v>
      </c>
    </row>
    <row r="4392" spans="1:26" x14ac:dyDescent="0.25">
      <c r="A4392" s="5" t="s">
        <v>20</v>
      </c>
      <c r="B4392" s="6" t="s">
        <v>4707</v>
      </c>
      <c r="C4392" s="11">
        <v>15</v>
      </c>
      <c r="D4392" s="11">
        <v>102</v>
      </c>
      <c r="E4392" s="11">
        <v>11</v>
      </c>
      <c r="F4392" s="11">
        <v>575</v>
      </c>
      <c r="G4392" s="6" t="s">
        <v>4708</v>
      </c>
      <c r="H4392" s="11">
        <v>651</v>
      </c>
      <c r="I4392" s="11">
        <v>2507106</v>
      </c>
      <c r="J4392" s="6" t="s">
        <v>1074</v>
      </c>
      <c r="K4392" s="6" t="s">
        <v>2909</v>
      </c>
      <c r="L4392" s="6"/>
      <c r="M4392" s="11"/>
      <c r="N4392" s="11"/>
      <c r="O4392" s="6"/>
      <c r="P4392" s="11"/>
      <c r="Q4392" s="11">
        <v>21</v>
      </c>
      <c r="R4392" s="6" t="s">
        <v>25</v>
      </c>
      <c r="S4392" s="6" t="s">
        <v>26</v>
      </c>
      <c r="T4392" s="6" t="s">
        <v>54</v>
      </c>
      <c r="U4392" s="11"/>
      <c r="V4392" s="11">
        <v>2013</v>
      </c>
      <c r="W4392" s="11">
        <v>611</v>
      </c>
      <c r="X4392" s="11">
        <v>6.1</v>
      </c>
      <c r="Y4392" s="11"/>
      <c r="Z4392" s="12">
        <v>0</v>
      </c>
    </row>
    <row r="4393" spans="1:26" x14ac:dyDescent="0.25">
      <c r="A4393" s="8" t="s">
        <v>20</v>
      </c>
      <c r="B4393" s="9" t="s">
        <v>4709</v>
      </c>
      <c r="C4393" s="13">
        <v>16</v>
      </c>
      <c r="D4393" s="13">
        <v>84</v>
      </c>
      <c r="E4393" s="13">
        <v>11</v>
      </c>
      <c r="F4393" s="13">
        <v>249</v>
      </c>
      <c r="G4393" s="9" t="s">
        <v>4378</v>
      </c>
      <c r="H4393" s="13">
        <v>489</v>
      </c>
      <c r="I4393" s="13">
        <v>6026908</v>
      </c>
      <c r="J4393" s="9" t="s">
        <v>599</v>
      </c>
      <c r="K4393" s="9" t="s">
        <v>1074</v>
      </c>
      <c r="L4393" s="9"/>
      <c r="M4393" s="13"/>
      <c r="N4393" s="13"/>
      <c r="O4393" s="9"/>
      <c r="P4393" s="13"/>
      <c r="Q4393" s="13">
        <v>13</v>
      </c>
      <c r="R4393" s="9" t="s">
        <v>25</v>
      </c>
      <c r="S4393" s="9" t="s">
        <v>26</v>
      </c>
      <c r="T4393" s="9" t="s">
        <v>249</v>
      </c>
      <c r="U4393" s="13">
        <v>2000000</v>
      </c>
      <c r="V4393" s="13">
        <v>1999</v>
      </c>
      <c r="W4393" s="13">
        <v>469</v>
      </c>
      <c r="X4393" s="13">
        <v>4.3</v>
      </c>
      <c r="Y4393" s="13"/>
      <c r="Z4393" s="14">
        <v>43</v>
      </c>
    </row>
    <row r="4394" spans="1:26" x14ac:dyDescent="0.25">
      <c r="A4394" s="5" t="s">
        <v>20</v>
      </c>
      <c r="B4394" s="6" t="s">
        <v>4710</v>
      </c>
      <c r="C4394" s="11">
        <v>5</v>
      </c>
      <c r="D4394" s="11" t="s">
        <v>5527</v>
      </c>
      <c r="E4394" s="11">
        <v>8</v>
      </c>
      <c r="F4394" s="11">
        <v>394</v>
      </c>
      <c r="G4394" s="6" t="s">
        <v>2675</v>
      </c>
      <c r="H4394" s="11">
        <v>713</v>
      </c>
      <c r="I4394" s="11">
        <v>2592808</v>
      </c>
      <c r="J4394" s="6" t="s">
        <v>5507</v>
      </c>
      <c r="K4394" s="6" t="s">
        <v>1074</v>
      </c>
      <c r="L4394" s="6" t="s">
        <v>2604</v>
      </c>
      <c r="M4394" s="11"/>
      <c r="N4394" s="11"/>
      <c r="O4394" s="6"/>
      <c r="P4394" s="11"/>
      <c r="Q4394" s="11">
        <v>15</v>
      </c>
      <c r="R4394" s="6" t="s">
        <v>25</v>
      </c>
      <c r="S4394" s="6" t="s">
        <v>26</v>
      </c>
      <c r="T4394" s="6" t="s">
        <v>249</v>
      </c>
      <c r="U4394" s="11"/>
      <c r="V4394" s="11">
        <v>2010</v>
      </c>
      <c r="W4394" s="11">
        <v>607</v>
      </c>
      <c r="X4394" s="11">
        <v>3.5</v>
      </c>
      <c r="Y4394" s="11">
        <v>2.35</v>
      </c>
      <c r="Z4394" s="12">
        <v>588</v>
      </c>
    </row>
    <row r="4395" spans="1:26" x14ac:dyDescent="0.25">
      <c r="A4395" s="8" t="s">
        <v>20</v>
      </c>
      <c r="B4395" s="9" t="s">
        <v>4711</v>
      </c>
      <c r="C4395" s="13">
        <v>109</v>
      </c>
      <c r="D4395" s="13">
        <v>95</v>
      </c>
      <c r="E4395" s="13">
        <v>0</v>
      </c>
      <c r="F4395" s="13">
        <v>0</v>
      </c>
      <c r="G4395" s="9" t="s">
        <v>4712</v>
      </c>
      <c r="H4395" s="13">
        <v>227</v>
      </c>
      <c r="I4395" s="13">
        <v>1060591</v>
      </c>
      <c r="J4395" s="9" t="s">
        <v>599</v>
      </c>
      <c r="K4395" s="9" t="s">
        <v>1074</v>
      </c>
      <c r="L4395" s="9" t="s">
        <v>4459</v>
      </c>
      <c r="M4395" s="13"/>
      <c r="N4395" s="13"/>
      <c r="O4395" s="9"/>
      <c r="P4395" s="13"/>
      <c r="Q4395" s="13">
        <v>66</v>
      </c>
      <c r="R4395" s="9" t="s">
        <v>3691</v>
      </c>
      <c r="S4395" s="9" t="s">
        <v>538</v>
      </c>
      <c r="T4395" s="9" t="s">
        <v>54</v>
      </c>
      <c r="U4395" s="13">
        <v>1300000</v>
      </c>
      <c r="V4395" s="13">
        <v>2007</v>
      </c>
      <c r="W4395" s="13">
        <v>4</v>
      </c>
      <c r="X4395" s="13">
        <v>7.2</v>
      </c>
      <c r="Y4395" s="13">
        <v>1.85</v>
      </c>
      <c r="Z4395" s="14">
        <v>0</v>
      </c>
    </row>
    <row r="4396" spans="1:26" x14ac:dyDescent="0.25">
      <c r="A4396" s="5" t="s">
        <v>20</v>
      </c>
      <c r="B4396" s="6" t="s">
        <v>4713</v>
      </c>
      <c r="C4396" s="11">
        <v>40</v>
      </c>
      <c r="D4396" s="11">
        <v>92</v>
      </c>
      <c r="E4396" s="11">
        <v>0</v>
      </c>
      <c r="F4396" s="11">
        <v>2</v>
      </c>
      <c r="G4396" s="6" t="s">
        <v>4714</v>
      </c>
      <c r="H4396" s="11">
        <v>327</v>
      </c>
      <c r="I4396" s="11"/>
      <c r="J4396" s="6" t="s">
        <v>1786</v>
      </c>
      <c r="K4396" s="6" t="s">
        <v>2604</v>
      </c>
      <c r="L4396" s="6"/>
      <c r="M4396" s="11"/>
      <c r="N4396" s="11"/>
      <c r="O4396" s="6"/>
      <c r="P4396" s="11"/>
      <c r="Q4396" s="11">
        <v>18</v>
      </c>
      <c r="R4396" s="6" t="s">
        <v>25</v>
      </c>
      <c r="S4396" s="6" t="s">
        <v>26</v>
      </c>
      <c r="T4396" s="6" t="s">
        <v>249</v>
      </c>
      <c r="U4396" s="11"/>
      <c r="V4396" s="11">
        <v>2014</v>
      </c>
      <c r="W4396" s="11">
        <v>51</v>
      </c>
      <c r="X4396" s="11">
        <v>4.7</v>
      </c>
      <c r="Y4396" s="11">
        <v>2.35</v>
      </c>
      <c r="Z4396" s="12">
        <v>844</v>
      </c>
    </row>
    <row r="4397" spans="1:26" x14ac:dyDescent="0.25">
      <c r="A4397" s="8" t="s">
        <v>20</v>
      </c>
      <c r="B4397" s="9" t="s">
        <v>4715</v>
      </c>
      <c r="C4397" s="13">
        <v>51</v>
      </c>
      <c r="D4397" s="13">
        <v>90</v>
      </c>
      <c r="E4397" s="13">
        <v>21</v>
      </c>
      <c r="F4397" s="13">
        <v>27</v>
      </c>
      <c r="G4397" s="9" t="s">
        <v>4716</v>
      </c>
      <c r="H4397" s="13">
        <v>53</v>
      </c>
      <c r="I4397" s="13">
        <v>155972</v>
      </c>
      <c r="J4397" s="9" t="s">
        <v>599</v>
      </c>
      <c r="K4397" s="9" t="s">
        <v>1074</v>
      </c>
      <c r="L4397" s="9" t="s">
        <v>4459</v>
      </c>
      <c r="M4397" s="13"/>
      <c r="N4397" s="13"/>
      <c r="O4397" s="9"/>
      <c r="P4397" s="13"/>
      <c r="Q4397" s="13">
        <v>23</v>
      </c>
      <c r="R4397" s="9" t="s">
        <v>2841</v>
      </c>
      <c r="S4397" s="9" t="s">
        <v>4589</v>
      </c>
      <c r="T4397" s="9" t="s">
        <v>1602</v>
      </c>
      <c r="U4397" s="13">
        <v>1500000</v>
      </c>
      <c r="V4397" s="13">
        <v>2006</v>
      </c>
      <c r="W4397" s="13">
        <v>30</v>
      </c>
      <c r="X4397" s="13">
        <v>7.3</v>
      </c>
      <c r="Y4397" s="13"/>
      <c r="Z4397" s="14">
        <v>0</v>
      </c>
    </row>
    <row r="4398" spans="1:26" x14ac:dyDescent="0.25">
      <c r="A4398" s="5" t="s">
        <v>20</v>
      </c>
      <c r="B4398" s="6" t="s">
        <v>1435</v>
      </c>
      <c r="C4398" s="11">
        <v>149</v>
      </c>
      <c r="D4398" s="11">
        <v>113</v>
      </c>
      <c r="E4398" s="11">
        <v>0</v>
      </c>
      <c r="F4398" s="11">
        <v>324</v>
      </c>
      <c r="G4398" s="6" t="s">
        <v>2643</v>
      </c>
      <c r="H4398" s="11">
        <v>11000</v>
      </c>
      <c r="I4398" s="11"/>
      <c r="J4398" s="6" t="s">
        <v>1074</v>
      </c>
      <c r="K4398" s="6" t="s">
        <v>5505</v>
      </c>
      <c r="L4398" s="6" t="s">
        <v>2604</v>
      </c>
      <c r="M4398" s="11"/>
      <c r="N4398" s="11"/>
      <c r="O4398" s="6"/>
      <c r="P4398" s="11"/>
      <c r="Q4398" s="11">
        <v>313</v>
      </c>
      <c r="R4398" s="6" t="s">
        <v>25</v>
      </c>
      <c r="S4398" s="6" t="s">
        <v>26</v>
      </c>
      <c r="T4398" s="6" t="s">
        <v>54</v>
      </c>
      <c r="U4398" s="11">
        <v>1600000</v>
      </c>
      <c r="V4398" s="11">
        <v>1974</v>
      </c>
      <c r="W4398" s="11">
        <v>481</v>
      </c>
      <c r="X4398" s="11">
        <v>7.9</v>
      </c>
      <c r="Y4398" s="11">
        <v>1.37</v>
      </c>
      <c r="Z4398" s="12">
        <v>6000</v>
      </c>
    </row>
    <row r="4399" spans="1:26" x14ac:dyDescent="0.25">
      <c r="A4399" s="8" t="s">
        <v>20</v>
      </c>
      <c r="B4399" s="9" t="s">
        <v>4717</v>
      </c>
      <c r="C4399" s="13">
        <v>4</v>
      </c>
      <c r="D4399" s="13" t="s">
        <v>5527</v>
      </c>
      <c r="E4399" s="13">
        <v>0</v>
      </c>
      <c r="F4399" s="13">
        <v>45</v>
      </c>
      <c r="G4399" s="9" t="s">
        <v>4718</v>
      </c>
      <c r="H4399" s="13">
        <v>421</v>
      </c>
      <c r="I4399" s="13">
        <v>129319</v>
      </c>
      <c r="J4399" s="9" t="s">
        <v>4459</v>
      </c>
      <c r="K4399" s="9"/>
      <c r="L4399" s="9"/>
      <c r="M4399" s="13"/>
      <c r="N4399" s="13"/>
      <c r="O4399" s="9"/>
      <c r="P4399" s="13"/>
      <c r="Q4399" s="13">
        <v>4</v>
      </c>
      <c r="R4399" s="9" t="s">
        <v>25</v>
      </c>
      <c r="S4399" s="9" t="s">
        <v>1601</v>
      </c>
      <c r="T4399" s="9" t="s">
        <v>42</v>
      </c>
      <c r="U4399" s="13">
        <v>70000000</v>
      </c>
      <c r="V4399" s="13">
        <v>2005</v>
      </c>
      <c r="W4399" s="13">
        <v>96</v>
      </c>
      <c r="X4399" s="13">
        <v>5.0999999999999996</v>
      </c>
      <c r="Y4399" s="13"/>
      <c r="Z4399" s="14">
        <v>9</v>
      </c>
    </row>
    <row r="4400" spans="1:26" x14ac:dyDescent="0.25">
      <c r="A4400" s="5" t="s">
        <v>20</v>
      </c>
      <c r="B4400" s="6" t="s">
        <v>4719</v>
      </c>
      <c r="C4400" s="11">
        <v>35</v>
      </c>
      <c r="D4400" s="11">
        <v>123</v>
      </c>
      <c r="E4400" s="11">
        <v>0</v>
      </c>
      <c r="F4400" s="11">
        <v>21</v>
      </c>
      <c r="G4400" s="6" t="s">
        <v>4720</v>
      </c>
      <c r="H4400" s="11">
        <v>963</v>
      </c>
      <c r="I4400" s="11">
        <v>26893</v>
      </c>
      <c r="J4400" s="6" t="s">
        <v>5507</v>
      </c>
      <c r="K4400" s="6" t="s">
        <v>1074</v>
      </c>
      <c r="L4400" s="6" t="s">
        <v>4459</v>
      </c>
      <c r="M4400" s="11"/>
      <c r="N4400" s="11"/>
      <c r="O4400" s="6"/>
      <c r="P4400" s="11"/>
      <c r="Q4400" s="11">
        <v>26</v>
      </c>
      <c r="R4400" s="6" t="s">
        <v>537</v>
      </c>
      <c r="S4400" s="6" t="s">
        <v>538</v>
      </c>
      <c r="T4400" s="6" t="s">
        <v>249</v>
      </c>
      <c r="U4400" s="11">
        <v>1600000</v>
      </c>
      <c r="V4400" s="11">
        <v>1969</v>
      </c>
      <c r="W4400" s="11">
        <v>710</v>
      </c>
      <c r="X4400" s="11">
        <v>7.2</v>
      </c>
      <c r="Y4400" s="11">
        <v>2.35</v>
      </c>
      <c r="Z4400" s="12">
        <v>278</v>
      </c>
    </row>
    <row r="4401" spans="1:26" x14ac:dyDescent="0.25">
      <c r="A4401" s="8" t="s">
        <v>20</v>
      </c>
      <c r="B4401" s="9" t="s">
        <v>943</v>
      </c>
      <c r="C4401" s="13">
        <v>22</v>
      </c>
      <c r="D4401" s="13">
        <v>111</v>
      </c>
      <c r="E4401" s="13">
        <v>1000</v>
      </c>
      <c r="F4401" s="13">
        <v>127</v>
      </c>
      <c r="G4401" s="9" t="s">
        <v>4721</v>
      </c>
      <c r="H4401" s="13">
        <v>2000</v>
      </c>
      <c r="I4401" s="13">
        <v>2580</v>
      </c>
      <c r="J4401" s="9" t="s">
        <v>1074</v>
      </c>
      <c r="K4401" s="9" t="s">
        <v>5505</v>
      </c>
      <c r="L4401" s="9"/>
      <c r="M4401" s="13"/>
      <c r="N4401" s="13"/>
      <c r="O4401" s="9"/>
      <c r="P4401" s="13"/>
      <c r="Q4401" s="13">
        <v>40</v>
      </c>
      <c r="R4401" s="9" t="s">
        <v>25</v>
      </c>
      <c r="S4401" s="9" t="s">
        <v>26</v>
      </c>
      <c r="T4401" s="9" t="s">
        <v>249</v>
      </c>
      <c r="U4401" s="13">
        <v>1650000</v>
      </c>
      <c r="V4401" s="13">
        <v>2003</v>
      </c>
      <c r="W4401" s="13">
        <v>163</v>
      </c>
      <c r="X4401" s="13">
        <v>5.4</v>
      </c>
      <c r="Y4401" s="13">
        <v>2.35</v>
      </c>
      <c r="Z4401" s="14">
        <v>63</v>
      </c>
    </row>
    <row r="4402" spans="1:26" x14ac:dyDescent="0.25">
      <c r="A4402" s="5" t="s">
        <v>20</v>
      </c>
      <c r="B4402" s="6" t="s">
        <v>4722</v>
      </c>
      <c r="C4402" s="11">
        <v>68</v>
      </c>
      <c r="D4402" s="11">
        <v>99</v>
      </c>
      <c r="E4402" s="11">
        <v>4</v>
      </c>
      <c r="F4402" s="11">
        <v>114</v>
      </c>
      <c r="G4402" s="6" t="s">
        <v>4723</v>
      </c>
      <c r="H4402" s="11">
        <v>427</v>
      </c>
      <c r="I4402" s="11"/>
      <c r="J4402" s="6" t="s">
        <v>1786</v>
      </c>
      <c r="K4402" s="6"/>
      <c r="L4402" s="6"/>
      <c r="M4402" s="11"/>
      <c r="N4402" s="11"/>
      <c r="O4402" s="6"/>
      <c r="P4402" s="11"/>
      <c r="Q4402" s="11">
        <v>40</v>
      </c>
      <c r="R4402" s="6" t="s">
        <v>25</v>
      </c>
      <c r="S4402" s="6" t="s">
        <v>26</v>
      </c>
      <c r="T4402" s="6" t="s">
        <v>1430</v>
      </c>
      <c r="U4402" s="11"/>
      <c r="V4402" s="11">
        <v>2016</v>
      </c>
      <c r="W4402" s="11">
        <v>253</v>
      </c>
      <c r="X4402" s="11">
        <v>3.7</v>
      </c>
      <c r="Y4402" s="11"/>
      <c r="Z4402" s="12">
        <v>2000</v>
      </c>
    </row>
    <row r="4403" spans="1:26" x14ac:dyDescent="0.25">
      <c r="A4403" s="8" t="s">
        <v>20</v>
      </c>
      <c r="B4403" s="9" t="s">
        <v>62</v>
      </c>
      <c r="C4403" s="13">
        <v>287</v>
      </c>
      <c r="D4403" s="13">
        <v>110</v>
      </c>
      <c r="E4403" s="13">
        <v>0</v>
      </c>
      <c r="F4403" s="13">
        <v>1000</v>
      </c>
      <c r="G4403" s="9" t="s">
        <v>1313</v>
      </c>
      <c r="H4403" s="13">
        <v>3000</v>
      </c>
      <c r="I4403" s="13">
        <v>58885635</v>
      </c>
      <c r="J4403" s="9" t="s">
        <v>497</v>
      </c>
      <c r="K4403" s="9" t="s">
        <v>1786</v>
      </c>
      <c r="L4403" s="9" t="s">
        <v>2604</v>
      </c>
      <c r="M4403" s="13"/>
      <c r="N4403" s="13"/>
      <c r="O4403" s="9"/>
      <c r="P4403" s="13"/>
      <c r="Q4403" s="13">
        <v>1057</v>
      </c>
      <c r="R4403" s="9" t="s">
        <v>25</v>
      </c>
      <c r="S4403" s="9" t="s">
        <v>26</v>
      </c>
      <c r="T4403" s="9" t="s">
        <v>249</v>
      </c>
      <c r="U4403" s="13">
        <v>26000000</v>
      </c>
      <c r="V4403" s="13">
        <v>2004</v>
      </c>
      <c r="W4403" s="13">
        <v>2000</v>
      </c>
      <c r="X4403" s="13">
        <v>7.4</v>
      </c>
      <c r="Y4403" s="13">
        <v>2.35</v>
      </c>
      <c r="Z4403" s="14">
        <v>7000</v>
      </c>
    </row>
    <row r="4404" spans="1:26" x14ac:dyDescent="0.25">
      <c r="A4404" s="5" t="s">
        <v>20</v>
      </c>
      <c r="B4404" s="6" t="s">
        <v>4724</v>
      </c>
      <c r="C4404" s="11">
        <v>173</v>
      </c>
      <c r="D4404" s="11">
        <v>108</v>
      </c>
      <c r="E4404" s="11">
        <v>191</v>
      </c>
      <c r="F4404" s="11">
        <v>336</v>
      </c>
      <c r="G4404" s="6" t="s">
        <v>1499</v>
      </c>
      <c r="H4404" s="11">
        <v>597</v>
      </c>
      <c r="I4404" s="11">
        <v>19067631</v>
      </c>
      <c r="J4404" s="6" t="s">
        <v>599</v>
      </c>
      <c r="K4404" s="6" t="s">
        <v>1074</v>
      </c>
      <c r="L4404" s="6" t="s">
        <v>4459</v>
      </c>
      <c r="M4404" s="11"/>
      <c r="N4404" s="11"/>
      <c r="O4404" s="6"/>
      <c r="P4404" s="11"/>
      <c r="Q4404" s="11">
        <v>204</v>
      </c>
      <c r="R4404" s="6" t="s">
        <v>25</v>
      </c>
      <c r="S4404" s="6" t="s">
        <v>26</v>
      </c>
      <c r="T4404" s="6" t="s">
        <v>27</v>
      </c>
      <c r="U4404" s="11">
        <v>2000000</v>
      </c>
      <c r="V4404" s="11">
        <v>2007</v>
      </c>
      <c r="W4404" s="11">
        <v>541</v>
      </c>
      <c r="X4404" s="11">
        <v>7.1</v>
      </c>
      <c r="Y4404" s="11">
        <v>1.85</v>
      </c>
      <c r="Z4404" s="12">
        <v>0</v>
      </c>
    </row>
    <row r="4405" spans="1:26" x14ac:dyDescent="0.25">
      <c r="A4405" s="8" t="s">
        <v>20</v>
      </c>
      <c r="B4405" s="9" t="s">
        <v>4725</v>
      </c>
      <c r="C4405" s="13">
        <v>61</v>
      </c>
      <c r="D4405" s="13">
        <v>92</v>
      </c>
      <c r="E4405" s="13">
        <v>15</v>
      </c>
      <c r="F4405" s="13">
        <v>49</v>
      </c>
      <c r="G4405" s="9" t="s">
        <v>4726</v>
      </c>
      <c r="H4405" s="13">
        <v>633</v>
      </c>
      <c r="I4405" s="13">
        <v>11806119</v>
      </c>
      <c r="J4405" s="9" t="s">
        <v>497</v>
      </c>
      <c r="K4405" s="9" t="s">
        <v>3170</v>
      </c>
      <c r="L4405" s="9" t="s">
        <v>1074</v>
      </c>
      <c r="M4405" s="13" t="s">
        <v>5506</v>
      </c>
      <c r="N4405" s="13"/>
      <c r="O4405" s="9"/>
      <c r="P4405" s="13"/>
      <c r="Q4405" s="13">
        <v>210</v>
      </c>
      <c r="R4405" s="9" t="s">
        <v>25</v>
      </c>
      <c r="S4405" s="9" t="s">
        <v>26</v>
      </c>
      <c r="T4405" s="9" t="s">
        <v>249</v>
      </c>
      <c r="U4405" s="13">
        <v>1100000</v>
      </c>
      <c r="V4405" s="13">
        <v>1988</v>
      </c>
      <c r="W4405" s="13">
        <v>403</v>
      </c>
      <c r="X4405" s="13">
        <v>6.8</v>
      </c>
      <c r="Y4405" s="13">
        <v>1.85</v>
      </c>
      <c r="Z4405" s="14">
        <v>0</v>
      </c>
    </row>
    <row r="4406" spans="1:26" x14ac:dyDescent="0.25">
      <c r="A4406" s="5" t="s">
        <v>309</v>
      </c>
      <c r="B4406" s="6" t="s">
        <v>4346</v>
      </c>
      <c r="C4406" s="11">
        <v>96</v>
      </c>
      <c r="D4406" s="11">
        <v>120</v>
      </c>
      <c r="E4406" s="11">
        <v>964</v>
      </c>
      <c r="F4406" s="11">
        <v>248</v>
      </c>
      <c r="G4406" s="6" t="s">
        <v>4705</v>
      </c>
      <c r="H4406" s="11">
        <v>607</v>
      </c>
      <c r="I4406" s="11"/>
      <c r="J4406" s="6" t="s">
        <v>599</v>
      </c>
      <c r="K4406" s="6" t="s">
        <v>1074</v>
      </c>
      <c r="L4406" s="6"/>
      <c r="M4406" s="11"/>
      <c r="N4406" s="11"/>
      <c r="O4406" s="6"/>
      <c r="P4406" s="11"/>
      <c r="Q4406" s="11">
        <v>245</v>
      </c>
      <c r="R4406" s="6" t="s">
        <v>25</v>
      </c>
      <c r="S4406" s="6" t="s">
        <v>26</v>
      </c>
      <c r="T4406" s="6" t="s">
        <v>1430</v>
      </c>
      <c r="U4406" s="11">
        <v>1500000</v>
      </c>
      <c r="V4406" s="11">
        <v>1939</v>
      </c>
      <c r="W4406" s="11">
        <v>319</v>
      </c>
      <c r="X4406" s="11">
        <v>8.1999999999999993</v>
      </c>
      <c r="Y4406" s="11">
        <v>1.37</v>
      </c>
      <c r="Z4406" s="12">
        <v>0</v>
      </c>
    </row>
    <row r="4407" spans="1:26" x14ac:dyDescent="0.25">
      <c r="A4407" s="8" t="s">
        <v>20</v>
      </c>
      <c r="B4407" s="9" t="s">
        <v>4542</v>
      </c>
      <c r="C4407" s="13">
        <v>71</v>
      </c>
      <c r="D4407" s="13">
        <v>91</v>
      </c>
      <c r="E4407" s="13">
        <v>184</v>
      </c>
      <c r="F4407" s="13">
        <v>82</v>
      </c>
      <c r="G4407" s="9" t="s">
        <v>4727</v>
      </c>
      <c r="H4407" s="13">
        <v>3000</v>
      </c>
      <c r="I4407" s="13">
        <v>7417210</v>
      </c>
      <c r="J4407" s="9" t="s">
        <v>1074</v>
      </c>
      <c r="K4407" s="9"/>
      <c r="L4407" s="9"/>
      <c r="M4407" s="13"/>
      <c r="N4407" s="13"/>
      <c r="O4407" s="9"/>
      <c r="P4407" s="13"/>
      <c r="Q4407" s="13">
        <v>408</v>
      </c>
      <c r="R4407" s="9" t="s">
        <v>25</v>
      </c>
      <c r="S4407" s="9" t="s">
        <v>26</v>
      </c>
      <c r="T4407" s="9" t="s">
        <v>42</v>
      </c>
      <c r="U4407" s="13">
        <v>1500000</v>
      </c>
      <c r="V4407" s="13">
        <v>1995</v>
      </c>
      <c r="W4407" s="13">
        <v>202</v>
      </c>
      <c r="X4407" s="13">
        <v>7</v>
      </c>
      <c r="Y4407" s="13">
        <v>1.85</v>
      </c>
      <c r="Z4407" s="14">
        <v>0</v>
      </c>
    </row>
    <row r="4408" spans="1:26" x14ac:dyDescent="0.25">
      <c r="A4408" s="5" t="s">
        <v>20</v>
      </c>
      <c r="B4408" s="6" t="s">
        <v>3534</v>
      </c>
      <c r="C4408" s="11">
        <v>110</v>
      </c>
      <c r="D4408" s="11">
        <v>88</v>
      </c>
      <c r="E4408" s="11">
        <v>387</v>
      </c>
      <c r="F4408" s="11">
        <v>18</v>
      </c>
      <c r="G4408" s="6" t="s">
        <v>4728</v>
      </c>
      <c r="H4408" s="11">
        <v>436</v>
      </c>
      <c r="I4408" s="11">
        <v>7362100</v>
      </c>
      <c r="J4408" s="6" t="s">
        <v>599</v>
      </c>
      <c r="K4408" s="6" t="s">
        <v>1074</v>
      </c>
      <c r="L4408" s="6"/>
      <c r="M4408" s="11"/>
      <c r="N4408" s="11"/>
      <c r="O4408" s="6"/>
      <c r="P4408" s="11"/>
      <c r="Q4408" s="11">
        <v>232</v>
      </c>
      <c r="R4408" s="6" t="s">
        <v>25</v>
      </c>
      <c r="S4408" s="6" t="s">
        <v>26</v>
      </c>
      <c r="T4408" s="6" t="s">
        <v>249</v>
      </c>
      <c r="U4408" s="11">
        <v>1500000</v>
      </c>
      <c r="V4408" s="11">
        <v>2005</v>
      </c>
      <c r="W4408" s="11">
        <v>25</v>
      </c>
      <c r="X4408" s="11">
        <v>7.4</v>
      </c>
      <c r="Y4408" s="11">
        <v>1.85</v>
      </c>
      <c r="Z4408" s="12">
        <v>0</v>
      </c>
    </row>
    <row r="4409" spans="1:26" x14ac:dyDescent="0.25">
      <c r="A4409" s="8" t="s">
        <v>20</v>
      </c>
      <c r="B4409" s="9" t="s">
        <v>2427</v>
      </c>
      <c r="C4409" s="13">
        <v>110</v>
      </c>
      <c r="D4409" s="13">
        <v>97</v>
      </c>
      <c r="E4409" s="13">
        <v>0</v>
      </c>
      <c r="F4409" s="13">
        <v>117</v>
      </c>
      <c r="G4409" s="9" t="s">
        <v>4729</v>
      </c>
      <c r="H4409" s="13">
        <v>378</v>
      </c>
      <c r="I4409" s="13">
        <v>7022940</v>
      </c>
      <c r="J4409" s="9" t="s">
        <v>599</v>
      </c>
      <c r="K4409" s="9" t="s">
        <v>1074</v>
      </c>
      <c r="L4409" s="9" t="s">
        <v>4459</v>
      </c>
      <c r="M4409" s="13"/>
      <c r="N4409" s="13"/>
      <c r="O4409" s="9"/>
      <c r="P4409" s="13"/>
      <c r="Q4409" s="13">
        <v>190</v>
      </c>
      <c r="R4409" s="9" t="s">
        <v>25</v>
      </c>
      <c r="S4409" s="9" t="s">
        <v>26</v>
      </c>
      <c r="T4409" s="9" t="s">
        <v>249</v>
      </c>
      <c r="U4409" s="13">
        <v>1000000</v>
      </c>
      <c r="V4409" s="13">
        <v>2001</v>
      </c>
      <c r="W4409" s="13">
        <v>321</v>
      </c>
      <c r="X4409" s="13">
        <v>6.7</v>
      </c>
      <c r="Y4409" s="13">
        <v>1.85</v>
      </c>
      <c r="Z4409" s="14">
        <v>682</v>
      </c>
    </row>
    <row r="4410" spans="1:26" x14ac:dyDescent="0.25">
      <c r="A4410" s="5" t="s">
        <v>20</v>
      </c>
      <c r="B4410" s="6" t="s">
        <v>685</v>
      </c>
      <c r="C4410" s="11">
        <v>101</v>
      </c>
      <c r="D4410" s="11">
        <v>95</v>
      </c>
      <c r="E4410" s="11">
        <v>611</v>
      </c>
      <c r="F4410" s="11">
        <v>3</v>
      </c>
      <c r="G4410" s="6" t="s">
        <v>3375</v>
      </c>
      <c r="H4410" s="11">
        <v>9</v>
      </c>
      <c r="I4410" s="11">
        <v>190666</v>
      </c>
      <c r="J4410" s="6" t="s">
        <v>599</v>
      </c>
      <c r="K4410" s="6" t="s">
        <v>1074</v>
      </c>
      <c r="L4410" s="6"/>
      <c r="M4410" s="11"/>
      <c r="N4410" s="11"/>
      <c r="O4410" s="6"/>
      <c r="P4410" s="11"/>
      <c r="Q4410" s="11">
        <v>20</v>
      </c>
      <c r="R4410" s="6" t="s">
        <v>687</v>
      </c>
      <c r="S4410" s="6" t="s">
        <v>356</v>
      </c>
      <c r="T4410" s="6" t="s">
        <v>249</v>
      </c>
      <c r="U4410" s="11"/>
      <c r="V4410" s="11">
        <v>2009</v>
      </c>
      <c r="W4410" s="11">
        <v>4</v>
      </c>
      <c r="X4410" s="11">
        <v>5.7</v>
      </c>
      <c r="Y4410" s="11">
        <v>2.35</v>
      </c>
      <c r="Z4410" s="12">
        <v>784</v>
      </c>
    </row>
    <row r="4411" spans="1:26" x14ac:dyDescent="0.25">
      <c r="A4411" s="8" t="s">
        <v>42</v>
      </c>
      <c r="B4411" s="9" t="s">
        <v>1559</v>
      </c>
      <c r="C4411" s="13">
        <v>2</v>
      </c>
      <c r="D4411" s="13">
        <v>90</v>
      </c>
      <c r="E4411" s="13">
        <v>134</v>
      </c>
      <c r="F4411" s="13">
        <v>354</v>
      </c>
      <c r="G4411" s="9" t="s">
        <v>4730</v>
      </c>
      <c r="H4411" s="13">
        <v>260000</v>
      </c>
      <c r="I4411" s="13"/>
      <c r="J4411" s="9" t="s">
        <v>497</v>
      </c>
      <c r="K4411" s="9"/>
      <c r="L4411" s="9"/>
      <c r="M4411" s="13"/>
      <c r="N4411" s="13"/>
      <c r="O4411" s="9"/>
      <c r="P4411" s="13"/>
      <c r="Q4411" s="13">
        <v>1</v>
      </c>
      <c r="R4411" s="9" t="s">
        <v>42</v>
      </c>
      <c r="S4411" s="9" t="s">
        <v>26</v>
      </c>
      <c r="T4411" s="9" t="s">
        <v>42</v>
      </c>
      <c r="U4411" s="13">
        <v>17000000</v>
      </c>
      <c r="V4411" s="13">
        <v>2016</v>
      </c>
      <c r="W4411" s="13">
        <v>454</v>
      </c>
      <c r="X4411" s="13">
        <v>9.1</v>
      </c>
      <c r="Y4411" s="13"/>
      <c r="Z4411" s="14">
        <v>0</v>
      </c>
    </row>
    <row r="4412" spans="1:26" x14ac:dyDescent="0.25">
      <c r="A4412" s="5" t="s">
        <v>20</v>
      </c>
      <c r="B4412" s="6" t="s">
        <v>2716</v>
      </c>
      <c r="C4412" s="11">
        <v>97</v>
      </c>
      <c r="D4412" s="11">
        <v>95</v>
      </c>
      <c r="E4412" s="11">
        <v>13000</v>
      </c>
      <c r="F4412" s="11">
        <v>82</v>
      </c>
      <c r="G4412" s="6" t="s">
        <v>4731</v>
      </c>
      <c r="H4412" s="11">
        <v>472</v>
      </c>
      <c r="I4412" s="11"/>
      <c r="J4412" s="6" t="s">
        <v>5513</v>
      </c>
      <c r="K4412" s="6" t="s">
        <v>5505</v>
      </c>
      <c r="L4412" s="6" t="s">
        <v>4459</v>
      </c>
      <c r="M4412" s="11" t="s">
        <v>2604</v>
      </c>
      <c r="N4412" s="11"/>
      <c r="O4412" s="6"/>
      <c r="P4412" s="11"/>
      <c r="Q4412" s="11">
        <v>161</v>
      </c>
      <c r="R4412" s="6" t="s">
        <v>25</v>
      </c>
      <c r="S4412" s="6" t="s">
        <v>26</v>
      </c>
      <c r="T4412" s="6" t="s">
        <v>1602</v>
      </c>
      <c r="U4412" s="11">
        <v>1696377</v>
      </c>
      <c r="V4412" s="11">
        <v>1945</v>
      </c>
      <c r="W4412" s="11">
        <v>239</v>
      </c>
      <c r="X4412" s="11">
        <v>7.6</v>
      </c>
      <c r="Y4412" s="11">
        <v>1.37</v>
      </c>
      <c r="Z4412" s="12">
        <v>0</v>
      </c>
    </row>
    <row r="4413" spans="1:26" x14ac:dyDescent="0.25">
      <c r="A4413" s="8" t="s">
        <v>20</v>
      </c>
      <c r="B4413" s="9" t="s">
        <v>2261</v>
      </c>
      <c r="C4413" s="13">
        <v>53</v>
      </c>
      <c r="D4413" s="13">
        <v>103</v>
      </c>
      <c r="E4413" s="13">
        <v>460</v>
      </c>
      <c r="F4413" s="13">
        <v>900</v>
      </c>
      <c r="G4413" s="9" t="s">
        <v>1302</v>
      </c>
      <c r="H4413" s="13">
        <v>991</v>
      </c>
      <c r="I4413" s="13">
        <v>5132222</v>
      </c>
      <c r="J4413" s="9" t="s">
        <v>1074</v>
      </c>
      <c r="K4413" s="9" t="s">
        <v>5505</v>
      </c>
      <c r="L4413" s="9" t="s">
        <v>4459</v>
      </c>
      <c r="M4413" s="13"/>
      <c r="N4413" s="13"/>
      <c r="O4413" s="9"/>
      <c r="P4413" s="13"/>
      <c r="Q4413" s="13">
        <v>83</v>
      </c>
      <c r="R4413" s="9" t="s">
        <v>25</v>
      </c>
      <c r="S4413" s="9" t="s">
        <v>121</v>
      </c>
      <c r="T4413" s="9" t="s">
        <v>249</v>
      </c>
      <c r="U4413" s="13">
        <v>2000000</v>
      </c>
      <c r="V4413" s="13">
        <v>1994</v>
      </c>
      <c r="W4413" s="13">
        <v>971</v>
      </c>
      <c r="X4413" s="13">
        <v>7.2</v>
      </c>
      <c r="Y4413" s="13">
        <v>1.85</v>
      </c>
      <c r="Z4413" s="14">
        <v>619</v>
      </c>
    </row>
    <row r="4414" spans="1:26" x14ac:dyDescent="0.25">
      <c r="A4414" s="5" t="s">
        <v>20</v>
      </c>
      <c r="B4414" s="6" t="s">
        <v>3296</v>
      </c>
      <c r="C4414" s="11">
        <v>106</v>
      </c>
      <c r="D4414" s="11">
        <v>110</v>
      </c>
      <c r="E4414" s="11">
        <v>787</v>
      </c>
      <c r="F4414" s="11">
        <v>642</v>
      </c>
      <c r="G4414" s="6" t="s">
        <v>3296</v>
      </c>
      <c r="H4414" s="11">
        <v>1000</v>
      </c>
      <c r="I4414" s="11">
        <v>2365931</v>
      </c>
      <c r="J4414" s="6" t="s">
        <v>599</v>
      </c>
      <c r="K4414" s="6" t="s">
        <v>5507</v>
      </c>
      <c r="L4414" s="6" t="s">
        <v>1074</v>
      </c>
      <c r="M4414" s="11" t="s">
        <v>4459</v>
      </c>
      <c r="N4414" s="11"/>
      <c r="O4414" s="6"/>
      <c r="P4414" s="11"/>
      <c r="Q4414" s="11">
        <v>318</v>
      </c>
      <c r="R4414" s="6" t="s">
        <v>25</v>
      </c>
      <c r="S4414" s="6" t="s">
        <v>26</v>
      </c>
      <c r="T4414" s="6" t="s">
        <v>249</v>
      </c>
      <c r="U4414" s="11">
        <v>1500000</v>
      </c>
      <c r="V4414" s="11">
        <v>1998</v>
      </c>
      <c r="W4414" s="11">
        <v>787</v>
      </c>
      <c r="X4414" s="11">
        <v>7.5</v>
      </c>
      <c r="Y4414" s="11">
        <v>1.85</v>
      </c>
      <c r="Z4414" s="12">
        <v>0</v>
      </c>
    </row>
    <row r="4415" spans="1:26" x14ac:dyDescent="0.25">
      <c r="A4415" s="8" t="s">
        <v>20</v>
      </c>
      <c r="B4415" s="9" t="s">
        <v>149</v>
      </c>
      <c r="C4415" s="13">
        <v>445</v>
      </c>
      <c r="D4415" s="13">
        <v>103</v>
      </c>
      <c r="E4415" s="13">
        <v>0</v>
      </c>
      <c r="F4415" s="13">
        <v>588</v>
      </c>
      <c r="G4415" s="9" t="s">
        <v>3821</v>
      </c>
      <c r="H4415" s="13">
        <v>852</v>
      </c>
      <c r="I4415" s="13">
        <v>53991137</v>
      </c>
      <c r="J4415" s="9" t="s">
        <v>478</v>
      </c>
      <c r="K4415" s="9" t="s">
        <v>1786</v>
      </c>
      <c r="L4415" s="9" t="s">
        <v>5505</v>
      </c>
      <c r="M4415" s="13" t="s">
        <v>2604</v>
      </c>
      <c r="N4415" s="13"/>
      <c r="O4415" s="9"/>
      <c r="P4415" s="13"/>
      <c r="Q4415" s="13">
        <v>752</v>
      </c>
      <c r="R4415" s="9" t="s">
        <v>25</v>
      </c>
      <c r="S4415" s="9" t="s">
        <v>26</v>
      </c>
      <c r="T4415" s="9" t="s">
        <v>27</v>
      </c>
      <c r="U4415" s="13">
        <v>1500000</v>
      </c>
      <c r="V4415" s="13">
        <v>2010</v>
      </c>
      <c r="W4415" s="13">
        <v>618</v>
      </c>
      <c r="X4415" s="13">
        <v>6.8</v>
      </c>
      <c r="Y4415" s="13">
        <v>2.35</v>
      </c>
      <c r="Z4415" s="14">
        <v>60000</v>
      </c>
    </row>
    <row r="4416" spans="1:26" x14ac:dyDescent="0.25">
      <c r="A4416" s="5" t="s">
        <v>20</v>
      </c>
      <c r="B4416" s="6" t="s">
        <v>4732</v>
      </c>
      <c r="C4416" s="11">
        <v>131</v>
      </c>
      <c r="D4416" s="11">
        <v>92</v>
      </c>
      <c r="E4416" s="11">
        <v>92</v>
      </c>
      <c r="F4416" s="11">
        <v>166</v>
      </c>
      <c r="G4416" s="6" t="s">
        <v>3001</v>
      </c>
      <c r="H4416" s="11">
        <v>752</v>
      </c>
      <c r="I4416" s="11"/>
      <c r="J4416" s="6" t="s">
        <v>599</v>
      </c>
      <c r="K4416" s="6" t="s">
        <v>5507</v>
      </c>
      <c r="L4416" s="6" t="s">
        <v>2970</v>
      </c>
      <c r="M4416" s="11" t="s">
        <v>2604</v>
      </c>
      <c r="N4416" s="11"/>
      <c r="O4416" s="6"/>
      <c r="P4416" s="11"/>
      <c r="Q4416" s="11">
        <v>148</v>
      </c>
      <c r="R4416" s="6" t="s">
        <v>25</v>
      </c>
      <c r="S4416" s="6" t="s">
        <v>26</v>
      </c>
      <c r="T4416" s="6" t="s">
        <v>249</v>
      </c>
      <c r="U4416" s="11">
        <v>1500000</v>
      </c>
      <c r="V4416" s="11">
        <v>1984</v>
      </c>
      <c r="W4416" s="11">
        <v>324</v>
      </c>
      <c r="X4416" s="11">
        <v>6.9</v>
      </c>
      <c r="Y4416" s="11">
        <v>1.85</v>
      </c>
      <c r="Z4416" s="12">
        <v>0</v>
      </c>
    </row>
    <row r="4417" spans="1:26" x14ac:dyDescent="0.25">
      <c r="A4417" s="8" t="s">
        <v>20</v>
      </c>
      <c r="B4417" s="9" t="s">
        <v>4733</v>
      </c>
      <c r="C4417" s="13">
        <v>94</v>
      </c>
      <c r="D4417" s="13">
        <v>114</v>
      </c>
      <c r="E4417" s="13">
        <v>44</v>
      </c>
      <c r="F4417" s="13">
        <v>7</v>
      </c>
      <c r="G4417" s="9" t="s">
        <v>4734</v>
      </c>
      <c r="H4417" s="13">
        <v>827</v>
      </c>
      <c r="I4417" s="13">
        <v>1221261</v>
      </c>
      <c r="J4417" s="9" t="s">
        <v>5507</v>
      </c>
      <c r="K4417" s="9" t="s">
        <v>1074</v>
      </c>
      <c r="L4417" s="9" t="s">
        <v>2604</v>
      </c>
      <c r="M4417" s="13"/>
      <c r="N4417" s="13"/>
      <c r="O4417" s="9"/>
      <c r="P4417" s="13"/>
      <c r="Q4417" s="13">
        <v>125</v>
      </c>
      <c r="R4417" s="9" t="s">
        <v>919</v>
      </c>
      <c r="S4417" s="9" t="s">
        <v>4291</v>
      </c>
      <c r="T4417" s="9" t="s">
        <v>249</v>
      </c>
      <c r="U4417" s="13">
        <v>1500000</v>
      </c>
      <c r="V4417" s="13">
        <v>2000</v>
      </c>
      <c r="W4417" s="13">
        <v>22</v>
      </c>
      <c r="X4417" s="13">
        <v>7.9</v>
      </c>
      <c r="Y4417" s="13">
        <v>1.85</v>
      </c>
      <c r="Z4417" s="14">
        <v>0</v>
      </c>
    </row>
    <row r="4418" spans="1:26" x14ac:dyDescent="0.25">
      <c r="A4418" s="5" t="s">
        <v>20</v>
      </c>
      <c r="B4418" s="6" t="s">
        <v>4735</v>
      </c>
      <c r="C4418" s="11">
        <v>105</v>
      </c>
      <c r="D4418" s="11">
        <v>101</v>
      </c>
      <c r="E4418" s="11">
        <v>4</v>
      </c>
      <c r="F4418" s="11">
        <v>0</v>
      </c>
      <c r="G4418" s="6" t="s">
        <v>4736</v>
      </c>
      <c r="H4418" s="11">
        <v>0</v>
      </c>
      <c r="I4418" s="11">
        <v>2408553</v>
      </c>
      <c r="J4418" s="6" t="s">
        <v>41</v>
      </c>
      <c r="K4418" s="6" t="s">
        <v>5508</v>
      </c>
      <c r="L4418" s="6"/>
      <c r="M4418" s="11"/>
      <c r="N4418" s="11"/>
      <c r="O4418" s="6"/>
      <c r="P4418" s="11"/>
      <c r="Q4418" s="11">
        <v>33</v>
      </c>
      <c r="R4418" s="6" t="s">
        <v>2841</v>
      </c>
      <c r="S4418" s="6" t="s">
        <v>4589</v>
      </c>
      <c r="T4418" s="6" t="s">
        <v>27</v>
      </c>
      <c r="U4418" s="11"/>
      <c r="V4418" s="11">
        <v>2012</v>
      </c>
      <c r="W4418" s="11">
        <v>0</v>
      </c>
      <c r="X4418" s="11">
        <v>7.6</v>
      </c>
      <c r="Y4418" s="11">
        <v>1.85</v>
      </c>
      <c r="Z4418" s="12">
        <v>0</v>
      </c>
    </row>
    <row r="4419" spans="1:26" x14ac:dyDescent="0.25">
      <c r="A4419" s="8" t="s">
        <v>20</v>
      </c>
      <c r="B4419" s="9" t="s">
        <v>4737</v>
      </c>
      <c r="C4419" s="13">
        <v>75</v>
      </c>
      <c r="D4419" s="13">
        <v>112</v>
      </c>
      <c r="E4419" s="13">
        <v>58</v>
      </c>
      <c r="F4419" s="13">
        <v>42</v>
      </c>
      <c r="G4419" s="9" t="s">
        <v>1301</v>
      </c>
      <c r="H4419" s="13">
        <v>552</v>
      </c>
      <c r="I4419" s="13">
        <v>712294</v>
      </c>
      <c r="J4419" s="9" t="s">
        <v>1074</v>
      </c>
      <c r="K4419" s="9"/>
      <c r="L4419" s="9"/>
      <c r="M4419" s="13"/>
      <c r="N4419" s="13"/>
      <c r="O4419" s="9"/>
      <c r="P4419" s="13"/>
      <c r="Q4419" s="13">
        <v>68</v>
      </c>
      <c r="R4419" s="9" t="s">
        <v>25</v>
      </c>
      <c r="S4419" s="9" t="s">
        <v>26</v>
      </c>
      <c r="T4419" s="9" t="s">
        <v>249</v>
      </c>
      <c r="U4419" s="13">
        <v>1500000</v>
      </c>
      <c r="V4419" s="13">
        <v>2005</v>
      </c>
      <c r="W4419" s="13">
        <v>265</v>
      </c>
      <c r="X4419" s="13">
        <v>6.7</v>
      </c>
      <c r="Y4419" s="13">
        <v>1.66</v>
      </c>
      <c r="Z4419" s="14">
        <v>608</v>
      </c>
    </row>
    <row r="4420" spans="1:26" x14ac:dyDescent="0.25">
      <c r="A4420" s="5" t="s">
        <v>20</v>
      </c>
      <c r="B4420" s="6" t="s">
        <v>4738</v>
      </c>
      <c r="C4420" s="11">
        <v>97</v>
      </c>
      <c r="D4420" s="11">
        <v>104</v>
      </c>
      <c r="E4420" s="11">
        <v>38</v>
      </c>
      <c r="F4420" s="11">
        <v>690</v>
      </c>
      <c r="G4420" s="6" t="s">
        <v>1462</v>
      </c>
      <c r="H4420" s="11">
        <v>801</v>
      </c>
      <c r="I4420" s="11">
        <v>3447339</v>
      </c>
      <c r="J4420" s="6" t="s">
        <v>599</v>
      </c>
      <c r="K4420" s="6" t="s">
        <v>4459</v>
      </c>
      <c r="L4420" s="6"/>
      <c r="M4420" s="11"/>
      <c r="N4420" s="11"/>
      <c r="O4420" s="6"/>
      <c r="P4420" s="11"/>
      <c r="Q4420" s="11">
        <v>79</v>
      </c>
      <c r="R4420" s="6" t="s">
        <v>25</v>
      </c>
      <c r="S4420" s="6" t="s">
        <v>26</v>
      </c>
      <c r="T4420" s="6" t="s">
        <v>249</v>
      </c>
      <c r="U4420" s="11">
        <v>1500000</v>
      </c>
      <c r="V4420" s="11">
        <v>2013</v>
      </c>
      <c r="W4420" s="11">
        <v>727</v>
      </c>
      <c r="X4420" s="11">
        <v>5.8</v>
      </c>
      <c r="Y4420" s="11">
        <v>1.78</v>
      </c>
      <c r="Z4420" s="12">
        <v>0</v>
      </c>
    </row>
    <row r="4421" spans="1:26" x14ac:dyDescent="0.25">
      <c r="A4421" s="8" t="s">
        <v>20</v>
      </c>
      <c r="B4421" s="9" t="s">
        <v>4214</v>
      </c>
      <c r="C4421" s="13">
        <v>37</v>
      </c>
      <c r="D4421" s="13">
        <v>99</v>
      </c>
      <c r="E4421" s="13">
        <v>675</v>
      </c>
      <c r="F4421" s="13">
        <v>164</v>
      </c>
      <c r="G4421" s="9" t="s">
        <v>4739</v>
      </c>
      <c r="H4421" s="13">
        <v>902</v>
      </c>
      <c r="I4421" s="13">
        <v>418953</v>
      </c>
      <c r="J4421" s="9" t="s">
        <v>5507</v>
      </c>
      <c r="K4421" s="9" t="s">
        <v>1074</v>
      </c>
      <c r="L4421" s="9" t="s">
        <v>2604</v>
      </c>
      <c r="M4421" s="13"/>
      <c r="N4421" s="13"/>
      <c r="O4421" s="9"/>
      <c r="P4421" s="13"/>
      <c r="Q4421" s="13">
        <v>93</v>
      </c>
      <c r="R4421" s="9" t="s">
        <v>25</v>
      </c>
      <c r="S4421" s="9" t="s">
        <v>538</v>
      </c>
      <c r="T4421" s="9" t="s">
        <v>249</v>
      </c>
      <c r="U4421" s="13">
        <v>1500000</v>
      </c>
      <c r="V4421" s="13">
        <v>1993</v>
      </c>
      <c r="W4421" s="13">
        <v>424</v>
      </c>
      <c r="X4421" s="13">
        <v>6.5</v>
      </c>
      <c r="Y4421" s="13">
        <v>1.85</v>
      </c>
      <c r="Z4421" s="14">
        <v>853</v>
      </c>
    </row>
    <row r="4422" spans="1:26" x14ac:dyDescent="0.25">
      <c r="A4422" s="5" t="s">
        <v>309</v>
      </c>
      <c r="B4422" s="6" t="s">
        <v>4740</v>
      </c>
      <c r="C4422" s="11">
        <v>84</v>
      </c>
      <c r="D4422" s="11">
        <v>98</v>
      </c>
      <c r="E4422" s="11">
        <v>21</v>
      </c>
      <c r="F4422" s="11">
        <v>76</v>
      </c>
      <c r="G4422" s="6" t="s">
        <v>4741</v>
      </c>
      <c r="H4422" s="11">
        <v>33000</v>
      </c>
      <c r="I4422" s="11">
        <v>406035</v>
      </c>
      <c r="J4422" s="6" t="s">
        <v>1074</v>
      </c>
      <c r="K4422" s="6"/>
      <c r="L4422" s="6"/>
      <c r="M4422" s="11"/>
      <c r="N4422" s="11"/>
      <c r="O4422" s="6"/>
      <c r="P4422" s="11"/>
      <c r="Q4422" s="11">
        <v>159</v>
      </c>
      <c r="R4422" s="6" t="s">
        <v>25</v>
      </c>
      <c r="S4422" s="6" t="s">
        <v>26</v>
      </c>
      <c r="T4422" s="6" t="s">
        <v>249</v>
      </c>
      <c r="U4422" s="11">
        <v>1500000</v>
      </c>
      <c r="V4422" s="11">
        <v>2001</v>
      </c>
      <c r="W4422" s="11">
        <v>243</v>
      </c>
      <c r="X4422" s="11">
        <v>7.2</v>
      </c>
      <c r="Y4422" s="11">
        <v>1.66</v>
      </c>
      <c r="Z4422" s="12">
        <v>0</v>
      </c>
    </row>
    <row r="4423" spans="1:26" x14ac:dyDescent="0.25">
      <c r="A4423" s="8" t="s">
        <v>20</v>
      </c>
      <c r="B4423" s="9" t="s">
        <v>1561</v>
      </c>
      <c r="C4423" s="13">
        <v>88</v>
      </c>
      <c r="D4423" s="13">
        <v>107</v>
      </c>
      <c r="E4423" s="13">
        <v>234</v>
      </c>
      <c r="F4423" s="13">
        <v>442</v>
      </c>
      <c r="G4423" s="9" t="s">
        <v>4242</v>
      </c>
      <c r="H4423" s="13">
        <v>947</v>
      </c>
      <c r="I4423" s="13">
        <v>402820</v>
      </c>
      <c r="J4423" s="9" t="s">
        <v>1074</v>
      </c>
      <c r="K4423" s="9" t="s">
        <v>4459</v>
      </c>
      <c r="L4423" s="9"/>
      <c r="M4423" s="13"/>
      <c r="N4423" s="13"/>
      <c r="O4423" s="9"/>
      <c r="P4423" s="13"/>
      <c r="Q4423" s="13">
        <v>57</v>
      </c>
      <c r="R4423" s="9" t="s">
        <v>25</v>
      </c>
      <c r="S4423" s="9" t="s">
        <v>26</v>
      </c>
      <c r="T4423" s="9" t="s">
        <v>249</v>
      </c>
      <c r="U4423" s="13"/>
      <c r="V4423" s="13">
        <v>2007</v>
      </c>
      <c r="W4423" s="13">
        <v>530</v>
      </c>
      <c r="X4423" s="13">
        <v>6.9</v>
      </c>
      <c r="Y4423" s="13">
        <v>2.35</v>
      </c>
      <c r="Z4423" s="14">
        <v>415</v>
      </c>
    </row>
    <row r="4424" spans="1:26" x14ac:dyDescent="0.25">
      <c r="A4424" s="5" t="s">
        <v>20</v>
      </c>
      <c r="B4424" s="6" t="s">
        <v>4742</v>
      </c>
      <c r="C4424" s="11">
        <v>6</v>
      </c>
      <c r="D4424" s="11">
        <v>93</v>
      </c>
      <c r="E4424" s="11">
        <v>6</v>
      </c>
      <c r="F4424" s="11">
        <v>56</v>
      </c>
      <c r="G4424" s="6" t="s">
        <v>4743</v>
      </c>
      <c r="H4424" s="11">
        <v>393</v>
      </c>
      <c r="I4424" s="11"/>
      <c r="J4424" s="6" t="s">
        <v>497</v>
      </c>
      <c r="K4424" s="6" t="s">
        <v>1786</v>
      </c>
      <c r="L4424" s="6" t="s">
        <v>2604</v>
      </c>
      <c r="M4424" s="11"/>
      <c r="N4424" s="11"/>
      <c r="O4424" s="6"/>
      <c r="P4424" s="11"/>
      <c r="Q4424" s="11">
        <v>3</v>
      </c>
      <c r="R4424" s="6" t="s">
        <v>25</v>
      </c>
      <c r="S4424" s="6" t="s">
        <v>26</v>
      </c>
      <c r="T4424" s="6" t="s">
        <v>249</v>
      </c>
      <c r="U4424" s="11">
        <v>1500000</v>
      </c>
      <c r="V4424" s="11">
        <v>2014</v>
      </c>
      <c r="W4424" s="11">
        <v>191</v>
      </c>
      <c r="X4424" s="11">
        <v>5.5</v>
      </c>
      <c r="Y4424" s="11">
        <v>2.35</v>
      </c>
      <c r="Z4424" s="12">
        <v>307</v>
      </c>
    </row>
    <row r="4425" spans="1:26" x14ac:dyDescent="0.25">
      <c r="A4425" s="8" t="s">
        <v>20</v>
      </c>
      <c r="B4425" s="9" t="s">
        <v>3137</v>
      </c>
      <c r="C4425" s="13">
        <v>127</v>
      </c>
      <c r="D4425" s="13">
        <v>100</v>
      </c>
      <c r="E4425" s="13">
        <v>122</v>
      </c>
      <c r="F4425" s="13">
        <v>83</v>
      </c>
      <c r="G4425" s="9" t="s">
        <v>2754</v>
      </c>
      <c r="H4425" s="13">
        <v>210</v>
      </c>
      <c r="I4425" s="13">
        <v>373967</v>
      </c>
      <c r="J4425" s="9" t="s">
        <v>1786</v>
      </c>
      <c r="K4425" s="9" t="s">
        <v>5505</v>
      </c>
      <c r="L4425" s="9"/>
      <c r="M4425" s="13"/>
      <c r="N4425" s="13"/>
      <c r="O4425" s="9"/>
      <c r="P4425" s="13"/>
      <c r="Q4425" s="13">
        <v>481</v>
      </c>
      <c r="R4425" s="9" t="s">
        <v>25</v>
      </c>
      <c r="S4425" s="9" t="s">
        <v>26</v>
      </c>
      <c r="T4425" s="9" t="s">
        <v>249</v>
      </c>
      <c r="U4425" s="13">
        <v>1500000</v>
      </c>
      <c r="V4425" s="13">
        <v>2001</v>
      </c>
      <c r="W4425" s="13">
        <v>148</v>
      </c>
      <c r="X4425" s="13">
        <v>6.5</v>
      </c>
      <c r="Y4425" s="13">
        <v>2.35</v>
      </c>
      <c r="Z4425" s="14">
        <v>0</v>
      </c>
    </row>
    <row r="4426" spans="1:26" x14ac:dyDescent="0.25">
      <c r="A4426" s="5" t="s">
        <v>20</v>
      </c>
      <c r="B4426" s="6" t="s">
        <v>185</v>
      </c>
      <c r="C4426" s="11">
        <v>32</v>
      </c>
      <c r="D4426" s="11">
        <v>80</v>
      </c>
      <c r="E4426" s="11">
        <v>522</v>
      </c>
      <c r="F4426" s="11">
        <v>423</v>
      </c>
      <c r="G4426" s="6" t="s">
        <v>185</v>
      </c>
      <c r="H4426" s="11">
        <v>813</v>
      </c>
      <c r="I4426" s="11">
        <v>194568</v>
      </c>
      <c r="J4426" s="6" t="s">
        <v>599</v>
      </c>
      <c r="K4426" s="6" t="s">
        <v>4459</v>
      </c>
      <c r="L4426" s="6"/>
      <c r="M4426" s="11"/>
      <c r="N4426" s="11"/>
      <c r="O4426" s="6"/>
      <c r="P4426" s="11"/>
      <c r="Q4426" s="11">
        <v>28</v>
      </c>
      <c r="R4426" s="6" t="s">
        <v>25</v>
      </c>
      <c r="S4426" s="6" t="s">
        <v>26</v>
      </c>
      <c r="T4426" s="6" t="s">
        <v>249</v>
      </c>
      <c r="U4426" s="11">
        <v>1500000</v>
      </c>
      <c r="V4426" s="11">
        <v>2006</v>
      </c>
      <c r="W4426" s="11">
        <v>522</v>
      </c>
      <c r="X4426" s="11">
        <v>6.2</v>
      </c>
      <c r="Y4426" s="11">
        <v>1.85</v>
      </c>
      <c r="Z4426" s="12">
        <v>0</v>
      </c>
    </row>
    <row r="4427" spans="1:26" x14ac:dyDescent="0.25">
      <c r="A4427" s="8" t="s">
        <v>20</v>
      </c>
      <c r="B4427" s="9" t="s">
        <v>4744</v>
      </c>
      <c r="C4427" s="13">
        <v>8</v>
      </c>
      <c r="D4427" s="13">
        <v>94</v>
      </c>
      <c r="E4427" s="13">
        <v>13</v>
      </c>
      <c r="F4427" s="13">
        <v>616</v>
      </c>
      <c r="G4427" s="9" t="s">
        <v>1781</v>
      </c>
      <c r="H4427" s="13">
        <v>1000</v>
      </c>
      <c r="I4427" s="13"/>
      <c r="J4427" s="9" t="s">
        <v>1074</v>
      </c>
      <c r="K4427" s="9" t="s">
        <v>4118</v>
      </c>
      <c r="L4427" s="9"/>
      <c r="M4427" s="13"/>
      <c r="N4427" s="13"/>
      <c r="O4427" s="9"/>
      <c r="P4427" s="13"/>
      <c r="Q4427" s="13">
        <v>14</v>
      </c>
      <c r="R4427" s="9" t="s">
        <v>25</v>
      </c>
      <c r="S4427" s="9" t="s">
        <v>26</v>
      </c>
      <c r="T4427" s="9" t="s">
        <v>27</v>
      </c>
      <c r="U4427" s="13"/>
      <c r="V4427" s="13">
        <v>2010</v>
      </c>
      <c r="W4427" s="13">
        <v>826</v>
      </c>
      <c r="X4427" s="13">
        <v>6.7</v>
      </c>
      <c r="Y4427" s="13"/>
      <c r="Z4427" s="14">
        <v>0</v>
      </c>
    </row>
    <row r="4428" spans="1:26" x14ac:dyDescent="0.25">
      <c r="A4428" s="5" t="s">
        <v>20</v>
      </c>
      <c r="B4428" s="6" t="s">
        <v>4745</v>
      </c>
      <c r="C4428" s="11">
        <v>229</v>
      </c>
      <c r="D4428" s="11">
        <v>93</v>
      </c>
      <c r="E4428" s="11">
        <v>134</v>
      </c>
      <c r="F4428" s="11">
        <v>488</v>
      </c>
      <c r="G4428" s="6" t="s">
        <v>3199</v>
      </c>
      <c r="H4428" s="11">
        <v>936</v>
      </c>
      <c r="I4428" s="11"/>
      <c r="J4428" s="6" t="s">
        <v>599</v>
      </c>
      <c r="K4428" s="6" t="s">
        <v>1786</v>
      </c>
      <c r="L4428" s="6"/>
      <c r="M4428" s="11"/>
      <c r="N4428" s="11"/>
      <c r="O4428" s="6"/>
      <c r="P4428" s="11"/>
      <c r="Q4428" s="11">
        <v>235</v>
      </c>
      <c r="R4428" s="6" t="s">
        <v>25</v>
      </c>
      <c r="S4428" s="6" t="s">
        <v>26</v>
      </c>
      <c r="T4428" s="6" t="s">
        <v>249</v>
      </c>
      <c r="U4428" s="11">
        <v>1500000</v>
      </c>
      <c r="V4428" s="11">
        <v>2006</v>
      </c>
      <c r="W4428" s="11">
        <v>935</v>
      </c>
      <c r="X4428" s="11">
        <v>5.7</v>
      </c>
      <c r="Y4428" s="11">
        <v>1.85</v>
      </c>
      <c r="Z4428" s="12">
        <v>0</v>
      </c>
    </row>
    <row r="4429" spans="1:26" x14ac:dyDescent="0.25">
      <c r="A4429" s="8" t="s">
        <v>309</v>
      </c>
      <c r="B4429" s="9" t="s">
        <v>4746</v>
      </c>
      <c r="C4429" s="13">
        <v>120</v>
      </c>
      <c r="D4429" s="13">
        <v>87</v>
      </c>
      <c r="E4429" s="13">
        <v>0</v>
      </c>
      <c r="F4429" s="13">
        <v>8</v>
      </c>
      <c r="G4429" s="9" t="s">
        <v>4747</v>
      </c>
      <c r="H4429" s="13">
        <v>309</v>
      </c>
      <c r="I4429" s="13">
        <v>163245</v>
      </c>
      <c r="J4429" s="9" t="s">
        <v>599</v>
      </c>
      <c r="K4429" s="9" t="s">
        <v>1074</v>
      </c>
      <c r="L4429" s="9" t="s">
        <v>4118</v>
      </c>
      <c r="M4429" s="13"/>
      <c r="N4429" s="13"/>
      <c r="O4429" s="9"/>
      <c r="P4429" s="13"/>
      <c r="Q4429" s="13">
        <v>211</v>
      </c>
      <c r="R4429" s="9" t="s">
        <v>25</v>
      </c>
      <c r="S4429" s="9" t="s">
        <v>26</v>
      </c>
      <c r="T4429" s="9" t="s">
        <v>126</v>
      </c>
      <c r="U4429" s="13">
        <v>1500000</v>
      </c>
      <c r="V4429" s="13">
        <v>1936</v>
      </c>
      <c r="W4429" s="13">
        <v>8</v>
      </c>
      <c r="X4429" s="13">
        <v>8.6</v>
      </c>
      <c r="Y4429" s="13">
        <v>1.37</v>
      </c>
      <c r="Z4429" s="14">
        <v>0</v>
      </c>
    </row>
    <row r="4430" spans="1:26" x14ac:dyDescent="0.25">
      <c r="A4430" s="5" t="s">
        <v>20</v>
      </c>
      <c r="B4430" s="6" t="s">
        <v>4748</v>
      </c>
      <c r="C4430" s="11">
        <v>31</v>
      </c>
      <c r="D4430" s="11">
        <v>91</v>
      </c>
      <c r="E4430" s="11">
        <v>18</v>
      </c>
      <c r="F4430" s="11">
        <v>597</v>
      </c>
      <c r="G4430" s="6" t="s">
        <v>1795</v>
      </c>
      <c r="H4430" s="11">
        <v>954</v>
      </c>
      <c r="I4430" s="11">
        <v>119841</v>
      </c>
      <c r="J4430" s="6" t="s">
        <v>1074</v>
      </c>
      <c r="K4430" s="6"/>
      <c r="L4430" s="6"/>
      <c r="M4430" s="11"/>
      <c r="N4430" s="11"/>
      <c r="O4430" s="6"/>
      <c r="P4430" s="11"/>
      <c r="Q4430" s="11">
        <v>55</v>
      </c>
      <c r="R4430" s="6" t="s">
        <v>25</v>
      </c>
      <c r="S4430" s="6" t="s">
        <v>26</v>
      </c>
      <c r="T4430" s="6" t="s">
        <v>54</v>
      </c>
      <c r="U4430" s="11">
        <v>1500000</v>
      </c>
      <c r="V4430" s="11">
        <v>2002</v>
      </c>
      <c r="W4430" s="11">
        <v>767</v>
      </c>
      <c r="X4430" s="11">
        <v>6.5</v>
      </c>
      <c r="Y4430" s="11">
        <v>1.85</v>
      </c>
      <c r="Z4430" s="12">
        <v>304</v>
      </c>
    </row>
    <row r="4431" spans="1:26" x14ac:dyDescent="0.25">
      <c r="A4431" s="8" t="s">
        <v>20</v>
      </c>
      <c r="B4431" s="9" t="s">
        <v>1760</v>
      </c>
      <c r="C4431" s="13">
        <v>100</v>
      </c>
      <c r="D4431" s="13">
        <v>84</v>
      </c>
      <c r="E4431" s="13">
        <v>0</v>
      </c>
      <c r="F4431" s="13">
        <v>158</v>
      </c>
      <c r="G4431" s="9" t="s">
        <v>4294</v>
      </c>
      <c r="H4431" s="13">
        <v>634</v>
      </c>
      <c r="I4431" s="13">
        <v>173066</v>
      </c>
      <c r="J4431" s="9" t="s">
        <v>599</v>
      </c>
      <c r="K4431" s="9" t="s">
        <v>478</v>
      </c>
      <c r="L4431" s="9"/>
      <c r="M4431" s="13"/>
      <c r="N4431" s="13"/>
      <c r="O4431" s="9"/>
      <c r="P4431" s="13"/>
      <c r="Q4431" s="13">
        <v>88</v>
      </c>
      <c r="R4431" s="9" t="s">
        <v>25</v>
      </c>
      <c r="S4431" s="9" t="s">
        <v>26</v>
      </c>
      <c r="T4431" s="9" t="s">
        <v>249</v>
      </c>
      <c r="U4431" s="13">
        <v>1500000</v>
      </c>
      <c r="V4431" s="13">
        <v>2007</v>
      </c>
      <c r="W4431" s="13">
        <v>328</v>
      </c>
      <c r="X4431" s="13">
        <v>6.3</v>
      </c>
      <c r="Y4431" s="13">
        <v>1.85</v>
      </c>
      <c r="Z4431" s="14">
        <v>0</v>
      </c>
    </row>
    <row r="4432" spans="1:26" x14ac:dyDescent="0.25">
      <c r="A4432" s="5" t="s">
        <v>20</v>
      </c>
      <c r="B4432" s="6" t="s">
        <v>3253</v>
      </c>
      <c r="C4432" s="11">
        <v>14</v>
      </c>
      <c r="D4432" s="11">
        <v>90</v>
      </c>
      <c r="E4432" s="11">
        <v>7</v>
      </c>
      <c r="F4432" s="11">
        <v>424</v>
      </c>
      <c r="G4432" s="6" t="s">
        <v>4030</v>
      </c>
      <c r="H4432" s="11">
        <v>890</v>
      </c>
      <c r="I4432" s="11">
        <v>92362</v>
      </c>
      <c r="J4432" s="6" t="s">
        <v>599</v>
      </c>
      <c r="K4432" s="6" t="s">
        <v>1074</v>
      </c>
      <c r="L4432" s="6"/>
      <c r="M4432" s="11"/>
      <c r="N4432" s="11"/>
      <c r="O4432" s="6"/>
      <c r="P4432" s="11"/>
      <c r="Q4432" s="11">
        <v>5</v>
      </c>
      <c r="R4432" s="6" t="s">
        <v>25</v>
      </c>
      <c r="S4432" s="6" t="s">
        <v>26</v>
      </c>
      <c r="T4432" s="6" t="s">
        <v>27</v>
      </c>
      <c r="U4432" s="11">
        <v>1500000</v>
      </c>
      <c r="V4432" s="11">
        <v>2005</v>
      </c>
      <c r="W4432" s="11">
        <v>597</v>
      </c>
      <c r="X4432" s="11">
        <v>4.3</v>
      </c>
      <c r="Y4432" s="11">
        <v>1.85</v>
      </c>
      <c r="Z4432" s="12">
        <v>68</v>
      </c>
    </row>
    <row r="4433" spans="1:26" x14ac:dyDescent="0.25">
      <c r="A4433" s="8" t="s">
        <v>20</v>
      </c>
      <c r="B4433" s="9" t="s">
        <v>4749</v>
      </c>
      <c r="C4433" s="13">
        <v>14</v>
      </c>
      <c r="D4433" s="13">
        <v>98</v>
      </c>
      <c r="E4433" s="13">
        <v>102</v>
      </c>
      <c r="F4433" s="13">
        <v>360</v>
      </c>
      <c r="G4433" s="9" t="s">
        <v>4750</v>
      </c>
      <c r="H4433" s="13">
        <v>563</v>
      </c>
      <c r="I4433" s="13">
        <v>105943</v>
      </c>
      <c r="J4433" s="9" t="s">
        <v>599</v>
      </c>
      <c r="K4433" s="9"/>
      <c r="L4433" s="9"/>
      <c r="M4433" s="13"/>
      <c r="N4433" s="13"/>
      <c r="O4433" s="9"/>
      <c r="P4433" s="13"/>
      <c r="Q4433" s="13">
        <v>11</v>
      </c>
      <c r="R4433" s="9" t="s">
        <v>25</v>
      </c>
      <c r="S4433" s="9" t="s">
        <v>26</v>
      </c>
      <c r="T4433" s="9" t="s">
        <v>42</v>
      </c>
      <c r="U4433" s="13">
        <v>1500000</v>
      </c>
      <c r="V4433" s="13">
        <v>2015</v>
      </c>
      <c r="W4433" s="13">
        <v>485</v>
      </c>
      <c r="X4433" s="13">
        <v>6.1</v>
      </c>
      <c r="Y4433" s="13"/>
      <c r="Z4433" s="14">
        <v>212</v>
      </c>
    </row>
    <row r="4434" spans="1:26" x14ac:dyDescent="0.25">
      <c r="A4434" s="5" t="s">
        <v>20</v>
      </c>
      <c r="B4434" s="6" t="s">
        <v>3365</v>
      </c>
      <c r="C4434" s="11">
        <v>39</v>
      </c>
      <c r="D4434" s="11">
        <v>108</v>
      </c>
      <c r="E4434" s="11">
        <v>60</v>
      </c>
      <c r="F4434" s="11">
        <v>121</v>
      </c>
      <c r="G4434" s="6" t="s">
        <v>4751</v>
      </c>
      <c r="H4434" s="11">
        <v>826</v>
      </c>
      <c r="I4434" s="11"/>
      <c r="J4434" s="6" t="s">
        <v>1074</v>
      </c>
      <c r="K4434" s="6" t="s">
        <v>2909</v>
      </c>
      <c r="L4434" s="6" t="s">
        <v>4459</v>
      </c>
      <c r="M4434" s="11"/>
      <c r="N4434" s="11"/>
      <c r="O4434" s="6"/>
      <c r="P4434" s="11"/>
      <c r="Q4434" s="11">
        <v>26</v>
      </c>
      <c r="R4434" s="6" t="s">
        <v>25</v>
      </c>
      <c r="S4434" s="6" t="s">
        <v>26</v>
      </c>
      <c r="T4434" s="6" t="s">
        <v>249</v>
      </c>
      <c r="U4434" s="11">
        <v>1500000</v>
      </c>
      <c r="V4434" s="11">
        <v>2005</v>
      </c>
      <c r="W4434" s="11">
        <v>189</v>
      </c>
      <c r="X4434" s="11">
        <v>6</v>
      </c>
      <c r="Y4434" s="11">
        <v>1.85</v>
      </c>
      <c r="Z4434" s="12">
        <v>216</v>
      </c>
    </row>
    <row r="4435" spans="1:26" x14ac:dyDescent="0.25">
      <c r="A4435" s="8" t="s">
        <v>20</v>
      </c>
      <c r="B4435" s="9" t="s">
        <v>3677</v>
      </c>
      <c r="C4435" s="13">
        <v>35</v>
      </c>
      <c r="D4435" s="13">
        <v>124</v>
      </c>
      <c r="E4435" s="13">
        <v>407</v>
      </c>
      <c r="F4435" s="13">
        <v>7</v>
      </c>
      <c r="G4435" s="9" t="s">
        <v>4752</v>
      </c>
      <c r="H4435" s="13">
        <v>38</v>
      </c>
      <c r="I4435" s="13">
        <v>183490</v>
      </c>
      <c r="J4435" s="9" t="s">
        <v>1074</v>
      </c>
      <c r="K4435" s="9" t="s">
        <v>5508</v>
      </c>
      <c r="L4435" s="9"/>
      <c r="M4435" s="13"/>
      <c r="N4435" s="13"/>
      <c r="O4435" s="9"/>
      <c r="P4435" s="13"/>
      <c r="Q4435" s="13">
        <v>8</v>
      </c>
      <c r="R4435" s="9" t="s">
        <v>25</v>
      </c>
      <c r="S4435" s="9" t="s">
        <v>26</v>
      </c>
      <c r="T4435" s="9" t="s">
        <v>249</v>
      </c>
      <c r="U4435" s="13">
        <v>1700000</v>
      </c>
      <c r="V4435" s="13">
        <v>2010</v>
      </c>
      <c r="W4435" s="13">
        <v>8</v>
      </c>
      <c r="X4435" s="13">
        <v>5.8</v>
      </c>
      <c r="Y4435" s="13"/>
      <c r="Z4435" s="14">
        <v>594</v>
      </c>
    </row>
    <row r="4436" spans="1:26" x14ac:dyDescent="0.25">
      <c r="A4436" s="5" t="s">
        <v>20</v>
      </c>
      <c r="B4436" s="6" t="s">
        <v>4753</v>
      </c>
      <c r="C4436" s="11">
        <v>178</v>
      </c>
      <c r="D4436" s="11">
        <v>95</v>
      </c>
      <c r="E4436" s="11">
        <v>49</v>
      </c>
      <c r="F4436" s="11">
        <v>57</v>
      </c>
      <c r="G4436" s="6" t="s">
        <v>4754</v>
      </c>
      <c r="H4436" s="11">
        <v>413</v>
      </c>
      <c r="I4436" s="11">
        <v>3478</v>
      </c>
      <c r="J4436" s="6" t="s">
        <v>478</v>
      </c>
      <c r="K4436" s="6" t="s">
        <v>1786</v>
      </c>
      <c r="L4436" s="6"/>
      <c r="M4436" s="11"/>
      <c r="N4436" s="11"/>
      <c r="O4436" s="6"/>
      <c r="P4436" s="11"/>
      <c r="Q4436" s="11">
        <v>142</v>
      </c>
      <c r="R4436" s="6" t="s">
        <v>25</v>
      </c>
      <c r="S4436" s="6" t="s">
        <v>121</v>
      </c>
      <c r="T4436" s="6" t="s">
        <v>1430</v>
      </c>
      <c r="U4436" s="11">
        <v>1500000</v>
      </c>
      <c r="V4436" s="11">
        <v>2008</v>
      </c>
      <c r="W4436" s="11">
        <v>98</v>
      </c>
      <c r="X4436" s="11">
        <v>6.7</v>
      </c>
      <c r="Y4436" s="11">
        <v>2.35</v>
      </c>
      <c r="Z4436" s="12">
        <v>0</v>
      </c>
    </row>
    <row r="4437" spans="1:26" x14ac:dyDescent="0.25">
      <c r="A4437" s="8" t="s">
        <v>20</v>
      </c>
      <c r="B4437" s="9" t="s">
        <v>4755</v>
      </c>
      <c r="C4437" s="13">
        <v>46</v>
      </c>
      <c r="D4437" s="13">
        <v>90</v>
      </c>
      <c r="E4437" s="13">
        <v>7</v>
      </c>
      <c r="F4437" s="13">
        <v>711</v>
      </c>
      <c r="G4437" s="9" t="s">
        <v>2146</v>
      </c>
      <c r="H4437" s="13">
        <v>87000</v>
      </c>
      <c r="I4437" s="13">
        <v>52166</v>
      </c>
      <c r="J4437" s="9" t="s">
        <v>1074</v>
      </c>
      <c r="K4437" s="9"/>
      <c r="L4437" s="9"/>
      <c r="M4437" s="13"/>
      <c r="N4437" s="13"/>
      <c r="O4437" s="9"/>
      <c r="P4437" s="13"/>
      <c r="Q4437" s="13">
        <v>22</v>
      </c>
      <c r="R4437" s="9" t="s">
        <v>25</v>
      </c>
      <c r="S4437" s="9" t="s">
        <v>26</v>
      </c>
      <c r="T4437" s="9" t="s">
        <v>249</v>
      </c>
      <c r="U4437" s="13">
        <v>2000000</v>
      </c>
      <c r="V4437" s="13">
        <v>2008</v>
      </c>
      <c r="W4437" s="13">
        <v>781</v>
      </c>
      <c r="X4437" s="13">
        <v>6.7</v>
      </c>
      <c r="Y4437" s="13">
        <v>2.35</v>
      </c>
      <c r="Z4437" s="14">
        <v>371</v>
      </c>
    </row>
    <row r="4438" spans="1:26" x14ac:dyDescent="0.25">
      <c r="A4438" s="5" t="s">
        <v>20</v>
      </c>
      <c r="B4438" s="6" t="s">
        <v>4756</v>
      </c>
      <c r="C4438" s="11"/>
      <c r="D4438" s="11">
        <v>93</v>
      </c>
      <c r="E4438" s="11">
        <v>228</v>
      </c>
      <c r="F4438" s="11">
        <v>134</v>
      </c>
      <c r="G4438" s="6" t="s">
        <v>4756</v>
      </c>
      <c r="H4438" s="11">
        <v>310</v>
      </c>
      <c r="I4438" s="11"/>
      <c r="J4438" s="6" t="s">
        <v>599</v>
      </c>
      <c r="K4438" s="6" t="s">
        <v>1074</v>
      </c>
      <c r="L4438" s="6" t="s">
        <v>4459</v>
      </c>
      <c r="M4438" s="11"/>
      <c r="N4438" s="11"/>
      <c r="O4438" s="6"/>
      <c r="P4438" s="11"/>
      <c r="Q4438" s="11"/>
      <c r="R4438" s="6" t="s">
        <v>25</v>
      </c>
      <c r="S4438" s="6" t="s">
        <v>26</v>
      </c>
      <c r="T4438" s="6" t="s">
        <v>42</v>
      </c>
      <c r="U4438" s="11">
        <v>1500000</v>
      </c>
      <c r="V4438" s="11">
        <v>2015</v>
      </c>
      <c r="W4438" s="11">
        <v>228</v>
      </c>
      <c r="X4438" s="11">
        <v>7.6</v>
      </c>
      <c r="Y4438" s="11"/>
      <c r="Z4438" s="12">
        <v>132</v>
      </c>
    </row>
    <row r="4439" spans="1:26" x14ac:dyDescent="0.25">
      <c r="A4439" s="8" t="s">
        <v>20</v>
      </c>
      <c r="B4439" s="9" t="s">
        <v>3067</v>
      </c>
      <c r="C4439" s="13">
        <v>234</v>
      </c>
      <c r="D4439" s="13">
        <v>101</v>
      </c>
      <c r="E4439" s="13">
        <v>0</v>
      </c>
      <c r="F4439" s="13">
        <v>721</v>
      </c>
      <c r="G4439" s="9" t="s">
        <v>3444</v>
      </c>
      <c r="H4439" s="13">
        <v>1000</v>
      </c>
      <c r="I4439" s="13">
        <v>1163508</v>
      </c>
      <c r="J4439" s="9" t="s">
        <v>1074</v>
      </c>
      <c r="K4439" s="9" t="s">
        <v>478</v>
      </c>
      <c r="L4439" s="9" t="s">
        <v>1786</v>
      </c>
      <c r="M4439" s="13" t="s">
        <v>2604</v>
      </c>
      <c r="N4439" s="13"/>
      <c r="O4439" s="9"/>
      <c r="P4439" s="13"/>
      <c r="Q4439" s="13">
        <v>166</v>
      </c>
      <c r="R4439" s="9" t="s">
        <v>25</v>
      </c>
      <c r="S4439" s="9" t="s">
        <v>26</v>
      </c>
      <c r="T4439" s="9" t="s">
        <v>249</v>
      </c>
      <c r="U4439" s="13">
        <v>2500000</v>
      </c>
      <c r="V4439" s="13">
        <v>2012</v>
      </c>
      <c r="W4439" s="13">
        <v>725</v>
      </c>
      <c r="X4439" s="13">
        <v>5.0999999999999996</v>
      </c>
      <c r="Y4439" s="13">
        <v>2.35</v>
      </c>
      <c r="Z4439" s="14">
        <v>15000</v>
      </c>
    </row>
    <row r="4440" spans="1:26" x14ac:dyDescent="0.25">
      <c r="A4440" s="5" t="s">
        <v>20</v>
      </c>
      <c r="B4440" s="6" t="s">
        <v>4757</v>
      </c>
      <c r="C4440" s="11">
        <v>166</v>
      </c>
      <c r="D4440" s="11">
        <v>107</v>
      </c>
      <c r="E4440" s="11">
        <v>3</v>
      </c>
      <c r="F4440" s="11">
        <v>28</v>
      </c>
      <c r="G4440" s="6" t="s">
        <v>4758</v>
      </c>
      <c r="H4440" s="11">
        <v>61</v>
      </c>
      <c r="I4440" s="11"/>
      <c r="J4440" s="6" t="s">
        <v>599</v>
      </c>
      <c r="K4440" s="6" t="s">
        <v>1786</v>
      </c>
      <c r="L4440" s="6" t="s">
        <v>5505</v>
      </c>
      <c r="M4440" s="11"/>
      <c r="N4440" s="11"/>
      <c r="O4440" s="6"/>
      <c r="P4440" s="11"/>
      <c r="Q4440" s="11">
        <v>83</v>
      </c>
      <c r="R4440" s="6" t="s">
        <v>25</v>
      </c>
      <c r="S4440" s="6" t="s">
        <v>87</v>
      </c>
      <c r="T4440" s="6" t="s">
        <v>1430</v>
      </c>
      <c r="U4440" s="11">
        <v>350000</v>
      </c>
      <c r="V4440" s="11">
        <v>2014</v>
      </c>
      <c r="W4440" s="11">
        <v>46</v>
      </c>
      <c r="X4440" s="11">
        <v>6.8</v>
      </c>
      <c r="Y4440" s="11">
        <v>2.35</v>
      </c>
      <c r="Z4440" s="12">
        <v>10000</v>
      </c>
    </row>
    <row r="4441" spans="1:26" x14ac:dyDescent="0.25">
      <c r="A4441" s="8" t="s">
        <v>20</v>
      </c>
      <c r="B4441" s="9" t="s">
        <v>4759</v>
      </c>
      <c r="C4441" s="13">
        <v>56</v>
      </c>
      <c r="D4441" s="13">
        <v>20</v>
      </c>
      <c r="E4441" s="13">
        <v>21</v>
      </c>
      <c r="F4441" s="13">
        <v>0</v>
      </c>
      <c r="G4441" s="9" t="s">
        <v>4760</v>
      </c>
      <c r="H4441" s="13">
        <v>0</v>
      </c>
      <c r="I4441" s="13"/>
      <c r="J4441" s="9" t="s">
        <v>41</v>
      </c>
      <c r="K4441" s="9"/>
      <c r="L4441" s="9"/>
      <c r="M4441" s="13"/>
      <c r="N4441" s="13"/>
      <c r="O4441" s="9"/>
      <c r="P4441" s="13"/>
      <c r="Q4441" s="13">
        <v>70</v>
      </c>
      <c r="R4441" s="9" t="s">
        <v>25</v>
      </c>
      <c r="S4441" s="9" t="s">
        <v>26</v>
      </c>
      <c r="T4441" s="9" t="s">
        <v>1430</v>
      </c>
      <c r="U4441" s="13">
        <v>1500000</v>
      </c>
      <c r="V4441" s="13">
        <v>2005</v>
      </c>
      <c r="W4441" s="13">
        <v>0</v>
      </c>
      <c r="X4441" s="13">
        <v>6.8</v>
      </c>
      <c r="Y4441" s="13">
        <v>1.85</v>
      </c>
      <c r="Z4441" s="14">
        <v>0</v>
      </c>
    </row>
    <row r="4442" spans="1:26" x14ac:dyDescent="0.25">
      <c r="A4442" s="5" t="s">
        <v>20</v>
      </c>
      <c r="B4442" s="6" t="s">
        <v>4761</v>
      </c>
      <c r="C4442" s="11">
        <v>16</v>
      </c>
      <c r="D4442" s="11">
        <v>87</v>
      </c>
      <c r="E4442" s="11">
        <v>0</v>
      </c>
      <c r="F4442" s="11">
        <v>108</v>
      </c>
      <c r="G4442" s="6" t="s">
        <v>4762</v>
      </c>
      <c r="H4442" s="11">
        <v>199</v>
      </c>
      <c r="I4442" s="11"/>
      <c r="J4442" s="6" t="s">
        <v>1074</v>
      </c>
      <c r="K4442" s="6" t="s">
        <v>478</v>
      </c>
      <c r="L4442" s="6" t="s">
        <v>4459</v>
      </c>
      <c r="M4442" s="11"/>
      <c r="N4442" s="11"/>
      <c r="O4442" s="6"/>
      <c r="P4442" s="11"/>
      <c r="Q4442" s="11">
        <v>10</v>
      </c>
      <c r="R4442" s="6" t="s">
        <v>25</v>
      </c>
      <c r="S4442" s="6" t="s">
        <v>121</v>
      </c>
      <c r="T4442" s="6" t="s">
        <v>42</v>
      </c>
      <c r="U4442" s="11">
        <v>1500000</v>
      </c>
      <c r="V4442" s="11">
        <v>2005</v>
      </c>
      <c r="W4442" s="11">
        <v>134</v>
      </c>
      <c r="X4442" s="11">
        <v>6.8</v>
      </c>
      <c r="Y4442" s="11"/>
      <c r="Z4442" s="12">
        <v>193</v>
      </c>
    </row>
    <row r="4443" spans="1:26" x14ac:dyDescent="0.25">
      <c r="A4443" s="8" t="s">
        <v>42</v>
      </c>
      <c r="B4443" s="9" t="s">
        <v>4763</v>
      </c>
      <c r="C4443" s="13">
        <v>9</v>
      </c>
      <c r="D4443" s="13">
        <v>98</v>
      </c>
      <c r="E4443" s="13">
        <v>11</v>
      </c>
      <c r="F4443" s="13">
        <v>636</v>
      </c>
      <c r="G4443" s="9" t="s">
        <v>861</v>
      </c>
      <c r="H4443" s="13">
        <v>979</v>
      </c>
      <c r="I4443" s="13"/>
      <c r="J4443" s="9" t="s">
        <v>599</v>
      </c>
      <c r="K4443" s="9" t="s">
        <v>1074</v>
      </c>
      <c r="L4443" s="9"/>
      <c r="M4443" s="13"/>
      <c r="N4443" s="13"/>
      <c r="O4443" s="9"/>
      <c r="P4443" s="13"/>
      <c r="Q4443" s="13">
        <v>7</v>
      </c>
      <c r="R4443" s="9" t="s">
        <v>25</v>
      </c>
      <c r="S4443" s="9" t="s">
        <v>26</v>
      </c>
      <c r="T4443" s="9" t="s">
        <v>249</v>
      </c>
      <c r="U4443" s="13">
        <v>1500000</v>
      </c>
      <c r="V4443" s="13">
        <v>2013</v>
      </c>
      <c r="W4443" s="13">
        <v>975</v>
      </c>
      <c r="X4443" s="13">
        <v>6.3</v>
      </c>
      <c r="Y4443" s="13">
        <v>1.89</v>
      </c>
      <c r="Z4443" s="14">
        <v>283</v>
      </c>
    </row>
    <row r="4444" spans="1:26" x14ac:dyDescent="0.25">
      <c r="A4444" s="5" t="s">
        <v>20</v>
      </c>
      <c r="B4444" s="6" t="s">
        <v>4764</v>
      </c>
      <c r="C4444" s="11">
        <v>18</v>
      </c>
      <c r="D4444" s="11">
        <v>112</v>
      </c>
      <c r="E4444" s="11">
        <v>34</v>
      </c>
      <c r="F4444" s="11">
        <v>71</v>
      </c>
      <c r="G4444" s="6" t="s">
        <v>4765</v>
      </c>
      <c r="H4444" s="11">
        <v>129</v>
      </c>
      <c r="I4444" s="11"/>
      <c r="J4444" s="6" t="s">
        <v>599</v>
      </c>
      <c r="K4444" s="6" t="s">
        <v>1074</v>
      </c>
      <c r="L4444" s="6"/>
      <c r="M4444" s="11"/>
      <c r="N4444" s="11"/>
      <c r="O4444" s="6"/>
      <c r="P4444" s="11"/>
      <c r="Q4444" s="11">
        <v>13</v>
      </c>
      <c r="R4444" s="6" t="s">
        <v>25</v>
      </c>
      <c r="S4444" s="6" t="s">
        <v>2303</v>
      </c>
      <c r="T4444" s="6" t="s">
        <v>1430</v>
      </c>
      <c r="U4444" s="11">
        <v>5000000</v>
      </c>
      <c r="V4444" s="11">
        <v>2014</v>
      </c>
      <c r="W4444" s="11">
        <v>98</v>
      </c>
      <c r="X4444" s="11">
        <v>7.1</v>
      </c>
      <c r="Y4444" s="11">
        <v>2.35</v>
      </c>
      <c r="Z4444" s="12">
        <v>0</v>
      </c>
    </row>
    <row r="4445" spans="1:26" x14ac:dyDescent="0.25">
      <c r="A4445" s="8" t="s">
        <v>20</v>
      </c>
      <c r="B4445" s="9" t="s">
        <v>4766</v>
      </c>
      <c r="C4445" s="13">
        <v>4</v>
      </c>
      <c r="D4445" s="13">
        <v>82</v>
      </c>
      <c r="E4445" s="13">
        <v>65</v>
      </c>
      <c r="F4445" s="13">
        <v>146</v>
      </c>
      <c r="G4445" s="9" t="s">
        <v>4767</v>
      </c>
      <c r="H4445" s="13">
        <v>341</v>
      </c>
      <c r="I4445" s="13"/>
      <c r="J4445" s="9" t="s">
        <v>2970</v>
      </c>
      <c r="K4445" s="9"/>
      <c r="L4445" s="9"/>
      <c r="M4445" s="13"/>
      <c r="N4445" s="13"/>
      <c r="O4445" s="9"/>
      <c r="P4445" s="13"/>
      <c r="Q4445" s="13">
        <v>10</v>
      </c>
      <c r="R4445" s="9" t="s">
        <v>25</v>
      </c>
      <c r="S4445" s="9" t="s">
        <v>121</v>
      </c>
      <c r="T4445" s="9" t="s">
        <v>42</v>
      </c>
      <c r="U4445" s="13">
        <v>1500000</v>
      </c>
      <c r="V4445" s="13">
        <v>2014</v>
      </c>
      <c r="W4445" s="13">
        <v>265</v>
      </c>
      <c r="X4445" s="13">
        <v>2.8</v>
      </c>
      <c r="Y4445" s="13"/>
      <c r="Z4445" s="14">
        <v>236</v>
      </c>
    </row>
    <row r="4446" spans="1:26" x14ac:dyDescent="0.25">
      <c r="A4446" s="5" t="s">
        <v>20</v>
      </c>
      <c r="B4446" s="6" t="s">
        <v>4768</v>
      </c>
      <c r="C4446" s="11"/>
      <c r="D4446" s="11">
        <v>102</v>
      </c>
      <c r="E4446" s="11">
        <v>5</v>
      </c>
      <c r="F4446" s="11">
        <v>259</v>
      </c>
      <c r="G4446" s="6" t="s">
        <v>656</v>
      </c>
      <c r="H4446" s="11">
        <v>3000</v>
      </c>
      <c r="I4446" s="11"/>
      <c r="J4446" s="6" t="s">
        <v>599</v>
      </c>
      <c r="K4446" s="6" t="s">
        <v>1074</v>
      </c>
      <c r="L4446" s="6" t="s">
        <v>4118</v>
      </c>
      <c r="M4446" s="11"/>
      <c r="N4446" s="11"/>
      <c r="O4446" s="6"/>
      <c r="P4446" s="11"/>
      <c r="Q4446" s="11">
        <v>1</v>
      </c>
      <c r="R4446" s="6" t="s">
        <v>25</v>
      </c>
      <c r="S4446" s="6" t="s">
        <v>26</v>
      </c>
      <c r="T4446" s="6" t="s">
        <v>27</v>
      </c>
      <c r="U4446" s="11">
        <v>2000000</v>
      </c>
      <c r="V4446" s="11">
        <v>2015</v>
      </c>
      <c r="W4446" s="11">
        <v>660</v>
      </c>
      <c r="X4446" s="11">
        <v>8.1999999999999993</v>
      </c>
      <c r="Y4446" s="11">
        <v>1.85</v>
      </c>
      <c r="Z4446" s="12">
        <v>232</v>
      </c>
    </row>
    <row r="4447" spans="1:26" x14ac:dyDescent="0.25">
      <c r="A4447" s="8" t="s">
        <v>20</v>
      </c>
      <c r="B4447" s="9" t="s">
        <v>4769</v>
      </c>
      <c r="C4447" s="13">
        <v>6</v>
      </c>
      <c r="D4447" s="13">
        <v>97</v>
      </c>
      <c r="E4447" s="13">
        <v>764</v>
      </c>
      <c r="F4447" s="13">
        <v>492</v>
      </c>
      <c r="G4447" s="9" t="s">
        <v>2462</v>
      </c>
      <c r="H4447" s="13">
        <v>835</v>
      </c>
      <c r="I4447" s="13"/>
      <c r="J4447" s="9" t="s">
        <v>497</v>
      </c>
      <c r="K4447" s="9" t="s">
        <v>5507</v>
      </c>
      <c r="L4447" s="9" t="s">
        <v>2604</v>
      </c>
      <c r="M4447" s="13"/>
      <c r="N4447" s="13"/>
      <c r="O4447" s="9"/>
      <c r="P4447" s="13"/>
      <c r="Q4447" s="13">
        <v>18</v>
      </c>
      <c r="R4447" s="9" t="s">
        <v>25</v>
      </c>
      <c r="S4447" s="9" t="s">
        <v>26</v>
      </c>
      <c r="T4447" s="9" t="s">
        <v>42</v>
      </c>
      <c r="U4447" s="13">
        <v>1500000</v>
      </c>
      <c r="V4447" s="13">
        <v>2015</v>
      </c>
      <c r="W4447" s="13">
        <v>522</v>
      </c>
      <c r="X4447" s="13">
        <v>3.1</v>
      </c>
      <c r="Y4447" s="13">
        <v>2.35</v>
      </c>
      <c r="Z4447" s="14">
        <v>402</v>
      </c>
    </row>
    <row r="4448" spans="1:26" x14ac:dyDescent="0.25">
      <c r="A4448" s="5" t="s">
        <v>20</v>
      </c>
      <c r="B4448" s="6" t="s">
        <v>353</v>
      </c>
      <c r="C4448" s="11">
        <v>387</v>
      </c>
      <c r="D4448" s="11">
        <v>130</v>
      </c>
      <c r="E4448" s="11">
        <v>188</v>
      </c>
      <c r="F4448" s="11">
        <v>1000</v>
      </c>
      <c r="G4448" s="6" t="s">
        <v>604</v>
      </c>
      <c r="H4448" s="11">
        <v>10000</v>
      </c>
      <c r="I4448" s="11">
        <v>80033643</v>
      </c>
      <c r="J4448" s="6" t="s">
        <v>497</v>
      </c>
      <c r="K4448" s="6" t="s">
        <v>5507</v>
      </c>
      <c r="L4448" s="6" t="s">
        <v>5505</v>
      </c>
      <c r="M4448" s="11" t="s">
        <v>2604</v>
      </c>
      <c r="N4448" s="11"/>
      <c r="O4448" s="6"/>
      <c r="P4448" s="11"/>
      <c r="Q4448" s="11">
        <v>448</v>
      </c>
      <c r="R4448" s="6" t="s">
        <v>25</v>
      </c>
      <c r="S4448" s="6" t="s">
        <v>26</v>
      </c>
      <c r="T4448" s="6" t="s">
        <v>27</v>
      </c>
      <c r="U4448" s="11">
        <v>60000000</v>
      </c>
      <c r="V4448" s="11">
        <v>2012</v>
      </c>
      <c r="W4448" s="11">
        <v>3000</v>
      </c>
      <c r="X4448" s="11">
        <v>7</v>
      </c>
      <c r="Y4448" s="11">
        <v>2.35</v>
      </c>
      <c r="Z4448" s="12">
        <v>38000</v>
      </c>
    </row>
    <row r="4449" spans="1:26" x14ac:dyDescent="0.25">
      <c r="A4449" s="8" t="s">
        <v>20</v>
      </c>
      <c r="B4449" s="9" t="s">
        <v>4770</v>
      </c>
      <c r="C4449" s="13">
        <v>35</v>
      </c>
      <c r="D4449" s="13">
        <v>101</v>
      </c>
      <c r="E4449" s="13">
        <v>37</v>
      </c>
      <c r="F4449" s="13">
        <v>56</v>
      </c>
      <c r="G4449" s="9" t="s">
        <v>4771</v>
      </c>
      <c r="H4449" s="13">
        <v>501</v>
      </c>
      <c r="I4449" s="13"/>
      <c r="J4449" s="9" t="s">
        <v>1074</v>
      </c>
      <c r="K4449" s="9" t="s">
        <v>1786</v>
      </c>
      <c r="L4449" s="9" t="s">
        <v>5505</v>
      </c>
      <c r="M4449" s="13" t="s">
        <v>2604</v>
      </c>
      <c r="N4449" s="13"/>
      <c r="O4449" s="9"/>
      <c r="P4449" s="13"/>
      <c r="Q4449" s="13">
        <v>42</v>
      </c>
      <c r="R4449" s="9" t="s">
        <v>25</v>
      </c>
      <c r="S4449" s="9" t="s">
        <v>26</v>
      </c>
      <c r="T4449" s="9" t="s">
        <v>1430</v>
      </c>
      <c r="U4449" s="13">
        <v>1500000</v>
      </c>
      <c r="V4449" s="13">
        <v>2015</v>
      </c>
      <c r="W4449" s="13">
        <v>418</v>
      </c>
      <c r="X4449" s="13">
        <v>3.3</v>
      </c>
      <c r="Y4449" s="13"/>
      <c r="Z4449" s="14">
        <v>750</v>
      </c>
    </row>
    <row r="4450" spans="1:26" x14ac:dyDescent="0.25">
      <c r="A4450" s="5" t="s">
        <v>20</v>
      </c>
      <c r="B4450" s="6" t="s">
        <v>4772</v>
      </c>
      <c r="C4450" s="11">
        <v>27</v>
      </c>
      <c r="D4450" s="11">
        <v>93</v>
      </c>
      <c r="E4450" s="11">
        <v>9</v>
      </c>
      <c r="F4450" s="11">
        <v>485</v>
      </c>
      <c r="G4450" s="6" t="s">
        <v>3457</v>
      </c>
      <c r="H4450" s="11">
        <v>708</v>
      </c>
      <c r="I4450" s="11"/>
      <c r="J4450" s="6" t="s">
        <v>497</v>
      </c>
      <c r="K4450" s="6" t="s">
        <v>1786</v>
      </c>
      <c r="L4450" s="6" t="s">
        <v>2604</v>
      </c>
      <c r="M4450" s="11"/>
      <c r="N4450" s="11"/>
      <c r="O4450" s="6"/>
      <c r="P4450" s="11"/>
      <c r="Q4450" s="11">
        <v>2</v>
      </c>
      <c r="R4450" s="6" t="s">
        <v>25</v>
      </c>
      <c r="S4450" s="6" t="s">
        <v>26</v>
      </c>
      <c r="T4450" s="6" t="s">
        <v>249</v>
      </c>
      <c r="U4450" s="11">
        <v>2000000</v>
      </c>
      <c r="V4450" s="11">
        <v>2015</v>
      </c>
      <c r="W4450" s="11">
        <v>571</v>
      </c>
      <c r="X4450" s="11">
        <v>3.6</v>
      </c>
      <c r="Y4450" s="11"/>
      <c r="Z4450" s="12">
        <v>135</v>
      </c>
    </row>
    <row r="4451" spans="1:26" x14ac:dyDescent="0.25">
      <c r="A4451" s="8" t="s">
        <v>20</v>
      </c>
      <c r="B4451" s="9" t="s">
        <v>4773</v>
      </c>
      <c r="C4451" s="13">
        <v>145</v>
      </c>
      <c r="D4451" s="13">
        <v>83</v>
      </c>
      <c r="E4451" s="13">
        <v>0</v>
      </c>
      <c r="F4451" s="13">
        <v>31</v>
      </c>
      <c r="G4451" s="9" t="s">
        <v>4774</v>
      </c>
      <c r="H4451" s="13">
        <v>82</v>
      </c>
      <c r="I4451" s="13">
        <v>184925485</v>
      </c>
      <c r="J4451" s="9" t="s">
        <v>2809</v>
      </c>
      <c r="K4451" s="9" t="s">
        <v>4118</v>
      </c>
      <c r="L4451" s="9" t="s">
        <v>478</v>
      </c>
      <c r="M4451" s="13" t="s">
        <v>3976</v>
      </c>
      <c r="N4451" s="13"/>
      <c r="O4451" s="9"/>
      <c r="P4451" s="13"/>
      <c r="Q4451" s="13">
        <v>204</v>
      </c>
      <c r="R4451" s="9" t="s">
        <v>25</v>
      </c>
      <c r="S4451" s="9" t="s">
        <v>26</v>
      </c>
      <c r="T4451" s="9" t="s">
        <v>1704</v>
      </c>
      <c r="U4451" s="13">
        <v>2000000</v>
      </c>
      <c r="V4451" s="13">
        <v>1937</v>
      </c>
      <c r="W4451" s="13">
        <v>47</v>
      </c>
      <c r="X4451" s="13">
        <v>7.7</v>
      </c>
      <c r="Y4451" s="13">
        <v>1.37</v>
      </c>
      <c r="Z4451" s="14">
        <v>0</v>
      </c>
    </row>
    <row r="4452" spans="1:26" x14ac:dyDescent="0.25">
      <c r="A4452" s="5" t="s">
        <v>20</v>
      </c>
      <c r="B4452" s="6" t="s">
        <v>4775</v>
      </c>
      <c r="C4452" s="11">
        <v>78</v>
      </c>
      <c r="D4452" s="11">
        <v>106</v>
      </c>
      <c r="E4452" s="11">
        <v>33</v>
      </c>
      <c r="F4452" s="11">
        <v>3</v>
      </c>
      <c r="G4452" s="6" t="s">
        <v>4776</v>
      </c>
      <c r="H4452" s="11">
        <v>341</v>
      </c>
      <c r="I4452" s="11">
        <v>304124</v>
      </c>
      <c r="J4452" s="6" t="s">
        <v>1074</v>
      </c>
      <c r="K4452" s="6"/>
      <c r="L4452" s="6"/>
      <c r="M4452" s="11"/>
      <c r="N4452" s="11"/>
      <c r="O4452" s="6"/>
      <c r="P4452" s="11"/>
      <c r="Q4452" s="11">
        <v>37</v>
      </c>
      <c r="R4452" s="6" t="s">
        <v>919</v>
      </c>
      <c r="S4452" s="6" t="s">
        <v>4291</v>
      </c>
      <c r="T4452" s="6" t="s">
        <v>249</v>
      </c>
      <c r="U4452" s="11">
        <v>1400000</v>
      </c>
      <c r="V4452" s="11">
        <v>2004</v>
      </c>
      <c r="W4452" s="11">
        <v>5</v>
      </c>
      <c r="X4452" s="11">
        <v>6.7</v>
      </c>
      <c r="Y4452" s="11">
        <v>1.85</v>
      </c>
      <c r="Z4452" s="12">
        <v>57</v>
      </c>
    </row>
    <row r="4453" spans="1:26" x14ac:dyDescent="0.25">
      <c r="A4453" s="8" t="s">
        <v>20</v>
      </c>
      <c r="B4453" s="9" t="s">
        <v>4777</v>
      </c>
      <c r="C4453" s="13">
        <v>10</v>
      </c>
      <c r="D4453" s="13">
        <v>113</v>
      </c>
      <c r="E4453" s="13">
        <v>74</v>
      </c>
      <c r="F4453" s="13">
        <v>387</v>
      </c>
      <c r="G4453" s="9" t="s">
        <v>4066</v>
      </c>
      <c r="H4453" s="13">
        <v>984</v>
      </c>
      <c r="I4453" s="13"/>
      <c r="J4453" s="9" t="s">
        <v>3495</v>
      </c>
      <c r="K4453" s="9"/>
      <c r="L4453" s="9"/>
      <c r="M4453" s="13"/>
      <c r="N4453" s="13"/>
      <c r="O4453" s="9"/>
      <c r="P4453" s="13"/>
      <c r="Q4453" s="13">
        <v>41</v>
      </c>
      <c r="R4453" s="9" t="s">
        <v>25</v>
      </c>
      <c r="S4453" s="9" t="s">
        <v>34</v>
      </c>
      <c r="T4453" s="9" t="s">
        <v>54</v>
      </c>
      <c r="U4453" s="13">
        <v>1455000</v>
      </c>
      <c r="V4453" s="13">
        <v>1968</v>
      </c>
      <c r="W4453" s="13">
        <v>423</v>
      </c>
      <c r="X4453" s="13">
        <v>5.5</v>
      </c>
      <c r="Y4453" s="13">
        <v>2.35</v>
      </c>
      <c r="Z4453" s="14">
        <v>209</v>
      </c>
    </row>
    <row r="4454" spans="1:26" x14ac:dyDescent="0.25">
      <c r="A4454" s="5" t="s">
        <v>20</v>
      </c>
      <c r="B4454" s="6" t="s">
        <v>4778</v>
      </c>
      <c r="C4454" s="11">
        <v>60</v>
      </c>
      <c r="D4454" s="11">
        <v>94</v>
      </c>
      <c r="E4454" s="11">
        <v>87</v>
      </c>
      <c r="F4454" s="11">
        <v>37</v>
      </c>
      <c r="G4454" s="6" t="s">
        <v>4779</v>
      </c>
      <c r="H4454" s="11">
        <v>87</v>
      </c>
      <c r="I4454" s="11">
        <v>36830</v>
      </c>
      <c r="J4454" s="6" t="s">
        <v>378</v>
      </c>
      <c r="K4454" s="6" t="s">
        <v>599</v>
      </c>
      <c r="L4454" s="6" t="s">
        <v>1786</v>
      </c>
      <c r="M4454" s="11"/>
      <c r="N4454" s="11"/>
      <c r="O4454" s="6"/>
      <c r="P4454" s="11"/>
      <c r="Q4454" s="11">
        <v>63</v>
      </c>
      <c r="R4454" s="6" t="s">
        <v>25</v>
      </c>
      <c r="S4454" s="6" t="s">
        <v>34</v>
      </c>
      <c r="T4454" s="6" t="s">
        <v>27</v>
      </c>
      <c r="U4454" s="11">
        <v>1400000</v>
      </c>
      <c r="V4454" s="11">
        <v>2004</v>
      </c>
      <c r="W4454" s="11">
        <v>70</v>
      </c>
      <c r="X4454" s="11">
        <v>6.6</v>
      </c>
      <c r="Y4454" s="11">
        <v>1.85</v>
      </c>
      <c r="Z4454" s="12">
        <v>400</v>
      </c>
    </row>
    <row r="4455" spans="1:26" x14ac:dyDescent="0.25">
      <c r="A4455" s="8" t="s">
        <v>20</v>
      </c>
      <c r="B4455" s="9" t="s">
        <v>4780</v>
      </c>
      <c r="C4455" s="13">
        <v>9</v>
      </c>
      <c r="D4455" s="13">
        <v>101</v>
      </c>
      <c r="E4455" s="13">
        <v>20</v>
      </c>
      <c r="F4455" s="13">
        <v>256</v>
      </c>
      <c r="G4455" s="9" t="s">
        <v>4781</v>
      </c>
      <c r="H4455" s="13">
        <v>1000</v>
      </c>
      <c r="I4455" s="13"/>
      <c r="J4455" s="9" t="s">
        <v>1074</v>
      </c>
      <c r="K4455" s="9"/>
      <c r="L4455" s="9"/>
      <c r="M4455" s="13"/>
      <c r="N4455" s="13"/>
      <c r="O4455" s="9"/>
      <c r="P4455" s="13"/>
      <c r="Q4455" s="13">
        <v>8</v>
      </c>
      <c r="R4455" s="9" t="s">
        <v>25</v>
      </c>
      <c r="S4455" s="9" t="s">
        <v>26</v>
      </c>
      <c r="T4455" s="9" t="s">
        <v>54</v>
      </c>
      <c r="U4455" s="13">
        <v>2000000</v>
      </c>
      <c r="V4455" s="13">
        <v>2016</v>
      </c>
      <c r="W4455" s="13">
        <v>301</v>
      </c>
      <c r="X4455" s="13">
        <v>4.8</v>
      </c>
      <c r="Y4455" s="13">
        <v>2.35</v>
      </c>
      <c r="Z4455" s="14">
        <v>724</v>
      </c>
    </row>
    <row r="4456" spans="1:26" x14ac:dyDescent="0.25">
      <c r="A4456" s="5" t="s">
        <v>20</v>
      </c>
      <c r="B4456" s="6" t="s">
        <v>3929</v>
      </c>
      <c r="C4456" s="11">
        <v>63</v>
      </c>
      <c r="D4456" s="11">
        <v>99</v>
      </c>
      <c r="E4456" s="11">
        <v>10</v>
      </c>
      <c r="F4456" s="11">
        <v>295</v>
      </c>
      <c r="G4456" s="6" t="s">
        <v>4782</v>
      </c>
      <c r="H4456" s="11">
        <v>756</v>
      </c>
      <c r="I4456" s="11"/>
      <c r="J4456" s="6" t="s">
        <v>1786</v>
      </c>
      <c r="K4456" s="6" t="s">
        <v>2604</v>
      </c>
      <c r="L4456" s="6"/>
      <c r="M4456" s="11"/>
      <c r="N4456" s="11"/>
      <c r="O4456" s="6"/>
      <c r="P4456" s="11"/>
      <c r="Q4456" s="11">
        <v>33</v>
      </c>
      <c r="R4456" s="6" t="s">
        <v>25</v>
      </c>
      <c r="S4456" s="6" t="s">
        <v>121</v>
      </c>
      <c r="T4456" s="6" t="s">
        <v>42</v>
      </c>
      <c r="U4456" s="11">
        <v>3150000</v>
      </c>
      <c r="V4456" s="11">
        <v>2014</v>
      </c>
      <c r="W4456" s="11">
        <v>382</v>
      </c>
      <c r="X4456" s="11">
        <v>5.5</v>
      </c>
      <c r="Y4456" s="11">
        <v>2.35</v>
      </c>
      <c r="Z4456" s="12">
        <v>969</v>
      </c>
    </row>
    <row r="4457" spans="1:26" x14ac:dyDescent="0.25">
      <c r="A4457" s="8" t="s">
        <v>20</v>
      </c>
      <c r="B4457" s="9" t="s">
        <v>69</v>
      </c>
      <c r="C4457" s="13">
        <v>92</v>
      </c>
      <c r="D4457" s="13">
        <v>76</v>
      </c>
      <c r="E4457" s="13">
        <v>412</v>
      </c>
      <c r="F4457" s="13">
        <v>3</v>
      </c>
      <c r="G4457" s="9" t="s">
        <v>4783</v>
      </c>
      <c r="H4457" s="13">
        <v>412</v>
      </c>
      <c r="I4457" s="13">
        <v>231186</v>
      </c>
      <c r="J4457" s="9" t="s">
        <v>5507</v>
      </c>
      <c r="K4457" s="9" t="s">
        <v>4459</v>
      </c>
      <c r="L4457" s="9" t="s">
        <v>2604</v>
      </c>
      <c r="M4457" s="13"/>
      <c r="N4457" s="13"/>
      <c r="O4457" s="9"/>
      <c r="P4457" s="13"/>
      <c r="Q4457" s="13">
        <v>16</v>
      </c>
      <c r="R4457" s="9" t="s">
        <v>537</v>
      </c>
      <c r="S4457" s="9" t="s">
        <v>538</v>
      </c>
      <c r="T4457" s="9" t="s">
        <v>249</v>
      </c>
      <c r="U4457" s="13"/>
      <c r="V4457" s="13">
        <v>2014</v>
      </c>
      <c r="W4457" s="13">
        <v>4</v>
      </c>
      <c r="X4457" s="13">
        <v>6.3</v>
      </c>
      <c r="Y4457" s="13">
        <v>1.33</v>
      </c>
      <c r="Z4457" s="14">
        <v>389</v>
      </c>
    </row>
    <row r="4458" spans="1:26" x14ac:dyDescent="0.25">
      <c r="A4458" s="5" t="s">
        <v>20</v>
      </c>
      <c r="B4458" s="6" t="s">
        <v>4784</v>
      </c>
      <c r="C4458" s="11">
        <v>4</v>
      </c>
      <c r="D4458" s="11">
        <v>91</v>
      </c>
      <c r="E4458" s="11">
        <v>58</v>
      </c>
      <c r="F4458" s="11">
        <v>69</v>
      </c>
      <c r="G4458" s="6" t="s">
        <v>4785</v>
      </c>
      <c r="H4458" s="11">
        <v>847</v>
      </c>
      <c r="I4458" s="11"/>
      <c r="J4458" s="6" t="s">
        <v>1786</v>
      </c>
      <c r="K4458" s="6" t="s">
        <v>2604</v>
      </c>
      <c r="L4458" s="6"/>
      <c r="M4458" s="11"/>
      <c r="N4458" s="11"/>
      <c r="O4458" s="6"/>
      <c r="P4458" s="11"/>
      <c r="Q4458" s="11">
        <v>6</v>
      </c>
      <c r="R4458" s="6" t="s">
        <v>25</v>
      </c>
      <c r="S4458" s="6" t="s">
        <v>26</v>
      </c>
      <c r="T4458" s="6" t="s">
        <v>249</v>
      </c>
      <c r="U4458" s="11">
        <v>1400000</v>
      </c>
      <c r="V4458" s="11">
        <v>2014</v>
      </c>
      <c r="W4458" s="11">
        <v>147</v>
      </c>
      <c r="X4458" s="11">
        <v>6.9</v>
      </c>
      <c r="Y4458" s="11"/>
      <c r="Z4458" s="12">
        <v>223</v>
      </c>
    </row>
    <row r="4459" spans="1:26" x14ac:dyDescent="0.25">
      <c r="A4459" s="8" t="s">
        <v>20</v>
      </c>
      <c r="B4459" s="9" t="s">
        <v>4786</v>
      </c>
      <c r="C4459" s="13">
        <v>53</v>
      </c>
      <c r="D4459" s="13">
        <v>105</v>
      </c>
      <c r="E4459" s="13">
        <v>7</v>
      </c>
      <c r="F4459" s="13">
        <v>356</v>
      </c>
      <c r="G4459" s="9" t="s">
        <v>4463</v>
      </c>
      <c r="H4459" s="13">
        <v>1000</v>
      </c>
      <c r="I4459" s="13"/>
      <c r="J4459" s="9" t="s">
        <v>378</v>
      </c>
      <c r="K4459" s="9" t="s">
        <v>599</v>
      </c>
      <c r="L4459" s="9" t="s">
        <v>4118</v>
      </c>
      <c r="M4459" s="13"/>
      <c r="N4459" s="13"/>
      <c r="O4459" s="9"/>
      <c r="P4459" s="13"/>
      <c r="Q4459" s="13">
        <v>155</v>
      </c>
      <c r="R4459" s="9" t="s">
        <v>25</v>
      </c>
      <c r="S4459" s="9" t="s">
        <v>26</v>
      </c>
      <c r="T4459" s="9" t="s">
        <v>1704</v>
      </c>
      <c r="U4459" s="13">
        <v>1377800</v>
      </c>
      <c r="V4459" s="13">
        <v>1966</v>
      </c>
      <c r="W4459" s="13">
        <v>370</v>
      </c>
      <c r="X4459" s="13">
        <v>6.5</v>
      </c>
      <c r="Y4459" s="13">
        <v>1.85</v>
      </c>
      <c r="Z4459" s="14">
        <v>0</v>
      </c>
    </row>
    <row r="4460" spans="1:26" x14ac:dyDescent="0.25">
      <c r="A4460" s="5" t="s">
        <v>20</v>
      </c>
      <c r="B4460" s="6" t="s">
        <v>485</v>
      </c>
      <c r="C4460" s="11">
        <v>116</v>
      </c>
      <c r="D4460" s="11">
        <v>120</v>
      </c>
      <c r="E4460" s="11">
        <v>0</v>
      </c>
      <c r="F4460" s="11">
        <v>452</v>
      </c>
      <c r="G4460" s="6" t="s">
        <v>285</v>
      </c>
      <c r="H4460" s="11">
        <v>26000</v>
      </c>
      <c r="I4460" s="11">
        <v>3650677</v>
      </c>
      <c r="J4460" s="6" t="s">
        <v>599</v>
      </c>
      <c r="K4460" s="6" t="s">
        <v>5507</v>
      </c>
      <c r="L4460" s="6"/>
      <c r="M4460" s="11"/>
      <c r="N4460" s="11"/>
      <c r="O4460" s="6"/>
      <c r="P4460" s="11"/>
      <c r="Q4460" s="11">
        <v>523</v>
      </c>
      <c r="R4460" s="6" t="s">
        <v>25</v>
      </c>
      <c r="S4460" s="6" t="s">
        <v>34</v>
      </c>
      <c r="T4460" s="6" t="s">
        <v>249</v>
      </c>
      <c r="U4460" s="11">
        <v>960000</v>
      </c>
      <c r="V4460" s="11">
        <v>1998</v>
      </c>
      <c r="W4460" s="11">
        <v>1000</v>
      </c>
      <c r="X4460" s="11">
        <v>8.1999999999999993</v>
      </c>
      <c r="Y4460" s="11">
        <v>1.85</v>
      </c>
      <c r="Z4460" s="12">
        <v>21000</v>
      </c>
    </row>
    <row r="4461" spans="1:26" x14ac:dyDescent="0.25">
      <c r="A4461" s="8" t="s">
        <v>20</v>
      </c>
      <c r="B4461" s="9" t="s">
        <v>4788</v>
      </c>
      <c r="C4461" s="13"/>
      <c r="D4461" s="13">
        <v>105</v>
      </c>
      <c r="E4461" s="13">
        <v>0</v>
      </c>
      <c r="F4461" s="13">
        <v>467</v>
      </c>
      <c r="G4461" s="9" t="s">
        <v>789</v>
      </c>
      <c r="H4461" s="13">
        <v>883</v>
      </c>
      <c r="I4461" s="13"/>
      <c r="J4461" s="9" t="s">
        <v>3495</v>
      </c>
      <c r="K4461" s="9"/>
      <c r="L4461" s="9"/>
      <c r="M4461" s="13"/>
      <c r="N4461" s="13"/>
      <c r="O4461" s="9"/>
      <c r="P4461" s="13"/>
      <c r="Q4461" s="13">
        <v>2</v>
      </c>
      <c r="R4461" s="9" t="s">
        <v>25</v>
      </c>
      <c r="S4461" s="9" t="s">
        <v>26</v>
      </c>
      <c r="T4461" s="9" t="s">
        <v>42</v>
      </c>
      <c r="U4461" s="13">
        <v>1250000</v>
      </c>
      <c r="V4461" s="13">
        <v>1982</v>
      </c>
      <c r="W4461" s="13">
        <v>655</v>
      </c>
      <c r="X4461" s="13">
        <v>7.1</v>
      </c>
      <c r="Y4461" s="13"/>
      <c r="Z4461" s="14">
        <v>32</v>
      </c>
    </row>
    <row r="4462" spans="1:26" x14ac:dyDescent="0.25">
      <c r="A4462" s="5" t="s">
        <v>20</v>
      </c>
      <c r="B4462" s="6" t="s">
        <v>42</v>
      </c>
      <c r="C4462" s="11">
        <v>13</v>
      </c>
      <c r="D4462" s="11">
        <v>120</v>
      </c>
      <c r="E4462" s="11"/>
      <c r="F4462" s="11"/>
      <c r="G4462" s="6" t="s">
        <v>4789</v>
      </c>
      <c r="H4462" s="11">
        <v>416</v>
      </c>
      <c r="I4462" s="11"/>
      <c r="J4462" s="6" t="s">
        <v>497</v>
      </c>
      <c r="K4462" s="6" t="s">
        <v>5507</v>
      </c>
      <c r="L4462" s="6" t="s">
        <v>1074</v>
      </c>
      <c r="M4462" s="11" t="s">
        <v>5505</v>
      </c>
      <c r="N4462" s="11"/>
      <c r="O4462" s="6"/>
      <c r="P4462" s="11"/>
      <c r="Q4462" s="11">
        <v>13</v>
      </c>
      <c r="R4462" s="6" t="s">
        <v>25</v>
      </c>
      <c r="S4462" s="6" t="s">
        <v>26</v>
      </c>
      <c r="T4462" s="6" t="s">
        <v>42</v>
      </c>
      <c r="U4462" s="11"/>
      <c r="V4462" s="11"/>
      <c r="W4462" s="11">
        <v>0</v>
      </c>
      <c r="X4462" s="11">
        <v>7.3</v>
      </c>
      <c r="Y4462" s="11">
        <v>4</v>
      </c>
      <c r="Z4462" s="12">
        <v>533</v>
      </c>
    </row>
    <row r="4463" spans="1:26" x14ac:dyDescent="0.25">
      <c r="A4463" s="8" t="s">
        <v>20</v>
      </c>
      <c r="B4463" s="9" t="s">
        <v>3753</v>
      </c>
      <c r="C4463" s="13">
        <v>98</v>
      </c>
      <c r="D4463" s="13">
        <v>105</v>
      </c>
      <c r="E4463" s="13">
        <v>346</v>
      </c>
      <c r="F4463" s="13">
        <v>141</v>
      </c>
      <c r="G4463" s="9" t="s">
        <v>4790</v>
      </c>
      <c r="H4463" s="13">
        <v>280</v>
      </c>
      <c r="I4463" s="13">
        <v>1647780</v>
      </c>
      <c r="J4463" s="9" t="s">
        <v>1074</v>
      </c>
      <c r="K4463" s="9"/>
      <c r="L4463" s="9"/>
      <c r="M4463" s="13"/>
      <c r="N4463" s="13"/>
      <c r="O4463" s="9"/>
      <c r="P4463" s="13"/>
      <c r="Q4463" s="13">
        <v>258</v>
      </c>
      <c r="R4463" s="9" t="s">
        <v>3649</v>
      </c>
      <c r="S4463" s="9" t="s">
        <v>2071</v>
      </c>
      <c r="T4463" s="9" t="s">
        <v>249</v>
      </c>
      <c r="U4463" s="13">
        <v>1300000</v>
      </c>
      <c r="V4463" s="13">
        <v>1998</v>
      </c>
      <c r="W4463" s="13">
        <v>278</v>
      </c>
      <c r="X4463" s="13">
        <v>8.1</v>
      </c>
      <c r="Y4463" s="13">
        <v>1.33</v>
      </c>
      <c r="Z4463" s="14">
        <v>5000</v>
      </c>
    </row>
    <row r="4464" spans="1:26" x14ac:dyDescent="0.25">
      <c r="A4464" s="5" t="s">
        <v>20</v>
      </c>
      <c r="B4464" s="6" t="s">
        <v>124</v>
      </c>
      <c r="C4464" s="11">
        <v>43</v>
      </c>
      <c r="D4464" s="11">
        <v>95</v>
      </c>
      <c r="E4464" s="11">
        <v>12000</v>
      </c>
      <c r="F4464" s="11">
        <v>636</v>
      </c>
      <c r="G4464" s="6" t="s">
        <v>654</v>
      </c>
      <c r="H4464" s="11">
        <v>12000</v>
      </c>
      <c r="I4464" s="11">
        <v>695229</v>
      </c>
      <c r="J4464" s="6" t="s">
        <v>599</v>
      </c>
      <c r="K4464" s="6" t="s">
        <v>1074</v>
      </c>
      <c r="L4464" s="6"/>
      <c r="M4464" s="11"/>
      <c r="N4464" s="11"/>
      <c r="O4464" s="6"/>
      <c r="P4464" s="11"/>
      <c r="Q4464" s="11">
        <v>65</v>
      </c>
      <c r="R4464" s="6" t="s">
        <v>25</v>
      </c>
      <c r="S4464" s="6" t="s">
        <v>26</v>
      </c>
      <c r="T4464" s="6" t="s">
        <v>249</v>
      </c>
      <c r="U4464" s="11">
        <v>1300000</v>
      </c>
      <c r="V4464" s="11">
        <v>1996</v>
      </c>
      <c r="W4464" s="11">
        <v>680</v>
      </c>
      <c r="X4464" s="11">
        <v>7.2</v>
      </c>
      <c r="Y4464" s="11">
        <v>1.85</v>
      </c>
      <c r="Z4464" s="12">
        <v>872</v>
      </c>
    </row>
    <row r="4465" spans="1:26" x14ac:dyDescent="0.25">
      <c r="A4465" s="8" t="s">
        <v>20</v>
      </c>
      <c r="B4465" s="9" t="s">
        <v>4791</v>
      </c>
      <c r="C4465" s="13">
        <v>15</v>
      </c>
      <c r="D4465" s="13">
        <v>135</v>
      </c>
      <c r="E4465" s="13">
        <v>5</v>
      </c>
      <c r="F4465" s="13">
        <v>5</v>
      </c>
      <c r="G4465" s="9" t="s">
        <v>4792</v>
      </c>
      <c r="H4465" s="13">
        <v>51</v>
      </c>
      <c r="I4465" s="13">
        <v>638951</v>
      </c>
      <c r="J4465" s="9" t="s">
        <v>1074</v>
      </c>
      <c r="K4465" s="9"/>
      <c r="L4465" s="9"/>
      <c r="M4465" s="13"/>
      <c r="N4465" s="13"/>
      <c r="O4465" s="9"/>
      <c r="P4465" s="13"/>
      <c r="Q4465" s="13">
        <v>19</v>
      </c>
      <c r="R4465" s="9" t="s">
        <v>4793</v>
      </c>
      <c r="S4465" s="9" t="s">
        <v>26</v>
      </c>
      <c r="T4465" s="9" t="s">
        <v>249</v>
      </c>
      <c r="U4465" s="13">
        <v>1592000</v>
      </c>
      <c r="V4465" s="13">
        <v>2006</v>
      </c>
      <c r="W4465" s="13">
        <v>24</v>
      </c>
      <c r="X4465" s="13">
        <v>7.4</v>
      </c>
      <c r="Y4465" s="13">
        <v>1.85</v>
      </c>
      <c r="Z4465" s="14">
        <v>100</v>
      </c>
    </row>
    <row r="4466" spans="1:26" x14ac:dyDescent="0.25">
      <c r="A4466" s="5" t="s">
        <v>20</v>
      </c>
      <c r="B4466" s="6" t="s">
        <v>4794</v>
      </c>
      <c r="C4466" s="11">
        <v>14</v>
      </c>
      <c r="D4466" s="11">
        <v>105</v>
      </c>
      <c r="E4466" s="11">
        <v>7</v>
      </c>
      <c r="F4466" s="11">
        <v>548</v>
      </c>
      <c r="G4466" s="6" t="s">
        <v>505</v>
      </c>
      <c r="H4466" s="11">
        <v>2000</v>
      </c>
      <c r="I4466" s="11">
        <v>609042</v>
      </c>
      <c r="J4466" s="6" t="s">
        <v>1074</v>
      </c>
      <c r="K4466" s="6"/>
      <c r="L4466" s="6"/>
      <c r="M4466" s="11"/>
      <c r="N4466" s="11"/>
      <c r="O4466" s="6"/>
      <c r="P4466" s="11"/>
      <c r="Q4466" s="11">
        <v>38</v>
      </c>
      <c r="R4466" s="6" t="s">
        <v>25</v>
      </c>
      <c r="S4466" s="6" t="s">
        <v>26</v>
      </c>
      <c r="T4466" s="6" t="s">
        <v>54</v>
      </c>
      <c r="U4466" s="11">
        <v>1300000</v>
      </c>
      <c r="V4466" s="11">
        <v>1999</v>
      </c>
      <c r="W4466" s="11">
        <v>783</v>
      </c>
      <c r="X4466" s="11">
        <v>6.5</v>
      </c>
      <c r="Y4466" s="11">
        <v>1.85</v>
      </c>
      <c r="Z4466" s="12">
        <v>117</v>
      </c>
    </row>
    <row r="4467" spans="1:26" x14ac:dyDescent="0.25">
      <c r="A4467" s="8" t="s">
        <v>20</v>
      </c>
      <c r="B4467" s="9" t="s">
        <v>4795</v>
      </c>
      <c r="C4467" s="13">
        <v>56</v>
      </c>
      <c r="D4467" s="13">
        <v>83</v>
      </c>
      <c r="E4467" s="13">
        <v>5</v>
      </c>
      <c r="F4467" s="13">
        <v>98</v>
      </c>
      <c r="G4467" s="9" t="s">
        <v>3648</v>
      </c>
      <c r="H4467" s="13">
        <v>413</v>
      </c>
      <c r="I4467" s="13">
        <v>1521</v>
      </c>
      <c r="J4467" s="9" t="s">
        <v>599</v>
      </c>
      <c r="K4467" s="9" t="s">
        <v>1786</v>
      </c>
      <c r="L4467" s="9"/>
      <c r="M4467" s="13"/>
      <c r="N4467" s="13"/>
      <c r="O4467" s="9"/>
      <c r="P4467" s="13"/>
      <c r="Q4467" s="13">
        <v>10</v>
      </c>
      <c r="R4467" s="9" t="s">
        <v>25</v>
      </c>
      <c r="S4467" s="9" t="s">
        <v>121</v>
      </c>
      <c r="T4467" s="9" t="s">
        <v>1430</v>
      </c>
      <c r="U4467" s="13">
        <v>1500000</v>
      </c>
      <c r="V4467" s="13">
        <v>2012</v>
      </c>
      <c r="W4467" s="13">
        <v>197</v>
      </c>
      <c r="X4467" s="13">
        <v>5.7</v>
      </c>
      <c r="Y4467" s="13"/>
      <c r="Z4467" s="14">
        <v>932</v>
      </c>
    </row>
    <row r="4468" spans="1:26" x14ac:dyDescent="0.25">
      <c r="A4468" s="5" t="s">
        <v>20</v>
      </c>
      <c r="B4468" s="6" t="s">
        <v>1295</v>
      </c>
      <c r="C4468" s="11">
        <v>79</v>
      </c>
      <c r="D4468" s="11">
        <v>111</v>
      </c>
      <c r="E4468" s="11">
        <v>17</v>
      </c>
      <c r="F4468" s="11">
        <v>652</v>
      </c>
      <c r="G4468" s="6" t="s">
        <v>1139</v>
      </c>
      <c r="H4468" s="11">
        <v>13000</v>
      </c>
      <c r="I4468" s="11">
        <v>32940507</v>
      </c>
      <c r="J4468" s="6" t="s">
        <v>497</v>
      </c>
      <c r="K4468" s="6" t="s">
        <v>5507</v>
      </c>
      <c r="L4468" s="6" t="s">
        <v>1074</v>
      </c>
      <c r="M4468" s="11" t="s">
        <v>2604</v>
      </c>
      <c r="N4468" s="11"/>
      <c r="O4468" s="6"/>
      <c r="P4468" s="11"/>
      <c r="Q4468" s="11">
        <v>127</v>
      </c>
      <c r="R4468" s="6" t="s">
        <v>25</v>
      </c>
      <c r="S4468" s="6" t="s">
        <v>26</v>
      </c>
      <c r="T4468" s="6" t="s">
        <v>249</v>
      </c>
      <c r="U4468" s="11">
        <v>60000000</v>
      </c>
      <c r="V4468" s="11">
        <v>1998</v>
      </c>
      <c r="W4468" s="11">
        <v>969</v>
      </c>
      <c r="X4468" s="11">
        <v>6.1</v>
      </c>
      <c r="Y4468" s="11">
        <v>2.35</v>
      </c>
      <c r="Z4468" s="12">
        <v>0</v>
      </c>
    </row>
    <row r="4469" spans="1:26" x14ac:dyDescent="0.25">
      <c r="A4469" s="8" t="s">
        <v>20</v>
      </c>
      <c r="B4469" s="9" t="s">
        <v>42</v>
      </c>
      <c r="C4469" s="13">
        <v>8</v>
      </c>
      <c r="D4469" s="13">
        <v>60</v>
      </c>
      <c r="E4469" s="13"/>
      <c r="F4469" s="13">
        <v>109</v>
      </c>
      <c r="G4469" s="9" t="s">
        <v>4796</v>
      </c>
      <c r="H4469" s="13">
        <v>210</v>
      </c>
      <c r="I4469" s="13"/>
      <c r="J4469" s="9" t="s">
        <v>1074</v>
      </c>
      <c r="K4469" s="9" t="s">
        <v>2970</v>
      </c>
      <c r="L4469" s="9"/>
      <c r="M4469" s="13"/>
      <c r="N4469" s="13"/>
      <c r="O4469" s="9"/>
      <c r="P4469" s="13"/>
      <c r="Q4469" s="13">
        <v>79</v>
      </c>
      <c r="R4469" s="9" t="s">
        <v>25</v>
      </c>
      <c r="S4469" s="9" t="s">
        <v>26</v>
      </c>
      <c r="T4469" s="9" t="s">
        <v>42</v>
      </c>
      <c r="U4469" s="13">
        <v>5000000</v>
      </c>
      <c r="V4469" s="13"/>
      <c r="W4469" s="13">
        <v>121</v>
      </c>
      <c r="X4469" s="13">
        <v>7.7</v>
      </c>
      <c r="Y4469" s="13">
        <v>1.33</v>
      </c>
      <c r="Z4469" s="14">
        <v>963</v>
      </c>
    </row>
    <row r="4470" spans="1:26" x14ac:dyDescent="0.25">
      <c r="A4470" s="5" t="s">
        <v>20</v>
      </c>
      <c r="B4470" s="6" t="s">
        <v>4797</v>
      </c>
      <c r="C4470" s="11">
        <v>16</v>
      </c>
      <c r="D4470" s="11">
        <v>135</v>
      </c>
      <c r="E4470" s="11">
        <v>135</v>
      </c>
      <c r="F4470" s="11">
        <v>0</v>
      </c>
      <c r="G4470" s="6" t="s">
        <v>4798</v>
      </c>
      <c r="H4470" s="11">
        <v>0</v>
      </c>
      <c r="I4470" s="11"/>
      <c r="J4470" s="6" t="s">
        <v>497</v>
      </c>
      <c r="K4470" s="6" t="s">
        <v>3170</v>
      </c>
      <c r="L4470" s="6" t="s">
        <v>1074</v>
      </c>
      <c r="M4470" s="11" t="s">
        <v>5155</v>
      </c>
      <c r="N4470" s="11"/>
      <c r="O4470" s="6"/>
      <c r="P4470" s="11"/>
      <c r="Q4470" s="11">
        <v>24</v>
      </c>
      <c r="R4470" s="6" t="s">
        <v>25</v>
      </c>
      <c r="S4470" s="6" t="s">
        <v>4799</v>
      </c>
      <c r="T4470" s="6" t="s">
        <v>27</v>
      </c>
      <c r="U4470" s="11">
        <v>1400000</v>
      </c>
      <c r="V4470" s="11">
        <v>2014</v>
      </c>
      <c r="W4470" s="11">
        <v>0</v>
      </c>
      <c r="X4470" s="11">
        <v>8.6999999999999993</v>
      </c>
      <c r="Y4470" s="11">
        <v>2.35</v>
      </c>
      <c r="Z4470" s="12">
        <v>0</v>
      </c>
    </row>
    <row r="4471" spans="1:26" x14ac:dyDescent="0.25">
      <c r="A4471" s="8" t="s">
        <v>20</v>
      </c>
      <c r="B4471" s="9" t="s">
        <v>4800</v>
      </c>
      <c r="C4471" s="13">
        <v>18</v>
      </c>
      <c r="D4471" s="13">
        <v>88</v>
      </c>
      <c r="E4471" s="13">
        <v>4</v>
      </c>
      <c r="F4471" s="13">
        <v>13</v>
      </c>
      <c r="G4471" s="9" t="s">
        <v>4801</v>
      </c>
      <c r="H4471" s="13">
        <v>232</v>
      </c>
      <c r="I4471" s="13"/>
      <c r="J4471" s="9" t="s">
        <v>497</v>
      </c>
      <c r="K4471" s="9" t="s">
        <v>2970</v>
      </c>
      <c r="L4471" s="9"/>
      <c r="M4471" s="13"/>
      <c r="N4471" s="13"/>
      <c r="O4471" s="9"/>
      <c r="P4471" s="13"/>
      <c r="Q4471" s="13">
        <v>46</v>
      </c>
      <c r="R4471" s="9" t="s">
        <v>25</v>
      </c>
      <c r="S4471" s="9" t="s">
        <v>121</v>
      </c>
      <c r="T4471" s="9" t="s">
        <v>249</v>
      </c>
      <c r="U4471" s="13">
        <v>1750000</v>
      </c>
      <c r="V4471" s="13">
        <v>1985</v>
      </c>
      <c r="W4471" s="13">
        <v>23</v>
      </c>
      <c r="X4471" s="13">
        <v>4.3</v>
      </c>
      <c r="Y4471" s="13">
        <v>1.85</v>
      </c>
      <c r="Z4471" s="14">
        <v>220</v>
      </c>
    </row>
    <row r="4472" spans="1:26" x14ac:dyDescent="0.25">
      <c r="A4472" s="5" t="s">
        <v>309</v>
      </c>
      <c r="B4472" s="6" t="s">
        <v>4802</v>
      </c>
      <c r="C4472" s="11">
        <v>35</v>
      </c>
      <c r="D4472" s="11">
        <v>87</v>
      </c>
      <c r="E4472" s="11">
        <v>4</v>
      </c>
      <c r="F4472" s="11">
        <v>624</v>
      </c>
      <c r="G4472" s="6" t="s">
        <v>943</v>
      </c>
      <c r="H4472" s="11">
        <v>2000</v>
      </c>
      <c r="I4472" s="11">
        <v>19539</v>
      </c>
      <c r="J4472" s="6" t="s">
        <v>599</v>
      </c>
      <c r="K4472" s="6"/>
      <c r="L4472" s="6"/>
      <c r="M4472" s="11"/>
      <c r="N4472" s="11"/>
      <c r="O4472" s="6"/>
      <c r="P4472" s="11"/>
      <c r="Q4472" s="11">
        <v>53</v>
      </c>
      <c r="R4472" s="6" t="s">
        <v>25</v>
      </c>
      <c r="S4472" s="6" t="s">
        <v>26</v>
      </c>
      <c r="T4472" s="6" t="s">
        <v>249</v>
      </c>
      <c r="U4472" s="11">
        <v>1000000</v>
      </c>
      <c r="V4472" s="11">
        <v>2003</v>
      </c>
      <c r="W4472" s="11">
        <v>1000</v>
      </c>
      <c r="X4472" s="11">
        <v>6.2</v>
      </c>
      <c r="Y4472" s="11">
        <v>1.85</v>
      </c>
      <c r="Z4472" s="12">
        <v>3000</v>
      </c>
    </row>
    <row r="4473" spans="1:26" x14ac:dyDescent="0.25">
      <c r="A4473" s="8" t="s">
        <v>20</v>
      </c>
      <c r="B4473" s="9" t="s">
        <v>4803</v>
      </c>
      <c r="C4473" s="13">
        <v>5</v>
      </c>
      <c r="D4473" s="13">
        <v>97</v>
      </c>
      <c r="E4473" s="13">
        <v>0</v>
      </c>
      <c r="F4473" s="13">
        <v>40</v>
      </c>
      <c r="G4473" s="9" t="s">
        <v>4804</v>
      </c>
      <c r="H4473" s="13">
        <v>374</v>
      </c>
      <c r="I4473" s="13">
        <v>100358</v>
      </c>
      <c r="J4473" s="9" t="s">
        <v>599</v>
      </c>
      <c r="K4473" s="9" t="s">
        <v>3976</v>
      </c>
      <c r="L4473" s="9" t="s">
        <v>4459</v>
      </c>
      <c r="M4473" s="13"/>
      <c r="N4473" s="13"/>
      <c r="O4473" s="9"/>
      <c r="P4473" s="13"/>
      <c r="Q4473" s="13">
        <v>24</v>
      </c>
      <c r="R4473" s="9" t="s">
        <v>25</v>
      </c>
      <c r="S4473" s="9" t="s">
        <v>1601</v>
      </c>
      <c r="T4473" s="9" t="s">
        <v>42</v>
      </c>
      <c r="U4473" s="13">
        <v>1500000</v>
      </c>
      <c r="V4473" s="13">
        <v>2005</v>
      </c>
      <c r="W4473" s="13">
        <v>145</v>
      </c>
      <c r="X4473" s="13">
        <v>3.3</v>
      </c>
      <c r="Y4473" s="13">
        <v>2.35</v>
      </c>
      <c r="Z4473" s="14">
        <v>66</v>
      </c>
    </row>
    <row r="4474" spans="1:26" x14ac:dyDescent="0.25">
      <c r="A4474" s="5" t="s">
        <v>20</v>
      </c>
      <c r="B4474" s="6" t="s">
        <v>4422</v>
      </c>
      <c r="C4474" s="11">
        <v>16</v>
      </c>
      <c r="D4474" s="11">
        <v>82</v>
      </c>
      <c r="E4474" s="11">
        <v>19</v>
      </c>
      <c r="F4474" s="11">
        <v>134</v>
      </c>
      <c r="G4474" s="6" t="s">
        <v>2424</v>
      </c>
      <c r="H4474" s="11">
        <v>700</v>
      </c>
      <c r="I4474" s="11"/>
      <c r="J4474" s="6" t="s">
        <v>599</v>
      </c>
      <c r="K4474" s="6"/>
      <c r="L4474" s="6"/>
      <c r="M4474" s="11"/>
      <c r="N4474" s="11"/>
      <c r="O4474" s="6"/>
      <c r="P4474" s="11"/>
      <c r="Q4474" s="11">
        <v>42</v>
      </c>
      <c r="R4474" s="6" t="s">
        <v>25</v>
      </c>
      <c r="S4474" s="6" t="s">
        <v>26</v>
      </c>
      <c r="T4474" s="6" t="s">
        <v>249</v>
      </c>
      <c r="U4474" s="11">
        <v>1300000</v>
      </c>
      <c r="V4474" s="11">
        <v>2010</v>
      </c>
      <c r="W4474" s="11">
        <v>460</v>
      </c>
      <c r="X4474" s="11">
        <v>2.7</v>
      </c>
      <c r="Y4474" s="11">
        <v>1.85</v>
      </c>
      <c r="Z4474" s="12">
        <v>0</v>
      </c>
    </row>
    <row r="4475" spans="1:26" x14ac:dyDescent="0.25">
      <c r="A4475" s="8" t="s">
        <v>20</v>
      </c>
      <c r="B4475" s="9" t="s">
        <v>4805</v>
      </c>
      <c r="C4475" s="13">
        <v>24</v>
      </c>
      <c r="D4475" s="13">
        <v>103</v>
      </c>
      <c r="E4475" s="13">
        <v>0</v>
      </c>
      <c r="F4475" s="13">
        <v>511</v>
      </c>
      <c r="G4475" s="9" t="s">
        <v>4806</v>
      </c>
      <c r="H4475" s="13">
        <v>35000</v>
      </c>
      <c r="I4475" s="13"/>
      <c r="J4475" s="9" t="s">
        <v>1786</v>
      </c>
      <c r="K4475" s="9" t="s">
        <v>4459</v>
      </c>
      <c r="L4475" s="9" t="s">
        <v>2604</v>
      </c>
      <c r="M4475" s="13"/>
      <c r="N4475" s="13"/>
      <c r="O4475" s="9"/>
      <c r="P4475" s="13"/>
      <c r="Q4475" s="13">
        <v>38</v>
      </c>
      <c r="R4475" s="9" t="s">
        <v>25</v>
      </c>
      <c r="S4475" s="9" t="s">
        <v>26</v>
      </c>
      <c r="T4475" s="9" t="s">
        <v>249</v>
      </c>
      <c r="U4475" s="13">
        <v>1300000</v>
      </c>
      <c r="V4475" s="13">
        <v>2009</v>
      </c>
      <c r="W4475" s="13">
        <v>516</v>
      </c>
      <c r="X4475" s="13">
        <v>5.2</v>
      </c>
      <c r="Y4475" s="13">
        <v>2.35</v>
      </c>
      <c r="Z4475" s="14">
        <v>969</v>
      </c>
    </row>
    <row r="4476" spans="1:26" x14ac:dyDescent="0.25">
      <c r="A4476" s="5" t="s">
        <v>309</v>
      </c>
      <c r="B4476" s="6" t="s">
        <v>2716</v>
      </c>
      <c r="C4476" s="11">
        <v>144</v>
      </c>
      <c r="D4476" s="11">
        <v>130</v>
      </c>
      <c r="E4476" s="11">
        <v>13000</v>
      </c>
      <c r="F4476" s="11">
        <v>333</v>
      </c>
      <c r="G4476" s="6" t="s">
        <v>4807</v>
      </c>
      <c r="H4476" s="11">
        <v>1000</v>
      </c>
      <c r="I4476" s="11"/>
      <c r="J4476" s="6" t="s">
        <v>1074</v>
      </c>
      <c r="K4476" s="6" t="s">
        <v>5513</v>
      </c>
      <c r="L4476" s="6" t="s">
        <v>5505</v>
      </c>
      <c r="M4476" s="11" t="s">
        <v>2604</v>
      </c>
      <c r="N4476" s="11"/>
      <c r="O4476" s="6"/>
      <c r="P4476" s="11"/>
      <c r="Q4476" s="11">
        <v>276</v>
      </c>
      <c r="R4476" s="6" t="s">
        <v>25</v>
      </c>
      <c r="S4476" s="6" t="s">
        <v>26</v>
      </c>
      <c r="T4476" s="6" t="s">
        <v>1430</v>
      </c>
      <c r="U4476" s="11">
        <v>1288000</v>
      </c>
      <c r="V4476" s="11">
        <v>1940</v>
      </c>
      <c r="W4476" s="11">
        <v>991</v>
      </c>
      <c r="X4476" s="11">
        <v>8.1999999999999993</v>
      </c>
      <c r="Y4476" s="11">
        <v>1.37</v>
      </c>
      <c r="Z4476" s="12">
        <v>0</v>
      </c>
    </row>
    <row r="4477" spans="1:26" x14ac:dyDescent="0.25">
      <c r="A4477" s="8" t="s">
        <v>20</v>
      </c>
      <c r="B4477" s="9" t="s">
        <v>1935</v>
      </c>
      <c r="C4477" s="13">
        <v>242</v>
      </c>
      <c r="D4477" s="13">
        <v>87</v>
      </c>
      <c r="E4477" s="13">
        <v>49</v>
      </c>
      <c r="F4477" s="13">
        <v>59</v>
      </c>
      <c r="G4477" s="9" t="s">
        <v>4808</v>
      </c>
      <c r="H4477" s="13">
        <v>309</v>
      </c>
      <c r="I4477" s="13">
        <v>19100000</v>
      </c>
      <c r="J4477" s="9" t="s">
        <v>1786</v>
      </c>
      <c r="K4477" s="9" t="s">
        <v>5505</v>
      </c>
      <c r="L4477" s="9" t="s">
        <v>2604</v>
      </c>
      <c r="M4477" s="13"/>
      <c r="N4477" s="13"/>
      <c r="O4477" s="9"/>
      <c r="P4477" s="13"/>
      <c r="Q4477" s="13">
        <v>394</v>
      </c>
      <c r="R4477" s="9" t="s">
        <v>25</v>
      </c>
      <c r="S4477" s="9" t="s">
        <v>26</v>
      </c>
      <c r="T4477" s="9" t="s">
        <v>249</v>
      </c>
      <c r="U4477" s="13">
        <v>1250000</v>
      </c>
      <c r="V4477" s="13">
        <v>1981</v>
      </c>
      <c r="W4477" s="13">
        <v>121</v>
      </c>
      <c r="X4477" s="13">
        <v>6.1</v>
      </c>
      <c r="Y4477" s="13">
        <v>1.85</v>
      </c>
      <c r="Z4477" s="14">
        <v>0</v>
      </c>
    </row>
    <row r="4478" spans="1:26" x14ac:dyDescent="0.25">
      <c r="A4478" s="5" t="s">
        <v>309</v>
      </c>
      <c r="B4478" s="6" t="s">
        <v>4199</v>
      </c>
      <c r="C4478" s="11">
        <v>97</v>
      </c>
      <c r="D4478" s="11">
        <v>101</v>
      </c>
      <c r="E4478" s="11">
        <v>0</v>
      </c>
      <c r="F4478" s="11">
        <v>66</v>
      </c>
      <c r="G4478" s="6" t="s">
        <v>4809</v>
      </c>
      <c r="H4478" s="11">
        <v>287</v>
      </c>
      <c r="I4478" s="11"/>
      <c r="J4478" s="6" t="s">
        <v>1074</v>
      </c>
      <c r="K4478" s="6" t="s">
        <v>5513</v>
      </c>
      <c r="L4478" s="6"/>
      <c r="M4478" s="11"/>
      <c r="N4478" s="11"/>
      <c r="O4478" s="6"/>
      <c r="P4478" s="11"/>
      <c r="Q4478" s="11">
        <v>136</v>
      </c>
      <c r="R4478" s="6" t="s">
        <v>25</v>
      </c>
      <c r="S4478" s="6" t="s">
        <v>26</v>
      </c>
      <c r="T4478" s="6" t="s">
        <v>1430</v>
      </c>
      <c r="U4478" s="11">
        <v>1250000</v>
      </c>
      <c r="V4478" s="11">
        <v>1945</v>
      </c>
      <c r="W4478" s="11">
        <v>160</v>
      </c>
      <c r="X4478" s="11">
        <v>8</v>
      </c>
      <c r="Y4478" s="11">
        <v>1.37</v>
      </c>
      <c r="Z4478" s="12">
        <v>0</v>
      </c>
    </row>
    <row r="4479" spans="1:26" x14ac:dyDescent="0.25">
      <c r="A4479" s="8" t="s">
        <v>20</v>
      </c>
      <c r="B4479" s="9" t="s">
        <v>4810</v>
      </c>
      <c r="C4479" s="13">
        <v>77</v>
      </c>
      <c r="D4479" s="13">
        <v>96</v>
      </c>
      <c r="E4479" s="13">
        <v>4</v>
      </c>
      <c r="F4479" s="13">
        <v>132</v>
      </c>
      <c r="G4479" s="9" t="s">
        <v>1020</v>
      </c>
      <c r="H4479" s="13">
        <v>796</v>
      </c>
      <c r="I4479" s="13"/>
      <c r="J4479" s="9" t="s">
        <v>1786</v>
      </c>
      <c r="K4479" s="9" t="s">
        <v>2970</v>
      </c>
      <c r="L4479" s="9"/>
      <c r="M4479" s="13"/>
      <c r="N4479" s="13"/>
      <c r="O4479" s="9"/>
      <c r="P4479" s="13"/>
      <c r="Q4479" s="13">
        <v>88</v>
      </c>
      <c r="R4479" s="9" t="s">
        <v>25</v>
      </c>
      <c r="S4479" s="9" t="s">
        <v>26</v>
      </c>
      <c r="T4479" s="9" t="s">
        <v>249</v>
      </c>
      <c r="U4479" s="13">
        <v>1250000</v>
      </c>
      <c r="V4479" s="13">
        <v>1984</v>
      </c>
      <c r="W4479" s="13">
        <v>697</v>
      </c>
      <c r="X4479" s="13">
        <v>5.5</v>
      </c>
      <c r="Y4479" s="13">
        <v>1.85</v>
      </c>
      <c r="Z4479" s="14">
        <v>0</v>
      </c>
    </row>
    <row r="4480" spans="1:26" x14ac:dyDescent="0.25">
      <c r="A4480" s="5" t="s">
        <v>20</v>
      </c>
      <c r="B4480" s="6" t="s">
        <v>4427</v>
      </c>
      <c r="C4480" s="11">
        <v>16</v>
      </c>
      <c r="D4480" s="11">
        <v>80</v>
      </c>
      <c r="E4480" s="11">
        <v>8</v>
      </c>
      <c r="F4480" s="11">
        <v>183</v>
      </c>
      <c r="G4480" s="6" t="s">
        <v>4811</v>
      </c>
      <c r="H4480" s="11">
        <v>2000</v>
      </c>
      <c r="I4480" s="11">
        <v>2833383</v>
      </c>
      <c r="J4480" s="6" t="s">
        <v>1074</v>
      </c>
      <c r="K4480" s="6" t="s">
        <v>2909</v>
      </c>
      <c r="L4480" s="6"/>
      <c r="M4480" s="11"/>
      <c r="N4480" s="11"/>
      <c r="O4480" s="6"/>
      <c r="P4480" s="11"/>
      <c r="Q4480" s="11">
        <v>11</v>
      </c>
      <c r="R4480" s="6" t="s">
        <v>25</v>
      </c>
      <c r="S4480" s="6" t="s">
        <v>26</v>
      </c>
      <c r="T4480" s="6" t="s">
        <v>249</v>
      </c>
      <c r="U4480" s="11">
        <v>427000</v>
      </c>
      <c r="V4480" s="11">
        <v>2012</v>
      </c>
      <c r="W4480" s="11">
        <v>245</v>
      </c>
      <c r="X4480" s="11">
        <v>5.7</v>
      </c>
      <c r="Y4480" s="11">
        <v>2.35</v>
      </c>
      <c r="Z4480" s="12">
        <v>0</v>
      </c>
    </row>
    <row r="4481" spans="1:26" x14ac:dyDescent="0.25">
      <c r="A4481" s="8" t="s">
        <v>20</v>
      </c>
      <c r="B4481" s="9" t="s">
        <v>4812</v>
      </c>
      <c r="C4481" s="13">
        <v>7</v>
      </c>
      <c r="D4481" s="13">
        <v>87</v>
      </c>
      <c r="E4481" s="13">
        <v>11</v>
      </c>
      <c r="F4481" s="13">
        <v>397</v>
      </c>
      <c r="G4481" s="9" t="s">
        <v>292</v>
      </c>
      <c r="H4481" s="13">
        <v>578</v>
      </c>
      <c r="I4481" s="13"/>
      <c r="J4481" s="9" t="s">
        <v>2809</v>
      </c>
      <c r="K4481" s="9"/>
      <c r="L4481" s="9"/>
      <c r="M4481" s="13"/>
      <c r="N4481" s="13"/>
      <c r="O4481" s="9"/>
      <c r="P4481" s="13"/>
      <c r="Q4481" s="13">
        <v>3</v>
      </c>
      <c r="R4481" s="9" t="s">
        <v>25</v>
      </c>
      <c r="S4481" s="9" t="s">
        <v>26</v>
      </c>
      <c r="T4481" s="9" t="s">
        <v>54</v>
      </c>
      <c r="U4481" s="13">
        <v>15000000</v>
      </c>
      <c r="V4481" s="13">
        <v>2011</v>
      </c>
      <c r="W4481" s="13">
        <v>418</v>
      </c>
      <c r="X4481" s="13">
        <v>3.7</v>
      </c>
      <c r="Y4481" s="13">
        <v>1.78</v>
      </c>
      <c r="Z4481" s="14">
        <v>381</v>
      </c>
    </row>
    <row r="4482" spans="1:26" x14ac:dyDescent="0.25">
      <c r="A4482" s="5" t="s">
        <v>20</v>
      </c>
      <c r="B4482" s="6" t="s">
        <v>4813</v>
      </c>
      <c r="C4482" s="11">
        <v>74</v>
      </c>
      <c r="D4482" s="11">
        <v>92</v>
      </c>
      <c r="E4482" s="11">
        <v>83</v>
      </c>
      <c r="F4482" s="11">
        <v>48</v>
      </c>
      <c r="G4482" s="6" t="s">
        <v>4814</v>
      </c>
      <c r="H4482" s="11">
        <v>469</v>
      </c>
      <c r="I4482" s="11"/>
      <c r="J4482" s="6" t="s">
        <v>5507</v>
      </c>
      <c r="K4482" s="6" t="s">
        <v>5513</v>
      </c>
      <c r="L4482" s="6" t="s">
        <v>2604</v>
      </c>
      <c r="M4482" s="11"/>
      <c r="N4482" s="11"/>
      <c r="O4482" s="6"/>
      <c r="P4482" s="11"/>
      <c r="Q4482" s="11">
        <v>116</v>
      </c>
      <c r="R4482" s="6" t="s">
        <v>25</v>
      </c>
      <c r="S4482" s="6" t="s">
        <v>26</v>
      </c>
      <c r="T4482" s="6" t="s">
        <v>1704</v>
      </c>
      <c r="U4482" s="11">
        <v>1250000</v>
      </c>
      <c r="V4482" s="11">
        <v>1953</v>
      </c>
      <c r="W4482" s="11">
        <v>79</v>
      </c>
      <c r="X4482" s="11">
        <v>7.1</v>
      </c>
      <c r="Y4482" s="11">
        <v>1.37</v>
      </c>
      <c r="Z4482" s="12">
        <v>1000</v>
      </c>
    </row>
    <row r="4483" spans="1:26" x14ac:dyDescent="0.25">
      <c r="A4483" s="8" t="s">
        <v>309</v>
      </c>
      <c r="B4483" s="9" t="s">
        <v>4336</v>
      </c>
      <c r="C4483" s="13">
        <v>74</v>
      </c>
      <c r="D4483" s="13">
        <v>118</v>
      </c>
      <c r="E4483" s="13">
        <v>673</v>
      </c>
      <c r="F4483" s="13">
        <v>137</v>
      </c>
      <c r="G4483" s="9" t="s">
        <v>4815</v>
      </c>
      <c r="H4483" s="13">
        <v>595</v>
      </c>
      <c r="I4483" s="13"/>
      <c r="J4483" s="9" t="s">
        <v>1074</v>
      </c>
      <c r="K4483" s="9" t="s">
        <v>4118</v>
      </c>
      <c r="L4483" s="9"/>
      <c r="M4483" s="13"/>
      <c r="N4483" s="13"/>
      <c r="O4483" s="9"/>
      <c r="P4483" s="13"/>
      <c r="Q4483" s="13">
        <v>124</v>
      </c>
      <c r="R4483" s="9" t="s">
        <v>25</v>
      </c>
      <c r="S4483" s="9" t="s">
        <v>26</v>
      </c>
      <c r="T4483" s="9" t="s">
        <v>1704</v>
      </c>
      <c r="U4483" s="13">
        <v>1250000</v>
      </c>
      <c r="V4483" s="13">
        <v>1941</v>
      </c>
      <c r="W4483" s="13">
        <v>176</v>
      </c>
      <c r="X4483" s="13">
        <v>7.8</v>
      </c>
      <c r="Y4483" s="13">
        <v>1.37</v>
      </c>
      <c r="Z4483" s="14">
        <v>0</v>
      </c>
    </row>
    <row r="4484" spans="1:26" x14ac:dyDescent="0.25">
      <c r="A4484" s="5" t="s">
        <v>20</v>
      </c>
      <c r="B4484" s="6" t="s">
        <v>42</v>
      </c>
      <c r="C4484" s="11">
        <v>19</v>
      </c>
      <c r="D4484" s="11">
        <v>27</v>
      </c>
      <c r="E4484" s="11"/>
      <c r="F4484" s="11">
        <v>201</v>
      </c>
      <c r="G4484" s="6" t="s">
        <v>4816</v>
      </c>
      <c r="H4484" s="11">
        <v>934</v>
      </c>
      <c r="I4484" s="11"/>
      <c r="J4484" s="6" t="s">
        <v>1074</v>
      </c>
      <c r="K4484" s="6"/>
      <c r="L4484" s="6"/>
      <c r="M4484" s="11"/>
      <c r="N4484" s="11"/>
      <c r="O4484" s="6"/>
      <c r="P4484" s="11"/>
      <c r="Q4484" s="11">
        <v>17</v>
      </c>
      <c r="R4484" s="6" t="s">
        <v>25</v>
      </c>
      <c r="S4484" s="6" t="s">
        <v>26</v>
      </c>
      <c r="T4484" s="6" t="s">
        <v>881</v>
      </c>
      <c r="U4484" s="11"/>
      <c r="V4484" s="11"/>
      <c r="W4484" s="11">
        <v>691</v>
      </c>
      <c r="X4484" s="11">
        <v>7.3</v>
      </c>
      <c r="Y4484" s="11"/>
      <c r="Z4484" s="12">
        <v>632</v>
      </c>
    </row>
    <row r="4485" spans="1:26" x14ac:dyDescent="0.25">
      <c r="A4485" s="8" t="s">
        <v>20</v>
      </c>
      <c r="B4485" s="9" t="s">
        <v>1475</v>
      </c>
      <c r="C4485" s="13">
        <v>46</v>
      </c>
      <c r="D4485" s="13">
        <v>123</v>
      </c>
      <c r="E4485" s="13">
        <v>0</v>
      </c>
      <c r="F4485" s="13">
        <v>161</v>
      </c>
      <c r="G4485" s="9" t="s">
        <v>4817</v>
      </c>
      <c r="H4485" s="13">
        <v>3000</v>
      </c>
      <c r="I4485" s="13"/>
      <c r="J4485" s="9" t="s">
        <v>599</v>
      </c>
      <c r="K4485" s="9" t="s">
        <v>4459</v>
      </c>
      <c r="L4485" s="9" t="s">
        <v>2604</v>
      </c>
      <c r="M4485" s="13"/>
      <c r="N4485" s="13"/>
      <c r="O4485" s="9"/>
      <c r="P4485" s="13"/>
      <c r="Q4485" s="13">
        <v>9</v>
      </c>
      <c r="R4485" s="9" t="s">
        <v>25</v>
      </c>
      <c r="S4485" s="9" t="s">
        <v>26</v>
      </c>
      <c r="T4485" s="9" t="s">
        <v>42</v>
      </c>
      <c r="U4485" s="13">
        <v>1420000</v>
      </c>
      <c r="V4485" s="13">
        <v>2014</v>
      </c>
      <c r="W4485" s="13">
        <v>372</v>
      </c>
      <c r="X4485" s="13">
        <v>4.0999999999999996</v>
      </c>
      <c r="Y4485" s="13">
        <v>2.35</v>
      </c>
      <c r="Z4485" s="14">
        <v>447</v>
      </c>
    </row>
    <row r="4486" spans="1:26" x14ac:dyDescent="0.25">
      <c r="A4486" s="5" t="s">
        <v>20</v>
      </c>
      <c r="B4486" s="6" t="s">
        <v>558</v>
      </c>
      <c r="C4486" s="11">
        <v>58</v>
      </c>
      <c r="D4486" s="11">
        <v>100</v>
      </c>
      <c r="E4486" s="11">
        <v>0</v>
      </c>
      <c r="F4486" s="11">
        <v>65</v>
      </c>
      <c r="G4486" s="6" t="s">
        <v>4818</v>
      </c>
      <c r="H4486" s="11">
        <v>828</v>
      </c>
      <c r="I4486" s="11">
        <v>24741700</v>
      </c>
      <c r="J4486" s="6" t="s">
        <v>1074</v>
      </c>
      <c r="K4486" s="6"/>
      <c r="L4486" s="6"/>
      <c r="M4486" s="11"/>
      <c r="N4486" s="11"/>
      <c r="O4486" s="6"/>
      <c r="P4486" s="11"/>
      <c r="Q4486" s="11">
        <v>95</v>
      </c>
      <c r="R4486" s="6" t="s">
        <v>25</v>
      </c>
      <c r="S4486" s="6" t="s">
        <v>26</v>
      </c>
      <c r="T4486" s="6" t="s">
        <v>249</v>
      </c>
      <c r="U4486" s="11">
        <v>1200000</v>
      </c>
      <c r="V4486" s="11">
        <v>1989</v>
      </c>
      <c r="W4486" s="11">
        <v>531</v>
      </c>
      <c r="X4486" s="11">
        <v>7.2</v>
      </c>
      <c r="Y4486" s="11">
        <v>1.85</v>
      </c>
      <c r="Z4486" s="12">
        <v>2000</v>
      </c>
    </row>
    <row r="4487" spans="1:26" x14ac:dyDescent="0.25">
      <c r="A4487" s="8" t="s">
        <v>20</v>
      </c>
      <c r="B4487" s="9" t="s">
        <v>149</v>
      </c>
      <c r="C4487" s="13">
        <v>287</v>
      </c>
      <c r="D4487" s="13">
        <v>103</v>
      </c>
      <c r="E4487" s="13">
        <v>0</v>
      </c>
      <c r="F4487" s="13">
        <v>651</v>
      </c>
      <c r="G4487" s="9" t="s">
        <v>882</v>
      </c>
      <c r="H4487" s="13">
        <v>2000</v>
      </c>
      <c r="I4487" s="13">
        <v>55153403</v>
      </c>
      <c r="J4487" s="9" t="s">
        <v>1786</v>
      </c>
      <c r="K4487" s="9" t="s">
        <v>5505</v>
      </c>
      <c r="L4487" s="9" t="s">
        <v>2604</v>
      </c>
      <c r="M4487" s="13"/>
      <c r="N4487" s="13"/>
      <c r="O4487" s="9"/>
      <c r="P4487" s="13"/>
      <c r="Q4487" s="13">
        <v>1509</v>
      </c>
      <c r="R4487" s="9" t="s">
        <v>25</v>
      </c>
      <c r="S4487" s="9" t="s">
        <v>26</v>
      </c>
      <c r="T4487" s="9" t="s">
        <v>249</v>
      </c>
      <c r="U4487" s="13">
        <v>1200000</v>
      </c>
      <c r="V4487" s="13">
        <v>2004</v>
      </c>
      <c r="W4487" s="13">
        <v>878</v>
      </c>
      <c r="X4487" s="13">
        <v>7.7</v>
      </c>
      <c r="Y4487" s="13">
        <v>1.85</v>
      </c>
      <c r="Z4487" s="14">
        <v>0</v>
      </c>
    </row>
    <row r="4488" spans="1:26" x14ac:dyDescent="0.25">
      <c r="A4488" s="5" t="s">
        <v>20</v>
      </c>
      <c r="B4488" s="6" t="s">
        <v>1447</v>
      </c>
      <c r="C4488" s="11">
        <v>100</v>
      </c>
      <c r="D4488" s="11">
        <v>100</v>
      </c>
      <c r="E4488" s="11">
        <v>422</v>
      </c>
      <c r="F4488" s="11">
        <v>422</v>
      </c>
      <c r="G4488" s="6" t="s">
        <v>1158</v>
      </c>
      <c r="H4488" s="11">
        <v>816</v>
      </c>
      <c r="I4488" s="11">
        <v>18488314</v>
      </c>
      <c r="J4488" s="6" t="s">
        <v>599</v>
      </c>
      <c r="K4488" s="6" t="s">
        <v>5507</v>
      </c>
      <c r="L4488" s="6" t="s">
        <v>5505</v>
      </c>
      <c r="M4488" s="11"/>
      <c r="N4488" s="11"/>
      <c r="O4488" s="6"/>
      <c r="P4488" s="11"/>
      <c r="Q4488" s="11">
        <v>333</v>
      </c>
      <c r="R4488" s="6" t="s">
        <v>25</v>
      </c>
      <c r="S4488" s="6" t="s">
        <v>26</v>
      </c>
      <c r="T4488" s="6" t="s">
        <v>249</v>
      </c>
      <c r="U4488" s="11">
        <v>1200000</v>
      </c>
      <c r="V4488" s="11">
        <v>2001</v>
      </c>
      <c r="W4488" s="11">
        <v>577</v>
      </c>
      <c r="X4488" s="11">
        <v>7.1</v>
      </c>
      <c r="Y4488" s="11">
        <v>1.85</v>
      </c>
      <c r="Z4488" s="12">
        <v>0</v>
      </c>
    </row>
    <row r="4489" spans="1:26" x14ac:dyDescent="0.25">
      <c r="A4489" s="8" t="s">
        <v>20</v>
      </c>
      <c r="B4489" s="9" t="s">
        <v>4819</v>
      </c>
      <c r="C4489" s="13">
        <v>5</v>
      </c>
      <c r="D4489" s="13">
        <v>99</v>
      </c>
      <c r="E4489" s="13">
        <v>4</v>
      </c>
      <c r="F4489" s="13">
        <v>434</v>
      </c>
      <c r="G4489" s="9" t="s">
        <v>74</v>
      </c>
      <c r="H4489" s="13">
        <v>18000</v>
      </c>
      <c r="I4489" s="13"/>
      <c r="J4489" s="9" t="s">
        <v>497</v>
      </c>
      <c r="K4489" s="9" t="s">
        <v>4459</v>
      </c>
      <c r="L4489" s="9" t="s">
        <v>2604</v>
      </c>
      <c r="M4489" s="13"/>
      <c r="N4489" s="13"/>
      <c r="O4489" s="9"/>
      <c r="P4489" s="13"/>
      <c r="Q4489" s="13">
        <v>1</v>
      </c>
      <c r="R4489" s="9" t="s">
        <v>25</v>
      </c>
      <c r="S4489" s="9" t="s">
        <v>26</v>
      </c>
      <c r="T4489" s="9" t="s">
        <v>42</v>
      </c>
      <c r="U4489" s="13">
        <v>1300000</v>
      </c>
      <c r="V4489" s="13">
        <v>2014</v>
      </c>
      <c r="W4489" s="13">
        <v>748</v>
      </c>
      <c r="X4489" s="13">
        <v>7.6</v>
      </c>
      <c r="Y4489" s="13">
        <v>1.85</v>
      </c>
      <c r="Z4489" s="14">
        <v>221</v>
      </c>
    </row>
    <row r="4490" spans="1:26" x14ac:dyDescent="0.25">
      <c r="A4490" s="5" t="s">
        <v>20</v>
      </c>
      <c r="B4490" s="6" t="s">
        <v>4820</v>
      </c>
      <c r="C4490" s="11">
        <v>50</v>
      </c>
      <c r="D4490" s="11">
        <v>89</v>
      </c>
      <c r="E4490" s="11">
        <v>0</v>
      </c>
      <c r="F4490" s="11">
        <v>3</v>
      </c>
      <c r="G4490" s="6" t="s">
        <v>4821</v>
      </c>
      <c r="H4490" s="11">
        <v>31</v>
      </c>
      <c r="I4490" s="11">
        <v>11278</v>
      </c>
      <c r="J4490" s="6" t="s">
        <v>599</v>
      </c>
      <c r="K4490" s="6" t="s">
        <v>1074</v>
      </c>
      <c r="L4490" s="6"/>
      <c r="M4490" s="11"/>
      <c r="N4490" s="11"/>
      <c r="O4490" s="6"/>
      <c r="P4490" s="11"/>
      <c r="Q4490" s="11">
        <v>2</v>
      </c>
      <c r="R4490" s="6" t="s">
        <v>919</v>
      </c>
      <c r="S4490" s="6" t="s">
        <v>953</v>
      </c>
      <c r="T4490" s="6" t="s">
        <v>42</v>
      </c>
      <c r="U4490" s="11">
        <v>1300000</v>
      </c>
      <c r="V4490" s="11">
        <v>2013</v>
      </c>
      <c r="W4490" s="11">
        <v>24</v>
      </c>
      <c r="X4490" s="11">
        <v>7</v>
      </c>
      <c r="Y4490" s="11"/>
      <c r="Z4490" s="12">
        <v>407</v>
      </c>
    </row>
    <row r="4491" spans="1:26" x14ac:dyDescent="0.25">
      <c r="A4491" s="8" t="s">
        <v>20</v>
      </c>
      <c r="B4491" s="9" t="s">
        <v>897</v>
      </c>
      <c r="C4491" s="13">
        <v>276</v>
      </c>
      <c r="D4491" s="13">
        <v>104</v>
      </c>
      <c r="E4491" s="13">
        <v>301</v>
      </c>
      <c r="F4491" s="13">
        <v>71</v>
      </c>
      <c r="G4491" s="9" t="s">
        <v>256</v>
      </c>
      <c r="H4491" s="13">
        <v>18000</v>
      </c>
      <c r="I4491" s="13">
        <v>79363785</v>
      </c>
      <c r="J4491" s="9" t="s">
        <v>1074</v>
      </c>
      <c r="K4491" s="9" t="s">
        <v>2970</v>
      </c>
      <c r="L4491" s="9" t="s">
        <v>2604</v>
      </c>
      <c r="M4491" s="13"/>
      <c r="N4491" s="13"/>
      <c r="O4491" s="9"/>
      <c r="P4491" s="13"/>
      <c r="Q4491" s="13">
        <v>698</v>
      </c>
      <c r="R4491" s="9" t="s">
        <v>25</v>
      </c>
      <c r="S4491" s="9" t="s">
        <v>26</v>
      </c>
      <c r="T4491" s="9" t="s">
        <v>27</v>
      </c>
      <c r="U4491" s="13">
        <v>80000000</v>
      </c>
      <c r="V4491" s="13">
        <v>2008</v>
      </c>
      <c r="W4491" s="13">
        <v>4000</v>
      </c>
      <c r="X4491" s="13">
        <v>5.5</v>
      </c>
      <c r="Y4491" s="13">
        <v>2.35</v>
      </c>
      <c r="Z4491" s="14">
        <v>0</v>
      </c>
    </row>
    <row r="4492" spans="1:26" x14ac:dyDescent="0.25">
      <c r="A4492" s="5" t="s">
        <v>20</v>
      </c>
      <c r="B4492" s="6" t="s">
        <v>2587</v>
      </c>
      <c r="C4492" s="11">
        <v>137</v>
      </c>
      <c r="D4492" s="11">
        <v>114</v>
      </c>
      <c r="E4492" s="11">
        <v>300</v>
      </c>
      <c r="F4492" s="11">
        <v>73</v>
      </c>
      <c r="G4492" s="6" t="s">
        <v>4822</v>
      </c>
      <c r="H4492" s="11">
        <v>307</v>
      </c>
      <c r="I4492" s="11">
        <v>13876974</v>
      </c>
      <c r="J4492" s="6" t="s">
        <v>599</v>
      </c>
      <c r="K4492" s="6" t="s">
        <v>1074</v>
      </c>
      <c r="L4492" s="6" t="s">
        <v>4459</v>
      </c>
      <c r="M4492" s="11"/>
      <c r="N4492" s="11"/>
      <c r="O4492" s="6"/>
      <c r="P4492" s="11"/>
      <c r="Q4492" s="11">
        <v>214</v>
      </c>
      <c r="R4492" s="6" t="s">
        <v>1600</v>
      </c>
      <c r="S4492" s="6" t="s">
        <v>1601</v>
      </c>
      <c r="T4492" s="6" t="s">
        <v>249</v>
      </c>
      <c r="U4492" s="11">
        <v>7000000</v>
      </c>
      <c r="V4492" s="11">
        <v>2001</v>
      </c>
      <c r="W4492" s="11">
        <v>209</v>
      </c>
      <c r="X4492" s="11">
        <v>7.4</v>
      </c>
      <c r="Y4492" s="11">
        <v>1.85</v>
      </c>
      <c r="Z4492" s="12">
        <v>0</v>
      </c>
    </row>
    <row r="4493" spans="1:26" x14ac:dyDescent="0.25">
      <c r="A4493" s="8" t="s">
        <v>20</v>
      </c>
      <c r="B4493" s="9" t="s">
        <v>3218</v>
      </c>
      <c r="C4493" s="13">
        <v>122</v>
      </c>
      <c r="D4493" s="13">
        <v>111</v>
      </c>
      <c r="E4493" s="13">
        <v>50</v>
      </c>
      <c r="F4493" s="13">
        <v>612</v>
      </c>
      <c r="G4493" s="9" t="s">
        <v>1044</v>
      </c>
      <c r="H4493" s="13">
        <v>2000</v>
      </c>
      <c r="I4493" s="13">
        <v>9180275</v>
      </c>
      <c r="J4493" s="9" t="s">
        <v>1074</v>
      </c>
      <c r="K4493" s="9"/>
      <c r="L4493" s="9"/>
      <c r="M4493" s="13"/>
      <c r="N4493" s="13"/>
      <c r="O4493" s="9"/>
      <c r="P4493" s="13"/>
      <c r="Q4493" s="13">
        <v>231</v>
      </c>
      <c r="R4493" s="9" t="s">
        <v>25</v>
      </c>
      <c r="S4493" s="9" t="s">
        <v>26</v>
      </c>
      <c r="T4493" s="9" t="s">
        <v>249</v>
      </c>
      <c r="U4493" s="13">
        <v>1200000</v>
      </c>
      <c r="V4493" s="13">
        <v>2000</v>
      </c>
      <c r="W4493" s="13">
        <v>710</v>
      </c>
      <c r="X4493" s="13">
        <v>7.7</v>
      </c>
      <c r="Y4493" s="13">
        <v>1.85</v>
      </c>
      <c r="Z4493" s="14">
        <v>756</v>
      </c>
    </row>
    <row r="4494" spans="1:26" x14ac:dyDescent="0.25">
      <c r="A4494" s="5" t="s">
        <v>20</v>
      </c>
      <c r="B4494" s="6" t="s">
        <v>2716</v>
      </c>
      <c r="C4494" s="11">
        <v>73</v>
      </c>
      <c r="D4494" s="11">
        <v>99</v>
      </c>
      <c r="E4494" s="11">
        <v>13000</v>
      </c>
      <c r="F4494" s="11">
        <v>232</v>
      </c>
      <c r="G4494" s="6" t="s">
        <v>4283</v>
      </c>
      <c r="H4494" s="11">
        <v>282</v>
      </c>
      <c r="I4494" s="11"/>
      <c r="J4494" s="6" t="s">
        <v>599</v>
      </c>
      <c r="K4494" s="6" t="s">
        <v>5505</v>
      </c>
      <c r="L4494" s="6" t="s">
        <v>4459</v>
      </c>
      <c r="M4494" s="11"/>
      <c r="N4494" s="11"/>
      <c r="O4494" s="6"/>
      <c r="P4494" s="11"/>
      <c r="Q4494" s="11">
        <v>150</v>
      </c>
      <c r="R4494" s="6" t="s">
        <v>25</v>
      </c>
      <c r="S4494" s="6" t="s">
        <v>26</v>
      </c>
      <c r="T4494" s="6" t="s">
        <v>1704</v>
      </c>
      <c r="U4494" s="11">
        <v>1200000</v>
      </c>
      <c r="V4494" s="11">
        <v>1955</v>
      </c>
      <c r="W4494" s="11">
        <v>255</v>
      </c>
      <c r="X4494" s="11">
        <v>7.2</v>
      </c>
      <c r="Y4494" s="11">
        <v>1.5</v>
      </c>
      <c r="Z4494" s="12">
        <v>0</v>
      </c>
    </row>
    <row r="4495" spans="1:26" x14ac:dyDescent="0.25">
      <c r="A4495" s="8" t="s">
        <v>20</v>
      </c>
      <c r="B4495" s="9" t="s">
        <v>1707</v>
      </c>
      <c r="C4495" s="13">
        <v>202</v>
      </c>
      <c r="D4495" s="13">
        <v>110</v>
      </c>
      <c r="E4495" s="13">
        <v>118</v>
      </c>
      <c r="F4495" s="13">
        <v>1000</v>
      </c>
      <c r="G4495" s="9" t="s">
        <v>205</v>
      </c>
      <c r="H4495" s="13">
        <v>13000</v>
      </c>
      <c r="I4495" s="13">
        <v>22494487</v>
      </c>
      <c r="J4495" s="9" t="s">
        <v>5507</v>
      </c>
      <c r="K4495" s="9" t="s">
        <v>1074</v>
      </c>
      <c r="L4495" s="9" t="s">
        <v>5505</v>
      </c>
      <c r="M4495" s="13" t="s">
        <v>2604</v>
      </c>
      <c r="N4495" s="13"/>
      <c r="O4495" s="9"/>
      <c r="P4495" s="13"/>
      <c r="Q4495" s="13">
        <v>507</v>
      </c>
      <c r="R4495" s="9" t="s">
        <v>25</v>
      </c>
      <c r="S4495" s="9" t="s">
        <v>318</v>
      </c>
      <c r="T4495" s="9" t="s">
        <v>249</v>
      </c>
      <c r="U4495" s="13">
        <v>27000000</v>
      </c>
      <c r="V4495" s="13">
        <v>2006</v>
      </c>
      <c r="W4495" s="13">
        <v>11000</v>
      </c>
      <c r="X4495" s="13">
        <v>7.8</v>
      </c>
      <c r="Y4495" s="13">
        <v>2.35</v>
      </c>
      <c r="Z4495" s="14">
        <v>10000</v>
      </c>
    </row>
    <row r="4496" spans="1:26" x14ac:dyDescent="0.25">
      <c r="A4496" s="5" t="s">
        <v>20</v>
      </c>
      <c r="B4496" s="6" t="s">
        <v>4823</v>
      </c>
      <c r="C4496" s="11">
        <v>99</v>
      </c>
      <c r="D4496" s="11">
        <v>85</v>
      </c>
      <c r="E4496" s="11">
        <v>91</v>
      </c>
      <c r="F4496" s="11">
        <v>849</v>
      </c>
      <c r="G4496" s="6" t="s">
        <v>1698</v>
      </c>
      <c r="H4496" s="11">
        <v>1000</v>
      </c>
      <c r="I4496" s="11">
        <v>2199853</v>
      </c>
      <c r="J4496" s="6" t="s">
        <v>599</v>
      </c>
      <c r="K4496" s="6" t="s">
        <v>1074</v>
      </c>
      <c r="L4496" s="6"/>
      <c r="M4496" s="11"/>
      <c r="N4496" s="11"/>
      <c r="O4496" s="6"/>
      <c r="P4496" s="11"/>
      <c r="Q4496" s="11">
        <v>186</v>
      </c>
      <c r="R4496" s="6" t="s">
        <v>25</v>
      </c>
      <c r="S4496" s="6" t="s">
        <v>26</v>
      </c>
      <c r="T4496" s="6" t="s">
        <v>249</v>
      </c>
      <c r="U4496" s="11">
        <v>1200000</v>
      </c>
      <c r="V4496" s="11">
        <v>1999</v>
      </c>
      <c r="W4496" s="11">
        <v>1000</v>
      </c>
      <c r="X4496" s="11">
        <v>6.6</v>
      </c>
      <c r="Y4496" s="11">
        <v>1.85</v>
      </c>
      <c r="Z4496" s="12">
        <v>0</v>
      </c>
    </row>
    <row r="4497" spans="1:26" x14ac:dyDescent="0.25">
      <c r="A4497" s="8" t="s">
        <v>20</v>
      </c>
      <c r="B4497" s="9" t="s">
        <v>4824</v>
      </c>
      <c r="C4497" s="13">
        <v>10</v>
      </c>
      <c r="D4497" s="13">
        <v>113</v>
      </c>
      <c r="E4497" s="13">
        <v>29</v>
      </c>
      <c r="F4497" s="13">
        <v>449</v>
      </c>
      <c r="G4497" s="9" t="s">
        <v>3573</v>
      </c>
      <c r="H4497" s="13">
        <v>890</v>
      </c>
      <c r="I4497" s="13">
        <v>2859955</v>
      </c>
      <c r="J4497" s="9" t="s">
        <v>1074</v>
      </c>
      <c r="K4497" s="9" t="s">
        <v>5506</v>
      </c>
      <c r="L4497" s="9"/>
      <c r="M4497" s="13"/>
      <c r="N4497" s="13"/>
      <c r="O4497" s="9"/>
      <c r="P4497" s="13"/>
      <c r="Q4497" s="13">
        <v>32</v>
      </c>
      <c r="R4497" s="9" t="s">
        <v>25</v>
      </c>
      <c r="S4497" s="9" t="s">
        <v>26</v>
      </c>
      <c r="T4497" s="9" t="s">
        <v>27</v>
      </c>
      <c r="U4497" s="13">
        <v>1200000</v>
      </c>
      <c r="V4497" s="13">
        <v>2013</v>
      </c>
      <c r="W4497" s="13">
        <v>848</v>
      </c>
      <c r="X4497" s="13">
        <v>6</v>
      </c>
      <c r="Y4497" s="13">
        <v>2.35</v>
      </c>
      <c r="Z4497" s="14">
        <v>0</v>
      </c>
    </row>
    <row r="4498" spans="1:26" x14ac:dyDescent="0.25">
      <c r="A4498" s="5" t="s">
        <v>20</v>
      </c>
      <c r="B4498" s="6" t="s">
        <v>627</v>
      </c>
      <c r="C4498" s="11">
        <v>173</v>
      </c>
      <c r="D4498" s="11">
        <v>99</v>
      </c>
      <c r="E4498" s="11">
        <v>16000</v>
      </c>
      <c r="F4498" s="11">
        <v>455</v>
      </c>
      <c r="G4498" s="6" t="s">
        <v>124</v>
      </c>
      <c r="H4498" s="11">
        <v>16000</v>
      </c>
      <c r="I4498" s="11">
        <v>2812029</v>
      </c>
      <c r="J4498" s="6" t="s">
        <v>5507</v>
      </c>
      <c r="K4498" s="6" t="s">
        <v>1074</v>
      </c>
      <c r="L4498" s="6" t="s">
        <v>2604</v>
      </c>
      <c r="M4498" s="11"/>
      <c r="N4498" s="11"/>
      <c r="O4498" s="6"/>
      <c r="P4498" s="11"/>
      <c r="Q4498" s="11">
        <v>931</v>
      </c>
      <c r="R4498" s="6" t="s">
        <v>25</v>
      </c>
      <c r="S4498" s="6" t="s">
        <v>26</v>
      </c>
      <c r="T4498" s="6" t="s">
        <v>249</v>
      </c>
      <c r="U4498" s="11">
        <v>1200000</v>
      </c>
      <c r="V4498" s="11">
        <v>1992</v>
      </c>
      <c r="W4498" s="11">
        <v>12000</v>
      </c>
      <c r="X4498" s="11">
        <v>8.4</v>
      </c>
      <c r="Y4498" s="11">
        <v>2.35</v>
      </c>
      <c r="Z4498" s="12">
        <v>19000</v>
      </c>
    </row>
    <row r="4499" spans="1:26" x14ac:dyDescent="0.25">
      <c r="A4499" s="8" t="s">
        <v>309</v>
      </c>
      <c r="B4499" s="9" t="s">
        <v>4155</v>
      </c>
      <c r="C4499" s="13">
        <v>7</v>
      </c>
      <c r="D4499" s="13">
        <v>83</v>
      </c>
      <c r="E4499" s="13">
        <v>9</v>
      </c>
      <c r="F4499" s="13">
        <v>51</v>
      </c>
      <c r="G4499" s="9" t="s">
        <v>4825</v>
      </c>
      <c r="H4499" s="13">
        <v>94</v>
      </c>
      <c r="I4499" s="13"/>
      <c r="J4499" s="9" t="s">
        <v>1074</v>
      </c>
      <c r="K4499" s="9" t="s">
        <v>4118</v>
      </c>
      <c r="L4499" s="9" t="s">
        <v>478</v>
      </c>
      <c r="M4499" s="13"/>
      <c r="N4499" s="13"/>
      <c r="O4499" s="9"/>
      <c r="P4499" s="13"/>
      <c r="Q4499" s="13">
        <v>25</v>
      </c>
      <c r="R4499" s="9" t="s">
        <v>25</v>
      </c>
      <c r="S4499" s="9" t="s">
        <v>26</v>
      </c>
      <c r="T4499" s="9" t="s">
        <v>1704</v>
      </c>
      <c r="U4499" s="13"/>
      <c r="V4499" s="13">
        <v>1940</v>
      </c>
      <c r="W4499" s="13">
        <v>62</v>
      </c>
      <c r="X4499" s="13">
        <v>6.5</v>
      </c>
      <c r="Y4499" s="13">
        <v>1.37</v>
      </c>
      <c r="Z4499" s="14">
        <v>548</v>
      </c>
    </row>
    <row r="4500" spans="1:26" x14ac:dyDescent="0.25">
      <c r="A4500" s="5" t="s">
        <v>20</v>
      </c>
      <c r="B4500" s="6" t="s">
        <v>2267</v>
      </c>
      <c r="C4500" s="11">
        <v>181</v>
      </c>
      <c r="D4500" s="11">
        <v>142</v>
      </c>
      <c r="E4500" s="11">
        <v>0</v>
      </c>
      <c r="F4500" s="11">
        <v>24</v>
      </c>
      <c r="G4500" s="6" t="s">
        <v>4826</v>
      </c>
      <c r="H4500" s="11">
        <v>16000</v>
      </c>
      <c r="I4500" s="11">
        <v>6100000</v>
      </c>
      <c r="J4500" s="6" t="s">
        <v>3495</v>
      </c>
      <c r="K4500" s="6"/>
      <c r="L4500" s="6"/>
      <c r="M4500" s="11"/>
      <c r="N4500" s="11"/>
      <c r="O4500" s="6"/>
      <c r="P4500" s="11"/>
      <c r="Q4500" s="11">
        <v>780</v>
      </c>
      <c r="R4500" s="6" t="s">
        <v>2495</v>
      </c>
      <c r="S4500" s="6" t="s">
        <v>1943</v>
      </c>
      <c r="T4500" s="6" t="s">
        <v>1704</v>
      </c>
      <c r="U4500" s="11">
        <v>1200000</v>
      </c>
      <c r="V4500" s="11">
        <v>1966</v>
      </c>
      <c r="W4500" s="11">
        <v>34</v>
      </c>
      <c r="X4500" s="11">
        <v>8.9</v>
      </c>
      <c r="Y4500" s="11">
        <v>2.35</v>
      </c>
      <c r="Z4500" s="12">
        <v>20000</v>
      </c>
    </row>
    <row r="4501" spans="1:26" x14ac:dyDescent="0.25">
      <c r="A4501" s="8" t="s">
        <v>20</v>
      </c>
      <c r="B4501" s="9" t="s">
        <v>4827</v>
      </c>
      <c r="C4501" s="13">
        <v>111</v>
      </c>
      <c r="D4501" s="13">
        <v>112</v>
      </c>
      <c r="E4501" s="13">
        <v>9</v>
      </c>
      <c r="F4501" s="13">
        <v>4</v>
      </c>
      <c r="G4501" s="9" t="s">
        <v>4828</v>
      </c>
      <c r="H4501" s="13">
        <v>61</v>
      </c>
      <c r="I4501" s="13">
        <v>375723</v>
      </c>
      <c r="J4501" s="9" t="s">
        <v>599</v>
      </c>
      <c r="K4501" s="9" t="s">
        <v>1074</v>
      </c>
      <c r="L4501" s="9"/>
      <c r="M4501" s="13"/>
      <c r="N4501" s="13"/>
      <c r="O4501" s="9"/>
      <c r="P4501" s="13"/>
      <c r="Q4501" s="13">
        <v>26</v>
      </c>
      <c r="R4501" s="9" t="s">
        <v>3400</v>
      </c>
      <c r="S4501" s="9" t="s">
        <v>3866</v>
      </c>
      <c r="T4501" s="9" t="s">
        <v>249</v>
      </c>
      <c r="U4501" s="13">
        <v>4000000</v>
      </c>
      <c r="V4501" s="13">
        <v>2015</v>
      </c>
      <c r="W4501" s="13">
        <v>9</v>
      </c>
      <c r="X4501" s="13">
        <v>7.9</v>
      </c>
      <c r="Y4501" s="13">
        <v>2.35</v>
      </c>
      <c r="Z4501" s="14">
        <v>0</v>
      </c>
    </row>
    <row r="4502" spans="1:26" x14ac:dyDescent="0.25">
      <c r="A4502" s="5" t="s">
        <v>20</v>
      </c>
      <c r="B4502" s="6" t="s">
        <v>4829</v>
      </c>
      <c r="C4502" s="11">
        <v>38</v>
      </c>
      <c r="D4502" s="11">
        <v>108</v>
      </c>
      <c r="E4502" s="11">
        <v>14</v>
      </c>
      <c r="F4502" s="11">
        <v>274</v>
      </c>
      <c r="G4502" s="6" t="s">
        <v>4830</v>
      </c>
      <c r="H4502" s="11">
        <v>1000</v>
      </c>
      <c r="I4502" s="11">
        <v>594904</v>
      </c>
      <c r="J4502" s="6" t="s">
        <v>599</v>
      </c>
      <c r="K4502" s="6" t="s">
        <v>1074</v>
      </c>
      <c r="L4502" s="6"/>
      <c r="M4502" s="11"/>
      <c r="N4502" s="11"/>
      <c r="O4502" s="6"/>
      <c r="P4502" s="11"/>
      <c r="Q4502" s="11">
        <v>89</v>
      </c>
      <c r="R4502" s="6" t="s">
        <v>25</v>
      </c>
      <c r="S4502" s="6" t="s">
        <v>26</v>
      </c>
      <c r="T4502" s="6" t="s">
        <v>27</v>
      </c>
      <c r="U4502" s="11">
        <v>1200000</v>
      </c>
      <c r="V4502" s="11">
        <v>2012</v>
      </c>
      <c r="W4502" s="11">
        <v>330</v>
      </c>
      <c r="X4502" s="11">
        <v>6</v>
      </c>
      <c r="Y4502" s="11">
        <v>1.85</v>
      </c>
      <c r="Z4502" s="12">
        <v>0</v>
      </c>
    </row>
    <row r="4503" spans="1:26" x14ac:dyDescent="0.25">
      <c r="A4503" s="8" t="s">
        <v>20</v>
      </c>
      <c r="B4503" s="9" t="s">
        <v>4831</v>
      </c>
      <c r="C4503" s="13">
        <v>12</v>
      </c>
      <c r="D4503" s="13">
        <v>88</v>
      </c>
      <c r="E4503" s="13">
        <v>0</v>
      </c>
      <c r="F4503" s="13">
        <v>3</v>
      </c>
      <c r="G4503" s="9" t="s">
        <v>4832</v>
      </c>
      <c r="H4503" s="13">
        <v>268</v>
      </c>
      <c r="I4503" s="13">
        <v>58936</v>
      </c>
      <c r="J4503" s="9" t="s">
        <v>599</v>
      </c>
      <c r="K4503" s="9" t="s">
        <v>2909</v>
      </c>
      <c r="L4503" s="9"/>
      <c r="M4503" s="13"/>
      <c r="N4503" s="13"/>
      <c r="O4503" s="9"/>
      <c r="P4503" s="13"/>
      <c r="Q4503" s="13">
        <v>4</v>
      </c>
      <c r="R4503" s="9" t="s">
        <v>25</v>
      </c>
      <c r="S4503" s="9" t="s">
        <v>26</v>
      </c>
      <c r="T4503" s="9" t="s">
        <v>249</v>
      </c>
      <c r="U4503" s="13">
        <v>1200000</v>
      </c>
      <c r="V4503" s="13">
        <v>2001</v>
      </c>
      <c r="W4503" s="13">
        <v>44</v>
      </c>
      <c r="X4503" s="13">
        <v>6.1</v>
      </c>
      <c r="Y4503" s="13">
        <v>1.78</v>
      </c>
      <c r="Z4503" s="14">
        <v>27</v>
      </c>
    </row>
    <row r="4504" spans="1:26" x14ac:dyDescent="0.25">
      <c r="A4504" s="5" t="s">
        <v>20</v>
      </c>
      <c r="B4504" s="6" t="s">
        <v>3446</v>
      </c>
      <c r="C4504" s="11">
        <v>23</v>
      </c>
      <c r="D4504" s="11">
        <v>97</v>
      </c>
      <c r="E4504" s="11">
        <v>4</v>
      </c>
      <c r="F4504" s="11"/>
      <c r="G4504" s="6" t="s">
        <v>42</v>
      </c>
      <c r="H4504" s="11"/>
      <c r="I4504" s="11">
        <v>24784</v>
      </c>
      <c r="J4504" s="6" t="s">
        <v>41</v>
      </c>
      <c r="K4504" s="6"/>
      <c r="L4504" s="6"/>
      <c r="M4504" s="11"/>
      <c r="N4504" s="11"/>
      <c r="O4504" s="6"/>
      <c r="P4504" s="11"/>
      <c r="Q4504" s="11">
        <v>10</v>
      </c>
      <c r="R4504" s="6" t="s">
        <v>25</v>
      </c>
      <c r="S4504" s="6" t="s">
        <v>121</v>
      </c>
      <c r="T4504" s="6" t="s">
        <v>1430</v>
      </c>
      <c r="U4504" s="11">
        <v>1200000</v>
      </c>
      <c r="V4504" s="11">
        <v>2011</v>
      </c>
      <c r="W4504" s="11"/>
      <c r="X4504" s="11">
        <v>7.4</v>
      </c>
      <c r="Y4504" s="11"/>
      <c r="Z4504" s="12">
        <v>5000</v>
      </c>
    </row>
    <row r="4505" spans="1:26" x14ac:dyDescent="0.25">
      <c r="A4505" s="8" t="s">
        <v>20</v>
      </c>
      <c r="B4505" s="9" t="s">
        <v>4833</v>
      </c>
      <c r="C4505" s="13">
        <v>17</v>
      </c>
      <c r="D4505" s="13">
        <v>85</v>
      </c>
      <c r="E4505" s="13">
        <v>0</v>
      </c>
      <c r="F4505" s="13">
        <v>924</v>
      </c>
      <c r="G4505" s="9" t="s">
        <v>264</v>
      </c>
      <c r="H4505" s="13">
        <v>49000</v>
      </c>
      <c r="I4505" s="13">
        <v>7826</v>
      </c>
      <c r="J4505" s="9" t="s">
        <v>599</v>
      </c>
      <c r="K4505" s="9" t="s">
        <v>41</v>
      </c>
      <c r="L4505" s="9"/>
      <c r="M4505" s="13"/>
      <c r="N4505" s="13"/>
      <c r="O4505" s="9"/>
      <c r="P4505" s="13"/>
      <c r="Q4505" s="13">
        <v>2</v>
      </c>
      <c r="R4505" s="9" t="s">
        <v>25</v>
      </c>
      <c r="S4505" s="9" t="s">
        <v>26</v>
      </c>
      <c r="T4505" s="9" t="s">
        <v>42</v>
      </c>
      <c r="U4505" s="13">
        <v>1200000</v>
      </c>
      <c r="V4505" s="13">
        <v>2007</v>
      </c>
      <c r="W4505" s="13">
        <v>931</v>
      </c>
      <c r="X4505" s="13">
        <v>6.2</v>
      </c>
      <c r="Y4505" s="13"/>
      <c r="Z4505" s="14">
        <v>87</v>
      </c>
    </row>
    <row r="4506" spans="1:26" x14ac:dyDescent="0.25">
      <c r="A4506" s="5" t="s">
        <v>20</v>
      </c>
      <c r="B4506" s="6" t="s">
        <v>4834</v>
      </c>
      <c r="C4506" s="11">
        <v>9</v>
      </c>
      <c r="D4506" s="11">
        <v>103</v>
      </c>
      <c r="E4506" s="11">
        <v>0</v>
      </c>
      <c r="F4506" s="11">
        <v>24</v>
      </c>
      <c r="G4506" s="6" t="s">
        <v>4835</v>
      </c>
      <c r="H4506" s="11">
        <v>34</v>
      </c>
      <c r="I4506" s="11"/>
      <c r="J4506" s="6" t="s">
        <v>1074</v>
      </c>
      <c r="K4506" s="6"/>
      <c r="L4506" s="6"/>
      <c r="M4506" s="11"/>
      <c r="N4506" s="11"/>
      <c r="O4506" s="6"/>
      <c r="P4506" s="11"/>
      <c r="Q4506" s="11">
        <v>16</v>
      </c>
      <c r="R4506" s="6" t="s">
        <v>537</v>
      </c>
      <c r="S4506" s="6" t="s">
        <v>538</v>
      </c>
      <c r="T4506" s="6" t="s">
        <v>42</v>
      </c>
      <c r="U4506" s="11">
        <v>1500000</v>
      </c>
      <c r="V4506" s="11">
        <v>2011</v>
      </c>
      <c r="W4506" s="11">
        <v>29</v>
      </c>
      <c r="X4506" s="11">
        <v>5.6</v>
      </c>
      <c r="Y4506" s="11">
        <v>1.78</v>
      </c>
      <c r="Z4506" s="12">
        <v>754</v>
      </c>
    </row>
    <row r="4507" spans="1:26" x14ac:dyDescent="0.25">
      <c r="A4507" s="8" t="s">
        <v>20</v>
      </c>
      <c r="B4507" s="9" t="s">
        <v>4836</v>
      </c>
      <c r="C4507" s="13">
        <v>1</v>
      </c>
      <c r="D4507" s="13">
        <v>110</v>
      </c>
      <c r="E4507" s="13">
        <v>0</v>
      </c>
      <c r="F4507" s="13">
        <v>0</v>
      </c>
      <c r="G4507" s="9" t="s">
        <v>4837</v>
      </c>
      <c r="H4507" s="13">
        <v>3</v>
      </c>
      <c r="I4507" s="13">
        <v>3830</v>
      </c>
      <c r="J4507" s="9" t="s">
        <v>599</v>
      </c>
      <c r="K4507" s="9" t="s">
        <v>1074</v>
      </c>
      <c r="L4507" s="9"/>
      <c r="M4507" s="13"/>
      <c r="N4507" s="13"/>
      <c r="O4507" s="9"/>
      <c r="P4507" s="13"/>
      <c r="Q4507" s="13">
        <v>1</v>
      </c>
      <c r="R4507" s="9" t="s">
        <v>919</v>
      </c>
      <c r="S4507" s="9" t="s">
        <v>26</v>
      </c>
      <c r="T4507" s="9" t="s">
        <v>42</v>
      </c>
      <c r="U4507" s="13">
        <v>1200000</v>
      </c>
      <c r="V4507" s="13">
        <v>2013</v>
      </c>
      <c r="W4507" s="13">
        <v>2</v>
      </c>
      <c r="X4507" s="13">
        <v>7.2</v>
      </c>
      <c r="Y4507" s="13"/>
      <c r="Z4507" s="14">
        <v>75</v>
      </c>
    </row>
    <row r="4508" spans="1:26" x14ac:dyDescent="0.25">
      <c r="A4508" s="5" t="s">
        <v>20</v>
      </c>
      <c r="B4508" s="6" t="s">
        <v>4838</v>
      </c>
      <c r="C4508" s="11">
        <v>51</v>
      </c>
      <c r="D4508" s="11">
        <v>88</v>
      </c>
      <c r="E4508" s="11">
        <v>4</v>
      </c>
      <c r="F4508" s="11">
        <v>95</v>
      </c>
      <c r="G4508" s="6" t="s">
        <v>2173</v>
      </c>
      <c r="H4508" s="11">
        <v>690</v>
      </c>
      <c r="I4508" s="11"/>
      <c r="J4508" s="6" t="s">
        <v>378</v>
      </c>
      <c r="K4508" s="6" t="s">
        <v>599</v>
      </c>
      <c r="L4508" s="6" t="s">
        <v>1074</v>
      </c>
      <c r="M4508" s="11"/>
      <c r="N4508" s="11"/>
      <c r="O4508" s="6"/>
      <c r="P4508" s="11"/>
      <c r="Q4508" s="11">
        <v>38</v>
      </c>
      <c r="R4508" s="6" t="s">
        <v>25</v>
      </c>
      <c r="S4508" s="6" t="s">
        <v>26</v>
      </c>
      <c r="T4508" s="6" t="s">
        <v>27</v>
      </c>
      <c r="U4508" s="11"/>
      <c r="V4508" s="11">
        <v>2003</v>
      </c>
      <c r="W4508" s="11">
        <v>316</v>
      </c>
      <c r="X4508" s="11">
        <v>6.1</v>
      </c>
      <c r="Y4508" s="11">
        <v>1.85</v>
      </c>
      <c r="Z4508" s="12">
        <v>480</v>
      </c>
    </row>
    <row r="4509" spans="1:26" x14ac:dyDescent="0.25">
      <c r="A4509" s="8" t="s">
        <v>20</v>
      </c>
      <c r="B4509" s="9" t="s">
        <v>4839</v>
      </c>
      <c r="C4509" s="13">
        <v>14</v>
      </c>
      <c r="D4509" s="13">
        <v>76</v>
      </c>
      <c r="E4509" s="13">
        <v>0</v>
      </c>
      <c r="F4509" s="13">
        <v>227</v>
      </c>
      <c r="G4509" s="9" t="s">
        <v>2676</v>
      </c>
      <c r="H4509" s="13">
        <v>387</v>
      </c>
      <c r="I4509" s="13"/>
      <c r="J4509" s="9" t="s">
        <v>599</v>
      </c>
      <c r="K4509" s="9"/>
      <c r="L4509" s="9"/>
      <c r="M4509" s="13"/>
      <c r="N4509" s="13"/>
      <c r="O4509" s="9"/>
      <c r="P4509" s="13"/>
      <c r="Q4509" s="13">
        <v>35</v>
      </c>
      <c r="R4509" s="9" t="s">
        <v>25</v>
      </c>
      <c r="S4509" s="9" t="s">
        <v>26</v>
      </c>
      <c r="T4509" s="9" t="s">
        <v>249</v>
      </c>
      <c r="U4509" s="13"/>
      <c r="V4509" s="13">
        <v>2008</v>
      </c>
      <c r="W4509" s="13">
        <v>295</v>
      </c>
      <c r="X4509" s="13">
        <v>3.8</v>
      </c>
      <c r="Y4509" s="13">
        <v>1.85</v>
      </c>
      <c r="Z4509" s="14">
        <v>636</v>
      </c>
    </row>
    <row r="4510" spans="1:26" x14ac:dyDescent="0.25">
      <c r="A4510" s="5" t="s">
        <v>309</v>
      </c>
      <c r="B4510" s="6" t="s">
        <v>4034</v>
      </c>
      <c r="C4510" s="11">
        <v>24</v>
      </c>
      <c r="D4510" s="11">
        <v>100</v>
      </c>
      <c r="E4510" s="11">
        <v>345</v>
      </c>
      <c r="F4510" s="11">
        <v>94</v>
      </c>
      <c r="G4510" s="6" t="s">
        <v>2953</v>
      </c>
      <c r="H4510" s="11">
        <v>843</v>
      </c>
      <c r="I4510" s="11"/>
      <c r="J4510" s="6" t="s">
        <v>497</v>
      </c>
      <c r="K4510" s="6" t="s">
        <v>378</v>
      </c>
      <c r="L4510" s="6" t="s">
        <v>4459</v>
      </c>
      <c r="M4510" s="11" t="s">
        <v>5508</v>
      </c>
      <c r="N4510" s="11"/>
      <c r="O4510" s="6"/>
      <c r="P4510" s="11"/>
      <c r="Q4510" s="11">
        <v>52</v>
      </c>
      <c r="R4510" s="6" t="s">
        <v>25</v>
      </c>
      <c r="S4510" s="6" t="s">
        <v>26</v>
      </c>
      <c r="T4510" s="6" t="s">
        <v>1704</v>
      </c>
      <c r="U4510" s="11">
        <v>1200000</v>
      </c>
      <c r="V4510" s="11">
        <v>1936</v>
      </c>
      <c r="W4510" s="11">
        <v>490</v>
      </c>
      <c r="X4510" s="11">
        <v>7.1</v>
      </c>
      <c r="Y4510" s="11">
        <v>1.37</v>
      </c>
      <c r="Z4510" s="12">
        <v>204</v>
      </c>
    </row>
    <row r="4511" spans="1:26" x14ac:dyDescent="0.25">
      <c r="A4511" s="8" t="s">
        <v>20</v>
      </c>
      <c r="B4511" s="9" t="s">
        <v>4840</v>
      </c>
      <c r="C4511" s="13">
        <v>18</v>
      </c>
      <c r="D4511" s="13">
        <v>99</v>
      </c>
      <c r="E4511" s="13">
        <v>0</v>
      </c>
      <c r="F4511" s="13">
        <v>5</v>
      </c>
      <c r="G4511" s="9" t="s">
        <v>4841</v>
      </c>
      <c r="H4511" s="13">
        <v>721</v>
      </c>
      <c r="I4511" s="13"/>
      <c r="J4511" s="9" t="s">
        <v>2604</v>
      </c>
      <c r="K4511" s="9"/>
      <c r="L4511" s="9"/>
      <c r="M4511" s="13"/>
      <c r="N4511" s="13"/>
      <c r="O4511" s="9"/>
      <c r="P4511" s="13"/>
      <c r="Q4511" s="13">
        <v>11</v>
      </c>
      <c r="R4511" s="9" t="s">
        <v>25</v>
      </c>
      <c r="S4511" s="9" t="s">
        <v>121</v>
      </c>
      <c r="T4511" s="9" t="s">
        <v>249</v>
      </c>
      <c r="U4511" s="13">
        <v>1200000</v>
      </c>
      <c r="V4511" s="13">
        <v>2011</v>
      </c>
      <c r="W4511" s="13">
        <v>134</v>
      </c>
      <c r="X4511" s="13">
        <v>4.5</v>
      </c>
      <c r="Y4511" s="13"/>
      <c r="Z4511" s="14">
        <v>161</v>
      </c>
    </row>
    <row r="4512" spans="1:26" x14ac:dyDescent="0.25">
      <c r="A4512" s="5" t="s">
        <v>20</v>
      </c>
      <c r="B4512" s="6" t="s">
        <v>4842</v>
      </c>
      <c r="C4512" s="11">
        <v>22</v>
      </c>
      <c r="D4512" s="11">
        <v>84</v>
      </c>
      <c r="E4512" s="11">
        <v>0</v>
      </c>
      <c r="F4512" s="11">
        <v>63</v>
      </c>
      <c r="G4512" s="6" t="s">
        <v>4843</v>
      </c>
      <c r="H4512" s="11">
        <v>380</v>
      </c>
      <c r="I4512" s="11"/>
      <c r="J4512" s="6" t="s">
        <v>497</v>
      </c>
      <c r="K4512" s="6" t="s">
        <v>1786</v>
      </c>
      <c r="L4512" s="6" t="s">
        <v>5505</v>
      </c>
      <c r="M4512" s="11" t="s">
        <v>2604</v>
      </c>
      <c r="N4512" s="11"/>
      <c r="O4512" s="6"/>
      <c r="P4512" s="11"/>
      <c r="Q4512" s="11">
        <v>51</v>
      </c>
      <c r="R4512" s="6" t="s">
        <v>25</v>
      </c>
      <c r="S4512" s="6" t="s">
        <v>121</v>
      </c>
      <c r="T4512" s="6" t="s">
        <v>249</v>
      </c>
      <c r="U4512" s="11">
        <v>1200000</v>
      </c>
      <c r="V4512" s="11">
        <v>2012</v>
      </c>
      <c r="W4512" s="11">
        <v>91</v>
      </c>
      <c r="X4512" s="11">
        <v>3.8</v>
      </c>
      <c r="Y4512" s="11"/>
      <c r="Z4512" s="12">
        <v>238</v>
      </c>
    </row>
    <row r="4513" spans="1:26" x14ac:dyDescent="0.25">
      <c r="A4513" s="8" t="s">
        <v>20</v>
      </c>
      <c r="B4513" s="9" t="s">
        <v>1131</v>
      </c>
      <c r="C4513" s="13">
        <v>9</v>
      </c>
      <c r="D4513" s="13">
        <v>91</v>
      </c>
      <c r="E4513" s="13">
        <v>38</v>
      </c>
      <c r="F4513" s="13">
        <v>117</v>
      </c>
      <c r="G4513" s="9" t="s">
        <v>1583</v>
      </c>
      <c r="H4513" s="13">
        <v>584</v>
      </c>
      <c r="I4513" s="13">
        <v>2850263</v>
      </c>
      <c r="J4513" s="9" t="s">
        <v>378</v>
      </c>
      <c r="K4513" s="9" t="s">
        <v>599</v>
      </c>
      <c r="L4513" s="9" t="s">
        <v>5506</v>
      </c>
      <c r="M4513" s="13"/>
      <c r="N4513" s="13"/>
      <c r="O4513" s="9"/>
      <c r="P4513" s="13"/>
      <c r="Q4513" s="13">
        <v>70</v>
      </c>
      <c r="R4513" s="9" t="s">
        <v>25</v>
      </c>
      <c r="S4513" s="9" t="s">
        <v>26</v>
      </c>
      <c r="T4513" s="9" t="s">
        <v>54</v>
      </c>
      <c r="U4513" s="13">
        <v>2600000</v>
      </c>
      <c r="V4513" s="13">
        <v>1993</v>
      </c>
      <c r="W4513" s="13">
        <v>399</v>
      </c>
      <c r="X4513" s="13">
        <v>6.2</v>
      </c>
      <c r="Y4513" s="13">
        <v>1.85</v>
      </c>
      <c r="Z4513" s="14">
        <v>0</v>
      </c>
    </row>
    <row r="4514" spans="1:26" x14ac:dyDescent="0.25">
      <c r="A4514" s="5" t="s">
        <v>20</v>
      </c>
      <c r="B4514" s="6" t="s">
        <v>3905</v>
      </c>
      <c r="C4514" s="11">
        <v>30</v>
      </c>
      <c r="D4514" s="11">
        <v>97</v>
      </c>
      <c r="E4514" s="11">
        <v>282</v>
      </c>
      <c r="F4514" s="11">
        <v>148</v>
      </c>
      <c r="G4514" s="6" t="s">
        <v>4844</v>
      </c>
      <c r="H4514" s="11">
        <v>586</v>
      </c>
      <c r="I4514" s="11"/>
      <c r="J4514" s="6" t="s">
        <v>497</v>
      </c>
      <c r="K4514" s="6" t="s">
        <v>599</v>
      </c>
      <c r="L4514" s="6"/>
      <c r="M4514" s="11"/>
      <c r="N4514" s="11"/>
      <c r="O4514" s="6"/>
      <c r="P4514" s="11"/>
      <c r="Q4514" s="11">
        <v>27</v>
      </c>
      <c r="R4514" s="6" t="s">
        <v>25</v>
      </c>
      <c r="S4514" s="6" t="s">
        <v>26</v>
      </c>
      <c r="T4514" s="6" t="s">
        <v>249</v>
      </c>
      <c r="U4514" s="11">
        <v>1200000</v>
      </c>
      <c r="V4514" s="11">
        <v>1970</v>
      </c>
      <c r="W4514" s="11">
        <v>434</v>
      </c>
      <c r="X4514" s="11">
        <v>6.6</v>
      </c>
      <c r="Y4514" s="11">
        <v>1.85</v>
      </c>
      <c r="Z4514" s="12">
        <v>477</v>
      </c>
    </row>
    <row r="4515" spans="1:26" x14ac:dyDescent="0.25">
      <c r="A4515" s="8" t="s">
        <v>20</v>
      </c>
      <c r="B4515" s="9" t="s">
        <v>4845</v>
      </c>
      <c r="C4515" s="13">
        <v>9</v>
      </c>
      <c r="D4515" s="13">
        <v>84</v>
      </c>
      <c r="E4515" s="13">
        <v>2</v>
      </c>
      <c r="F4515" s="13">
        <v>475</v>
      </c>
      <c r="G4515" s="9" t="s">
        <v>4846</v>
      </c>
      <c r="H4515" s="13">
        <v>10000</v>
      </c>
      <c r="I4515" s="13"/>
      <c r="J4515" s="9" t="s">
        <v>1786</v>
      </c>
      <c r="K4515" s="9"/>
      <c r="L4515" s="9"/>
      <c r="M4515" s="13"/>
      <c r="N4515" s="13"/>
      <c r="O4515" s="9"/>
      <c r="P4515" s="13"/>
      <c r="Q4515" s="13">
        <v>7</v>
      </c>
      <c r="R4515" s="9" t="s">
        <v>25</v>
      </c>
      <c r="S4515" s="9" t="s">
        <v>26</v>
      </c>
      <c r="T4515" s="9" t="s">
        <v>249</v>
      </c>
      <c r="U4515" s="13">
        <v>1200000</v>
      </c>
      <c r="V4515" s="13">
        <v>2015</v>
      </c>
      <c r="W4515" s="13">
        <v>500</v>
      </c>
      <c r="X4515" s="13">
        <v>4.5999999999999996</v>
      </c>
      <c r="Y4515" s="13"/>
      <c r="Z4515" s="14">
        <v>479</v>
      </c>
    </row>
    <row r="4516" spans="1:26" x14ac:dyDescent="0.25">
      <c r="A4516" s="5" t="s">
        <v>20</v>
      </c>
      <c r="B4516" s="6" t="s">
        <v>4847</v>
      </c>
      <c r="C4516" s="11">
        <v>7</v>
      </c>
      <c r="D4516" s="11">
        <v>100</v>
      </c>
      <c r="E4516" s="11">
        <v>0</v>
      </c>
      <c r="F4516" s="11">
        <v>312</v>
      </c>
      <c r="G4516" s="6" t="s">
        <v>4848</v>
      </c>
      <c r="H4516" s="11">
        <v>498</v>
      </c>
      <c r="I4516" s="11"/>
      <c r="J4516" s="6" t="s">
        <v>1786</v>
      </c>
      <c r="K4516" s="6"/>
      <c r="L4516" s="6"/>
      <c r="M4516" s="11"/>
      <c r="N4516" s="11"/>
      <c r="O4516" s="6"/>
      <c r="P4516" s="11"/>
      <c r="Q4516" s="11">
        <v>2</v>
      </c>
      <c r="R4516" s="6" t="s">
        <v>25</v>
      </c>
      <c r="S4516" s="6" t="s">
        <v>26</v>
      </c>
      <c r="T4516" s="6" t="s">
        <v>42</v>
      </c>
      <c r="U4516" s="11">
        <v>1200000</v>
      </c>
      <c r="V4516" s="11">
        <v>2015</v>
      </c>
      <c r="W4516" s="11">
        <v>350</v>
      </c>
      <c r="X4516" s="11">
        <v>4.2</v>
      </c>
      <c r="Y4516" s="11"/>
      <c r="Z4516" s="12">
        <v>242</v>
      </c>
    </row>
    <row r="4517" spans="1:26" x14ac:dyDescent="0.25">
      <c r="A4517" s="8" t="s">
        <v>20</v>
      </c>
      <c r="B4517" s="9" t="s">
        <v>4849</v>
      </c>
      <c r="C4517" s="13">
        <v>91</v>
      </c>
      <c r="D4517" s="13">
        <v>94</v>
      </c>
      <c r="E4517" s="13">
        <v>6</v>
      </c>
      <c r="F4517" s="13">
        <v>804</v>
      </c>
      <c r="G4517" s="9" t="s">
        <v>1852</v>
      </c>
      <c r="H4517" s="13">
        <v>16000</v>
      </c>
      <c r="I4517" s="13">
        <v>16101109</v>
      </c>
      <c r="J4517" s="9" t="s">
        <v>599</v>
      </c>
      <c r="K4517" s="9"/>
      <c r="L4517" s="9"/>
      <c r="M4517" s="13"/>
      <c r="N4517" s="13"/>
      <c r="O4517" s="9"/>
      <c r="P4517" s="13"/>
      <c r="Q4517" s="13">
        <v>236</v>
      </c>
      <c r="R4517" s="9" t="s">
        <v>25</v>
      </c>
      <c r="S4517" s="9" t="s">
        <v>26</v>
      </c>
      <c r="T4517" s="9" t="s">
        <v>249</v>
      </c>
      <c r="U4517" s="13">
        <v>3000000</v>
      </c>
      <c r="V4517" s="13">
        <v>2005</v>
      </c>
      <c r="W4517" s="13">
        <v>1000</v>
      </c>
      <c r="X4517" s="13">
        <v>6.8</v>
      </c>
      <c r="Y4517" s="13">
        <v>1.85</v>
      </c>
      <c r="Z4517" s="14">
        <v>0</v>
      </c>
    </row>
    <row r="4518" spans="1:26" x14ac:dyDescent="0.25">
      <c r="A4518" s="5" t="s">
        <v>309</v>
      </c>
      <c r="B4518" s="6" t="s">
        <v>3994</v>
      </c>
      <c r="C4518" s="11">
        <v>99</v>
      </c>
      <c r="D4518" s="11">
        <v>90</v>
      </c>
      <c r="E4518" s="11">
        <v>222</v>
      </c>
      <c r="F4518" s="11">
        <v>68</v>
      </c>
      <c r="G4518" s="6" t="s">
        <v>1661</v>
      </c>
      <c r="H4518" s="11">
        <v>680</v>
      </c>
      <c r="I4518" s="11">
        <v>6013</v>
      </c>
      <c r="J4518" s="6" t="s">
        <v>5507</v>
      </c>
      <c r="K4518" s="6" t="s">
        <v>1074</v>
      </c>
      <c r="L4518" s="6" t="s">
        <v>2604</v>
      </c>
      <c r="M4518" s="11"/>
      <c r="N4518" s="11"/>
      <c r="O4518" s="6"/>
      <c r="P4518" s="11"/>
      <c r="Q4518" s="11">
        <v>207</v>
      </c>
      <c r="R4518" s="6" t="s">
        <v>25</v>
      </c>
      <c r="S4518" s="6" t="s">
        <v>34</v>
      </c>
      <c r="T4518" s="6" t="s">
        <v>42</v>
      </c>
      <c r="U4518" s="11">
        <v>695393</v>
      </c>
      <c r="V4518" s="11">
        <v>2004</v>
      </c>
      <c r="W4518" s="11">
        <v>404</v>
      </c>
      <c r="X4518" s="11">
        <v>7.7</v>
      </c>
      <c r="Y4518" s="11">
        <v>1.85</v>
      </c>
      <c r="Z4518" s="12">
        <v>0</v>
      </c>
    </row>
    <row r="4519" spans="1:26" x14ac:dyDescent="0.25">
      <c r="A4519" s="8" t="s">
        <v>20</v>
      </c>
      <c r="B4519" s="9" t="s">
        <v>42</v>
      </c>
      <c r="C4519" s="13">
        <v>2</v>
      </c>
      <c r="D4519" s="13" t="s">
        <v>5527</v>
      </c>
      <c r="E4519" s="13"/>
      <c r="F4519" s="13">
        <v>206</v>
      </c>
      <c r="G4519" s="9" t="s">
        <v>4850</v>
      </c>
      <c r="H4519" s="13">
        <v>511</v>
      </c>
      <c r="I4519" s="13"/>
      <c r="J4519" s="9" t="s">
        <v>1074</v>
      </c>
      <c r="K4519" s="9" t="s">
        <v>1786</v>
      </c>
      <c r="L4519" s="9" t="s">
        <v>2604</v>
      </c>
      <c r="M4519" s="13"/>
      <c r="N4519" s="13"/>
      <c r="O4519" s="9"/>
      <c r="P4519" s="13"/>
      <c r="Q4519" s="13">
        <v>6</v>
      </c>
      <c r="R4519" s="9" t="s">
        <v>25</v>
      </c>
      <c r="S4519" s="9" t="s">
        <v>163</v>
      </c>
      <c r="T4519" s="9" t="s">
        <v>42</v>
      </c>
      <c r="U4519" s="13"/>
      <c r="V4519" s="13"/>
      <c r="W4519" s="13">
        <v>457</v>
      </c>
      <c r="X4519" s="13">
        <v>7.1</v>
      </c>
      <c r="Y4519" s="13">
        <v>2</v>
      </c>
      <c r="Z4519" s="14">
        <v>954</v>
      </c>
    </row>
    <row r="4520" spans="1:26" x14ac:dyDescent="0.25">
      <c r="A4520" s="5" t="s">
        <v>20</v>
      </c>
      <c r="B4520" s="6" t="s">
        <v>4851</v>
      </c>
      <c r="C4520" s="11">
        <v>57</v>
      </c>
      <c r="D4520" s="11">
        <v>92</v>
      </c>
      <c r="E4520" s="11">
        <v>155</v>
      </c>
      <c r="F4520" s="11">
        <v>147</v>
      </c>
      <c r="G4520" s="6" t="s">
        <v>3890</v>
      </c>
      <c r="H4520" s="11">
        <v>448</v>
      </c>
      <c r="I4520" s="11">
        <v>1400000</v>
      </c>
      <c r="J4520" s="6" t="s">
        <v>497</v>
      </c>
      <c r="K4520" s="6" t="s">
        <v>1074</v>
      </c>
      <c r="L4520" s="6" t="s">
        <v>1786</v>
      </c>
      <c r="M4520" s="11" t="s">
        <v>2604</v>
      </c>
      <c r="N4520" s="11"/>
      <c r="O4520" s="6"/>
      <c r="P4520" s="11"/>
      <c r="Q4520" s="11">
        <v>37</v>
      </c>
      <c r="R4520" s="6" t="s">
        <v>25</v>
      </c>
      <c r="S4520" s="6" t="s">
        <v>26</v>
      </c>
      <c r="T4520" s="6" t="s">
        <v>249</v>
      </c>
      <c r="U4520" s="11">
        <v>1100000</v>
      </c>
      <c r="V4520" s="11">
        <v>1987</v>
      </c>
      <c r="W4520" s="11">
        <v>426</v>
      </c>
      <c r="X4520" s="11">
        <v>5.9</v>
      </c>
      <c r="Y4520" s="11">
        <v>1.85</v>
      </c>
      <c r="Z4520" s="12">
        <v>241</v>
      </c>
    </row>
    <row r="4521" spans="1:26" x14ac:dyDescent="0.25">
      <c r="A4521" s="8" t="s">
        <v>20</v>
      </c>
      <c r="B4521" s="9" t="s">
        <v>4852</v>
      </c>
      <c r="C4521" s="13">
        <v>12</v>
      </c>
      <c r="D4521" s="13">
        <v>105</v>
      </c>
      <c r="E4521" s="13">
        <v>0</v>
      </c>
      <c r="F4521" s="13"/>
      <c r="G4521" s="9" t="s">
        <v>42</v>
      </c>
      <c r="H4521" s="13"/>
      <c r="I4521" s="13">
        <v>247740</v>
      </c>
      <c r="J4521" s="9" t="s">
        <v>41</v>
      </c>
      <c r="K4521" s="9" t="s">
        <v>1074</v>
      </c>
      <c r="L4521" s="9"/>
      <c r="M4521" s="13"/>
      <c r="N4521" s="13"/>
      <c r="O4521" s="9"/>
      <c r="P4521" s="13"/>
      <c r="Q4521" s="13">
        <v>8</v>
      </c>
      <c r="R4521" s="9" t="s">
        <v>25</v>
      </c>
      <c r="S4521" s="9" t="s">
        <v>26</v>
      </c>
      <c r="T4521" s="9" t="s">
        <v>42</v>
      </c>
      <c r="U4521" s="13"/>
      <c r="V4521" s="13">
        <v>2002</v>
      </c>
      <c r="W4521" s="13"/>
      <c r="X4521" s="13">
        <v>4.7</v>
      </c>
      <c r="Y4521" s="13">
        <v>1.33</v>
      </c>
      <c r="Z4521" s="14">
        <v>51</v>
      </c>
    </row>
    <row r="4522" spans="1:26" x14ac:dyDescent="0.25">
      <c r="A4522" s="5" t="s">
        <v>309</v>
      </c>
      <c r="B4522" s="6" t="s">
        <v>4853</v>
      </c>
      <c r="C4522" s="11">
        <v>58</v>
      </c>
      <c r="D4522" s="11">
        <v>73</v>
      </c>
      <c r="E4522" s="11">
        <v>126</v>
      </c>
      <c r="F4522" s="11">
        <v>3</v>
      </c>
      <c r="G4522" s="6" t="s">
        <v>4854</v>
      </c>
      <c r="H4522" s="11">
        <v>14</v>
      </c>
      <c r="I4522" s="11">
        <v>39659</v>
      </c>
      <c r="J4522" s="6" t="s">
        <v>599</v>
      </c>
      <c r="K4522" s="6" t="s">
        <v>1786</v>
      </c>
      <c r="L4522" s="6" t="s">
        <v>3976</v>
      </c>
      <c r="M4522" s="11"/>
      <c r="N4522" s="11"/>
      <c r="O4522" s="6"/>
      <c r="P4522" s="11"/>
      <c r="Q4522" s="11">
        <v>32</v>
      </c>
      <c r="R4522" s="6" t="s">
        <v>25</v>
      </c>
      <c r="S4522" s="6" t="s">
        <v>121</v>
      </c>
      <c r="T4522" s="6" t="s">
        <v>42</v>
      </c>
      <c r="U4522" s="11">
        <v>1600000</v>
      </c>
      <c r="V4522" s="11">
        <v>2002</v>
      </c>
      <c r="W4522" s="11">
        <v>4</v>
      </c>
      <c r="X4522" s="11">
        <v>7</v>
      </c>
      <c r="Y4522" s="11">
        <v>1.85</v>
      </c>
      <c r="Z4522" s="12">
        <v>131</v>
      </c>
    </row>
    <row r="4523" spans="1:26" x14ac:dyDescent="0.25">
      <c r="A4523" s="8" t="s">
        <v>20</v>
      </c>
      <c r="B4523" s="9" t="s">
        <v>4855</v>
      </c>
      <c r="C4523" s="13">
        <v>5</v>
      </c>
      <c r="D4523" s="13">
        <v>116</v>
      </c>
      <c r="E4523" s="13">
        <v>12</v>
      </c>
      <c r="F4523" s="13">
        <v>25</v>
      </c>
      <c r="G4523" s="9" t="s">
        <v>4856</v>
      </c>
      <c r="H4523" s="13">
        <v>412</v>
      </c>
      <c r="I4523" s="13"/>
      <c r="J4523" s="9" t="s">
        <v>1074</v>
      </c>
      <c r="K4523" s="9"/>
      <c r="L4523" s="9"/>
      <c r="M4523" s="13"/>
      <c r="N4523" s="13"/>
      <c r="O4523" s="9"/>
      <c r="P4523" s="13"/>
      <c r="Q4523" s="13">
        <v>36</v>
      </c>
      <c r="R4523" s="9" t="s">
        <v>4395</v>
      </c>
      <c r="S4523" s="9" t="s">
        <v>2152</v>
      </c>
      <c r="T4523" s="9" t="s">
        <v>54</v>
      </c>
      <c r="U4523" s="13">
        <v>10000000</v>
      </c>
      <c r="V4523" s="13">
        <v>2006</v>
      </c>
      <c r="W4523" s="13">
        <v>48</v>
      </c>
      <c r="X4523" s="13">
        <v>6.9</v>
      </c>
      <c r="Y4523" s="13">
        <v>1.85</v>
      </c>
      <c r="Z4523" s="14">
        <v>0</v>
      </c>
    </row>
    <row r="4524" spans="1:26" x14ac:dyDescent="0.25">
      <c r="A4524" s="5" t="s">
        <v>20</v>
      </c>
      <c r="B4524" s="6" t="s">
        <v>4857</v>
      </c>
      <c r="C4524" s="11">
        <v>97</v>
      </c>
      <c r="D4524" s="11">
        <v>110</v>
      </c>
      <c r="E4524" s="11">
        <v>22</v>
      </c>
      <c r="F4524" s="11">
        <v>48</v>
      </c>
      <c r="G4524" s="6" t="s">
        <v>4858</v>
      </c>
      <c r="H4524" s="11">
        <v>434</v>
      </c>
      <c r="I4524" s="11">
        <v>56129</v>
      </c>
      <c r="J4524" s="6" t="s">
        <v>2970</v>
      </c>
      <c r="K4524" s="6" t="s">
        <v>2604</v>
      </c>
      <c r="L4524" s="6"/>
      <c r="M4524" s="11"/>
      <c r="N4524" s="11"/>
      <c r="O4524" s="6"/>
      <c r="P4524" s="11"/>
      <c r="Q4524" s="11">
        <v>82</v>
      </c>
      <c r="R4524" s="6" t="s">
        <v>25</v>
      </c>
      <c r="S4524" s="6" t="s">
        <v>121</v>
      </c>
      <c r="T4524" s="6" t="s">
        <v>249</v>
      </c>
      <c r="U4524" s="11">
        <v>1100000</v>
      </c>
      <c r="V4524" s="11">
        <v>2010</v>
      </c>
      <c r="W4524" s="11">
        <v>95</v>
      </c>
      <c r="X4524" s="11">
        <v>6.1</v>
      </c>
      <c r="Y4524" s="11">
        <v>2.35</v>
      </c>
      <c r="Z4524" s="12">
        <v>0</v>
      </c>
    </row>
    <row r="4525" spans="1:26" x14ac:dyDescent="0.25">
      <c r="A4525" s="8" t="s">
        <v>20</v>
      </c>
      <c r="B4525" s="9" t="s">
        <v>4859</v>
      </c>
      <c r="C4525" s="13">
        <v>481</v>
      </c>
      <c r="D4525" s="13">
        <v>102</v>
      </c>
      <c r="E4525" s="13">
        <v>338</v>
      </c>
      <c r="F4525" s="13">
        <v>60</v>
      </c>
      <c r="G4525" s="9" t="s">
        <v>4860</v>
      </c>
      <c r="H4525" s="13">
        <v>1000</v>
      </c>
      <c r="I4525" s="13">
        <v>4105123</v>
      </c>
      <c r="J4525" s="9" t="s">
        <v>497</v>
      </c>
      <c r="K4525" s="9" t="s">
        <v>5507</v>
      </c>
      <c r="L4525" s="9" t="s">
        <v>2604</v>
      </c>
      <c r="M4525" s="13"/>
      <c r="N4525" s="13"/>
      <c r="O4525" s="9"/>
      <c r="P4525" s="13"/>
      <c r="Q4525" s="13">
        <v>316</v>
      </c>
      <c r="R4525" s="9" t="s">
        <v>4861</v>
      </c>
      <c r="S4525" s="9" t="s">
        <v>4862</v>
      </c>
      <c r="T4525" s="9" t="s">
        <v>249</v>
      </c>
      <c r="U4525" s="13">
        <v>1100000</v>
      </c>
      <c r="V4525" s="13">
        <v>2011</v>
      </c>
      <c r="W4525" s="13">
        <v>342</v>
      </c>
      <c r="X4525" s="13">
        <v>7.6</v>
      </c>
      <c r="Y4525" s="13">
        <v>1.85</v>
      </c>
      <c r="Z4525" s="14">
        <v>51000</v>
      </c>
    </row>
    <row r="4526" spans="1:26" x14ac:dyDescent="0.25">
      <c r="A4526" s="5" t="s">
        <v>20</v>
      </c>
      <c r="B4526" s="6" t="s">
        <v>4863</v>
      </c>
      <c r="C4526" s="11">
        <v>17</v>
      </c>
      <c r="D4526" s="11">
        <v>89</v>
      </c>
      <c r="E4526" s="11">
        <v>252</v>
      </c>
      <c r="F4526" s="11">
        <v>252</v>
      </c>
      <c r="G4526" s="6" t="s">
        <v>3471</v>
      </c>
      <c r="H4526" s="11">
        <v>1000</v>
      </c>
      <c r="I4526" s="11"/>
      <c r="J4526" s="6" t="s">
        <v>497</v>
      </c>
      <c r="K4526" s="6" t="s">
        <v>1786</v>
      </c>
      <c r="L4526" s="6" t="s">
        <v>2970</v>
      </c>
      <c r="M4526" s="11"/>
      <c r="N4526" s="11"/>
      <c r="O4526" s="6"/>
      <c r="P4526" s="11"/>
      <c r="Q4526" s="11">
        <v>15</v>
      </c>
      <c r="R4526" s="6" t="s">
        <v>25</v>
      </c>
      <c r="S4526" s="6" t="s">
        <v>26</v>
      </c>
      <c r="T4526" s="6" t="s">
        <v>249</v>
      </c>
      <c r="U4526" s="11">
        <v>1100000</v>
      </c>
      <c r="V4526" s="11">
        <v>2010</v>
      </c>
      <c r="W4526" s="11">
        <v>745</v>
      </c>
      <c r="X4526" s="11">
        <v>3</v>
      </c>
      <c r="Y4526" s="11">
        <v>1.85</v>
      </c>
      <c r="Z4526" s="12">
        <v>444</v>
      </c>
    </row>
    <row r="4527" spans="1:26" x14ac:dyDescent="0.25">
      <c r="A4527" s="8" t="s">
        <v>20</v>
      </c>
      <c r="B4527" s="9" t="s">
        <v>4864</v>
      </c>
      <c r="C4527" s="13">
        <v>9</v>
      </c>
      <c r="D4527" s="13">
        <v>76</v>
      </c>
      <c r="E4527" s="13">
        <v>0</v>
      </c>
      <c r="F4527" s="13">
        <v>0</v>
      </c>
      <c r="G4527" s="9" t="s">
        <v>4865</v>
      </c>
      <c r="H4527" s="13">
        <v>12</v>
      </c>
      <c r="I4527" s="13"/>
      <c r="J4527" s="9" t="s">
        <v>1786</v>
      </c>
      <c r="K4527" s="9"/>
      <c r="L4527" s="9"/>
      <c r="M4527" s="13"/>
      <c r="N4527" s="13"/>
      <c r="O4527" s="9"/>
      <c r="P4527" s="13"/>
      <c r="Q4527" s="13">
        <v>10</v>
      </c>
      <c r="R4527" s="9" t="s">
        <v>25</v>
      </c>
      <c r="S4527" s="9" t="s">
        <v>1943</v>
      </c>
      <c r="T4527" s="9" t="s">
        <v>249</v>
      </c>
      <c r="U4527" s="13">
        <v>1100000</v>
      </c>
      <c r="V4527" s="13">
        <v>2013</v>
      </c>
      <c r="W4527" s="13">
        <v>0</v>
      </c>
      <c r="X4527" s="13">
        <v>2.6</v>
      </c>
      <c r="Y4527" s="13">
        <v>2.35</v>
      </c>
      <c r="Z4527" s="14">
        <v>200</v>
      </c>
    </row>
    <row r="4528" spans="1:26" x14ac:dyDescent="0.25">
      <c r="A4528" s="5" t="s">
        <v>20</v>
      </c>
      <c r="B4528" s="6" t="s">
        <v>4034</v>
      </c>
      <c r="C4528" s="11">
        <v>242</v>
      </c>
      <c r="D4528" s="11">
        <v>82</v>
      </c>
      <c r="E4528" s="11">
        <v>345</v>
      </c>
      <c r="F4528" s="11">
        <v>269</v>
      </c>
      <c r="G4528" s="6" t="s">
        <v>3066</v>
      </c>
      <c r="H4528" s="11">
        <v>2000</v>
      </c>
      <c r="I4528" s="11"/>
      <c r="J4528" s="6" t="s">
        <v>1074</v>
      </c>
      <c r="K4528" s="6" t="s">
        <v>4459</v>
      </c>
      <c r="L4528" s="6" t="s">
        <v>5508</v>
      </c>
      <c r="M4528" s="11"/>
      <c r="N4528" s="11"/>
      <c r="O4528" s="6"/>
      <c r="P4528" s="11"/>
      <c r="Q4528" s="11">
        <v>1123</v>
      </c>
      <c r="R4528" s="6" t="s">
        <v>25</v>
      </c>
      <c r="S4528" s="6" t="s">
        <v>26</v>
      </c>
      <c r="T4528" s="6" t="s">
        <v>54</v>
      </c>
      <c r="U4528" s="11">
        <v>950000</v>
      </c>
      <c r="V4528" s="11">
        <v>1942</v>
      </c>
      <c r="W4528" s="11">
        <v>607</v>
      </c>
      <c r="X4528" s="11">
        <v>8.6</v>
      </c>
      <c r="Y4528" s="11">
        <v>1.37</v>
      </c>
      <c r="Z4528" s="12">
        <v>23000</v>
      </c>
    </row>
    <row r="4529" spans="1:26" x14ac:dyDescent="0.25">
      <c r="A4529" s="8" t="s">
        <v>20</v>
      </c>
      <c r="B4529" s="9" t="s">
        <v>4866</v>
      </c>
      <c r="C4529" s="13">
        <v>95</v>
      </c>
      <c r="D4529" s="13">
        <v>89</v>
      </c>
      <c r="E4529" s="13">
        <v>0</v>
      </c>
      <c r="F4529" s="13">
        <v>5</v>
      </c>
      <c r="G4529" s="9" t="s">
        <v>4867</v>
      </c>
      <c r="H4529" s="13">
        <v>12</v>
      </c>
      <c r="I4529" s="13"/>
      <c r="J4529" s="9" t="s">
        <v>1074</v>
      </c>
      <c r="K4529" s="9" t="s">
        <v>1786</v>
      </c>
      <c r="L4529" s="9" t="s">
        <v>5505</v>
      </c>
      <c r="M4529" s="13" t="s">
        <v>2604</v>
      </c>
      <c r="N4529" s="13"/>
      <c r="O4529" s="9"/>
      <c r="P4529" s="13"/>
      <c r="Q4529" s="13">
        <v>85</v>
      </c>
      <c r="R4529" s="9" t="s">
        <v>25</v>
      </c>
      <c r="S4529" s="9" t="s">
        <v>163</v>
      </c>
      <c r="T4529" s="9" t="s">
        <v>249</v>
      </c>
      <c r="U4529" s="13">
        <v>1400000</v>
      </c>
      <c r="V4529" s="13">
        <v>2008</v>
      </c>
      <c r="W4529" s="13">
        <v>5</v>
      </c>
      <c r="X4529" s="13">
        <v>6.1</v>
      </c>
      <c r="Y4529" s="13">
        <v>1.85</v>
      </c>
      <c r="Z4529" s="14">
        <v>0</v>
      </c>
    </row>
    <row r="4530" spans="1:26" x14ac:dyDescent="0.25">
      <c r="A4530" s="5" t="s">
        <v>20</v>
      </c>
      <c r="B4530" s="6" t="s">
        <v>4868</v>
      </c>
      <c r="C4530" s="11">
        <v>14</v>
      </c>
      <c r="D4530" s="11">
        <v>150</v>
      </c>
      <c r="E4530" s="11">
        <v>6</v>
      </c>
      <c r="F4530" s="11">
        <v>20</v>
      </c>
      <c r="G4530" s="6" t="s">
        <v>4869</v>
      </c>
      <c r="H4530" s="11">
        <v>964</v>
      </c>
      <c r="I4530" s="11"/>
      <c r="J4530" s="6" t="s">
        <v>599</v>
      </c>
      <c r="K4530" s="6" t="s">
        <v>1074</v>
      </c>
      <c r="L4530" s="6"/>
      <c r="M4530" s="11"/>
      <c r="N4530" s="11"/>
      <c r="O4530" s="6"/>
      <c r="P4530" s="11"/>
      <c r="Q4530" s="11">
        <v>35</v>
      </c>
      <c r="R4530" s="6" t="s">
        <v>1600</v>
      </c>
      <c r="S4530" s="6" t="s">
        <v>1601</v>
      </c>
      <c r="T4530" s="6" t="s">
        <v>42</v>
      </c>
      <c r="U4530" s="11"/>
      <c r="V4530" s="11">
        <v>2009</v>
      </c>
      <c r="W4530" s="11">
        <v>22</v>
      </c>
      <c r="X4530" s="11">
        <v>7.5</v>
      </c>
      <c r="Y4530" s="11"/>
      <c r="Z4530" s="12">
        <v>773</v>
      </c>
    </row>
    <row r="4531" spans="1:26" x14ac:dyDescent="0.25">
      <c r="A4531" s="8" t="s">
        <v>20</v>
      </c>
      <c r="B4531" s="9" t="s">
        <v>4870</v>
      </c>
      <c r="C4531" s="13">
        <v>87</v>
      </c>
      <c r="D4531" s="13">
        <v>89</v>
      </c>
      <c r="E4531" s="13">
        <v>136</v>
      </c>
      <c r="F4531" s="13">
        <v>42</v>
      </c>
      <c r="G4531" s="9" t="s">
        <v>1071</v>
      </c>
      <c r="H4531" s="13">
        <v>844</v>
      </c>
      <c r="I4531" s="13"/>
      <c r="J4531" s="9" t="s">
        <v>1074</v>
      </c>
      <c r="K4531" s="9" t="s">
        <v>2970</v>
      </c>
      <c r="L4531" s="9"/>
      <c r="M4531" s="13"/>
      <c r="N4531" s="13"/>
      <c r="O4531" s="9"/>
      <c r="P4531" s="13"/>
      <c r="Q4531" s="13">
        <v>199</v>
      </c>
      <c r="R4531" s="9" t="s">
        <v>25</v>
      </c>
      <c r="S4531" s="9" t="s">
        <v>26</v>
      </c>
      <c r="T4531" s="9" t="s">
        <v>3321</v>
      </c>
      <c r="U4531" s="13">
        <v>1000000</v>
      </c>
      <c r="V4531" s="13">
        <v>1972</v>
      </c>
      <c r="W4531" s="13">
        <v>184</v>
      </c>
      <c r="X4531" s="13">
        <v>6.7</v>
      </c>
      <c r="Y4531" s="13">
        <v>1.85</v>
      </c>
      <c r="Z4531" s="14">
        <v>0</v>
      </c>
    </row>
    <row r="4532" spans="1:26" x14ac:dyDescent="0.25">
      <c r="A4532" s="5" t="s">
        <v>20</v>
      </c>
      <c r="B4532" s="6" t="s">
        <v>1755</v>
      </c>
      <c r="C4532" s="11">
        <v>141</v>
      </c>
      <c r="D4532" s="11">
        <v>145</v>
      </c>
      <c r="E4532" s="11">
        <v>80</v>
      </c>
      <c r="F4532" s="11">
        <v>794</v>
      </c>
      <c r="G4532" s="6" t="s">
        <v>4787</v>
      </c>
      <c r="H4532" s="11">
        <v>13000</v>
      </c>
      <c r="I4532" s="11">
        <v>117235247</v>
      </c>
      <c r="J4532" s="6" t="s">
        <v>1074</v>
      </c>
      <c r="K4532" s="6" t="s">
        <v>5506</v>
      </c>
      <c r="L4532" s="6"/>
      <c r="M4532" s="11"/>
      <c r="N4532" s="11"/>
      <c r="O4532" s="6"/>
      <c r="P4532" s="11"/>
      <c r="Q4532" s="11">
        <v>542</v>
      </c>
      <c r="R4532" s="6" t="s">
        <v>25</v>
      </c>
      <c r="S4532" s="6" t="s">
        <v>26</v>
      </c>
      <c r="T4532" s="6" t="s">
        <v>54</v>
      </c>
      <c r="U4532" s="11">
        <v>960000</v>
      </c>
      <c r="V4532" s="11">
        <v>1976</v>
      </c>
      <c r="W4532" s="11">
        <v>1000</v>
      </c>
      <c r="X4532" s="11">
        <v>8.1</v>
      </c>
      <c r="Y4532" s="11">
        <v>1.33</v>
      </c>
      <c r="Z4532" s="12">
        <v>0</v>
      </c>
    </row>
    <row r="4533" spans="1:26" x14ac:dyDescent="0.25">
      <c r="A4533" s="8" t="s">
        <v>20</v>
      </c>
      <c r="B4533" s="9" t="s">
        <v>4871</v>
      </c>
      <c r="C4533" s="13">
        <v>16</v>
      </c>
      <c r="D4533" s="13">
        <v>91</v>
      </c>
      <c r="E4533" s="13">
        <v>2</v>
      </c>
      <c r="F4533" s="13">
        <v>9</v>
      </c>
      <c r="G4533" s="9" t="s">
        <v>1422</v>
      </c>
      <c r="H4533" s="13">
        <v>321</v>
      </c>
      <c r="I4533" s="13"/>
      <c r="J4533" s="9" t="s">
        <v>1074</v>
      </c>
      <c r="K4533" s="9"/>
      <c r="L4533" s="9"/>
      <c r="M4533" s="13"/>
      <c r="N4533" s="13"/>
      <c r="O4533" s="9"/>
      <c r="P4533" s="13"/>
      <c r="Q4533" s="13">
        <v>2</v>
      </c>
      <c r="R4533" s="9" t="s">
        <v>25</v>
      </c>
      <c r="S4533" s="9" t="s">
        <v>3030</v>
      </c>
      <c r="T4533" s="9" t="s">
        <v>1430</v>
      </c>
      <c r="U4533" s="13">
        <v>1100000</v>
      </c>
      <c r="V4533" s="13">
        <v>2014</v>
      </c>
      <c r="W4533" s="13">
        <v>287</v>
      </c>
      <c r="X4533" s="13">
        <v>4.9000000000000004</v>
      </c>
      <c r="Y4533" s="13">
        <v>2.35</v>
      </c>
      <c r="Z4533" s="14">
        <v>234</v>
      </c>
    </row>
    <row r="4534" spans="1:26" x14ac:dyDescent="0.25">
      <c r="A4534" s="5" t="s">
        <v>20</v>
      </c>
      <c r="B4534" s="6" t="s">
        <v>1551</v>
      </c>
      <c r="C4534" s="11">
        <v>212</v>
      </c>
      <c r="D4534" s="11">
        <v>89</v>
      </c>
      <c r="E4534" s="11">
        <v>0</v>
      </c>
      <c r="F4534" s="11">
        <v>606</v>
      </c>
      <c r="G4534" s="6" t="s">
        <v>855</v>
      </c>
      <c r="H4534" s="11">
        <v>2000</v>
      </c>
      <c r="I4534" s="11">
        <v>21378000</v>
      </c>
      <c r="J4534" s="6" t="s">
        <v>478</v>
      </c>
      <c r="K4534" s="6" t="s">
        <v>1786</v>
      </c>
      <c r="L4534" s="6"/>
      <c r="M4534" s="11"/>
      <c r="N4534" s="11"/>
      <c r="O4534" s="6"/>
      <c r="P4534" s="11"/>
      <c r="Q4534" s="11">
        <v>335</v>
      </c>
      <c r="R4534" s="6" t="s">
        <v>25</v>
      </c>
      <c r="S4534" s="6" t="s">
        <v>26</v>
      </c>
      <c r="T4534" s="6" t="s">
        <v>249</v>
      </c>
      <c r="U4534" s="11">
        <v>1000000</v>
      </c>
      <c r="V4534" s="11">
        <v>1980</v>
      </c>
      <c r="W4534" s="11">
        <v>826</v>
      </c>
      <c r="X4534" s="11">
        <v>6.8</v>
      </c>
      <c r="Y4534" s="11">
        <v>2.35</v>
      </c>
      <c r="Z4534" s="12">
        <v>7000</v>
      </c>
    </row>
    <row r="4535" spans="1:26" x14ac:dyDescent="0.25">
      <c r="A4535" s="8" t="s">
        <v>20</v>
      </c>
      <c r="B4535" s="9" t="s">
        <v>3777</v>
      </c>
      <c r="C4535" s="13">
        <v>30</v>
      </c>
      <c r="D4535" s="13">
        <v>121</v>
      </c>
      <c r="E4535" s="13">
        <v>62</v>
      </c>
      <c r="F4535" s="13">
        <v>69</v>
      </c>
      <c r="G4535" s="9" t="s">
        <v>4261</v>
      </c>
      <c r="H4535" s="13">
        <v>883</v>
      </c>
      <c r="I4535" s="13"/>
      <c r="J4535" s="9" t="s">
        <v>378</v>
      </c>
      <c r="K4535" s="9" t="s">
        <v>599</v>
      </c>
      <c r="L4535" s="9" t="s">
        <v>5155</v>
      </c>
      <c r="M4535" s="13"/>
      <c r="N4535" s="13"/>
      <c r="O4535" s="9"/>
      <c r="P4535" s="13"/>
      <c r="Q4535" s="13">
        <v>56</v>
      </c>
      <c r="R4535" s="9" t="s">
        <v>25</v>
      </c>
      <c r="S4535" s="9" t="s">
        <v>34</v>
      </c>
      <c r="T4535" s="9" t="s">
        <v>1602</v>
      </c>
      <c r="U4535" s="13">
        <v>1000000</v>
      </c>
      <c r="V4535" s="13">
        <v>1963</v>
      </c>
      <c r="W4535" s="13">
        <v>269</v>
      </c>
      <c r="X4535" s="13">
        <v>6.8</v>
      </c>
      <c r="Y4535" s="13">
        <v>1.37</v>
      </c>
      <c r="Z4535" s="14">
        <v>328</v>
      </c>
    </row>
    <row r="4536" spans="1:26" x14ac:dyDescent="0.25">
      <c r="A4536" s="5" t="s">
        <v>20</v>
      </c>
      <c r="B4536" s="6" t="s">
        <v>4872</v>
      </c>
      <c r="C4536" s="11">
        <v>270</v>
      </c>
      <c r="D4536" s="11">
        <v>83</v>
      </c>
      <c r="E4536" s="11">
        <v>6</v>
      </c>
      <c r="F4536" s="11">
        <v>142</v>
      </c>
      <c r="G4536" s="6" t="s">
        <v>4873</v>
      </c>
      <c r="H4536" s="11">
        <v>707</v>
      </c>
      <c r="I4536" s="11">
        <v>31537320</v>
      </c>
      <c r="J4536" s="6" t="s">
        <v>1786</v>
      </c>
      <c r="K4536" s="6" t="s">
        <v>5505</v>
      </c>
      <c r="L4536" s="6" t="s">
        <v>2604</v>
      </c>
      <c r="M4536" s="11"/>
      <c r="N4536" s="11"/>
      <c r="O4536" s="6"/>
      <c r="P4536" s="11"/>
      <c r="Q4536" s="11">
        <v>309</v>
      </c>
      <c r="R4536" s="6" t="s">
        <v>25</v>
      </c>
      <c r="S4536" s="6" t="s">
        <v>26</v>
      </c>
      <c r="T4536" s="6" t="s">
        <v>249</v>
      </c>
      <c r="U4536" s="11">
        <v>1000000</v>
      </c>
      <c r="V4536" s="11">
        <v>2014</v>
      </c>
      <c r="W4536" s="11">
        <v>305</v>
      </c>
      <c r="X4536" s="11">
        <v>5.7</v>
      </c>
      <c r="Y4536" s="11">
        <v>1.85</v>
      </c>
      <c r="Z4536" s="12">
        <v>13000</v>
      </c>
    </row>
    <row r="4537" spans="1:26" x14ac:dyDescent="0.25">
      <c r="A4537" s="8" t="s">
        <v>20</v>
      </c>
      <c r="B4537" s="9" t="s">
        <v>212</v>
      </c>
      <c r="C4537" s="13">
        <v>211</v>
      </c>
      <c r="D4537" s="13">
        <v>110</v>
      </c>
      <c r="E4537" s="13">
        <v>17000</v>
      </c>
      <c r="F4537" s="13">
        <v>595</v>
      </c>
      <c r="G4537" s="9" t="s">
        <v>964</v>
      </c>
      <c r="H4537" s="13">
        <v>22000</v>
      </c>
      <c r="I4537" s="13"/>
      <c r="J4537" s="9" t="s">
        <v>5507</v>
      </c>
      <c r="K4537" s="9" t="s">
        <v>1074</v>
      </c>
      <c r="L4537" s="9"/>
      <c r="M4537" s="13"/>
      <c r="N4537" s="13"/>
      <c r="O4537" s="9"/>
      <c r="P4537" s="13"/>
      <c r="Q4537" s="13">
        <v>881</v>
      </c>
      <c r="R4537" s="9" t="s">
        <v>25</v>
      </c>
      <c r="S4537" s="9" t="s">
        <v>26</v>
      </c>
      <c r="T4537" s="9" t="s">
        <v>249</v>
      </c>
      <c r="U4537" s="13">
        <v>1300000</v>
      </c>
      <c r="V4537" s="13">
        <v>1976</v>
      </c>
      <c r="W4537" s="13">
        <v>745</v>
      </c>
      <c r="X4537" s="13">
        <v>8.3000000000000007</v>
      </c>
      <c r="Y4537" s="13">
        <v>1.85</v>
      </c>
      <c r="Z4537" s="14">
        <v>35000</v>
      </c>
    </row>
    <row r="4538" spans="1:26" x14ac:dyDescent="0.25">
      <c r="A4538" s="5" t="s">
        <v>20</v>
      </c>
      <c r="B4538" s="6" t="s">
        <v>936</v>
      </c>
      <c r="C4538" s="11">
        <v>161</v>
      </c>
      <c r="D4538" s="11">
        <v>91</v>
      </c>
      <c r="E4538" s="11">
        <v>287</v>
      </c>
      <c r="F4538" s="11">
        <v>725</v>
      </c>
      <c r="G4538" s="6" t="s">
        <v>1525</v>
      </c>
      <c r="H4538" s="11">
        <v>1000</v>
      </c>
      <c r="I4538" s="11">
        <v>17986000</v>
      </c>
      <c r="J4538" s="6" t="s">
        <v>1786</v>
      </c>
      <c r="K4538" s="6"/>
      <c r="L4538" s="6"/>
      <c r="M4538" s="11"/>
      <c r="N4538" s="11"/>
      <c r="O4538" s="6"/>
      <c r="P4538" s="11"/>
      <c r="Q4538" s="11">
        <v>195</v>
      </c>
      <c r="R4538" s="6" t="s">
        <v>25</v>
      </c>
      <c r="S4538" s="6" t="s">
        <v>26</v>
      </c>
      <c r="T4538" s="6" t="s">
        <v>249</v>
      </c>
      <c r="U4538" s="11">
        <v>1000000</v>
      </c>
      <c r="V4538" s="11">
        <v>1981</v>
      </c>
      <c r="W4538" s="11">
        <v>823</v>
      </c>
      <c r="X4538" s="11">
        <v>6.6</v>
      </c>
      <c r="Y4538" s="11">
        <v>1.85</v>
      </c>
      <c r="Z4538" s="12">
        <v>0</v>
      </c>
    </row>
    <row r="4539" spans="1:26" x14ac:dyDescent="0.25">
      <c r="A4539" s="8" t="s">
        <v>20</v>
      </c>
      <c r="B4539" s="9" t="s">
        <v>1622</v>
      </c>
      <c r="C4539" s="13">
        <v>184</v>
      </c>
      <c r="D4539" s="13">
        <v>110</v>
      </c>
      <c r="E4539" s="13">
        <v>92</v>
      </c>
      <c r="F4539" s="13">
        <v>177</v>
      </c>
      <c r="G4539" s="9" t="s">
        <v>4874</v>
      </c>
      <c r="H4539" s="13">
        <v>650</v>
      </c>
      <c r="I4539" s="13">
        <v>16067035</v>
      </c>
      <c r="J4539" s="9" t="s">
        <v>497</v>
      </c>
      <c r="K4539" s="9" t="s">
        <v>378</v>
      </c>
      <c r="L4539" s="9" t="s">
        <v>2604</v>
      </c>
      <c r="M4539" s="13"/>
      <c r="N4539" s="13"/>
      <c r="O4539" s="9"/>
      <c r="P4539" s="13"/>
      <c r="Q4539" s="13">
        <v>389</v>
      </c>
      <c r="R4539" s="9" t="s">
        <v>25</v>
      </c>
      <c r="S4539" s="9" t="s">
        <v>34</v>
      </c>
      <c r="T4539" s="9" t="s">
        <v>1704</v>
      </c>
      <c r="U4539" s="13">
        <v>1100000</v>
      </c>
      <c r="V4539" s="13">
        <v>1962</v>
      </c>
      <c r="W4539" s="13">
        <v>275</v>
      </c>
      <c r="X4539" s="13">
        <v>7.3</v>
      </c>
      <c r="Y4539" s="13">
        <v>1.37</v>
      </c>
      <c r="Z4539" s="14">
        <v>5000</v>
      </c>
    </row>
    <row r="4540" spans="1:26" x14ac:dyDescent="0.25">
      <c r="A4540" s="5" t="s">
        <v>20</v>
      </c>
      <c r="B4540" s="6" t="s">
        <v>4875</v>
      </c>
      <c r="C4540" s="11">
        <v>270</v>
      </c>
      <c r="D4540" s="11">
        <v>86</v>
      </c>
      <c r="E4540" s="11">
        <v>18</v>
      </c>
      <c r="F4540" s="11">
        <v>300</v>
      </c>
      <c r="G4540" s="6" t="s">
        <v>663</v>
      </c>
      <c r="H4540" s="11">
        <v>1000</v>
      </c>
      <c r="I4540" s="11">
        <v>18112929</v>
      </c>
      <c r="J4540" s="6" t="s">
        <v>1786</v>
      </c>
      <c r="K4540" s="6" t="s">
        <v>5505</v>
      </c>
      <c r="L4540" s="6" t="s">
        <v>2970</v>
      </c>
      <c r="M4540" s="11" t="s">
        <v>2604</v>
      </c>
      <c r="N4540" s="11"/>
      <c r="O4540" s="6"/>
      <c r="P4540" s="11"/>
      <c r="Q4540" s="11">
        <v>271</v>
      </c>
      <c r="R4540" s="6" t="s">
        <v>25</v>
      </c>
      <c r="S4540" s="6" t="s">
        <v>26</v>
      </c>
      <c r="T4540" s="6" t="s">
        <v>249</v>
      </c>
      <c r="U4540" s="11">
        <v>1000000</v>
      </c>
      <c r="V4540" s="11">
        <v>2012</v>
      </c>
      <c r="W4540" s="11">
        <v>466</v>
      </c>
      <c r="X4540" s="11">
        <v>5</v>
      </c>
      <c r="Y4540" s="11">
        <v>1.85</v>
      </c>
      <c r="Z4540" s="12">
        <v>24000</v>
      </c>
    </row>
    <row r="4541" spans="1:26" x14ac:dyDescent="0.25">
      <c r="A4541" s="8" t="s">
        <v>20</v>
      </c>
      <c r="B4541" s="9" t="s">
        <v>4876</v>
      </c>
      <c r="C4541" s="13">
        <v>203</v>
      </c>
      <c r="D4541" s="13">
        <v>86</v>
      </c>
      <c r="E4541" s="13">
        <v>385</v>
      </c>
      <c r="F4541" s="13">
        <v>100</v>
      </c>
      <c r="G4541" s="9" t="s">
        <v>4877</v>
      </c>
      <c r="H4541" s="13">
        <v>266</v>
      </c>
      <c r="I4541" s="13">
        <v>14564027</v>
      </c>
      <c r="J4541" s="9" t="s">
        <v>478</v>
      </c>
      <c r="K4541" s="9" t="s">
        <v>1786</v>
      </c>
      <c r="L4541" s="9"/>
      <c r="M4541" s="13"/>
      <c r="N4541" s="13"/>
      <c r="O4541" s="9"/>
      <c r="P4541" s="13"/>
      <c r="Q4541" s="13">
        <v>335</v>
      </c>
      <c r="R4541" s="9" t="s">
        <v>25</v>
      </c>
      <c r="S4541" s="9" t="s">
        <v>34</v>
      </c>
      <c r="T4541" s="9" t="s">
        <v>249</v>
      </c>
      <c r="U4541" s="13">
        <v>1000000</v>
      </c>
      <c r="V4541" s="13">
        <v>1987</v>
      </c>
      <c r="W4541" s="13">
        <v>209</v>
      </c>
      <c r="X4541" s="13">
        <v>7</v>
      </c>
      <c r="Y4541" s="13">
        <v>1.85</v>
      </c>
      <c r="Z4541" s="14">
        <v>0</v>
      </c>
    </row>
    <row r="4542" spans="1:26" x14ac:dyDescent="0.25">
      <c r="A4542" s="5" t="s">
        <v>20</v>
      </c>
      <c r="B4542" s="6" t="s">
        <v>4878</v>
      </c>
      <c r="C4542" s="11">
        <v>29</v>
      </c>
      <c r="D4542" s="11">
        <v>120</v>
      </c>
      <c r="E4542" s="11">
        <v>18</v>
      </c>
      <c r="F4542" s="11">
        <v>295</v>
      </c>
      <c r="G4542" s="6" t="s">
        <v>4879</v>
      </c>
      <c r="H4542" s="11">
        <v>634</v>
      </c>
      <c r="I4542" s="11">
        <v>20773070</v>
      </c>
      <c r="J4542" s="6" t="s">
        <v>1074</v>
      </c>
      <c r="K4542" s="6"/>
      <c r="L4542" s="6"/>
      <c r="M4542" s="11"/>
      <c r="N4542" s="11"/>
      <c r="O4542" s="6"/>
      <c r="P4542" s="11"/>
      <c r="Q4542" s="11">
        <v>102</v>
      </c>
      <c r="R4542" s="6" t="s">
        <v>25</v>
      </c>
      <c r="S4542" s="6" t="s">
        <v>26</v>
      </c>
      <c r="T4542" s="6" t="s">
        <v>54</v>
      </c>
      <c r="U4542" s="11">
        <v>5000000</v>
      </c>
      <c r="V4542" s="11">
        <v>2016</v>
      </c>
      <c r="W4542" s="11">
        <v>420</v>
      </c>
      <c r="X4542" s="11">
        <v>3.4</v>
      </c>
      <c r="Y4542" s="11">
        <v>2.35</v>
      </c>
      <c r="Z4542" s="12">
        <v>0</v>
      </c>
    </row>
    <row r="4543" spans="1:26" x14ac:dyDescent="0.25">
      <c r="A4543" s="8" t="s">
        <v>20</v>
      </c>
      <c r="B4543" s="9" t="s">
        <v>2339</v>
      </c>
      <c r="C4543" s="13">
        <v>137</v>
      </c>
      <c r="D4543" s="13">
        <v>90</v>
      </c>
      <c r="E4543" s="13">
        <v>65</v>
      </c>
      <c r="F4543" s="13">
        <v>683</v>
      </c>
      <c r="G4543" s="9" t="s">
        <v>1028</v>
      </c>
      <c r="H4543" s="13">
        <v>1000</v>
      </c>
      <c r="I4543" s="13">
        <v>10042266</v>
      </c>
      <c r="J4543" s="9" t="s">
        <v>1074</v>
      </c>
      <c r="K4543" s="9" t="s">
        <v>1786</v>
      </c>
      <c r="L4543" s="9" t="s">
        <v>5505</v>
      </c>
      <c r="M4543" s="13" t="s">
        <v>2604</v>
      </c>
      <c r="N4543" s="13"/>
      <c r="O4543" s="9"/>
      <c r="P4543" s="13"/>
      <c r="Q4543" s="13">
        <v>220</v>
      </c>
      <c r="R4543" s="9" t="s">
        <v>25</v>
      </c>
      <c r="S4543" s="9" t="s">
        <v>26</v>
      </c>
      <c r="T4543" s="9" t="s">
        <v>27</v>
      </c>
      <c r="U4543" s="13">
        <v>1000000</v>
      </c>
      <c r="V4543" s="13">
        <v>2005</v>
      </c>
      <c r="W4543" s="13">
        <v>989</v>
      </c>
      <c r="X4543" s="13">
        <v>5.9</v>
      </c>
      <c r="Y4543" s="13">
        <v>2.35</v>
      </c>
      <c r="Z4543" s="14">
        <v>816</v>
      </c>
    </row>
    <row r="4544" spans="1:26" x14ac:dyDescent="0.25">
      <c r="A4544" s="5" t="s">
        <v>20</v>
      </c>
      <c r="B4544" s="6" t="s">
        <v>4880</v>
      </c>
      <c r="C4544" s="11">
        <v>107</v>
      </c>
      <c r="D4544" s="11">
        <v>99</v>
      </c>
      <c r="E4544" s="11">
        <v>2</v>
      </c>
      <c r="F4544" s="11">
        <v>3</v>
      </c>
      <c r="G4544" s="6" t="s">
        <v>4881</v>
      </c>
      <c r="H4544" s="11">
        <v>43</v>
      </c>
      <c r="I4544" s="11">
        <v>10037390</v>
      </c>
      <c r="J4544" s="6" t="s">
        <v>497</v>
      </c>
      <c r="K4544" s="6" t="s">
        <v>378</v>
      </c>
      <c r="L4544" s="6" t="s">
        <v>1074</v>
      </c>
      <c r="M4544" s="11" t="s">
        <v>2970</v>
      </c>
      <c r="N4544" s="11" t="s">
        <v>2604</v>
      </c>
      <c r="O4544" s="6"/>
      <c r="P4544" s="11"/>
      <c r="Q4544" s="11">
        <v>140</v>
      </c>
      <c r="R4544" s="6" t="s">
        <v>281</v>
      </c>
      <c r="S4544" s="6" t="s">
        <v>282</v>
      </c>
      <c r="T4544" s="6" t="s">
        <v>54</v>
      </c>
      <c r="U4544" s="11">
        <v>1000000000</v>
      </c>
      <c r="V4544" s="11">
        <v>1999</v>
      </c>
      <c r="W4544" s="11">
        <v>3</v>
      </c>
      <c r="X4544" s="11">
        <v>6</v>
      </c>
      <c r="Y4544" s="11">
        <v>2.35</v>
      </c>
      <c r="Z4544" s="12">
        <v>339</v>
      </c>
    </row>
    <row r="4545" spans="1:26" x14ac:dyDescent="0.25">
      <c r="A4545" s="8" t="s">
        <v>20</v>
      </c>
      <c r="B4545" s="9" t="s">
        <v>3094</v>
      </c>
      <c r="C4545" s="13">
        <v>377</v>
      </c>
      <c r="D4545" s="13">
        <v>112</v>
      </c>
      <c r="E4545" s="13">
        <v>310</v>
      </c>
      <c r="F4545" s="13">
        <v>616</v>
      </c>
      <c r="G4545" s="9" t="s">
        <v>294</v>
      </c>
      <c r="H4545" s="13">
        <v>33000</v>
      </c>
      <c r="I4545" s="13">
        <v>9701559</v>
      </c>
      <c r="J4545" s="9" t="s">
        <v>1074</v>
      </c>
      <c r="K4545" s="9" t="s">
        <v>4459</v>
      </c>
      <c r="L4545" s="9"/>
      <c r="M4545" s="13"/>
      <c r="N4545" s="13"/>
      <c r="O4545" s="9"/>
      <c r="P4545" s="13"/>
      <c r="Q4545" s="13">
        <v>283</v>
      </c>
      <c r="R4545" s="9" t="s">
        <v>25</v>
      </c>
      <c r="S4545" s="9" t="s">
        <v>26</v>
      </c>
      <c r="T4545" s="9" t="s">
        <v>249</v>
      </c>
      <c r="U4545" s="13">
        <v>3500000</v>
      </c>
      <c r="V4545" s="13">
        <v>2010</v>
      </c>
      <c r="W4545" s="13">
        <v>2000</v>
      </c>
      <c r="X4545" s="13">
        <v>7.4</v>
      </c>
      <c r="Y4545" s="13">
        <v>1.66</v>
      </c>
      <c r="Z4545" s="14">
        <v>25000</v>
      </c>
    </row>
    <row r="4546" spans="1:26" x14ac:dyDescent="0.25">
      <c r="A4546" s="5" t="s">
        <v>20</v>
      </c>
      <c r="B4546" s="6" t="s">
        <v>4882</v>
      </c>
      <c r="C4546" s="11">
        <v>169</v>
      </c>
      <c r="D4546" s="11">
        <v>103</v>
      </c>
      <c r="E4546" s="11">
        <v>2</v>
      </c>
      <c r="F4546" s="11">
        <v>226</v>
      </c>
      <c r="G4546" s="6" t="s">
        <v>682</v>
      </c>
      <c r="H4546" s="11">
        <v>2000</v>
      </c>
      <c r="I4546" s="11">
        <v>9013113</v>
      </c>
      <c r="J4546" s="6" t="s">
        <v>378</v>
      </c>
      <c r="K4546" s="6" t="s">
        <v>599</v>
      </c>
      <c r="L4546" s="6" t="s">
        <v>1074</v>
      </c>
      <c r="M4546" s="11"/>
      <c r="N4546" s="11"/>
      <c r="O4546" s="6"/>
      <c r="P4546" s="11"/>
      <c r="Q4546" s="11">
        <v>230</v>
      </c>
      <c r="R4546" s="6" t="s">
        <v>25</v>
      </c>
      <c r="S4546" s="6" t="s">
        <v>26</v>
      </c>
      <c r="T4546" s="6" t="s">
        <v>249</v>
      </c>
      <c r="U4546" s="11">
        <v>1000000</v>
      </c>
      <c r="V4546" s="11">
        <v>2005</v>
      </c>
      <c r="W4546" s="11">
        <v>508</v>
      </c>
      <c r="X4546" s="11">
        <v>7.4</v>
      </c>
      <c r="Y4546" s="11">
        <v>1.85</v>
      </c>
      <c r="Z4546" s="12">
        <v>0</v>
      </c>
    </row>
    <row r="4547" spans="1:26" x14ac:dyDescent="0.25">
      <c r="A4547" s="8" t="s">
        <v>20</v>
      </c>
      <c r="B4547" s="9" t="s">
        <v>2710</v>
      </c>
      <c r="C4547" s="13">
        <v>225</v>
      </c>
      <c r="D4547" s="13">
        <v>83</v>
      </c>
      <c r="E4547" s="13">
        <v>19</v>
      </c>
      <c r="F4547" s="13">
        <v>128</v>
      </c>
      <c r="G4547" s="9" t="s">
        <v>4883</v>
      </c>
      <c r="H4547" s="13">
        <v>403</v>
      </c>
      <c r="I4547" s="13">
        <v>53245055</v>
      </c>
      <c r="J4547" s="9" t="s">
        <v>1786</v>
      </c>
      <c r="K4547" s="9"/>
      <c r="L4547" s="9"/>
      <c r="M4547" s="13"/>
      <c r="N4547" s="13"/>
      <c r="O4547" s="9"/>
      <c r="P4547" s="13"/>
      <c r="Q4547" s="13">
        <v>290</v>
      </c>
      <c r="R4547" s="9" t="s">
        <v>25</v>
      </c>
      <c r="S4547" s="9" t="s">
        <v>26</v>
      </c>
      <c r="T4547" s="9" t="s">
        <v>249</v>
      </c>
      <c r="U4547" s="13">
        <v>1000000</v>
      </c>
      <c r="V4547" s="13">
        <v>2012</v>
      </c>
      <c r="W4547" s="13">
        <v>169</v>
      </c>
      <c r="X4547" s="13">
        <v>4.2</v>
      </c>
      <c r="Y4547" s="13">
        <v>1.85</v>
      </c>
      <c r="Z4547" s="14">
        <v>12000</v>
      </c>
    </row>
    <row r="4548" spans="1:26" x14ac:dyDescent="0.25">
      <c r="A4548" s="5" t="s">
        <v>20</v>
      </c>
      <c r="B4548" s="6" t="s">
        <v>4884</v>
      </c>
      <c r="C4548" s="11">
        <v>101</v>
      </c>
      <c r="D4548" s="11">
        <v>109</v>
      </c>
      <c r="E4548" s="11">
        <v>199</v>
      </c>
      <c r="F4548" s="11">
        <v>44</v>
      </c>
      <c r="G4548" s="6" t="s">
        <v>4885</v>
      </c>
      <c r="H4548" s="11">
        <v>503</v>
      </c>
      <c r="I4548" s="11">
        <v>9000000</v>
      </c>
      <c r="J4548" s="6" t="s">
        <v>599</v>
      </c>
      <c r="K4548" s="6" t="s">
        <v>1074</v>
      </c>
      <c r="L4548" s="6" t="s">
        <v>2909</v>
      </c>
      <c r="M4548" s="11"/>
      <c r="N4548" s="11"/>
      <c r="O4548" s="6"/>
      <c r="P4548" s="11"/>
      <c r="Q4548" s="11">
        <v>137</v>
      </c>
      <c r="R4548" s="6" t="s">
        <v>25</v>
      </c>
      <c r="S4548" s="6" t="s">
        <v>26</v>
      </c>
      <c r="T4548" s="6" t="s">
        <v>1992</v>
      </c>
      <c r="U4548" s="11">
        <v>900000</v>
      </c>
      <c r="V4548" s="11">
        <v>1970</v>
      </c>
      <c r="W4548" s="11">
        <v>46</v>
      </c>
      <c r="X4548" s="11">
        <v>6.2</v>
      </c>
      <c r="Y4548" s="11">
        <v>2.35</v>
      </c>
      <c r="Z4548" s="12">
        <v>0</v>
      </c>
    </row>
    <row r="4549" spans="1:26" x14ac:dyDescent="0.25">
      <c r="A4549" s="8" t="s">
        <v>309</v>
      </c>
      <c r="B4549" s="9" t="s">
        <v>4886</v>
      </c>
      <c r="C4549" s="13">
        <v>39</v>
      </c>
      <c r="D4549" s="13">
        <v>89</v>
      </c>
      <c r="E4549" s="13">
        <v>0</v>
      </c>
      <c r="F4549" s="13">
        <v>102</v>
      </c>
      <c r="G4549" s="9" t="s">
        <v>4887</v>
      </c>
      <c r="H4549" s="13">
        <v>356</v>
      </c>
      <c r="I4549" s="13"/>
      <c r="J4549" s="9" t="s">
        <v>1074</v>
      </c>
      <c r="K4549" s="9" t="s">
        <v>4459</v>
      </c>
      <c r="L4549" s="9" t="s">
        <v>3495</v>
      </c>
      <c r="M4549" s="13"/>
      <c r="N4549" s="13"/>
      <c r="O4549" s="9"/>
      <c r="P4549" s="13"/>
      <c r="Q4549" s="13">
        <v>36</v>
      </c>
      <c r="R4549" s="9" t="s">
        <v>25</v>
      </c>
      <c r="S4549" s="9" t="s">
        <v>26</v>
      </c>
      <c r="T4549" s="9" t="s">
        <v>42</v>
      </c>
      <c r="U4549" s="13">
        <v>1000000</v>
      </c>
      <c r="V4549" s="13">
        <v>1956</v>
      </c>
      <c r="W4549" s="13">
        <v>110</v>
      </c>
      <c r="X4549" s="13">
        <v>6.2</v>
      </c>
      <c r="Y4549" s="13">
        <v>2.35</v>
      </c>
      <c r="Z4549" s="14">
        <v>365</v>
      </c>
    </row>
    <row r="4550" spans="1:26" x14ac:dyDescent="0.25">
      <c r="A4550" s="5" t="s">
        <v>20</v>
      </c>
      <c r="B4550" s="6" t="s">
        <v>3205</v>
      </c>
      <c r="C4550" s="11">
        <v>372</v>
      </c>
      <c r="D4550" s="11">
        <v>96</v>
      </c>
      <c r="E4550" s="11">
        <v>49</v>
      </c>
      <c r="F4550" s="11"/>
      <c r="G4550" s="6" t="s">
        <v>4888</v>
      </c>
      <c r="H4550" s="11">
        <v>861</v>
      </c>
      <c r="I4550" s="11">
        <v>23808111</v>
      </c>
      <c r="J4550" s="6" t="s">
        <v>41</v>
      </c>
      <c r="K4550" s="6"/>
      <c r="L4550" s="6"/>
      <c r="M4550" s="11"/>
      <c r="N4550" s="11"/>
      <c r="O4550" s="6"/>
      <c r="P4550" s="11"/>
      <c r="Q4550" s="11">
        <v>504</v>
      </c>
      <c r="R4550" s="6" t="s">
        <v>25</v>
      </c>
      <c r="S4550" s="6" t="s">
        <v>26</v>
      </c>
      <c r="T4550" s="6" t="s">
        <v>54</v>
      </c>
      <c r="U4550" s="11"/>
      <c r="V4550" s="11">
        <v>2006</v>
      </c>
      <c r="W4550" s="11">
        <v>68</v>
      </c>
      <c r="X4550" s="11">
        <v>7.5</v>
      </c>
      <c r="Y4550" s="11">
        <v>1.85</v>
      </c>
      <c r="Z4550" s="12">
        <v>0</v>
      </c>
    </row>
    <row r="4551" spans="1:26" x14ac:dyDescent="0.25">
      <c r="A4551" s="8" t="s">
        <v>309</v>
      </c>
      <c r="B4551" s="9" t="s">
        <v>4889</v>
      </c>
      <c r="C4551" s="13">
        <v>40</v>
      </c>
      <c r="D4551" s="13">
        <v>109</v>
      </c>
      <c r="E4551" s="13">
        <v>23</v>
      </c>
      <c r="F4551" s="13">
        <v>88</v>
      </c>
      <c r="G4551" s="9" t="s">
        <v>4890</v>
      </c>
      <c r="H4551" s="13">
        <v>183</v>
      </c>
      <c r="I4551" s="13"/>
      <c r="J4551" s="9" t="s">
        <v>497</v>
      </c>
      <c r="K4551" s="9" t="s">
        <v>1074</v>
      </c>
      <c r="L4551" s="9" t="s">
        <v>4459</v>
      </c>
      <c r="M4551" s="13" t="s">
        <v>5508</v>
      </c>
      <c r="N4551" s="13"/>
      <c r="O4551" s="9"/>
      <c r="P4551" s="13"/>
      <c r="Q4551" s="13">
        <v>69</v>
      </c>
      <c r="R4551" s="9" t="s">
        <v>25</v>
      </c>
      <c r="S4551" s="9" t="s">
        <v>26</v>
      </c>
      <c r="T4551" s="9" t="s">
        <v>1704</v>
      </c>
      <c r="U4551" s="13">
        <v>1000000</v>
      </c>
      <c r="V4551" s="13">
        <v>1949</v>
      </c>
      <c r="W4551" s="13">
        <v>102</v>
      </c>
      <c r="X4551" s="13">
        <v>7.2</v>
      </c>
      <c r="Y4551" s="13">
        <v>1.37</v>
      </c>
      <c r="Z4551" s="14">
        <v>624</v>
      </c>
    </row>
    <row r="4552" spans="1:26" x14ac:dyDescent="0.25">
      <c r="A4552" s="5" t="s">
        <v>20</v>
      </c>
      <c r="B4552" s="6" t="s">
        <v>212</v>
      </c>
      <c r="C4552" s="11">
        <v>129</v>
      </c>
      <c r="D4552" s="11">
        <v>122</v>
      </c>
      <c r="E4552" s="11">
        <v>17000</v>
      </c>
      <c r="F4552" s="11">
        <v>184</v>
      </c>
      <c r="G4552" s="6" t="s">
        <v>4891</v>
      </c>
      <c r="H4552" s="11">
        <v>543</v>
      </c>
      <c r="I4552" s="11">
        <v>5355376</v>
      </c>
      <c r="J4552" s="6" t="s">
        <v>3170</v>
      </c>
      <c r="K4552" s="6" t="s">
        <v>41</v>
      </c>
      <c r="L4552" s="6" t="s">
        <v>2909</v>
      </c>
      <c r="M4552" s="11"/>
      <c r="N4552" s="11"/>
      <c r="O4552" s="6"/>
      <c r="P4552" s="11"/>
      <c r="Q4552" s="11">
        <v>67</v>
      </c>
      <c r="R4552" s="6" t="s">
        <v>25</v>
      </c>
      <c r="S4552" s="6" t="s">
        <v>26</v>
      </c>
      <c r="T4552" s="6" t="s">
        <v>27</v>
      </c>
      <c r="U4552" s="11"/>
      <c r="V4552" s="11">
        <v>2008</v>
      </c>
      <c r="W4552" s="11">
        <v>426</v>
      </c>
      <c r="X4552" s="11">
        <v>7.2</v>
      </c>
      <c r="Y4552" s="11">
        <v>1.85</v>
      </c>
      <c r="Z4552" s="12">
        <v>0</v>
      </c>
    </row>
    <row r="4553" spans="1:26" x14ac:dyDescent="0.25">
      <c r="A4553" s="8" t="s">
        <v>20</v>
      </c>
      <c r="B4553" s="9" t="s">
        <v>3776</v>
      </c>
      <c r="C4553" s="13">
        <v>285</v>
      </c>
      <c r="D4553" s="13">
        <v>100</v>
      </c>
      <c r="E4553" s="13">
        <v>0</v>
      </c>
      <c r="F4553" s="13">
        <v>389</v>
      </c>
      <c r="G4553" s="9" t="s">
        <v>396</v>
      </c>
      <c r="H4553" s="13">
        <v>640</v>
      </c>
      <c r="I4553" s="13">
        <v>7186670</v>
      </c>
      <c r="J4553" s="9" t="s">
        <v>378</v>
      </c>
      <c r="K4553" s="9" t="s">
        <v>1786</v>
      </c>
      <c r="L4553" s="9"/>
      <c r="M4553" s="13"/>
      <c r="N4553" s="13"/>
      <c r="O4553" s="9"/>
      <c r="P4553" s="13"/>
      <c r="Q4553" s="13">
        <v>164</v>
      </c>
      <c r="R4553" s="9" t="s">
        <v>25</v>
      </c>
      <c r="S4553" s="9" t="s">
        <v>26</v>
      </c>
      <c r="T4553" s="9" t="s">
        <v>249</v>
      </c>
      <c r="U4553" s="13">
        <v>6000000</v>
      </c>
      <c r="V4553" s="13">
        <v>2013</v>
      </c>
      <c r="W4553" s="13">
        <v>550</v>
      </c>
      <c r="X4553" s="13">
        <v>5.4</v>
      </c>
      <c r="Y4553" s="13">
        <v>2.35</v>
      </c>
      <c r="Z4553" s="14">
        <v>12000</v>
      </c>
    </row>
    <row r="4554" spans="1:26" x14ac:dyDescent="0.25">
      <c r="A4554" s="5" t="s">
        <v>20</v>
      </c>
      <c r="B4554" s="6" t="s">
        <v>4892</v>
      </c>
      <c r="C4554" s="11">
        <v>29</v>
      </c>
      <c r="D4554" s="11">
        <v>109</v>
      </c>
      <c r="E4554" s="11">
        <v>0</v>
      </c>
      <c r="F4554" s="11">
        <v>30</v>
      </c>
      <c r="G4554" s="6" t="s">
        <v>4893</v>
      </c>
      <c r="H4554" s="11">
        <v>202</v>
      </c>
      <c r="I4554" s="11"/>
      <c r="J4554" s="6" t="s">
        <v>1074</v>
      </c>
      <c r="K4554" s="6" t="s">
        <v>4118</v>
      </c>
      <c r="L4554" s="6" t="s">
        <v>4459</v>
      </c>
      <c r="M4554" s="11"/>
      <c r="N4554" s="11"/>
      <c r="O4554" s="6"/>
      <c r="P4554" s="11"/>
      <c r="Q4554" s="11">
        <v>5</v>
      </c>
      <c r="R4554" s="6" t="s">
        <v>25</v>
      </c>
      <c r="S4554" s="6" t="s">
        <v>34</v>
      </c>
      <c r="T4554" s="6" t="s">
        <v>42</v>
      </c>
      <c r="U4554" s="11">
        <v>1100000</v>
      </c>
      <c r="V4554" s="11">
        <v>2015</v>
      </c>
      <c r="W4554" s="11">
        <v>47</v>
      </c>
      <c r="X4554" s="11">
        <v>7</v>
      </c>
      <c r="Y4554" s="11">
        <v>1.85</v>
      </c>
      <c r="Z4554" s="12">
        <v>75</v>
      </c>
    </row>
    <row r="4555" spans="1:26" x14ac:dyDescent="0.25">
      <c r="A4555" s="8" t="s">
        <v>20</v>
      </c>
      <c r="B4555" s="9" t="s">
        <v>4894</v>
      </c>
      <c r="C4555" s="13">
        <v>337</v>
      </c>
      <c r="D4555" s="13">
        <v>95</v>
      </c>
      <c r="E4555" s="13">
        <v>20</v>
      </c>
      <c r="F4555" s="13">
        <v>365</v>
      </c>
      <c r="G4555" s="9" t="s">
        <v>990</v>
      </c>
      <c r="H4555" s="13">
        <v>422</v>
      </c>
      <c r="I4555" s="13">
        <v>5997134</v>
      </c>
      <c r="J4555" s="9" t="s">
        <v>3170</v>
      </c>
      <c r="K4555" s="9" t="s">
        <v>599</v>
      </c>
      <c r="L4555" s="9" t="s">
        <v>1074</v>
      </c>
      <c r="M4555" s="13" t="s">
        <v>4459</v>
      </c>
      <c r="N4555" s="13"/>
      <c r="O4555" s="9"/>
      <c r="P4555" s="13"/>
      <c r="Q4555" s="13">
        <v>126</v>
      </c>
      <c r="R4555" s="9" t="s">
        <v>25</v>
      </c>
      <c r="S4555" s="9" t="s">
        <v>26</v>
      </c>
      <c r="T4555" s="9" t="s">
        <v>249</v>
      </c>
      <c r="U4555" s="13">
        <v>1000000</v>
      </c>
      <c r="V4555" s="13">
        <v>2012</v>
      </c>
      <c r="W4555" s="13">
        <v>374</v>
      </c>
      <c r="X4555" s="13">
        <v>7.2</v>
      </c>
      <c r="Y4555" s="13">
        <v>1.85</v>
      </c>
      <c r="Z4555" s="14">
        <v>11000</v>
      </c>
    </row>
    <row r="4556" spans="1:26" x14ac:dyDescent="0.25">
      <c r="A4556" s="5" t="s">
        <v>20</v>
      </c>
      <c r="B4556" s="6" t="s">
        <v>4895</v>
      </c>
      <c r="C4556" s="11">
        <v>120</v>
      </c>
      <c r="D4556" s="11">
        <v>94</v>
      </c>
      <c r="E4556" s="11">
        <v>11</v>
      </c>
      <c r="F4556" s="11">
        <v>2</v>
      </c>
      <c r="G4556" s="6" t="s">
        <v>4896</v>
      </c>
      <c r="H4556" s="11">
        <v>37</v>
      </c>
      <c r="I4556" s="11">
        <v>4417124</v>
      </c>
      <c r="J4556" s="6" t="s">
        <v>41</v>
      </c>
      <c r="K4556" s="6"/>
      <c r="L4556" s="6"/>
      <c r="M4556" s="11"/>
      <c r="N4556" s="11"/>
      <c r="O4556" s="6"/>
      <c r="P4556" s="11"/>
      <c r="Q4556" s="11">
        <v>183</v>
      </c>
      <c r="R4556" s="6" t="s">
        <v>25</v>
      </c>
      <c r="S4556" s="6" t="s">
        <v>26</v>
      </c>
      <c r="T4556" s="6" t="s">
        <v>54</v>
      </c>
      <c r="U4556" s="11"/>
      <c r="V4556" s="11">
        <v>2008</v>
      </c>
      <c r="W4556" s="11">
        <v>3</v>
      </c>
      <c r="X4556" s="11">
        <v>7.9</v>
      </c>
      <c r="Y4556" s="11">
        <v>1.78</v>
      </c>
      <c r="Z4556" s="12">
        <v>37000</v>
      </c>
    </row>
    <row r="4557" spans="1:26" x14ac:dyDescent="0.25">
      <c r="A4557" s="8" t="s">
        <v>20</v>
      </c>
      <c r="B4557" s="9" t="s">
        <v>4159</v>
      </c>
      <c r="C4557" s="13">
        <v>40</v>
      </c>
      <c r="D4557" s="13">
        <v>107</v>
      </c>
      <c r="E4557" s="13">
        <v>10</v>
      </c>
      <c r="F4557" s="13">
        <v>245</v>
      </c>
      <c r="G4557" s="9" t="s">
        <v>4897</v>
      </c>
      <c r="H4557" s="13">
        <v>544</v>
      </c>
      <c r="I4557" s="13">
        <v>5355847</v>
      </c>
      <c r="J4557" s="9" t="s">
        <v>1074</v>
      </c>
      <c r="K4557" s="9"/>
      <c r="L4557" s="9"/>
      <c r="M4557" s="13"/>
      <c r="N4557" s="13"/>
      <c r="O4557" s="9"/>
      <c r="P4557" s="13"/>
      <c r="Q4557" s="13">
        <v>82</v>
      </c>
      <c r="R4557" s="9" t="s">
        <v>25</v>
      </c>
      <c r="S4557" s="9" t="s">
        <v>26</v>
      </c>
      <c r="T4557" s="9" t="s">
        <v>27</v>
      </c>
      <c r="U4557" s="13"/>
      <c r="V4557" s="13">
        <v>2011</v>
      </c>
      <c r="W4557" s="13">
        <v>264</v>
      </c>
      <c r="X4557" s="13">
        <v>6.8</v>
      </c>
      <c r="Y4557" s="13"/>
      <c r="Z4557" s="14">
        <v>0</v>
      </c>
    </row>
    <row r="4558" spans="1:26" x14ac:dyDescent="0.25">
      <c r="A4558" s="5" t="s">
        <v>20</v>
      </c>
      <c r="B4558" s="6" t="s">
        <v>3137</v>
      </c>
      <c r="C4558" s="11">
        <v>38</v>
      </c>
      <c r="D4558" s="11">
        <v>104</v>
      </c>
      <c r="E4558" s="11">
        <v>122</v>
      </c>
      <c r="F4558" s="11">
        <v>458</v>
      </c>
      <c r="G4558" s="6" t="s">
        <v>4384</v>
      </c>
      <c r="H4558" s="11">
        <v>22000</v>
      </c>
      <c r="I4558" s="11">
        <v>3386698</v>
      </c>
      <c r="J4558" s="6" t="s">
        <v>599</v>
      </c>
      <c r="K4558" s="6" t="s">
        <v>1074</v>
      </c>
      <c r="L4558" s="6" t="s">
        <v>4459</v>
      </c>
      <c r="M4558" s="11"/>
      <c r="N4558" s="11"/>
      <c r="O4558" s="6"/>
      <c r="P4558" s="11"/>
      <c r="Q4558" s="11">
        <v>86</v>
      </c>
      <c r="R4558" s="6" t="s">
        <v>25</v>
      </c>
      <c r="S4558" s="6" t="s">
        <v>26</v>
      </c>
      <c r="T4558" s="6" t="s">
        <v>249</v>
      </c>
      <c r="U4558" s="11">
        <v>1000000</v>
      </c>
      <c r="V4558" s="11">
        <v>1998</v>
      </c>
      <c r="W4558" s="11">
        <v>472</v>
      </c>
      <c r="X4558" s="11">
        <v>6.7</v>
      </c>
      <c r="Y4558" s="11">
        <v>1.85</v>
      </c>
      <c r="Z4558" s="12">
        <v>392</v>
      </c>
    </row>
    <row r="4559" spans="1:26" x14ac:dyDescent="0.25">
      <c r="A4559" s="8" t="s">
        <v>20</v>
      </c>
      <c r="B4559" s="9" t="s">
        <v>2160</v>
      </c>
      <c r="C4559" s="13">
        <v>387</v>
      </c>
      <c r="D4559" s="13">
        <v>96</v>
      </c>
      <c r="E4559" s="13">
        <v>655</v>
      </c>
      <c r="F4559" s="13">
        <v>973</v>
      </c>
      <c r="G4559" s="9" t="s">
        <v>311</v>
      </c>
      <c r="H4559" s="13">
        <v>24000</v>
      </c>
      <c r="I4559" s="13">
        <v>143492840</v>
      </c>
      <c r="J4559" s="9" t="s">
        <v>599</v>
      </c>
      <c r="K4559" s="9" t="s">
        <v>1074</v>
      </c>
      <c r="L4559" s="9" t="s">
        <v>4459</v>
      </c>
      <c r="M4559" s="13"/>
      <c r="N4559" s="13"/>
      <c r="O4559" s="9"/>
      <c r="P4559" s="13"/>
      <c r="Q4559" s="13">
        <v>881</v>
      </c>
      <c r="R4559" s="9" t="s">
        <v>25</v>
      </c>
      <c r="S4559" s="9" t="s">
        <v>26</v>
      </c>
      <c r="T4559" s="9" t="s">
        <v>27</v>
      </c>
      <c r="U4559" s="13">
        <v>7500000</v>
      </c>
      <c r="V4559" s="13">
        <v>2007</v>
      </c>
      <c r="W4559" s="13">
        <v>3000</v>
      </c>
      <c r="X4559" s="13">
        <v>7.5</v>
      </c>
      <c r="Y4559" s="13">
        <v>1.85</v>
      </c>
      <c r="Z4559" s="14">
        <v>10000</v>
      </c>
    </row>
    <row r="4560" spans="1:26" x14ac:dyDescent="0.25">
      <c r="A4560" s="5" t="s">
        <v>20</v>
      </c>
      <c r="B4560" s="6" t="s">
        <v>4898</v>
      </c>
      <c r="C4560" s="11">
        <v>185</v>
      </c>
      <c r="D4560" s="11">
        <v>93</v>
      </c>
      <c r="E4560" s="11">
        <v>7</v>
      </c>
      <c r="F4560" s="11">
        <v>180</v>
      </c>
      <c r="G4560" s="6" t="s">
        <v>2382</v>
      </c>
      <c r="H4560" s="11">
        <v>3000</v>
      </c>
      <c r="I4560" s="11">
        <v>5283379</v>
      </c>
      <c r="J4560" s="6" t="s">
        <v>599</v>
      </c>
      <c r="K4560" s="6" t="s">
        <v>1074</v>
      </c>
      <c r="L4560" s="6"/>
      <c r="M4560" s="11"/>
      <c r="N4560" s="11"/>
      <c r="O4560" s="6"/>
      <c r="P4560" s="11"/>
      <c r="Q4560" s="11">
        <v>79</v>
      </c>
      <c r="R4560" s="6" t="s">
        <v>25</v>
      </c>
      <c r="S4560" s="6" t="s">
        <v>26</v>
      </c>
      <c r="T4560" s="6" t="s">
        <v>249</v>
      </c>
      <c r="U4560" s="11"/>
      <c r="V4560" s="11">
        <v>2014</v>
      </c>
      <c r="W4560" s="11">
        <v>439</v>
      </c>
      <c r="X4560" s="11">
        <v>6.8</v>
      </c>
      <c r="Y4560" s="11">
        <v>2.35</v>
      </c>
      <c r="Z4560" s="12">
        <v>0</v>
      </c>
    </row>
    <row r="4561" spans="1:26" x14ac:dyDescent="0.25">
      <c r="A4561" s="8" t="s">
        <v>20</v>
      </c>
      <c r="B4561" s="9" t="s">
        <v>4899</v>
      </c>
      <c r="C4561" s="13">
        <v>348</v>
      </c>
      <c r="D4561" s="13">
        <v>102</v>
      </c>
      <c r="E4561" s="13">
        <v>46</v>
      </c>
      <c r="F4561" s="13">
        <v>287</v>
      </c>
      <c r="G4561" s="9" t="s">
        <v>4900</v>
      </c>
      <c r="H4561" s="13">
        <v>321</v>
      </c>
      <c r="I4561" s="13">
        <v>2981638</v>
      </c>
      <c r="J4561" s="9" t="s">
        <v>1074</v>
      </c>
      <c r="K4561" s="9" t="s">
        <v>5505</v>
      </c>
      <c r="L4561" s="9" t="s">
        <v>2604</v>
      </c>
      <c r="M4561" s="13"/>
      <c r="N4561" s="13"/>
      <c r="O4561" s="9"/>
      <c r="P4561" s="13"/>
      <c r="Q4561" s="13">
        <v>186</v>
      </c>
      <c r="R4561" s="9" t="s">
        <v>25</v>
      </c>
      <c r="S4561" s="9" t="s">
        <v>26</v>
      </c>
      <c r="T4561" s="9" t="s">
        <v>249</v>
      </c>
      <c r="U4561" s="13"/>
      <c r="V4561" s="13">
        <v>2011</v>
      </c>
      <c r="W4561" s="13">
        <v>300</v>
      </c>
      <c r="X4561" s="13">
        <v>6.9</v>
      </c>
      <c r="Y4561" s="13">
        <v>2.35</v>
      </c>
      <c r="Z4561" s="14">
        <v>0</v>
      </c>
    </row>
    <row r="4562" spans="1:26" x14ac:dyDescent="0.25">
      <c r="A4562" s="5" t="s">
        <v>20</v>
      </c>
      <c r="B4562" s="6" t="s">
        <v>4901</v>
      </c>
      <c r="C4562" s="11">
        <v>155</v>
      </c>
      <c r="D4562" s="11">
        <v>84</v>
      </c>
      <c r="E4562" s="11">
        <v>9</v>
      </c>
      <c r="F4562" s="11">
        <v>313</v>
      </c>
      <c r="G4562" s="6" t="s">
        <v>4902</v>
      </c>
      <c r="H4562" s="11">
        <v>612</v>
      </c>
      <c r="I4562" s="11">
        <v>3122616</v>
      </c>
      <c r="J4562" s="6" t="s">
        <v>599</v>
      </c>
      <c r="K4562" s="6" t="s">
        <v>1074</v>
      </c>
      <c r="L4562" s="6"/>
      <c r="M4562" s="11"/>
      <c r="N4562" s="11"/>
      <c r="O4562" s="6"/>
      <c r="P4562" s="11"/>
      <c r="Q4562" s="11">
        <v>73</v>
      </c>
      <c r="R4562" s="6" t="s">
        <v>25</v>
      </c>
      <c r="S4562" s="6" t="s">
        <v>26</v>
      </c>
      <c r="T4562" s="6" t="s">
        <v>249</v>
      </c>
      <c r="U4562" s="11"/>
      <c r="V4562" s="11">
        <v>2014</v>
      </c>
      <c r="W4562" s="11">
        <v>457</v>
      </c>
      <c r="X4562" s="11">
        <v>6.8</v>
      </c>
      <c r="Y4562" s="11">
        <v>2.35</v>
      </c>
      <c r="Z4562" s="12">
        <v>0</v>
      </c>
    </row>
    <row r="4563" spans="1:26" x14ac:dyDescent="0.25">
      <c r="A4563" s="8" t="s">
        <v>20</v>
      </c>
      <c r="B4563" s="9" t="s">
        <v>4903</v>
      </c>
      <c r="C4563" s="13">
        <v>181</v>
      </c>
      <c r="D4563" s="13">
        <v>97</v>
      </c>
      <c r="E4563" s="13">
        <v>33</v>
      </c>
      <c r="F4563" s="13">
        <v>229</v>
      </c>
      <c r="G4563" s="9" t="s">
        <v>4904</v>
      </c>
      <c r="H4563" s="13">
        <v>496</v>
      </c>
      <c r="I4563" s="13">
        <v>2508841</v>
      </c>
      <c r="J4563" s="9" t="s">
        <v>5507</v>
      </c>
      <c r="K4563" s="9" t="s">
        <v>1074</v>
      </c>
      <c r="L4563" s="9"/>
      <c r="M4563" s="13"/>
      <c r="N4563" s="13"/>
      <c r="O4563" s="9"/>
      <c r="P4563" s="13"/>
      <c r="Q4563" s="13">
        <v>93</v>
      </c>
      <c r="R4563" s="9" t="s">
        <v>25</v>
      </c>
      <c r="S4563" s="9" t="s">
        <v>26</v>
      </c>
      <c r="T4563" s="9" t="s">
        <v>249</v>
      </c>
      <c r="U4563" s="13">
        <v>1000000</v>
      </c>
      <c r="V4563" s="13">
        <v>2008</v>
      </c>
      <c r="W4563" s="13">
        <v>238</v>
      </c>
      <c r="X4563" s="13">
        <v>7.2</v>
      </c>
      <c r="Y4563" s="13">
        <v>1.85</v>
      </c>
      <c r="Z4563" s="14">
        <v>0</v>
      </c>
    </row>
    <row r="4564" spans="1:26" x14ac:dyDescent="0.25">
      <c r="A4564" s="5" t="s">
        <v>20</v>
      </c>
      <c r="B4564" s="6" t="s">
        <v>4905</v>
      </c>
      <c r="C4564" s="11">
        <v>149</v>
      </c>
      <c r="D4564" s="11">
        <v>91</v>
      </c>
      <c r="E4564" s="11">
        <v>9</v>
      </c>
      <c r="F4564" s="11">
        <v>13</v>
      </c>
      <c r="G4564" s="6" t="s">
        <v>4906</v>
      </c>
      <c r="H4564" s="11">
        <v>130</v>
      </c>
      <c r="I4564" s="11">
        <v>4946250</v>
      </c>
      <c r="J4564" s="6" t="s">
        <v>41</v>
      </c>
      <c r="K4564" s="6" t="s">
        <v>2909</v>
      </c>
      <c r="L4564" s="6"/>
      <c r="M4564" s="11"/>
      <c r="N4564" s="11"/>
      <c r="O4564" s="6"/>
      <c r="P4564" s="11"/>
      <c r="Q4564" s="11">
        <v>80</v>
      </c>
      <c r="R4564" s="6" t="s">
        <v>25</v>
      </c>
      <c r="S4564" s="6" t="s">
        <v>26</v>
      </c>
      <c r="T4564" s="6" t="s">
        <v>27</v>
      </c>
      <c r="U4564" s="11">
        <v>1000000</v>
      </c>
      <c r="V4564" s="11">
        <v>2013</v>
      </c>
      <c r="W4564" s="11">
        <v>19</v>
      </c>
      <c r="X4564" s="11">
        <v>7.4</v>
      </c>
      <c r="Y4564" s="11">
        <v>1.78</v>
      </c>
      <c r="Z4564" s="12">
        <v>14000</v>
      </c>
    </row>
    <row r="4565" spans="1:26" x14ac:dyDescent="0.25">
      <c r="A4565" s="8" t="s">
        <v>20</v>
      </c>
      <c r="B4565" s="9" t="s">
        <v>3985</v>
      </c>
      <c r="C4565" s="13">
        <v>54</v>
      </c>
      <c r="D4565" s="13">
        <v>84</v>
      </c>
      <c r="E4565" s="13">
        <v>56</v>
      </c>
      <c r="F4565" s="13">
        <v>13</v>
      </c>
      <c r="G4565" s="9" t="s">
        <v>4907</v>
      </c>
      <c r="H4565" s="13">
        <v>21000</v>
      </c>
      <c r="I4565" s="13">
        <v>1950218</v>
      </c>
      <c r="J4565" s="9" t="s">
        <v>599</v>
      </c>
      <c r="K4565" s="9" t="s">
        <v>1074</v>
      </c>
      <c r="L4565" s="9"/>
      <c r="M4565" s="13"/>
      <c r="N4565" s="13"/>
      <c r="O4565" s="9"/>
      <c r="P4565" s="13"/>
      <c r="Q4565" s="13">
        <v>102</v>
      </c>
      <c r="R4565" s="9" t="s">
        <v>25</v>
      </c>
      <c r="S4565" s="9" t="s">
        <v>26</v>
      </c>
      <c r="T4565" s="9" t="s">
        <v>249</v>
      </c>
      <c r="U4565" s="13">
        <v>1000000</v>
      </c>
      <c r="V4565" s="13">
        <v>1997</v>
      </c>
      <c r="W4565" s="13">
        <v>104</v>
      </c>
      <c r="X4565" s="13">
        <v>5.6</v>
      </c>
      <c r="Y4565" s="13">
        <v>1.85</v>
      </c>
      <c r="Z4565" s="14">
        <v>387</v>
      </c>
    </row>
    <row r="4566" spans="1:26" x14ac:dyDescent="0.25">
      <c r="A4566" s="5" t="s">
        <v>20</v>
      </c>
      <c r="B4566" s="6" t="s">
        <v>3727</v>
      </c>
      <c r="C4566" s="11">
        <v>18</v>
      </c>
      <c r="D4566" s="11">
        <v>86</v>
      </c>
      <c r="E4566" s="11">
        <v>132</v>
      </c>
      <c r="F4566" s="11">
        <v>584</v>
      </c>
      <c r="G4566" s="6" t="s">
        <v>781</v>
      </c>
      <c r="H4566" s="11">
        <v>778</v>
      </c>
      <c r="I4566" s="11">
        <v>1277257</v>
      </c>
      <c r="J4566" s="6" t="s">
        <v>599</v>
      </c>
      <c r="K4566" s="6" t="s">
        <v>1074</v>
      </c>
      <c r="L4566" s="6" t="s">
        <v>4459</v>
      </c>
      <c r="M4566" s="11"/>
      <c r="N4566" s="11"/>
      <c r="O4566" s="6"/>
      <c r="P4566" s="11"/>
      <c r="Q4566" s="11">
        <v>32</v>
      </c>
      <c r="R4566" s="6" t="s">
        <v>25</v>
      </c>
      <c r="S4566" s="6" t="s">
        <v>34</v>
      </c>
      <c r="T4566" s="6" t="s">
        <v>249</v>
      </c>
      <c r="U4566" s="11">
        <v>1000000</v>
      </c>
      <c r="V4566" s="11">
        <v>1996</v>
      </c>
      <c r="W4566" s="11">
        <v>695</v>
      </c>
      <c r="X4566" s="11">
        <v>6.8</v>
      </c>
      <c r="Y4566" s="11">
        <v>1.85</v>
      </c>
      <c r="Z4566" s="12">
        <v>227</v>
      </c>
    </row>
    <row r="4567" spans="1:26" x14ac:dyDescent="0.25">
      <c r="A4567" s="8" t="s">
        <v>20</v>
      </c>
      <c r="B4567" s="9" t="s">
        <v>3129</v>
      </c>
      <c r="C4567" s="13">
        <v>122</v>
      </c>
      <c r="D4567" s="13">
        <v>91</v>
      </c>
      <c r="E4567" s="13">
        <v>11</v>
      </c>
      <c r="F4567" s="13">
        <v>121</v>
      </c>
      <c r="G4567" s="9" t="s">
        <v>93</v>
      </c>
      <c r="H4567" s="13">
        <v>1000</v>
      </c>
      <c r="I4567" s="13">
        <v>45857453</v>
      </c>
      <c r="J4567" s="9" t="s">
        <v>599</v>
      </c>
      <c r="K4567" s="9" t="s">
        <v>1074</v>
      </c>
      <c r="L4567" s="9" t="s">
        <v>2909</v>
      </c>
      <c r="M4567" s="13"/>
      <c r="N4567" s="13"/>
      <c r="O4567" s="9"/>
      <c r="P4567" s="13"/>
      <c r="Q4567" s="13">
        <v>174</v>
      </c>
      <c r="R4567" s="9" t="s">
        <v>25</v>
      </c>
      <c r="S4567" s="9" t="s">
        <v>34</v>
      </c>
      <c r="T4567" s="9" t="s">
        <v>249</v>
      </c>
      <c r="U4567" s="13">
        <v>3500000</v>
      </c>
      <c r="V4567" s="13">
        <v>1997</v>
      </c>
      <c r="W4567" s="13">
        <v>891</v>
      </c>
      <c r="X4567" s="13">
        <v>7.2</v>
      </c>
      <c r="Y4567" s="13">
        <v>1.85</v>
      </c>
      <c r="Z4567" s="14">
        <v>0</v>
      </c>
    </row>
    <row r="4568" spans="1:26" x14ac:dyDescent="0.25">
      <c r="A4568" s="5" t="s">
        <v>20</v>
      </c>
      <c r="B4568" s="6" t="s">
        <v>4908</v>
      </c>
      <c r="C4568" s="11">
        <v>87</v>
      </c>
      <c r="D4568" s="11">
        <v>92</v>
      </c>
      <c r="E4568" s="11">
        <v>2</v>
      </c>
      <c r="F4568" s="11">
        <v>5</v>
      </c>
      <c r="G4568" s="6" t="s">
        <v>4909</v>
      </c>
      <c r="H4568" s="11">
        <v>783</v>
      </c>
      <c r="I4568" s="11">
        <v>1677838</v>
      </c>
      <c r="J4568" s="6" t="s">
        <v>41</v>
      </c>
      <c r="K4568" s="6"/>
      <c r="L4568" s="6"/>
      <c r="M4568" s="11"/>
      <c r="N4568" s="11"/>
      <c r="O4568" s="6"/>
      <c r="P4568" s="11"/>
      <c r="Q4568" s="11">
        <v>155</v>
      </c>
      <c r="R4568" s="6" t="s">
        <v>25</v>
      </c>
      <c r="S4568" s="6" t="s">
        <v>26</v>
      </c>
      <c r="T4568" s="6" t="s">
        <v>54</v>
      </c>
      <c r="U4568" s="11">
        <v>1000000</v>
      </c>
      <c r="V4568" s="11">
        <v>2006</v>
      </c>
      <c r="W4568" s="11">
        <v>659</v>
      </c>
      <c r="X4568" s="11">
        <v>7.7</v>
      </c>
      <c r="Y4568" s="11">
        <v>1.75</v>
      </c>
      <c r="Z4568" s="12">
        <v>0</v>
      </c>
    </row>
    <row r="4569" spans="1:26" x14ac:dyDescent="0.25">
      <c r="A4569" s="8" t="s">
        <v>20</v>
      </c>
      <c r="B4569" s="9" t="s">
        <v>4910</v>
      </c>
      <c r="C4569" s="13">
        <v>51</v>
      </c>
      <c r="D4569" s="13">
        <v>94</v>
      </c>
      <c r="E4569" s="13">
        <v>112</v>
      </c>
      <c r="F4569" s="13">
        <v>428</v>
      </c>
      <c r="G4569" s="9" t="s">
        <v>1781</v>
      </c>
      <c r="H4569" s="13">
        <v>1000</v>
      </c>
      <c r="I4569" s="13">
        <v>1744858</v>
      </c>
      <c r="J4569" s="9" t="s">
        <v>599</v>
      </c>
      <c r="K4569" s="9" t="s">
        <v>1074</v>
      </c>
      <c r="L4569" s="9" t="s">
        <v>4459</v>
      </c>
      <c r="M4569" s="13" t="s">
        <v>5506</v>
      </c>
      <c r="N4569" s="13"/>
      <c r="O4569" s="9"/>
      <c r="P4569" s="13"/>
      <c r="Q4569" s="13">
        <v>120</v>
      </c>
      <c r="R4569" s="9" t="s">
        <v>25</v>
      </c>
      <c r="S4569" s="9" t="s">
        <v>26</v>
      </c>
      <c r="T4569" s="9" t="s">
        <v>249</v>
      </c>
      <c r="U4569" s="13">
        <v>1000000</v>
      </c>
      <c r="V4569" s="13">
        <v>2000</v>
      </c>
      <c r="W4569" s="13">
        <v>826</v>
      </c>
      <c r="X4569" s="13">
        <v>7</v>
      </c>
      <c r="Y4569" s="13">
        <v>2.35</v>
      </c>
      <c r="Z4569" s="14">
        <v>671</v>
      </c>
    </row>
    <row r="4570" spans="1:26" x14ac:dyDescent="0.25">
      <c r="A4570" s="5" t="s">
        <v>20</v>
      </c>
      <c r="B4570" s="6" t="s">
        <v>4053</v>
      </c>
      <c r="C4570" s="11">
        <v>260</v>
      </c>
      <c r="D4570" s="11">
        <v>92</v>
      </c>
      <c r="E4570" s="11">
        <v>152</v>
      </c>
      <c r="F4570" s="11">
        <v>124</v>
      </c>
      <c r="G4570" s="6" t="s">
        <v>3905</v>
      </c>
      <c r="H4570" s="11">
        <v>1000</v>
      </c>
      <c r="I4570" s="11"/>
      <c r="J4570" s="6" t="s">
        <v>599</v>
      </c>
      <c r="K4570" s="6" t="s">
        <v>478</v>
      </c>
      <c r="L4570" s="6" t="s">
        <v>5505</v>
      </c>
      <c r="M4570" s="11"/>
      <c r="N4570" s="11"/>
      <c r="O4570" s="6"/>
      <c r="P4570" s="11"/>
      <c r="Q4570" s="11">
        <v>366</v>
      </c>
      <c r="R4570" s="6" t="s">
        <v>25</v>
      </c>
      <c r="S4570" s="6" t="s">
        <v>26</v>
      </c>
      <c r="T4570" s="6" t="s">
        <v>249</v>
      </c>
      <c r="U4570" s="11">
        <v>1000000</v>
      </c>
      <c r="V4570" s="11">
        <v>2002</v>
      </c>
      <c r="W4570" s="11">
        <v>282</v>
      </c>
      <c r="X4570" s="11">
        <v>7.2</v>
      </c>
      <c r="Y4570" s="11">
        <v>1.85</v>
      </c>
      <c r="Z4570" s="12">
        <v>0</v>
      </c>
    </row>
    <row r="4571" spans="1:26" x14ac:dyDescent="0.25">
      <c r="A4571" s="8" t="s">
        <v>20</v>
      </c>
      <c r="B4571" s="9" t="s">
        <v>209</v>
      </c>
      <c r="C4571" s="13">
        <v>218</v>
      </c>
      <c r="D4571" s="13">
        <v>103</v>
      </c>
      <c r="E4571" s="13">
        <v>11</v>
      </c>
      <c r="F4571" s="13">
        <v>543</v>
      </c>
      <c r="G4571" s="9" t="s">
        <v>1335</v>
      </c>
      <c r="H4571" s="13">
        <v>2000</v>
      </c>
      <c r="I4571" s="13">
        <v>80021740</v>
      </c>
      <c r="J4571" s="9" t="s">
        <v>378</v>
      </c>
      <c r="K4571" s="9" t="s">
        <v>599</v>
      </c>
      <c r="L4571" s="9" t="s">
        <v>4118</v>
      </c>
      <c r="M4571" s="13" t="s">
        <v>478</v>
      </c>
      <c r="N4571" s="13" t="s">
        <v>1786</v>
      </c>
      <c r="O4571" s="9"/>
      <c r="P4571" s="13"/>
      <c r="Q4571" s="13">
        <v>154</v>
      </c>
      <c r="R4571" s="9" t="s">
        <v>25</v>
      </c>
      <c r="S4571" s="9" t="s">
        <v>26</v>
      </c>
      <c r="T4571" s="9" t="s">
        <v>54</v>
      </c>
      <c r="U4571" s="13">
        <v>58000000</v>
      </c>
      <c r="V4571" s="13">
        <v>2015</v>
      </c>
      <c r="W4571" s="13">
        <v>1000</v>
      </c>
      <c r="X4571" s="13">
        <v>6.4</v>
      </c>
      <c r="Y4571" s="13">
        <v>2.35</v>
      </c>
      <c r="Z4571" s="14">
        <v>35000</v>
      </c>
    </row>
    <row r="4572" spans="1:26" x14ac:dyDescent="0.25">
      <c r="A4572" s="5" t="s">
        <v>20</v>
      </c>
      <c r="B4572" s="6" t="s">
        <v>4911</v>
      </c>
      <c r="C4572" s="11">
        <v>16</v>
      </c>
      <c r="D4572" s="11">
        <v>100</v>
      </c>
      <c r="E4572" s="11">
        <v>12</v>
      </c>
      <c r="F4572" s="11">
        <v>6</v>
      </c>
      <c r="G4572" s="6" t="s">
        <v>4912</v>
      </c>
      <c r="H4572" s="11">
        <v>245</v>
      </c>
      <c r="I4572" s="11">
        <v>982214</v>
      </c>
      <c r="J4572" s="6" t="s">
        <v>1074</v>
      </c>
      <c r="K4572" s="6"/>
      <c r="L4572" s="6"/>
      <c r="M4572" s="11"/>
      <c r="N4572" s="11"/>
      <c r="O4572" s="6"/>
      <c r="P4572" s="11"/>
      <c r="Q4572" s="11">
        <v>51</v>
      </c>
      <c r="R4572" s="6" t="s">
        <v>25</v>
      </c>
      <c r="S4572" s="6" t="s">
        <v>26</v>
      </c>
      <c r="T4572" s="6" t="s">
        <v>249</v>
      </c>
      <c r="U4572" s="11">
        <v>1000000</v>
      </c>
      <c r="V4572" s="11">
        <v>1998</v>
      </c>
      <c r="W4572" s="11">
        <v>38</v>
      </c>
      <c r="X4572" s="11">
        <v>7.2</v>
      </c>
      <c r="Y4572" s="11">
        <v>1.85</v>
      </c>
      <c r="Z4572" s="12">
        <v>603</v>
      </c>
    </row>
    <row r="4573" spans="1:26" x14ac:dyDescent="0.25">
      <c r="A4573" s="8" t="s">
        <v>20</v>
      </c>
      <c r="B4573" s="9" t="s">
        <v>4913</v>
      </c>
      <c r="C4573" s="13">
        <v>12</v>
      </c>
      <c r="D4573" s="13">
        <v>119</v>
      </c>
      <c r="E4573" s="13">
        <v>13</v>
      </c>
      <c r="F4573" s="13">
        <v>25</v>
      </c>
      <c r="G4573" s="9" t="s">
        <v>4914</v>
      </c>
      <c r="H4573" s="13">
        <v>957</v>
      </c>
      <c r="I4573" s="13">
        <v>798341</v>
      </c>
      <c r="J4573" s="9" t="s">
        <v>5507</v>
      </c>
      <c r="K4573" s="9" t="s">
        <v>1074</v>
      </c>
      <c r="L4573" s="9" t="s">
        <v>5505</v>
      </c>
      <c r="M4573" s="13"/>
      <c r="N4573" s="13"/>
      <c r="O4573" s="9"/>
      <c r="P4573" s="13"/>
      <c r="Q4573" s="13">
        <v>63</v>
      </c>
      <c r="R4573" s="9" t="s">
        <v>25</v>
      </c>
      <c r="S4573" s="9" t="s">
        <v>26</v>
      </c>
      <c r="T4573" s="9" t="s">
        <v>27</v>
      </c>
      <c r="U4573" s="13">
        <v>1000000</v>
      </c>
      <c r="V4573" s="13">
        <v>2001</v>
      </c>
      <c r="W4573" s="13">
        <v>81</v>
      </c>
      <c r="X4573" s="13">
        <v>7.2</v>
      </c>
      <c r="Y4573" s="13">
        <v>1.85</v>
      </c>
      <c r="Z4573" s="14">
        <v>100</v>
      </c>
    </row>
    <row r="4574" spans="1:26" x14ac:dyDescent="0.25">
      <c r="A4574" s="5" t="s">
        <v>309</v>
      </c>
      <c r="B4574" s="6" t="s">
        <v>4915</v>
      </c>
      <c r="C4574" s="11">
        <v>1</v>
      </c>
      <c r="D4574" s="11">
        <v>167</v>
      </c>
      <c r="E4574" s="11">
        <v>10</v>
      </c>
      <c r="F4574" s="11">
        <v>97</v>
      </c>
      <c r="G4574" s="6" t="s">
        <v>4916</v>
      </c>
      <c r="H4574" s="11">
        <v>353</v>
      </c>
      <c r="I4574" s="11">
        <v>610991</v>
      </c>
      <c r="J4574" s="6" t="s">
        <v>1074</v>
      </c>
      <c r="K4574" s="6" t="s">
        <v>4459</v>
      </c>
      <c r="L4574" s="6"/>
      <c r="M4574" s="11"/>
      <c r="N4574" s="11"/>
      <c r="O4574" s="6"/>
      <c r="P4574" s="11"/>
      <c r="Q4574" s="11">
        <v>19</v>
      </c>
      <c r="R4574" s="6" t="s">
        <v>1600</v>
      </c>
      <c r="S4574" s="6" t="s">
        <v>1601</v>
      </c>
      <c r="T4574" s="6" t="s">
        <v>42</v>
      </c>
      <c r="U4574" s="11">
        <v>1000000</v>
      </c>
      <c r="V4574" s="11">
        <v>2000</v>
      </c>
      <c r="W4574" s="11">
        <v>186</v>
      </c>
      <c r="X4574" s="11">
        <v>6.2</v>
      </c>
      <c r="Y4574" s="11">
        <v>2.35</v>
      </c>
      <c r="Z4574" s="12">
        <v>92</v>
      </c>
    </row>
    <row r="4575" spans="1:26" x14ac:dyDescent="0.25">
      <c r="A4575" s="8" t="s">
        <v>20</v>
      </c>
      <c r="B4575" s="9" t="s">
        <v>2591</v>
      </c>
      <c r="C4575" s="13">
        <v>48</v>
      </c>
      <c r="D4575" s="13">
        <v>92</v>
      </c>
      <c r="E4575" s="13">
        <v>0</v>
      </c>
      <c r="F4575" s="13">
        <v>842</v>
      </c>
      <c r="G4575" s="9" t="s">
        <v>3408</v>
      </c>
      <c r="H4575" s="13">
        <v>1000</v>
      </c>
      <c r="I4575" s="13"/>
      <c r="J4575" s="9" t="s">
        <v>599</v>
      </c>
      <c r="K4575" s="9"/>
      <c r="L4575" s="9"/>
      <c r="M4575" s="13"/>
      <c r="N4575" s="13"/>
      <c r="O4575" s="9"/>
      <c r="P4575" s="13"/>
      <c r="Q4575" s="13">
        <v>131</v>
      </c>
      <c r="R4575" s="9" t="s">
        <v>25</v>
      </c>
      <c r="S4575" s="9" t="s">
        <v>26</v>
      </c>
      <c r="T4575" s="9" t="s">
        <v>249</v>
      </c>
      <c r="U4575" s="13">
        <v>11000000</v>
      </c>
      <c r="V4575" s="13">
        <v>1981</v>
      </c>
      <c r="W4575" s="13">
        <v>898</v>
      </c>
      <c r="X4575" s="13">
        <v>6.9</v>
      </c>
      <c r="Y4575" s="13">
        <v>2.35</v>
      </c>
      <c r="Z4575" s="14">
        <v>0</v>
      </c>
    </row>
    <row r="4576" spans="1:26" x14ac:dyDescent="0.25">
      <c r="A4576" s="5" t="s">
        <v>20</v>
      </c>
      <c r="B4576" s="6" t="s">
        <v>2632</v>
      </c>
      <c r="C4576" s="11">
        <v>59</v>
      </c>
      <c r="D4576" s="11">
        <v>92</v>
      </c>
      <c r="E4576" s="11">
        <v>406</v>
      </c>
      <c r="F4576" s="11">
        <v>194</v>
      </c>
      <c r="G4576" s="6" t="s">
        <v>4917</v>
      </c>
      <c r="H4576" s="11">
        <v>406</v>
      </c>
      <c r="I4576" s="11">
        <v>582024</v>
      </c>
      <c r="J4576" s="6" t="s">
        <v>599</v>
      </c>
      <c r="K4576" s="6" t="s">
        <v>2970</v>
      </c>
      <c r="L4576" s="6"/>
      <c r="M4576" s="11"/>
      <c r="N4576" s="11"/>
      <c r="O4576" s="6"/>
      <c r="P4576" s="11"/>
      <c r="Q4576" s="11">
        <v>168</v>
      </c>
      <c r="R4576" s="6" t="s">
        <v>25</v>
      </c>
      <c r="S4576" s="6" t="s">
        <v>26</v>
      </c>
      <c r="T4576" s="6" t="s">
        <v>1854</v>
      </c>
      <c r="U4576" s="11">
        <v>1000000</v>
      </c>
      <c r="V4576" s="11">
        <v>1997</v>
      </c>
      <c r="W4576" s="11">
        <v>203</v>
      </c>
      <c r="X4576" s="11">
        <v>6.2</v>
      </c>
      <c r="Y4576" s="11">
        <v>1.85</v>
      </c>
      <c r="Z4576" s="12">
        <v>0</v>
      </c>
    </row>
    <row r="4577" spans="1:26" x14ac:dyDescent="0.25">
      <c r="A4577" s="8" t="s">
        <v>20</v>
      </c>
      <c r="B4577" s="9" t="s">
        <v>1561</v>
      </c>
      <c r="C4577" s="13">
        <v>88</v>
      </c>
      <c r="D4577" s="13">
        <v>108</v>
      </c>
      <c r="E4577" s="13">
        <v>234</v>
      </c>
      <c r="F4577" s="13">
        <v>463</v>
      </c>
      <c r="G4577" s="9" t="s">
        <v>2854</v>
      </c>
      <c r="H4577" s="13">
        <v>11000</v>
      </c>
      <c r="I4577" s="13">
        <v>548712</v>
      </c>
      <c r="J4577" s="9" t="s">
        <v>1074</v>
      </c>
      <c r="K4577" s="9" t="s">
        <v>4459</v>
      </c>
      <c r="L4577" s="9"/>
      <c r="M4577" s="13"/>
      <c r="N4577" s="13"/>
      <c r="O4577" s="9"/>
      <c r="P4577" s="13"/>
      <c r="Q4577" s="13">
        <v>126</v>
      </c>
      <c r="R4577" s="9" t="s">
        <v>25</v>
      </c>
      <c r="S4577" s="9" t="s">
        <v>26</v>
      </c>
      <c r="T4577" s="9" t="s">
        <v>249</v>
      </c>
      <c r="U4577" s="13">
        <v>2500000</v>
      </c>
      <c r="V4577" s="13">
        <v>2003</v>
      </c>
      <c r="W4577" s="13">
        <v>552</v>
      </c>
      <c r="X4577" s="13">
        <v>6.9</v>
      </c>
      <c r="Y4577" s="13">
        <v>2.35</v>
      </c>
      <c r="Z4577" s="14">
        <v>571</v>
      </c>
    </row>
    <row r="4578" spans="1:26" x14ac:dyDescent="0.25">
      <c r="A4578" s="5" t="s">
        <v>20</v>
      </c>
      <c r="B4578" s="6" t="s">
        <v>4918</v>
      </c>
      <c r="C4578" s="11">
        <v>28</v>
      </c>
      <c r="D4578" s="11">
        <v>97</v>
      </c>
      <c r="E4578" s="11">
        <v>4</v>
      </c>
      <c r="F4578" s="11">
        <v>301</v>
      </c>
      <c r="G4578" s="6" t="s">
        <v>1294</v>
      </c>
      <c r="H4578" s="11">
        <v>611</v>
      </c>
      <c r="I4578" s="11">
        <v>464655</v>
      </c>
      <c r="J4578" s="6" t="s">
        <v>599</v>
      </c>
      <c r="K4578" s="6" t="s">
        <v>1074</v>
      </c>
      <c r="L4578" s="6"/>
      <c r="M4578" s="11"/>
      <c r="N4578" s="11"/>
      <c r="O4578" s="6"/>
      <c r="P4578" s="11"/>
      <c r="Q4578" s="11">
        <v>29</v>
      </c>
      <c r="R4578" s="6" t="s">
        <v>25</v>
      </c>
      <c r="S4578" s="6" t="s">
        <v>26</v>
      </c>
      <c r="T4578" s="6" t="s">
        <v>249</v>
      </c>
      <c r="U4578" s="11">
        <v>1000000</v>
      </c>
      <c r="V4578" s="11">
        <v>1997</v>
      </c>
      <c r="W4578" s="11">
        <v>394</v>
      </c>
      <c r="X4578" s="11">
        <v>7</v>
      </c>
      <c r="Y4578" s="11">
        <v>1.85</v>
      </c>
      <c r="Z4578" s="12">
        <v>166</v>
      </c>
    </row>
    <row r="4579" spans="1:26" x14ac:dyDescent="0.25">
      <c r="A4579" s="8" t="s">
        <v>20</v>
      </c>
      <c r="B4579" s="9" t="s">
        <v>4328</v>
      </c>
      <c r="C4579" s="13">
        <v>44</v>
      </c>
      <c r="D4579" s="13">
        <v>88</v>
      </c>
      <c r="E4579" s="13">
        <v>22</v>
      </c>
      <c r="F4579" s="13">
        <v>275</v>
      </c>
      <c r="G4579" s="9" t="s">
        <v>1543</v>
      </c>
      <c r="H4579" s="13">
        <v>638</v>
      </c>
      <c r="I4579" s="13">
        <v>464126</v>
      </c>
      <c r="J4579" s="9" t="s">
        <v>1074</v>
      </c>
      <c r="K4579" s="9"/>
      <c r="L4579" s="9"/>
      <c r="M4579" s="13"/>
      <c r="N4579" s="13"/>
      <c r="O4579" s="9"/>
      <c r="P4579" s="13"/>
      <c r="Q4579" s="13">
        <v>68</v>
      </c>
      <c r="R4579" s="9" t="s">
        <v>25</v>
      </c>
      <c r="S4579" s="9" t="s">
        <v>26</v>
      </c>
      <c r="T4579" s="9" t="s">
        <v>249</v>
      </c>
      <c r="U4579" s="13">
        <v>1000000</v>
      </c>
      <c r="V4579" s="13">
        <v>2002</v>
      </c>
      <c r="W4579" s="13">
        <v>400</v>
      </c>
      <c r="X4579" s="13">
        <v>6.7</v>
      </c>
      <c r="Y4579" s="13">
        <v>1.85</v>
      </c>
      <c r="Z4579" s="14">
        <v>115</v>
      </c>
    </row>
    <row r="4580" spans="1:26" x14ac:dyDescent="0.25">
      <c r="A4580" s="5" t="s">
        <v>20</v>
      </c>
      <c r="B4580" s="6" t="s">
        <v>4919</v>
      </c>
      <c r="C4580" s="11">
        <v>13</v>
      </c>
      <c r="D4580" s="11">
        <v>100</v>
      </c>
      <c r="E4580" s="11">
        <v>0</v>
      </c>
      <c r="F4580" s="11">
        <v>268</v>
      </c>
      <c r="G4580" s="6" t="s">
        <v>1466</v>
      </c>
      <c r="H4580" s="11">
        <v>844</v>
      </c>
      <c r="I4580" s="11">
        <v>428535</v>
      </c>
      <c r="J4580" s="6" t="s">
        <v>599</v>
      </c>
      <c r="K4580" s="6" t="s">
        <v>4459</v>
      </c>
      <c r="L4580" s="6"/>
      <c r="M4580" s="11"/>
      <c r="N4580" s="11"/>
      <c r="O4580" s="6"/>
      <c r="P4580" s="11"/>
      <c r="Q4580" s="11">
        <v>32</v>
      </c>
      <c r="R4580" s="6" t="s">
        <v>25</v>
      </c>
      <c r="S4580" s="6" t="s">
        <v>26</v>
      </c>
      <c r="T4580" s="6" t="s">
        <v>249</v>
      </c>
      <c r="U4580" s="11">
        <v>1000000</v>
      </c>
      <c r="V4580" s="11">
        <v>2000</v>
      </c>
      <c r="W4580" s="11">
        <v>625</v>
      </c>
      <c r="X4580" s="11">
        <v>3.6</v>
      </c>
      <c r="Y4580" s="11"/>
      <c r="Z4580" s="12">
        <v>24</v>
      </c>
    </row>
    <row r="4581" spans="1:26" x14ac:dyDescent="0.25">
      <c r="A4581" s="8" t="s">
        <v>20</v>
      </c>
      <c r="B4581" s="9" t="s">
        <v>4920</v>
      </c>
      <c r="C4581" s="13">
        <v>117</v>
      </c>
      <c r="D4581" s="13">
        <v>100</v>
      </c>
      <c r="E4581" s="13">
        <v>71</v>
      </c>
      <c r="F4581" s="13">
        <v>145</v>
      </c>
      <c r="G4581" s="9" t="s">
        <v>3330</v>
      </c>
      <c r="H4581" s="13">
        <v>11000</v>
      </c>
      <c r="I4581" s="13">
        <v>750100</v>
      </c>
      <c r="J4581" s="9" t="s">
        <v>1074</v>
      </c>
      <c r="K4581" s="9"/>
      <c r="L4581" s="9"/>
      <c r="M4581" s="13"/>
      <c r="N4581" s="13"/>
      <c r="O4581" s="9"/>
      <c r="P4581" s="13"/>
      <c r="Q4581" s="13">
        <v>61</v>
      </c>
      <c r="R4581" s="9" t="s">
        <v>25</v>
      </c>
      <c r="S4581" s="9" t="s">
        <v>26</v>
      </c>
      <c r="T4581" s="9" t="s">
        <v>249</v>
      </c>
      <c r="U4581" s="13"/>
      <c r="V4581" s="13">
        <v>2013</v>
      </c>
      <c r="W4581" s="13">
        <v>733</v>
      </c>
      <c r="X4581" s="13">
        <v>6.3</v>
      </c>
      <c r="Y4581" s="13">
        <v>1.85</v>
      </c>
      <c r="Z4581" s="14">
        <v>0</v>
      </c>
    </row>
    <row r="4582" spans="1:26" x14ac:dyDescent="0.25">
      <c r="A4582" s="5" t="s">
        <v>20</v>
      </c>
      <c r="B4582" s="6" t="s">
        <v>4921</v>
      </c>
      <c r="C4582" s="11">
        <v>100</v>
      </c>
      <c r="D4582" s="11">
        <v>124</v>
      </c>
      <c r="E4582" s="11">
        <v>13</v>
      </c>
      <c r="F4582" s="11">
        <v>7</v>
      </c>
      <c r="G4582" s="6" t="s">
        <v>4921</v>
      </c>
      <c r="H4582" s="11">
        <v>20</v>
      </c>
      <c r="I4582" s="11">
        <v>621240</v>
      </c>
      <c r="J4582" s="6" t="s">
        <v>5507</v>
      </c>
      <c r="K4582" s="6" t="s">
        <v>1074</v>
      </c>
      <c r="L4582" s="6"/>
      <c r="M4582" s="11"/>
      <c r="N4582" s="11"/>
      <c r="O4582" s="6"/>
      <c r="P4582" s="11"/>
      <c r="Q4582" s="11">
        <v>32</v>
      </c>
      <c r="R4582" s="6" t="s">
        <v>3691</v>
      </c>
      <c r="S4582" s="6" t="s">
        <v>318</v>
      </c>
      <c r="T4582" s="6" t="s">
        <v>42</v>
      </c>
      <c r="U4582" s="11"/>
      <c r="V4582" s="11">
        <v>2009</v>
      </c>
      <c r="W4582" s="11">
        <v>13</v>
      </c>
      <c r="X4582" s="11">
        <v>7.4</v>
      </c>
      <c r="Y4582" s="11">
        <v>1.85</v>
      </c>
      <c r="Z4582" s="12">
        <v>0</v>
      </c>
    </row>
    <row r="4583" spans="1:26" x14ac:dyDescent="0.25">
      <c r="A4583" s="8" t="s">
        <v>20</v>
      </c>
      <c r="B4583" s="9" t="s">
        <v>4922</v>
      </c>
      <c r="C4583" s="13">
        <v>117</v>
      </c>
      <c r="D4583" s="13">
        <v>88</v>
      </c>
      <c r="E4583" s="13">
        <v>21</v>
      </c>
      <c r="F4583" s="13">
        <v>772</v>
      </c>
      <c r="G4583" s="9" t="s">
        <v>1218</v>
      </c>
      <c r="H4583" s="13">
        <v>1000</v>
      </c>
      <c r="I4583" s="13">
        <v>104077</v>
      </c>
      <c r="J4583" s="9" t="s">
        <v>599</v>
      </c>
      <c r="K4583" s="9" t="s">
        <v>1074</v>
      </c>
      <c r="L4583" s="9" t="s">
        <v>478</v>
      </c>
      <c r="M4583" s="13" t="s">
        <v>4459</v>
      </c>
      <c r="N4583" s="13"/>
      <c r="O4583" s="9"/>
      <c r="P4583" s="13"/>
      <c r="Q4583" s="13">
        <v>88</v>
      </c>
      <c r="R4583" s="9" t="s">
        <v>25</v>
      </c>
      <c r="S4583" s="9" t="s">
        <v>26</v>
      </c>
      <c r="T4583" s="9" t="s">
        <v>249</v>
      </c>
      <c r="U4583" s="13">
        <v>1000000</v>
      </c>
      <c r="V4583" s="13">
        <v>2006</v>
      </c>
      <c r="W4583" s="13">
        <v>835</v>
      </c>
      <c r="X4583" s="13">
        <v>7.4</v>
      </c>
      <c r="Y4583" s="13">
        <v>1.78</v>
      </c>
      <c r="Z4583" s="14">
        <v>11000</v>
      </c>
    </row>
    <row r="4584" spans="1:26" x14ac:dyDescent="0.25">
      <c r="A4584" s="5" t="s">
        <v>20</v>
      </c>
      <c r="B4584" s="6" t="s">
        <v>4923</v>
      </c>
      <c r="C4584" s="11">
        <v>140</v>
      </c>
      <c r="D4584" s="11">
        <v>106</v>
      </c>
      <c r="E4584" s="11">
        <v>135</v>
      </c>
      <c r="F4584" s="11">
        <v>11</v>
      </c>
      <c r="G4584" s="6" t="s">
        <v>3944</v>
      </c>
      <c r="H4584" s="11">
        <v>7000</v>
      </c>
      <c r="I4584" s="11">
        <v>334658</v>
      </c>
      <c r="J4584" s="6" t="s">
        <v>1074</v>
      </c>
      <c r="K4584" s="6" t="s">
        <v>4459</v>
      </c>
      <c r="L4584" s="6" t="s">
        <v>2970</v>
      </c>
      <c r="M4584" s="11"/>
      <c r="N4584" s="11"/>
      <c r="O4584" s="6"/>
      <c r="P4584" s="11"/>
      <c r="Q4584" s="11">
        <v>160</v>
      </c>
      <c r="R4584" s="6" t="s">
        <v>25</v>
      </c>
      <c r="S4584" s="6" t="s">
        <v>26</v>
      </c>
      <c r="T4584" s="6" t="s">
        <v>249</v>
      </c>
      <c r="U4584" s="11"/>
      <c r="V4584" s="11">
        <v>2014</v>
      </c>
      <c r="W4584" s="11">
        <v>71</v>
      </c>
      <c r="X4584" s="11">
        <v>7.3</v>
      </c>
      <c r="Y4584" s="11">
        <v>2.39</v>
      </c>
      <c r="Z4584" s="12">
        <v>32000</v>
      </c>
    </row>
    <row r="4585" spans="1:26" x14ac:dyDescent="0.25">
      <c r="A4585" s="8" t="s">
        <v>20</v>
      </c>
      <c r="B4585" s="9" t="s">
        <v>4924</v>
      </c>
      <c r="C4585" s="13">
        <v>29</v>
      </c>
      <c r="D4585" s="13">
        <v>79</v>
      </c>
      <c r="E4585" s="13">
        <v>2</v>
      </c>
      <c r="F4585" s="13">
        <v>551</v>
      </c>
      <c r="G4585" s="9" t="s">
        <v>880</v>
      </c>
      <c r="H4585" s="13">
        <v>855</v>
      </c>
      <c r="I4585" s="13">
        <v>279282</v>
      </c>
      <c r="J4585" s="9" t="s">
        <v>599</v>
      </c>
      <c r="K4585" s="9" t="s">
        <v>1074</v>
      </c>
      <c r="L4585" s="9" t="s">
        <v>4459</v>
      </c>
      <c r="M4585" s="13"/>
      <c r="N4585" s="13"/>
      <c r="O4585" s="9"/>
      <c r="P4585" s="13"/>
      <c r="Q4585" s="13">
        <v>49</v>
      </c>
      <c r="R4585" s="9" t="s">
        <v>25</v>
      </c>
      <c r="S4585" s="9" t="s">
        <v>26</v>
      </c>
      <c r="T4585" s="9" t="s">
        <v>27</v>
      </c>
      <c r="U4585" s="13">
        <v>1000000</v>
      </c>
      <c r="V4585" s="13">
        <v>2003</v>
      </c>
      <c r="W4585" s="13">
        <v>577</v>
      </c>
      <c r="X4585" s="13">
        <v>6.1</v>
      </c>
      <c r="Y4585" s="13">
        <v>1.85</v>
      </c>
      <c r="Z4585" s="14">
        <v>150</v>
      </c>
    </row>
    <row r="4586" spans="1:26" x14ac:dyDescent="0.25">
      <c r="A4586" s="5" t="s">
        <v>20</v>
      </c>
      <c r="B4586" s="6" t="s">
        <v>84</v>
      </c>
      <c r="C4586" s="11">
        <v>308</v>
      </c>
      <c r="D4586" s="11">
        <v>135</v>
      </c>
      <c r="E4586" s="11">
        <v>0</v>
      </c>
      <c r="F4586" s="11">
        <v>310</v>
      </c>
      <c r="G4586" s="6" t="s">
        <v>707</v>
      </c>
      <c r="H4586" s="11">
        <v>873</v>
      </c>
      <c r="I4586" s="11">
        <v>43982842</v>
      </c>
      <c r="J4586" s="6" t="s">
        <v>1074</v>
      </c>
      <c r="K4586" s="6" t="s">
        <v>478</v>
      </c>
      <c r="L4586" s="6" t="s">
        <v>2604</v>
      </c>
      <c r="M4586" s="11"/>
      <c r="N4586" s="11"/>
      <c r="O4586" s="6"/>
      <c r="P4586" s="11"/>
      <c r="Q4586" s="11">
        <v>593</v>
      </c>
      <c r="R4586" s="6" t="s">
        <v>25</v>
      </c>
      <c r="S4586" s="6" t="s">
        <v>26</v>
      </c>
      <c r="T4586" s="6" t="s">
        <v>27</v>
      </c>
      <c r="U4586" s="11">
        <v>65000000</v>
      </c>
      <c r="V4586" s="11">
        <v>2009</v>
      </c>
      <c r="W4586" s="11">
        <v>559</v>
      </c>
      <c r="X4586" s="11">
        <v>6.7</v>
      </c>
      <c r="Y4586" s="11">
        <v>2.35</v>
      </c>
      <c r="Z4586" s="12">
        <v>16000</v>
      </c>
    </row>
    <row r="4587" spans="1:26" x14ac:dyDescent="0.25">
      <c r="A4587" s="8" t="s">
        <v>20</v>
      </c>
      <c r="B4587" s="9" t="s">
        <v>4925</v>
      </c>
      <c r="C4587" s="13">
        <v>248</v>
      </c>
      <c r="D4587" s="13">
        <v>96</v>
      </c>
      <c r="E4587" s="13">
        <v>50</v>
      </c>
      <c r="F4587" s="13">
        <v>0</v>
      </c>
      <c r="G4587" s="9" t="s">
        <v>4926</v>
      </c>
      <c r="H4587" s="13">
        <v>3</v>
      </c>
      <c r="I4587" s="13">
        <v>484221</v>
      </c>
      <c r="J4587" s="9" t="s">
        <v>3170</v>
      </c>
      <c r="K4587" s="9" t="s">
        <v>5507</v>
      </c>
      <c r="L4587" s="9" t="s">
        <v>41</v>
      </c>
      <c r="M4587" s="13" t="s">
        <v>5155</v>
      </c>
      <c r="N4587" s="13"/>
      <c r="O4587" s="9"/>
      <c r="P4587" s="13"/>
      <c r="Q4587" s="13">
        <v>107</v>
      </c>
      <c r="R4587" s="9" t="s">
        <v>4861</v>
      </c>
      <c r="S4587" s="9" t="s">
        <v>34</v>
      </c>
      <c r="T4587" s="9" t="s">
        <v>1430</v>
      </c>
      <c r="U4587" s="13">
        <v>1000000</v>
      </c>
      <c r="V4587" s="13">
        <v>2012</v>
      </c>
      <c r="W4587" s="13">
        <v>3</v>
      </c>
      <c r="X4587" s="13">
        <v>8.1999999999999993</v>
      </c>
      <c r="Y4587" s="13">
        <v>1.85</v>
      </c>
      <c r="Z4587" s="14">
        <v>20000</v>
      </c>
    </row>
    <row r="4588" spans="1:26" x14ac:dyDescent="0.25">
      <c r="A4588" s="5" t="s">
        <v>20</v>
      </c>
      <c r="B4588" s="6" t="s">
        <v>4927</v>
      </c>
      <c r="C4588" s="11">
        <v>84</v>
      </c>
      <c r="D4588" s="11">
        <v>53</v>
      </c>
      <c r="E4588" s="11">
        <v>141</v>
      </c>
      <c r="F4588" s="11">
        <v>23</v>
      </c>
      <c r="G4588" s="6" t="s">
        <v>4503</v>
      </c>
      <c r="H4588" s="11">
        <v>141</v>
      </c>
      <c r="I4588" s="11">
        <v>274661</v>
      </c>
      <c r="J4588" s="6" t="s">
        <v>5507</v>
      </c>
      <c r="K4588" s="6" t="s">
        <v>41</v>
      </c>
      <c r="L4588" s="6" t="s">
        <v>5508</v>
      </c>
      <c r="M4588" s="11"/>
      <c r="N4588" s="11"/>
      <c r="O4588" s="6"/>
      <c r="P4588" s="11"/>
      <c r="Q4588" s="11">
        <v>40</v>
      </c>
      <c r="R4588" s="6" t="s">
        <v>25</v>
      </c>
      <c r="S4588" s="6" t="s">
        <v>26</v>
      </c>
      <c r="T4588" s="6" t="s">
        <v>249</v>
      </c>
      <c r="U4588" s="11">
        <v>1000000</v>
      </c>
      <c r="V4588" s="11">
        <v>2007</v>
      </c>
      <c r="W4588" s="11">
        <v>125</v>
      </c>
      <c r="X4588" s="11">
        <v>7.7</v>
      </c>
      <c r="Y4588" s="11">
        <v>1.85</v>
      </c>
      <c r="Z4588" s="12">
        <v>0</v>
      </c>
    </row>
    <row r="4589" spans="1:26" x14ac:dyDescent="0.25">
      <c r="A4589" s="8" t="s">
        <v>20</v>
      </c>
      <c r="B4589" s="9" t="s">
        <v>4928</v>
      </c>
      <c r="C4589" s="13">
        <v>40</v>
      </c>
      <c r="D4589" s="13">
        <v>97</v>
      </c>
      <c r="E4589" s="13">
        <v>10</v>
      </c>
      <c r="F4589" s="13">
        <v>5</v>
      </c>
      <c r="G4589" s="9" t="s">
        <v>4929</v>
      </c>
      <c r="H4589" s="13">
        <v>102</v>
      </c>
      <c r="I4589" s="13">
        <v>144431</v>
      </c>
      <c r="J4589" s="9" t="s">
        <v>41</v>
      </c>
      <c r="K4589" s="9" t="s">
        <v>5506</v>
      </c>
      <c r="L4589" s="9"/>
      <c r="M4589" s="13"/>
      <c r="N4589" s="13"/>
      <c r="O4589" s="9"/>
      <c r="P4589" s="13"/>
      <c r="Q4589" s="13">
        <v>13</v>
      </c>
      <c r="R4589" s="9" t="s">
        <v>25</v>
      </c>
      <c r="S4589" s="9" t="s">
        <v>34</v>
      </c>
      <c r="T4589" s="9" t="s">
        <v>27</v>
      </c>
      <c r="U4589" s="13">
        <v>1000000</v>
      </c>
      <c r="V4589" s="13">
        <v>2006</v>
      </c>
      <c r="W4589" s="13">
        <v>7</v>
      </c>
      <c r="X4589" s="13">
        <v>7.3</v>
      </c>
      <c r="Y4589" s="13">
        <v>1.85</v>
      </c>
      <c r="Z4589" s="14">
        <v>587</v>
      </c>
    </row>
    <row r="4590" spans="1:26" x14ac:dyDescent="0.25">
      <c r="A4590" s="5" t="s">
        <v>20</v>
      </c>
      <c r="B4590" s="6" t="s">
        <v>4930</v>
      </c>
      <c r="C4590" s="11"/>
      <c r="D4590" s="11">
        <v>120</v>
      </c>
      <c r="E4590" s="11">
        <v>0</v>
      </c>
      <c r="F4590" s="11">
        <v>0</v>
      </c>
      <c r="G4590" s="6" t="s">
        <v>4931</v>
      </c>
      <c r="H4590" s="11">
        <v>12</v>
      </c>
      <c r="I4590" s="11">
        <v>227241</v>
      </c>
      <c r="J4590" s="6" t="s">
        <v>1074</v>
      </c>
      <c r="K4590" s="6"/>
      <c r="L4590" s="6"/>
      <c r="M4590" s="11"/>
      <c r="N4590" s="11"/>
      <c r="O4590" s="6"/>
      <c r="P4590" s="11"/>
      <c r="Q4590" s="11">
        <v>2</v>
      </c>
      <c r="R4590" s="6" t="s">
        <v>25</v>
      </c>
      <c r="S4590" s="6" t="s">
        <v>26</v>
      </c>
      <c r="T4590" s="6" t="s">
        <v>1602</v>
      </c>
      <c r="U4590" s="11"/>
      <c r="V4590" s="11">
        <v>2004</v>
      </c>
      <c r="W4590" s="11">
        <v>3</v>
      </c>
      <c r="X4590" s="11">
        <v>7.4</v>
      </c>
      <c r="Y4590" s="11"/>
      <c r="Z4590" s="12">
        <v>32</v>
      </c>
    </row>
    <row r="4591" spans="1:26" x14ac:dyDescent="0.25">
      <c r="A4591" s="8" t="s">
        <v>20</v>
      </c>
      <c r="B4591" s="9" t="s">
        <v>1271</v>
      </c>
      <c r="C4591" s="13">
        <v>13</v>
      </c>
      <c r="D4591" s="13">
        <v>90</v>
      </c>
      <c r="E4591" s="13">
        <v>165</v>
      </c>
      <c r="F4591" s="13">
        <v>679</v>
      </c>
      <c r="G4591" s="9" t="s">
        <v>1736</v>
      </c>
      <c r="H4591" s="13">
        <v>978</v>
      </c>
      <c r="I4591" s="13">
        <v>112521</v>
      </c>
      <c r="J4591" s="9" t="s">
        <v>599</v>
      </c>
      <c r="K4591" s="9" t="s">
        <v>1074</v>
      </c>
      <c r="L4591" s="9"/>
      <c r="M4591" s="13"/>
      <c r="N4591" s="13"/>
      <c r="O4591" s="9"/>
      <c r="P4591" s="13"/>
      <c r="Q4591" s="13">
        <v>16</v>
      </c>
      <c r="R4591" s="9" t="s">
        <v>25</v>
      </c>
      <c r="S4591" s="9" t="s">
        <v>26</v>
      </c>
      <c r="T4591" s="9" t="s">
        <v>27</v>
      </c>
      <c r="U4591" s="13"/>
      <c r="V4591" s="13">
        <v>2000</v>
      </c>
      <c r="W4591" s="13">
        <v>922</v>
      </c>
      <c r="X4591" s="13">
        <v>5.7</v>
      </c>
      <c r="Y4591" s="13"/>
      <c r="Z4591" s="14">
        <v>25</v>
      </c>
    </row>
    <row r="4592" spans="1:26" x14ac:dyDescent="0.25">
      <c r="A4592" s="5" t="s">
        <v>20</v>
      </c>
      <c r="B4592" s="6" t="s">
        <v>4932</v>
      </c>
      <c r="C4592" s="11">
        <v>31</v>
      </c>
      <c r="D4592" s="11">
        <v>91</v>
      </c>
      <c r="E4592" s="11">
        <v>9</v>
      </c>
      <c r="F4592" s="11">
        <v>9</v>
      </c>
      <c r="G4592" s="6" t="s">
        <v>4933</v>
      </c>
      <c r="H4592" s="11">
        <v>53</v>
      </c>
      <c r="I4592" s="11">
        <v>287761</v>
      </c>
      <c r="J4592" s="6" t="s">
        <v>378</v>
      </c>
      <c r="K4592" s="6" t="s">
        <v>3170</v>
      </c>
      <c r="L4592" s="6" t="s">
        <v>41</v>
      </c>
      <c r="M4592" s="11" t="s">
        <v>1074</v>
      </c>
      <c r="N4592" s="11"/>
      <c r="O4592" s="6"/>
      <c r="P4592" s="11"/>
      <c r="Q4592" s="11">
        <v>16</v>
      </c>
      <c r="R4592" s="6" t="s">
        <v>25</v>
      </c>
      <c r="S4592" s="6" t="s">
        <v>87</v>
      </c>
      <c r="T4592" s="6" t="s">
        <v>54</v>
      </c>
      <c r="U4592" s="11">
        <v>1000000</v>
      </c>
      <c r="V4592" s="11">
        <v>2013</v>
      </c>
      <c r="W4592" s="11">
        <v>24</v>
      </c>
      <c r="X4592" s="11">
        <v>7.6</v>
      </c>
      <c r="Y4592" s="11">
        <v>1.85</v>
      </c>
      <c r="Z4592" s="12">
        <v>0</v>
      </c>
    </row>
    <row r="4593" spans="1:26" x14ac:dyDescent="0.25">
      <c r="A4593" s="8" t="s">
        <v>20</v>
      </c>
      <c r="B4593" s="9" t="s">
        <v>4934</v>
      </c>
      <c r="C4593" s="13">
        <v>43</v>
      </c>
      <c r="D4593" s="13">
        <v>93</v>
      </c>
      <c r="E4593" s="13">
        <v>0</v>
      </c>
      <c r="F4593" s="13">
        <v>0</v>
      </c>
      <c r="G4593" s="9" t="s">
        <v>4935</v>
      </c>
      <c r="H4593" s="13">
        <v>20</v>
      </c>
      <c r="I4593" s="13">
        <v>100240</v>
      </c>
      <c r="J4593" s="9" t="s">
        <v>41</v>
      </c>
      <c r="K4593" s="9"/>
      <c r="L4593" s="9"/>
      <c r="M4593" s="13"/>
      <c r="N4593" s="13"/>
      <c r="O4593" s="9"/>
      <c r="P4593" s="13"/>
      <c r="Q4593" s="13">
        <v>11</v>
      </c>
      <c r="R4593" s="9" t="s">
        <v>25</v>
      </c>
      <c r="S4593" s="9" t="s">
        <v>2071</v>
      </c>
      <c r="T4593" s="9" t="s">
        <v>126</v>
      </c>
      <c r="U4593" s="13">
        <v>1000000</v>
      </c>
      <c r="V4593" s="13">
        <v>2014</v>
      </c>
      <c r="W4593" s="13">
        <v>8</v>
      </c>
      <c r="X4593" s="13">
        <v>6.8</v>
      </c>
      <c r="Y4593" s="13"/>
      <c r="Z4593" s="14">
        <v>0</v>
      </c>
    </row>
    <row r="4594" spans="1:26" x14ac:dyDescent="0.25">
      <c r="A4594" s="5" t="s">
        <v>20</v>
      </c>
      <c r="B4594" s="6" t="s">
        <v>4936</v>
      </c>
      <c r="C4594" s="11">
        <v>2</v>
      </c>
      <c r="D4594" s="11">
        <v>112</v>
      </c>
      <c r="E4594" s="11">
        <v>74</v>
      </c>
      <c r="F4594" s="11">
        <v>891</v>
      </c>
      <c r="G4594" s="6" t="s">
        <v>4043</v>
      </c>
      <c r="H4594" s="11">
        <v>260000</v>
      </c>
      <c r="I4594" s="11">
        <v>96734</v>
      </c>
      <c r="J4594" s="6" t="s">
        <v>497</v>
      </c>
      <c r="K4594" s="6" t="s">
        <v>1074</v>
      </c>
      <c r="L4594" s="6"/>
      <c r="M4594" s="11"/>
      <c r="N4594" s="11"/>
      <c r="O4594" s="6"/>
      <c r="P4594" s="11"/>
      <c r="Q4594" s="11">
        <v>5</v>
      </c>
      <c r="R4594" s="6" t="s">
        <v>25</v>
      </c>
      <c r="S4594" s="6" t="s">
        <v>26</v>
      </c>
      <c r="T4594" s="6" t="s">
        <v>27</v>
      </c>
      <c r="U4594" s="11">
        <v>1000000</v>
      </c>
      <c r="V4594" s="11">
        <v>2012</v>
      </c>
      <c r="W4594" s="11">
        <v>984</v>
      </c>
      <c r="X4594" s="11">
        <v>5.6</v>
      </c>
      <c r="Y4594" s="11">
        <v>1.85</v>
      </c>
      <c r="Z4594" s="12">
        <v>706</v>
      </c>
    </row>
    <row r="4595" spans="1:26" x14ac:dyDescent="0.25">
      <c r="A4595" s="8" t="s">
        <v>20</v>
      </c>
      <c r="B4595" s="9" t="s">
        <v>4937</v>
      </c>
      <c r="C4595" s="13">
        <v>4</v>
      </c>
      <c r="D4595" s="13">
        <v>160</v>
      </c>
      <c r="E4595" s="13">
        <v>5</v>
      </c>
      <c r="F4595" s="13">
        <v>219</v>
      </c>
      <c r="G4595" s="9" t="s">
        <v>3180</v>
      </c>
      <c r="H4595" s="13">
        <v>724</v>
      </c>
      <c r="I4595" s="13">
        <v>49000</v>
      </c>
      <c r="J4595" s="9" t="s">
        <v>2604</v>
      </c>
      <c r="K4595" s="9"/>
      <c r="L4595" s="9"/>
      <c r="M4595" s="13"/>
      <c r="N4595" s="13"/>
      <c r="O4595" s="9"/>
      <c r="P4595" s="13"/>
      <c r="Q4595" s="13">
        <v>30</v>
      </c>
      <c r="R4595" s="9" t="s">
        <v>1600</v>
      </c>
      <c r="S4595" s="9" t="s">
        <v>1601</v>
      </c>
      <c r="T4595" s="9" t="s">
        <v>42</v>
      </c>
      <c r="U4595" s="13">
        <v>1500000</v>
      </c>
      <c r="V4595" s="13">
        <v>2005</v>
      </c>
      <c r="W4595" s="13">
        <v>668</v>
      </c>
      <c r="X4595" s="13">
        <v>4.8</v>
      </c>
      <c r="Y4595" s="13"/>
      <c r="Z4595" s="14">
        <v>31</v>
      </c>
    </row>
    <row r="4596" spans="1:26" x14ac:dyDescent="0.25">
      <c r="A4596" s="5" t="s">
        <v>20</v>
      </c>
      <c r="B4596" s="6" t="s">
        <v>4938</v>
      </c>
      <c r="C4596" s="11">
        <v>238</v>
      </c>
      <c r="D4596" s="11">
        <v>95</v>
      </c>
      <c r="E4596" s="11">
        <v>243</v>
      </c>
      <c r="F4596" s="11">
        <v>725</v>
      </c>
      <c r="G4596" s="6" t="s">
        <v>2429</v>
      </c>
      <c r="H4596" s="11">
        <v>969</v>
      </c>
      <c r="I4596" s="11">
        <v>100659</v>
      </c>
      <c r="J4596" s="6" t="s">
        <v>1786</v>
      </c>
      <c r="K4596" s="6"/>
      <c r="L4596" s="6"/>
      <c r="M4596" s="11"/>
      <c r="N4596" s="11"/>
      <c r="O4596" s="6"/>
      <c r="P4596" s="11"/>
      <c r="Q4596" s="11">
        <v>193</v>
      </c>
      <c r="R4596" s="6" t="s">
        <v>25</v>
      </c>
      <c r="S4596" s="6" t="s">
        <v>26</v>
      </c>
      <c r="T4596" s="6" t="s">
        <v>249</v>
      </c>
      <c r="U4596" s="11">
        <v>900000</v>
      </c>
      <c r="V4596" s="11">
        <v>2009</v>
      </c>
      <c r="W4596" s="11">
        <v>962</v>
      </c>
      <c r="X4596" s="11">
        <v>6.4</v>
      </c>
      <c r="Y4596" s="11">
        <v>1.85</v>
      </c>
      <c r="Z4596" s="12">
        <v>0</v>
      </c>
    </row>
    <row r="4597" spans="1:26" x14ac:dyDescent="0.25">
      <c r="A4597" s="8" t="s">
        <v>20</v>
      </c>
      <c r="B4597" s="9" t="s">
        <v>4940</v>
      </c>
      <c r="C4597" s="13">
        <v>112</v>
      </c>
      <c r="D4597" s="13">
        <v>93</v>
      </c>
      <c r="E4597" s="13">
        <v>11</v>
      </c>
      <c r="F4597" s="13">
        <v>271</v>
      </c>
      <c r="G4597" s="9" t="s">
        <v>1327</v>
      </c>
      <c r="H4597" s="13">
        <v>443</v>
      </c>
      <c r="I4597" s="13">
        <v>48430</v>
      </c>
      <c r="J4597" s="9" t="s">
        <v>599</v>
      </c>
      <c r="K4597" s="9" t="s">
        <v>5507</v>
      </c>
      <c r="L4597" s="9" t="s">
        <v>2604</v>
      </c>
      <c r="M4597" s="13"/>
      <c r="N4597" s="13"/>
      <c r="O4597" s="9"/>
      <c r="P4597" s="13"/>
      <c r="Q4597" s="13">
        <v>73</v>
      </c>
      <c r="R4597" s="9" t="s">
        <v>25</v>
      </c>
      <c r="S4597" s="9" t="s">
        <v>26</v>
      </c>
      <c r="T4597" s="9" t="s">
        <v>249</v>
      </c>
      <c r="U4597" s="13">
        <v>500000</v>
      </c>
      <c r="V4597" s="13">
        <v>2010</v>
      </c>
      <c r="W4597" s="13">
        <v>298</v>
      </c>
      <c r="X4597" s="13">
        <v>6.8</v>
      </c>
      <c r="Y4597" s="13">
        <v>1.85</v>
      </c>
      <c r="Z4597" s="14">
        <v>0</v>
      </c>
    </row>
    <row r="4598" spans="1:26" x14ac:dyDescent="0.25">
      <c r="A4598" s="5" t="s">
        <v>20</v>
      </c>
      <c r="B4598" s="6" t="s">
        <v>1719</v>
      </c>
      <c r="C4598" s="11">
        <v>33</v>
      </c>
      <c r="D4598" s="11">
        <v>88</v>
      </c>
      <c r="E4598" s="11">
        <v>29</v>
      </c>
      <c r="F4598" s="11">
        <v>117</v>
      </c>
      <c r="G4598" s="6" t="s">
        <v>1284</v>
      </c>
      <c r="H4598" s="11">
        <v>499</v>
      </c>
      <c r="I4598" s="11">
        <v>21210</v>
      </c>
      <c r="J4598" s="6" t="s">
        <v>599</v>
      </c>
      <c r="K4598" s="6" t="s">
        <v>5507</v>
      </c>
      <c r="L4598" s="6"/>
      <c r="M4598" s="11"/>
      <c r="N4598" s="11"/>
      <c r="O4598" s="6"/>
      <c r="P4598" s="11"/>
      <c r="Q4598" s="11">
        <v>52</v>
      </c>
      <c r="R4598" s="6" t="s">
        <v>25</v>
      </c>
      <c r="S4598" s="6" t="s">
        <v>26</v>
      </c>
      <c r="T4598" s="6" t="s">
        <v>249</v>
      </c>
      <c r="U4598" s="11">
        <v>1000000</v>
      </c>
      <c r="V4598" s="11">
        <v>1998</v>
      </c>
      <c r="W4598" s="11">
        <v>230</v>
      </c>
      <c r="X4598" s="11">
        <v>6.1</v>
      </c>
      <c r="Y4598" s="11">
        <v>1.85</v>
      </c>
      <c r="Z4598" s="12">
        <v>157</v>
      </c>
    </row>
    <row r="4599" spans="1:26" x14ac:dyDescent="0.25">
      <c r="A4599" s="8" t="s">
        <v>20</v>
      </c>
      <c r="B4599" s="9" t="s">
        <v>4941</v>
      </c>
      <c r="C4599" s="13">
        <v>8</v>
      </c>
      <c r="D4599" s="13">
        <v>105</v>
      </c>
      <c r="E4599" s="13">
        <v>5</v>
      </c>
      <c r="F4599" s="13">
        <v>73</v>
      </c>
      <c r="G4599" s="9" t="s">
        <v>4942</v>
      </c>
      <c r="H4599" s="13">
        <v>590</v>
      </c>
      <c r="I4599" s="13"/>
      <c r="J4599" s="9" t="s">
        <v>5507</v>
      </c>
      <c r="K4599" s="9" t="s">
        <v>1074</v>
      </c>
      <c r="L4599" s="9" t="s">
        <v>4459</v>
      </c>
      <c r="M4599" s="13"/>
      <c r="N4599" s="13"/>
      <c r="O4599" s="9"/>
      <c r="P4599" s="13"/>
      <c r="Q4599" s="13">
        <v>43</v>
      </c>
      <c r="R4599" s="9" t="s">
        <v>25</v>
      </c>
      <c r="S4599" s="9" t="s">
        <v>26</v>
      </c>
      <c r="T4599" s="9" t="s">
        <v>249</v>
      </c>
      <c r="U4599" s="13">
        <v>1000000</v>
      </c>
      <c r="V4599" s="13">
        <v>1999</v>
      </c>
      <c r="W4599" s="13">
        <v>231</v>
      </c>
      <c r="X4599" s="13">
        <v>5.2</v>
      </c>
      <c r="Y4599" s="13"/>
      <c r="Z4599" s="14">
        <v>27</v>
      </c>
    </row>
    <row r="4600" spans="1:26" x14ac:dyDescent="0.25">
      <c r="A4600" s="5" t="s">
        <v>20</v>
      </c>
      <c r="B4600" s="6" t="s">
        <v>4943</v>
      </c>
      <c r="C4600" s="11">
        <v>95</v>
      </c>
      <c r="D4600" s="11">
        <v>98</v>
      </c>
      <c r="E4600" s="11">
        <v>8</v>
      </c>
      <c r="F4600" s="11">
        <v>14</v>
      </c>
      <c r="G4600" s="6" t="s">
        <v>4944</v>
      </c>
      <c r="H4600" s="11">
        <v>96</v>
      </c>
      <c r="I4600" s="11">
        <v>22434</v>
      </c>
      <c r="J4600" s="6" t="s">
        <v>599</v>
      </c>
      <c r="K4600" s="6" t="s">
        <v>1074</v>
      </c>
      <c r="L4600" s="6"/>
      <c r="M4600" s="11"/>
      <c r="N4600" s="11"/>
      <c r="O4600" s="6"/>
      <c r="P4600" s="11"/>
      <c r="Q4600" s="11">
        <v>17</v>
      </c>
      <c r="R4600" s="6" t="s">
        <v>25</v>
      </c>
      <c r="S4600" s="6" t="s">
        <v>26</v>
      </c>
      <c r="T4600" s="6" t="s">
        <v>249</v>
      </c>
      <c r="U4600" s="11"/>
      <c r="V4600" s="11">
        <v>1996</v>
      </c>
      <c r="W4600" s="11">
        <v>71</v>
      </c>
      <c r="X4600" s="11">
        <v>6.9</v>
      </c>
      <c r="Y4600" s="11">
        <v>1.85</v>
      </c>
      <c r="Z4600" s="12">
        <v>43</v>
      </c>
    </row>
    <row r="4601" spans="1:26" x14ac:dyDescent="0.25">
      <c r="A4601" s="8" t="s">
        <v>20</v>
      </c>
      <c r="B4601" s="9" t="s">
        <v>2041</v>
      </c>
      <c r="C4601" s="13">
        <v>29</v>
      </c>
      <c r="D4601" s="13">
        <v>82</v>
      </c>
      <c r="E4601" s="13">
        <v>82</v>
      </c>
      <c r="F4601" s="13">
        <v>490</v>
      </c>
      <c r="G4601" s="9" t="s">
        <v>275</v>
      </c>
      <c r="H4601" s="13">
        <v>2000</v>
      </c>
      <c r="I4601" s="13">
        <v>12996</v>
      </c>
      <c r="J4601" s="9" t="s">
        <v>497</v>
      </c>
      <c r="K4601" s="9" t="s">
        <v>599</v>
      </c>
      <c r="L4601" s="9" t="s">
        <v>478</v>
      </c>
      <c r="M4601" s="13" t="s">
        <v>2970</v>
      </c>
      <c r="N4601" s="13"/>
      <c r="O4601" s="9"/>
      <c r="P4601" s="13"/>
      <c r="Q4601" s="13">
        <v>54</v>
      </c>
      <c r="R4601" s="9" t="s">
        <v>25</v>
      </c>
      <c r="S4601" s="9" t="s">
        <v>26</v>
      </c>
      <c r="T4601" s="9" t="s">
        <v>249</v>
      </c>
      <c r="U4601" s="13">
        <v>1000000</v>
      </c>
      <c r="V4601" s="13">
        <v>2000</v>
      </c>
      <c r="W4601" s="13">
        <v>571</v>
      </c>
      <c r="X4601" s="13">
        <v>6</v>
      </c>
      <c r="Y4601" s="13">
        <v>1.85</v>
      </c>
      <c r="Z4601" s="14">
        <v>210</v>
      </c>
    </row>
    <row r="4602" spans="1:26" x14ac:dyDescent="0.25">
      <c r="A4602" s="5" t="s">
        <v>20</v>
      </c>
      <c r="B4602" s="6" t="s">
        <v>4945</v>
      </c>
      <c r="C4602" s="11">
        <v>3</v>
      </c>
      <c r="D4602" s="11">
        <v>89</v>
      </c>
      <c r="E4602" s="11">
        <v>32</v>
      </c>
      <c r="F4602" s="11">
        <v>256</v>
      </c>
      <c r="G4602" s="6" t="s">
        <v>4946</v>
      </c>
      <c r="H4602" s="11">
        <v>386</v>
      </c>
      <c r="I4602" s="11"/>
      <c r="J4602" s="6" t="s">
        <v>599</v>
      </c>
      <c r="K4602" s="6" t="s">
        <v>4459</v>
      </c>
      <c r="L4602" s="6"/>
      <c r="M4602" s="11"/>
      <c r="N4602" s="11"/>
      <c r="O4602" s="6"/>
      <c r="P4602" s="11"/>
      <c r="Q4602" s="11">
        <v>6</v>
      </c>
      <c r="R4602" s="6" t="s">
        <v>25</v>
      </c>
      <c r="S4602" s="6" t="s">
        <v>26</v>
      </c>
      <c r="T4602" s="6" t="s">
        <v>42</v>
      </c>
      <c r="U4602" s="11">
        <v>1000000</v>
      </c>
      <c r="V4602" s="11">
        <v>2009</v>
      </c>
      <c r="W4602" s="11">
        <v>261</v>
      </c>
      <c r="X4602" s="11">
        <v>6.3</v>
      </c>
      <c r="Y4602" s="11">
        <v>1.78</v>
      </c>
      <c r="Z4602" s="12">
        <v>143</v>
      </c>
    </row>
    <row r="4603" spans="1:26" x14ac:dyDescent="0.25">
      <c r="A4603" s="8" t="s">
        <v>309</v>
      </c>
      <c r="B4603" s="9" t="s">
        <v>4947</v>
      </c>
      <c r="C4603" s="13">
        <v>71</v>
      </c>
      <c r="D4603" s="13">
        <v>78</v>
      </c>
      <c r="E4603" s="13">
        <v>0</v>
      </c>
      <c r="F4603" s="13">
        <v>61</v>
      </c>
      <c r="G4603" s="9" t="s">
        <v>4671</v>
      </c>
      <c r="H4603" s="13">
        <v>262</v>
      </c>
      <c r="I4603" s="13">
        <v>10018</v>
      </c>
      <c r="J4603" s="9" t="s">
        <v>5507</v>
      </c>
      <c r="K4603" s="9" t="s">
        <v>1074</v>
      </c>
      <c r="L4603" s="9" t="s">
        <v>2604</v>
      </c>
      <c r="M4603" s="13"/>
      <c r="N4603" s="13"/>
      <c r="O4603" s="9"/>
      <c r="P4603" s="13"/>
      <c r="Q4603" s="13">
        <v>31</v>
      </c>
      <c r="R4603" s="9" t="s">
        <v>25</v>
      </c>
      <c r="S4603" s="9" t="s">
        <v>26</v>
      </c>
      <c r="T4603" s="9" t="s">
        <v>1430</v>
      </c>
      <c r="U4603" s="13">
        <v>1000000</v>
      </c>
      <c r="V4603" s="13">
        <v>2006</v>
      </c>
      <c r="W4603" s="13">
        <v>163</v>
      </c>
      <c r="X4603" s="13">
        <v>6.1</v>
      </c>
      <c r="Y4603" s="13">
        <v>1.85</v>
      </c>
      <c r="Z4603" s="14">
        <v>244</v>
      </c>
    </row>
    <row r="4604" spans="1:26" x14ac:dyDescent="0.25">
      <c r="A4604" s="5" t="s">
        <v>20</v>
      </c>
      <c r="B4604" s="6" t="s">
        <v>4948</v>
      </c>
      <c r="C4604" s="11">
        <v>36</v>
      </c>
      <c r="D4604" s="11">
        <v>97</v>
      </c>
      <c r="E4604" s="11">
        <v>4</v>
      </c>
      <c r="F4604" s="11">
        <v>150</v>
      </c>
      <c r="G4604" s="6" t="s">
        <v>4949</v>
      </c>
      <c r="H4604" s="11">
        <v>446</v>
      </c>
      <c r="I4604" s="11">
        <v>62480</v>
      </c>
      <c r="J4604" s="6" t="s">
        <v>1074</v>
      </c>
      <c r="K4604" s="6" t="s">
        <v>2970</v>
      </c>
      <c r="L4604" s="6"/>
      <c r="M4604" s="11"/>
      <c r="N4604" s="11"/>
      <c r="O4604" s="6"/>
      <c r="P4604" s="11"/>
      <c r="Q4604" s="11">
        <v>7</v>
      </c>
      <c r="R4604" s="6" t="s">
        <v>25</v>
      </c>
      <c r="S4604" s="6" t="s">
        <v>26</v>
      </c>
      <c r="T4604" s="6" t="s">
        <v>249</v>
      </c>
      <c r="U4604" s="11">
        <v>1000000</v>
      </c>
      <c r="V4604" s="11">
        <v>2015</v>
      </c>
      <c r="W4604" s="11">
        <v>171</v>
      </c>
      <c r="X4604" s="11">
        <v>5.5</v>
      </c>
      <c r="Y4604" s="11">
        <v>2.39</v>
      </c>
      <c r="Z4604" s="12">
        <v>793</v>
      </c>
    </row>
    <row r="4605" spans="1:26" x14ac:dyDescent="0.25">
      <c r="A4605" s="8" t="s">
        <v>20</v>
      </c>
      <c r="B4605" s="9" t="s">
        <v>4950</v>
      </c>
      <c r="C4605" s="13">
        <v>56</v>
      </c>
      <c r="D4605" s="13">
        <v>81</v>
      </c>
      <c r="E4605" s="13">
        <v>0</v>
      </c>
      <c r="F4605" s="13">
        <v>394</v>
      </c>
      <c r="G4605" s="9" t="s">
        <v>4951</v>
      </c>
      <c r="H4605" s="13">
        <v>975</v>
      </c>
      <c r="I4605" s="13">
        <v>6387</v>
      </c>
      <c r="J4605" s="9" t="s">
        <v>599</v>
      </c>
      <c r="K4605" s="9" t="s">
        <v>1074</v>
      </c>
      <c r="L4605" s="9" t="s">
        <v>2970</v>
      </c>
      <c r="M4605" s="13"/>
      <c r="N4605" s="13"/>
      <c r="O4605" s="9"/>
      <c r="P4605" s="13"/>
      <c r="Q4605" s="13">
        <v>37</v>
      </c>
      <c r="R4605" s="9" t="s">
        <v>25</v>
      </c>
      <c r="S4605" s="9" t="s">
        <v>26</v>
      </c>
      <c r="T4605" s="9" t="s">
        <v>249</v>
      </c>
      <c r="U4605" s="13">
        <v>1000000</v>
      </c>
      <c r="V4605" s="13">
        <v>2006</v>
      </c>
      <c r="W4605" s="13">
        <v>645</v>
      </c>
      <c r="X4605" s="13">
        <v>6.9</v>
      </c>
      <c r="Y4605" s="13">
        <v>1.85</v>
      </c>
      <c r="Z4605" s="14">
        <v>0</v>
      </c>
    </row>
    <row r="4606" spans="1:26" x14ac:dyDescent="0.25">
      <c r="A4606" s="5" t="s">
        <v>20</v>
      </c>
      <c r="B4606" s="6" t="s">
        <v>4392</v>
      </c>
      <c r="C4606" s="11">
        <v>8</v>
      </c>
      <c r="D4606" s="11">
        <v>90</v>
      </c>
      <c r="E4606" s="11">
        <v>18</v>
      </c>
      <c r="F4606" s="11">
        <v>422</v>
      </c>
      <c r="G4606" s="6" t="s">
        <v>672</v>
      </c>
      <c r="H4606" s="11">
        <v>491</v>
      </c>
      <c r="I4606" s="11">
        <v>5494</v>
      </c>
      <c r="J4606" s="6" t="s">
        <v>599</v>
      </c>
      <c r="K4606" s="6" t="s">
        <v>1074</v>
      </c>
      <c r="L4606" s="6"/>
      <c r="M4606" s="11"/>
      <c r="N4606" s="11"/>
      <c r="O4606" s="6"/>
      <c r="P4606" s="11"/>
      <c r="Q4606" s="11">
        <v>13</v>
      </c>
      <c r="R4606" s="6" t="s">
        <v>25</v>
      </c>
      <c r="S4606" s="6" t="s">
        <v>26</v>
      </c>
      <c r="T4606" s="6" t="s">
        <v>249</v>
      </c>
      <c r="U4606" s="11"/>
      <c r="V4606" s="11">
        <v>1997</v>
      </c>
      <c r="W4606" s="11">
        <v>490</v>
      </c>
      <c r="X4606" s="11">
        <v>5.6</v>
      </c>
      <c r="Y4606" s="11"/>
      <c r="Z4606" s="12">
        <v>17</v>
      </c>
    </row>
    <row r="4607" spans="1:26" x14ac:dyDescent="0.25">
      <c r="A4607" s="8" t="s">
        <v>20</v>
      </c>
      <c r="B4607" s="9" t="s">
        <v>4952</v>
      </c>
      <c r="C4607" s="13">
        <v>3</v>
      </c>
      <c r="D4607" s="13">
        <v>97</v>
      </c>
      <c r="E4607" s="13">
        <v>0</v>
      </c>
      <c r="F4607" s="13">
        <v>94</v>
      </c>
      <c r="G4607" s="9" t="s">
        <v>4953</v>
      </c>
      <c r="H4607" s="13">
        <v>639</v>
      </c>
      <c r="I4607" s="13"/>
      <c r="J4607" s="9" t="s">
        <v>497</v>
      </c>
      <c r="K4607" s="9" t="s">
        <v>378</v>
      </c>
      <c r="L4607" s="9" t="s">
        <v>599</v>
      </c>
      <c r="M4607" s="13" t="s">
        <v>478</v>
      </c>
      <c r="N4607" s="13" t="s">
        <v>2970</v>
      </c>
      <c r="O4607" s="9"/>
      <c r="P4607" s="13"/>
      <c r="Q4607" s="13">
        <v>9</v>
      </c>
      <c r="R4607" s="9" t="s">
        <v>25</v>
      </c>
      <c r="S4607" s="9" t="s">
        <v>26</v>
      </c>
      <c r="T4607" s="9" t="s">
        <v>249</v>
      </c>
      <c r="U4607" s="13">
        <v>1000000</v>
      </c>
      <c r="V4607" s="13">
        <v>2005</v>
      </c>
      <c r="W4607" s="13">
        <v>361</v>
      </c>
      <c r="X4607" s="13">
        <v>1.9</v>
      </c>
      <c r="Y4607" s="13">
        <v>1.78</v>
      </c>
      <c r="Z4607" s="14">
        <v>128</v>
      </c>
    </row>
    <row r="4608" spans="1:26" x14ac:dyDescent="0.25">
      <c r="A4608" s="5" t="s">
        <v>20</v>
      </c>
      <c r="B4608" s="6" t="s">
        <v>2614</v>
      </c>
      <c r="C4608" s="11">
        <v>8</v>
      </c>
      <c r="D4608" s="11">
        <v>88</v>
      </c>
      <c r="E4608" s="11">
        <v>53</v>
      </c>
      <c r="F4608" s="11">
        <v>176</v>
      </c>
      <c r="G4608" s="6" t="s">
        <v>4954</v>
      </c>
      <c r="H4608" s="11">
        <v>563</v>
      </c>
      <c r="I4608" s="11">
        <v>721</v>
      </c>
      <c r="J4608" s="6" t="s">
        <v>497</v>
      </c>
      <c r="K4608" s="6" t="s">
        <v>1074</v>
      </c>
      <c r="L4608" s="6"/>
      <c r="M4608" s="11"/>
      <c r="N4608" s="11"/>
      <c r="O4608" s="6"/>
      <c r="P4608" s="11"/>
      <c r="Q4608" s="11">
        <v>12</v>
      </c>
      <c r="R4608" s="6" t="s">
        <v>25</v>
      </c>
      <c r="S4608" s="6" t="s">
        <v>318</v>
      </c>
      <c r="T4608" s="6" t="s">
        <v>249</v>
      </c>
      <c r="U4608" s="11">
        <v>1000000</v>
      </c>
      <c r="V4608" s="11">
        <v>2006</v>
      </c>
      <c r="W4608" s="11">
        <v>288</v>
      </c>
      <c r="X4608" s="11">
        <v>4.0999999999999996</v>
      </c>
      <c r="Y4608" s="11">
        <v>1.85</v>
      </c>
      <c r="Z4608" s="12">
        <v>42</v>
      </c>
    </row>
    <row r="4609" spans="1:26" x14ac:dyDescent="0.25">
      <c r="A4609" s="8" t="s">
        <v>20</v>
      </c>
      <c r="B4609" s="9" t="s">
        <v>2035</v>
      </c>
      <c r="C4609" s="13">
        <v>9</v>
      </c>
      <c r="D4609" s="13">
        <v>96</v>
      </c>
      <c r="E4609" s="13">
        <v>436</v>
      </c>
      <c r="F4609" s="13">
        <v>4</v>
      </c>
      <c r="G4609" s="9" t="s">
        <v>2035</v>
      </c>
      <c r="H4609" s="13">
        <v>474</v>
      </c>
      <c r="I4609" s="13">
        <v>703</v>
      </c>
      <c r="J4609" s="9" t="s">
        <v>599</v>
      </c>
      <c r="K4609" s="9" t="s">
        <v>1074</v>
      </c>
      <c r="L4609" s="9"/>
      <c r="M4609" s="13"/>
      <c r="N4609" s="13"/>
      <c r="O4609" s="9"/>
      <c r="P4609" s="13"/>
      <c r="Q4609" s="13">
        <v>21</v>
      </c>
      <c r="R4609" s="9" t="s">
        <v>25</v>
      </c>
      <c r="S4609" s="9" t="s">
        <v>26</v>
      </c>
      <c r="T4609" s="9" t="s">
        <v>249</v>
      </c>
      <c r="U4609" s="13">
        <v>1500000</v>
      </c>
      <c r="V4609" s="13">
        <v>2001</v>
      </c>
      <c r="W4609" s="13">
        <v>436</v>
      </c>
      <c r="X4609" s="13">
        <v>5.4</v>
      </c>
      <c r="Y4609" s="13">
        <v>1.85</v>
      </c>
      <c r="Z4609" s="14">
        <v>47</v>
      </c>
    </row>
    <row r="4610" spans="1:26" x14ac:dyDescent="0.25">
      <c r="A4610" s="5" t="s">
        <v>20</v>
      </c>
      <c r="B4610" s="6" t="s">
        <v>4955</v>
      </c>
      <c r="C4610" s="11">
        <v>87</v>
      </c>
      <c r="D4610" s="11">
        <v>105</v>
      </c>
      <c r="E4610" s="11">
        <v>50</v>
      </c>
      <c r="F4610" s="11">
        <v>8</v>
      </c>
      <c r="G4610" s="6" t="s">
        <v>4956</v>
      </c>
      <c r="H4610" s="11">
        <v>327</v>
      </c>
      <c r="I4610" s="11"/>
      <c r="J4610" s="6" t="s">
        <v>5507</v>
      </c>
      <c r="K4610" s="6" t="s">
        <v>1074</v>
      </c>
      <c r="L4610" s="6" t="s">
        <v>4459</v>
      </c>
      <c r="M4610" s="11"/>
      <c r="N4610" s="11"/>
      <c r="O4610" s="6"/>
      <c r="P4610" s="11"/>
      <c r="Q4610" s="11">
        <v>15</v>
      </c>
      <c r="R4610" s="6" t="s">
        <v>919</v>
      </c>
      <c r="S4610" s="6" t="s">
        <v>953</v>
      </c>
      <c r="T4610" s="6" t="s">
        <v>1430</v>
      </c>
      <c r="U4610" s="11">
        <v>1000000</v>
      </c>
      <c r="V4610" s="11">
        <v>2013</v>
      </c>
      <c r="W4610" s="11">
        <v>9</v>
      </c>
      <c r="X4610" s="11">
        <v>6.8</v>
      </c>
      <c r="Y4610" s="11">
        <v>1.85</v>
      </c>
      <c r="Z4610" s="12">
        <v>0</v>
      </c>
    </row>
    <row r="4611" spans="1:26" x14ac:dyDescent="0.25">
      <c r="A4611" s="8" t="s">
        <v>20</v>
      </c>
      <c r="B4611" s="9" t="s">
        <v>4957</v>
      </c>
      <c r="C4611" s="13">
        <v>6</v>
      </c>
      <c r="D4611" s="13" t="s">
        <v>5527</v>
      </c>
      <c r="E4611" s="13">
        <v>3</v>
      </c>
      <c r="F4611" s="13">
        <v>4</v>
      </c>
      <c r="G4611" s="9" t="s">
        <v>4958</v>
      </c>
      <c r="H4611" s="13">
        <v>7</v>
      </c>
      <c r="I4611" s="13"/>
      <c r="J4611" s="9" t="s">
        <v>599</v>
      </c>
      <c r="K4611" s="9" t="s">
        <v>4118</v>
      </c>
      <c r="L4611" s="9"/>
      <c r="M4611" s="13"/>
      <c r="N4611" s="13"/>
      <c r="O4611" s="9"/>
      <c r="P4611" s="13"/>
      <c r="Q4611" s="13">
        <v>15</v>
      </c>
      <c r="R4611" s="9" t="s">
        <v>4959</v>
      </c>
      <c r="S4611" s="9" t="s">
        <v>4960</v>
      </c>
      <c r="T4611" s="9" t="s">
        <v>42</v>
      </c>
      <c r="U4611" s="13">
        <v>1000000</v>
      </c>
      <c r="V4611" s="13">
        <v>2015</v>
      </c>
      <c r="W4611" s="13">
        <v>5</v>
      </c>
      <c r="X4611" s="13">
        <v>7</v>
      </c>
      <c r="Y4611" s="13"/>
      <c r="Z4611" s="14">
        <v>259</v>
      </c>
    </row>
    <row r="4612" spans="1:26" x14ac:dyDescent="0.25">
      <c r="A4612" s="5" t="s">
        <v>20</v>
      </c>
      <c r="B4612" s="6" t="s">
        <v>4961</v>
      </c>
      <c r="C4612" s="11">
        <v>14</v>
      </c>
      <c r="D4612" s="11">
        <v>76</v>
      </c>
      <c r="E4612" s="11">
        <v>57</v>
      </c>
      <c r="F4612" s="11">
        <v>228</v>
      </c>
      <c r="G4612" s="6" t="s">
        <v>4210</v>
      </c>
      <c r="H4612" s="11">
        <v>442</v>
      </c>
      <c r="I4612" s="11"/>
      <c r="J4612" s="6" t="s">
        <v>1074</v>
      </c>
      <c r="K4612" s="6" t="s">
        <v>4459</v>
      </c>
      <c r="L4612" s="6"/>
      <c r="M4612" s="11"/>
      <c r="N4612" s="11"/>
      <c r="O4612" s="6"/>
      <c r="P4612" s="11"/>
      <c r="Q4612" s="11">
        <v>75</v>
      </c>
      <c r="R4612" s="6" t="s">
        <v>25</v>
      </c>
      <c r="S4612" s="6" t="s">
        <v>26</v>
      </c>
      <c r="T4612" s="6" t="s">
        <v>1430</v>
      </c>
      <c r="U4612" s="11">
        <v>1000000</v>
      </c>
      <c r="V4612" s="11">
        <v>2006</v>
      </c>
      <c r="W4612" s="11">
        <v>403</v>
      </c>
      <c r="X4612" s="11">
        <v>6.7</v>
      </c>
      <c r="Y4612" s="11">
        <v>1.85</v>
      </c>
      <c r="Z4612" s="12">
        <v>501</v>
      </c>
    </row>
    <row r="4613" spans="1:26" x14ac:dyDescent="0.25">
      <c r="A4613" s="8" t="s">
        <v>20</v>
      </c>
      <c r="B4613" s="9" t="s">
        <v>4962</v>
      </c>
      <c r="C4613" s="13">
        <v>20</v>
      </c>
      <c r="D4613" s="13">
        <v>96</v>
      </c>
      <c r="E4613" s="13">
        <v>0</v>
      </c>
      <c r="F4613" s="13">
        <v>396</v>
      </c>
      <c r="G4613" s="9" t="s">
        <v>1149</v>
      </c>
      <c r="H4613" s="13">
        <v>782</v>
      </c>
      <c r="I4613" s="13"/>
      <c r="J4613" s="9" t="s">
        <v>599</v>
      </c>
      <c r="K4613" s="9" t="s">
        <v>1074</v>
      </c>
      <c r="L4613" s="9"/>
      <c r="M4613" s="13"/>
      <c r="N4613" s="13"/>
      <c r="O4613" s="9"/>
      <c r="P4613" s="13"/>
      <c r="Q4613" s="13">
        <v>8</v>
      </c>
      <c r="R4613" s="9" t="s">
        <v>25</v>
      </c>
      <c r="S4613" s="9" t="s">
        <v>26</v>
      </c>
      <c r="T4613" s="9" t="s">
        <v>42</v>
      </c>
      <c r="U4613" s="13">
        <v>1000000</v>
      </c>
      <c r="V4613" s="13">
        <v>2014</v>
      </c>
      <c r="W4613" s="13">
        <v>490</v>
      </c>
      <c r="X4613" s="13">
        <v>5.8</v>
      </c>
      <c r="Y4613" s="13">
        <v>1.78</v>
      </c>
      <c r="Z4613" s="14">
        <v>903</v>
      </c>
    </row>
    <row r="4614" spans="1:26" x14ac:dyDescent="0.25">
      <c r="A4614" s="5" t="s">
        <v>20</v>
      </c>
      <c r="B4614" s="6" t="s">
        <v>4963</v>
      </c>
      <c r="C4614" s="11">
        <v>23</v>
      </c>
      <c r="D4614" s="11">
        <v>99</v>
      </c>
      <c r="E4614" s="11">
        <v>0</v>
      </c>
      <c r="F4614" s="11">
        <v>131</v>
      </c>
      <c r="G4614" s="6" t="s">
        <v>178</v>
      </c>
      <c r="H4614" s="11">
        <v>363</v>
      </c>
      <c r="I4614" s="11"/>
      <c r="J4614" s="6" t="s">
        <v>5507</v>
      </c>
      <c r="K4614" s="6" t="s">
        <v>1074</v>
      </c>
      <c r="L4614" s="6" t="s">
        <v>2604</v>
      </c>
      <c r="M4614" s="11"/>
      <c r="N4614" s="11"/>
      <c r="O4614" s="6"/>
      <c r="P4614" s="11"/>
      <c r="Q4614" s="11">
        <v>26</v>
      </c>
      <c r="R4614" s="6" t="s">
        <v>25</v>
      </c>
      <c r="S4614" s="6" t="s">
        <v>26</v>
      </c>
      <c r="T4614" s="6" t="s">
        <v>249</v>
      </c>
      <c r="U4614" s="11">
        <v>1000000</v>
      </c>
      <c r="V4614" s="11">
        <v>2006</v>
      </c>
      <c r="W4614" s="11">
        <v>275</v>
      </c>
      <c r="X4614" s="11">
        <v>6.2</v>
      </c>
      <c r="Y4614" s="11"/>
      <c r="Z4614" s="12">
        <v>138</v>
      </c>
    </row>
    <row r="4615" spans="1:26" x14ac:dyDescent="0.25">
      <c r="A4615" s="8" t="s">
        <v>20</v>
      </c>
      <c r="B4615" s="9" t="s">
        <v>4964</v>
      </c>
      <c r="C4615" s="13">
        <v>6</v>
      </c>
      <c r="D4615" s="13">
        <v>90</v>
      </c>
      <c r="E4615" s="13">
        <v>15</v>
      </c>
      <c r="F4615" s="13">
        <v>106</v>
      </c>
      <c r="G4615" s="9" t="s">
        <v>4965</v>
      </c>
      <c r="H4615" s="13">
        <v>984</v>
      </c>
      <c r="I4615" s="13"/>
      <c r="J4615" s="9" t="s">
        <v>599</v>
      </c>
      <c r="K4615" s="9"/>
      <c r="L4615" s="9"/>
      <c r="M4615" s="13"/>
      <c r="N4615" s="13"/>
      <c r="O4615" s="9"/>
      <c r="P4615" s="13"/>
      <c r="Q4615" s="13">
        <v>28</v>
      </c>
      <c r="R4615" s="9" t="s">
        <v>25</v>
      </c>
      <c r="S4615" s="9" t="s">
        <v>26</v>
      </c>
      <c r="T4615" s="9" t="s">
        <v>249</v>
      </c>
      <c r="U4615" s="13">
        <v>1000000</v>
      </c>
      <c r="V4615" s="13">
        <v>2009</v>
      </c>
      <c r="W4615" s="13">
        <v>157</v>
      </c>
      <c r="X4615" s="13">
        <v>2.8</v>
      </c>
      <c r="Y4615" s="13">
        <v>16</v>
      </c>
      <c r="Z4615" s="14">
        <v>297</v>
      </c>
    </row>
    <row r="4616" spans="1:26" x14ac:dyDescent="0.25">
      <c r="A4616" s="5" t="s">
        <v>309</v>
      </c>
      <c r="B4616" s="6" t="s">
        <v>3797</v>
      </c>
      <c r="C4616" s="11">
        <v>12</v>
      </c>
      <c r="D4616" s="11">
        <v>94</v>
      </c>
      <c r="E4616" s="11">
        <v>82</v>
      </c>
      <c r="F4616" s="11">
        <v>47</v>
      </c>
      <c r="G4616" s="6" t="s">
        <v>3463</v>
      </c>
      <c r="H4616" s="11">
        <v>694</v>
      </c>
      <c r="I4616" s="11"/>
      <c r="J4616" s="6" t="s">
        <v>1074</v>
      </c>
      <c r="K4616" s="6"/>
      <c r="L4616" s="6"/>
      <c r="M4616" s="11"/>
      <c r="N4616" s="11"/>
      <c r="O4616" s="6"/>
      <c r="P4616" s="11"/>
      <c r="Q4616" s="11">
        <v>7</v>
      </c>
      <c r="R4616" s="6" t="s">
        <v>25</v>
      </c>
      <c r="S4616" s="6" t="s">
        <v>34</v>
      </c>
      <c r="T4616" s="6" t="s">
        <v>42</v>
      </c>
      <c r="U4616" s="11"/>
      <c r="V4616" s="11">
        <v>1965</v>
      </c>
      <c r="W4616" s="11">
        <v>196</v>
      </c>
      <c r="X4616" s="11">
        <v>7.3</v>
      </c>
      <c r="Y4616" s="11">
        <v>1.37</v>
      </c>
      <c r="Z4616" s="12">
        <v>32</v>
      </c>
    </row>
    <row r="4617" spans="1:26" x14ac:dyDescent="0.25">
      <c r="A4617" s="8" t="s">
        <v>20</v>
      </c>
      <c r="B4617" s="9" t="s">
        <v>4966</v>
      </c>
      <c r="C4617" s="13">
        <v>2</v>
      </c>
      <c r="D4617" s="13">
        <v>87</v>
      </c>
      <c r="E4617" s="13">
        <v>3</v>
      </c>
      <c r="F4617" s="13">
        <v>149</v>
      </c>
      <c r="G4617" s="9" t="s">
        <v>3905</v>
      </c>
      <c r="H4617" s="13">
        <v>767</v>
      </c>
      <c r="I4617" s="13"/>
      <c r="J4617" s="9" t="s">
        <v>1074</v>
      </c>
      <c r="K4617" s="9"/>
      <c r="L4617" s="9"/>
      <c r="M4617" s="13"/>
      <c r="N4617" s="13"/>
      <c r="O4617" s="9"/>
      <c r="P4617" s="13"/>
      <c r="Q4617" s="13">
        <v>22</v>
      </c>
      <c r="R4617" s="9" t="s">
        <v>25</v>
      </c>
      <c r="S4617" s="9" t="s">
        <v>26</v>
      </c>
      <c r="T4617" s="9" t="s">
        <v>54</v>
      </c>
      <c r="U4617" s="13">
        <v>1000000</v>
      </c>
      <c r="V4617" s="13">
        <v>2004</v>
      </c>
      <c r="W4617" s="13">
        <v>282</v>
      </c>
      <c r="X4617" s="13">
        <v>5.8</v>
      </c>
      <c r="Y4617" s="13"/>
      <c r="Z4617" s="14">
        <v>141</v>
      </c>
    </row>
    <row r="4618" spans="1:26" x14ac:dyDescent="0.25">
      <c r="A4618" s="5" t="s">
        <v>20</v>
      </c>
      <c r="B4618" s="6" t="s">
        <v>1765</v>
      </c>
      <c r="C4618" s="11">
        <v>12</v>
      </c>
      <c r="D4618" s="11">
        <v>93</v>
      </c>
      <c r="E4618" s="11">
        <v>923</v>
      </c>
      <c r="F4618" s="11">
        <v>904</v>
      </c>
      <c r="G4618" s="6" t="s">
        <v>213</v>
      </c>
      <c r="H4618" s="11">
        <v>34000</v>
      </c>
      <c r="I4618" s="11"/>
      <c r="J4618" s="6" t="s">
        <v>1074</v>
      </c>
      <c r="K4618" s="6"/>
      <c r="L4618" s="6"/>
      <c r="M4618" s="11"/>
      <c r="N4618" s="11"/>
      <c r="O4618" s="6"/>
      <c r="P4618" s="11"/>
      <c r="Q4618" s="11">
        <v>24</v>
      </c>
      <c r="R4618" s="6" t="s">
        <v>25</v>
      </c>
      <c r="S4618" s="6" t="s">
        <v>26</v>
      </c>
      <c r="T4618" s="6" t="s">
        <v>249</v>
      </c>
      <c r="U4618" s="11"/>
      <c r="V4618" s="11">
        <v>2008</v>
      </c>
      <c r="W4618" s="11">
        <v>17000</v>
      </c>
      <c r="X4618" s="11">
        <v>6.5</v>
      </c>
      <c r="Y4618" s="11">
        <v>1.85</v>
      </c>
      <c r="Z4618" s="12">
        <v>599</v>
      </c>
    </row>
    <row r="4619" spans="1:26" x14ac:dyDescent="0.25">
      <c r="A4619" s="8" t="s">
        <v>20</v>
      </c>
      <c r="B4619" s="9" t="s">
        <v>4967</v>
      </c>
      <c r="C4619" s="13"/>
      <c r="D4619" s="13">
        <v>90</v>
      </c>
      <c r="E4619" s="13">
        <v>0</v>
      </c>
      <c r="F4619" s="13">
        <v>171</v>
      </c>
      <c r="G4619" s="9" t="s">
        <v>3821</v>
      </c>
      <c r="H4619" s="13">
        <v>1000</v>
      </c>
      <c r="I4619" s="13"/>
      <c r="J4619" s="9" t="s">
        <v>1074</v>
      </c>
      <c r="K4619" s="9"/>
      <c r="L4619" s="9"/>
      <c r="M4619" s="13"/>
      <c r="N4619" s="13"/>
      <c r="O4619" s="9"/>
      <c r="P4619" s="13"/>
      <c r="Q4619" s="13"/>
      <c r="R4619" s="9" t="s">
        <v>25</v>
      </c>
      <c r="S4619" s="9" t="s">
        <v>26</v>
      </c>
      <c r="T4619" s="9" t="s">
        <v>249</v>
      </c>
      <c r="U4619" s="13">
        <v>1000000</v>
      </c>
      <c r="V4619" s="13">
        <v>2008</v>
      </c>
      <c r="W4619" s="13">
        <v>618</v>
      </c>
      <c r="X4619" s="13">
        <v>6.1</v>
      </c>
      <c r="Y4619" s="13"/>
      <c r="Z4619" s="14">
        <v>3</v>
      </c>
    </row>
    <row r="4620" spans="1:26" x14ac:dyDescent="0.25">
      <c r="A4620" s="5" t="s">
        <v>20</v>
      </c>
      <c r="B4620" s="6" t="s">
        <v>4968</v>
      </c>
      <c r="C4620" s="11">
        <v>64</v>
      </c>
      <c r="D4620" s="11">
        <v>89</v>
      </c>
      <c r="E4620" s="11">
        <v>23</v>
      </c>
      <c r="F4620" s="11">
        <v>23</v>
      </c>
      <c r="G4620" s="6" t="s">
        <v>4969</v>
      </c>
      <c r="H4620" s="11">
        <v>199</v>
      </c>
      <c r="I4620" s="11"/>
      <c r="J4620" s="6" t="s">
        <v>599</v>
      </c>
      <c r="K4620" s="6" t="s">
        <v>1786</v>
      </c>
      <c r="L4620" s="6" t="s">
        <v>2970</v>
      </c>
      <c r="M4620" s="11"/>
      <c r="N4620" s="11"/>
      <c r="O4620" s="6"/>
      <c r="P4620" s="11"/>
      <c r="Q4620" s="11">
        <v>39</v>
      </c>
      <c r="R4620" s="6" t="s">
        <v>25</v>
      </c>
      <c r="S4620" s="6" t="s">
        <v>26</v>
      </c>
      <c r="T4620" s="6" t="s">
        <v>249</v>
      </c>
      <c r="U4620" s="11">
        <v>500000</v>
      </c>
      <c r="V4620" s="11">
        <v>2009</v>
      </c>
      <c r="W4620" s="11">
        <v>37</v>
      </c>
      <c r="X4620" s="11">
        <v>5.0999999999999996</v>
      </c>
      <c r="Y4620" s="11">
        <v>1.85</v>
      </c>
      <c r="Z4620" s="12">
        <v>0</v>
      </c>
    </row>
    <row r="4621" spans="1:26" x14ac:dyDescent="0.25">
      <c r="A4621" s="8" t="s">
        <v>20</v>
      </c>
      <c r="B4621" s="9" t="s">
        <v>4970</v>
      </c>
      <c r="C4621" s="13">
        <v>7</v>
      </c>
      <c r="D4621" s="13">
        <v>83</v>
      </c>
      <c r="E4621" s="13">
        <v>142</v>
      </c>
      <c r="F4621" s="13">
        <v>317</v>
      </c>
      <c r="G4621" s="9" t="s">
        <v>3617</v>
      </c>
      <c r="H4621" s="13">
        <v>458</v>
      </c>
      <c r="I4621" s="13"/>
      <c r="J4621" s="9" t="s">
        <v>1786</v>
      </c>
      <c r="K4621" s="9"/>
      <c r="L4621" s="9"/>
      <c r="M4621" s="13"/>
      <c r="N4621" s="13"/>
      <c r="O4621" s="9"/>
      <c r="P4621" s="13"/>
      <c r="Q4621" s="13">
        <v>14</v>
      </c>
      <c r="R4621" s="9" t="s">
        <v>25</v>
      </c>
      <c r="S4621" s="9" t="s">
        <v>26</v>
      </c>
      <c r="T4621" s="9" t="s">
        <v>27</v>
      </c>
      <c r="U4621" s="13">
        <v>1000000</v>
      </c>
      <c r="V4621" s="13">
        <v>2012</v>
      </c>
      <c r="W4621" s="13">
        <v>383</v>
      </c>
      <c r="X4621" s="13">
        <v>2.2000000000000002</v>
      </c>
      <c r="Y4621" s="13">
        <v>1.78</v>
      </c>
      <c r="Z4621" s="14">
        <v>150</v>
      </c>
    </row>
    <row r="4622" spans="1:26" x14ac:dyDescent="0.25">
      <c r="A4622" s="5" t="s">
        <v>20</v>
      </c>
      <c r="B4622" s="6" t="s">
        <v>4972</v>
      </c>
      <c r="C4622" s="11">
        <v>9</v>
      </c>
      <c r="D4622" s="11">
        <v>96</v>
      </c>
      <c r="E4622" s="11">
        <v>0</v>
      </c>
      <c r="F4622" s="11">
        <v>0</v>
      </c>
      <c r="G4622" s="6" t="s">
        <v>4973</v>
      </c>
      <c r="H4622" s="11">
        <v>90</v>
      </c>
      <c r="I4622" s="11"/>
      <c r="J4622" s="6" t="s">
        <v>1074</v>
      </c>
      <c r="K4622" s="6" t="s">
        <v>4459</v>
      </c>
      <c r="L4622" s="6"/>
      <c r="M4622" s="11"/>
      <c r="N4622" s="11"/>
      <c r="O4622" s="6"/>
      <c r="P4622" s="11"/>
      <c r="Q4622" s="11">
        <v>7</v>
      </c>
      <c r="R4622" s="6" t="s">
        <v>919</v>
      </c>
      <c r="S4622" s="6" t="s">
        <v>1121</v>
      </c>
      <c r="T4622" s="6" t="s">
        <v>1602</v>
      </c>
      <c r="U4622" s="11"/>
      <c r="V4622" s="11">
        <v>2014</v>
      </c>
      <c r="W4622" s="11">
        <v>0</v>
      </c>
      <c r="X4622" s="11">
        <v>7.2</v>
      </c>
      <c r="Y4622" s="11">
        <v>2.35</v>
      </c>
      <c r="Z4622" s="12">
        <v>68</v>
      </c>
    </row>
    <row r="4623" spans="1:26" x14ac:dyDescent="0.25">
      <c r="A4623" s="8" t="s">
        <v>20</v>
      </c>
      <c r="B4623" s="9" t="s">
        <v>4974</v>
      </c>
      <c r="C4623" s="13">
        <v>21</v>
      </c>
      <c r="D4623" s="13">
        <v>90</v>
      </c>
      <c r="E4623" s="13">
        <v>0</v>
      </c>
      <c r="F4623" s="13">
        <v>360</v>
      </c>
      <c r="G4623" s="9" t="s">
        <v>4621</v>
      </c>
      <c r="H4623" s="13">
        <v>898</v>
      </c>
      <c r="I4623" s="13"/>
      <c r="J4623" s="9" t="s">
        <v>599</v>
      </c>
      <c r="K4623" s="9" t="s">
        <v>1074</v>
      </c>
      <c r="L4623" s="9" t="s">
        <v>4459</v>
      </c>
      <c r="M4623" s="13"/>
      <c r="N4623" s="13"/>
      <c r="O4623" s="9"/>
      <c r="P4623" s="13"/>
      <c r="Q4623" s="13">
        <v>12</v>
      </c>
      <c r="R4623" s="9" t="s">
        <v>25</v>
      </c>
      <c r="S4623" s="9" t="s">
        <v>26</v>
      </c>
      <c r="T4623" s="9" t="s">
        <v>42</v>
      </c>
      <c r="U4623" s="13">
        <v>1000000</v>
      </c>
      <c r="V4623" s="13">
        <v>2011</v>
      </c>
      <c r="W4623" s="13">
        <v>395</v>
      </c>
      <c r="X4623" s="13">
        <v>5.7</v>
      </c>
      <c r="Y4623" s="13">
        <v>1.66</v>
      </c>
      <c r="Z4623" s="14">
        <v>370</v>
      </c>
    </row>
    <row r="4624" spans="1:26" x14ac:dyDescent="0.25">
      <c r="A4624" s="5" t="s">
        <v>20</v>
      </c>
      <c r="B4624" s="6" t="s">
        <v>4975</v>
      </c>
      <c r="C4624" s="11"/>
      <c r="D4624" s="11">
        <v>138</v>
      </c>
      <c r="E4624" s="11">
        <v>105</v>
      </c>
      <c r="F4624" s="11">
        <v>110</v>
      </c>
      <c r="G4624" s="6" t="s">
        <v>4976</v>
      </c>
      <c r="H4624" s="11">
        <v>592</v>
      </c>
      <c r="I4624" s="11"/>
      <c r="J4624" s="6" t="s">
        <v>599</v>
      </c>
      <c r="K4624" s="6" t="s">
        <v>2909</v>
      </c>
      <c r="L4624" s="6"/>
      <c r="M4624" s="11"/>
      <c r="N4624" s="11"/>
      <c r="O4624" s="6"/>
      <c r="P4624" s="11"/>
      <c r="Q4624" s="11">
        <v>1</v>
      </c>
      <c r="R4624" s="6" t="s">
        <v>25</v>
      </c>
      <c r="S4624" s="6" t="s">
        <v>26</v>
      </c>
      <c r="T4624" s="6" t="s">
        <v>27</v>
      </c>
      <c r="U4624" s="11">
        <v>1000000</v>
      </c>
      <c r="V4624" s="11">
        <v>2009</v>
      </c>
      <c r="W4624" s="11">
        <v>207</v>
      </c>
      <c r="X4624" s="11">
        <v>3.4</v>
      </c>
      <c r="Y4624" s="11"/>
      <c r="Z4624" s="12">
        <v>41</v>
      </c>
    </row>
    <row r="4625" spans="1:26" x14ac:dyDescent="0.25">
      <c r="A4625" s="8" t="s">
        <v>20</v>
      </c>
      <c r="B4625" s="9" t="s">
        <v>4970</v>
      </c>
      <c r="C4625" s="13">
        <v>1</v>
      </c>
      <c r="D4625" s="13">
        <v>84</v>
      </c>
      <c r="E4625" s="13">
        <v>142</v>
      </c>
      <c r="F4625" s="13">
        <v>402</v>
      </c>
      <c r="G4625" s="9" t="s">
        <v>1432</v>
      </c>
      <c r="H4625" s="13">
        <v>10000</v>
      </c>
      <c r="I4625" s="13"/>
      <c r="J4625" s="9" t="s">
        <v>3495</v>
      </c>
      <c r="K4625" s="9"/>
      <c r="L4625" s="9"/>
      <c r="M4625" s="13"/>
      <c r="N4625" s="13"/>
      <c r="O4625" s="9"/>
      <c r="P4625" s="13"/>
      <c r="Q4625" s="13">
        <v>6</v>
      </c>
      <c r="R4625" s="9" t="s">
        <v>25</v>
      </c>
      <c r="S4625" s="9" t="s">
        <v>26</v>
      </c>
      <c r="T4625" s="9" t="s">
        <v>27</v>
      </c>
      <c r="U4625" s="13">
        <v>1000000</v>
      </c>
      <c r="V4625" s="13">
        <v>2014</v>
      </c>
      <c r="W4625" s="13">
        <v>854</v>
      </c>
      <c r="X4625" s="13">
        <v>3.8</v>
      </c>
      <c r="Y4625" s="13">
        <v>1.78</v>
      </c>
      <c r="Z4625" s="14">
        <v>54</v>
      </c>
    </row>
    <row r="4626" spans="1:26" x14ac:dyDescent="0.25">
      <c r="A4626" s="5" t="s">
        <v>20</v>
      </c>
      <c r="B4626" s="6" t="s">
        <v>3828</v>
      </c>
      <c r="C4626" s="11">
        <v>95</v>
      </c>
      <c r="D4626" s="11">
        <v>83</v>
      </c>
      <c r="E4626" s="11">
        <v>224</v>
      </c>
      <c r="F4626" s="11">
        <v>37</v>
      </c>
      <c r="G4626" s="6" t="s">
        <v>4978</v>
      </c>
      <c r="H4626" s="11">
        <v>224</v>
      </c>
      <c r="I4626" s="11"/>
      <c r="J4626" s="6" t="s">
        <v>1786</v>
      </c>
      <c r="K4626" s="6" t="s">
        <v>2604</v>
      </c>
      <c r="L4626" s="6"/>
      <c r="M4626" s="11"/>
      <c r="N4626" s="11"/>
      <c r="O4626" s="6"/>
      <c r="P4626" s="11"/>
      <c r="Q4626" s="11">
        <v>47</v>
      </c>
      <c r="R4626" s="6" t="s">
        <v>25</v>
      </c>
      <c r="S4626" s="6" t="s">
        <v>26</v>
      </c>
      <c r="T4626" s="6" t="s">
        <v>249</v>
      </c>
      <c r="U4626" s="11"/>
      <c r="V4626" s="11">
        <v>2012</v>
      </c>
      <c r="W4626" s="11">
        <v>59</v>
      </c>
      <c r="X4626" s="11">
        <v>4.7</v>
      </c>
      <c r="Y4626" s="11">
        <v>1.85</v>
      </c>
      <c r="Z4626" s="12">
        <v>0</v>
      </c>
    </row>
    <row r="4627" spans="1:26" x14ac:dyDescent="0.25">
      <c r="A4627" s="8" t="s">
        <v>20</v>
      </c>
      <c r="B4627" s="9" t="s">
        <v>4979</v>
      </c>
      <c r="C4627" s="13">
        <v>40</v>
      </c>
      <c r="D4627" s="13">
        <v>96</v>
      </c>
      <c r="E4627" s="13">
        <v>0</v>
      </c>
      <c r="F4627" s="13">
        <v>177</v>
      </c>
      <c r="G4627" s="9" t="s">
        <v>4980</v>
      </c>
      <c r="H4627" s="13">
        <v>335</v>
      </c>
      <c r="I4627" s="13"/>
      <c r="J4627" s="9" t="s">
        <v>1786</v>
      </c>
      <c r="K4627" s="9" t="s">
        <v>5505</v>
      </c>
      <c r="L4627" s="9"/>
      <c r="M4627" s="13"/>
      <c r="N4627" s="13"/>
      <c r="O4627" s="9"/>
      <c r="P4627" s="13"/>
      <c r="Q4627" s="13">
        <v>41</v>
      </c>
      <c r="R4627" s="9" t="s">
        <v>25</v>
      </c>
      <c r="S4627" s="9" t="s">
        <v>34</v>
      </c>
      <c r="T4627" s="9" t="s">
        <v>1430</v>
      </c>
      <c r="U4627" s="13">
        <v>1000000</v>
      </c>
      <c r="V4627" s="13">
        <v>2012</v>
      </c>
      <c r="W4627" s="13">
        <v>334</v>
      </c>
      <c r="X4627" s="13">
        <v>5.6</v>
      </c>
      <c r="Y4627" s="13">
        <v>2.35</v>
      </c>
      <c r="Z4627" s="14">
        <v>968</v>
      </c>
    </row>
    <row r="4628" spans="1:26" x14ac:dyDescent="0.25">
      <c r="A4628" s="5" t="s">
        <v>20</v>
      </c>
      <c r="B4628" s="6" t="s">
        <v>4981</v>
      </c>
      <c r="C4628" s="11">
        <v>6</v>
      </c>
      <c r="D4628" s="11">
        <v>94</v>
      </c>
      <c r="E4628" s="11">
        <v>6</v>
      </c>
      <c r="F4628" s="11">
        <v>0</v>
      </c>
      <c r="G4628" s="6" t="s">
        <v>4982</v>
      </c>
      <c r="H4628" s="11">
        <v>92</v>
      </c>
      <c r="I4628" s="11"/>
      <c r="J4628" s="6" t="s">
        <v>1074</v>
      </c>
      <c r="K4628" s="6" t="s">
        <v>2604</v>
      </c>
      <c r="L4628" s="6"/>
      <c r="M4628" s="11"/>
      <c r="N4628" s="11"/>
      <c r="O4628" s="6"/>
      <c r="P4628" s="11"/>
      <c r="Q4628" s="11">
        <v>24</v>
      </c>
      <c r="R4628" s="6" t="s">
        <v>25</v>
      </c>
      <c r="S4628" s="6" t="s">
        <v>26</v>
      </c>
      <c r="T4628" s="6" t="s">
        <v>42</v>
      </c>
      <c r="U4628" s="11">
        <v>1000000</v>
      </c>
      <c r="V4628" s="11">
        <v>2006</v>
      </c>
      <c r="W4628" s="11">
        <v>17</v>
      </c>
      <c r="X4628" s="11">
        <v>3.9</v>
      </c>
      <c r="Y4628" s="11"/>
      <c r="Z4628" s="12">
        <v>91</v>
      </c>
    </row>
    <row r="4629" spans="1:26" x14ac:dyDescent="0.25">
      <c r="A4629" s="8" t="s">
        <v>20</v>
      </c>
      <c r="B4629" s="9" t="s">
        <v>4983</v>
      </c>
      <c r="C4629" s="13">
        <v>16</v>
      </c>
      <c r="D4629" s="13">
        <v>90</v>
      </c>
      <c r="E4629" s="13">
        <v>0</v>
      </c>
      <c r="F4629" s="13">
        <v>36</v>
      </c>
      <c r="G4629" s="9" t="s">
        <v>4984</v>
      </c>
      <c r="H4629" s="13">
        <v>57</v>
      </c>
      <c r="I4629" s="13"/>
      <c r="J4629" s="9" t="s">
        <v>1074</v>
      </c>
      <c r="K4629" s="9" t="s">
        <v>3976</v>
      </c>
      <c r="L4629" s="9" t="s">
        <v>2970</v>
      </c>
      <c r="M4629" s="13"/>
      <c r="N4629" s="13"/>
      <c r="O4629" s="9"/>
      <c r="P4629" s="13"/>
      <c r="Q4629" s="13">
        <v>16</v>
      </c>
      <c r="R4629" s="9" t="s">
        <v>25</v>
      </c>
      <c r="S4629" s="9" t="s">
        <v>121</v>
      </c>
      <c r="T4629" s="9" t="s">
        <v>42</v>
      </c>
      <c r="U4629" s="13">
        <v>1000000</v>
      </c>
      <c r="V4629" s="13">
        <v>2014</v>
      </c>
      <c r="W4629" s="13">
        <v>40</v>
      </c>
      <c r="X4629" s="13">
        <v>5.4</v>
      </c>
      <c r="Y4629" s="13"/>
      <c r="Z4629" s="14">
        <v>48</v>
      </c>
    </row>
    <row r="4630" spans="1:26" x14ac:dyDescent="0.25">
      <c r="A4630" s="5" t="s">
        <v>20</v>
      </c>
      <c r="B4630" s="6" t="s">
        <v>4985</v>
      </c>
      <c r="C4630" s="11">
        <v>39</v>
      </c>
      <c r="D4630" s="11">
        <v>95</v>
      </c>
      <c r="E4630" s="11">
        <v>53</v>
      </c>
      <c r="F4630" s="11">
        <v>253</v>
      </c>
      <c r="G4630" s="6" t="s">
        <v>3111</v>
      </c>
      <c r="H4630" s="11">
        <v>677</v>
      </c>
      <c r="I4630" s="11"/>
      <c r="J4630" s="6" t="s">
        <v>1786</v>
      </c>
      <c r="K4630" s="6"/>
      <c r="L4630" s="6"/>
      <c r="M4630" s="11"/>
      <c r="N4630" s="11"/>
      <c r="O4630" s="6"/>
      <c r="P4630" s="11"/>
      <c r="Q4630" s="11">
        <v>19</v>
      </c>
      <c r="R4630" s="6" t="s">
        <v>25</v>
      </c>
      <c r="S4630" s="6" t="s">
        <v>26</v>
      </c>
      <c r="T4630" s="6" t="s">
        <v>249</v>
      </c>
      <c r="U4630" s="11">
        <v>1000000</v>
      </c>
      <c r="V4630" s="11">
        <v>2015</v>
      </c>
      <c r="W4630" s="11">
        <v>366</v>
      </c>
      <c r="X4630" s="11">
        <v>5.2</v>
      </c>
      <c r="Y4630" s="11">
        <v>2.35</v>
      </c>
      <c r="Z4630" s="12">
        <v>936</v>
      </c>
    </row>
    <row r="4631" spans="1:26" x14ac:dyDescent="0.25">
      <c r="A4631" s="8" t="s">
        <v>20</v>
      </c>
      <c r="B4631" s="9" t="s">
        <v>4986</v>
      </c>
      <c r="C4631" s="13">
        <v>150</v>
      </c>
      <c r="D4631" s="13">
        <v>93</v>
      </c>
      <c r="E4631" s="13">
        <v>3</v>
      </c>
      <c r="F4631" s="13">
        <v>115</v>
      </c>
      <c r="G4631" s="9" t="s">
        <v>4987</v>
      </c>
      <c r="H4631" s="13">
        <v>214</v>
      </c>
      <c r="I4631" s="13"/>
      <c r="J4631" s="9" t="s">
        <v>497</v>
      </c>
      <c r="K4631" s="9" t="s">
        <v>599</v>
      </c>
      <c r="L4631" s="9" t="s">
        <v>1786</v>
      </c>
      <c r="M4631" s="13"/>
      <c r="N4631" s="13"/>
      <c r="O4631" s="9"/>
      <c r="P4631" s="13"/>
      <c r="Q4631" s="13">
        <v>30</v>
      </c>
      <c r="R4631" s="9" t="s">
        <v>25</v>
      </c>
      <c r="S4631" s="9" t="s">
        <v>26</v>
      </c>
      <c r="T4631" s="9" t="s">
        <v>1430</v>
      </c>
      <c r="U4631" s="13">
        <v>1000000</v>
      </c>
      <c r="V4631" s="13">
        <v>2013</v>
      </c>
      <c r="W4631" s="13">
        <v>211</v>
      </c>
      <c r="X4631" s="13">
        <v>3.5</v>
      </c>
      <c r="Y4631" s="13">
        <v>2.35</v>
      </c>
      <c r="Z4631" s="14">
        <v>0</v>
      </c>
    </row>
    <row r="4632" spans="1:26" x14ac:dyDescent="0.25">
      <c r="A4632" s="5" t="s">
        <v>42</v>
      </c>
      <c r="B4632" s="6" t="s">
        <v>4988</v>
      </c>
      <c r="C4632" s="11">
        <v>1</v>
      </c>
      <c r="D4632" s="11">
        <v>111</v>
      </c>
      <c r="E4632" s="11">
        <v>0</v>
      </c>
      <c r="F4632" s="11">
        <v>426</v>
      </c>
      <c r="G4632" s="6" t="s">
        <v>3592</v>
      </c>
      <c r="H4632" s="11">
        <v>657</v>
      </c>
      <c r="I4632" s="11"/>
      <c r="J4632" s="6" t="s">
        <v>1074</v>
      </c>
      <c r="K4632" s="6"/>
      <c r="L4632" s="6"/>
      <c r="M4632" s="11"/>
      <c r="N4632" s="11"/>
      <c r="O4632" s="6"/>
      <c r="P4632" s="11"/>
      <c r="Q4632" s="11">
        <v>1</v>
      </c>
      <c r="R4632" s="6" t="s">
        <v>42</v>
      </c>
      <c r="S4632" s="6" t="s">
        <v>26</v>
      </c>
      <c r="T4632" s="6" t="s">
        <v>54</v>
      </c>
      <c r="U4632" s="11">
        <v>1000000</v>
      </c>
      <c r="V4632" s="11">
        <v>2014</v>
      </c>
      <c r="W4632" s="11">
        <v>608</v>
      </c>
      <c r="X4632" s="11">
        <v>5.3</v>
      </c>
      <c r="Y4632" s="11"/>
      <c r="Z4632" s="12">
        <v>212</v>
      </c>
    </row>
    <row r="4633" spans="1:26" x14ac:dyDescent="0.25">
      <c r="A4633" s="8" t="s">
        <v>20</v>
      </c>
      <c r="B4633" s="9" t="s">
        <v>1535</v>
      </c>
      <c r="C4633" s="13">
        <v>393</v>
      </c>
      <c r="D4633" s="13">
        <v>101</v>
      </c>
      <c r="E4633" s="13">
        <v>0</v>
      </c>
      <c r="F4633" s="13">
        <v>888</v>
      </c>
      <c r="G4633" s="9" t="s">
        <v>1354</v>
      </c>
      <c r="H4633" s="13">
        <v>3000</v>
      </c>
      <c r="I4633" s="13">
        <v>2319187</v>
      </c>
      <c r="J4633" s="9" t="s">
        <v>5507</v>
      </c>
      <c r="K4633" s="9" t="s">
        <v>1074</v>
      </c>
      <c r="L4633" s="9" t="s">
        <v>5505</v>
      </c>
      <c r="M4633" s="13" t="s">
        <v>2604</v>
      </c>
      <c r="N4633" s="13"/>
      <c r="O4633" s="9"/>
      <c r="P4633" s="13"/>
      <c r="Q4633" s="13">
        <v>212</v>
      </c>
      <c r="R4633" s="9" t="s">
        <v>25</v>
      </c>
      <c r="S4633" s="9" t="s">
        <v>34</v>
      </c>
      <c r="T4633" s="9" t="s">
        <v>249</v>
      </c>
      <c r="U4633" s="13">
        <v>20000000</v>
      </c>
      <c r="V4633" s="13">
        <v>2013</v>
      </c>
      <c r="W4633" s="13">
        <v>1000</v>
      </c>
      <c r="X4633" s="13">
        <v>7</v>
      </c>
      <c r="Y4633" s="13">
        <v>2.35</v>
      </c>
      <c r="Z4633" s="14">
        <v>23000</v>
      </c>
    </row>
    <row r="4634" spans="1:26" x14ac:dyDescent="0.25">
      <c r="A4634" s="5" t="s">
        <v>20</v>
      </c>
      <c r="B4634" s="6" t="s">
        <v>4989</v>
      </c>
      <c r="C4634" s="11">
        <v>32</v>
      </c>
      <c r="D4634" s="11">
        <v>103</v>
      </c>
      <c r="E4634" s="11">
        <v>17</v>
      </c>
      <c r="F4634" s="11">
        <v>113</v>
      </c>
      <c r="G4634" s="6" t="s">
        <v>2592</v>
      </c>
      <c r="H4634" s="11">
        <v>754</v>
      </c>
      <c r="I4634" s="11"/>
      <c r="J4634" s="6" t="s">
        <v>1074</v>
      </c>
      <c r="K4634" s="6" t="s">
        <v>4459</v>
      </c>
      <c r="L4634" s="6" t="s">
        <v>2970</v>
      </c>
      <c r="M4634" s="11"/>
      <c r="N4634" s="11"/>
      <c r="O4634" s="6"/>
      <c r="P4634" s="11"/>
      <c r="Q4634" s="11">
        <v>55</v>
      </c>
      <c r="R4634" s="6" t="s">
        <v>25</v>
      </c>
      <c r="S4634" s="6" t="s">
        <v>26</v>
      </c>
      <c r="T4634" s="6" t="s">
        <v>54</v>
      </c>
      <c r="U4634" s="11"/>
      <c r="V4634" s="11">
        <v>1968</v>
      </c>
      <c r="W4634" s="11">
        <v>605</v>
      </c>
      <c r="X4634" s="11">
        <v>7.1</v>
      </c>
      <c r="Y4634" s="11">
        <v>2.35</v>
      </c>
      <c r="Z4634" s="12">
        <v>785</v>
      </c>
    </row>
    <row r="4635" spans="1:26" x14ac:dyDescent="0.25">
      <c r="A4635" s="8" t="s">
        <v>20</v>
      </c>
      <c r="B4635" s="9" t="s">
        <v>4990</v>
      </c>
      <c r="C4635" s="13">
        <v>78</v>
      </c>
      <c r="D4635" s="13">
        <v>87</v>
      </c>
      <c r="E4635" s="13">
        <v>0</v>
      </c>
      <c r="F4635" s="13">
        <v>302</v>
      </c>
      <c r="G4635" s="9" t="s">
        <v>1057</v>
      </c>
      <c r="H4635" s="13">
        <v>696</v>
      </c>
      <c r="I4635" s="13"/>
      <c r="J4635" s="9" t="s">
        <v>1786</v>
      </c>
      <c r="K4635" s="9" t="s">
        <v>2604</v>
      </c>
      <c r="L4635" s="9"/>
      <c r="M4635" s="13"/>
      <c r="N4635" s="13"/>
      <c r="O4635" s="9"/>
      <c r="P4635" s="13"/>
      <c r="Q4635" s="13">
        <v>56</v>
      </c>
      <c r="R4635" s="9" t="s">
        <v>25</v>
      </c>
      <c r="S4635" s="9" t="s">
        <v>318</v>
      </c>
      <c r="T4635" s="9" t="s">
        <v>249</v>
      </c>
      <c r="U4635" s="13">
        <v>950000</v>
      </c>
      <c r="V4635" s="13">
        <v>2013</v>
      </c>
      <c r="W4635" s="13">
        <v>371</v>
      </c>
      <c r="X4635" s="13">
        <v>5.5</v>
      </c>
      <c r="Y4635" s="13"/>
      <c r="Z4635" s="14">
        <v>2000</v>
      </c>
    </row>
    <row r="4636" spans="1:26" x14ac:dyDescent="0.25">
      <c r="A4636" s="5" t="s">
        <v>20</v>
      </c>
      <c r="B4636" s="6" t="s">
        <v>42</v>
      </c>
      <c r="C4636" s="11"/>
      <c r="D4636" s="11">
        <v>30</v>
      </c>
      <c r="E4636" s="11"/>
      <c r="F4636" s="11">
        <v>223</v>
      </c>
      <c r="G4636" s="6" t="s">
        <v>4991</v>
      </c>
      <c r="H4636" s="11">
        <v>775</v>
      </c>
      <c r="I4636" s="11"/>
      <c r="J4636" s="6" t="s">
        <v>599</v>
      </c>
      <c r="K4636" s="6"/>
      <c r="L4636" s="6"/>
      <c r="M4636" s="11"/>
      <c r="N4636" s="11"/>
      <c r="O4636" s="6"/>
      <c r="P4636" s="11"/>
      <c r="Q4636" s="11">
        <v>14</v>
      </c>
      <c r="R4636" s="6" t="s">
        <v>25</v>
      </c>
      <c r="S4636" s="6" t="s">
        <v>26</v>
      </c>
      <c r="T4636" s="6" t="s">
        <v>42</v>
      </c>
      <c r="U4636" s="11"/>
      <c r="V4636" s="11"/>
      <c r="W4636" s="11">
        <v>275</v>
      </c>
      <c r="X4636" s="11">
        <v>5.9</v>
      </c>
      <c r="Y4636" s="11"/>
      <c r="Z4636" s="12">
        <v>57</v>
      </c>
    </row>
    <row r="4637" spans="1:26" x14ac:dyDescent="0.25">
      <c r="A4637" s="8" t="s">
        <v>20</v>
      </c>
      <c r="B4637" s="9" t="s">
        <v>4992</v>
      </c>
      <c r="C4637" s="13">
        <v>8</v>
      </c>
      <c r="D4637" s="13">
        <v>100</v>
      </c>
      <c r="E4637" s="13">
        <v>12</v>
      </c>
      <c r="F4637" s="13">
        <v>354</v>
      </c>
      <c r="G4637" s="9" t="s">
        <v>4993</v>
      </c>
      <c r="H4637" s="13">
        <v>529</v>
      </c>
      <c r="I4637" s="13"/>
      <c r="J4637" s="9" t="s">
        <v>1074</v>
      </c>
      <c r="K4637" s="9"/>
      <c r="L4637" s="9"/>
      <c r="M4637" s="13"/>
      <c r="N4637" s="13"/>
      <c r="O4637" s="9"/>
      <c r="P4637" s="13"/>
      <c r="Q4637" s="13">
        <v>64</v>
      </c>
      <c r="R4637" s="9" t="s">
        <v>25</v>
      </c>
      <c r="S4637" s="9" t="s">
        <v>26</v>
      </c>
      <c r="T4637" s="9" t="s">
        <v>1430</v>
      </c>
      <c r="U4637" s="13">
        <v>950000</v>
      </c>
      <c r="V4637" s="13">
        <v>2014</v>
      </c>
      <c r="W4637" s="13">
        <v>413</v>
      </c>
      <c r="X4637" s="13">
        <v>6</v>
      </c>
      <c r="Y4637" s="13"/>
      <c r="Z4637" s="14">
        <v>884</v>
      </c>
    </row>
    <row r="4638" spans="1:26" x14ac:dyDescent="0.25">
      <c r="A4638" s="5" t="s">
        <v>20</v>
      </c>
      <c r="B4638" s="6" t="s">
        <v>4994</v>
      </c>
      <c r="C4638" s="11">
        <v>6</v>
      </c>
      <c r="D4638" s="11">
        <v>90</v>
      </c>
      <c r="E4638" s="11">
        <v>29</v>
      </c>
      <c r="F4638" s="11">
        <v>558</v>
      </c>
      <c r="G4638" s="6" t="s">
        <v>2156</v>
      </c>
      <c r="H4638" s="11">
        <v>1000</v>
      </c>
      <c r="I4638" s="11"/>
      <c r="J4638" s="6" t="s">
        <v>599</v>
      </c>
      <c r="K4638" s="6" t="s">
        <v>4459</v>
      </c>
      <c r="L4638" s="6"/>
      <c r="M4638" s="11"/>
      <c r="N4638" s="11"/>
      <c r="O4638" s="6"/>
      <c r="P4638" s="11"/>
      <c r="Q4638" s="11">
        <v>4</v>
      </c>
      <c r="R4638" s="6" t="s">
        <v>25</v>
      </c>
      <c r="S4638" s="6" t="s">
        <v>26</v>
      </c>
      <c r="T4638" s="6" t="s">
        <v>42</v>
      </c>
      <c r="U4638" s="11">
        <v>989000</v>
      </c>
      <c r="V4638" s="11">
        <v>2007</v>
      </c>
      <c r="W4638" s="11">
        <v>569</v>
      </c>
      <c r="X4638" s="11">
        <v>4.8</v>
      </c>
      <c r="Y4638" s="11"/>
      <c r="Z4638" s="12">
        <v>42</v>
      </c>
    </row>
    <row r="4639" spans="1:26" x14ac:dyDescent="0.25">
      <c r="A4639" s="8" t="s">
        <v>20</v>
      </c>
      <c r="B4639" s="9" t="s">
        <v>4995</v>
      </c>
      <c r="C4639" s="13">
        <v>9</v>
      </c>
      <c r="D4639" s="13">
        <v>83</v>
      </c>
      <c r="E4639" s="13">
        <v>0</v>
      </c>
      <c r="F4639" s="13">
        <v>17</v>
      </c>
      <c r="G4639" s="9" t="s">
        <v>4996</v>
      </c>
      <c r="H4639" s="13">
        <v>56</v>
      </c>
      <c r="I4639" s="13"/>
      <c r="J4639" s="9" t="s">
        <v>41</v>
      </c>
      <c r="K4639" s="9" t="s">
        <v>5511</v>
      </c>
      <c r="L4639" s="9"/>
      <c r="M4639" s="13"/>
      <c r="N4639" s="13"/>
      <c r="O4639" s="9"/>
      <c r="P4639" s="13"/>
      <c r="Q4639" s="13">
        <v>3</v>
      </c>
      <c r="R4639" s="9" t="s">
        <v>25</v>
      </c>
      <c r="S4639" s="9" t="s">
        <v>26</v>
      </c>
      <c r="T4639" s="9" t="s">
        <v>42</v>
      </c>
      <c r="U4639" s="13">
        <v>913000</v>
      </c>
      <c r="V4639" s="13">
        <v>2014</v>
      </c>
      <c r="W4639" s="13">
        <v>28</v>
      </c>
      <c r="X4639" s="13">
        <v>7.1</v>
      </c>
      <c r="Y4639" s="13"/>
      <c r="Z4639" s="14">
        <v>489</v>
      </c>
    </row>
    <row r="4640" spans="1:26" x14ac:dyDescent="0.25">
      <c r="A4640" s="5" t="s">
        <v>309</v>
      </c>
      <c r="B4640" s="6" t="s">
        <v>4574</v>
      </c>
      <c r="C4640" s="11">
        <v>134</v>
      </c>
      <c r="D4640" s="11">
        <v>108</v>
      </c>
      <c r="E4640" s="11">
        <v>603</v>
      </c>
      <c r="F4640" s="11">
        <v>279</v>
      </c>
      <c r="G4640" s="6" t="s">
        <v>3010</v>
      </c>
      <c r="H4640" s="11">
        <v>10000</v>
      </c>
      <c r="I4640" s="11">
        <v>9600000</v>
      </c>
      <c r="J4640" s="6" t="s">
        <v>5507</v>
      </c>
      <c r="K4640" s="6" t="s">
        <v>1074</v>
      </c>
      <c r="L4640" s="6" t="s">
        <v>4459</v>
      </c>
      <c r="M4640" s="11"/>
      <c r="N4640" s="11"/>
      <c r="O4640" s="6"/>
      <c r="P4640" s="11"/>
      <c r="Q4640" s="11">
        <v>281</v>
      </c>
      <c r="R4640" s="6" t="s">
        <v>25</v>
      </c>
      <c r="S4640" s="6" t="s">
        <v>26</v>
      </c>
      <c r="T4640" s="6" t="s">
        <v>1430</v>
      </c>
      <c r="U4640" s="11">
        <v>910000</v>
      </c>
      <c r="V4640" s="11">
        <v>1954</v>
      </c>
      <c r="W4640" s="11">
        <v>416</v>
      </c>
      <c r="X4640" s="11">
        <v>8.1999999999999993</v>
      </c>
      <c r="Y4640" s="11">
        <v>1.85</v>
      </c>
      <c r="Z4640" s="12">
        <v>0</v>
      </c>
    </row>
    <row r="4641" spans="1:26" x14ac:dyDescent="0.25">
      <c r="A4641" s="8" t="s">
        <v>20</v>
      </c>
      <c r="B4641" s="9" t="s">
        <v>4997</v>
      </c>
      <c r="C4641" s="13">
        <v>18</v>
      </c>
      <c r="D4641" s="13">
        <v>100</v>
      </c>
      <c r="E4641" s="13">
        <v>28</v>
      </c>
      <c r="F4641" s="13">
        <v>501</v>
      </c>
      <c r="G4641" s="9" t="s">
        <v>2706</v>
      </c>
      <c r="H4641" s="13">
        <v>945</v>
      </c>
      <c r="I4641" s="13">
        <v>20186</v>
      </c>
      <c r="J4641" s="9" t="s">
        <v>599</v>
      </c>
      <c r="K4641" s="9"/>
      <c r="L4641" s="9"/>
      <c r="M4641" s="13"/>
      <c r="N4641" s="13"/>
      <c r="O4641" s="9"/>
      <c r="P4641" s="13"/>
      <c r="Q4641" s="13">
        <v>15</v>
      </c>
      <c r="R4641" s="9" t="s">
        <v>25</v>
      </c>
      <c r="S4641" s="9" t="s">
        <v>26</v>
      </c>
      <c r="T4641" s="9" t="s">
        <v>249</v>
      </c>
      <c r="U4641" s="13">
        <v>930000</v>
      </c>
      <c r="V4641" s="13">
        <v>2011</v>
      </c>
      <c r="W4641" s="13">
        <v>756</v>
      </c>
      <c r="X4641" s="13">
        <v>5.7</v>
      </c>
      <c r="Y4641" s="13">
        <v>2.35</v>
      </c>
      <c r="Z4641" s="14">
        <v>995</v>
      </c>
    </row>
    <row r="4642" spans="1:26" x14ac:dyDescent="0.25">
      <c r="A4642" s="5" t="s">
        <v>20</v>
      </c>
      <c r="B4642" s="6" t="s">
        <v>4998</v>
      </c>
      <c r="C4642" s="11">
        <v>233</v>
      </c>
      <c r="D4642" s="11">
        <v>113</v>
      </c>
      <c r="E4642" s="11">
        <v>163</v>
      </c>
      <c r="F4642" s="11">
        <v>27</v>
      </c>
      <c r="G4642" s="6" t="s">
        <v>4999</v>
      </c>
      <c r="H4642" s="11">
        <v>131</v>
      </c>
      <c r="I4642" s="11">
        <v>1185783</v>
      </c>
      <c r="J4642" s="6" t="s">
        <v>1074</v>
      </c>
      <c r="K4642" s="6"/>
      <c r="L4642" s="6"/>
      <c r="M4642" s="11"/>
      <c r="N4642" s="11"/>
      <c r="O4642" s="6"/>
      <c r="P4642" s="11"/>
      <c r="Q4642" s="11">
        <v>172</v>
      </c>
      <c r="R4642" s="6" t="s">
        <v>5000</v>
      </c>
      <c r="S4642" s="6" t="s">
        <v>2303</v>
      </c>
      <c r="T4642" s="6" t="s">
        <v>1430</v>
      </c>
      <c r="U4642" s="11">
        <v>590000</v>
      </c>
      <c r="V4642" s="11">
        <v>2007</v>
      </c>
      <c r="W4642" s="11">
        <v>60</v>
      </c>
      <c r="X4642" s="11">
        <v>7.9</v>
      </c>
      <c r="Y4642" s="11">
        <v>1.85</v>
      </c>
      <c r="Z4642" s="12">
        <v>14000</v>
      </c>
    </row>
    <row r="4643" spans="1:26" x14ac:dyDescent="0.25">
      <c r="A4643" s="8" t="s">
        <v>20</v>
      </c>
      <c r="B4643" s="9" t="s">
        <v>5001</v>
      </c>
      <c r="C4643" s="13">
        <v>10</v>
      </c>
      <c r="D4643" s="13">
        <v>97</v>
      </c>
      <c r="E4643" s="13">
        <v>171</v>
      </c>
      <c r="F4643" s="13">
        <v>76</v>
      </c>
      <c r="G4643" s="9" t="s">
        <v>5001</v>
      </c>
      <c r="H4643" s="13">
        <v>1000</v>
      </c>
      <c r="I4643" s="13"/>
      <c r="J4643" s="9" t="s">
        <v>1786</v>
      </c>
      <c r="K4643" s="9"/>
      <c r="L4643" s="9"/>
      <c r="M4643" s="13"/>
      <c r="N4643" s="13"/>
      <c r="O4643" s="9"/>
      <c r="P4643" s="13"/>
      <c r="Q4643" s="13">
        <v>3</v>
      </c>
      <c r="R4643" s="9" t="s">
        <v>25</v>
      </c>
      <c r="S4643" s="9" t="s">
        <v>26</v>
      </c>
      <c r="T4643" s="9" t="s">
        <v>42</v>
      </c>
      <c r="U4643" s="13">
        <v>3000000</v>
      </c>
      <c r="V4643" s="13">
        <v>2015</v>
      </c>
      <c r="W4643" s="13">
        <v>171</v>
      </c>
      <c r="X4643" s="13">
        <v>7.3</v>
      </c>
      <c r="Y4643" s="13"/>
      <c r="Z4643" s="14">
        <v>52</v>
      </c>
    </row>
    <row r="4644" spans="1:26" x14ac:dyDescent="0.25">
      <c r="A4644" s="5" t="s">
        <v>20</v>
      </c>
      <c r="B4644" s="6" t="s">
        <v>1113</v>
      </c>
      <c r="C4644" s="11">
        <v>231</v>
      </c>
      <c r="D4644" s="11">
        <v>104</v>
      </c>
      <c r="E4644" s="11">
        <v>171</v>
      </c>
      <c r="F4644" s="11">
        <v>0</v>
      </c>
      <c r="G4644" s="6" t="s">
        <v>5002</v>
      </c>
      <c r="H4644" s="11">
        <v>109</v>
      </c>
      <c r="I4644" s="11">
        <v>1007962</v>
      </c>
      <c r="J4644" s="6" t="s">
        <v>5507</v>
      </c>
      <c r="K4644" s="6" t="s">
        <v>1074</v>
      </c>
      <c r="L4644" s="6" t="s">
        <v>2604</v>
      </c>
      <c r="M4644" s="11"/>
      <c r="N4644" s="11"/>
      <c r="O4644" s="6"/>
      <c r="P4644" s="11"/>
      <c r="Q4644" s="11">
        <v>651</v>
      </c>
      <c r="R4644" s="6" t="s">
        <v>25</v>
      </c>
      <c r="S4644" s="6" t="s">
        <v>26</v>
      </c>
      <c r="T4644" s="6" t="s">
        <v>249</v>
      </c>
      <c r="U4644" s="11">
        <v>950000</v>
      </c>
      <c r="V4644" s="11">
        <v>2005</v>
      </c>
      <c r="W4644" s="11">
        <v>8</v>
      </c>
      <c r="X4644" s="11">
        <v>7.1</v>
      </c>
      <c r="Y4644" s="11">
        <v>2.35</v>
      </c>
      <c r="Z4644" s="12">
        <v>12000</v>
      </c>
    </row>
    <row r="4645" spans="1:26" x14ac:dyDescent="0.25">
      <c r="A4645" s="8" t="s">
        <v>20</v>
      </c>
      <c r="B4645" s="9" t="s">
        <v>4823</v>
      </c>
      <c r="C4645" s="13">
        <v>65</v>
      </c>
      <c r="D4645" s="13">
        <v>91</v>
      </c>
      <c r="E4645" s="13">
        <v>91</v>
      </c>
      <c r="F4645" s="13">
        <v>659</v>
      </c>
      <c r="G4645" s="9" t="s">
        <v>2113</v>
      </c>
      <c r="H4645" s="13">
        <v>982</v>
      </c>
      <c r="I4645" s="13">
        <v>381186</v>
      </c>
      <c r="J4645" s="9" t="s">
        <v>1074</v>
      </c>
      <c r="K4645" s="9" t="s">
        <v>2604</v>
      </c>
      <c r="L4645" s="9"/>
      <c r="M4645" s="13"/>
      <c r="N4645" s="13"/>
      <c r="O4645" s="9"/>
      <c r="P4645" s="13"/>
      <c r="Q4645" s="13">
        <v>90</v>
      </c>
      <c r="R4645" s="9" t="s">
        <v>25</v>
      </c>
      <c r="S4645" s="9" t="s">
        <v>26</v>
      </c>
      <c r="T4645" s="9" t="s">
        <v>249</v>
      </c>
      <c r="U4645" s="13">
        <v>900000</v>
      </c>
      <c r="V4645" s="13">
        <v>2005</v>
      </c>
      <c r="W4645" s="13">
        <v>796</v>
      </c>
      <c r="X4645" s="13">
        <v>6.4</v>
      </c>
      <c r="Y4645" s="13">
        <v>2.35</v>
      </c>
      <c r="Z4645" s="14">
        <v>698</v>
      </c>
    </row>
    <row r="4646" spans="1:26" x14ac:dyDescent="0.25">
      <c r="A4646" s="5" t="s">
        <v>20</v>
      </c>
      <c r="B4646" s="6" t="s">
        <v>5003</v>
      </c>
      <c r="C4646" s="11">
        <v>76</v>
      </c>
      <c r="D4646" s="11">
        <v>107</v>
      </c>
      <c r="E4646" s="11">
        <v>32</v>
      </c>
      <c r="F4646" s="11">
        <v>127</v>
      </c>
      <c r="G4646" s="6" t="s">
        <v>5004</v>
      </c>
      <c r="H4646" s="11">
        <v>144</v>
      </c>
      <c r="I4646" s="11">
        <v>439958</v>
      </c>
      <c r="J4646" s="6" t="s">
        <v>1074</v>
      </c>
      <c r="K4646" s="6"/>
      <c r="L4646" s="6"/>
      <c r="M4646" s="11"/>
      <c r="N4646" s="11"/>
      <c r="O4646" s="6"/>
      <c r="P4646" s="11"/>
      <c r="Q4646" s="11">
        <v>43</v>
      </c>
      <c r="R4646" s="6" t="s">
        <v>5005</v>
      </c>
      <c r="S4646" s="6" t="s">
        <v>538</v>
      </c>
      <c r="T4646" s="6" t="s">
        <v>249</v>
      </c>
      <c r="U4646" s="11"/>
      <c r="V4646" s="11">
        <v>2011</v>
      </c>
      <c r="W4646" s="11">
        <v>127</v>
      </c>
      <c r="X4646" s="11">
        <v>5.9</v>
      </c>
      <c r="Y4646" s="11">
        <v>2.35</v>
      </c>
      <c r="Z4646" s="12">
        <v>0</v>
      </c>
    </row>
    <row r="4647" spans="1:26" x14ac:dyDescent="0.25">
      <c r="A4647" s="8" t="s">
        <v>20</v>
      </c>
      <c r="B4647" s="9" t="s">
        <v>1946</v>
      </c>
      <c r="C4647" s="13">
        <v>327</v>
      </c>
      <c r="D4647" s="13">
        <v>85</v>
      </c>
      <c r="E4647" s="13">
        <v>0</v>
      </c>
      <c r="F4647" s="13">
        <v>88</v>
      </c>
      <c r="G4647" s="9" t="s">
        <v>2749</v>
      </c>
      <c r="H4647" s="13">
        <v>282</v>
      </c>
      <c r="I4647" s="13">
        <v>16097842</v>
      </c>
      <c r="J4647" s="9" t="s">
        <v>3170</v>
      </c>
      <c r="K4647" s="9" t="s">
        <v>1074</v>
      </c>
      <c r="L4647" s="9" t="s">
        <v>4459</v>
      </c>
      <c r="M4647" s="13"/>
      <c r="N4647" s="13"/>
      <c r="O4647" s="9"/>
      <c r="P4647" s="13"/>
      <c r="Q4647" s="13">
        <v>168</v>
      </c>
      <c r="R4647" s="9" t="s">
        <v>25</v>
      </c>
      <c r="S4647" s="9" t="s">
        <v>26</v>
      </c>
      <c r="T4647" s="9" t="s">
        <v>249</v>
      </c>
      <c r="U4647" s="13">
        <v>900000</v>
      </c>
      <c r="V4647" s="13">
        <v>2013</v>
      </c>
      <c r="W4647" s="13">
        <v>270</v>
      </c>
      <c r="X4647" s="13">
        <v>7.5</v>
      </c>
      <c r="Y4647" s="13">
        <v>1.85</v>
      </c>
      <c r="Z4647" s="14">
        <v>17000</v>
      </c>
    </row>
    <row r="4648" spans="1:26" x14ac:dyDescent="0.25">
      <c r="A4648" s="5" t="s">
        <v>20</v>
      </c>
      <c r="B4648" s="6" t="s">
        <v>5006</v>
      </c>
      <c r="C4648" s="11">
        <v>62</v>
      </c>
      <c r="D4648" s="11">
        <v>101</v>
      </c>
      <c r="E4648" s="11">
        <v>6</v>
      </c>
      <c r="F4648" s="11">
        <v>727</v>
      </c>
      <c r="G4648" s="6" t="s">
        <v>796</v>
      </c>
      <c r="H4648" s="11">
        <v>975</v>
      </c>
      <c r="I4648" s="11">
        <v>6643</v>
      </c>
      <c r="J4648" s="6" t="s">
        <v>599</v>
      </c>
      <c r="K4648" s="6" t="s">
        <v>478</v>
      </c>
      <c r="L4648" s="6" t="s">
        <v>2604</v>
      </c>
      <c r="M4648" s="11"/>
      <c r="N4648" s="11"/>
      <c r="O4648" s="6"/>
      <c r="P4648" s="11"/>
      <c r="Q4648" s="11">
        <v>39</v>
      </c>
      <c r="R4648" s="6" t="s">
        <v>25</v>
      </c>
      <c r="S4648" s="6" t="s">
        <v>26</v>
      </c>
      <c r="T4648" s="6" t="s">
        <v>249</v>
      </c>
      <c r="U4648" s="11">
        <v>900000</v>
      </c>
      <c r="V4648" s="11">
        <v>2012</v>
      </c>
      <c r="W4648" s="11">
        <v>947</v>
      </c>
      <c r="X4648" s="11">
        <v>6.4</v>
      </c>
      <c r="Y4648" s="11">
        <v>2.35</v>
      </c>
      <c r="Z4648" s="12">
        <v>0</v>
      </c>
    </row>
    <row r="4649" spans="1:26" x14ac:dyDescent="0.25">
      <c r="A4649" s="8" t="s">
        <v>20</v>
      </c>
      <c r="B4649" s="9" t="s">
        <v>914</v>
      </c>
      <c r="C4649" s="13">
        <v>116</v>
      </c>
      <c r="D4649" s="13">
        <v>70</v>
      </c>
      <c r="E4649" s="13">
        <v>11</v>
      </c>
      <c r="F4649" s="13">
        <v>8</v>
      </c>
      <c r="G4649" s="9" t="s">
        <v>5007</v>
      </c>
      <c r="H4649" s="13">
        <v>16</v>
      </c>
      <c r="I4649" s="13">
        <v>102797150</v>
      </c>
      <c r="J4649" s="9" t="s">
        <v>2809</v>
      </c>
      <c r="K4649" s="9" t="s">
        <v>1074</v>
      </c>
      <c r="L4649" s="9" t="s">
        <v>4118</v>
      </c>
      <c r="M4649" s="13"/>
      <c r="N4649" s="13"/>
      <c r="O4649" s="9"/>
      <c r="P4649" s="13"/>
      <c r="Q4649" s="13">
        <v>136</v>
      </c>
      <c r="R4649" s="9" t="s">
        <v>25</v>
      </c>
      <c r="S4649" s="9" t="s">
        <v>26</v>
      </c>
      <c r="T4649" s="9" t="s">
        <v>1704</v>
      </c>
      <c r="U4649" s="13"/>
      <c r="V4649" s="13">
        <v>1942</v>
      </c>
      <c r="W4649" s="13">
        <v>12</v>
      </c>
      <c r="X4649" s="13">
        <v>7.4</v>
      </c>
      <c r="Y4649" s="13">
        <v>1.33</v>
      </c>
      <c r="Z4649" s="14">
        <v>0</v>
      </c>
    </row>
    <row r="4650" spans="1:26" x14ac:dyDescent="0.25">
      <c r="A4650" s="5" t="s">
        <v>20</v>
      </c>
      <c r="B4650" s="6" t="s">
        <v>2427</v>
      </c>
      <c r="C4650" s="11">
        <v>73</v>
      </c>
      <c r="D4650" s="11">
        <v>88</v>
      </c>
      <c r="E4650" s="11">
        <v>0</v>
      </c>
      <c r="F4650" s="11">
        <v>102</v>
      </c>
      <c r="G4650" s="6" t="s">
        <v>5008</v>
      </c>
      <c r="H4650" s="11">
        <v>465</v>
      </c>
      <c r="I4650" s="11">
        <v>442638</v>
      </c>
      <c r="J4650" s="6" t="s">
        <v>599</v>
      </c>
      <c r="K4650" s="6" t="s">
        <v>4459</v>
      </c>
      <c r="L4650" s="6" t="s">
        <v>5506</v>
      </c>
      <c r="M4650" s="11"/>
      <c r="N4650" s="11"/>
      <c r="O4650" s="6"/>
      <c r="P4650" s="11"/>
      <c r="Q4650" s="11">
        <v>23</v>
      </c>
      <c r="R4650" s="6" t="s">
        <v>25</v>
      </c>
      <c r="S4650" s="6" t="s">
        <v>26</v>
      </c>
      <c r="T4650" s="6" t="s">
        <v>249</v>
      </c>
      <c r="U4650" s="11">
        <v>850000</v>
      </c>
      <c r="V4650" s="11">
        <v>2007</v>
      </c>
      <c r="W4650" s="11">
        <v>140</v>
      </c>
      <c r="X4650" s="11">
        <v>7.3</v>
      </c>
      <c r="Y4650" s="11"/>
      <c r="Z4650" s="12">
        <v>337</v>
      </c>
    </row>
    <row r="4651" spans="1:26" x14ac:dyDescent="0.25">
      <c r="A4651" s="8" t="s">
        <v>20</v>
      </c>
      <c r="B4651" s="9" t="s">
        <v>3058</v>
      </c>
      <c r="C4651" s="13">
        <v>238</v>
      </c>
      <c r="D4651" s="13">
        <v>112</v>
      </c>
      <c r="E4651" s="13">
        <v>29</v>
      </c>
      <c r="F4651" s="13">
        <v>874</v>
      </c>
      <c r="G4651" s="9" t="s">
        <v>927</v>
      </c>
      <c r="H4651" s="13">
        <v>12000</v>
      </c>
      <c r="I4651" s="13">
        <v>42919096</v>
      </c>
      <c r="J4651" s="9" t="s">
        <v>497</v>
      </c>
      <c r="K4651" s="9" t="s">
        <v>1074</v>
      </c>
      <c r="L4651" s="9" t="s">
        <v>2604</v>
      </c>
      <c r="M4651" s="13"/>
      <c r="N4651" s="13"/>
      <c r="O4651" s="9"/>
      <c r="P4651" s="13"/>
      <c r="Q4651" s="13">
        <v>122</v>
      </c>
      <c r="R4651" s="9" t="s">
        <v>25</v>
      </c>
      <c r="S4651" s="9" t="s">
        <v>26</v>
      </c>
      <c r="T4651" s="9" t="s">
        <v>27</v>
      </c>
      <c r="U4651" s="13">
        <v>15000000</v>
      </c>
      <c r="V4651" s="13">
        <v>2013</v>
      </c>
      <c r="W4651" s="13">
        <v>1000</v>
      </c>
      <c r="X4651" s="13">
        <v>6.5</v>
      </c>
      <c r="Y4651" s="13">
        <v>2.35</v>
      </c>
      <c r="Z4651" s="14">
        <v>12000</v>
      </c>
    </row>
    <row r="4652" spans="1:26" x14ac:dyDescent="0.25">
      <c r="A4652" s="5" t="s">
        <v>20</v>
      </c>
      <c r="B4652" s="6" t="s">
        <v>5009</v>
      </c>
      <c r="C4652" s="11">
        <v>35</v>
      </c>
      <c r="D4652" s="11">
        <v>107</v>
      </c>
      <c r="E4652" s="11">
        <v>6</v>
      </c>
      <c r="F4652" s="11">
        <v>522</v>
      </c>
      <c r="G4652" s="6" t="s">
        <v>2384</v>
      </c>
      <c r="H4652" s="11">
        <v>23000</v>
      </c>
      <c r="I4652" s="11">
        <v>819939</v>
      </c>
      <c r="J4652" s="6" t="s">
        <v>599</v>
      </c>
      <c r="K4652" s="6" t="s">
        <v>1074</v>
      </c>
      <c r="L4652" s="6" t="s">
        <v>4459</v>
      </c>
      <c r="M4652" s="11"/>
      <c r="N4652" s="11"/>
      <c r="O4652" s="6"/>
      <c r="P4652" s="11"/>
      <c r="Q4652" s="11">
        <v>252</v>
      </c>
      <c r="R4652" s="6" t="s">
        <v>25</v>
      </c>
      <c r="S4652" s="6" t="s">
        <v>26</v>
      </c>
      <c r="T4652" s="6" t="s">
        <v>249</v>
      </c>
      <c r="U4652" s="11">
        <v>850000</v>
      </c>
      <c r="V4652" s="11">
        <v>2003</v>
      </c>
      <c r="W4652" s="11">
        <v>813</v>
      </c>
      <c r="X4652" s="11">
        <v>7.2</v>
      </c>
      <c r="Y4652" s="11">
        <v>1.85</v>
      </c>
      <c r="Z4652" s="12">
        <v>0</v>
      </c>
    </row>
    <row r="4653" spans="1:26" x14ac:dyDescent="0.25">
      <c r="A4653" s="8" t="s">
        <v>20</v>
      </c>
      <c r="B4653" s="9" t="s">
        <v>5010</v>
      </c>
      <c r="C4653" s="13">
        <v>2</v>
      </c>
      <c r="D4653" s="13">
        <v>78</v>
      </c>
      <c r="E4653" s="13">
        <v>0</v>
      </c>
      <c r="F4653" s="13">
        <v>0</v>
      </c>
      <c r="G4653" s="9" t="s">
        <v>5011</v>
      </c>
      <c r="H4653" s="13">
        <v>0</v>
      </c>
      <c r="I4653" s="13"/>
      <c r="J4653" s="9" t="s">
        <v>1074</v>
      </c>
      <c r="K4653" s="9"/>
      <c r="L4653" s="9"/>
      <c r="M4653" s="13"/>
      <c r="N4653" s="13"/>
      <c r="O4653" s="9"/>
      <c r="P4653" s="13"/>
      <c r="Q4653" s="13">
        <v>2</v>
      </c>
      <c r="R4653" s="9" t="s">
        <v>537</v>
      </c>
      <c r="S4653" s="9" t="s">
        <v>538</v>
      </c>
      <c r="T4653" s="9" t="s">
        <v>42</v>
      </c>
      <c r="U4653" s="13">
        <v>900000</v>
      </c>
      <c r="V4653" s="13">
        <v>2011</v>
      </c>
      <c r="W4653" s="13">
        <v>0</v>
      </c>
      <c r="X4653" s="13">
        <v>6.7</v>
      </c>
      <c r="Y4653" s="13">
        <v>16</v>
      </c>
      <c r="Z4653" s="14">
        <v>24</v>
      </c>
    </row>
    <row r="4654" spans="1:26" x14ac:dyDescent="0.25">
      <c r="A4654" s="5" t="s">
        <v>20</v>
      </c>
      <c r="B4654" s="6" t="s">
        <v>5012</v>
      </c>
      <c r="C4654" s="11">
        <v>6</v>
      </c>
      <c r="D4654" s="11">
        <v>90</v>
      </c>
      <c r="E4654" s="11">
        <v>66</v>
      </c>
      <c r="F4654" s="11">
        <v>734</v>
      </c>
      <c r="G4654" s="6" t="s">
        <v>613</v>
      </c>
      <c r="H4654" s="11">
        <v>904</v>
      </c>
      <c r="I4654" s="11"/>
      <c r="J4654" s="6" t="s">
        <v>1074</v>
      </c>
      <c r="K4654" s="6"/>
      <c r="L4654" s="6"/>
      <c r="M4654" s="11"/>
      <c r="N4654" s="11"/>
      <c r="O4654" s="6"/>
      <c r="P4654" s="11"/>
      <c r="Q4654" s="11">
        <v>3</v>
      </c>
      <c r="R4654" s="6" t="s">
        <v>25</v>
      </c>
      <c r="S4654" s="6" t="s">
        <v>26</v>
      </c>
      <c r="T4654" s="6" t="s">
        <v>249</v>
      </c>
      <c r="U4654" s="11">
        <v>1000000</v>
      </c>
      <c r="V4654" s="11">
        <v>2013</v>
      </c>
      <c r="W4654" s="11">
        <v>782</v>
      </c>
      <c r="X4654" s="11">
        <v>7.1</v>
      </c>
      <c r="Y4654" s="11"/>
      <c r="Z4654" s="12">
        <v>181</v>
      </c>
    </row>
    <row r="4655" spans="1:26" x14ac:dyDescent="0.25">
      <c r="A4655" s="8" t="s">
        <v>20</v>
      </c>
      <c r="B4655" s="9" t="s">
        <v>5013</v>
      </c>
      <c r="C4655" s="13">
        <v>115</v>
      </c>
      <c r="D4655" s="13">
        <v>88</v>
      </c>
      <c r="E4655" s="13">
        <v>15</v>
      </c>
      <c r="F4655" s="13">
        <v>567</v>
      </c>
      <c r="G4655" s="9" t="s">
        <v>2473</v>
      </c>
      <c r="H4655" s="13">
        <v>938</v>
      </c>
      <c r="I4655" s="13">
        <v>1243961</v>
      </c>
      <c r="J4655" s="9" t="s">
        <v>599</v>
      </c>
      <c r="K4655" s="9"/>
      <c r="L4655" s="9"/>
      <c r="M4655" s="13"/>
      <c r="N4655" s="13"/>
      <c r="O4655" s="9"/>
      <c r="P4655" s="13"/>
      <c r="Q4655" s="13">
        <v>34</v>
      </c>
      <c r="R4655" s="9" t="s">
        <v>25</v>
      </c>
      <c r="S4655" s="9" t="s">
        <v>26</v>
      </c>
      <c r="T4655" s="9" t="s">
        <v>249</v>
      </c>
      <c r="U4655" s="13">
        <v>850000</v>
      </c>
      <c r="V4655" s="13">
        <v>2012</v>
      </c>
      <c r="W4655" s="13">
        <v>904</v>
      </c>
      <c r="X4655" s="13">
        <v>6</v>
      </c>
      <c r="Y4655" s="13">
        <v>2.35</v>
      </c>
      <c r="Z4655" s="14">
        <v>0</v>
      </c>
    </row>
    <row r="4656" spans="1:26" x14ac:dyDescent="0.25">
      <c r="A4656" s="5" t="s">
        <v>20</v>
      </c>
      <c r="B4656" s="6" t="s">
        <v>2197</v>
      </c>
      <c r="C4656" s="11">
        <v>193</v>
      </c>
      <c r="D4656" s="11">
        <v>92</v>
      </c>
      <c r="E4656" s="11">
        <v>43</v>
      </c>
      <c r="F4656" s="11">
        <v>172</v>
      </c>
      <c r="G4656" s="6" t="s">
        <v>5014</v>
      </c>
      <c r="H4656" s="11">
        <v>904</v>
      </c>
      <c r="I4656" s="11">
        <v>3094687</v>
      </c>
      <c r="J4656" s="6" t="s">
        <v>599</v>
      </c>
      <c r="K4656" s="6" t="s">
        <v>1074</v>
      </c>
      <c r="L4656" s="6" t="s">
        <v>4459</v>
      </c>
      <c r="M4656" s="11"/>
      <c r="N4656" s="11"/>
      <c r="O4656" s="6"/>
      <c r="P4656" s="11"/>
      <c r="Q4656" s="11">
        <v>61</v>
      </c>
      <c r="R4656" s="6" t="s">
        <v>25</v>
      </c>
      <c r="S4656" s="6" t="s">
        <v>26</v>
      </c>
      <c r="T4656" s="6" t="s">
        <v>249</v>
      </c>
      <c r="U4656" s="11"/>
      <c r="V4656" s="11">
        <v>2012</v>
      </c>
      <c r="W4656" s="11">
        <v>517</v>
      </c>
      <c r="X4656" s="11">
        <v>6.7</v>
      </c>
      <c r="Y4656" s="11">
        <v>2.35</v>
      </c>
      <c r="Z4656" s="12">
        <v>0</v>
      </c>
    </row>
    <row r="4657" spans="1:26" x14ac:dyDescent="0.25">
      <c r="A4657" s="8" t="s">
        <v>20</v>
      </c>
      <c r="B4657" s="9" t="s">
        <v>5015</v>
      </c>
      <c r="C4657" s="13">
        <v>16</v>
      </c>
      <c r="D4657" s="13">
        <v>95</v>
      </c>
      <c r="E4657" s="13">
        <v>14</v>
      </c>
      <c r="F4657" s="13">
        <v>221</v>
      </c>
      <c r="G4657" s="9" t="s">
        <v>5016</v>
      </c>
      <c r="H4657" s="13">
        <v>284</v>
      </c>
      <c r="I4657" s="13">
        <v>15278</v>
      </c>
      <c r="J4657" s="9" t="s">
        <v>1074</v>
      </c>
      <c r="K4657" s="9" t="s">
        <v>478</v>
      </c>
      <c r="L4657" s="9" t="s">
        <v>2970</v>
      </c>
      <c r="M4657" s="13"/>
      <c r="N4657" s="13"/>
      <c r="O4657" s="9"/>
      <c r="P4657" s="13"/>
      <c r="Q4657" s="13">
        <v>158</v>
      </c>
      <c r="R4657" s="9" t="s">
        <v>25</v>
      </c>
      <c r="S4657" s="9" t="s">
        <v>26</v>
      </c>
      <c r="T4657" s="9" t="s">
        <v>54</v>
      </c>
      <c r="U4657" s="13">
        <v>825000</v>
      </c>
      <c r="V4657" s="13">
        <v>2002</v>
      </c>
      <c r="W4657" s="13">
        <v>234</v>
      </c>
      <c r="X4657" s="13">
        <v>5.6</v>
      </c>
      <c r="Y4657" s="13">
        <v>1.85</v>
      </c>
      <c r="Z4657" s="14">
        <v>409</v>
      </c>
    </row>
    <row r="4658" spans="1:26" x14ac:dyDescent="0.25">
      <c r="A4658" s="5" t="s">
        <v>20</v>
      </c>
      <c r="B4658" s="6" t="s">
        <v>4103</v>
      </c>
      <c r="C4658" s="11">
        <v>68</v>
      </c>
      <c r="D4658" s="11">
        <v>85</v>
      </c>
      <c r="E4658" s="11">
        <v>46</v>
      </c>
      <c r="F4658" s="11">
        <v>141</v>
      </c>
      <c r="G4658" s="6" t="s">
        <v>5017</v>
      </c>
      <c r="H4658" s="11">
        <v>418</v>
      </c>
      <c r="I4658" s="11"/>
      <c r="J4658" s="6" t="s">
        <v>5507</v>
      </c>
      <c r="K4658" s="6" t="s">
        <v>1074</v>
      </c>
      <c r="L4658" s="6" t="s">
        <v>2604</v>
      </c>
      <c r="M4658" s="11"/>
      <c r="N4658" s="11"/>
      <c r="O4658" s="6"/>
      <c r="P4658" s="11"/>
      <c r="Q4658" s="11">
        <v>72</v>
      </c>
      <c r="R4658" s="6" t="s">
        <v>25</v>
      </c>
      <c r="S4658" s="6" t="s">
        <v>34</v>
      </c>
      <c r="T4658" s="6" t="s">
        <v>249</v>
      </c>
      <c r="U4658" s="11">
        <v>500000</v>
      </c>
      <c r="V4658" s="11">
        <v>2006</v>
      </c>
      <c r="W4658" s="11">
        <v>146</v>
      </c>
      <c r="X4658" s="11">
        <v>7</v>
      </c>
      <c r="Y4658" s="11">
        <v>2.35</v>
      </c>
      <c r="Z4658" s="12">
        <v>933</v>
      </c>
    </row>
    <row r="4659" spans="1:26" x14ac:dyDescent="0.25">
      <c r="A4659" s="8" t="s">
        <v>20</v>
      </c>
      <c r="B4659" s="9" t="s">
        <v>4185</v>
      </c>
      <c r="C4659" s="13">
        <v>16</v>
      </c>
      <c r="D4659" s="13">
        <v>86</v>
      </c>
      <c r="E4659" s="13">
        <v>63</v>
      </c>
      <c r="F4659" s="13">
        <v>175</v>
      </c>
      <c r="G4659" s="9" t="s">
        <v>5018</v>
      </c>
      <c r="H4659" s="13">
        <v>489</v>
      </c>
      <c r="I4659" s="13"/>
      <c r="J4659" s="9" t="s">
        <v>497</v>
      </c>
      <c r="K4659" s="9" t="s">
        <v>599</v>
      </c>
      <c r="L4659" s="9" t="s">
        <v>1074</v>
      </c>
      <c r="M4659" s="13" t="s">
        <v>2970</v>
      </c>
      <c r="N4659" s="13"/>
      <c r="O4659" s="9"/>
      <c r="P4659" s="13"/>
      <c r="Q4659" s="13">
        <v>23</v>
      </c>
      <c r="R4659" s="9" t="s">
        <v>25</v>
      </c>
      <c r="S4659" s="9" t="s">
        <v>26</v>
      </c>
      <c r="T4659" s="9" t="s">
        <v>42</v>
      </c>
      <c r="U4659" s="13">
        <v>990000</v>
      </c>
      <c r="V4659" s="13">
        <v>2015</v>
      </c>
      <c r="W4659" s="13">
        <v>207</v>
      </c>
      <c r="X4659" s="13">
        <v>4.9000000000000004</v>
      </c>
      <c r="Y4659" s="13"/>
      <c r="Z4659" s="14">
        <v>549</v>
      </c>
    </row>
    <row r="4660" spans="1:26" x14ac:dyDescent="0.25">
      <c r="A4660" s="5" t="s">
        <v>20</v>
      </c>
      <c r="B4660" s="6" t="s">
        <v>5019</v>
      </c>
      <c r="C4660" s="11">
        <v>7</v>
      </c>
      <c r="D4660" s="11">
        <v>90</v>
      </c>
      <c r="E4660" s="11">
        <v>8</v>
      </c>
      <c r="F4660" s="11">
        <v>487</v>
      </c>
      <c r="G4660" s="6" t="s">
        <v>2330</v>
      </c>
      <c r="H4660" s="11">
        <v>1000</v>
      </c>
      <c r="I4660" s="11"/>
      <c r="J4660" s="6" t="s">
        <v>5505</v>
      </c>
      <c r="K4660" s="6" t="s">
        <v>2604</v>
      </c>
      <c r="L4660" s="6"/>
      <c r="M4660" s="11"/>
      <c r="N4660" s="11"/>
      <c r="O4660" s="6"/>
      <c r="P4660" s="11"/>
      <c r="Q4660" s="11">
        <v>6</v>
      </c>
      <c r="R4660" s="6" t="s">
        <v>25</v>
      </c>
      <c r="S4660" s="6" t="s">
        <v>26</v>
      </c>
      <c r="T4660" s="6" t="s">
        <v>42</v>
      </c>
      <c r="U4660" s="11">
        <v>100000</v>
      </c>
      <c r="V4660" s="11">
        <v>2015</v>
      </c>
      <c r="W4660" s="11">
        <v>806</v>
      </c>
      <c r="X4660" s="11">
        <v>3.2</v>
      </c>
      <c r="Y4660" s="11"/>
      <c r="Z4660" s="12">
        <v>312</v>
      </c>
    </row>
    <row r="4661" spans="1:26" x14ac:dyDescent="0.25">
      <c r="A4661" s="8" t="s">
        <v>20</v>
      </c>
      <c r="B4661" s="9" t="s">
        <v>5020</v>
      </c>
      <c r="C4661" s="13">
        <v>354</v>
      </c>
      <c r="D4661" s="13">
        <v>123</v>
      </c>
      <c r="E4661" s="13">
        <v>0</v>
      </c>
      <c r="F4661" s="13">
        <v>620</v>
      </c>
      <c r="G4661" s="9" t="s">
        <v>5021</v>
      </c>
      <c r="H4661" s="13">
        <v>786</v>
      </c>
      <c r="I4661" s="13">
        <v>7098492</v>
      </c>
      <c r="J4661" s="9" t="s">
        <v>1074</v>
      </c>
      <c r="K4661" s="9" t="s">
        <v>5505</v>
      </c>
      <c r="L4661" s="9"/>
      <c r="M4661" s="13"/>
      <c r="N4661" s="13"/>
      <c r="O4661" s="9"/>
      <c r="P4661" s="13"/>
      <c r="Q4661" s="13">
        <v>264</v>
      </c>
      <c r="R4661" s="9" t="s">
        <v>5005</v>
      </c>
      <c r="S4661" s="9" t="s">
        <v>3210</v>
      </c>
      <c r="T4661" s="9" t="s">
        <v>27</v>
      </c>
      <c r="U4661" s="13">
        <v>500000</v>
      </c>
      <c r="V4661" s="13">
        <v>2011</v>
      </c>
      <c r="W4661" s="13">
        <v>712</v>
      </c>
      <c r="X4661" s="13">
        <v>8.4</v>
      </c>
      <c r="Y4661" s="13">
        <v>1.85</v>
      </c>
      <c r="Z4661" s="14">
        <v>48000</v>
      </c>
    </row>
    <row r="4662" spans="1:26" x14ac:dyDescent="0.25">
      <c r="A4662" s="5" t="s">
        <v>20</v>
      </c>
      <c r="B4662" s="6" t="s">
        <v>5022</v>
      </c>
      <c r="C4662" s="11">
        <v>16</v>
      </c>
      <c r="D4662" s="11">
        <v>93</v>
      </c>
      <c r="E4662" s="11">
        <v>5</v>
      </c>
      <c r="F4662" s="11">
        <v>10</v>
      </c>
      <c r="G4662" s="6" t="s">
        <v>5023</v>
      </c>
      <c r="H4662" s="11">
        <v>49</v>
      </c>
      <c r="I4662" s="11"/>
      <c r="J4662" s="6" t="s">
        <v>2604</v>
      </c>
      <c r="K4662" s="6"/>
      <c r="L4662" s="6"/>
      <c r="M4662" s="11"/>
      <c r="N4662" s="11"/>
      <c r="O4662" s="6"/>
      <c r="P4662" s="11"/>
      <c r="Q4662" s="11">
        <v>6</v>
      </c>
      <c r="R4662" s="6" t="s">
        <v>25</v>
      </c>
      <c r="S4662" s="6" t="s">
        <v>34</v>
      </c>
      <c r="T4662" s="6" t="s">
        <v>42</v>
      </c>
      <c r="U4662" s="11"/>
      <c r="V4662" s="11">
        <v>2009</v>
      </c>
      <c r="W4662" s="11">
        <v>11</v>
      </c>
      <c r="X4662" s="11">
        <v>6.9</v>
      </c>
      <c r="Y4662" s="11"/>
      <c r="Z4662" s="12">
        <v>33</v>
      </c>
    </row>
    <row r="4663" spans="1:26" x14ac:dyDescent="0.25">
      <c r="A4663" s="8" t="s">
        <v>20</v>
      </c>
      <c r="B4663" s="9" t="s">
        <v>4167</v>
      </c>
      <c r="C4663" s="13">
        <v>74</v>
      </c>
      <c r="D4663" s="13">
        <v>88</v>
      </c>
      <c r="E4663" s="13">
        <v>377</v>
      </c>
      <c r="F4663" s="13">
        <v>236</v>
      </c>
      <c r="G4663" s="9" t="s">
        <v>5024</v>
      </c>
      <c r="H4663" s="13">
        <v>529</v>
      </c>
      <c r="I4663" s="13">
        <v>4771000</v>
      </c>
      <c r="J4663" s="9" t="s">
        <v>599</v>
      </c>
      <c r="K4663" s="9" t="s">
        <v>1074</v>
      </c>
      <c r="L4663" s="9"/>
      <c r="M4663" s="13"/>
      <c r="N4663" s="13"/>
      <c r="O4663" s="9"/>
      <c r="P4663" s="13"/>
      <c r="Q4663" s="13">
        <v>174</v>
      </c>
      <c r="R4663" s="9" t="s">
        <v>25</v>
      </c>
      <c r="S4663" s="9" t="s">
        <v>26</v>
      </c>
      <c r="T4663" s="9" t="s">
        <v>249</v>
      </c>
      <c r="U4663" s="13">
        <v>800000</v>
      </c>
      <c r="V4663" s="13">
        <v>1995</v>
      </c>
      <c r="W4663" s="13">
        <v>502</v>
      </c>
      <c r="X4663" s="13">
        <v>7.5</v>
      </c>
      <c r="Y4663" s="13">
        <v>1.85</v>
      </c>
      <c r="Z4663" s="14">
        <v>0</v>
      </c>
    </row>
    <row r="4664" spans="1:26" x14ac:dyDescent="0.25">
      <c r="A4664" s="5" t="s">
        <v>20</v>
      </c>
      <c r="B4664" s="6" t="s">
        <v>4454</v>
      </c>
      <c r="C4664" s="11">
        <v>11</v>
      </c>
      <c r="D4664" s="11">
        <v>114</v>
      </c>
      <c r="E4664" s="11">
        <v>9</v>
      </c>
      <c r="F4664" s="11">
        <v>86</v>
      </c>
      <c r="G4664" s="6" t="s">
        <v>3203</v>
      </c>
      <c r="H4664" s="11">
        <v>159</v>
      </c>
      <c r="I4664" s="11">
        <v>1001437</v>
      </c>
      <c r="J4664" s="6" t="s">
        <v>1074</v>
      </c>
      <c r="K4664" s="6" t="s">
        <v>4459</v>
      </c>
      <c r="L4664" s="6"/>
      <c r="M4664" s="11"/>
      <c r="N4664" s="11"/>
      <c r="O4664" s="6"/>
      <c r="P4664" s="11"/>
      <c r="Q4664" s="11">
        <v>28</v>
      </c>
      <c r="R4664" s="6" t="s">
        <v>25</v>
      </c>
      <c r="S4664" s="6" t="s">
        <v>26</v>
      </c>
      <c r="T4664" s="6" t="s">
        <v>249</v>
      </c>
      <c r="U4664" s="11">
        <v>800000</v>
      </c>
      <c r="V4664" s="11">
        <v>1993</v>
      </c>
      <c r="W4664" s="11">
        <v>143</v>
      </c>
      <c r="X4664" s="11">
        <v>7.2</v>
      </c>
      <c r="Y4664" s="11">
        <v>1.85</v>
      </c>
      <c r="Z4664" s="12">
        <v>81</v>
      </c>
    </row>
    <row r="4665" spans="1:26" x14ac:dyDescent="0.25">
      <c r="A4665" s="8" t="s">
        <v>20</v>
      </c>
      <c r="B4665" s="9" t="s">
        <v>3478</v>
      </c>
      <c r="C4665" s="13">
        <v>59</v>
      </c>
      <c r="D4665" s="13">
        <v>88</v>
      </c>
      <c r="E4665" s="13">
        <v>6</v>
      </c>
      <c r="F4665" s="13">
        <v>68</v>
      </c>
      <c r="G4665" s="9" t="s">
        <v>2749</v>
      </c>
      <c r="H4665" s="13">
        <v>302</v>
      </c>
      <c r="I4665" s="13">
        <v>2073984</v>
      </c>
      <c r="J4665" s="9" t="s">
        <v>1074</v>
      </c>
      <c r="K4665" s="9" t="s">
        <v>4459</v>
      </c>
      <c r="L4665" s="9"/>
      <c r="M4665" s="13"/>
      <c r="N4665" s="13"/>
      <c r="O4665" s="9"/>
      <c r="P4665" s="13"/>
      <c r="Q4665" s="13">
        <v>135</v>
      </c>
      <c r="R4665" s="9" t="s">
        <v>25</v>
      </c>
      <c r="S4665" s="9" t="s">
        <v>538</v>
      </c>
      <c r="T4665" s="9" t="s">
        <v>249</v>
      </c>
      <c r="U4665" s="13">
        <v>800000</v>
      </c>
      <c r="V4665" s="13">
        <v>2002</v>
      </c>
      <c r="W4665" s="13">
        <v>270</v>
      </c>
      <c r="X4665" s="13">
        <v>7.2</v>
      </c>
      <c r="Y4665" s="13">
        <v>1.85</v>
      </c>
      <c r="Z4665" s="14">
        <v>219</v>
      </c>
    </row>
    <row r="4666" spans="1:26" x14ac:dyDescent="0.25">
      <c r="A4666" s="5" t="s">
        <v>309</v>
      </c>
      <c r="B4666" s="6" t="s">
        <v>5025</v>
      </c>
      <c r="C4666" s="11">
        <v>71</v>
      </c>
      <c r="D4666" s="11">
        <v>110</v>
      </c>
      <c r="E4666" s="11">
        <v>21</v>
      </c>
      <c r="F4666" s="11">
        <v>3</v>
      </c>
      <c r="G4666" s="6" t="s">
        <v>5026</v>
      </c>
      <c r="H4666" s="11">
        <v>426</v>
      </c>
      <c r="I4666" s="11">
        <v>9950</v>
      </c>
      <c r="J4666" s="6" t="s">
        <v>5507</v>
      </c>
      <c r="K4666" s="6" t="s">
        <v>1074</v>
      </c>
      <c r="L4666" s="6" t="s">
        <v>4459</v>
      </c>
      <c r="M4666" s="11"/>
      <c r="N4666" s="11"/>
      <c r="O4666" s="6"/>
      <c r="P4666" s="11"/>
      <c r="Q4666" s="11">
        <v>84</v>
      </c>
      <c r="R4666" s="6" t="s">
        <v>2284</v>
      </c>
      <c r="S4666" s="6" t="s">
        <v>318</v>
      </c>
      <c r="T4666" s="6" t="s">
        <v>1430</v>
      </c>
      <c r="U4666" s="11"/>
      <c r="V4666" s="11">
        <v>1929</v>
      </c>
      <c r="W4666" s="11">
        <v>20</v>
      </c>
      <c r="X4666" s="11">
        <v>8</v>
      </c>
      <c r="Y4666" s="11">
        <v>1.33</v>
      </c>
      <c r="Z4666" s="12">
        <v>926</v>
      </c>
    </row>
    <row r="4667" spans="1:26" x14ac:dyDescent="0.25">
      <c r="A4667" s="8" t="s">
        <v>20</v>
      </c>
      <c r="B4667" s="9" t="s">
        <v>5027</v>
      </c>
      <c r="C4667" s="13">
        <v>5</v>
      </c>
      <c r="D4667" s="13">
        <v>95</v>
      </c>
      <c r="E4667" s="13">
        <v>0</v>
      </c>
      <c r="F4667" s="13">
        <v>167</v>
      </c>
      <c r="G4667" s="9" t="s">
        <v>5028</v>
      </c>
      <c r="H4667" s="13">
        <v>940</v>
      </c>
      <c r="I4667" s="13"/>
      <c r="J4667" s="9" t="s">
        <v>1074</v>
      </c>
      <c r="K4667" s="9"/>
      <c r="L4667" s="9"/>
      <c r="M4667" s="13"/>
      <c r="N4667" s="13"/>
      <c r="O4667" s="9"/>
      <c r="P4667" s="13"/>
      <c r="Q4667" s="13">
        <v>1</v>
      </c>
      <c r="R4667" s="9" t="s">
        <v>25</v>
      </c>
      <c r="S4667" s="9" t="s">
        <v>26</v>
      </c>
      <c r="T4667" s="9" t="s">
        <v>42</v>
      </c>
      <c r="U4667" s="13">
        <v>850000</v>
      </c>
      <c r="V4667" s="13">
        <v>2008</v>
      </c>
      <c r="W4667" s="13">
        <v>188</v>
      </c>
      <c r="X4667" s="13">
        <v>7.4</v>
      </c>
      <c r="Y4667" s="13">
        <v>1.78</v>
      </c>
      <c r="Z4667" s="14">
        <v>18</v>
      </c>
    </row>
    <row r="4668" spans="1:26" x14ac:dyDescent="0.25">
      <c r="A4668" s="5" t="s">
        <v>20</v>
      </c>
      <c r="B4668" s="6" t="s">
        <v>5029</v>
      </c>
      <c r="C4668" s="11">
        <v>25</v>
      </c>
      <c r="D4668" s="11">
        <v>83</v>
      </c>
      <c r="E4668" s="11">
        <v>0</v>
      </c>
      <c r="F4668" s="11">
        <v>0</v>
      </c>
      <c r="G4668" s="6" t="s">
        <v>5030</v>
      </c>
      <c r="H4668" s="11">
        <v>24</v>
      </c>
      <c r="I4668" s="11"/>
      <c r="J4668" s="6" t="s">
        <v>1074</v>
      </c>
      <c r="K4668" s="6"/>
      <c r="L4668" s="6"/>
      <c r="M4668" s="11"/>
      <c r="N4668" s="11"/>
      <c r="O4668" s="6"/>
      <c r="P4668" s="11"/>
      <c r="Q4668" s="11">
        <v>11</v>
      </c>
      <c r="R4668" s="6" t="s">
        <v>919</v>
      </c>
      <c r="S4668" s="6" t="s">
        <v>4291</v>
      </c>
      <c r="T4668" s="6" t="s">
        <v>1602</v>
      </c>
      <c r="U4668" s="11">
        <v>800000</v>
      </c>
      <c r="V4668" s="11">
        <v>2004</v>
      </c>
      <c r="W4668" s="11">
        <v>5</v>
      </c>
      <c r="X4668" s="11">
        <v>7.2</v>
      </c>
      <c r="Y4668" s="11"/>
      <c r="Z4668" s="12">
        <v>83</v>
      </c>
    </row>
    <row r="4669" spans="1:26" x14ac:dyDescent="0.25">
      <c r="A4669" s="8" t="s">
        <v>20</v>
      </c>
      <c r="B4669" s="9" t="s">
        <v>1305</v>
      </c>
      <c r="C4669" s="13">
        <v>29</v>
      </c>
      <c r="D4669" s="13">
        <v>104</v>
      </c>
      <c r="E4669" s="13">
        <v>37</v>
      </c>
      <c r="F4669" s="13">
        <v>501</v>
      </c>
      <c r="G4669" s="9" t="s">
        <v>3267</v>
      </c>
      <c r="H4669" s="13">
        <v>574</v>
      </c>
      <c r="I4669" s="13">
        <v>144583</v>
      </c>
      <c r="J4669" s="9" t="s">
        <v>1074</v>
      </c>
      <c r="K4669" s="9" t="s">
        <v>2604</v>
      </c>
      <c r="L4669" s="9"/>
      <c r="M4669" s="13"/>
      <c r="N4669" s="13"/>
      <c r="O4669" s="9"/>
      <c r="P4669" s="13"/>
      <c r="Q4669" s="13">
        <v>79</v>
      </c>
      <c r="R4669" s="9" t="s">
        <v>25</v>
      </c>
      <c r="S4669" s="9" t="s">
        <v>538</v>
      </c>
      <c r="T4669" s="9" t="s">
        <v>249</v>
      </c>
      <c r="U4669" s="13">
        <v>800000</v>
      </c>
      <c r="V4669" s="13">
        <v>1999</v>
      </c>
      <c r="W4669" s="13">
        <v>573</v>
      </c>
      <c r="X4669" s="13">
        <v>6.5</v>
      </c>
      <c r="Y4669" s="13">
        <v>1.85</v>
      </c>
      <c r="Z4669" s="14">
        <v>130</v>
      </c>
    </row>
    <row r="4670" spans="1:26" x14ac:dyDescent="0.25">
      <c r="A4670" s="5" t="s">
        <v>20</v>
      </c>
      <c r="B4670" s="6" t="s">
        <v>5031</v>
      </c>
      <c r="C4670" s="11">
        <v>17</v>
      </c>
      <c r="D4670" s="11">
        <v>94</v>
      </c>
      <c r="E4670" s="11">
        <v>3</v>
      </c>
      <c r="F4670" s="11">
        <v>181</v>
      </c>
      <c r="G4670" s="6" t="s">
        <v>2155</v>
      </c>
      <c r="H4670" s="11">
        <v>262</v>
      </c>
      <c r="I4670" s="11"/>
      <c r="J4670" s="6" t="s">
        <v>5507</v>
      </c>
      <c r="K4670" s="6" t="s">
        <v>1074</v>
      </c>
      <c r="L4670" s="6" t="s">
        <v>4459</v>
      </c>
      <c r="M4670" s="11"/>
      <c r="N4670" s="11"/>
      <c r="O4670" s="6"/>
      <c r="P4670" s="11"/>
      <c r="Q4670" s="11">
        <v>30</v>
      </c>
      <c r="R4670" s="6" t="s">
        <v>25</v>
      </c>
      <c r="S4670" s="6" t="s">
        <v>26</v>
      </c>
      <c r="T4670" s="6" t="s">
        <v>249</v>
      </c>
      <c r="U4670" s="11">
        <v>800000</v>
      </c>
      <c r="V4670" s="11">
        <v>2003</v>
      </c>
      <c r="W4670" s="11">
        <v>262</v>
      </c>
      <c r="X4670" s="11">
        <v>7.2</v>
      </c>
      <c r="Y4670" s="11"/>
      <c r="Z4670" s="12">
        <v>396</v>
      </c>
    </row>
    <row r="4671" spans="1:26" x14ac:dyDescent="0.25">
      <c r="A4671" s="8" t="s">
        <v>20</v>
      </c>
      <c r="B4671" s="9" t="s">
        <v>5032</v>
      </c>
      <c r="C4671" s="13">
        <v>13</v>
      </c>
      <c r="D4671" s="13">
        <v>87</v>
      </c>
      <c r="E4671" s="13">
        <v>0</v>
      </c>
      <c r="F4671" s="13">
        <v>258</v>
      </c>
      <c r="G4671" s="9" t="s">
        <v>2376</v>
      </c>
      <c r="H4671" s="13">
        <v>1000</v>
      </c>
      <c r="I4671" s="13">
        <v>58163</v>
      </c>
      <c r="J4671" s="9" t="s">
        <v>1074</v>
      </c>
      <c r="K4671" s="9"/>
      <c r="L4671" s="9"/>
      <c r="M4671" s="13"/>
      <c r="N4671" s="13"/>
      <c r="O4671" s="9"/>
      <c r="P4671" s="13"/>
      <c r="Q4671" s="13">
        <v>3</v>
      </c>
      <c r="R4671" s="9" t="s">
        <v>25</v>
      </c>
      <c r="S4671" s="9" t="s">
        <v>26</v>
      </c>
      <c r="T4671" s="9" t="s">
        <v>249</v>
      </c>
      <c r="U4671" s="13"/>
      <c r="V4671" s="13">
        <v>2000</v>
      </c>
      <c r="W4671" s="13">
        <v>749</v>
      </c>
      <c r="X4671" s="13">
        <v>4.2</v>
      </c>
      <c r="Y4671" s="13"/>
      <c r="Z4671" s="14">
        <v>4</v>
      </c>
    </row>
    <row r="4672" spans="1:26" x14ac:dyDescent="0.25">
      <c r="A4672" s="5" t="s">
        <v>20</v>
      </c>
      <c r="B4672" s="6" t="s">
        <v>5033</v>
      </c>
      <c r="C4672" s="11">
        <v>6</v>
      </c>
      <c r="D4672" s="11">
        <v>93</v>
      </c>
      <c r="E4672" s="11">
        <v>247</v>
      </c>
      <c r="F4672" s="11">
        <v>152</v>
      </c>
      <c r="G4672" s="6" t="s">
        <v>5034</v>
      </c>
      <c r="H4672" s="11">
        <v>247</v>
      </c>
      <c r="I4672" s="11">
        <v>35688</v>
      </c>
      <c r="J4672" s="6" t="s">
        <v>599</v>
      </c>
      <c r="K4672" s="6"/>
      <c r="L4672" s="6"/>
      <c r="M4672" s="11"/>
      <c r="N4672" s="11"/>
      <c r="O4672" s="6"/>
      <c r="P4672" s="11"/>
      <c r="Q4672" s="11">
        <v>72</v>
      </c>
      <c r="R4672" s="6" t="s">
        <v>25</v>
      </c>
      <c r="S4672" s="6" t="s">
        <v>26</v>
      </c>
      <c r="T4672" s="6" t="s">
        <v>1430</v>
      </c>
      <c r="U4672" s="11">
        <v>600000</v>
      </c>
      <c r="V4672" s="11">
        <v>2014</v>
      </c>
      <c r="W4672" s="11">
        <v>217</v>
      </c>
      <c r="X4672" s="11">
        <v>5.0999999999999996</v>
      </c>
      <c r="Y4672" s="11"/>
      <c r="Z4672" s="12">
        <v>0</v>
      </c>
    </row>
    <row r="4673" spans="1:26" x14ac:dyDescent="0.25">
      <c r="A4673" s="8" t="s">
        <v>20</v>
      </c>
      <c r="B4673" s="9" t="s">
        <v>1502</v>
      </c>
      <c r="C4673" s="13">
        <v>224</v>
      </c>
      <c r="D4673" s="13">
        <v>91</v>
      </c>
      <c r="E4673" s="13">
        <v>75</v>
      </c>
      <c r="F4673" s="13">
        <v>13</v>
      </c>
      <c r="G4673" s="9" t="s">
        <v>5035</v>
      </c>
      <c r="H4673" s="13">
        <v>35</v>
      </c>
      <c r="I4673" s="13">
        <v>41709</v>
      </c>
      <c r="J4673" s="9" t="s">
        <v>599</v>
      </c>
      <c r="K4673" s="9" t="s">
        <v>1786</v>
      </c>
      <c r="L4673" s="9"/>
      <c r="M4673" s="13"/>
      <c r="N4673" s="13"/>
      <c r="O4673" s="9"/>
      <c r="P4673" s="13"/>
      <c r="Q4673" s="13">
        <v>200</v>
      </c>
      <c r="R4673" s="9" t="s">
        <v>3996</v>
      </c>
      <c r="S4673" s="9" t="s">
        <v>3030</v>
      </c>
      <c r="T4673" s="9" t="s">
        <v>1430</v>
      </c>
      <c r="U4673" s="13">
        <v>800000</v>
      </c>
      <c r="V4673" s="13">
        <v>2009</v>
      </c>
      <c r="W4673" s="13">
        <v>16</v>
      </c>
      <c r="X4673" s="13">
        <v>6.4</v>
      </c>
      <c r="Y4673" s="13">
        <v>1.85</v>
      </c>
      <c r="Z4673" s="14">
        <v>23000</v>
      </c>
    </row>
    <row r="4674" spans="1:26" x14ac:dyDescent="0.25">
      <c r="A4674" s="5" t="s">
        <v>20</v>
      </c>
      <c r="B4674" s="6" t="s">
        <v>5036</v>
      </c>
      <c r="C4674" s="11">
        <v>33</v>
      </c>
      <c r="D4674" s="11">
        <v>90</v>
      </c>
      <c r="E4674" s="11">
        <v>38</v>
      </c>
      <c r="F4674" s="11">
        <v>69</v>
      </c>
      <c r="G4674" s="6" t="s">
        <v>2317</v>
      </c>
      <c r="H4674" s="11">
        <v>214</v>
      </c>
      <c r="I4674" s="11">
        <v>1310270</v>
      </c>
      <c r="J4674" s="6" t="s">
        <v>497</v>
      </c>
      <c r="K4674" s="6" t="s">
        <v>378</v>
      </c>
      <c r="L4674" s="6" t="s">
        <v>1074</v>
      </c>
      <c r="M4674" s="11" t="s">
        <v>5508</v>
      </c>
      <c r="N4674" s="11"/>
      <c r="O4674" s="6"/>
      <c r="P4674" s="11"/>
      <c r="Q4674" s="11">
        <v>157</v>
      </c>
      <c r="R4674" s="6" t="s">
        <v>25</v>
      </c>
      <c r="S4674" s="6" t="s">
        <v>26</v>
      </c>
      <c r="T4674" s="6" t="s">
        <v>27</v>
      </c>
      <c r="U4674" s="11">
        <v>780000</v>
      </c>
      <c r="V4674" s="11">
        <v>2003</v>
      </c>
      <c r="W4674" s="11">
        <v>115</v>
      </c>
      <c r="X4674" s="11">
        <v>6.8</v>
      </c>
      <c r="Y4674" s="11"/>
      <c r="Z4674" s="12">
        <v>1000</v>
      </c>
    </row>
    <row r="4675" spans="1:26" x14ac:dyDescent="0.25">
      <c r="A4675" s="8" t="s">
        <v>20</v>
      </c>
      <c r="B4675" s="9" t="s">
        <v>5037</v>
      </c>
      <c r="C4675" s="13">
        <v>1</v>
      </c>
      <c r="D4675" s="13">
        <v>14</v>
      </c>
      <c r="E4675" s="13">
        <v>0</v>
      </c>
      <c r="F4675" s="13">
        <v>37</v>
      </c>
      <c r="G4675" s="9" t="s">
        <v>5038</v>
      </c>
      <c r="H4675" s="13">
        <v>134</v>
      </c>
      <c r="I4675" s="13"/>
      <c r="J4675" s="9" t="s">
        <v>1786</v>
      </c>
      <c r="K4675" s="9" t="s">
        <v>2970</v>
      </c>
      <c r="L4675" s="9" t="s">
        <v>5512</v>
      </c>
      <c r="M4675" s="13" t="s">
        <v>2604</v>
      </c>
      <c r="N4675" s="13"/>
      <c r="O4675" s="9"/>
      <c r="P4675" s="13"/>
      <c r="Q4675" s="13">
        <v>3</v>
      </c>
      <c r="R4675" s="9" t="s">
        <v>25</v>
      </c>
      <c r="S4675" s="9" t="s">
        <v>26</v>
      </c>
      <c r="T4675" s="9" t="s">
        <v>42</v>
      </c>
      <c r="U4675" s="13"/>
      <c r="V4675" s="13">
        <v>2012</v>
      </c>
      <c r="W4675" s="13">
        <v>93</v>
      </c>
      <c r="X4675" s="13">
        <v>6.2</v>
      </c>
      <c r="Y4675" s="13"/>
      <c r="Z4675" s="14">
        <v>14</v>
      </c>
    </row>
    <row r="4676" spans="1:26" x14ac:dyDescent="0.25">
      <c r="A4676" s="5" t="s">
        <v>20</v>
      </c>
      <c r="B4676" s="6" t="s">
        <v>529</v>
      </c>
      <c r="C4676" s="11">
        <v>100</v>
      </c>
      <c r="D4676" s="11">
        <v>112</v>
      </c>
      <c r="E4676" s="11">
        <v>0</v>
      </c>
      <c r="F4676" s="11">
        <v>425</v>
      </c>
      <c r="G4676" s="6" t="s">
        <v>342</v>
      </c>
      <c r="H4676" s="11">
        <v>11000</v>
      </c>
      <c r="I4676" s="11">
        <v>115000000</v>
      </c>
      <c r="J4676" s="6" t="s">
        <v>599</v>
      </c>
      <c r="K4676" s="6" t="s">
        <v>1074</v>
      </c>
      <c r="L4676" s="6" t="s">
        <v>2909</v>
      </c>
      <c r="M4676" s="11"/>
      <c r="N4676" s="11"/>
      <c r="O4676" s="6"/>
      <c r="P4676" s="11"/>
      <c r="Q4676" s="11">
        <v>238</v>
      </c>
      <c r="R4676" s="6" t="s">
        <v>25</v>
      </c>
      <c r="S4676" s="6" t="s">
        <v>26</v>
      </c>
      <c r="T4676" s="6" t="s">
        <v>54</v>
      </c>
      <c r="U4676" s="11">
        <v>777000</v>
      </c>
      <c r="V4676" s="11">
        <v>1973</v>
      </c>
      <c r="W4676" s="11">
        <v>2000</v>
      </c>
      <c r="X4676" s="11">
        <v>7.5</v>
      </c>
      <c r="Y4676" s="11">
        <v>2.35</v>
      </c>
      <c r="Z4676" s="12">
        <v>0</v>
      </c>
    </row>
    <row r="4677" spans="1:26" x14ac:dyDescent="0.25">
      <c r="A4677" s="8" t="s">
        <v>20</v>
      </c>
      <c r="B4677" s="9" t="s">
        <v>4759</v>
      </c>
      <c r="C4677" s="13">
        <v>21</v>
      </c>
      <c r="D4677" s="13">
        <v>75</v>
      </c>
      <c r="E4677" s="13">
        <v>21</v>
      </c>
      <c r="F4677" s="13">
        <v>0</v>
      </c>
      <c r="G4677" s="9" t="s">
        <v>5039</v>
      </c>
      <c r="H4677" s="13">
        <v>25</v>
      </c>
      <c r="I4677" s="13"/>
      <c r="J4677" s="9" t="s">
        <v>41</v>
      </c>
      <c r="K4677" s="9" t="s">
        <v>5508</v>
      </c>
      <c r="L4677" s="9"/>
      <c r="M4677" s="13"/>
      <c r="N4677" s="13"/>
      <c r="O4677" s="9"/>
      <c r="P4677" s="13"/>
      <c r="Q4677" s="13">
        <v>24</v>
      </c>
      <c r="R4677" s="9" t="s">
        <v>25</v>
      </c>
      <c r="S4677" s="9" t="s">
        <v>26</v>
      </c>
      <c r="T4677" s="9" t="s">
        <v>42</v>
      </c>
      <c r="U4677" s="13">
        <v>750000</v>
      </c>
      <c r="V4677" s="13">
        <v>2006</v>
      </c>
      <c r="W4677" s="13">
        <v>0</v>
      </c>
      <c r="X4677" s="13">
        <v>7.7</v>
      </c>
      <c r="Y4677" s="13">
        <v>1.78</v>
      </c>
      <c r="Z4677" s="14">
        <v>274</v>
      </c>
    </row>
    <row r="4678" spans="1:26" x14ac:dyDescent="0.25">
      <c r="A4678" s="5" t="s">
        <v>20</v>
      </c>
      <c r="B4678" s="6" t="s">
        <v>5040</v>
      </c>
      <c r="C4678" s="11">
        <v>82</v>
      </c>
      <c r="D4678" s="11">
        <v>86</v>
      </c>
      <c r="E4678" s="11">
        <v>8</v>
      </c>
      <c r="F4678" s="11">
        <v>357</v>
      </c>
      <c r="G4678" s="6" t="s">
        <v>3728</v>
      </c>
      <c r="H4678" s="11">
        <v>2000</v>
      </c>
      <c r="I4678" s="11">
        <v>5518918</v>
      </c>
      <c r="J4678" s="6" t="s">
        <v>497</v>
      </c>
      <c r="K4678" s="6" t="s">
        <v>378</v>
      </c>
      <c r="L4678" s="6" t="s">
        <v>2809</v>
      </c>
      <c r="M4678" s="11" t="s">
        <v>599</v>
      </c>
      <c r="N4678" s="11" t="s">
        <v>478</v>
      </c>
      <c r="O4678" s="6" t="s">
        <v>2970</v>
      </c>
      <c r="P4678" s="11"/>
      <c r="Q4678" s="11">
        <v>73</v>
      </c>
      <c r="R4678" s="6" t="s">
        <v>25</v>
      </c>
      <c r="S4678" s="6" t="s">
        <v>26</v>
      </c>
      <c r="T4678" s="6" t="s">
        <v>249</v>
      </c>
      <c r="U4678" s="11">
        <v>750000</v>
      </c>
      <c r="V4678" s="11">
        <v>2007</v>
      </c>
      <c r="W4678" s="11">
        <v>424</v>
      </c>
      <c r="X4678" s="11">
        <v>6.9</v>
      </c>
      <c r="Y4678" s="11">
        <v>1.85</v>
      </c>
      <c r="Z4678" s="12">
        <v>307</v>
      </c>
    </row>
    <row r="4679" spans="1:26" x14ac:dyDescent="0.25">
      <c r="A4679" s="8" t="s">
        <v>20</v>
      </c>
      <c r="B4679" s="9" t="s">
        <v>107</v>
      </c>
      <c r="C4679" s="13">
        <v>271</v>
      </c>
      <c r="D4679" s="13">
        <v>86</v>
      </c>
      <c r="E4679" s="13">
        <v>365</v>
      </c>
      <c r="F4679" s="13">
        <v>522</v>
      </c>
      <c r="G4679" s="9" t="s">
        <v>2652</v>
      </c>
      <c r="H4679" s="13">
        <v>934</v>
      </c>
      <c r="I4679" s="13">
        <v>4007792</v>
      </c>
      <c r="J4679" s="9" t="s">
        <v>599</v>
      </c>
      <c r="K4679" s="9" t="s">
        <v>1074</v>
      </c>
      <c r="L4679" s="9" t="s">
        <v>4459</v>
      </c>
      <c r="M4679" s="13"/>
      <c r="N4679" s="13"/>
      <c r="O4679" s="9"/>
      <c r="P4679" s="13"/>
      <c r="Q4679" s="13">
        <v>260</v>
      </c>
      <c r="R4679" s="9" t="s">
        <v>25</v>
      </c>
      <c r="S4679" s="9" t="s">
        <v>26</v>
      </c>
      <c r="T4679" s="9" t="s">
        <v>249</v>
      </c>
      <c r="U4679" s="13">
        <v>750000</v>
      </c>
      <c r="V4679" s="13">
        <v>2012</v>
      </c>
      <c r="W4679" s="13">
        <v>830</v>
      </c>
      <c r="X4679" s="13">
        <v>7</v>
      </c>
      <c r="Y4679" s="13">
        <v>2.35</v>
      </c>
      <c r="Z4679" s="14">
        <v>31000</v>
      </c>
    </row>
    <row r="4680" spans="1:26" x14ac:dyDescent="0.25">
      <c r="A4680" s="5" t="s">
        <v>20</v>
      </c>
      <c r="B4680" s="6" t="s">
        <v>4487</v>
      </c>
      <c r="C4680" s="11">
        <v>5</v>
      </c>
      <c r="D4680" s="11">
        <v>89</v>
      </c>
      <c r="E4680" s="11">
        <v>15</v>
      </c>
      <c r="F4680" s="11">
        <v>95</v>
      </c>
      <c r="G4680" s="6" t="s">
        <v>764</v>
      </c>
      <c r="H4680" s="11">
        <v>312</v>
      </c>
      <c r="I4680" s="11">
        <v>7705974</v>
      </c>
      <c r="J4680" s="6" t="s">
        <v>599</v>
      </c>
      <c r="K4680" s="6" t="s">
        <v>41</v>
      </c>
      <c r="L4680" s="6"/>
      <c r="M4680" s="11"/>
      <c r="N4680" s="11"/>
      <c r="O4680" s="6"/>
      <c r="P4680" s="11"/>
      <c r="Q4680" s="11">
        <v>8</v>
      </c>
      <c r="R4680" s="6" t="s">
        <v>25</v>
      </c>
      <c r="S4680" s="6" t="s">
        <v>26</v>
      </c>
      <c r="T4680" s="6" t="s">
        <v>249</v>
      </c>
      <c r="U4680" s="11"/>
      <c r="V4680" s="11">
        <v>2011</v>
      </c>
      <c r="W4680" s="11">
        <v>135</v>
      </c>
      <c r="X4680" s="11">
        <v>7.5</v>
      </c>
      <c r="Y4680" s="11">
        <v>1.85</v>
      </c>
      <c r="Z4680" s="12">
        <v>614</v>
      </c>
    </row>
    <row r="4681" spans="1:26" x14ac:dyDescent="0.25">
      <c r="A4681" s="8" t="s">
        <v>20</v>
      </c>
      <c r="B4681" s="9" t="s">
        <v>5041</v>
      </c>
      <c r="C4681" s="13">
        <v>255</v>
      </c>
      <c r="D4681" s="13">
        <v>95</v>
      </c>
      <c r="E4681" s="13">
        <v>214</v>
      </c>
      <c r="F4681" s="13">
        <v>246</v>
      </c>
      <c r="G4681" s="9" t="s">
        <v>2625</v>
      </c>
      <c r="H4681" s="13">
        <v>513</v>
      </c>
      <c r="I4681" s="13">
        <v>26297</v>
      </c>
      <c r="J4681" s="9" t="s">
        <v>5507</v>
      </c>
      <c r="K4681" s="9" t="s">
        <v>1786</v>
      </c>
      <c r="L4681" s="9" t="s">
        <v>2604</v>
      </c>
      <c r="M4681" s="13"/>
      <c r="N4681" s="13"/>
      <c r="O4681" s="9"/>
      <c r="P4681" s="13"/>
      <c r="Q4681" s="13">
        <v>209</v>
      </c>
      <c r="R4681" s="9" t="s">
        <v>25</v>
      </c>
      <c r="S4681" s="9" t="s">
        <v>34</v>
      </c>
      <c r="T4681" s="9" t="s">
        <v>1430</v>
      </c>
      <c r="U4681" s="13">
        <v>500000</v>
      </c>
      <c r="V4681" s="13">
        <v>2011</v>
      </c>
      <c r="W4681" s="13">
        <v>257</v>
      </c>
      <c r="X4681" s="13">
        <v>6.3</v>
      </c>
      <c r="Y4681" s="13">
        <v>2.35</v>
      </c>
      <c r="Z4681" s="14">
        <v>0</v>
      </c>
    </row>
    <row r="4682" spans="1:26" x14ac:dyDescent="0.25">
      <c r="A4682" s="5" t="s">
        <v>20</v>
      </c>
      <c r="B4682" s="6" t="s">
        <v>4938</v>
      </c>
      <c r="C4682" s="11">
        <v>292</v>
      </c>
      <c r="D4682" s="11">
        <v>101</v>
      </c>
      <c r="E4682" s="11">
        <v>243</v>
      </c>
      <c r="F4682" s="11">
        <v>74</v>
      </c>
      <c r="G4682" s="6" t="s">
        <v>5042</v>
      </c>
      <c r="H4682" s="11">
        <v>969</v>
      </c>
      <c r="I4682" s="11">
        <v>77501</v>
      </c>
      <c r="J4682" s="6" t="s">
        <v>1786</v>
      </c>
      <c r="K4682" s="6"/>
      <c r="L4682" s="6"/>
      <c r="M4682" s="11"/>
      <c r="N4682" s="11"/>
      <c r="O4682" s="6"/>
      <c r="P4682" s="11"/>
      <c r="Q4682" s="11">
        <v>247</v>
      </c>
      <c r="R4682" s="6" t="s">
        <v>25</v>
      </c>
      <c r="S4682" s="6" t="s">
        <v>26</v>
      </c>
      <c r="T4682" s="6" t="s">
        <v>249</v>
      </c>
      <c r="U4682" s="11">
        <v>750000</v>
      </c>
      <c r="V4682" s="11">
        <v>2011</v>
      </c>
      <c r="W4682" s="11">
        <v>128</v>
      </c>
      <c r="X4682" s="11">
        <v>5.5</v>
      </c>
      <c r="Y4682" s="11">
        <v>2.35</v>
      </c>
      <c r="Z4682" s="12">
        <v>0</v>
      </c>
    </row>
    <row r="4683" spans="1:26" x14ac:dyDescent="0.25">
      <c r="A4683" s="8" t="s">
        <v>20</v>
      </c>
      <c r="B4683" s="9" t="s">
        <v>1169</v>
      </c>
      <c r="C4683" s="13">
        <v>178</v>
      </c>
      <c r="D4683" s="13">
        <v>89</v>
      </c>
      <c r="E4683" s="13">
        <v>687</v>
      </c>
      <c r="F4683" s="13">
        <v>389</v>
      </c>
      <c r="G4683" s="9" t="s">
        <v>1908</v>
      </c>
      <c r="H4683" s="13">
        <v>10000</v>
      </c>
      <c r="I4683" s="13">
        <v>42638165</v>
      </c>
      <c r="J4683" s="9" t="s">
        <v>1074</v>
      </c>
      <c r="K4683" s="9" t="s">
        <v>478</v>
      </c>
      <c r="L4683" s="9" t="s">
        <v>1786</v>
      </c>
      <c r="M4683" s="13" t="s">
        <v>5505</v>
      </c>
      <c r="N4683" s="13" t="s">
        <v>2604</v>
      </c>
      <c r="O4683" s="9"/>
      <c r="P4683" s="13"/>
      <c r="Q4683" s="13">
        <v>230</v>
      </c>
      <c r="R4683" s="9" t="s">
        <v>25</v>
      </c>
      <c r="S4683" s="9" t="s">
        <v>26</v>
      </c>
      <c r="T4683" s="9" t="s">
        <v>27</v>
      </c>
      <c r="U4683" s="13">
        <v>16000000</v>
      </c>
      <c r="V4683" s="13">
        <v>2009</v>
      </c>
      <c r="W4683" s="13">
        <v>787</v>
      </c>
      <c r="X4683" s="13">
        <v>4.8</v>
      </c>
      <c r="Y4683" s="13">
        <v>2.35</v>
      </c>
      <c r="Z4683" s="14">
        <v>0</v>
      </c>
    </row>
    <row r="4684" spans="1:26" x14ac:dyDescent="0.25">
      <c r="A4684" s="5" t="s">
        <v>20</v>
      </c>
      <c r="B4684" s="6" t="s">
        <v>2439</v>
      </c>
      <c r="C4684" s="11">
        <v>120</v>
      </c>
      <c r="D4684" s="11">
        <v>106</v>
      </c>
      <c r="E4684" s="11">
        <v>973</v>
      </c>
      <c r="F4684" s="11">
        <v>48</v>
      </c>
      <c r="G4684" s="6" t="s">
        <v>5043</v>
      </c>
      <c r="H4684" s="11">
        <v>319</v>
      </c>
      <c r="I4684" s="11"/>
      <c r="J4684" s="6" t="s">
        <v>1074</v>
      </c>
      <c r="K4684" s="6"/>
      <c r="L4684" s="6"/>
      <c r="M4684" s="11"/>
      <c r="N4684" s="11"/>
      <c r="O4684" s="6"/>
      <c r="P4684" s="11"/>
      <c r="Q4684" s="11">
        <v>101</v>
      </c>
      <c r="R4684" s="6" t="s">
        <v>2495</v>
      </c>
      <c r="S4684" s="6" t="s">
        <v>1943</v>
      </c>
      <c r="T4684" s="6" t="s">
        <v>249</v>
      </c>
      <c r="U4684" s="11">
        <v>750000</v>
      </c>
      <c r="V4684" s="11">
        <v>1970</v>
      </c>
      <c r="W4684" s="11">
        <v>90</v>
      </c>
      <c r="X4684" s="11">
        <v>8.1</v>
      </c>
      <c r="Y4684" s="11">
        <v>1.66</v>
      </c>
      <c r="Z4684" s="12">
        <v>0</v>
      </c>
    </row>
    <row r="4685" spans="1:26" x14ac:dyDescent="0.25">
      <c r="A4685" s="8" t="s">
        <v>20</v>
      </c>
      <c r="B4685" s="9" t="s">
        <v>822</v>
      </c>
      <c r="C4685" s="13">
        <v>31</v>
      </c>
      <c r="D4685" s="13">
        <v>88</v>
      </c>
      <c r="E4685" s="13">
        <v>168</v>
      </c>
      <c r="F4685" s="13">
        <v>21</v>
      </c>
      <c r="G4685" s="9" t="s">
        <v>5044</v>
      </c>
      <c r="H4685" s="13">
        <v>108</v>
      </c>
      <c r="I4685" s="13">
        <v>47329</v>
      </c>
      <c r="J4685" s="9" t="s">
        <v>1074</v>
      </c>
      <c r="K4685" s="9"/>
      <c r="L4685" s="9"/>
      <c r="M4685" s="13"/>
      <c r="N4685" s="13"/>
      <c r="O4685" s="9"/>
      <c r="P4685" s="13"/>
      <c r="Q4685" s="13">
        <v>31</v>
      </c>
      <c r="R4685" s="9" t="s">
        <v>25</v>
      </c>
      <c r="S4685" s="9" t="s">
        <v>26</v>
      </c>
      <c r="T4685" s="9" t="s">
        <v>249</v>
      </c>
      <c r="U4685" s="13">
        <v>750000</v>
      </c>
      <c r="V4685" s="13">
        <v>2002</v>
      </c>
      <c r="W4685" s="13">
        <v>72</v>
      </c>
      <c r="X4685" s="13">
        <v>6.6</v>
      </c>
      <c r="Y4685" s="13">
        <v>1.78</v>
      </c>
      <c r="Z4685" s="14">
        <v>163</v>
      </c>
    </row>
    <row r="4686" spans="1:26" x14ac:dyDescent="0.25">
      <c r="A4686" s="5" t="s">
        <v>20</v>
      </c>
      <c r="B4686" s="6" t="s">
        <v>5045</v>
      </c>
      <c r="C4686" s="11">
        <v>114</v>
      </c>
      <c r="D4686" s="11">
        <v>99</v>
      </c>
      <c r="E4686" s="11">
        <v>4</v>
      </c>
      <c r="F4686" s="11">
        <v>201</v>
      </c>
      <c r="G4686" s="6" t="s">
        <v>5046</v>
      </c>
      <c r="H4686" s="11">
        <v>1000</v>
      </c>
      <c r="I4686" s="11">
        <v>18378</v>
      </c>
      <c r="J4686" s="6" t="s">
        <v>5507</v>
      </c>
      <c r="K4686" s="6" t="s">
        <v>1074</v>
      </c>
      <c r="L4686" s="6" t="s">
        <v>1786</v>
      </c>
      <c r="M4686" s="11" t="s">
        <v>2604</v>
      </c>
      <c r="N4686" s="11"/>
      <c r="O4686" s="6"/>
      <c r="P4686" s="11"/>
      <c r="Q4686" s="11">
        <v>74</v>
      </c>
      <c r="R4686" s="6" t="s">
        <v>25</v>
      </c>
      <c r="S4686" s="6" t="s">
        <v>34</v>
      </c>
      <c r="T4686" s="6" t="s">
        <v>249</v>
      </c>
      <c r="U4686" s="11">
        <v>900000</v>
      </c>
      <c r="V4686" s="11">
        <v>2008</v>
      </c>
      <c r="W4686" s="11">
        <v>233</v>
      </c>
      <c r="X4686" s="11">
        <v>5.2</v>
      </c>
      <c r="Y4686" s="11">
        <v>1.85</v>
      </c>
      <c r="Z4686" s="12">
        <v>0</v>
      </c>
    </row>
    <row r="4687" spans="1:26" x14ac:dyDescent="0.25">
      <c r="A4687" s="8" t="s">
        <v>20</v>
      </c>
      <c r="B4687" s="9" t="s">
        <v>2163</v>
      </c>
      <c r="C4687" s="13">
        <v>233</v>
      </c>
      <c r="D4687" s="13">
        <v>90</v>
      </c>
      <c r="E4687" s="13">
        <v>129</v>
      </c>
      <c r="F4687" s="13">
        <v>280</v>
      </c>
      <c r="G4687" s="9" t="s">
        <v>4708</v>
      </c>
      <c r="H4687" s="13">
        <v>935</v>
      </c>
      <c r="I4687" s="13"/>
      <c r="J4687" s="9" t="s">
        <v>1786</v>
      </c>
      <c r="K4687" s="9"/>
      <c r="L4687" s="9"/>
      <c r="M4687" s="13"/>
      <c r="N4687" s="13"/>
      <c r="O4687" s="9"/>
      <c r="P4687" s="13"/>
      <c r="Q4687" s="13">
        <v>129</v>
      </c>
      <c r="R4687" s="9" t="s">
        <v>25</v>
      </c>
      <c r="S4687" s="9" t="s">
        <v>26</v>
      </c>
      <c r="T4687" s="9" t="s">
        <v>249</v>
      </c>
      <c r="U4687" s="13">
        <v>750000</v>
      </c>
      <c r="V4687" s="13">
        <v>2006</v>
      </c>
      <c r="W4687" s="13">
        <v>611</v>
      </c>
      <c r="X4687" s="13">
        <v>5.6</v>
      </c>
      <c r="Y4687" s="13">
        <v>2.35</v>
      </c>
      <c r="Z4687" s="14">
        <v>2000</v>
      </c>
    </row>
    <row r="4688" spans="1:26" x14ac:dyDescent="0.25">
      <c r="A4688" s="5" t="s">
        <v>20</v>
      </c>
      <c r="B4688" s="6" t="s">
        <v>5048</v>
      </c>
      <c r="C4688" s="11">
        <v>8</v>
      </c>
      <c r="D4688" s="11">
        <v>95</v>
      </c>
      <c r="E4688" s="11">
        <v>3</v>
      </c>
      <c r="F4688" s="11">
        <v>118</v>
      </c>
      <c r="G4688" s="6" t="s">
        <v>5049</v>
      </c>
      <c r="H4688" s="11">
        <v>717</v>
      </c>
      <c r="I4688" s="11"/>
      <c r="J4688" s="6" t="s">
        <v>1786</v>
      </c>
      <c r="K4688" s="6"/>
      <c r="L4688" s="6"/>
      <c r="M4688" s="11"/>
      <c r="N4688" s="11"/>
      <c r="O4688" s="6"/>
      <c r="P4688" s="11"/>
      <c r="Q4688" s="11">
        <v>30</v>
      </c>
      <c r="R4688" s="6" t="s">
        <v>25</v>
      </c>
      <c r="S4688" s="6" t="s">
        <v>26</v>
      </c>
      <c r="T4688" s="6" t="s">
        <v>249</v>
      </c>
      <c r="U4688" s="11">
        <v>750000</v>
      </c>
      <c r="V4688" s="11">
        <v>2009</v>
      </c>
      <c r="W4688" s="11">
        <v>134</v>
      </c>
      <c r="X4688" s="11">
        <v>3.1</v>
      </c>
      <c r="Y4688" s="11">
        <v>1.85</v>
      </c>
      <c r="Z4688" s="12">
        <v>128</v>
      </c>
    </row>
    <row r="4689" spans="1:26" x14ac:dyDescent="0.25">
      <c r="A4689" s="8" t="s">
        <v>309</v>
      </c>
      <c r="B4689" s="9" t="s">
        <v>3946</v>
      </c>
      <c r="C4689" s="13">
        <v>153</v>
      </c>
      <c r="D4689" s="13">
        <v>85</v>
      </c>
      <c r="E4689" s="13">
        <v>160</v>
      </c>
      <c r="F4689" s="13">
        <v>433</v>
      </c>
      <c r="G4689" s="9" t="s">
        <v>4279</v>
      </c>
      <c r="H4689" s="13">
        <v>998</v>
      </c>
      <c r="I4689" s="13"/>
      <c r="J4689" s="9" t="s">
        <v>2604</v>
      </c>
      <c r="K4689" s="9" t="s">
        <v>3495</v>
      </c>
      <c r="L4689" s="9"/>
      <c r="M4689" s="13"/>
      <c r="N4689" s="13"/>
      <c r="O4689" s="9"/>
      <c r="P4689" s="13"/>
      <c r="Q4689" s="13">
        <v>333</v>
      </c>
      <c r="R4689" s="9" t="s">
        <v>25</v>
      </c>
      <c r="S4689" s="9" t="s">
        <v>26</v>
      </c>
      <c r="T4689" s="9" t="s">
        <v>54</v>
      </c>
      <c r="U4689" s="13">
        <v>750000</v>
      </c>
      <c r="V4689" s="13">
        <v>1952</v>
      </c>
      <c r="W4689" s="13">
        <v>575</v>
      </c>
      <c r="X4689" s="13">
        <v>8.1</v>
      </c>
      <c r="Y4689" s="13">
        <v>1.37</v>
      </c>
      <c r="Z4689" s="14">
        <v>3000</v>
      </c>
    </row>
    <row r="4690" spans="1:26" x14ac:dyDescent="0.25">
      <c r="A4690" s="5" t="s">
        <v>20</v>
      </c>
      <c r="B4690" s="6" t="s">
        <v>3736</v>
      </c>
      <c r="C4690" s="11">
        <v>53</v>
      </c>
      <c r="D4690" s="11">
        <v>170</v>
      </c>
      <c r="E4690" s="11">
        <v>23</v>
      </c>
      <c r="F4690" s="11">
        <v>2</v>
      </c>
      <c r="G4690" s="6" t="s">
        <v>5050</v>
      </c>
      <c r="H4690" s="11">
        <v>7</v>
      </c>
      <c r="I4690" s="11">
        <v>7830611</v>
      </c>
      <c r="J4690" s="6" t="s">
        <v>41</v>
      </c>
      <c r="K4690" s="6" t="s">
        <v>1074</v>
      </c>
      <c r="L4690" s="6" t="s">
        <v>5506</v>
      </c>
      <c r="M4690" s="11"/>
      <c r="N4690" s="11"/>
      <c r="O4690" s="6"/>
      <c r="P4690" s="11"/>
      <c r="Q4690" s="11">
        <v>74</v>
      </c>
      <c r="R4690" s="6" t="s">
        <v>25</v>
      </c>
      <c r="S4690" s="6" t="s">
        <v>26</v>
      </c>
      <c r="T4690" s="6" t="s">
        <v>27</v>
      </c>
      <c r="U4690" s="11">
        <v>700000</v>
      </c>
      <c r="V4690" s="11">
        <v>1994</v>
      </c>
      <c r="W4690" s="11">
        <v>6</v>
      </c>
      <c r="X4690" s="11">
        <v>8.3000000000000007</v>
      </c>
      <c r="Y4690" s="11">
        <v>1.33</v>
      </c>
      <c r="Z4690" s="12">
        <v>0</v>
      </c>
    </row>
    <row r="4691" spans="1:26" x14ac:dyDescent="0.25">
      <c r="A4691" s="8" t="s">
        <v>20</v>
      </c>
      <c r="B4691" s="9" t="s">
        <v>5051</v>
      </c>
      <c r="C4691" s="13">
        <v>49</v>
      </c>
      <c r="D4691" s="13">
        <v>86</v>
      </c>
      <c r="E4691" s="13">
        <v>30</v>
      </c>
      <c r="F4691" s="13">
        <v>14</v>
      </c>
      <c r="G4691" s="9" t="s">
        <v>5052</v>
      </c>
      <c r="H4691" s="13">
        <v>262</v>
      </c>
      <c r="I4691" s="13">
        <v>3278611</v>
      </c>
      <c r="J4691" s="9" t="s">
        <v>41</v>
      </c>
      <c r="K4691" s="9" t="s">
        <v>2909</v>
      </c>
      <c r="L4691" s="9"/>
      <c r="M4691" s="13"/>
      <c r="N4691" s="13"/>
      <c r="O4691" s="9"/>
      <c r="P4691" s="13"/>
      <c r="Q4691" s="13">
        <v>46</v>
      </c>
      <c r="R4691" s="9" t="s">
        <v>25</v>
      </c>
      <c r="S4691" s="9" t="s">
        <v>26</v>
      </c>
      <c r="T4691" s="9" t="s">
        <v>27</v>
      </c>
      <c r="U4691" s="13"/>
      <c r="V4691" s="13">
        <v>2005</v>
      </c>
      <c r="W4691" s="13">
        <v>23</v>
      </c>
      <c r="X4691" s="13">
        <v>7.1</v>
      </c>
      <c r="Y4691" s="13">
        <v>1.33</v>
      </c>
      <c r="Z4691" s="14">
        <v>903</v>
      </c>
    </row>
    <row r="4692" spans="1:26" x14ac:dyDescent="0.25">
      <c r="A4692" s="5" t="s">
        <v>20</v>
      </c>
      <c r="B4692" s="6" t="s">
        <v>133</v>
      </c>
      <c r="C4692" s="11">
        <v>4</v>
      </c>
      <c r="D4692" s="11" t="s">
        <v>5527</v>
      </c>
      <c r="E4692" s="11">
        <v>364</v>
      </c>
      <c r="F4692" s="11">
        <v>567</v>
      </c>
      <c r="G4692" s="6" t="s">
        <v>63</v>
      </c>
      <c r="H4692" s="11">
        <v>22000</v>
      </c>
      <c r="I4692" s="11"/>
      <c r="J4692" s="6" t="s">
        <v>497</v>
      </c>
      <c r="K4692" s="6" t="s">
        <v>378</v>
      </c>
      <c r="L4692" s="6" t="s">
        <v>478</v>
      </c>
      <c r="M4692" s="11" t="s">
        <v>2970</v>
      </c>
      <c r="N4692" s="11"/>
      <c r="O4692" s="6"/>
      <c r="P4692" s="11"/>
      <c r="Q4692" s="11">
        <v>11</v>
      </c>
      <c r="R4692" s="6" t="s">
        <v>25</v>
      </c>
      <c r="S4692" s="6" t="s">
        <v>26</v>
      </c>
      <c r="T4692" s="6" t="s">
        <v>42</v>
      </c>
      <c r="U4692" s="11"/>
      <c r="V4692" s="11">
        <v>2014</v>
      </c>
      <c r="W4692" s="11">
        <v>4000</v>
      </c>
      <c r="X4692" s="11">
        <v>8.1</v>
      </c>
      <c r="Y4692" s="11"/>
      <c r="Z4692" s="12">
        <v>1000</v>
      </c>
    </row>
    <row r="4693" spans="1:26" x14ac:dyDescent="0.25">
      <c r="A4693" s="8" t="s">
        <v>20</v>
      </c>
      <c r="B4693" s="9" t="s">
        <v>4076</v>
      </c>
      <c r="C4693" s="13">
        <v>64</v>
      </c>
      <c r="D4693" s="13">
        <v>97</v>
      </c>
      <c r="E4693" s="13">
        <v>52</v>
      </c>
      <c r="F4693" s="13">
        <v>36</v>
      </c>
      <c r="G4693" s="9" t="s">
        <v>1643</v>
      </c>
      <c r="H4693" s="13">
        <v>80</v>
      </c>
      <c r="I4693" s="13">
        <v>1141829</v>
      </c>
      <c r="J4693" s="9" t="s">
        <v>5507</v>
      </c>
      <c r="K4693" s="9" t="s">
        <v>1074</v>
      </c>
      <c r="L4693" s="9"/>
      <c r="M4693" s="13"/>
      <c r="N4693" s="13"/>
      <c r="O4693" s="9"/>
      <c r="P4693" s="13"/>
      <c r="Q4693" s="13">
        <v>109</v>
      </c>
      <c r="R4693" s="9" t="s">
        <v>25</v>
      </c>
      <c r="S4693" s="9" t="s">
        <v>26</v>
      </c>
      <c r="T4693" s="9" t="s">
        <v>1854</v>
      </c>
      <c r="U4693" s="13">
        <v>700000</v>
      </c>
      <c r="V4693" s="13">
        <v>2001</v>
      </c>
      <c r="W4693" s="13">
        <v>67</v>
      </c>
      <c r="X4693" s="13">
        <v>7.2</v>
      </c>
      <c r="Y4693" s="13">
        <v>1.85</v>
      </c>
      <c r="Z4693" s="14">
        <v>420</v>
      </c>
    </row>
    <row r="4694" spans="1:26" x14ac:dyDescent="0.25">
      <c r="A4694" s="5" t="s">
        <v>20</v>
      </c>
      <c r="B4694" s="6" t="s">
        <v>5053</v>
      </c>
      <c r="C4694" s="11">
        <v>23</v>
      </c>
      <c r="D4694" s="11">
        <v>104</v>
      </c>
      <c r="E4694" s="11">
        <v>0</v>
      </c>
      <c r="F4694" s="11">
        <v>195</v>
      </c>
      <c r="G4694" s="6" t="s">
        <v>5054</v>
      </c>
      <c r="H4694" s="11">
        <v>601</v>
      </c>
      <c r="I4694" s="11"/>
      <c r="J4694" s="6" t="s">
        <v>1074</v>
      </c>
      <c r="K4694" s="6" t="s">
        <v>5505</v>
      </c>
      <c r="L4694" s="6" t="s">
        <v>2604</v>
      </c>
      <c r="M4694" s="11"/>
      <c r="N4694" s="11"/>
      <c r="O4694" s="6"/>
      <c r="P4694" s="11"/>
      <c r="Q4694" s="11">
        <v>17</v>
      </c>
      <c r="R4694" s="6" t="s">
        <v>25</v>
      </c>
      <c r="S4694" s="6" t="s">
        <v>26</v>
      </c>
      <c r="T4694" s="6" t="s">
        <v>27</v>
      </c>
      <c r="U4694" s="11">
        <v>1000000</v>
      </c>
      <c r="V4694" s="11">
        <v>2014</v>
      </c>
      <c r="W4694" s="11">
        <v>524</v>
      </c>
      <c r="X4694" s="11">
        <v>6.3</v>
      </c>
      <c r="Y4694" s="11">
        <v>2.35</v>
      </c>
      <c r="Z4694" s="12">
        <v>523</v>
      </c>
    </row>
    <row r="4695" spans="1:26" x14ac:dyDescent="0.25">
      <c r="A4695" s="8" t="s">
        <v>20</v>
      </c>
      <c r="B4695" s="9" t="s">
        <v>5055</v>
      </c>
      <c r="C4695" s="13">
        <v>8</v>
      </c>
      <c r="D4695" s="13">
        <v>88</v>
      </c>
      <c r="E4695" s="13">
        <v>0</v>
      </c>
      <c r="F4695" s="13">
        <v>311</v>
      </c>
      <c r="G4695" s="9" t="s">
        <v>3971</v>
      </c>
      <c r="H4695" s="13">
        <v>618</v>
      </c>
      <c r="I4695" s="13"/>
      <c r="J4695" s="9" t="s">
        <v>1074</v>
      </c>
      <c r="K4695" s="9" t="s">
        <v>2909</v>
      </c>
      <c r="L4695" s="9" t="s">
        <v>4459</v>
      </c>
      <c r="M4695" s="13"/>
      <c r="N4695" s="13"/>
      <c r="O4695" s="9"/>
      <c r="P4695" s="13"/>
      <c r="Q4695" s="13">
        <v>10</v>
      </c>
      <c r="R4695" s="9" t="s">
        <v>25</v>
      </c>
      <c r="S4695" s="9" t="s">
        <v>26</v>
      </c>
      <c r="T4695" s="9" t="s">
        <v>27</v>
      </c>
      <c r="U4695" s="13"/>
      <c r="V4695" s="13">
        <v>2009</v>
      </c>
      <c r="W4695" s="13">
        <v>592</v>
      </c>
      <c r="X4695" s="13">
        <v>4</v>
      </c>
      <c r="Y4695" s="13"/>
      <c r="Z4695" s="14">
        <v>303</v>
      </c>
    </row>
    <row r="4696" spans="1:26" x14ac:dyDescent="0.25">
      <c r="A4696" s="5" t="s">
        <v>20</v>
      </c>
      <c r="B4696" s="6" t="s">
        <v>84</v>
      </c>
      <c r="C4696" s="11">
        <v>446</v>
      </c>
      <c r="D4696" s="11">
        <v>201</v>
      </c>
      <c r="E4696" s="11">
        <v>0</v>
      </c>
      <c r="F4696" s="11">
        <v>84</v>
      </c>
      <c r="G4696" s="6" t="s">
        <v>98</v>
      </c>
      <c r="H4696" s="11">
        <v>6000</v>
      </c>
      <c r="I4696" s="11">
        <v>218051260</v>
      </c>
      <c r="J4696" s="6" t="s">
        <v>497</v>
      </c>
      <c r="K4696" s="6" t="s">
        <v>378</v>
      </c>
      <c r="L4696" s="6" t="s">
        <v>1074</v>
      </c>
      <c r="M4696" s="11" t="s">
        <v>4459</v>
      </c>
      <c r="N4696" s="11"/>
      <c r="O4696" s="6"/>
      <c r="P4696" s="11"/>
      <c r="Q4696" s="11">
        <v>2618</v>
      </c>
      <c r="R4696" s="6" t="s">
        <v>25</v>
      </c>
      <c r="S4696" s="6" t="s">
        <v>87</v>
      </c>
      <c r="T4696" s="6" t="s">
        <v>27</v>
      </c>
      <c r="U4696" s="11">
        <v>207000000</v>
      </c>
      <c r="V4696" s="11">
        <v>2005</v>
      </c>
      <c r="W4696" s="11">
        <v>918</v>
      </c>
      <c r="X4696" s="11">
        <v>7.2</v>
      </c>
      <c r="Y4696" s="11">
        <v>2.35</v>
      </c>
      <c r="Z4696" s="12">
        <v>0</v>
      </c>
    </row>
    <row r="4697" spans="1:26" x14ac:dyDescent="0.25">
      <c r="A4697" s="8" t="s">
        <v>20</v>
      </c>
      <c r="B4697" s="9" t="s">
        <v>1489</v>
      </c>
      <c r="C4697" s="13">
        <v>228</v>
      </c>
      <c r="D4697" s="13">
        <v>108</v>
      </c>
      <c r="E4697" s="13">
        <v>174</v>
      </c>
      <c r="F4697" s="13">
        <v>324</v>
      </c>
      <c r="G4697" s="9" t="s">
        <v>2022</v>
      </c>
      <c r="H4697" s="13">
        <v>730</v>
      </c>
      <c r="I4697" s="13">
        <v>32048809</v>
      </c>
      <c r="J4697" s="9" t="s">
        <v>1786</v>
      </c>
      <c r="K4697" s="9"/>
      <c r="L4697" s="9"/>
      <c r="M4697" s="13"/>
      <c r="N4697" s="13"/>
      <c r="O4697" s="9"/>
      <c r="P4697" s="13"/>
      <c r="Q4697" s="13">
        <v>576</v>
      </c>
      <c r="R4697" s="9" t="s">
        <v>25</v>
      </c>
      <c r="S4697" s="9" t="s">
        <v>163</v>
      </c>
      <c r="T4697" s="9" t="s">
        <v>249</v>
      </c>
      <c r="U4697" s="13">
        <v>30000000</v>
      </c>
      <c r="V4697" s="13">
        <v>2005</v>
      </c>
      <c r="W4697" s="13">
        <v>716</v>
      </c>
      <c r="X4697" s="13">
        <v>5.3</v>
      </c>
      <c r="Y4697" s="13">
        <v>1.85</v>
      </c>
      <c r="Z4697" s="14">
        <v>0</v>
      </c>
    </row>
    <row r="4698" spans="1:26" x14ac:dyDescent="0.25">
      <c r="A4698" s="5" t="s">
        <v>20</v>
      </c>
      <c r="B4698" s="6" t="s">
        <v>5056</v>
      </c>
      <c r="C4698" s="11">
        <v>208</v>
      </c>
      <c r="D4698" s="11">
        <v>106</v>
      </c>
      <c r="E4698" s="11">
        <v>31</v>
      </c>
      <c r="F4698" s="11">
        <v>71</v>
      </c>
      <c r="G4698" s="6" t="s">
        <v>1348</v>
      </c>
      <c r="H4698" s="11">
        <v>33000</v>
      </c>
      <c r="I4698" s="11">
        <v>2694973</v>
      </c>
      <c r="J4698" s="6" t="s">
        <v>1074</v>
      </c>
      <c r="K4698" s="6"/>
      <c r="L4698" s="6"/>
      <c r="M4698" s="11"/>
      <c r="N4698" s="11"/>
      <c r="O4698" s="6"/>
      <c r="P4698" s="11"/>
      <c r="Q4698" s="11">
        <v>189</v>
      </c>
      <c r="R4698" s="6" t="s">
        <v>25</v>
      </c>
      <c r="S4698" s="6" t="s">
        <v>26</v>
      </c>
      <c r="T4698" s="6" t="s">
        <v>249</v>
      </c>
      <c r="U4698" s="11">
        <v>700000</v>
      </c>
      <c r="V4698" s="11">
        <v>2006</v>
      </c>
      <c r="W4698" s="11">
        <v>519</v>
      </c>
      <c r="X4698" s="11">
        <v>7.2</v>
      </c>
      <c r="Y4698" s="11">
        <v>1.85</v>
      </c>
      <c r="Z4698" s="12">
        <v>0</v>
      </c>
    </row>
    <row r="4699" spans="1:26" x14ac:dyDescent="0.25">
      <c r="A4699" s="8" t="s">
        <v>20</v>
      </c>
      <c r="B4699" s="9" t="s">
        <v>5057</v>
      </c>
      <c r="C4699" s="13">
        <v>2</v>
      </c>
      <c r="D4699" s="13">
        <v>107</v>
      </c>
      <c r="E4699" s="13">
        <v>0</v>
      </c>
      <c r="F4699" s="13">
        <v>236</v>
      </c>
      <c r="G4699" s="9" t="s">
        <v>5058</v>
      </c>
      <c r="H4699" s="13">
        <v>752</v>
      </c>
      <c r="I4699" s="13">
        <v>10508</v>
      </c>
      <c r="J4699" s="9" t="s">
        <v>1074</v>
      </c>
      <c r="K4699" s="9"/>
      <c r="L4699" s="9"/>
      <c r="M4699" s="13"/>
      <c r="N4699" s="13"/>
      <c r="O4699" s="9"/>
      <c r="P4699" s="13"/>
      <c r="Q4699" s="13">
        <v>6</v>
      </c>
      <c r="R4699" s="9" t="s">
        <v>25</v>
      </c>
      <c r="S4699" s="9" t="s">
        <v>26</v>
      </c>
      <c r="T4699" s="9" t="s">
        <v>27</v>
      </c>
      <c r="U4699" s="13">
        <v>700000</v>
      </c>
      <c r="V4699" s="13">
        <v>1998</v>
      </c>
      <c r="W4699" s="13">
        <v>282</v>
      </c>
      <c r="X4699" s="13">
        <v>6.5</v>
      </c>
      <c r="Y4699" s="13"/>
      <c r="Z4699" s="14">
        <v>102</v>
      </c>
    </row>
    <row r="4700" spans="1:26" x14ac:dyDescent="0.25">
      <c r="A4700" s="5" t="s">
        <v>20</v>
      </c>
      <c r="B4700" s="6" t="s">
        <v>5059</v>
      </c>
      <c r="C4700" s="11">
        <v>25</v>
      </c>
      <c r="D4700" s="11">
        <v>84</v>
      </c>
      <c r="E4700" s="11">
        <v>21</v>
      </c>
      <c r="F4700" s="11">
        <v>48</v>
      </c>
      <c r="G4700" s="6" t="s">
        <v>5060</v>
      </c>
      <c r="H4700" s="11">
        <v>465</v>
      </c>
      <c r="I4700" s="11">
        <v>2301777</v>
      </c>
      <c r="J4700" s="6" t="s">
        <v>599</v>
      </c>
      <c r="K4700" s="6"/>
      <c r="L4700" s="6"/>
      <c r="M4700" s="11"/>
      <c r="N4700" s="11"/>
      <c r="O4700" s="6"/>
      <c r="P4700" s="11"/>
      <c r="Q4700" s="11">
        <v>36</v>
      </c>
      <c r="R4700" s="6" t="s">
        <v>25</v>
      </c>
      <c r="S4700" s="6" t="s">
        <v>26</v>
      </c>
      <c r="T4700" s="6" t="s">
        <v>249</v>
      </c>
      <c r="U4700" s="11">
        <v>650000</v>
      </c>
      <c r="V4700" s="11">
        <v>1997</v>
      </c>
      <c r="W4700" s="11">
        <v>170</v>
      </c>
      <c r="X4700" s="11">
        <v>6.5</v>
      </c>
      <c r="Y4700" s="11"/>
      <c r="Z4700" s="12">
        <v>161</v>
      </c>
    </row>
    <row r="4701" spans="1:26" x14ac:dyDescent="0.25">
      <c r="A4701" s="8" t="s">
        <v>20</v>
      </c>
      <c r="B4701" s="9" t="s">
        <v>5061</v>
      </c>
      <c r="C4701" s="13">
        <v>8</v>
      </c>
      <c r="D4701" s="13">
        <v>91</v>
      </c>
      <c r="E4701" s="13">
        <v>0</v>
      </c>
      <c r="F4701" s="13">
        <v>137</v>
      </c>
      <c r="G4701" s="9" t="s">
        <v>5062</v>
      </c>
      <c r="H4701" s="13">
        <v>696</v>
      </c>
      <c r="I4701" s="13"/>
      <c r="J4701" s="9" t="s">
        <v>5507</v>
      </c>
      <c r="K4701" s="9" t="s">
        <v>1074</v>
      </c>
      <c r="L4701" s="9" t="s">
        <v>2604</v>
      </c>
      <c r="M4701" s="13"/>
      <c r="N4701" s="13"/>
      <c r="O4701" s="9"/>
      <c r="P4701" s="13"/>
      <c r="Q4701" s="13">
        <v>1</v>
      </c>
      <c r="R4701" s="9" t="s">
        <v>25</v>
      </c>
      <c r="S4701" s="9" t="s">
        <v>26</v>
      </c>
      <c r="T4701" s="9" t="s">
        <v>42</v>
      </c>
      <c r="U4701" s="13">
        <v>750000</v>
      </c>
      <c r="V4701" s="13">
        <v>2015</v>
      </c>
      <c r="W4701" s="13">
        <v>320</v>
      </c>
      <c r="X4701" s="13">
        <v>4.9000000000000004</v>
      </c>
      <c r="Y4701" s="13">
        <v>2.35</v>
      </c>
      <c r="Z4701" s="14">
        <v>158</v>
      </c>
    </row>
    <row r="4702" spans="1:26" x14ac:dyDescent="0.25">
      <c r="A4702" s="5" t="s">
        <v>309</v>
      </c>
      <c r="B4702" s="6" t="s">
        <v>5063</v>
      </c>
      <c r="C4702" s="11">
        <v>143</v>
      </c>
      <c r="D4702" s="11">
        <v>90</v>
      </c>
      <c r="E4702" s="11">
        <v>13</v>
      </c>
      <c r="F4702" s="11">
        <v>432</v>
      </c>
      <c r="G4702" s="6" t="s">
        <v>5064</v>
      </c>
      <c r="H4702" s="11">
        <v>977</v>
      </c>
      <c r="I4702" s="11">
        <v>169719</v>
      </c>
      <c r="J4702" s="6" t="s">
        <v>478</v>
      </c>
      <c r="K4702" s="6" t="s">
        <v>1786</v>
      </c>
      <c r="L4702" s="6"/>
      <c r="M4702" s="11"/>
      <c r="N4702" s="11"/>
      <c r="O4702" s="6"/>
      <c r="P4702" s="11"/>
      <c r="Q4702" s="11">
        <v>79</v>
      </c>
      <c r="R4702" s="6" t="s">
        <v>25</v>
      </c>
      <c r="S4702" s="6" t="s">
        <v>26</v>
      </c>
      <c r="T4702" s="6" t="s">
        <v>1430</v>
      </c>
      <c r="U4702" s="11"/>
      <c r="V4702" s="11">
        <v>2013</v>
      </c>
      <c r="W4702" s="11">
        <v>511</v>
      </c>
      <c r="X4702" s="11">
        <v>5.2</v>
      </c>
      <c r="Y4702" s="11">
        <v>1.85</v>
      </c>
      <c r="Z4702" s="12">
        <v>0</v>
      </c>
    </row>
    <row r="4703" spans="1:26" x14ac:dyDescent="0.25">
      <c r="A4703" s="8" t="s">
        <v>20</v>
      </c>
      <c r="B4703" s="9" t="s">
        <v>5065</v>
      </c>
      <c r="C4703" s="13">
        <v>21</v>
      </c>
      <c r="D4703" s="13">
        <v>103</v>
      </c>
      <c r="E4703" s="13">
        <v>2</v>
      </c>
      <c r="F4703" s="13">
        <v>442</v>
      </c>
      <c r="G4703" s="9" t="s">
        <v>3566</v>
      </c>
      <c r="H4703" s="13">
        <v>628</v>
      </c>
      <c r="I4703" s="13"/>
      <c r="J4703" s="9" t="s">
        <v>41</v>
      </c>
      <c r="K4703" s="9"/>
      <c r="L4703" s="9"/>
      <c r="M4703" s="13"/>
      <c r="N4703" s="13"/>
      <c r="O4703" s="9"/>
      <c r="P4703" s="13"/>
      <c r="Q4703" s="13">
        <v>8</v>
      </c>
      <c r="R4703" s="9" t="s">
        <v>25</v>
      </c>
      <c r="S4703" s="9" t="s">
        <v>34</v>
      </c>
      <c r="T4703" s="9" t="s">
        <v>42</v>
      </c>
      <c r="U4703" s="13">
        <v>400000</v>
      </c>
      <c r="V4703" s="13">
        <v>2009</v>
      </c>
      <c r="W4703" s="13">
        <v>474</v>
      </c>
      <c r="X4703" s="13">
        <v>7.4</v>
      </c>
      <c r="Y4703" s="13"/>
      <c r="Z4703" s="14">
        <v>203</v>
      </c>
    </row>
    <row r="4704" spans="1:26" x14ac:dyDescent="0.25">
      <c r="A4704" s="5" t="s">
        <v>20</v>
      </c>
      <c r="B4704" s="6" t="s">
        <v>5066</v>
      </c>
      <c r="C4704" s="11">
        <v>1</v>
      </c>
      <c r="D4704" s="11">
        <v>71</v>
      </c>
      <c r="E4704" s="11">
        <v>0</v>
      </c>
      <c r="F4704" s="11">
        <v>21</v>
      </c>
      <c r="G4704" s="6" t="s">
        <v>5067</v>
      </c>
      <c r="H4704" s="11">
        <v>1000</v>
      </c>
      <c r="I4704" s="11"/>
      <c r="J4704" s="6" t="s">
        <v>41</v>
      </c>
      <c r="K4704" s="6"/>
      <c r="L4704" s="6"/>
      <c r="M4704" s="11"/>
      <c r="N4704" s="11"/>
      <c r="O4704" s="6"/>
      <c r="P4704" s="11"/>
      <c r="Q4704" s="11">
        <v>1</v>
      </c>
      <c r="R4704" s="6" t="s">
        <v>25</v>
      </c>
      <c r="S4704" s="6" t="s">
        <v>26</v>
      </c>
      <c r="T4704" s="6" t="s">
        <v>42</v>
      </c>
      <c r="U4704" s="11">
        <v>650000</v>
      </c>
      <c r="V4704" s="11">
        <v>2014</v>
      </c>
      <c r="W4704" s="11">
        <v>338</v>
      </c>
      <c r="X4704" s="11">
        <v>7.4</v>
      </c>
      <c r="Y4704" s="11"/>
      <c r="Z4704" s="12">
        <v>5</v>
      </c>
    </row>
    <row r="4705" spans="1:26" x14ac:dyDescent="0.25">
      <c r="A4705" s="8" t="s">
        <v>20</v>
      </c>
      <c r="B4705" s="9" t="s">
        <v>5068</v>
      </c>
      <c r="C4705" s="13">
        <v>34</v>
      </c>
      <c r="D4705" s="13">
        <v>90</v>
      </c>
      <c r="E4705" s="13">
        <v>4</v>
      </c>
      <c r="F4705" s="13">
        <v>258</v>
      </c>
      <c r="G4705" s="9" t="s">
        <v>5069</v>
      </c>
      <c r="H4705" s="13">
        <v>523</v>
      </c>
      <c r="I4705" s="13"/>
      <c r="J4705" s="9" t="s">
        <v>478</v>
      </c>
      <c r="K4705" s="9" t="s">
        <v>1786</v>
      </c>
      <c r="L4705" s="9" t="s">
        <v>5505</v>
      </c>
      <c r="M4705" s="13" t="s">
        <v>2604</v>
      </c>
      <c r="N4705" s="13"/>
      <c r="O4705" s="9"/>
      <c r="P4705" s="13"/>
      <c r="Q4705" s="13">
        <v>27</v>
      </c>
      <c r="R4705" s="9" t="s">
        <v>25</v>
      </c>
      <c r="S4705" s="9" t="s">
        <v>26</v>
      </c>
      <c r="T4705" s="9" t="s">
        <v>27</v>
      </c>
      <c r="U4705" s="13">
        <v>650000</v>
      </c>
      <c r="V4705" s="13">
        <v>2012</v>
      </c>
      <c r="W4705" s="13">
        <v>385</v>
      </c>
      <c r="X4705" s="13">
        <v>5.4</v>
      </c>
      <c r="Y4705" s="13">
        <v>2.35</v>
      </c>
      <c r="Z4705" s="14">
        <v>1000</v>
      </c>
    </row>
    <row r="4706" spans="1:26" x14ac:dyDescent="0.25">
      <c r="A4706" s="5" t="s">
        <v>20</v>
      </c>
      <c r="B4706" s="6" t="s">
        <v>5070</v>
      </c>
      <c r="C4706" s="11">
        <v>5</v>
      </c>
      <c r="D4706" s="11">
        <v>67</v>
      </c>
      <c r="E4706" s="11">
        <v>4</v>
      </c>
      <c r="F4706" s="11">
        <v>2000</v>
      </c>
      <c r="G4706" s="6" t="s">
        <v>5071</v>
      </c>
      <c r="H4706" s="11">
        <v>260000</v>
      </c>
      <c r="I4706" s="11"/>
      <c r="J4706" s="6" t="s">
        <v>1074</v>
      </c>
      <c r="K4706" s="6" t="s">
        <v>2604</v>
      </c>
      <c r="L4706" s="6"/>
      <c r="M4706" s="11"/>
      <c r="N4706" s="11"/>
      <c r="O4706" s="6"/>
      <c r="P4706" s="11"/>
      <c r="Q4706" s="11">
        <v>5</v>
      </c>
      <c r="R4706" s="6" t="s">
        <v>25</v>
      </c>
      <c r="S4706" s="6" t="s">
        <v>26</v>
      </c>
      <c r="T4706" s="6" t="s">
        <v>42</v>
      </c>
      <c r="U4706" s="11">
        <v>625000</v>
      </c>
      <c r="V4706" s="11">
        <v>2013</v>
      </c>
      <c r="W4706" s="11">
        <v>21000</v>
      </c>
      <c r="X4706" s="11">
        <v>3.9</v>
      </c>
      <c r="Y4706" s="11"/>
      <c r="Z4706" s="12">
        <v>0</v>
      </c>
    </row>
    <row r="4707" spans="1:26" x14ac:dyDescent="0.25">
      <c r="A4707" s="8" t="s">
        <v>20</v>
      </c>
      <c r="B4707" s="9" t="s">
        <v>5072</v>
      </c>
      <c r="C4707" s="13">
        <v>10</v>
      </c>
      <c r="D4707" s="13">
        <v>94</v>
      </c>
      <c r="E4707" s="13">
        <v>7</v>
      </c>
      <c r="F4707" s="13">
        <v>912</v>
      </c>
      <c r="G4707" s="9" t="s">
        <v>3024</v>
      </c>
      <c r="H4707" s="13">
        <v>956</v>
      </c>
      <c r="I4707" s="13"/>
      <c r="J4707" s="9" t="s">
        <v>599</v>
      </c>
      <c r="K4707" s="9" t="s">
        <v>1074</v>
      </c>
      <c r="L4707" s="9"/>
      <c r="M4707" s="13"/>
      <c r="N4707" s="13"/>
      <c r="O4707" s="9"/>
      <c r="P4707" s="13"/>
      <c r="Q4707" s="13">
        <v>19</v>
      </c>
      <c r="R4707" s="9" t="s">
        <v>25</v>
      </c>
      <c r="S4707" s="9" t="s">
        <v>26</v>
      </c>
      <c r="T4707" s="9" t="s">
        <v>42</v>
      </c>
      <c r="U4707" s="13">
        <v>700000</v>
      </c>
      <c r="V4707" s="13">
        <v>2015</v>
      </c>
      <c r="W4707" s="13">
        <v>945</v>
      </c>
      <c r="X4707" s="13">
        <v>5.3</v>
      </c>
      <c r="Y4707" s="13"/>
      <c r="Z4707" s="14">
        <v>0</v>
      </c>
    </row>
    <row r="4708" spans="1:26" x14ac:dyDescent="0.25">
      <c r="A4708" s="5" t="s">
        <v>309</v>
      </c>
      <c r="B4708" s="6" t="s">
        <v>5073</v>
      </c>
      <c r="C4708" s="11">
        <v>66</v>
      </c>
      <c r="D4708" s="11">
        <v>81</v>
      </c>
      <c r="E4708" s="11">
        <v>10</v>
      </c>
      <c r="F4708" s="11">
        <v>23</v>
      </c>
      <c r="G4708" s="6" t="s">
        <v>5074</v>
      </c>
      <c r="H4708" s="11">
        <v>610</v>
      </c>
      <c r="I4708" s="11">
        <v>3000000</v>
      </c>
      <c r="J4708" s="6" t="s">
        <v>599</v>
      </c>
      <c r="K4708" s="6" t="s">
        <v>3976</v>
      </c>
      <c r="L4708" s="6" t="s">
        <v>4459</v>
      </c>
      <c r="M4708" s="11"/>
      <c r="N4708" s="11"/>
      <c r="O4708" s="6"/>
      <c r="P4708" s="11"/>
      <c r="Q4708" s="11">
        <v>98</v>
      </c>
      <c r="R4708" s="6" t="s">
        <v>25</v>
      </c>
      <c r="S4708" s="6" t="s">
        <v>26</v>
      </c>
      <c r="T4708" s="6" t="s">
        <v>1704</v>
      </c>
      <c r="U4708" s="11">
        <v>609000</v>
      </c>
      <c r="V4708" s="11">
        <v>1935</v>
      </c>
      <c r="W4708" s="11">
        <v>172</v>
      </c>
      <c r="X4708" s="11">
        <v>7.8</v>
      </c>
      <c r="Y4708" s="11">
        <v>1.37</v>
      </c>
      <c r="Z4708" s="12">
        <v>1000</v>
      </c>
    </row>
    <row r="4709" spans="1:26" x14ac:dyDescent="0.25">
      <c r="A4709" s="8" t="s">
        <v>309</v>
      </c>
      <c r="B4709" s="9" t="s">
        <v>5075</v>
      </c>
      <c r="C4709" s="13">
        <v>360</v>
      </c>
      <c r="D4709" s="13">
        <v>81</v>
      </c>
      <c r="E4709" s="13">
        <v>19</v>
      </c>
      <c r="F4709" s="13">
        <v>39</v>
      </c>
      <c r="G4709" s="9" t="s">
        <v>5076</v>
      </c>
      <c r="H4709" s="13">
        <v>170</v>
      </c>
      <c r="I4709" s="13">
        <v>140530114</v>
      </c>
      <c r="J4709" s="9" t="s">
        <v>1786</v>
      </c>
      <c r="K4709" s="9"/>
      <c r="L4709" s="9"/>
      <c r="M4709" s="13"/>
      <c r="N4709" s="13"/>
      <c r="O4709" s="9"/>
      <c r="P4709" s="13"/>
      <c r="Q4709" s="13">
        <v>3400</v>
      </c>
      <c r="R4709" s="9" t="s">
        <v>25</v>
      </c>
      <c r="S4709" s="9" t="s">
        <v>26</v>
      </c>
      <c r="T4709" s="9" t="s">
        <v>249</v>
      </c>
      <c r="U4709" s="13">
        <v>60000</v>
      </c>
      <c r="V4709" s="13">
        <v>1999</v>
      </c>
      <c r="W4709" s="13">
        <v>170</v>
      </c>
      <c r="X4709" s="13">
        <v>6.4</v>
      </c>
      <c r="Y4709" s="13">
        <v>1.33</v>
      </c>
      <c r="Z4709" s="14">
        <v>0</v>
      </c>
    </row>
    <row r="4710" spans="1:26" x14ac:dyDescent="0.25">
      <c r="A4710" s="5" t="s">
        <v>20</v>
      </c>
      <c r="B4710" s="6" t="s">
        <v>5077</v>
      </c>
      <c r="C4710" s="11">
        <v>53</v>
      </c>
      <c r="D4710" s="11">
        <v>215</v>
      </c>
      <c r="E4710" s="11">
        <v>14</v>
      </c>
      <c r="F4710" s="11">
        <v>136</v>
      </c>
      <c r="G4710" s="6" t="s">
        <v>5078</v>
      </c>
      <c r="H4710" s="11">
        <v>262</v>
      </c>
      <c r="I4710" s="11">
        <v>13300000</v>
      </c>
      <c r="J4710" s="6" t="s">
        <v>41</v>
      </c>
      <c r="K4710" s="6" t="s">
        <v>5155</v>
      </c>
      <c r="L4710" s="6" t="s">
        <v>2909</v>
      </c>
      <c r="M4710" s="11"/>
      <c r="N4710" s="11"/>
      <c r="O4710" s="6"/>
      <c r="P4710" s="11"/>
      <c r="Q4710" s="11">
        <v>63</v>
      </c>
      <c r="R4710" s="6" t="s">
        <v>25</v>
      </c>
      <c r="S4710" s="6" t="s">
        <v>26</v>
      </c>
      <c r="T4710" s="6" t="s">
        <v>249</v>
      </c>
      <c r="U4710" s="11">
        <v>600000</v>
      </c>
      <c r="V4710" s="11">
        <v>1970</v>
      </c>
      <c r="W4710" s="11">
        <v>227</v>
      </c>
      <c r="X4710" s="11">
        <v>8.1</v>
      </c>
      <c r="Y4710" s="11">
        <v>2.2000000000000002</v>
      </c>
      <c r="Z4710" s="12">
        <v>0</v>
      </c>
    </row>
    <row r="4711" spans="1:26" x14ac:dyDescent="0.25">
      <c r="A4711" s="8" t="s">
        <v>20</v>
      </c>
      <c r="B4711" s="9" t="s">
        <v>1523</v>
      </c>
      <c r="C4711" s="13">
        <v>82</v>
      </c>
      <c r="D4711" s="13">
        <v>83</v>
      </c>
      <c r="E4711" s="13">
        <v>644</v>
      </c>
      <c r="F4711" s="13">
        <v>11</v>
      </c>
      <c r="G4711" s="9" t="s">
        <v>5079</v>
      </c>
      <c r="H4711" s="13">
        <v>119</v>
      </c>
      <c r="I4711" s="13"/>
      <c r="J4711" s="9" t="s">
        <v>599</v>
      </c>
      <c r="K4711" s="9"/>
      <c r="L4711" s="9"/>
      <c r="M4711" s="13"/>
      <c r="N4711" s="13"/>
      <c r="O4711" s="9"/>
      <c r="P4711" s="13"/>
      <c r="Q4711" s="13">
        <v>109</v>
      </c>
      <c r="R4711" s="9" t="s">
        <v>25</v>
      </c>
      <c r="S4711" s="9" t="s">
        <v>26</v>
      </c>
      <c r="T4711" s="9" t="s">
        <v>249</v>
      </c>
      <c r="U4711" s="13">
        <v>650000</v>
      </c>
      <c r="V4711" s="13">
        <v>1977</v>
      </c>
      <c r="W4711" s="13">
        <v>29</v>
      </c>
      <c r="X4711" s="13">
        <v>6.5</v>
      </c>
      <c r="Y4711" s="13">
        <v>1.85</v>
      </c>
      <c r="Z4711" s="14">
        <v>0</v>
      </c>
    </row>
    <row r="4712" spans="1:26" x14ac:dyDescent="0.25">
      <c r="A4712" s="5" t="s">
        <v>20</v>
      </c>
      <c r="B4712" s="6" t="s">
        <v>4530</v>
      </c>
      <c r="C4712" s="11">
        <v>15</v>
      </c>
      <c r="D4712" s="11">
        <v>106</v>
      </c>
      <c r="E4712" s="11">
        <v>16</v>
      </c>
      <c r="F4712" s="11">
        <v>254</v>
      </c>
      <c r="G4712" s="6" t="s">
        <v>5080</v>
      </c>
      <c r="H4712" s="11">
        <v>602</v>
      </c>
      <c r="I4712" s="11">
        <v>171988</v>
      </c>
      <c r="J4712" s="6" t="s">
        <v>497</v>
      </c>
      <c r="K4712" s="6" t="s">
        <v>5507</v>
      </c>
      <c r="L4712" s="6" t="s">
        <v>1074</v>
      </c>
      <c r="M4712" s="11"/>
      <c r="N4712" s="11"/>
      <c r="O4712" s="6"/>
      <c r="P4712" s="11"/>
      <c r="Q4712" s="11">
        <v>16</v>
      </c>
      <c r="R4712" s="6" t="s">
        <v>25</v>
      </c>
      <c r="S4712" s="6" t="s">
        <v>26</v>
      </c>
      <c r="T4712" s="6" t="s">
        <v>27</v>
      </c>
      <c r="U4712" s="11">
        <v>600000</v>
      </c>
      <c r="V4712" s="11">
        <v>2000</v>
      </c>
      <c r="W4712" s="11">
        <v>266</v>
      </c>
      <c r="X4712" s="11">
        <v>5.6</v>
      </c>
      <c r="Y4712" s="11">
        <v>1.85</v>
      </c>
      <c r="Z4712" s="12">
        <v>12</v>
      </c>
    </row>
    <row r="4713" spans="1:26" x14ac:dyDescent="0.25">
      <c r="A4713" s="8" t="s">
        <v>20</v>
      </c>
      <c r="B4713" s="9" t="s">
        <v>5081</v>
      </c>
      <c r="C4713" s="13"/>
      <c r="D4713" s="13">
        <v>103</v>
      </c>
      <c r="E4713" s="13">
        <v>0</v>
      </c>
      <c r="F4713" s="13">
        <v>20</v>
      </c>
      <c r="G4713" s="9" t="s">
        <v>5082</v>
      </c>
      <c r="H4713" s="13">
        <v>23</v>
      </c>
      <c r="I4713" s="13">
        <v>23616</v>
      </c>
      <c r="J4713" s="9" t="s">
        <v>5505</v>
      </c>
      <c r="K4713" s="9" t="s">
        <v>2604</v>
      </c>
      <c r="L4713" s="9"/>
      <c r="M4713" s="13"/>
      <c r="N4713" s="13"/>
      <c r="O4713" s="9"/>
      <c r="P4713" s="13"/>
      <c r="Q4713" s="13">
        <v>4</v>
      </c>
      <c r="R4713" s="9" t="s">
        <v>25</v>
      </c>
      <c r="S4713" s="9" t="s">
        <v>26</v>
      </c>
      <c r="T4713" s="9" t="s">
        <v>27</v>
      </c>
      <c r="U4713" s="13">
        <v>600000</v>
      </c>
      <c r="V4713" s="13">
        <v>2007</v>
      </c>
      <c r="W4713" s="13">
        <v>20</v>
      </c>
      <c r="X4713" s="13">
        <v>5.6</v>
      </c>
      <c r="Y4713" s="13">
        <v>1.78</v>
      </c>
      <c r="Z4713" s="14">
        <v>11</v>
      </c>
    </row>
    <row r="4714" spans="1:26" x14ac:dyDescent="0.25">
      <c r="A4714" s="5" t="s">
        <v>20</v>
      </c>
      <c r="B4714" s="6" t="s">
        <v>5083</v>
      </c>
      <c r="C4714" s="11">
        <v>18</v>
      </c>
      <c r="D4714" s="11">
        <v>90</v>
      </c>
      <c r="E4714" s="11">
        <v>4</v>
      </c>
      <c r="F4714" s="11">
        <v>218</v>
      </c>
      <c r="G4714" s="6" t="s">
        <v>2636</v>
      </c>
      <c r="H4714" s="11">
        <v>919</v>
      </c>
      <c r="I4714" s="11">
        <v>13493</v>
      </c>
      <c r="J4714" s="6" t="s">
        <v>1074</v>
      </c>
      <c r="K4714" s="6"/>
      <c r="L4714" s="6"/>
      <c r="M4714" s="11"/>
      <c r="N4714" s="11"/>
      <c r="O4714" s="6"/>
      <c r="P4714" s="11"/>
      <c r="Q4714" s="11">
        <v>19</v>
      </c>
      <c r="R4714" s="6" t="s">
        <v>25</v>
      </c>
      <c r="S4714" s="6" t="s">
        <v>26</v>
      </c>
      <c r="T4714" s="6" t="s">
        <v>249</v>
      </c>
      <c r="U4714" s="11">
        <v>600000</v>
      </c>
      <c r="V4714" s="11">
        <v>1998</v>
      </c>
      <c r="W4714" s="11">
        <v>711</v>
      </c>
      <c r="X4714" s="11">
        <v>6.6</v>
      </c>
      <c r="Y4714" s="11">
        <v>1.85</v>
      </c>
      <c r="Z4714" s="12">
        <v>51</v>
      </c>
    </row>
    <row r="4715" spans="1:26" x14ac:dyDescent="0.25">
      <c r="A4715" s="8" t="s">
        <v>20</v>
      </c>
      <c r="B4715" s="9" t="s">
        <v>5084</v>
      </c>
      <c r="C4715" s="13"/>
      <c r="D4715" s="13">
        <v>88</v>
      </c>
      <c r="E4715" s="13">
        <v>12</v>
      </c>
      <c r="F4715" s="13">
        <v>359</v>
      </c>
      <c r="G4715" s="9" t="s">
        <v>5085</v>
      </c>
      <c r="H4715" s="13">
        <v>601</v>
      </c>
      <c r="I4715" s="13">
        <v>79043</v>
      </c>
      <c r="J4715" s="9" t="s">
        <v>5507</v>
      </c>
      <c r="K4715" s="9" t="s">
        <v>1074</v>
      </c>
      <c r="L4715" s="9"/>
      <c r="M4715" s="13"/>
      <c r="N4715" s="13"/>
      <c r="O4715" s="9"/>
      <c r="P4715" s="13"/>
      <c r="Q4715" s="13"/>
      <c r="R4715" s="9" t="s">
        <v>25</v>
      </c>
      <c r="S4715" s="9" t="s">
        <v>26</v>
      </c>
      <c r="T4715" s="9" t="s">
        <v>1430</v>
      </c>
      <c r="U4715" s="13"/>
      <c r="V4715" s="13">
        <v>2013</v>
      </c>
      <c r="W4715" s="13">
        <v>371</v>
      </c>
      <c r="X4715" s="13">
        <v>6.3</v>
      </c>
      <c r="Y4715" s="13"/>
      <c r="Z4715" s="14">
        <v>358</v>
      </c>
    </row>
    <row r="4716" spans="1:26" x14ac:dyDescent="0.25">
      <c r="A4716" s="5" t="s">
        <v>20</v>
      </c>
      <c r="B4716" s="6" t="s">
        <v>5086</v>
      </c>
      <c r="C4716" s="11">
        <v>22</v>
      </c>
      <c r="D4716" s="11">
        <v>105</v>
      </c>
      <c r="E4716" s="11">
        <v>0</v>
      </c>
      <c r="F4716" s="11">
        <v>0</v>
      </c>
      <c r="G4716" s="6" t="s">
        <v>5087</v>
      </c>
      <c r="H4716" s="11">
        <v>0</v>
      </c>
      <c r="I4716" s="11"/>
      <c r="J4716" s="6" t="s">
        <v>41</v>
      </c>
      <c r="K4716" s="6"/>
      <c r="L4716" s="6"/>
      <c r="M4716" s="11"/>
      <c r="N4716" s="11"/>
      <c r="O4716" s="6"/>
      <c r="P4716" s="11"/>
      <c r="Q4716" s="11">
        <v>2</v>
      </c>
      <c r="R4716" s="6" t="s">
        <v>537</v>
      </c>
      <c r="S4716" s="6" t="s">
        <v>34</v>
      </c>
      <c r="T4716" s="6" t="s">
        <v>42</v>
      </c>
      <c r="U4716" s="11">
        <v>400000</v>
      </c>
      <c r="V4716" s="11">
        <v>2015</v>
      </c>
      <c r="W4716" s="11">
        <v>0</v>
      </c>
      <c r="X4716" s="11">
        <v>7.7</v>
      </c>
      <c r="Y4716" s="11"/>
      <c r="Z4716" s="12">
        <v>34</v>
      </c>
    </row>
    <row r="4717" spans="1:26" x14ac:dyDescent="0.25">
      <c r="A4717" s="8" t="s">
        <v>20</v>
      </c>
      <c r="B4717" s="9" t="s">
        <v>5088</v>
      </c>
      <c r="C4717" s="13">
        <v>15</v>
      </c>
      <c r="D4717" s="13">
        <v>115</v>
      </c>
      <c r="E4717" s="13">
        <v>3</v>
      </c>
      <c r="F4717" s="13">
        <v>0</v>
      </c>
      <c r="G4717" s="9" t="s">
        <v>5089</v>
      </c>
      <c r="H4717" s="13">
        <v>0</v>
      </c>
      <c r="I4717" s="13"/>
      <c r="J4717" s="9" t="s">
        <v>41</v>
      </c>
      <c r="K4717" s="9"/>
      <c r="L4717" s="9"/>
      <c r="M4717" s="13"/>
      <c r="N4717" s="13"/>
      <c r="O4717" s="9"/>
      <c r="P4717" s="13"/>
      <c r="Q4717" s="13">
        <v>13</v>
      </c>
      <c r="R4717" s="9" t="s">
        <v>25</v>
      </c>
      <c r="S4717" s="9" t="s">
        <v>26</v>
      </c>
      <c r="T4717" s="9" t="s">
        <v>42</v>
      </c>
      <c r="U4717" s="13">
        <v>750000</v>
      </c>
      <c r="V4717" s="13">
        <v>2002</v>
      </c>
      <c r="W4717" s="13">
        <v>0</v>
      </c>
      <c r="X4717" s="13">
        <v>7</v>
      </c>
      <c r="Y4717" s="13"/>
      <c r="Z4717" s="14">
        <v>32</v>
      </c>
    </row>
    <row r="4718" spans="1:26" x14ac:dyDescent="0.25">
      <c r="A4718" s="5" t="s">
        <v>20</v>
      </c>
      <c r="B4718" s="6" t="s">
        <v>5090</v>
      </c>
      <c r="C4718" s="11"/>
      <c r="D4718" s="11">
        <v>90</v>
      </c>
      <c r="E4718" s="11">
        <v>0</v>
      </c>
      <c r="F4718" s="11">
        <v>271</v>
      </c>
      <c r="G4718" s="6" t="s">
        <v>3610</v>
      </c>
      <c r="H4718" s="11">
        <v>595</v>
      </c>
      <c r="I4718" s="11"/>
      <c r="J4718" s="6" t="s">
        <v>497</v>
      </c>
      <c r="K4718" s="6" t="s">
        <v>1074</v>
      </c>
      <c r="L4718" s="6" t="s">
        <v>2604</v>
      </c>
      <c r="M4718" s="11"/>
      <c r="N4718" s="11"/>
      <c r="O4718" s="6"/>
      <c r="P4718" s="11"/>
      <c r="Q4718" s="11">
        <v>1</v>
      </c>
      <c r="R4718" s="6" t="s">
        <v>25</v>
      </c>
      <c r="S4718" s="6" t="s">
        <v>26</v>
      </c>
      <c r="T4718" s="6" t="s">
        <v>27</v>
      </c>
      <c r="U4718" s="11">
        <v>600000</v>
      </c>
      <c r="V4718" s="11">
        <v>2014</v>
      </c>
      <c r="W4718" s="11">
        <v>412</v>
      </c>
      <c r="X4718" s="11">
        <v>8</v>
      </c>
      <c r="Y4718" s="11"/>
      <c r="Z4718" s="12">
        <v>9</v>
      </c>
    </row>
    <row r="4719" spans="1:26" x14ac:dyDescent="0.25">
      <c r="A4719" s="8" t="s">
        <v>20</v>
      </c>
      <c r="B4719" s="9" t="s">
        <v>5091</v>
      </c>
      <c r="C4719" s="13">
        <v>18</v>
      </c>
      <c r="D4719" s="13">
        <v>102</v>
      </c>
      <c r="E4719" s="13">
        <v>12</v>
      </c>
      <c r="F4719" s="13">
        <v>2</v>
      </c>
      <c r="G4719" s="9" t="s">
        <v>5092</v>
      </c>
      <c r="H4719" s="13">
        <v>541</v>
      </c>
      <c r="I4719" s="13"/>
      <c r="J4719" s="9" t="s">
        <v>599</v>
      </c>
      <c r="K4719" s="9" t="s">
        <v>1074</v>
      </c>
      <c r="L4719" s="9"/>
      <c r="M4719" s="13"/>
      <c r="N4719" s="13"/>
      <c r="O4719" s="9"/>
      <c r="P4719" s="13"/>
      <c r="Q4719" s="13">
        <v>1</v>
      </c>
      <c r="R4719" s="9" t="s">
        <v>537</v>
      </c>
      <c r="S4719" s="9" t="s">
        <v>538</v>
      </c>
      <c r="T4719" s="9" t="s">
        <v>42</v>
      </c>
      <c r="U4719" s="13"/>
      <c r="V4719" s="13">
        <v>2016</v>
      </c>
      <c r="W4719" s="13">
        <v>8</v>
      </c>
      <c r="X4719" s="13">
        <v>7.2</v>
      </c>
      <c r="Y4719" s="13"/>
      <c r="Z4719" s="14">
        <v>36</v>
      </c>
    </row>
    <row r="4720" spans="1:26" x14ac:dyDescent="0.25">
      <c r="A4720" s="5" t="s">
        <v>20</v>
      </c>
      <c r="B4720" s="6" t="s">
        <v>5093</v>
      </c>
      <c r="C4720" s="11">
        <v>8</v>
      </c>
      <c r="D4720" s="11">
        <v>98</v>
      </c>
      <c r="E4720" s="11">
        <v>5</v>
      </c>
      <c r="F4720" s="11">
        <v>233</v>
      </c>
      <c r="G4720" s="6" t="s">
        <v>921</v>
      </c>
      <c r="H4720" s="11">
        <v>587</v>
      </c>
      <c r="I4720" s="11"/>
      <c r="J4720" s="6" t="s">
        <v>2604</v>
      </c>
      <c r="K4720" s="6"/>
      <c r="L4720" s="6"/>
      <c r="M4720" s="11"/>
      <c r="N4720" s="11"/>
      <c r="O4720" s="6"/>
      <c r="P4720" s="11"/>
      <c r="Q4720" s="11">
        <v>9</v>
      </c>
      <c r="R4720" s="6" t="s">
        <v>25</v>
      </c>
      <c r="S4720" s="6" t="s">
        <v>26</v>
      </c>
      <c r="T4720" s="6" t="s">
        <v>42</v>
      </c>
      <c r="U4720" s="11">
        <v>600000</v>
      </c>
      <c r="V4720" s="11">
        <v>2013</v>
      </c>
      <c r="W4720" s="11">
        <v>448</v>
      </c>
      <c r="X4720" s="11">
        <v>4.5</v>
      </c>
      <c r="Y4720" s="11"/>
      <c r="Z4720" s="12">
        <v>128</v>
      </c>
    </row>
    <row r="4721" spans="1:26" x14ac:dyDescent="0.25">
      <c r="A4721" s="8" t="s">
        <v>309</v>
      </c>
      <c r="B4721" s="9" t="s">
        <v>1438</v>
      </c>
      <c r="C4721" s="13">
        <v>105</v>
      </c>
      <c r="D4721" s="13">
        <v>87</v>
      </c>
      <c r="E4721" s="13">
        <v>44</v>
      </c>
      <c r="F4721" s="13">
        <v>704</v>
      </c>
      <c r="G4721" s="9" t="s">
        <v>5094</v>
      </c>
      <c r="H4721" s="13">
        <v>785</v>
      </c>
      <c r="I4721" s="13">
        <v>515005</v>
      </c>
      <c r="J4721" s="9" t="s">
        <v>599</v>
      </c>
      <c r="K4721" s="9" t="s">
        <v>3976</v>
      </c>
      <c r="L4721" s="9"/>
      <c r="M4721" s="13"/>
      <c r="N4721" s="13"/>
      <c r="O4721" s="9"/>
      <c r="P4721" s="13"/>
      <c r="Q4721" s="13">
        <v>219</v>
      </c>
      <c r="R4721" s="9" t="s">
        <v>25</v>
      </c>
      <c r="S4721" s="9" t="s">
        <v>34</v>
      </c>
      <c r="T4721" s="9" t="s">
        <v>1704</v>
      </c>
      <c r="U4721" s="13">
        <v>560000</v>
      </c>
      <c r="V4721" s="13">
        <v>1964</v>
      </c>
      <c r="W4721" s="13">
        <v>725</v>
      </c>
      <c r="X4721" s="13">
        <v>7.7</v>
      </c>
      <c r="Y4721" s="13">
        <v>1.75</v>
      </c>
      <c r="Z4721" s="14">
        <v>0</v>
      </c>
    </row>
    <row r="4722" spans="1:26" x14ac:dyDescent="0.25">
      <c r="A4722" s="5" t="s">
        <v>20</v>
      </c>
      <c r="B4722" s="6" t="s">
        <v>5095</v>
      </c>
      <c r="C4722" s="11">
        <v>3</v>
      </c>
      <c r="D4722" s="11">
        <v>80</v>
      </c>
      <c r="E4722" s="11">
        <v>6</v>
      </c>
      <c r="F4722" s="11"/>
      <c r="G4722" s="6" t="s">
        <v>42</v>
      </c>
      <c r="H4722" s="11"/>
      <c r="I4722" s="11">
        <v>2245</v>
      </c>
      <c r="J4722" s="6" t="s">
        <v>41</v>
      </c>
      <c r="K4722" s="6"/>
      <c r="L4722" s="6"/>
      <c r="M4722" s="11"/>
      <c r="N4722" s="11"/>
      <c r="O4722" s="6"/>
      <c r="P4722" s="11"/>
      <c r="Q4722" s="11">
        <v>2</v>
      </c>
      <c r="R4722" s="6" t="s">
        <v>25</v>
      </c>
      <c r="S4722" s="6" t="s">
        <v>26</v>
      </c>
      <c r="T4722" s="6" t="s">
        <v>42</v>
      </c>
      <c r="U4722" s="11">
        <v>560000</v>
      </c>
      <c r="V4722" s="11">
        <v>2011</v>
      </c>
      <c r="W4722" s="11"/>
      <c r="X4722" s="11">
        <v>7.2</v>
      </c>
      <c r="Y4722" s="11"/>
      <c r="Z4722" s="12">
        <v>88</v>
      </c>
    </row>
    <row r="4723" spans="1:26" x14ac:dyDescent="0.25">
      <c r="A4723" s="8" t="s">
        <v>20</v>
      </c>
      <c r="B4723" s="9" t="s">
        <v>5096</v>
      </c>
      <c r="C4723" s="13">
        <v>4</v>
      </c>
      <c r="D4723" s="13">
        <v>88</v>
      </c>
      <c r="E4723" s="13">
        <v>11</v>
      </c>
      <c r="F4723" s="13">
        <v>221</v>
      </c>
      <c r="G4723" s="9" t="s">
        <v>1780</v>
      </c>
      <c r="H4723" s="13">
        <v>2000</v>
      </c>
      <c r="I4723" s="13"/>
      <c r="J4723" s="9" t="s">
        <v>1074</v>
      </c>
      <c r="K4723" s="9" t="s">
        <v>4459</v>
      </c>
      <c r="L4723" s="9"/>
      <c r="M4723" s="13"/>
      <c r="N4723" s="13"/>
      <c r="O4723" s="9"/>
      <c r="P4723" s="13"/>
      <c r="Q4723" s="13">
        <v>9</v>
      </c>
      <c r="R4723" s="9" t="s">
        <v>25</v>
      </c>
      <c r="S4723" s="9" t="s">
        <v>26</v>
      </c>
      <c r="T4723" s="9" t="s">
        <v>249</v>
      </c>
      <c r="U4723" s="13">
        <v>550000</v>
      </c>
      <c r="V4723" s="13">
        <v>1983</v>
      </c>
      <c r="W4723" s="13">
        <v>433</v>
      </c>
      <c r="X4723" s="13">
        <v>6.1</v>
      </c>
      <c r="Y4723" s="13"/>
      <c r="Z4723" s="14">
        <v>7</v>
      </c>
    </row>
    <row r="4724" spans="1:26" x14ac:dyDescent="0.25">
      <c r="A4724" s="5" t="s">
        <v>20</v>
      </c>
      <c r="B4724" s="6" t="s">
        <v>5097</v>
      </c>
      <c r="C4724" s="11">
        <v>2</v>
      </c>
      <c r="D4724" s="11">
        <v>83</v>
      </c>
      <c r="E4724" s="11">
        <v>0</v>
      </c>
      <c r="F4724" s="11">
        <v>0</v>
      </c>
      <c r="G4724" s="6" t="s">
        <v>5098</v>
      </c>
      <c r="H4724" s="11">
        <v>0</v>
      </c>
      <c r="I4724" s="11"/>
      <c r="J4724" s="6" t="s">
        <v>599</v>
      </c>
      <c r="K4724" s="6"/>
      <c r="L4724" s="6"/>
      <c r="M4724" s="11"/>
      <c r="N4724" s="11"/>
      <c r="O4724" s="6"/>
      <c r="P4724" s="11"/>
      <c r="Q4724" s="11">
        <v>2</v>
      </c>
      <c r="R4724" s="6" t="s">
        <v>5099</v>
      </c>
      <c r="S4724" s="6" t="s">
        <v>5100</v>
      </c>
      <c r="T4724" s="6" t="s">
        <v>42</v>
      </c>
      <c r="U4724" s="11">
        <v>500000</v>
      </c>
      <c r="V4724" s="11">
        <v>2015</v>
      </c>
      <c r="W4724" s="11">
        <v>0</v>
      </c>
      <c r="X4724" s="11">
        <v>6.4</v>
      </c>
      <c r="Y4724" s="11">
        <v>2.35</v>
      </c>
      <c r="Z4724" s="12">
        <v>18</v>
      </c>
    </row>
    <row r="4725" spans="1:26" x14ac:dyDescent="0.25">
      <c r="A4725" s="8" t="s">
        <v>20</v>
      </c>
      <c r="B4725" s="9" t="s">
        <v>4161</v>
      </c>
      <c r="C4725" s="13">
        <v>50</v>
      </c>
      <c r="D4725" s="13">
        <v>122</v>
      </c>
      <c r="E4725" s="13">
        <v>589</v>
      </c>
      <c r="F4725" s="13">
        <v>150</v>
      </c>
      <c r="G4725" s="9" t="s">
        <v>5101</v>
      </c>
      <c r="H4725" s="13">
        <v>848</v>
      </c>
      <c r="I4725" s="13">
        <v>33451479</v>
      </c>
      <c r="J4725" s="9" t="s">
        <v>1074</v>
      </c>
      <c r="K4725" s="9" t="s">
        <v>4459</v>
      </c>
      <c r="L4725" s="9"/>
      <c r="M4725" s="13"/>
      <c r="N4725" s="13"/>
      <c r="O4725" s="9"/>
      <c r="P4725" s="13"/>
      <c r="Q4725" s="13">
        <v>215</v>
      </c>
      <c r="R4725" s="9" t="s">
        <v>25</v>
      </c>
      <c r="S4725" s="9" t="s">
        <v>26</v>
      </c>
      <c r="T4725" s="9" t="s">
        <v>54</v>
      </c>
      <c r="U4725" s="13">
        <v>500000</v>
      </c>
      <c r="V4725" s="13">
        <v>2008</v>
      </c>
      <c r="W4725" s="13">
        <v>153</v>
      </c>
      <c r="X4725" s="13">
        <v>6.5</v>
      </c>
      <c r="Y4725" s="13">
        <v>1.85</v>
      </c>
      <c r="Z4725" s="14">
        <v>0</v>
      </c>
    </row>
    <row r="4726" spans="1:26" x14ac:dyDescent="0.25">
      <c r="A4726" s="5" t="s">
        <v>20</v>
      </c>
      <c r="B4726" s="6" t="s">
        <v>5103</v>
      </c>
      <c r="C4726" s="11">
        <v>19</v>
      </c>
      <c r="D4726" s="11">
        <v>115</v>
      </c>
      <c r="E4726" s="11">
        <v>95</v>
      </c>
      <c r="F4726" s="11">
        <v>0</v>
      </c>
      <c r="G4726" s="6" t="s">
        <v>5104</v>
      </c>
      <c r="H4726" s="11">
        <v>0</v>
      </c>
      <c r="I4726" s="11"/>
      <c r="J4726" s="6" t="s">
        <v>3170</v>
      </c>
      <c r="K4726" s="6" t="s">
        <v>41</v>
      </c>
      <c r="L4726" s="6" t="s">
        <v>1074</v>
      </c>
      <c r="M4726" s="11"/>
      <c r="N4726" s="11"/>
      <c r="O4726" s="6"/>
      <c r="P4726" s="11"/>
      <c r="Q4726" s="11">
        <v>3</v>
      </c>
      <c r="R4726" s="6" t="s">
        <v>1600</v>
      </c>
      <c r="S4726" s="6" t="s">
        <v>1601</v>
      </c>
      <c r="T4726" s="6" t="s">
        <v>42</v>
      </c>
      <c r="U4726" s="11">
        <v>550000</v>
      </c>
      <c r="V4726" s="11">
        <v>2013</v>
      </c>
      <c r="W4726" s="11">
        <v>0</v>
      </c>
      <c r="X4726" s="11">
        <v>7</v>
      </c>
      <c r="Y4726" s="11">
        <v>1.85</v>
      </c>
      <c r="Z4726" s="12">
        <v>126</v>
      </c>
    </row>
    <row r="4727" spans="1:26" x14ac:dyDescent="0.25">
      <c r="A4727" s="8" t="s">
        <v>20</v>
      </c>
      <c r="B4727" s="9" t="s">
        <v>5105</v>
      </c>
      <c r="C4727" s="13">
        <v>5</v>
      </c>
      <c r="D4727" s="13">
        <v>86</v>
      </c>
      <c r="E4727" s="13">
        <v>24</v>
      </c>
      <c r="F4727" s="13">
        <v>142</v>
      </c>
      <c r="G4727" s="9" t="s">
        <v>5106</v>
      </c>
      <c r="H4727" s="13">
        <v>407</v>
      </c>
      <c r="I4727" s="13">
        <v>39552600</v>
      </c>
      <c r="J4727" s="9" t="s">
        <v>378</v>
      </c>
      <c r="K4727" s="9" t="s">
        <v>4118</v>
      </c>
      <c r="L4727" s="9" t="s">
        <v>4459</v>
      </c>
      <c r="M4727" s="13"/>
      <c r="N4727" s="13"/>
      <c r="O4727" s="9"/>
      <c r="P4727" s="13"/>
      <c r="Q4727" s="13">
        <v>36</v>
      </c>
      <c r="R4727" s="9" t="s">
        <v>25</v>
      </c>
      <c r="S4727" s="9" t="s">
        <v>26</v>
      </c>
      <c r="T4727" s="9" t="s">
        <v>126</v>
      </c>
      <c r="U4727" s="13">
        <v>500000</v>
      </c>
      <c r="V4727" s="13">
        <v>1974</v>
      </c>
      <c r="W4727" s="13">
        <v>189</v>
      </c>
      <c r="X4727" s="13">
        <v>6.1</v>
      </c>
      <c r="Y4727" s="13">
        <v>1.85</v>
      </c>
      <c r="Z4727" s="14">
        <v>816</v>
      </c>
    </row>
    <row r="4728" spans="1:26" x14ac:dyDescent="0.25">
      <c r="A4728" s="5" t="s">
        <v>20</v>
      </c>
      <c r="B4728" s="6" t="s">
        <v>4563</v>
      </c>
      <c r="C4728" s="11">
        <v>235</v>
      </c>
      <c r="D4728" s="11">
        <v>79</v>
      </c>
      <c r="E4728" s="11">
        <v>9</v>
      </c>
      <c r="F4728" s="11">
        <v>7</v>
      </c>
      <c r="G4728" s="6" t="s">
        <v>5107</v>
      </c>
      <c r="H4728" s="11">
        <v>48</v>
      </c>
      <c r="I4728" s="11">
        <v>30500882</v>
      </c>
      <c r="J4728" s="6" t="s">
        <v>378</v>
      </c>
      <c r="K4728" s="6" t="s">
        <v>3170</v>
      </c>
      <c r="L4728" s="6" t="s">
        <v>1074</v>
      </c>
      <c r="M4728" s="11" t="s">
        <v>1786</v>
      </c>
      <c r="N4728" s="11" t="s">
        <v>2604</v>
      </c>
      <c r="O4728" s="6"/>
      <c r="P4728" s="11"/>
      <c r="Q4728" s="11">
        <v>916</v>
      </c>
      <c r="R4728" s="6" t="s">
        <v>25</v>
      </c>
      <c r="S4728" s="6" t="s">
        <v>26</v>
      </c>
      <c r="T4728" s="6" t="s">
        <v>249</v>
      </c>
      <c r="U4728" s="11">
        <v>500000</v>
      </c>
      <c r="V4728" s="11">
        <v>2003</v>
      </c>
      <c r="W4728" s="11">
        <v>10</v>
      </c>
      <c r="X4728" s="11">
        <v>5.7</v>
      </c>
      <c r="Y4728" s="11">
        <v>1.85</v>
      </c>
      <c r="Z4728" s="12">
        <v>0</v>
      </c>
    </row>
    <row r="4729" spans="1:26" x14ac:dyDescent="0.25">
      <c r="A4729" s="8" t="s">
        <v>20</v>
      </c>
      <c r="B4729" s="9" t="s">
        <v>1149</v>
      </c>
      <c r="C4729" s="13">
        <v>8</v>
      </c>
      <c r="D4729" s="13">
        <v>87</v>
      </c>
      <c r="E4729" s="13">
        <v>490</v>
      </c>
      <c r="F4729" s="13">
        <v>201</v>
      </c>
      <c r="G4729" s="9" t="s">
        <v>452</v>
      </c>
      <c r="H4729" s="13">
        <v>833</v>
      </c>
      <c r="I4729" s="13"/>
      <c r="J4729" s="9" t="s">
        <v>599</v>
      </c>
      <c r="K4729" s="9"/>
      <c r="L4729" s="9"/>
      <c r="M4729" s="13"/>
      <c r="N4729" s="13"/>
      <c r="O4729" s="9"/>
      <c r="P4729" s="13"/>
      <c r="Q4729" s="13">
        <v>3</v>
      </c>
      <c r="R4729" s="9" t="s">
        <v>25</v>
      </c>
      <c r="S4729" s="9" t="s">
        <v>26</v>
      </c>
      <c r="T4729" s="9" t="s">
        <v>249</v>
      </c>
      <c r="U4729" s="13"/>
      <c r="V4729" s="13">
        <v>2011</v>
      </c>
      <c r="W4729" s="13">
        <v>523</v>
      </c>
      <c r="X4729" s="13">
        <v>5.4</v>
      </c>
      <c r="Y4729" s="13"/>
      <c r="Z4729" s="14">
        <v>244</v>
      </c>
    </row>
    <row r="4730" spans="1:26" x14ac:dyDescent="0.25">
      <c r="A4730" s="5" t="s">
        <v>20</v>
      </c>
      <c r="B4730" s="6" t="s">
        <v>5108</v>
      </c>
      <c r="C4730" s="11">
        <v>95</v>
      </c>
      <c r="D4730" s="11">
        <v>97</v>
      </c>
      <c r="E4730" s="11">
        <v>8</v>
      </c>
      <c r="F4730" s="11">
        <v>22</v>
      </c>
      <c r="G4730" s="6" t="s">
        <v>5109</v>
      </c>
      <c r="H4730" s="11">
        <v>423</v>
      </c>
      <c r="I4730" s="11">
        <v>17000000</v>
      </c>
      <c r="J4730" s="6" t="s">
        <v>1786</v>
      </c>
      <c r="K4730" s="6" t="s">
        <v>2970</v>
      </c>
      <c r="L4730" s="6"/>
      <c r="M4730" s="11"/>
      <c r="N4730" s="11"/>
      <c r="O4730" s="6"/>
      <c r="P4730" s="11"/>
      <c r="Q4730" s="11">
        <v>84</v>
      </c>
      <c r="R4730" s="6" t="s">
        <v>25</v>
      </c>
      <c r="S4730" s="6" t="s">
        <v>26</v>
      </c>
      <c r="T4730" s="6" t="s">
        <v>54</v>
      </c>
      <c r="U4730" s="11">
        <v>500000</v>
      </c>
      <c r="V4730" s="11">
        <v>1977</v>
      </c>
      <c r="W4730" s="11">
        <v>23</v>
      </c>
      <c r="X4730" s="11">
        <v>5.9</v>
      </c>
      <c r="Y4730" s="11">
        <v>1.85</v>
      </c>
      <c r="Z4730" s="12">
        <v>0</v>
      </c>
    </row>
    <row r="4731" spans="1:26" x14ac:dyDescent="0.25">
      <c r="A4731" s="8" t="s">
        <v>20</v>
      </c>
      <c r="B4731" s="9" t="s">
        <v>5110</v>
      </c>
      <c r="C4731" s="13">
        <v>84</v>
      </c>
      <c r="D4731" s="13">
        <v>105</v>
      </c>
      <c r="E4731" s="13">
        <v>2</v>
      </c>
      <c r="F4731" s="13">
        <v>0</v>
      </c>
      <c r="G4731" s="9" t="s">
        <v>5111</v>
      </c>
      <c r="H4731" s="13">
        <v>0</v>
      </c>
      <c r="I4731" s="13">
        <v>8044906</v>
      </c>
      <c r="J4731" s="9" t="s">
        <v>41</v>
      </c>
      <c r="K4731" s="9" t="s">
        <v>4118</v>
      </c>
      <c r="L4731" s="9" t="s">
        <v>2909</v>
      </c>
      <c r="M4731" s="13"/>
      <c r="N4731" s="13"/>
      <c r="O4731" s="9"/>
      <c r="P4731" s="13"/>
      <c r="Q4731" s="13">
        <v>65</v>
      </c>
      <c r="R4731" s="9" t="s">
        <v>25</v>
      </c>
      <c r="S4731" s="9" t="s">
        <v>26</v>
      </c>
      <c r="T4731" s="9" t="s">
        <v>54</v>
      </c>
      <c r="U4731" s="13"/>
      <c r="V4731" s="13">
        <v>2005</v>
      </c>
      <c r="W4731" s="13">
        <v>0</v>
      </c>
      <c r="X4731" s="13">
        <v>7.5</v>
      </c>
      <c r="Y4731" s="13">
        <v>1.85</v>
      </c>
      <c r="Z4731" s="14">
        <v>588</v>
      </c>
    </row>
    <row r="4732" spans="1:26" x14ac:dyDescent="0.25">
      <c r="A4732" s="5" t="s">
        <v>20</v>
      </c>
      <c r="B4732" s="6" t="s">
        <v>192</v>
      </c>
      <c r="C4732" s="11">
        <v>154</v>
      </c>
      <c r="D4732" s="11">
        <v>89</v>
      </c>
      <c r="E4732" s="11">
        <v>310</v>
      </c>
      <c r="F4732" s="11">
        <v>587</v>
      </c>
      <c r="G4732" s="6" t="s">
        <v>266</v>
      </c>
      <c r="H4732" s="11">
        <v>22000</v>
      </c>
      <c r="I4732" s="11">
        <v>5739376</v>
      </c>
      <c r="J4732" s="6" t="s">
        <v>599</v>
      </c>
      <c r="K4732" s="6" t="s">
        <v>1074</v>
      </c>
      <c r="L4732" s="6"/>
      <c r="M4732" s="11"/>
      <c r="N4732" s="11"/>
      <c r="O4732" s="6"/>
      <c r="P4732" s="11"/>
      <c r="Q4732" s="11">
        <v>286</v>
      </c>
      <c r="R4732" s="6" t="s">
        <v>25</v>
      </c>
      <c r="S4732" s="6" t="s">
        <v>26</v>
      </c>
      <c r="T4732" s="6" t="s">
        <v>249</v>
      </c>
      <c r="U4732" s="11">
        <v>500000</v>
      </c>
      <c r="V4732" s="11">
        <v>2003</v>
      </c>
      <c r="W4732" s="11">
        <v>833</v>
      </c>
      <c r="X4732" s="11">
        <v>7.7</v>
      </c>
      <c r="Y4732" s="11">
        <v>1.85</v>
      </c>
      <c r="Z4732" s="12">
        <v>0</v>
      </c>
    </row>
    <row r="4733" spans="1:26" x14ac:dyDescent="0.25">
      <c r="A4733" s="8" t="s">
        <v>20</v>
      </c>
      <c r="B4733" s="9" t="s">
        <v>5112</v>
      </c>
      <c r="C4733" s="13">
        <v>20</v>
      </c>
      <c r="D4733" s="13">
        <v>120</v>
      </c>
      <c r="E4733" s="13">
        <v>3</v>
      </c>
      <c r="F4733" s="13">
        <v>234</v>
      </c>
      <c r="G4733" s="9" t="s">
        <v>3720</v>
      </c>
      <c r="H4733" s="13">
        <v>984</v>
      </c>
      <c r="I4733" s="13">
        <v>3773863</v>
      </c>
      <c r="J4733" s="9" t="s">
        <v>1074</v>
      </c>
      <c r="K4733" s="9"/>
      <c r="L4733" s="9"/>
      <c r="M4733" s="13"/>
      <c r="N4733" s="13"/>
      <c r="O4733" s="9"/>
      <c r="P4733" s="13"/>
      <c r="Q4733" s="13">
        <v>55</v>
      </c>
      <c r="R4733" s="9" t="s">
        <v>25</v>
      </c>
      <c r="S4733" s="9" t="s">
        <v>26</v>
      </c>
      <c r="T4733" s="9" t="s">
        <v>27</v>
      </c>
      <c r="U4733" s="13">
        <v>1000000</v>
      </c>
      <c r="V4733" s="13">
        <v>2009</v>
      </c>
      <c r="W4733" s="13">
        <v>801</v>
      </c>
      <c r="X4733" s="13">
        <v>7.1</v>
      </c>
      <c r="Y4733" s="13">
        <v>2.35</v>
      </c>
      <c r="Z4733" s="14">
        <v>0</v>
      </c>
    </row>
    <row r="4734" spans="1:26" x14ac:dyDescent="0.25">
      <c r="A4734" s="5" t="s">
        <v>20</v>
      </c>
      <c r="B4734" s="6" t="s">
        <v>5113</v>
      </c>
      <c r="C4734" s="11">
        <v>88</v>
      </c>
      <c r="D4734" s="11">
        <v>94</v>
      </c>
      <c r="E4734" s="11">
        <v>3</v>
      </c>
      <c r="F4734" s="11">
        <v>2</v>
      </c>
      <c r="G4734" s="6" t="s">
        <v>3622</v>
      </c>
      <c r="H4734" s="11">
        <v>196</v>
      </c>
      <c r="I4734" s="11">
        <v>3117666</v>
      </c>
      <c r="J4734" s="6" t="s">
        <v>41</v>
      </c>
      <c r="K4734" s="6"/>
      <c r="L4734" s="6"/>
      <c r="M4734" s="11"/>
      <c r="N4734" s="11"/>
      <c r="O4734" s="6"/>
      <c r="P4734" s="11"/>
      <c r="Q4734" s="11">
        <v>43</v>
      </c>
      <c r="R4734" s="6" t="s">
        <v>25</v>
      </c>
      <c r="S4734" s="6" t="s">
        <v>26</v>
      </c>
      <c r="T4734" s="6" t="s">
        <v>54</v>
      </c>
      <c r="U4734" s="11"/>
      <c r="V4734" s="11">
        <v>2006</v>
      </c>
      <c r="W4734" s="11">
        <v>184</v>
      </c>
      <c r="X4734" s="11">
        <v>7.4</v>
      </c>
      <c r="Y4734" s="11">
        <v>1.66</v>
      </c>
      <c r="Z4734" s="12">
        <v>694</v>
      </c>
    </row>
    <row r="4735" spans="1:26" x14ac:dyDescent="0.25">
      <c r="A4735" s="8" t="s">
        <v>20</v>
      </c>
      <c r="B4735" s="9" t="s">
        <v>5114</v>
      </c>
      <c r="C4735" s="13">
        <v>70</v>
      </c>
      <c r="D4735" s="13">
        <v>108</v>
      </c>
      <c r="E4735" s="13">
        <v>6</v>
      </c>
      <c r="F4735" s="13">
        <v>43</v>
      </c>
      <c r="G4735" s="9" t="s">
        <v>5115</v>
      </c>
      <c r="H4735" s="13">
        <v>54</v>
      </c>
      <c r="I4735" s="13">
        <v>2047570</v>
      </c>
      <c r="J4735" s="9" t="s">
        <v>3170</v>
      </c>
      <c r="K4735" s="9" t="s">
        <v>41</v>
      </c>
      <c r="L4735" s="9" t="s">
        <v>5506</v>
      </c>
      <c r="M4735" s="13"/>
      <c r="N4735" s="13"/>
      <c r="O4735" s="9"/>
      <c r="P4735" s="13"/>
      <c r="Q4735" s="13">
        <v>80</v>
      </c>
      <c r="R4735" s="9" t="s">
        <v>25</v>
      </c>
      <c r="S4735" s="9" t="s">
        <v>26</v>
      </c>
      <c r="T4735" s="9" t="s">
        <v>249</v>
      </c>
      <c r="U4735" s="13">
        <v>500000</v>
      </c>
      <c r="V4735" s="13">
        <v>1999</v>
      </c>
      <c r="W4735" s="13">
        <v>44</v>
      </c>
      <c r="X4735" s="13">
        <v>7.6</v>
      </c>
      <c r="Y4735" s="13">
        <v>1.85</v>
      </c>
      <c r="Z4735" s="14">
        <v>491</v>
      </c>
    </row>
    <row r="4736" spans="1:26" x14ac:dyDescent="0.25">
      <c r="A4736" s="5" t="s">
        <v>20</v>
      </c>
      <c r="B4736" s="6" t="s">
        <v>5116</v>
      </c>
      <c r="C4736" s="11">
        <v>5</v>
      </c>
      <c r="D4736" s="11">
        <v>102</v>
      </c>
      <c r="E4736" s="11">
        <v>0</v>
      </c>
      <c r="F4736" s="11">
        <v>15</v>
      </c>
      <c r="G4736" s="6" t="s">
        <v>5117</v>
      </c>
      <c r="H4736" s="11">
        <v>69</v>
      </c>
      <c r="I4736" s="11">
        <v>1250798</v>
      </c>
      <c r="J4736" s="6" t="s">
        <v>599</v>
      </c>
      <c r="K4736" s="6" t="s">
        <v>1074</v>
      </c>
      <c r="L4736" s="6" t="s">
        <v>4459</v>
      </c>
      <c r="M4736" s="11"/>
      <c r="N4736" s="11"/>
      <c r="O4736" s="6"/>
      <c r="P4736" s="11"/>
      <c r="Q4736" s="11">
        <v>53</v>
      </c>
      <c r="R4736" s="6" t="s">
        <v>25</v>
      </c>
      <c r="S4736" s="6" t="s">
        <v>26</v>
      </c>
      <c r="T4736" s="6" t="s">
        <v>54</v>
      </c>
      <c r="U4736" s="11">
        <v>500000</v>
      </c>
      <c r="V4736" s="11">
        <v>2002</v>
      </c>
      <c r="W4736" s="11">
        <v>24</v>
      </c>
      <c r="X4736" s="11">
        <v>6.4</v>
      </c>
      <c r="Y4736" s="11"/>
      <c r="Z4736" s="12">
        <v>43</v>
      </c>
    </row>
    <row r="4737" spans="1:26" x14ac:dyDescent="0.25">
      <c r="A4737" s="8" t="s">
        <v>20</v>
      </c>
      <c r="B4737" s="9" t="s">
        <v>5118</v>
      </c>
      <c r="C4737" s="13">
        <v>105</v>
      </c>
      <c r="D4737" s="13">
        <v>83</v>
      </c>
      <c r="E4737" s="13">
        <v>6</v>
      </c>
      <c r="F4737" s="13">
        <v>0</v>
      </c>
      <c r="G4737" s="9" t="s">
        <v>5119</v>
      </c>
      <c r="H4737" s="13">
        <v>30</v>
      </c>
      <c r="I4737" s="13">
        <v>1127331</v>
      </c>
      <c r="J4737" s="9" t="s">
        <v>1074</v>
      </c>
      <c r="K4737" s="9"/>
      <c r="L4737" s="9"/>
      <c r="M4737" s="13"/>
      <c r="N4737" s="13"/>
      <c r="O4737" s="9"/>
      <c r="P4737" s="13"/>
      <c r="Q4737" s="13">
        <v>77</v>
      </c>
      <c r="R4737" s="9" t="s">
        <v>2730</v>
      </c>
      <c r="S4737" s="9" t="s">
        <v>5120</v>
      </c>
      <c r="T4737" s="9" t="s">
        <v>27</v>
      </c>
      <c r="U4737" s="13">
        <v>46000</v>
      </c>
      <c r="V4737" s="13">
        <v>2003</v>
      </c>
      <c r="W4737" s="13">
        <v>0</v>
      </c>
      <c r="X4737" s="13">
        <v>7.4</v>
      </c>
      <c r="Y4737" s="13">
        <v>1.85</v>
      </c>
      <c r="Z4737" s="14">
        <v>0</v>
      </c>
    </row>
    <row r="4738" spans="1:26" x14ac:dyDescent="0.25">
      <c r="A4738" s="5" t="s">
        <v>20</v>
      </c>
      <c r="B4738" s="6" t="s">
        <v>5121</v>
      </c>
      <c r="C4738" s="11">
        <v>29</v>
      </c>
      <c r="D4738" s="11">
        <v>93</v>
      </c>
      <c r="E4738" s="11">
        <v>0</v>
      </c>
      <c r="F4738" s="11">
        <v>59</v>
      </c>
      <c r="G4738" s="6" t="s">
        <v>5122</v>
      </c>
      <c r="H4738" s="11">
        <v>399</v>
      </c>
      <c r="I4738" s="11">
        <v>906666</v>
      </c>
      <c r="J4738" s="6" t="s">
        <v>41</v>
      </c>
      <c r="K4738" s="6"/>
      <c r="L4738" s="6"/>
      <c r="M4738" s="11"/>
      <c r="N4738" s="11"/>
      <c r="O4738" s="6"/>
      <c r="P4738" s="11"/>
      <c r="Q4738" s="11">
        <v>5</v>
      </c>
      <c r="R4738" s="6" t="s">
        <v>25</v>
      </c>
      <c r="S4738" s="6" t="s">
        <v>26</v>
      </c>
      <c r="T4738" s="6" t="s">
        <v>1602</v>
      </c>
      <c r="U4738" s="11">
        <v>500000</v>
      </c>
      <c r="V4738" s="11">
        <v>2011</v>
      </c>
      <c r="W4738" s="11">
        <v>169</v>
      </c>
      <c r="X4738" s="11">
        <v>6.8</v>
      </c>
      <c r="Y4738" s="11">
        <v>16</v>
      </c>
      <c r="Z4738" s="12">
        <v>287</v>
      </c>
    </row>
    <row r="4739" spans="1:26" x14ac:dyDescent="0.25">
      <c r="A4739" s="8" t="s">
        <v>20</v>
      </c>
      <c r="B4739" s="9" t="s">
        <v>5123</v>
      </c>
      <c r="C4739" s="13">
        <v>46</v>
      </c>
      <c r="D4739" s="13">
        <v>86</v>
      </c>
      <c r="E4739" s="13">
        <v>7</v>
      </c>
      <c r="F4739" s="13">
        <v>17</v>
      </c>
      <c r="G4739" s="9" t="s">
        <v>5124</v>
      </c>
      <c r="H4739" s="13">
        <v>328</v>
      </c>
      <c r="I4739" s="13">
        <v>1114943</v>
      </c>
      <c r="J4739" s="9" t="s">
        <v>1074</v>
      </c>
      <c r="K4739" s="9" t="s">
        <v>2909</v>
      </c>
      <c r="L4739" s="9"/>
      <c r="M4739" s="13"/>
      <c r="N4739" s="13"/>
      <c r="O4739" s="9"/>
      <c r="P4739" s="13"/>
      <c r="Q4739" s="13">
        <v>74</v>
      </c>
      <c r="R4739" s="9" t="s">
        <v>25</v>
      </c>
      <c r="S4739" s="9" t="s">
        <v>26</v>
      </c>
      <c r="T4739" s="9" t="s">
        <v>249</v>
      </c>
      <c r="U4739" s="13">
        <v>500000</v>
      </c>
      <c r="V4739" s="13">
        <v>2000</v>
      </c>
      <c r="W4739" s="13">
        <v>27</v>
      </c>
      <c r="X4739" s="13">
        <v>6.5</v>
      </c>
      <c r="Y4739" s="13">
        <v>1.85</v>
      </c>
      <c r="Z4739" s="14">
        <v>0</v>
      </c>
    </row>
    <row r="4740" spans="1:26" x14ac:dyDescent="0.25">
      <c r="A4740" s="5" t="s">
        <v>20</v>
      </c>
      <c r="B4740" s="6" t="s">
        <v>5116</v>
      </c>
      <c r="C4740" s="11">
        <v>3</v>
      </c>
      <c r="D4740" s="11">
        <v>101</v>
      </c>
      <c r="E4740" s="11">
        <v>0</v>
      </c>
      <c r="F4740" s="11">
        <v>17</v>
      </c>
      <c r="G4740" s="6" t="s">
        <v>5125</v>
      </c>
      <c r="H4740" s="11">
        <v>69</v>
      </c>
      <c r="I4740" s="11">
        <v>1111615</v>
      </c>
      <c r="J4740" s="6" t="s">
        <v>599</v>
      </c>
      <c r="K4740" s="6" t="s">
        <v>5507</v>
      </c>
      <c r="L4740" s="6" t="s">
        <v>4118</v>
      </c>
      <c r="M4740" s="11"/>
      <c r="N4740" s="11"/>
      <c r="O4740" s="6"/>
      <c r="P4740" s="11"/>
      <c r="Q4740" s="11">
        <v>34</v>
      </c>
      <c r="R4740" s="6" t="s">
        <v>25</v>
      </c>
      <c r="S4740" s="6" t="s">
        <v>26</v>
      </c>
      <c r="T4740" s="6" t="s">
        <v>54</v>
      </c>
      <c r="U4740" s="11">
        <v>500000</v>
      </c>
      <c r="V4740" s="11">
        <v>2003</v>
      </c>
      <c r="W4740" s="11">
        <v>34</v>
      </c>
      <c r="X4740" s="11">
        <v>6</v>
      </c>
      <c r="Y4740" s="11"/>
      <c r="Z4740" s="12">
        <v>44</v>
      </c>
    </row>
    <row r="4741" spans="1:26" x14ac:dyDescent="0.25">
      <c r="A4741" s="8" t="s">
        <v>20</v>
      </c>
      <c r="B4741" s="9" t="s">
        <v>3256</v>
      </c>
      <c r="C4741" s="13">
        <v>54</v>
      </c>
      <c r="D4741" s="13">
        <v>111</v>
      </c>
      <c r="E4741" s="13">
        <v>35</v>
      </c>
      <c r="F4741" s="13">
        <v>482</v>
      </c>
      <c r="G4741" s="9" t="s">
        <v>5126</v>
      </c>
      <c r="H4741" s="13">
        <v>980</v>
      </c>
      <c r="I4741" s="13">
        <v>985341</v>
      </c>
      <c r="J4741" s="9" t="s">
        <v>1074</v>
      </c>
      <c r="K4741" s="9"/>
      <c r="L4741" s="9"/>
      <c r="M4741" s="13"/>
      <c r="N4741" s="13"/>
      <c r="O4741" s="9"/>
      <c r="P4741" s="13"/>
      <c r="Q4741" s="13">
        <v>87</v>
      </c>
      <c r="R4741" s="9" t="s">
        <v>25</v>
      </c>
      <c r="S4741" s="9" t="s">
        <v>26</v>
      </c>
      <c r="T4741" s="9" t="s">
        <v>249</v>
      </c>
      <c r="U4741" s="13">
        <v>500000</v>
      </c>
      <c r="V4741" s="13">
        <v>1999</v>
      </c>
      <c r="W4741" s="13">
        <v>505</v>
      </c>
      <c r="X4741" s="13">
        <v>7.3</v>
      </c>
      <c r="Y4741" s="13">
        <v>1.85</v>
      </c>
      <c r="Z4741" s="14">
        <v>180</v>
      </c>
    </row>
    <row r="4742" spans="1:26" x14ac:dyDescent="0.25">
      <c r="A4742" s="5" t="s">
        <v>20</v>
      </c>
      <c r="B4742" s="6" t="s">
        <v>5127</v>
      </c>
      <c r="C4742" s="11">
        <v>126</v>
      </c>
      <c r="D4742" s="11">
        <v>90</v>
      </c>
      <c r="E4742" s="11">
        <v>9</v>
      </c>
      <c r="F4742" s="11">
        <v>595</v>
      </c>
      <c r="G4742" s="6" t="s">
        <v>2490</v>
      </c>
      <c r="H4742" s="11">
        <v>710</v>
      </c>
      <c r="I4742" s="11">
        <v>603943</v>
      </c>
      <c r="J4742" s="6" t="s">
        <v>5507</v>
      </c>
      <c r="K4742" s="6" t="s">
        <v>1074</v>
      </c>
      <c r="L4742" s="6"/>
      <c r="M4742" s="11"/>
      <c r="N4742" s="11"/>
      <c r="O4742" s="6"/>
      <c r="P4742" s="11"/>
      <c r="Q4742" s="11">
        <v>154</v>
      </c>
      <c r="R4742" s="6" t="s">
        <v>25</v>
      </c>
      <c r="S4742" s="6" t="s">
        <v>26</v>
      </c>
      <c r="T4742" s="6" t="s">
        <v>249</v>
      </c>
      <c r="U4742" s="11">
        <v>500000</v>
      </c>
      <c r="V4742" s="11">
        <v>2004</v>
      </c>
      <c r="W4742" s="11">
        <v>634</v>
      </c>
      <c r="X4742" s="11">
        <v>7.3</v>
      </c>
      <c r="Y4742" s="11">
        <v>1.85</v>
      </c>
      <c r="Z4742" s="12">
        <v>1000</v>
      </c>
    </row>
    <row r="4743" spans="1:26" x14ac:dyDescent="0.25">
      <c r="A4743" s="8" t="s">
        <v>309</v>
      </c>
      <c r="B4743" s="9" t="s">
        <v>4094</v>
      </c>
      <c r="C4743" s="13">
        <v>17</v>
      </c>
      <c r="D4743" s="13">
        <v>86</v>
      </c>
      <c r="E4743" s="13">
        <v>204</v>
      </c>
      <c r="F4743" s="13">
        <v>474</v>
      </c>
      <c r="G4743" s="9" t="s">
        <v>2151</v>
      </c>
      <c r="H4743" s="13">
        <v>659</v>
      </c>
      <c r="I4743" s="13">
        <v>334041</v>
      </c>
      <c r="J4743" s="9" t="s">
        <v>5507</v>
      </c>
      <c r="K4743" s="9" t="s">
        <v>1074</v>
      </c>
      <c r="L4743" s="9" t="s">
        <v>4459</v>
      </c>
      <c r="M4743" s="13"/>
      <c r="N4743" s="13"/>
      <c r="O4743" s="9"/>
      <c r="P4743" s="13"/>
      <c r="Q4743" s="13">
        <v>21</v>
      </c>
      <c r="R4743" s="9" t="s">
        <v>25</v>
      </c>
      <c r="S4743" s="9" t="s">
        <v>26</v>
      </c>
      <c r="T4743" s="9" t="s">
        <v>249</v>
      </c>
      <c r="U4743" s="13">
        <v>500000</v>
      </c>
      <c r="V4743" s="13">
        <v>1997</v>
      </c>
      <c r="W4743" s="13">
        <v>529</v>
      </c>
      <c r="X4743" s="13">
        <v>6.5</v>
      </c>
      <c r="Y4743" s="13">
        <v>1.85</v>
      </c>
      <c r="Z4743" s="14">
        <v>51</v>
      </c>
    </row>
    <row r="4744" spans="1:26" x14ac:dyDescent="0.25">
      <c r="A4744" s="5" t="s">
        <v>20</v>
      </c>
      <c r="B4744" s="6" t="s">
        <v>5128</v>
      </c>
      <c r="C4744" s="11">
        <v>25</v>
      </c>
      <c r="D4744" s="11">
        <v>98</v>
      </c>
      <c r="E4744" s="11">
        <v>71</v>
      </c>
      <c r="F4744" s="11">
        <v>658</v>
      </c>
      <c r="G4744" s="6" t="s">
        <v>1479</v>
      </c>
      <c r="H4744" s="11">
        <v>22000</v>
      </c>
      <c r="I4744" s="11">
        <v>295468</v>
      </c>
      <c r="J4744" s="6" t="s">
        <v>599</v>
      </c>
      <c r="K4744" s="6" t="s">
        <v>4459</v>
      </c>
      <c r="L4744" s="6"/>
      <c r="M4744" s="11"/>
      <c r="N4744" s="11"/>
      <c r="O4744" s="6"/>
      <c r="P4744" s="11"/>
      <c r="Q4744" s="11">
        <v>34</v>
      </c>
      <c r="R4744" s="6" t="s">
        <v>25</v>
      </c>
      <c r="S4744" s="6" t="s">
        <v>26</v>
      </c>
      <c r="T4744" s="6" t="s">
        <v>249</v>
      </c>
      <c r="U4744" s="11">
        <v>500000</v>
      </c>
      <c r="V4744" s="11">
        <v>2001</v>
      </c>
      <c r="W4744" s="11">
        <v>1000</v>
      </c>
      <c r="X4744" s="11">
        <v>6</v>
      </c>
      <c r="Y4744" s="11">
        <v>1.85</v>
      </c>
      <c r="Z4744" s="12">
        <v>139</v>
      </c>
    </row>
    <row r="4745" spans="1:26" x14ac:dyDescent="0.25">
      <c r="A4745" s="8" t="s">
        <v>20</v>
      </c>
      <c r="B4745" s="9" t="s">
        <v>5129</v>
      </c>
      <c r="C4745" s="13">
        <v>11</v>
      </c>
      <c r="D4745" s="13">
        <v>91</v>
      </c>
      <c r="E4745" s="13">
        <v>21</v>
      </c>
      <c r="F4745" s="13">
        <v>469</v>
      </c>
      <c r="G4745" s="9" t="s">
        <v>2451</v>
      </c>
      <c r="H4745" s="13">
        <v>597</v>
      </c>
      <c r="I4745" s="13">
        <v>243347</v>
      </c>
      <c r="J4745" s="9" t="s">
        <v>5507</v>
      </c>
      <c r="K4745" s="9" t="s">
        <v>1074</v>
      </c>
      <c r="L4745" s="9" t="s">
        <v>2604</v>
      </c>
      <c r="M4745" s="13"/>
      <c r="N4745" s="13"/>
      <c r="O4745" s="9"/>
      <c r="P4745" s="13"/>
      <c r="Q4745" s="13">
        <v>24</v>
      </c>
      <c r="R4745" s="9" t="s">
        <v>25</v>
      </c>
      <c r="S4745" s="9" t="s">
        <v>26</v>
      </c>
      <c r="T4745" s="9" t="s">
        <v>249</v>
      </c>
      <c r="U4745" s="13">
        <v>500000</v>
      </c>
      <c r="V4745" s="13">
        <v>2002</v>
      </c>
      <c r="W4745" s="13">
        <v>485</v>
      </c>
      <c r="X4745" s="13">
        <v>5.3</v>
      </c>
      <c r="Y4745" s="13">
        <v>1.85</v>
      </c>
      <c r="Z4745" s="14">
        <v>86</v>
      </c>
    </row>
    <row r="4746" spans="1:26" x14ac:dyDescent="0.25">
      <c r="A4746" s="5" t="s">
        <v>20</v>
      </c>
      <c r="B4746" s="6" t="s">
        <v>124</v>
      </c>
      <c r="C4746" s="11">
        <v>81</v>
      </c>
      <c r="D4746" s="11">
        <v>91</v>
      </c>
      <c r="E4746" s="11">
        <v>12000</v>
      </c>
      <c r="F4746" s="11">
        <v>213</v>
      </c>
      <c r="G4746" s="6" t="s">
        <v>1408</v>
      </c>
      <c r="H4746" s="11">
        <v>778</v>
      </c>
      <c r="I4746" s="11">
        <v>154077</v>
      </c>
      <c r="J4746" s="6" t="s">
        <v>599</v>
      </c>
      <c r="K4746" s="6" t="s">
        <v>1074</v>
      </c>
      <c r="L4746" s="6"/>
      <c r="M4746" s="11"/>
      <c r="N4746" s="11"/>
      <c r="O4746" s="6"/>
      <c r="P4746" s="11"/>
      <c r="Q4746" s="11">
        <v>53</v>
      </c>
      <c r="R4746" s="6" t="s">
        <v>25</v>
      </c>
      <c r="S4746" s="6" t="s">
        <v>26</v>
      </c>
      <c r="T4746" s="6" t="s">
        <v>249</v>
      </c>
      <c r="U4746" s="11">
        <v>500000</v>
      </c>
      <c r="V4746" s="11">
        <v>2005</v>
      </c>
      <c r="W4746" s="11">
        <v>327</v>
      </c>
      <c r="X4746" s="11">
        <v>6.6</v>
      </c>
      <c r="Y4746" s="11">
        <v>1.85</v>
      </c>
      <c r="Z4746" s="12">
        <v>238</v>
      </c>
    </row>
    <row r="4747" spans="1:26" x14ac:dyDescent="0.25">
      <c r="A4747" s="8" t="s">
        <v>20</v>
      </c>
      <c r="B4747" s="9" t="s">
        <v>5130</v>
      </c>
      <c r="C4747" s="13">
        <v>155</v>
      </c>
      <c r="D4747" s="13">
        <v>90</v>
      </c>
      <c r="E4747" s="13">
        <v>217</v>
      </c>
      <c r="F4747" s="13">
        <v>243</v>
      </c>
      <c r="G4747" s="9" t="s">
        <v>841</v>
      </c>
      <c r="H4747" s="13">
        <v>10000</v>
      </c>
      <c r="I4747" s="13">
        <v>342936</v>
      </c>
      <c r="J4747" s="9" t="s">
        <v>599</v>
      </c>
      <c r="K4747" s="9" t="s">
        <v>1074</v>
      </c>
      <c r="L4747" s="9" t="s">
        <v>4459</v>
      </c>
      <c r="M4747" s="13"/>
      <c r="N4747" s="13"/>
      <c r="O4747" s="9"/>
      <c r="P4747" s="13"/>
      <c r="Q4747" s="13">
        <v>106</v>
      </c>
      <c r="R4747" s="9" t="s">
        <v>25</v>
      </c>
      <c r="S4747" s="9" t="s">
        <v>26</v>
      </c>
      <c r="T4747" s="9" t="s">
        <v>249</v>
      </c>
      <c r="U4747" s="13"/>
      <c r="V4747" s="13">
        <v>2013</v>
      </c>
      <c r="W4747" s="13">
        <v>10000</v>
      </c>
      <c r="X4747" s="13">
        <v>6.1</v>
      </c>
      <c r="Y4747" s="13">
        <v>2.35</v>
      </c>
      <c r="Z4747" s="14">
        <v>0</v>
      </c>
    </row>
    <row r="4748" spans="1:26" x14ac:dyDescent="0.25">
      <c r="A4748" s="5" t="s">
        <v>20</v>
      </c>
      <c r="B4748" s="6" t="s">
        <v>5131</v>
      </c>
      <c r="C4748" s="11">
        <v>39</v>
      </c>
      <c r="D4748" s="11">
        <v>88</v>
      </c>
      <c r="E4748" s="11">
        <v>0</v>
      </c>
      <c r="F4748" s="11">
        <v>49</v>
      </c>
      <c r="G4748" s="6" t="s">
        <v>5132</v>
      </c>
      <c r="H4748" s="11">
        <v>342</v>
      </c>
      <c r="I4748" s="11">
        <v>151389</v>
      </c>
      <c r="J4748" s="6" t="s">
        <v>41</v>
      </c>
      <c r="K4748" s="6"/>
      <c r="L4748" s="6"/>
      <c r="M4748" s="11"/>
      <c r="N4748" s="11"/>
      <c r="O4748" s="6"/>
      <c r="P4748" s="11"/>
      <c r="Q4748" s="11">
        <v>7</v>
      </c>
      <c r="R4748" s="6" t="s">
        <v>25</v>
      </c>
      <c r="S4748" s="6" t="s">
        <v>26</v>
      </c>
      <c r="T4748" s="6" t="s">
        <v>42</v>
      </c>
      <c r="U4748" s="11">
        <v>500000</v>
      </c>
      <c r="V4748" s="11">
        <v>2012</v>
      </c>
      <c r="W4748" s="11">
        <v>79</v>
      </c>
      <c r="X4748" s="11">
        <v>7.1</v>
      </c>
      <c r="Y4748" s="11"/>
      <c r="Z4748" s="12">
        <v>590</v>
      </c>
    </row>
    <row r="4749" spans="1:26" x14ac:dyDescent="0.25">
      <c r="A4749" s="8" t="s">
        <v>309</v>
      </c>
      <c r="B4749" s="9" t="s">
        <v>3390</v>
      </c>
      <c r="C4749" s="13">
        <v>153</v>
      </c>
      <c r="D4749" s="13">
        <v>202</v>
      </c>
      <c r="E4749" s="13">
        <v>0</v>
      </c>
      <c r="F4749" s="13">
        <v>4</v>
      </c>
      <c r="G4749" s="9" t="s">
        <v>5133</v>
      </c>
      <c r="H4749" s="13">
        <v>304</v>
      </c>
      <c r="I4749" s="13">
        <v>269061</v>
      </c>
      <c r="J4749" s="9" t="s">
        <v>497</v>
      </c>
      <c r="K4749" s="9" t="s">
        <v>378</v>
      </c>
      <c r="L4749" s="9" t="s">
        <v>1074</v>
      </c>
      <c r="M4749" s="13"/>
      <c r="N4749" s="13"/>
      <c r="O4749" s="9"/>
      <c r="P4749" s="13"/>
      <c r="Q4749" s="13">
        <v>596</v>
      </c>
      <c r="R4749" s="9" t="s">
        <v>281</v>
      </c>
      <c r="S4749" s="9" t="s">
        <v>282</v>
      </c>
      <c r="T4749" s="9" t="s">
        <v>1602</v>
      </c>
      <c r="U4749" s="13">
        <v>2000000</v>
      </c>
      <c r="V4749" s="13">
        <v>1954</v>
      </c>
      <c r="W4749" s="13">
        <v>8</v>
      </c>
      <c r="X4749" s="13">
        <v>8.6999999999999993</v>
      </c>
      <c r="Y4749" s="13">
        <v>1.37</v>
      </c>
      <c r="Z4749" s="14">
        <v>11000</v>
      </c>
    </row>
    <row r="4750" spans="1:26" x14ac:dyDescent="0.25">
      <c r="A4750" s="5" t="s">
        <v>20</v>
      </c>
      <c r="B4750" s="6" t="s">
        <v>5134</v>
      </c>
      <c r="C4750" s="11">
        <v>26</v>
      </c>
      <c r="D4750" s="11">
        <v>89</v>
      </c>
      <c r="E4750" s="11">
        <v>6</v>
      </c>
      <c r="F4750" s="11">
        <v>8</v>
      </c>
      <c r="G4750" s="6" t="s">
        <v>5135</v>
      </c>
      <c r="H4750" s="11">
        <v>14</v>
      </c>
      <c r="I4750" s="11">
        <v>133778</v>
      </c>
      <c r="J4750" s="6" t="s">
        <v>41</v>
      </c>
      <c r="K4750" s="6" t="s">
        <v>5506</v>
      </c>
      <c r="L4750" s="6"/>
      <c r="M4750" s="11"/>
      <c r="N4750" s="11"/>
      <c r="O4750" s="6"/>
      <c r="P4750" s="11"/>
      <c r="Q4750" s="11">
        <v>9</v>
      </c>
      <c r="R4750" s="6" t="s">
        <v>25</v>
      </c>
      <c r="S4750" s="6" t="s">
        <v>26</v>
      </c>
      <c r="T4750" s="6" t="s">
        <v>1430</v>
      </c>
      <c r="U4750" s="11">
        <v>500000</v>
      </c>
      <c r="V4750" s="11">
        <v>2012</v>
      </c>
      <c r="W4750" s="11">
        <v>9</v>
      </c>
      <c r="X4750" s="11">
        <v>8.4</v>
      </c>
      <c r="Y4750" s="11"/>
      <c r="Z4750" s="12">
        <v>0</v>
      </c>
    </row>
    <row r="4751" spans="1:26" x14ac:dyDescent="0.25">
      <c r="A4751" s="8" t="s">
        <v>309</v>
      </c>
      <c r="B4751" s="9" t="s">
        <v>5136</v>
      </c>
      <c r="C4751" s="13">
        <v>10</v>
      </c>
      <c r="D4751" s="13">
        <v>97</v>
      </c>
      <c r="E4751" s="13">
        <v>32</v>
      </c>
      <c r="F4751" s="13">
        <v>329</v>
      </c>
      <c r="G4751" s="9" t="s">
        <v>5137</v>
      </c>
      <c r="H4751" s="13">
        <v>11000</v>
      </c>
      <c r="I4751" s="13"/>
      <c r="J4751" s="9" t="s">
        <v>599</v>
      </c>
      <c r="K4751" s="9" t="s">
        <v>2909</v>
      </c>
      <c r="L4751" s="9" t="s">
        <v>4459</v>
      </c>
      <c r="M4751" s="13"/>
      <c r="N4751" s="13"/>
      <c r="O4751" s="9"/>
      <c r="P4751" s="13"/>
      <c r="Q4751" s="13">
        <v>24</v>
      </c>
      <c r="R4751" s="9" t="s">
        <v>25</v>
      </c>
      <c r="S4751" s="9" t="s">
        <v>2288</v>
      </c>
      <c r="T4751" s="9" t="s">
        <v>249</v>
      </c>
      <c r="U4751" s="13">
        <v>500000</v>
      </c>
      <c r="V4751" s="13">
        <v>1991</v>
      </c>
      <c r="W4751" s="13">
        <v>422</v>
      </c>
      <c r="X4751" s="13">
        <v>5.8</v>
      </c>
      <c r="Y4751" s="13">
        <v>1.85</v>
      </c>
      <c r="Z4751" s="14">
        <v>344</v>
      </c>
    </row>
    <row r="4752" spans="1:26" x14ac:dyDescent="0.25">
      <c r="A4752" s="5" t="s">
        <v>20</v>
      </c>
      <c r="B4752" s="6" t="s">
        <v>182</v>
      </c>
      <c r="C4752" s="11">
        <v>35</v>
      </c>
      <c r="D4752" s="11">
        <v>84</v>
      </c>
      <c r="E4752" s="11">
        <v>681</v>
      </c>
      <c r="F4752" s="11">
        <v>143</v>
      </c>
      <c r="G4752" s="6" t="s">
        <v>5138</v>
      </c>
      <c r="H4752" s="11">
        <v>239</v>
      </c>
      <c r="I4752" s="11">
        <v>52850</v>
      </c>
      <c r="J4752" s="6" t="s">
        <v>599</v>
      </c>
      <c r="K4752" s="6"/>
      <c r="L4752" s="6"/>
      <c r="M4752" s="11"/>
      <c r="N4752" s="11"/>
      <c r="O4752" s="6"/>
      <c r="P4752" s="11"/>
      <c r="Q4752" s="11">
        <v>12</v>
      </c>
      <c r="R4752" s="6" t="s">
        <v>25</v>
      </c>
      <c r="S4752" s="6" t="s">
        <v>26</v>
      </c>
      <c r="T4752" s="6" t="s">
        <v>1430</v>
      </c>
      <c r="U4752" s="11">
        <v>500000</v>
      </c>
      <c r="V4752" s="11">
        <v>2007</v>
      </c>
      <c r="W4752" s="11">
        <v>172</v>
      </c>
      <c r="X4752" s="11">
        <v>6.2</v>
      </c>
      <c r="Y4752" s="11">
        <v>1.85</v>
      </c>
      <c r="Z4752" s="12">
        <v>155</v>
      </c>
    </row>
    <row r="4753" spans="1:26" x14ac:dyDescent="0.25">
      <c r="A4753" s="8" t="s">
        <v>20</v>
      </c>
      <c r="B4753" s="9" t="s">
        <v>5139</v>
      </c>
      <c r="C4753" s="13">
        <v>230</v>
      </c>
      <c r="D4753" s="13">
        <v>82</v>
      </c>
      <c r="E4753" s="13">
        <v>248</v>
      </c>
      <c r="F4753" s="13">
        <v>196</v>
      </c>
      <c r="G4753" s="9" t="s">
        <v>2533</v>
      </c>
      <c r="H4753" s="13">
        <v>353</v>
      </c>
      <c r="I4753" s="13">
        <v>98017</v>
      </c>
      <c r="J4753" s="9" t="s">
        <v>599</v>
      </c>
      <c r="K4753" s="9" t="s">
        <v>478</v>
      </c>
      <c r="L4753" s="9" t="s">
        <v>1786</v>
      </c>
      <c r="M4753" s="13"/>
      <c r="N4753" s="13"/>
      <c r="O4753" s="9"/>
      <c r="P4753" s="13"/>
      <c r="Q4753" s="13">
        <v>170</v>
      </c>
      <c r="R4753" s="9" t="s">
        <v>25</v>
      </c>
      <c r="S4753" s="9" t="s">
        <v>538</v>
      </c>
      <c r="T4753" s="9" t="s">
        <v>249</v>
      </c>
      <c r="U4753" s="13">
        <v>500000</v>
      </c>
      <c r="V4753" s="13">
        <v>2010</v>
      </c>
      <c r="W4753" s="13">
        <v>248</v>
      </c>
      <c r="X4753" s="13">
        <v>5.8</v>
      </c>
      <c r="Y4753" s="13">
        <v>1.85</v>
      </c>
      <c r="Z4753" s="14">
        <v>46000</v>
      </c>
    </row>
    <row r="4754" spans="1:26" x14ac:dyDescent="0.25">
      <c r="A4754" s="5" t="s">
        <v>20</v>
      </c>
      <c r="B4754" s="6" t="s">
        <v>451</v>
      </c>
      <c r="C4754" s="11">
        <v>165</v>
      </c>
      <c r="D4754" s="11">
        <v>94</v>
      </c>
      <c r="E4754" s="11">
        <v>12</v>
      </c>
      <c r="F4754" s="11">
        <v>183</v>
      </c>
      <c r="G4754" s="6" t="s">
        <v>452</v>
      </c>
      <c r="H4754" s="11">
        <v>17000</v>
      </c>
      <c r="I4754" s="11">
        <v>177343675</v>
      </c>
      <c r="J4754" s="6" t="s">
        <v>378</v>
      </c>
      <c r="K4754" s="6" t="s">
        <v>2809</v>
      </c>
      <c r="L4754" s="6" t="s">
        <v>599</v>
      </c>
      <c r="M4754" s="11" t="s">
        <v>4118</v>
      </c>
      <c r="N4754" s="11" t="s">
        <v>478</v>
      </c>
      <c r="O4754" s="6" t="s">
        <v>2970</v>
      </c>
      <c r="P4754" s="11"/>
      <c r="Q4754" s="11">
        <v>214</v>
      </c>
      <c r="R4754" s="6" t="s">
        <v>25</v>
      </c>
      <c r="S4754" s="6" t="s">
        <v>26</v>
      </c>
      <c r="T4754" s="6" t="s">
        <v>54</v>
      </c>
      <c r="U4754" s="11">
        <v>135000000</v>
      </c>
      <c r="V4754" s="11">
        <v>2015</v>
      </c>
      <c r="W4754" s="11">
        <v>523</v>
      </c>
      <c r="X4754" s="11">
        <v>6.7</v>
      </c>
      <c r="Y4754" s="11">
        <v>1.85</v>
      </c>
      <c r="Z4754" s="12">
        <v>26000</v>
      </c>
    </row>
    <row r="4755" spans="1:26" x14ac:dyDescent="0.25">
      <c r="A4755" s="8" t="s">
        <v>20</v>
      </c>
      <c r="B4755" s="9" t="s">
        <v>5009</v>
      </c>
      <c r="C4755" s="13">
        <v>9</v>
      </c>
      <c r="D4755" s="13">
        <v>100</v>
      </c>
      <c r="E4755" s="13">
        <v>6</v>
      </c>
      <c r="F4755" s="13">
        <v>325</v>
      </c>
      <c r="G4755" s="9" t="s">
        <v>5140</v>
      </c>
      <c r="H4755" s="13">
        <v>396</v>
      </c>
      <c r="I4755" s="13">
        <v>31937</v>
      </c>
      <c r="J4755" s="9" t="s">
        <v>599</v>
      </c>
      <c r="K4755" s="9" t="s">
        <v>4459</v>
      </c>
      <c r="L4755" s="9"/>
      <c r="M4755" s="13"/>
      <c r="N4755" s="13"/>
      <c r="O4755" s="9"/>
      <c r="P4755" s="13"/>
      <c r="Q4755" s="13">
        <v>10</v>
      </c>
      <c r="R4755" s="9" t="s">
        <v>25</v>
      </c>
      <c r="S4755" s="9" t="s">
        <v>26</v>
      </c>
      <c r="T4755" s="9" t="s">
        <v>249</v>
      </c>
      <c r="U4755" s="13">
        <v>500000</v>
      </c>
      <c r="V4755" s="13">
        <v>2007</v>
      </c>
      <c r="W4755" s="13">
        <v>326</v>
      </c>
      <c r="X4755" s="13">
        <v>5.7</v>
      </c>
      <c r="Y4755" s="13">
        <v>1.85</v>
      </c>
      <c r="Z4755" s="14">
        <v>60</v>
      </c>
    </row>
    <row r="4756" spans="1:26" x14ac:dyDescent="0.25">
      <c r="A4756" s="5" t="s">
        <v>20</v>
      </c>
      <c r="B4756" s="6" t="s">
        <v>5141</v>
      </c>
      <c r="C4756" s="11">
        <v>17</v>
      </c>
      <c r="D4756" s="11">
        <v>112</v>
      </c>
      <c r="E4756" s="11">
        <v>12</v>
      </c>
      <c r="F4756" s="11">
        <v>699</v>
      </c>
      <c r="G4756" s="6" t="s">
        <v>1698</v>
      </c>
      <c r="H4756" s="11">
        <v>33000</v>
      </c>
      <c r="I4756" s="11">
        <v>13134</v>
      </c>
      <c r="J4756" s="6" t="s">
        <v>1074</v>
      </c>
      <c r="K4756" s="6" t="s">
        <v>5506</v>
      </c>
      <c r="L4756" s="6"/>
      <c r="M4756" s="11"/>
      <c r="N4756" s="11"/>
      <c r="O4756" s="6"/>
      <c r="P4756" s="11"/>
      <c r="Q4756" s="11">
        <v>32</v>
      </c>
      <c r="R4756" s="6" t="s">
        <v>25</v>
      </c>
      <c r="S4756" s="6" t="s">
        <v>26</v>
      </c>
      <c r="T4756" s="6" t="s">
        <v>249</v>
      </c>
      <c r="U4756" s="11">
        <v>500000</v>
      </c>
      <c r="V4756" s="11">
        <v>2002</v>
      </c>
      <c r="W4756" s="11">
        <v>1000</v>
      </c>
      <c r="X4756" s="11">
        <v>6.1</v>
      </c>
      <c r="Y4756" s="11">
        <v>2.35</v>
      </c>
      <c r="Z4756" s="12">
        <v>183</v>
      </c>
    </row>
    <row r="4757" spans="1:26" x14ac:dyDescent="0.25">
      <c r="A4757" s="8" t="s">
        <v>20</v>
      </c>
      <c r="B4757" s="9" t="s">
        <v>5142</v>
      </c>
      <c r="C4757" s="13">
        <v>344</v>
      </c>
      <c r="D4757" s="13">
        <v>94</v>
      </c>
      <c r="E4757" s="13">
        <v>380</v>
      </c>
      <c r="F4757" s="13">
        <v>113</v>
      </c>
      <c r="G4757" s="9" t="s">
        <v>5047</v>
      </c>
      <c r="H4757" s="13">
        <v>660</v>
      </c>
      <c r="I4757" s="13">
        <v>237301</v>
      </c>
      <c r="J4757" s="9" t="s">
        <v>1074</v>
      </c>
      <c r="K4757" s="9" t="s">
        <v>2970</v>
      </c>
      <c r="L4757" s="9" t="s">
        <v>2604</v>
      </c>
      <c r="M4757" s="13"/>
      <c r="N4757" s="13"/>
      <c r="O4757" s="9"/>
      <c r="P4757" s="13"/>
      <c r="Q4757" s="13">
        <v>451</v>
      </c>
      <c r="R4757" s="9" t="s">
        <v>25</v>
      </c>
      <c r="S4757" s="9" t="s">
        <v>34</v>
      </c>
      <c r="T4757" s="9" t="s">
        <v>249</v>
      </c>
      <c r="U4757" s="13">
        <v>500000</v>
      </c>
      <c r="V4757" s="13">
        <v>2010</v>
      </c>
      <c r="W4757" s="13">
        <v>280</v>
      </c>
      <c r="X4757" s="13">
        <v>6.4</v>
      </c>
      <c r="Y4757" s="13">
        <v>2.35</v>
      </c>
      <c r="Z4757" s="14">
        <v>19000</v>
      </c>
    </row>
    <row r="4758" spans="1:26" x14ac:dyDescent="0.25">
      <c r="A4758" s="5" t="s">
        <v>20</v>
      </c>
      <c r="B4758" s="6" t="s">
        <v>5143</v>
      </c>
      <c r="C4758" s="11">
        <v>2</v>
      </c>
      <c r="D4758" s="11">
        <v>87</v>
      </c>
      <c r="E4758" s="11">
        <v>0</v>
      </c>
      <c r="F4758" s="11">
        <v>347</v>
      </c>
      <c r="G4758" s="6" t="s">
        <v>2739</v>
      </c>
      <c r="H4758" s="11">
        <v>584</v>
      </c>
      <c r="I4758" s="11"/>
      <c r="J4758" s="6" t="s">
        <v>1074</v>
      </c>
      <c r="K4758" s="6"/>
      <c r="L4758" s="6"/>
      <c r="M4758" s="11"/>
      <c r="N4758" s="11"/>
      <c r="O4758" s="6"/>
      <c r="P4758" s="11"/>
      <c r="Q4758" s="11">
        <v>11</v>
      </c>
      <c r="R4758" s="6" t="s">
        <v>25</v>
      </c>
      <c r="S4758" s="6" t="s">
        <v>26</v>
      </c>
      <c r="T4758" s="6" t="s">
        <v>54</v>
      </c>
      <c r="U4758" s="11"/>
      <c r="V4758" s="11">
        <v>2005</v>
      </c>
      <c r="W4758" s="11">
        <v>507</v>
      </c>
      <c r="X4758" s="11">
        <v>5</v>
      </c>
      <c r="Y4758" s="11">
        <v>1.85</v>
      </c>
      <c r="Z4758" s="12">
        <v>29</v>
      </c>
    </row>
    <row r="4759" spans="1:26" x14ac:dyDescent="0.25">
      <c r="A4759" s="8" t="s">
        <v>20</v>
      </c>
      <c r="B4759" s="9" t="s">
        <v>5144</v>
      </c>
      <c r="C4759" s="13">
        <v>28</v>
      </c>
      <c r="D4759" s="13">
        <v>91</v>
      </c>
      <c r="E4759" s="13">
        <v>0</v>
      </c>
      <c r="F4759" s="13">
        <v>170</v>
      </c>
      <c r="G4759" s="9" t="s">
        <v>5145</v>
      </c>
      <c r="H4759" s="13">
        <v>472</v>
      </c>
      <c r="I4759" s="13">
        <v>12055</v>
      </c>
      <c r="J4759" s="9" t="s">
        <v>599</v>
      </c>
      <c r="K4759" s="9"/>
      <c r="L4759" s="9"/>
      <c r="M4759" s="13"/>
      <c r="N4759" s="13"/>
      <c r="O4759" s="9"/>
      <c r="P4759" s="13"/>
      <c r="Q4759" s="13">
        <v>10</v>
      </c>
      <c r="R4759" s="9" t="s">
        <v>25</v>
      </c>
      <c r="S4759" s="9" t="s">
        <v>26</v>
      </c>
      <c r="T4759" s="9" t="s">
        <v>27</v>
      </c>
      <c r="U4759" s="13">
        <v>500000</v>
      </c>
      <c r="V4759" s="13">
        <v>2007</v>
      </c>
      <c r="W4759" s="13">
        <v>185</v>
      </c>
      <c r="X4759" s="13">
        <v>6.5</v>
      </c>
      <c r="Y4759" s="13"/>
      <c r="Z4759" s="14">
        <v>339</v>
      </c>
    </row>
    <row r="4760" spans="1:26" x14ac:dyDescent="0.25">
      <c r="A4760" s="5" t="s">
        <v>20</v>
      </c>
      <c r="B4760" s="6" t="s">
        <v>5146</v>
      </c>
      <c r="C4760" s="11">
        <v>29</v>
      </c>
      <c r="D4760" s="11">
        <v>87</v>
      </c>
      <c r="E4760" s="11">
        <v>38</v>
      </c>
      <c r="F4760" s="11">
        <v>445</v>
      </c>
      <c r="G4760" s="6" t="s">
        <v>2175</v>
      </c>
      <c r="H4760" s="11">
        <v>552</v>
      </c>
      <c r="I4760" s="11">
        <v>1332</v>
      </c>
      <c r="J4760" s="6" t="s">
        <v>599</v>
      </c>
      <c r="K4760" s="6" t="s">
        <v>1786</v>
      </c>
      <c r="L4760" s="6"/>
      <c r="M4760" s="11"/>
      <c r="N4760" s="11"/>
      <c r="O4760" s="6"/>
      <c r="P4760" s="11"/>
      <c r="Q4760" s="11">
        <v>20</v>
      </c>
      <c r="R4760" s="6" t="s">
        <v>25</v>
      </c>
      <c r="S4760" s="6" t="s">
        <v>26</v>
      </c>
      <c r="T4760" s="6" t="s">
        <v>1430</v>
      </c>
      <c r="U4760" s="11">
        <v>500000</v>
      </c>
      <c r="V4760" s="11">
        <v>2012</v>
      </c>
      <c r="W4760" s="11">
        <v>533</v>
      </c>
      <c r="X4760" s="11">
        <v>4.5999999999999996</v>
      </c>
      <c r="Y4760" s="11">
        <v>2.35</v>
      </c>
      <c r="Z4760" s="12">
        <v>898</v>
      </c>
    </row>
    <row r="4761" spans="1:26" x14ac:dyDescent="0.25">
      <c r="A4761" s="8" t="s">
        <v>20</v>
      </c>
      <c r="B4761" s="9" t="s">
        <v>4475</v>
      </c>
      <c r="C4761" s="13">
        <v>11</v>
      </c>
      <c r="D4761" s="13">
        <v>98</v>
      </c>
      <c r="E4761" s="13">
        <v>0</v>
      </c>
      <c r="F4761" s="13">
        <v>0</v>
      </c>
      <c r="G4761" s="9" t="s">
        <v>4477</v>
      </c>
      <c r="H4761" s="13">
        <v>4</v>
      </c>
      <c r="I4761" s="13"/>
      <c r="J4761" s="9" t="s">
        <v>599</v>
      </c>
      <c r="K4761" s="9" t="s">
        <v>5507</v>
      </c>
      <c r="L4761" s="9"/>
      <c r="M4761" s="13"/>
      <c r="N4761" s="13"/>
      <c r="O4761" s="9"/>
      <c r="P4761" s="13"/>
      <c r="Q4761" s="13">
        <v>9</v>
      </c>
      <c r="R4761" s="9" t="s">
        <v>687</v>
      </c>
      <c r="S4761" s="9" t="s">
        <v>356</v>
      </c>
      <c r="T4761" s="9" t="s">
        <v>42</v>
      </c>
      <c r="U4761" s="13">
        <v>3000000</v>
      </c>
      <c r="V4761" s="13">
        <v>2006</v>
      </c>
      <c r="W4761" s="13">
        <v>4</v>
      </c>
      <c r="X4761" s="13">
        <v>7.7</v>
      </c>
      <c r="Y4761" s="13">
        <v>2.35</v>
      </c>
      <c r="Z4761" s="14">
        <v>23</v>
      </c>
    </row>
    <row r="4762" spans="1:26" x14ac:dyDescent="0.25">
      <c r="A4762" s="5" t="s">
        <v>20</v>
      </c>
      <c r="B4762" s="6" t="s">
        <v>5147</v>
      </c>
      <c r="C4762" s="11">
        <v>48</v>
      </c>
      <c r="D4762" s="11">
        <v>95</v>
      </c>
      <c r="E4762" s="11">
        <v>3</v>
      </c>
      <c r="F4762" s="11">
        <v>25</v>
      </c>
      <c r="G4762" s="6" t="s">
        <v>5148</v>
      </c>
      <c r="H4762" s="11">
        <v>30</v>
      </c>
      <c r="I4762" s="11"/>
      <c r="J4762" s="6" t="s">
        <v>3170</v>
      </c>
      <c r="K4762" s="6" t="s">
        <v>41</v>
      </c>
      <c r="L4762" s="6" t="s">
        <v>2909</v>
      </c>
      <c r="M4762" s="11"/>
      <c r="N4762" s="11"/>
      <c r="O4762" s="6"/>
      <c r="P4762" s="11"/>
      <c r="Q4762" s="11">
        <v>11</v>
      </c>
      <c r="R4762" s="6" t="s">
        <v>25</v>
      </c>
      <c r="S4762" s="6" t="s">
        <v>34</v>
      </c>
      <c r="T4762" s="6" t="s">
        <v>42</v>
      </c>
      <c r="U4762" s="11">
        <v>500000</v>
      </c>
      <c r="V4762" s="11">
        <v>2006</v>
      </c>
      <c r="W4762" s="11">
        <v>27</v>
      </c>
      <c r="X4762" s="11">
        <v>7.3</v>
      </c>
      <c r="Y4762" s="11">
        <v>1.85</v>
      </c>
      <c r="Z4762" s="12">
        <v>808</v>
      </c>
    </row>
    <row r="4763" spans="1:26" x14ac:dyDescent="0.25">
      <c r="A4763" s="8" t="s">
        <v>20</v>
      </c>
      <c r="B4763" s="9" t="s">
        <v>68</v>
      </c>
      <c r="C4763" s="13">
        <v>24</v>
      </c>
      <c r="D4763" s="13">
        <v>87</v>
      </c>
      <c r="E4763" s="13">
        <v>395</v>
      </c>
      <c r="F4763" s="13">
        <v>637</v>
      </c>
      <c r="G4763" s="9" t="s">
        <v>797</v>
      </c>
      <c r="H4763" s="13">
        <v>991</v>
      </c>
      <c r="I4763" s="13"/>
      <c r="J4763" s="9" t="s">
        <v>1074</v>
      </c>
      <c r="K4763" s="9"/>
      <c r="L4763" s="9"/>
      <c r="M4763" s="13"/>
      <c r="N4763" s="13"/>
      <c r="O4763" s="9"/>
      <c r="P4763" s="13"/>
      <c r="Q4763" s="13">
        <v>10</v>
      </c>
      <c r="R4763" s="9" t="s">
        <v>25</v>
      </c>
      <c r="S4763" s="9" t="s">
        <v>26</v>
      </c>
      <c r="T4763" s="9" t="s">
        <v>249</v>
      </c>
      <c r="U4763" s="13">
        <v>100000</v>
      </c>
      <c r="V4763" s="13">
        <v>2000</v>
      </c>
      <c r="W4763" s="13">
        <v>946</v>
      </c>
      <c r="X4763" s="13">
        <v>6.6</v>
      </c>
      <c r="Y4763" s="13">
        <v>1.85</v>
      </c>
      <c r="Z4763" s="14">
        <v>22</v>
      </c>
    </row>
    <row r="4764" spans="1:26" x14ac:dyDescent="0.25">
      <c r="A4764" s="5" t="s">
        <v>20</v>
      </c>
      <c r="B4764" s="6" t="s">
        <v>1547</v>
      </c>
      <c r="C4764" s="11">
        <v>166</v>
      </c>
      <c r="D4764" s="11">
        <v>102</v>
      </c>
      <c r="E4764" s="11">
        <v>487</v>
      </c>
      <c r="F4764" s="11">
        <v>118</v>
      </c>
      <c r="G4764" s="6" t="s">
        <v>341</v>
      </c>
      <c r="H4764" s="11">
        <v>991</v>
      </c>
      <c r="I4764" s="11">
        <v>316842</v>
      </c>
      <c r="J4764" s="6" t="s">
        <v>1074</v>
      </c>
      <c r="K4764" s="6" t="s">
        <v>2604</v>
      </c>
      <c r="L4764" s="6"/>
      <c r="M4764" s="11"/>
      <c r="N4764" s="11"/>
      <c r="O4764" s="6"/>
      <c r="P4764" s="11"/>
      <c r="Q4764" s="11">
        <v>68</v>
      </c>
      <c r="R4764" s="6" t="s">
        <v>25</v>
      </c>
      <c r="S4764" s="6" t="s">
        <v>26</v>
      </c>
      <c r="T4764" s="6" t="s">
        <v>249</v>
      </c>
      <c r="U4764" s="11"/>
      <c r="V4764" s="11">
        <v>2014</v>
      </c>
      <c r="W4764" s="11">
        <v>943</v>
      </c>
      <c r="X4764" s="11">
        <v>6.4</v>
      </c>
      <c r="Y4764" s="11">
        <v>2.35</v>
      </c>
      <c r="Z4764" s="12">
        <v>0</v>
      </c>
    </row>
    <row r="4765" spans="1:26" x14ac:dyDescent="0.25">
      <c r="A4765" s="8" t="s">
        <v>20</v>
      </c>
      <c r="B4765" s="9" t="s">
        <v>5149</v>
      </c>
      <c r="C4765" s="13"/>
      <c r="D4765" s="13">
        <v>127</v>
      </c>
      <c r="E4765" s="13">
        <v>2</v>
      </c>
      <c r="F4765" s="13">
        <v>0</v>
      </c>
      <c r="G4765" s="9" t="s">
        <v>5150</v>
      </c>
      <c r="H4765" s="13">
        <v>2</v>
      </c>
      <c r="I4765" s="13"/>
      <c r="J4765" s="9" t="s">
        <v>2604</v>
      </c>
      <c r="K4765" s="9"/>
      <c r="L4765" s="9"/>
      <c r="M4765" s="13"/>
      <c r="N4765" s="13"/>
      <c r="O4765" s="9"/>
      <c r="P4765" s="13"/>
      <c r="Q4765" s="13">
        <v>3</v>
      </c>
      <c r="R4765" s="9" t="s">
        <v>25</v>
      </c>
      <c r="S4765" s="9" t="s">
        <v>26</v>
      </c>
      <c r="T4765" s="9" t="s">
        <v>42</v>
      </c>
      <c r="U4765" s="13">
        <v>500000</v>
      </c>
      <c r="V4765" s="13">
        <v>2005</v>
      </c>
      <c r="W4765" s="13">
        <v>0</v>
      </c>
      <c r="X4765" s="13">
        <v>5.8</v>
      </c>
      <c r="Y4765" s="13">
        <v>1.33</v>
      </c>
      <c r="Z4765" s="14">
        <v>0</v>
      </c>
    </row>
    <row r="4766" spans="1:26" x14ac:dyDescent="0.25">
      <c r="A4766" s="5" t="s">
        <v>20</v>
      </c>
      <c r="B4766" s="6" t="s">
        <v>5088</v>
      </c>
      <c r="C4766" s="11">
        <v>9</v>
      </c>
      <c r="D4766" s="11">
        <v>96</v>
      </c>
      <c r="E4766" s="11">
        <v>3</v>
      </c>
      <c r="F4766" s="11">
        <v>205</v>
      </c>
      <c r="G4766" s="6" t="s">
        <v>5151</v>
      </c>
      <c r="H4766" s="11">
        <v>387</v>
      </c>
      <c r="I4766" s="11"/>
      <c r="J4766" s="6" t="s">
        <v>41</v>
      </c>
      <c r="K4766" s="6"/>
      <c r="L4766" s="6"/>
      <c r="M4766" s="11"/>
      <c r="N4766" s="11"/>
      <c r="O4766" s="6"/>
      <c r="P4766" s="11"/>
      <c r="Q4766" s="11">
        <v>3</v>
      </c>
      <c r="R4766" s="6" t="s">
        <v>25</v>
      </c>
      <c r="S4766" s="6" t="s">
        <v>26</v>
      </c>
      <c r="T4766" s="6" t="s">
        <v>42</v>
      </c>
      <c r="U4766" s="11">
        <v>500000</v>
      </c>
      <c r="V4766" s="11">
        <v>2014</v>
      </c>
      <c r="W4766" s="11">
        <v>244</v>
      </c>
      <c r="X4766" s="11">
        <v>7.2</v>
      </c>
      <c r="Y4766" s="11">
        <v>1.33</v>
      </c>
      <c r="Z4766" s="12">
        <v>16</v>
      </c>
    </row>
    <row r="4767" spans="1:26" x14ac:dyDescent="0.25">
      <c r="A4767" s="8" t="s">
        <v>20</v>
      </c>
      <c r="B4767" s="9" t="s">
        <v>3762</v>
      </c>
      <c r="C4767" s="13">
        <v>48</v>
      </c>
      <c r="D4767" s="13">
        <v>103</v>
      </c>
      <c r="E4767" s="13">
        <v>21</v>
      </c>
      <c r="F4767" s="13">
        <v>680</v>
      </c>
      <c r="G4767" s="9" t="s">
        <v>710</v>
      </c>
      <c r="H4767" s="13">
        <v>25000</v>
      </c>
      <c r="I4767" s="13"/>
      <c r="J4767" s="9" t="s">
        <v>1074</v>
      </c>
      <c r="K4767" s="9" t="s">
        <v>4459</v>
      </c>
      <c r="L4767" s="9"/>
      <c r="M4767" s="13"/>
      <c r="N4767" s="13"/>
      <c r="O4767" s="9"/>
      <c r="P4767" s="13"/>
      <c r="Q4767" s="13">
        <v>54</v>
      </c>
      <c r="R4767" s="9" t="s">
        <v>25</v>
      </c>
      <c r="S4767" s="9" t="s">
        <v>34</v>
      </c>
      <c r="T4767" s="9" t="s">
        <v>27</v>
      </c>
      <c r="U4767" s="13"/>
      <c r="V4767" s="13">
        <v>2012</v>
      </c>
      <c r="W4767" s="13">
        <v>766</v>
      </c>
      <c r="X4767" s="13">
        <v>7.2</v>
      </c>
      <c r="Y4767" s="13">
        <v>2.35</v>
      </c>
      <c r="Z4767" s="14">
        <v>0</v>
      </c>
    </row>
    <row r="4768" spans="1:26" x14ac:dyDescent="0.25">
      <c r="A4768" s="5" t="s">
        <v>20</v>
      </c>
      <c r="B4768" s="6" t="s">
        <v>5152</v>
      </c>
      <c r="C4768" s="11">
        <v>64</v>
      </c>
      <c r="D4768" s="11">
        <v>104</v>
      </c>
      <c r="E4768" s="11">
        <v>32</v>
      </c>
      <c r="F4768" s="11">
        <v>238</v>
      </c>
      <c r="G4768" s="6" t="s">
        <v>5153</v>
      </c>
      <c r="H4768" s="11">
        <v>685</v>
      </c>
      <c r="I4768" s="11"/>
      <c r="J4768" s="6" t="s">
        <v>599</v>
      </c>
      <c r="K4768" s="6" t="s">
        <v>1786</v>
      </c>
      <c r="L4768" s="6"/>
      <c r="M4768" s="11"/>
      <c r="N4768" s="11"/>
      <c r="O4768" s="6"/>
      <c r="P4768" s="11"/>
      <c r="Q4768" s="11">
        <v>28</v>
      </c>
      <c r="R4768" s="6" t="s">
        <v>25</v>
      </c>
      <c r="S4768" s="6" t="s">
        <v>26</v>
      </c>
      <c r="T4768" s="6" t="s">
        <v>249</v>
      </c>
      <c r="U4768" s="11">
        <v>500000</v>
      </c>
      <c r="V4768" s="11">
        <v>2012</v>
      </c>
      <c r="W4768" s="11">
        <v>492</v>
      </c>
      <c r="X4768" s="11">
        <v>3.5</v>
      </c>
      <c r="Y4768" s="11">
        <v>2.35</v>
      </c>
      <c r="Z4768" s="12">
        <v>0</v>
      </c>
    </row>
    <row r="4769" spans="1:26" x14ac:dyDescent="0.25">
      <c r="A4769" s="8" t="s">
        <v>20</v>
      </c>
      <c r="B4769" s="9" t="s">
        <v>5154</v>
      </c>
      <c r="C4769" s="13"/>
      <c r="D4769" s="13">
        <v>90</v>
      </c>
      <c r="E4769" s="13">
        <v>0</v>
      </c>
      <c r="F4769" s="13">
        <v>569</v>
      </c>
      <c r="G4769" s="9" t="s">
        <v>1378</v>
      </c>
      <c r="H4769" s="13">
        <v>970</v>
      </c>
      <c r="I4769" s="13"/>
      <c r="J4769" s="9" t="s">
        <v>5155</v>
      </c>
      <c r="K4769" s="9"/>
      <c r="L4769" s="9"/>
      <c r="M4769" s="13"/>
      <c r="N4769" s="13"/>
      <c r="O4769" s="9"/>
      <c r="P4769" s="13"/>
      <c r="Q4769" s="13"/>
      <c r="R4769" s="9" t="s">
        <v>25</v>
      </c>
      <c r="S4769" s="9" t="s">
        <v>26</v>
      </c>
      <c r="T4769" s="9" t="s">
        <v>42</v>
      </c>
      <c r="U4769" s="13"/>
      <c r="V4769" s="13">
        <v>2015</v>
      </c>
      <c r="W4769" s="13">
        <v>812</v>
      </c>
      <c r="X4769" s="13">
        <v>7.5</v>
      </c>
      <c r="Y4769" s="13"/>
      <c r="Z4769" s="14">
        <v>337</v>
      </c>
    </row>
    <row r="4770" spans="1:26" x14ac:dyDescent="0.25">
      <c r="A4770" s="5" t="s">
        <v>20</v>
      </c>
      <c r="B4770" s="6" t="s">
        <v>5156</v>
      </c>
      <c r="C4770" s="11">
        <v>1</v>
      </c>
      <c r="D4770" s="11">
        <v>122</v>
      </c>
      <c r="E4770" s="11">
        <v>406</v>
      </c>
      <c r="F4770" s="11">
        <v>152</v>
      </c>
      <c r="G4770" s="6" t="s">
        <v>4971</v>
      </c>
      <c r="H4770" s="11">
        <v>358</v>
      </c>
      <c r="I4770" s="11"/>
      <c r="J4770" s="6" t="s">
        <v>497</v>
      </c>
      <c r="K4770" s="6" t="s">
        <v>5505</v>
      </c>
      <c r="L4770" s="6" t="s">
        <v>2604</v>
      </c>
      <c r="M4770" s="11"/>
      <c r="N4770" s="11"/>
      <c r="O4770" s="6"/>
      <c r="P4770" s="11"/>
      <c r="Q4770" s="11">
        <v>16</v>
      </c>
      <c r="R4770" s="6" t="s">
        <v>25</v>
      </c>
      <c r="S4770" s="6" t="s">
        <v>26</v>
      </c>
      <c r="T4770" s="6" t="s">
        <v>249</v>
      </c>
      <c r="U4770" s="11"/>
      <c r="V4770" s="11">
        <v>2015</v>
      </c>
      <c r="W4770" s="11">
        <v>317</v>
      </c>
      <c r="X4770" s="11">
        <v>2.2000000000000002</v>
      </c>
      <c r="Y4770" s="11"/>
      <c r="Z4770" s="12">
        <v>353</v>
      </c>
    </row>
    <row r="4771" spans="1:26" x14ac:dyDescent="0.25">
      <c r="A4771" s="8" t="s">
        <v>20</v>
      </c>
      <c r="B4771" s="9" t="s">
        <v>3316</v>
      </c>
      <c r="C4771" s="13">
        <v>111</v>
      </c>
      <c r="D4771" s="13">
        <v>93</v>
      </c>
      <c r="E4771" s="13">
        <v>33</v>
      </c>
      <c r="F4771" s="13">
        <v>135</v>
      </c>
      <c r="G4771" s="9" t="s">
        <v>3317</v>
      </c>
      <c r="H4771" s="13">
        <v>1000</v>
      </c>
      <c r="I4771" s="13">
        <v>37188667</v>
      </c>
      <c r="J4771" s="9" t="s">
        <v>599</v>
      </c>
      <c r="K4771" s="9" t="s">
        <v>1074</v>
      </c>
      <c r="L4771" s="9"/>
      <c r="M4771" s="13"/>
      <c r="N4771" s="13"/>
      <c r="O4771" s="9"/>
      <c r="P4771" s="13"/>
      <c r="Q4771" s="13">
        <v>578</v>
      </c>
      <c r="R4771" s="9" t="s">
        <v>25</v>
      </c>
      <c r="S4771" s="9" t="s">
        <v>26</v>
      </c>
      <c r="T4771" s="9" t="s">
        <v>27</v>
      </c>
      <c r="U4771" s="13">
        <v>12000000</v>
      </c>
      <c r="V4771" s="13">
        <v>2002</v>
      </c>
      <c r="W4771" s="13">
        <v>188</v>
      </c>
      <c r="X4771" s="13">
        <v>3.3</v>
      </c>
      <c r="Y4771" s="13">
        <v>1.85</v>
      </c>
      <c r="Z4771" s="14">
        <v>0</v>
      </c>
    </row>
    <row r="4772" spans="1:26" x14ac:dyDescent="0.25">
      <c r="A4772" s="5" t="s">
        <v>20</v>
      </c>
      <c r="B4772" s="6" t="s">
        <v>5157</v>
      </c>
      <c r="C4772" s="11">
        <v>26</v>
      </c>
      <c r="D4772" s="11">
        <v>90</v>
      </c>
      <c r="E4772" s="11">
        <v>0</v>
      </c>
      <c r="F4772" s="11">
        <v>120</v>
      </c>
      <c r="G4772" s="6" t="s">
        <v>2760</v>
      </c>
      <c r="H4772" s="11">
        <v>322</v>
      </c>
      <c r="I4772" s="11"/>
      <c r="J4772" s="6" t="s">
        <v>5505</v>
      </c>
      <c r="K4772" s="6" t="s">
        <v>2604</v>
      </c>
      <c r="L4772" s="6"/>
      <c r="M4772" s="11"/>
      <c r="N4772" s="11"/>
      <c r="O4772" s="6"/>
      <c r="P4772" s="11"/>
      <c r="Q4772" s="11">
        <v>45</v>
      </c>
      <c r="R4772" s="6" t="s">
        <v>25</v>
      </c>
      <c r="S4772" s="6" t="s">
        <v>26</v>
      </c>
      <c r="T4772" s="6" t="s">
        <v>249</v>
      </c>
      <c r="U4772" s="11">
        <v>500000</v>
      </c>
      <c r="V4772" s="11">
        <v>2011</v>
      </c>
      <c r="W4772" s="11">
        <v>178</v>
      </c>
      <c r="X4772" s="11">
        <v>6.6</v>
      </c>
      <c r="Y4772" s="11"/>
      <c r="Z4772" s="12">
        <v>701</v>
      </c>
    </row>
    <row r="4773" spans="1:26" x14ac:dyDescent="0.25">
      <c r="A4773" s="8" t="s">
        <v>20</v>
      </c>
      <c r="B4773" s="9" t="s">
        <v>5158</v>
      </c>
      <c r="C4773" s="13">
        <v>1</v>
      </c>
      <c r="D4773" s="13">
        <v>101</v>
      </c>
      <c r="E4773" s="13">
        <v>0</v>
      </c>
      <c r="F4773" s="13">
        <v>15</v>
      </c>
      <c r="G4773" s="9" t="s">
        <v>5159</v>
      </c>
      <c r="H4773" s="13">
        <v>159</v>
      </c>
      <c r="I4773" s="13"/>
      <c r="J4773" s="9" t="s">
        <v>5507</v>
      </c>
      <c r="K4773" s="9" t="s">
        <v>1074</v>
      </c>
      <c r="L4773" s="9"/>
      <c r="M4773" s="13"/>
      <c r="N4773" s="13"/>
      <c r="O4773" s="9"/>
      <c r="P4773" s="13"/>
      <c r="Q4773" s="13">
        <v>1</v>
      </c>
      <c r="R4773" s="9" t="s">
        <v>919</v>
      </c>
      <c r="S4773" s="9" t="s">
        <v>5160</v>
      </c>
      <c r="T4773" s="9" t="s">
        <v>249</v>
      </c>
      <c r="U4773" s="13">
        <v>500000</v>
      </c>
      <c r="V4773" s="13">
        <v>2012</v>
      </c>
      <c r="W4773" s="13">
        <v>15</v>
      </c>
      <c r="X4773" s="13">
        <v>6.9</v>
      </c>
      <c r="Y4773" s="13">
        <v>16</v>
      </c>
      <c r="Z4773" s="14">
        <v>126</v>
      </c>
    </row>
    <row r="4774" spans="1:26" x14ac:dyDescent="0.25">
      <c r="A4774" s="5" t="s">
        <v>20</v>
      </c>
      <c r="B4774" s="6" t="s">
        <v>5161</v>
      </c>
      <c r="C4774" s="11">
        <v>3</v>
      </c>
      <c r="D4774" s="11">
        <v>94</v>
      </c>
      <c r="E4774" s="11">
        <v>0</v>
      </c>
      <c r="F4774" s="11">
        <v>212</v>
      </c>
      <c r="G4774" s="6" t="s">
        <v>4977</v>
      </c>
      <c r="H4774" s="11">
        <v>918</v>
      </c>
      <c r="I4774" s="11"/>
      <c r="J4774" s="6" t="s">
        <v>497</v>
      </c>
      <c r="K4774" s="6" t="s">
        <v>4459</v>
      </c>
      <c r="L4774" s="6" t="s">
        <v>5506</v>
      </c>
      <c r="M4774" s="11"/>
      <c r="N4774" s="11"/>
      <c r="O4774" s="6"/>
      <c r="P4774" s="11"/>
      <c r="Q4774" s="11">
        <v>2</v>
      </c>
      <c r="R4774" s="6" t="s">
        <v>25</v>
      </c>
      <c r="S4774" s="6" t="s">
        <v>26</v>
      </c>
      <c r="T4774" s="6" t="s">
        <v>27</v>
      </c>
      <c r="U4774" s="11">
        <v>150000</v>
      </c>
      <c r="V4774" s="11">
        <v>2016</v>
      </c>
      <c r="W4774" s="11">
        <v>402</v>
      </c>
      <c r="X4774" s="11">
        <v>4</v>
      </c>
      <c r="Y4774" s="11"/>
      <c r="Z4774" s="12">
        <v>381</v>
      </c>
    </row>
    <row r="4775" spans="1:26" x14ac:dyDescent="0.25">
      <c r="A4775" s="8" t="s">
        <v>20</v>
      </c>
      <c r="B4775" s="9" t="s">
        <v>3458</v>
      </c>
      <c r="C4775" s="13">
        <v>10</v>
      </c>
      <c r="D4775" s="13">
        <v>97</v>
      </c>
      <c r="E4775" s="13">
        <v>163</v>
      </c>
      <c r="F4775" s="13">
        <v>303</v>
      </c>
      <c r="G4775" s="9" t="s">
        <v>2865</v>
      </c>
      <c r="H4775" s="13">
        <v>636</v>
      </c>
      <c r="I4775" s="13"/>
      <c r="J4775" s="9" t="s">
        <v>1786</v>
      </c>
      <c r="K4775" s="9" t="s">
        <v>3976</v>
      </c>
      <c r="L4775" s="9"/>
      <c r="M4775" s="13"/>
      <c r="N4775" s="13"/>
      <c r="O4775" s="9"/>
      <c r="P4775" s="13"/>
      <c r="Q4775" s="13">
        <v>20</v>
      </c>
      <c r="R4775" s="9" t="s">
        <v>25</v>
      </c>
      <c r="S4775" s="9" t="s">
        <v>26</v>
      </c>
      <c r="T4775" s="9" t="s">
        <v>42</v>
      </c>
      <c r="U4775" s="13">
        <v>500000</v>
      </c>
      <c r="V4775" s="13">
        <v>2016</v>
      </c>
      <c r="W4775" s="13">
        <v>456</v>
      </c>
      <c r="X4775" s="13">
        <v>7.4</v>
      </c>
      <c r="Y4775" s="13">
        <v>1.78</v>
      </c>
      <c r="Z4775" s="14">
        <v>707</v>
      </c>
    </row>
    <row r="4776" spans="1:26" x14ac:dyDescent="0.25">
      <c r="A4776" s="5" t="s">
        <v>20</v>
      </c>
      <c r="B4776" s="6" t="s">
        <v>5162</v>
      </c>
      <c r="C4776" s="11">
        <v>1</v>
      </c>
      <c r="D4776" s="11">
        <v>90</v>
      </c>
      <c r="E4776" s="11">
        <v>0</v>
      </c>
      <c r="F4776" s="11">
        <v>33</v>
      </c>
      <c r="G4776" s="6" t="s">
        <v>5163</v>
      </c>
      <c r="H4776" s="11">
        <v>84</v>
      </c>
      <c r="I4776" s="11"/>
      <c r="J4776" s="6" t="s">
        <v>599</v>
      </c>
      <c r="K4776" s="6" t="s">
        <v>5505</v>
      </c>
      <c r="L4776" s="6" t="s">
        <v>2604</v>
      </c>
      <c r="M4776" s="11"/>
      <c r="N4776" s="11"/>
      <c r="O4776" s="6"/>
      <c r="P4776" s="11"/>
      <c r="Q4776" s="11">
        <v>1</v>
      </c>
      <c r="R4776" s="6" t="s">
        <v>25</v>
      </c>
      <c r="S4776" s="6" t="s">
        <v>26</v>
      </c>
      <c r="T4776" s="6" t="s">
        <v>249</v>
      </c>
      <c r="U4776" s="11"/>
      <c r="V4776" s="11">
        <v>2014</v>
      </c>
      <c r="W4776" s="11">
        <v>41</v>
      </c>
      <c r="X4776" s="11">
        <v>8.3000000000000007</v>
      </c>
      <c r="Y4776" s="11"/>
      <c r="Z4776" s="12">
        <v>70</v>
      </c>
    </row>
    <row r="4777" spans="1:26" x14ac:dyDescent="0.25">
      <c r="A4777" s="8" t="s">
        <v>20</v>
      </c>
      <c r="B4777" s="9" t="s">
        <v>5164</v>
      </c>
      <c r="C4777" s="13">
        <v>1</v>
      </c>
      <c r="D4777" s="13">
        <v>108</v>
      </c>
      <c r="E4777" s="13">
        <v>431</v>
      </c>
      <c r="F4777" s="13">
        <v>317</v>
      </c>
      <c r="G4777" s="9" t="s">
        <v>5164</v>
      </c>
      <c r="H4777" s="13">
        <v>466</v>
      </c>
      <c r="I4777" s="13"/>
      <c r="J4777" s="9" t="s">
        <v>4118</v>
      </c>
      <c r="K4777" s="9"/>
      <c r="L4777" s="9"/>
      <c r="M4777" s="13"/>
      <c r="N4777" s="13"/>
      <c r="O4777" s="9"/>
      <c r="P4777" s="13"/>
      <c r="Q4777" s="13">
        <v>4</v>
      </c>
      <c r="R4777" s="9" t="s">
        <v>25</v>
      </c>
      <c r="S4777" s="9" t="s">
        <v>26</v>
      </c>
      <c r="T4777" s="9" t="s">
        <v>54</v>
      </c>
      <c r="U4777" s="13">
        <v>500000</v>
      </c>
      <c r="V4777" s="13">
        <v>2016</v>
      </c>
      <c r="W4777" s="13">
        <v>431</v>
      </c>
      <c r="X4777" s="13">
        <v>5.7</v>
      </c>
      <c r="Y4777" s="13"/>
      <c r="Z4777" s="14">
        <v>0</v>
      </c>
    </row>
    <row r="4778" spans="1:26" x14ac:dyDescent="0.25">
      <c r="A4778" s="5" t="s">
        <v>20</v>
      </c>
      <c r="B4778" s="6" t="s">
        <v>5165</v>
      </c>
      <c r="C4778" s="11">
        <v>10</v>
      </c>
      <c r="D4778" s="11">
        <v>82</v>
      </c>
      <c r="E4778" s="11">
        <v>0</v>
      </c>
      <c r="F4778" s="11">
        <v>0</v>
      </c>
      <c r="G4778" s="6" t="s">
        <v>5166</v>
      </c>
      <c r="H4778" s="11">
        <v>0</v>
      </c>
      <c r="I4778" s="11">
        <v>21199</v>
      </c>
      <c r="J4778" s="6" t="s">
        <v>497</v>
      </c>
      <c r="K4778" s="6" t="s">
        <v>3170</v>
      </c>
      <c r="L4778" s="6" t="s">
        <v>41</v>
      </c>
      <c r="M4778" s="11" t="s">
        <v>5506</v>
      </c>
      <c r="N4778" s="11"/>
      <c r="O4778" s="6"/>
      <c r="P4778" s="11"/>
      <c r="Q4778" s="11">
        <v>10</v>
      </c>
      <c r="R4778" s="6" t="s">
        <v>25</v>
      </c>
      <c r="S4778" s="6" t="s">
        <v>26</v>
      </c>
      <c r="T4778" s="6" t="s">
        <v>42</v>
      </c>
      <c r="U4778" s="11">
        <v>500000</v>
      </c>
      <c r="V4778" s="11">
        <v>2014</v>
      </c>
      <c r="W4778" s="11">
        <v>0</v>
      </c>
      <c r="X4778" s="11">
        <v>6.8</v>
      </c>
      <c r="Y4778" s="11"/>
      <c r="Z4778" s="12">
        <v>44</v>
      </c>
    </row>
    <row r="4779" spans="1:26" x14ac:dyDescent="0.25">
      <c r="A4779" s="8" t="s">
        <v>20</v>
      </c>
      <c r="B4779" s="9" t="s">
        <v>5167</v>
      </c>
      <c r="C4779" s="13">
        <v>1</v>
      </c>
      <c r="D4779" s="13">
        <v>84</v>
      </c>
      <c r="E4779" s="13">
        <v>0</v>
      </c>
      <c r="F4779" s="13">
        <v>53</v>
      </c>
      <c r="G4779" s="9" t="s">
        <v>5168</v>
      </c>
      <c r="H4779" s="13">
        <v>385</v>
      </c>
      <c r="I4779" s="13"/>
      <c r="J4779" s="9" t="s">
        <v>4118</v>
      </c>
      <c r="K4779" s="9"/>
      <c r="L4779" s="9"/>
      <c r="M4779" s="13"/>
      <c r="N4779" s="13"/>
      <c r="O4779" s="9"/>
      <c r="P4779" s="13"/>
      <c r="Q4779" s="13">
        <v>1</v>
      </c>
      <c r="R4779" s="9" t="s">
        <v>25</v>
      </c>
      <c r="S4779" s="9" t="s">
        <v>26</v>
      </c>
      <c r="T4779" s="9" t="s">
        <v>42</v>
      </c>
      <c r="U4779" s="13">
        <v>500000</v>
      </c>
      <c r="V4779" s="13">
        <v>2016</v>
      </c>
      <c r="W4779" s="13">
        <v>169</v>
      </c>
      <c r="X4779" s="13">
        <v>5.2</v>
      </c>
      <c r="Y4779" s="13">
        <v>16</v>
      </c>
      <c r="Z4779" s="14">
        <v>9</v>
      </c>
    </row>
    <row r="4780" spans="1:26" x14ac:dyDescent="0.25">
      <c r="A4780" s="5" t="s">
        <v>20</v>
      </c>
      <c r="B4780" s="6" t="s">
        <v>47</v>
      </c>
      <c r="C4780" s="11">
        <v>525</v>
      </c>
      <c r="D4780" s="11">
        <v>130</v>
      </c>
      <c r="E4780" s="11">
        <v>0</v>
      </c>
      <c r="F4780" s="11">
        <v>11000</v>
      </c>
      <c r="G4780" s="6" t="s">
        <v>132</v>
      </c>
      <c r="H4780" s="11">
        <v>44000</v>
      </c>
      <c r="I4780" s="11">
        <v>234903076</v>
      </c>
      <c r="J4780" s="6" t="s">
        <v>378</v>
      </c>
      <c r="K4780" s="6" t="s">
        <v>4118</v>
      </c>
      <c r="L4780" s="6" t="s">
        <v>478</v>
      </c>
      <c r="M4780" s="11"/>
      <c r="N4780" s="11"/>
      <c r="O4780" s="6"/>
      <c r="P4780" s="11"/>
      <c r="Q4780" s="11">
        <v>511</v>
      </c>
      <c r="R4780" s="6" t="s">
        <v>25</v>
      </c>
      <c r="S4780" s="6" t="s">
        <v>26</v>
      </c>
      <c r="T4780" s="6" t="s">
        <v>54</v>
      </c>
      <c r="U4780" s="11">
        <v>215000000</v>
      </c>
      <c r="V4780" s="11">
        <v>2013</v>
      </c>
      <c r="W4780" s="11">
        <v>15000</v>
      </c>
      <c r="X4780" s="11">
        <v>6.4</v>
      </c>
      <c r="Y4780" s="11">
        <v>2.35</v>
      </c>
      <c r="Z4780" s="12">
        <v>60000</v>
      </c>
    </row>
    <row r="4781" spans="1:26" x14ac:dyDescent="0.25">
      <c r="A4781" s="8" t="s">
        <v>20</v>
      </c>
      <c r="B4781" s="9" t="s">
        <v>4554</v>
      </c>
      <c r="C4781" s="13">
        <v>96</v>
      </c>
      <c r="D4781" s="13">
        <v>91</v>
      </c>
      <c r="E4781" s="13">
        <v>6</v>
      </c>
      <c r="F4781" s="13">
        <v>10</v>
      </c>
      <c r="G4781" s="9" t="s">
        <v>5169</v>
      </c>
      <c r="H4781" s="13">
        <v>488</v>
      </c>
      <c r="I4781" s="13"/>
      <c r="J4781" s="9" t="s">
        <v>497</v>
      </c>
      <c r="K4781" s="9" t="s">
        <v>599</v>
      </c>
      <c r="L4781" s="9" t="s">
        <v>1786</v>
      </c>
      <c r="M4781" s="13" t="s">
        <v>2970</v>
      </c>
      <c r="N4781" s="13"/>
      <c r="O4781" s="9"/>
      <c r="P4781" s="13"/>
      <c r="Q4781" s="13">
        <v>147</v>
      </c>
      <c r="R4781" s="9" t="s">
        <v>25</v>
      </c>
      <c r="S4781" s="9" t="s">
        <v>26</v>
      </c>
      <c r="T4781" s="9" t="s">
        <v>1602</v>
      </c>
      <c r="U4781" s="13">
        <v>475000</v>
      </c>
      <c r="V4781" s="13">
        <v>1984</v>
      </c>
      <c r="W4781" s="13">
        <v>11</v>
      </c>
      <c r="X4781" s="13">
        <v>6.2</v>
      </c>
      <c r="Y4781" s="13">
        <v>1.85</v>
      </c>
      <c r="Z4781" s="14">
        <v>0</v>
      </c>
    </row>
    <row r="4782" spans="1:26" x14ac:dyDescent="0.25">
      <c r="A4782" s="5" t="s">
        <v>20</v>
      </c>
      <c r="B4782" s="6" t="s">
        <v>3729</v>
      </c>
      <c r="C4782" s="11">
        <v>8</v>
      </c>
      <c r="D4782" s="11">
        <v>91</v>
      </c>
      <c r="E4782" s="11">
        <v>10</v>
      </c>
      <c r="F4782" s="11">
        <v>10</v>
      </c>
      <c r="G4782" s="6" t="s">
        <v>5170</v>
      </c>
      <c r="H4782" s="11">
        <v>353</v>
      </c>
      <c r="I4782" s="11">
        <v>2712293</v>
      </c>
      <c r="J4782" s="6" t="s">
        <v>5507</v>
      </c>
      <c r="K4782" s="6" t="s">
        <v>1074</v>
      </c>
      <c r="L4782" s="6"/>
      <c r="M4782" s="11"/>
      <c r="N4782" s="11"/>
      <c r="O4782" s="6"/>
      <c r="P4782" s="11"/>
      <c r="Q4782" s="11">
        <v>11</v>
      </c>
      <c r="R4782" s="6" t="s">
        <v>25</v>
      </c>
      <c r="S4782" s="6" t="s">
        <v>26</v>
      </c>
      <c r="T4782" s="6" t="s">
        <v>249</v>
      </c>
      <c r="U4782" s="11">
        <v>450000</v>
      </c>
      <c r="V4782" s="11">
        <v>1991</v>
      </c>
      <c r="W4782" s="11">
        <v>12</v>
      </c>
      <c r="X4782" s="11">
        <v>5.9</v>
      </c>
      <c r="Y4782" s="11">
        <v>1.85</v>
      </c>
      <c r="Z4782" s="12">
        <v>123</v>
      </c>
    </row>
    <row r="4783" spans="1:26" x14ac:dyDescent="0.25">
      <c r="A4783" s="8" t="s">
        <v>20</v>
      </c>
      <c r="B4783" s="9" t="s">
        <v>447</v>
      </c>
      <c r="C4783" s="13">
        <v>92</v>
      </c>
      <c r="D4783" s="13">
        <v>107</v>
      </c>
      <c r="E4783" s="13">
        <v>521</v>
      </c>
      <c r="F4783" s="13">
        <v>80</v>
      </c>
      <c r="G4783" s="9" t="s">
        <v>5171</v>
      </c>
      <c r="H4783" s="13">
        <v>773</v>
      </c>
      <c r="I4783" s="13">
        <v>768045</v>
      </c>
      <c r="J4783" s="9" t="s">
        <v>1074</v>
      </c>
      <c r="K4783" s="9" t="s">
        <v>5155</v>
      </c>
      <c r="L4783" s="9" t="s">
        <v>5508</v>
      </c>
      <c r="M4783" s="13"/>
      <c r="N4783" s="13"/>
      <c r="O4783" s="9"/>
      <c r="P4783" s="13"/>
      <c r="Q4783" s="13">
        <v>120</v>
      </c>
      <c r="R4783" s="9" t="s">
        <v>25</v>
      </c>
      <c r="S4783" s="9" t="s">
        <v>34</v>
      </c>
      <c r="T4783" s="9" t="s">
        <v>249</v>
      </c>
      <c r="U4783" s="13">
        <v>2000000</v>
      </c>
      <c r="V4783" s="13">
        <v>2002</v>
      </c>
      <c r="W4783" s="13">
        <v>89</v>
      </c>
      <c r="X4783" s="13">
        <v>7.7</v>
      </c>
      <c r="Y4783" s="13">
        <v>1.85</v>
      </c>
      <c r="Z4783" s="14">
        <v>0</v>
      </c>
    </row>
    <row r="4784" spans="1:26" x14ac:dyDescent="0.25">
      <c r="A4784" s="5" t="s">
        <v>20</v>
      </c>
      <c r="B4784" s="6" t="s">
        <v>5172</v>
      </c>
      <c r="C4784" s="11">
        <v>1</v>
      </c>
      <c r="D4784" s="11">
        <v>82</v>
      </c>
      <c r="E4784" s="11">
        <v>5</v>
      </c>
      <c r="F4784" s="11">
        <v>237</v>
      </c>
      <c r="G4784" s="6" t="s">
        <v>5173</v>
      </c>
      <c r="H4784" s="11">
        <v>472</v>
      </c>
      <c r="I4784" s="11"/>
      <c r="J4784" s="6" t="s">
        <v>497</v>
      </c>
      <c r="K4784" s="6"/>
      <c r="L4784" s="6"/>
      <c r="M4784" s="11"/>
      <c r="N4784" s="11"/>
      <c r="O4784" s="6"/>
      <c r="P4784" s="11"/>
      <c r="Q4784" s="11">
        <v>5</v>
      </c>
      <c r="R4784" s="6" t="s">
        <v>25</v>
      </c>
      <c r="S4784" s="6" t="s">
        <v>26</v>
      </c>
      <c r="T4784" s="6" t="s">
        <v>249</v>
      </c>
      <c r="U4784" s="11">
        <v>500000</v>
      </c>
      <c r="V4784" s="11">
        <v>2015</v>
      </c>
      <c r="W4784" s="11">
        <v>251</v>
      </c>
      <c r="X4784" s="11">
        <v>4.3</v>
      </c>
      <c r="Y4784" s="11"/>
      <c r="Z4784" s="12">
        <v>62</v>
      </c>
    </row>
    <row r="4785" spans="1:26" x14ac:dyDescent="0.25">
      <c r="A4785" s="8" t="s">
        <v>20</v>
      </c>
      <c r="B4785" s="9" t="s">
        <v>5174</v>
      </c>
      <c r="C4785" s="13">
        <v>365</v>
      </c>
      <c r="D4785" s="13">
        <v>84</v>
      </c>
      <c r="E4785" s="13">
        <v>3</v>
      </c>
      <c r="F4785" s="13">
        <v>446</v>
      </c>
      <c r="G4785" s="9" t="s">
        <v>1469</v>
      </c>
      <c r="H4785" s="13">
        <v>10000</v>
      </c>
      <c r="I4785" s="13">
        <v>379122</v>
      </c>
      <c r="J4785" s="9" t="s">
        <v>599</v>
      </c>
      <c r="K4785" s="9" t="s">
        <v>1074</v>
      </c>
      <c r="L4785" s="9" t="s">
        <v>4459</v>
      </c>
      <c r="M4785" s="13"/>
      <c r="N4785" s="13"/>
      <c r="O4785" s="9"/>
      <c r="P4785" s="13"/>
      <c r="Q4785" s="13">
        <v>54</v>
      </c>
      <c r="R4785" s="9" t="s">
        <v>25</v>
      </c>
      <c r="S4785" s="9" t="s">
        <v>34</v>
      </c>
      <c r="T4785" s="9" t="s">
        <v>249</v>
      </c>
      <c r="U4785" s="13">
        <v>450000</v>
      </c>
      <c r="V4785" s="13">
        <v>2005</v>
      </c>
      <c r="W4785" s="13">
        <v>651</v>
      </c>
      <c r="X4785" s="13">
        <v>7.1</v>
      </c>
      <c r="Y4785" s="13">
        <v>2.39</v>
      </c>
      <c r="Z4785" s="14">
        <v>0</v>
      </c>
    </row>
    <row r="4786" spans="1:26" x14ac:dyDescent="0.25">
      <c r="A4786" s="5" t="s">
        <v>20</v>
      </c>
      <c r="B4786" s="6" t="s">
        <v>5175</v>
      </c>
      <c r="C4786" s="11">
        <v>88</v>
      </c>
      <c r="D4786" s="11">
        <v>103</v>
      </c>
      <c r="E4786" s="11">
        <v>365</v>
      </c>
      <c r="F4786" s="11">
        <v>49</v>
      </c>
      <c r="G4786" s="6" t="s">
        <v>5175</v>
      </c>
      <c r="H4786" s="11">
        <v>907</v>
      </c>
      <c r="I4786" s="11">
        <v>23000</v>
      </c>
      <c r="J4786" s="6" t="s">
        <v>599</v>
      </c>
      <c r="K4786" s="6" t="s">
        <v>1786</v>
      </c>
      <c r="L4786" s="6" t="s">
        <v>3976</v>
      </c>
      <c r="M4786" s="11"/>
      <c r="N4786" s="11"/>
      <c r="O4786" s="6"/>
      <c r="P4786" s="11"/>
      <c r="Q4786" s="11">
        <v>58</v>
      </c>
      <c r="R4786" s="6" t="s">
        <v>25</v>
      </c>
      <c r="S4786" s="6" t="s">
        <v>26</v>
      </c>
      <c r="T4786" s="6" t="s">
        <v>1602</v>
      </c>
      <c r="U4786" s="11">
        <v>500000</v>
      </c>
      <c r="V4786" s="11">
        <v>2006</v>
      </c>
      <c r="W4786" s="11">
        <v>365</v>
      </c>
      <c r="X4786" s="11">
        <v>6.2</v>
      </c>
      <c r="Y4786" s="11">
        <v>1.85</v>
      </c>
      <c r="Z4786" s="12">
        <v>0</v>
      </c>
    </row>
    <row r="4787" spans="1:26" x14ac:dyDescent="0.25">
      <c r="A4787" s="8" t="s">
        <v>20</v>
      </c>
      <c r="B4787" s="9" t="s">
        <v>5176</v>
      </c>
      <c r="C4787" s="13">
        <v>3</v>
      </c>
      <c r="D4787" s="13">
        <v>86</v>
      </c>
      <c r="E4787" s="13">
        <v>0</v>
      </c>
      <c r="F4787" s="13">
        <v>304</v>
      </c>
      <c r="G4787" s="9" t="s">
        <v>5177</v>
      </c>
      <c r="H4787" s="13">
        <v>873</v>
      </c>
      <c r="I4787" s="13"/>
      <c r="J4787" s="9" t="s">
        <v>599</v>
      </c>
      <c r="K4787" s="9" t="s">
        <v>4459</v>
      </c>
      <c r="L4787" s="9"/>
      <c r="M4787" s="13"/>
      <c r="N4787" s="13"/>
      <c r="O4787" s="9"/>
      <c r="P4787" s="13"/>
      <c r="Q4787" s="13">
        <v>3</v>
      </c>
      <c r="R4787" s="9" t="s">
        <v>25</v>
      </c>
      <c r="S4787" s="9" t="s">
        <v>26</v>
      </c>
      <c r="T4787" s="9" t="s">
        <v>42</v>
      </c>
      <c r="U4787" s="13">
        <v>450000</v>
      </c>
      <c r="V4787" s="13">
        <v>2013</v>
      </c>
      <c r="W4787" s="13">
        <v>469</v>
      </c>
      <c r="X4787" s="13">
        <v>6.8</v>
      </c>
      <c r="Y4787" s="13"/>
      <c r="Z4787" s="14">
        <v>31</v>
      </c>
    </row>
    <row r="4788" spans="1:26" x14ac:dyDescent="0.25">
      <c r="A4788" s="5" t="s">
        <v>309</v>
      </c>
      <c r="B4788" s="6" t="s">
        <v>5179</v>
      </c>
      <c r="C4788" s="11">
        <v>65</v>
      </c>
      <c r="D4788" s="11">
        <v>89</v>
      </c>
      <c r="E4788" s="11">
        <v>24</v>
      </c>
      <c r="F4788" s="11">
        <v>45</v>
      </c>
      <c r="G4788" s="6" t="s">
        <v>5180</v>
      </c>
      <c r="H4788" s="11">
        <v>610</v>
      </c>
      <c r="I4788" s="11">
        <v>2300000</v>
      </c>
      <c r="J4788" s="6" t="s">
        <v>599</v>
      </c>
      <c r="K4788" s="6" t="s">
        <v>3976</v>
      </c>
      <c r="L4788" s="6" t="s">
        <v>4459</v>
      </c>
      <c r="M4788" s="11"/>
      <c r="N4788" s="11"/>
      <c r="O4788" s="6"/>
      <c r="P4788" s="11"/>
      <c r="Q4788" s="11">
        <v>97</v>
      </c>
      <c r="R4788" s="6" t="s">
        <v>25</v>
      </c>
      <c r="S4788" s="6" t="s">
        <v>26</v>
      </c>
      <c r="T4788" s="6" t="s">
        <v>1602</v>
      </c>
      <c r="U4788" s="11">
        <v>439000</v>
      </c>
      <c r="V4788" s="11">
        <v>1933</v>
      </c>
      <c r="W4788" s="11">
        <v>105</v>
      </c>
      <c r="X4788" s="11">
        <v>7.7</v>
      </c>
      <c r="Y4788" s="11">
        <v>1.37</v>
      </c>
      <c r="Z4788" s="12">
        <v>439</v>
      </c>
    </row>
    <row r="4789" spans="1:26" x14ac:dyDescent="0.25">
      <c r="A4789" s="8" t="s">
        <v>20</v>
      </c>
      <c r="B4789" s="9" t="s">
        <v>5181</v>
      </c>
      <c r="C4789" s="13"/>
      <c r="D4789" s="13">
        <v>52</v>
      </c>
      <c r="E4789" s="13">
        <v>0</v>
      </c>
      <c r="F4789" s="13">
        <v>0</v>
      </c>
      <c r="G4789" s="9" t="s">
        <v>5182</v>
      </c>
      <c r="H4789" s="13">
        <v>8</v>
      </c>
      <c r="I4789" s="13"/>
      <c r="J4789" s="9" t="s">
        <v>41</v>
      </c>
      <c r="K4789" s="9"/>
      <c r="L4789" s="9"/>
      <c r="M4789" s="13"/>
      <c r="N4789" s="13"/>
      <c r="O4789" s="9"/>
      <c r="P4789" s="13"/>
      <c r="Q4789" s="13">
        <v>10</v>
      </c>
      <c r="R4789" s="9" t="s">
        <v>25</v>
      </c>
      <c r="S4789" s="9" t="s">
        <v>26</v>
      </c>
      <c r="T4789" s="9" t="s">
        <v>126</v>
      </c>
      <c r="U4789" s="13">
        <v>450000</v>
      </c>
      <c r="V4789" s="13">
        <v>2014</v>
      </c>
      <c r="W4789" s="13">
        <v>2</v>
      </c>
      <c r="X4789" s="13">
        <v>8.1999999999999993</v>
      </c>
      <c r="Y4789" s="13"/>
      <c r="Z4789" s="14">
        <v>460</v>
      </c>
    </row>
    <row r="4790" spans="1:26" x14ac:dyDescent="0.25">
      <c r="A4790" s="5" t="s">
        <v>20</v>
      </c>
      <c r="B4790" s="6" t="s">
        <v>4406</v>
      </c>
      <c r="C4790" s="11">
        <v>71</v>
      </c>
      <c r="D4790" s="11">
        <v>98</v>
      </c>
      <c r="E4790" s="11">
        <v>89</v>
      </c>
      <c r="F4790" s="11">
        <v>3</v>
      </c>
      <c r="G4790" s="6" t="s">
        <v>5183</v>
      </c>
      <c r="H4790" s="11">
        <v>88</v>
      </c>
      <c r="I4790" s="11">
        <v>2938208</v>
      </c>
      <c r="J4790" s="6" t="s">
        <v>599</v>
      </c>
      <c r="K4790" s="6" t="s">
        <v>1074</v>
      </c>
      <c r="L4790" s="6" t="s">
        <v>4459</v>
      </c>
      <c r="M4790" s="11"/>
      <c r="N4790" s="11"/>
      <c r="O4790" s="6"/>
      <c r="P4790" s="11"/>
      <c r="Q4790" s="11">
        <v>52</v>
      </c>
      <c r="R4790" s="6" t="s">
        <v>25</v>
      </c>
      <c r="S4790" s="6" t="s">
        <v>26</v>
      </c>
      <c r="T4790" s="6" t="s">
        <v>27</v>
      </c>
      <c r="U4790" s="11">
        <v>225000</v>
      </c>
      <c r="V4790" s="11">
        <v>1990</v>
      </c>
      <c r="W4790" s="11">
        <v>74</v>
      </c>
      <c r="X4790" s="11">
        <v>7.5</v>
      </c>
      <c r="Y4790" s="11">
        <v>1.66</v>
      </c>
      <c r="Z4790" s="12">
        <v>865</v>
      </c>
    </row>
    <row r="4791" spans="1:26" x14ac:dyDescent="0.25">
      <c r="A4791" s="8" t="s">
        <v>20</v>
      </c>
      <c r="B4791" s="9" t="s">
        <v>5184</v>
      </c>
      <c r="C4791" s="13">
        <v>34</v>
      </c>
      <c r="D4791" s="13">
        <v>133</v>
      </c>
      <c r="E4791" s="13">
        <v>10</v>
      </c>
      <c r="F4791" s="13">
        <v>19</v>
      </c>
      <c r="G4791" s="9" t="s">
        <v>5185</v>
      </c>
      <c r="H4791" s="13">
        <v>690</v>
      </c>
      <c r="I4791" s="13">
        <v>9910</v>
      </c>
      <c r="J4791" s="9" t="s">
        <v>599</v>
      </c>
      <c r="K4791" s="9" t="s">
        <v>1074</v>
      </c>
      <c r="L4791" s="9" t="s">
        <v>2909</v>
      </c>
      <c r="M4791" s="13" t="s">
        <v>4459</v>
      </c>
      <c r="N4791" s="13"/>
      <c r="O4791" s="9"/>
      <c r="P4791" s="13"/>
      <c r="Q4791" s="13">
        <v>94</v>
      </c>
      <c r="R4791" s="9" t="s">
        <v>2996</v>
      </c>
      <c r="S4791" s="9" t="s">
        <v>2997</v>
      </c>
      <c r="T4791" s="9" t="s">
        <v>42</v>
      </c>
      <c r="U4791" s="13">
        <v>25000000</v>
      </c>
      <c r="V4791" s="13">
        <v>2004</v>
      </c>
      <c r="W4791" s="13">
        <v>24</v>
      </c>
      <c r="X4791" s="13">
        <v>7.6</v>
      </c>
      <c r="Y4791" s="13">
        <v>1.85</v>
      </c>
      <c r="Z4791" s="14">
        <v>0</v>
      </c>
    </row>
    <row r="4792" spans="1:26" x14ac:dyDescent="0.25">
      <c r="A4792" s="5" t="s">
        <v>20</v>
      </c>
      <c r="B4792" s="6" t="s">
        <v>5186</v>
      </c>
      <c r="C4792" s="11">
        <v>15</v>
      </c>
      <c r="D4792" s="11">
        <v>81</v>
      </c>
      <c r="E4792" s="11">
        <v>15</v>
      </c>
      <c r="F4792" s="11">
        <v>93</v>
      </c>
      <c r="G4792" s="6" t="s">
        <v>5187</v>
      </c>
      <c r="H4792" s="11">
        <v>847</v>
      </c>
      <c r="I4792" s="11"/>
      <c r="J4792" s="6" t="s">
        <v>1074</v>
      </c>
      <c r="K4792" s="6" t="s">
        <v>1786</v>
      </c>
      <c r="L4792" s="6" t="s">
        <v>5505</v>
      </c>
      <c r="M4792" s="11" t="s">
        <v>2604</v>
      </c>
      <c r="N4792" s="11"/>
      <c r="O4792" s="6"/>
      <c r="P4792" s="11"/>
      <c r="Q4792" s="11">
        <v>6</v>
      </c>
      <c r="R4792" s="6" t="s">
        <v>25</v>
      </c>
      <c r="S4792" s="6" t="s">
        <v>26</v>
      </c>
      <c r="T4792" s="6" t="s">
        <v>42</v>
      </c>
      <c r="U4792" s="11"/>
      <c r="V4792" s="11">
        <v>2013</v>
      </c>
      <c r="W4792" s="11">
        <v>94</v>
      </c>
      <c r="X4792" s="11">
        <v>4.0999999999999996</v>
      </c>
      <c r="Y4792" s="11">
        <v>16</v>
      </c>
      <c r="Z4792" s="12">
        <v>61</v>
      </c>
    </row>
    <row r="4793" spans="1:26" x14ac:dyDescent="0.25">
      <c r="A4793" s="8" t="s">
        <v>20</v>
      </c>
      <c r="B4793" s="9" t="s">
        <v>2114</v>
      </c>
      <c r="C4793" s="13">
        <v>220</v>
      </c>
      <c r="D4793" s="13">
        <v>92</v>
      </c>
      <c r="E4793" s="13">
        <v>100</v>
      </c>
      <c r="F4793" s="13">
        <v>482</v>
      </c>
      <c r="G4793" s="9" t="s">
        <v>347</v>
      </c>
      <c r="H4793" s="13">
        <v>970</v>
      </c>
      <c r="I4793" s="13">
        <v>44540956</v>
      </c>
      <c r="J4793" s="9" t="s">
        <v>599</v>
      </c>
      <c r="K4793" s="9"/>
      <c r="L4793" s="9"/>
      <c r="M4793" s="13"/>
      <c r="N4793" s="13"/>
      <c r="O4793" s="9"/>
      <c r="P4793" s="13"/>
      <c r="Q4793" s="13">
        <v>1473</v>
      </c>
      <c r="R4793" s="9" t="s">
        <v>25</v>
      </c>
      <c r="S4793" s="9" t="s">
        <v>26</v>
      </c>
      <c r="T4793" s="9" t="s">
        <v>54</v>
      </c>
      <c r="U4793" s="13">
        <v>400000</v>
      </c>
      <c r="V4793" s="13">
        <v>2004</v>
      </c>
      <c r="W4793" s="13">
        <v>759</v>
      </c>
      <c r="X4793" s="13">
        <v>6.9</v>
      </c>
      <c r="Y4793" s="13">
        <v>1.85</v>
      </c>
      <c r="Z4793" s="14">
        <v>0</v>
      </c>
    </row>
    <row r="4794" spans="1:26" x14ac:dyDescent="0.25">
      <c r="A4794" s="5" t="s">
        <v>20</v>
      </c>
      <c r="B4794" s="6" t="s">
        <v>4078</v>
      </c>
      <c r="C4794" s="11">
        <v>279</v>
      </c>
      <c r="D4794" s="11">
        <v>90</v>
      </c>
      <c r="E4794" s="11">
        <v>57</v>
      </c>
      <c r="F4794" s="11">
        <v>92</v>
      </c>
      <c r="G4794" s="6" t="s">
        <v>5188</v>
      </c>
      <c r="H4794" s="11">
        <v>1000</v>
      </c>
      <c r="I4794" s="11">
        <v>258113</v>
      </c>
      <c r="J4794" s="6" t="s">
        <v>5507</v>
      </c>
      <c r="K4794" s="6" t="s">
        <v>1074</v>
      </c>
      <c r="L4794" s="6" t="s">
        <v>2604</v>
      </c>
      <c r="M4794" s="11"/>
      <c r="N4794" s="11"/>
      <c r="O4794" s="6"/>
      <c r="P4794" s="11"/>
      <c r="Q4794" s="11">
        <v>135</v>
      </c>
      <c r="R4794" s="6" t="s">
        <v>25</v>
      </c>
      <c r="S4794" s="6" t="s">
        <v>26</v>
      </c>
      <c r="T4794" s="6" t="s">
        <v>249</v>
      </c>
      <c r="U4794" s="11">
        <v>1066167</v>
      </c>
      <c r="V4794" s="11">
        <v>2013</v>
      </c>
      <c r="W4794" s="11">
        <v>235</v>
      </c>
      <c r="X4794" s="11">
        <v>7.1</v>
      </c>
      <c r="Y4794" s="11">
        <v>2.35</v>
      </c>
      <c r="Z4794" s="12">
        <v>0</v>
      </c>
    </row>
    <row r="4795" spans="1:26" x14ac:dyDescent="0.25">
      <c r="A4795" s="8" t="s">
        <v>20</v>
      </c>
      <c r="B4795" s="9" t="s">
        <v>4100</v>
      </c>
      <c r="C4795" s="13">
        <v>409</v>
      </c>
      <c r="D4795" s="13">
        <v>84</v>
      </c>
      <c r="E4795" s="13">
        <v>110</v>
      </c>
      <c r="F4795" s="13">
        <v>21</v>
      </c>
      <c r="G4795" s="9" t="s">
        <v>5189</v>
      </c>
      <c r="H4795" s="13">
        <v>189</v>
      </c>
      <c r="I4795" s="13">
        <v>107917283</v>
      </c>
      <c r="J4795" s="9" t="s">
        <v>1786</v>
      </c>
      <c r="K4795" s="9"/>
      <c r="L4795" s="9"/>
      <c r="M4795" s="13"/>
      <c r="N4795" s="13"/>
      <c r="O4795" s="9"/>
      <c r="P4795" s="13"/>
      <c r="Q4795" s="13">
        <v>1189</v>
      </c>
      <c r="R4795" s="9" t="s">
        <v>25</v>
      </c>
      <c r="S4795" s="9" t="s">
        <v>26</v>
      </c>
      <c r="T4795" s="9" t="s">
        <v>249</v>
      </c>
      <c r="U4795" s="13">
        <v>15000</v>
      </c>
      <c r="V4795" s="13">
        <v>2007</v>
      </c>
      <c r="W4795" s="13">
        <v>109</v>
      </c>
      <c r="X4795" s="13">
        <v>6.3</v>
      </c>
      <c r="Y4795" s="13">
        <v>1.85</v>
      </c>
      <c r="Z4795" s="14">
        <v>12000</v>
      </c>
    </row>
    <row r="4796" spans="1:26" x14ac:dyDescent="0.25">
      <c r="A4796" s="5" t="s">
        <v>309</v>
      </c>
      <c r="B4796" s="6" t="s">
        <v>4472</v>
      </c>
      <c r="C4796" s="11">
        <v>86</v>
      </c>
      <c r="D4796" s="11">
        <v>91</v>
      </c>
      <c r="E4796" s="11">
        <v>147</v>
      </c>
      <c r="F4796" s="11">
        <v>5</v>
      </c>
      <c r="G4796" s="6" t="s">
        <v>5190</v>
      </c>
      <c r="H4796" s="11">
        <v>22</v>
      </c>
      <c r="I4796" s="11">
        <v>1293295</v>
      </c>
      <c r="J4796" s="6" t="s">
        <v>41</v>
      </c>
      <c r="K4796" s="6" t="s">
        <v>5506</v>
      </c>
      <c r="L4796" s="6"/>
      <c r="M4796" s="11"/>
      <c r="N4796" s="11"/>
      <c r="O4796" s="6"/>
      <c r="P4796" s="11"/>
      <c r="Q4796" s="11">
        <v>88</v>
      </c>
      <c r="R4796" s="6" t="s">
        <v>25</v>
      </c>
      <c r="S4796" s="6" t="s">
        <v>26</v>
      </c>
      <c r="T4796" s="6" t="s">
        <v>27</v>
      </c>
      <c r="U4796" s="11"/>
      <c r="V4796" s="11">
        <v>2001</v>
      </c>
      <c r="W4796" s="11">
        <v>20</v>
      </c>
      <c r="X4796" s="11">
        <v>7.7</v>
      </c>
      <c r="Y4796" s="11">
        <v>1.37</v>
      </c>
      <c r="Z4796" s="12">
        <v>0</v>
      </c>
    </row>
    <row r="4797" spans="1:26" x14ac:dyDescent="0.25">
      <c r="A4797" s="8" t="s">
        <v>20</v>
      </c>
      <c r="B4797" s="9" t="s">
        <v>924</v>
      </c>
      <c r="C4797" s="13">
        <v>131</v>
      </c>
      <c r="D4797" s="13">
        <v>91</v>
      </c>
      <c r="E4797" s="13">
        <v>0</v>
      </c>
      <c r="F4797" s="13">
        <v>332</v>
      </c>
      <c r="G4797" s="9" t="s">
        <v>832</v>
      </c>
      <c r="H4797" s="13">
        <v>795</v>
      </c>
      <c r="I4797" s="13">
        <v>1229197</v>
      </c>
      <c r="J4797" s="9" t="s">
        <v>378</v>
      </c>
      <c r="K4797" s="9" t="s">
        <v>599</v>
      </c>
      <c r="L4797" s="9" t="s">
        <v>478</v>
      </c>
      <c r="M4797" s="13"/>
      <c r="N4797" s="13"/>
      <c r="O4797" s="9"/>
      <c r="P4797" s="13"/>
      <c r="Q4797" s="13">
        <v>660</v>
      </c>
      <c r="R4797" s="9" t="s">
        <v>25</v>
      </c>
      <c r="S4797" s="9" t="s">
        <v>34</v>
      </c>
      <c r="T4797" s="9" t="s">
        <v>54</v>
      </c>
      <c r="U4797" s="13">
        <v>229575</v>
      </c>
      <c r="V4797" s="13">
        <v>1975</v>
      </c>
      <c r="W4797" s="13">
        <v>561</v>
      </c>
      <c r="X4797" s="13">
        <v>8.3000000000000007</v>
      </c>
      <c r="Y4797" s="13">
        <v>1.66</v>
      </c>
      <c r="Z4797" s="14">
        <v>14000</v>
      </c>
    </row>
    <row r="4798" spans="1:26" x14ac:dyDescent="0.25">
      <c r="A4798" s="5" t="s">
        <v>20</v>
      </c>
      <c r="B4798" s="6" t="s">
        <v>4033</v>
      </c>
      <c r="C4798" s="11">
        <v>69</v>
      </c>
      <c r="D4798" s="11">
        <v>90</v>
      </c>
      <c r="E4798" s="11">
        <v>25</v>
      </c>
      <c r="F4798" s="11">
        <v>138</v>
      </c>
      <c r="G4798" s="6" t="s">
        <v>3602</v>
      </c>
      <c r="H4798" s="11">
        <v>231</v>
      </c>
      <c r="I4798" s="11">
        <v>1689999</v>
      </c>
      <c r="J4798" s="6" t="s">
        <v>1074</v>
      </c>
      <c r="K4798" s="6"/>
      <c r="L4798" s="6"/>
      <c r="M4798" s="11"/>
      <c r="N4798" s="11"/>
      <c r="O4798" s="6"/>
      <c r="P4798" s="11"/>
      <c r="Q4798" s="11">
        <v>48</v>
      </c>
      <c r="R4798" s="6" t="s">
        <v>919</v>
      </c>
      <c r="S4798" s="6" t="s">
        <v>26</v>
      </c>
      <c r="T4798" s="6" t="s">
        <v>249</v>
      </c>
      <c r="U4798" s="11">
        <v>400000</v>
      </c>
      <c r="V4798" s="11">
        <v>2006</v>
      </c>
      <c r="W4798" s="11">
        <v>200</v>
      </c>
      <c r="X4798" s="11">
        <v>7.1</v>
      </c>
      <c r="Y4798" s="11">
        <v>2.35</v>
      </c>
      <c r="Z4798" s="12">
        <v>426</v>
      </c>
    </row>
    <row r="4799" spans="1:26" x14ac:dyDescent="0.25">
      <c r="A4799" s="8" t="s">
        <v>20</v>
      </c>
      <c r="B4799" s="9" t="s">
        <v>5191</v>
      </c>
      <c r="C4799" s="13">
        <v>8</v>
      </c>
      <c r="D4799" s="13">
        <v>96</v>
      </c>
      <c r="E4799" s="13">
        <v>14</v>
      </c>
      <c r="F4799" s="13">
        <v>6</v>
      </c>
      <c r="G4799" s="9" t="s">
        <v>5191</v>
      </c>
      <c r="H4799" s="13">
        <v>361</v>
      </c>
      <c r="I4799" s="13">
        <v>11798</v>
      </c>
      <c r="J4799" s="9" t="s">
        <v>599</v>
      </c>
      <c r="K4799" s="9" t="s">
        <v>478</v>
      </c>
      <c r="L4799" s="9" t="s">
        <v>1786</v>
      </c>
      <c r="M4799" s="13" t="s">
        <v>3976</v>
      </c>
      <c r="N4799" s="13"/>
      <c r="O4799" s="9"/>
      <c r="P4799" s="13"/>
      <c r="Q4799" s="13">
        <v>18</v>
      </c>
      <c r="R4799" s="9" t="s">
        <v>25</v>
      </c>
      <c r="S4799" s="9" t="s">
        <v>26</v>
      </c>
      <c r="T4799" s="9" t="s">
        <v>42</v>
      </c>
      <c r="U4799" s="13">
        <v>100000</v>
      </c>
      <c r="V4799" s="13">
        <v>2003</v>
      </c>
      <c r="W4799" s="13">
        <v>14</v>
      </c>
      <c r="X4799" s="13">
        <v>4.7</v>
      </c>
      <c r="Y4799" s="13">
        <v>1.78</v>
      </c>
      <c r="Z4799" s="14">
        <v>39</v>
      </c>
    </row>
    <row r="4800" spans="1:26" x14ac:dyDescent="0.25">
      <c r="A4800" s="5" t="s">
        <v>20</v>
      </c>
      <c r="B4800" s="6" t="s">
        <v>42</v>
      </c>
      <c r="C4800" s="11">
        <v>75</v>
      </c>
      <c r="D4800" s="11">
        <v>60</v>
      </c>
      <c r="E4800" s="11"/>
      <c r="F4800" s="11">
        <v>833</v>
      </c>
      <c r="G4800" s="6" t="s">
        <v>1720</v>
      </c>
      <c r="H4800" s="11">
        <v>1000</v>
      </c>
      <c r="I4800" s="11"/>
      <c r="J4800" s="6" t="s">
        <v>1074</v>
      </c>
      <c r="K4800" s="6" t="s">
        <v>478</v>
      </c>
      <c r="L4800" s="6" t="s">
        <v>2970</v>
      </c>
      <c r="M4800" s="11" t="s">
        <v>2604</v>
      </c>
      <c r="N4800" s="11"/>
      <c r="O4800" s="6"/>
      <c r="P4800" s="11"/>
      <c r="Q4800" s="11">
        <v>379</v>
      </c>
      <c r="R4800" s="6" t="s">
        <v>25</v>
      </c>
      <c r="S4800" s="6" t="s">
        <v>26</v>
      </c>
      <c r="T4800" s="6" t="s">
        <v>436</v>
      </c>
      <c r="U4800" s="11"/>
      <c r="V4800" s="11"/>
      <c r="W4800" s="11">
        <v>923</v>
      </c>
      <c r="X4800" s="11">
        <v>7.7</v>
      </c>
      <c r="Y4800" s="11">
        <v>16</v>
      </c>
      <c r="Z4800" s="12">
        <v>0</v>
      </c>
    </row>
    <row r="4801" spans="1:26" x14ac:dyDescent="0.25">
      <c r="A4801" s="8" t="s">
        <v>20</v>
      </c>
      <c r="B4801" s="9" t="s">
        <v>5192</v>
      </c>
      <c r="C4801" s="13">
        <v>72</v>
      </c>
      <c r="D4801" s="13">
        <v>88</v>
      </c>
      <c r="E4801" s="13">
        <v>20</v>
      </c>
      <c r="F4801" s="13">
        <v>0</v>
      </c>
      <c r="G4801" s="9" t="s">
        <v>5192</v>
      </c>
      <c r="H4801" s="13">
        <v>58</v>
      </c>
      <c r="I4801" s="13">
        <v>592014</v>
      </c>
      <c r="J4801" s="9" t="s">
        <v>3170</v>
      </c>
      <c r="K4801" s="9" t="s">
        <v>41</v>
      </c>
      <c r="L4801" s="9"/>
      <c r="M4801" s="13"/>
      <c r="N4801" s="13"/>
      <c r="O4801" s="9"/>
      <c r="P4801" s="13"/>
      <c r="Q4801" s="13">
        <v>114</v>
      </c>
      <c r="R4801" s="9" t="s">
        <v>25</v>
      </c>
      <c r="S4801" s="9" t="s">
        <v>26</v>
      </c>
      <c r="T4801" s="9" t="s">
        <v>1602</v>
      </c>
      <c r="U4801" s="13">
        <v>218</v>
      </c>
      <c r="V4801" s="13">
        <v>2003</v>
      </c>
      <c r="W4801" s="13">
        <v>20</v>
      </c>
      <c r="X4801" s="13">
        <v>7.2</v>
      </c>
      <c r="Y4801" s="13">
        <v>1.37</v>
      </c>
      <c r="Z4801" s="14">
        <v>754</v>
      </c>
    </row>
    <row r="4802" spans="1:26" x14ac:dyDescent="0.25">
      <c r="A4802" s="5" t="s">
        <v>20</v>
      </c>
      <c r="B4802" s="6" t="s">
        <v>5193</v>
      </c>
      <c r="C4802" s="11">
        <v>4</v>
      </c>
      <c r="D4802" s="11">
        <v>92</v>
      </c>
      <c r="E4802" s="11">
        <v>4</v>
      </c>
      <c r="F4802" s="11">
        <v>12</v>
      </c>
      <c r="G4802" s="6" t="s">
        <v>5194</v>
      </c>
      <c r="H4802" s="11">
        <v>93</v>
      </c>
      <c r="I4802" s="11">
        <v>425899</v>
      </c>
      <c r="J4802" s="6" t="s">
        <v>41</v>
      </c>
      <c r="K4802" s="6"/>
      <c r="L4802" s="6"/>
      <c r="M4802" s="11"/>
      <c r="N4802" s="11"/>
      <c r="O4802" s="6"/>
      <c r="P4802" s="11"/>
      <c r="Q4802" s="11">
        <v>31</v>
      </c>
      <c r="R4802" s="6" t="s">
        <v>25</v>
      </c>
      <c r="S4802" s="6" t="s">
        <v>26</v>
      </c>
      <c r="T4802" s="6" t="s">
        <v>54</v>
      </c>
      <c r="U4802" s="11">
        <v>400000</v>
      </c>
      <c r="V4802" s="11">
        <v>2010</v>
      </c>
      <c r="W4802" s="11">
        <v>31</v>
      </c>
      <c r="X4802" s="11">
        <v>5.0999999999999996</v>
      </c>
      <c r="Y4802" s="11">
        <v>1.78</v>
      </c>
      <c r="Z4802" s="12">
        <v>638</v>
      </c>
    </row>
    <row r="4803" spans="1:26" x14ac:dyDescent="0.25">
      <c r="A4803" s="8" t="s">
        <v>20</v>
      </c>
      <c r="B4803" s="9" t="s">
        <v>5195</v>
      </c>
      <c r="C4803" s="13">
        <v>9</v>
      </c>
      <c r="D4803" s="13">
        <v>97</v>
      </c>
      <c r="E4803" s="13">
        <v>0</v>
      </c>
      <c r="F4803" s="13">
        <v>271</v>
      </c>
      <c r="G4803" s="9" t="s">
        <v>5196</v>
      </c>
      <c r="H4803" s="13">
        <v>935</v>
      </c>
      <c r="I4803" s="13"/>
      <c r="J4803" s="9" t="s">
        <v>599</v>
      </c>
      <c r="K4803" s="9" t="s">
        <v>1786</v>
      </c>
      <c r="L4803" s="9"/>
      <c r="M4803" s="13"/>
      <c r="N4803" s="13"/>
      <c r="O4803" s="9"/>
      <c r="P4803" s="13"/>
      <c r="Q4803" s="13">
        <v>5</v>
      </c>
      <c r="R4803" s="9" t="s">
        <v>25</v>
      </c>
      <c r="S4803" s="9" t="s">
        <v>26</v>
      </c>
      <c r="T4803" s="9" t="s">
        <v>42</v>
      </c>
      <c r="U4803" s="13">
        <v>500000</v>
      </c>
      <c r="V4803" s="13">
        <v>2014</v>
      </c>
      <c r="W4803" s="13">
        <v>709</v>
      </c>
      <c r="X4803" s="13">
        <v>5.4</v>
      </c>
      <c r="Y4803" s="13"/>
      <c r="Z4803" s="14">
        <v>194</v>
      </c>
    </row>
    <row r="4804" spans="1:26" x14ac:dyDescent="0.25">
      <c r="A4804" s="5" t="s">
        <v>309</v>
      </c>
      <c r="B4804" s="6" t="s">
        <v>5197</v>
      </c>
      <c r="C4804" s="11">
        <v>203</v>
      </c>
      <c r="D4804" s="11">
        <v>82</v>
      </c>
      <c r="E4804" s="11">
        <v>385</v>
      </c>
      <c r="F4804" s="11">
        <v>22</v>
      </c>
      <c r="G4804" s="6" t="s">
        <v>5198</v>
      </c>
      <c r="H4804" s="11">
        <v>48</v>
      </c>
      <c r="I4804" s="11">
        <v>126387</v>
      </c>
      <c r="J4804" s="6" t="s">
        <v>1786</v>
      </c>
      <c r="K4804" s="6"/>
      <c r="L4804" s="6"/>
      <c r="M4804" s="11"/>
      <c r="N4804" s="11"/>
      <c r="O4804" s="6"/>
      <c r="P4804" s="11"/>
      <c r="Q4804" s="11">
        <v>253</v>
      </c>
      <c r="R4804" s="6" t="s">
        <v>2495</v>
      </c>
      <c r="S4804" s="6" t="s">
        <v>1943</v>
      </c>
      <c r="T4804" s="6" t="s">
        <v>1992</v>
      </c>
      <c r="U4804" s="11">
        <v>400000</v>
      </c>
      <c r="V4804" s="11">
        <v>1981</v>
      </c>
      <c r="W4804" s="11">
        <v>22</v>
      </c>
      <c r="X4804" s="11">
        <v>6.9</v>
      </c>
      <c r="Y4804" s="11">
        <v>2.35</v>
      </c>
      <c r="Z4804" s="12">
        <v>2000</v>
      </c>
    </row>
    <row r="4805" spans="1:26" x14ac:dyDescent="0.25">
      <c r="A4805" s="8" t="s">
        <v>20</v>
      </c>
      <c r="B4805" s="9" t="s">
        <v>42</v>
      </c>
      <c r="C4805" s="13">
        <v>11</v>
      </c>
      <c r="D4805" s="13">
        <v>22</v>
      </c>
      <c r="E4805" s="13"/>
      <c r="F4805" s="13">
        <v>6</v>
      </c>
      <c r="G4805" s="9" t="s">
        <v>5199</v>
      </c>
      <c r="H4805" s="13">
        <v>59</v>
      </c>
      <c r="I4805" s="13"/>
      <c r="J4805" s="9" t="s">
        <v>2809</v>
      </c>
      <c r="K4805" s="9" t="s">
        <v>599</v>
      </c>
      <c r="L4805" s="9" t="s">
        <v>1074</v>
      </c>
      <c r="M4805" s="13"/>
      <c r="N4805" s="13"/>
      <c r="O4805" s="9"/>
      <c r="P4805" s="13"/>
      <c r="Q4805" s="13">
        <v>82</v>
      </c>
      <c r="R4805" s="9" t="s">
        <v>25</v>
      </c>
      <c r="S4805" s="9" t="s">
        <v>26</v>
      </c>
      <c r="T4805" s="9" t="s">
        <v>568</v>
      </c>
      <c r="U4805" s="13"/>
      <c r="V4805" s="13"/>
      <c r="W4805" s="13">
        <v>11</v>
      </c>
      <c r="X4805" s="13">
        <v>8.1999999999999993</v>
      </c>
      <c r="Y4805" s="13">
        <v>1.33</v>
      </c>
      <c r="Z4805" s="14">
        <v>526</v>
      </c>
    </row>
    <row r="4806" spans="1:26" x14ac:dyDescent="0.25">
      <c r="A4806" s="5" t="s">
        <v>20</v>
      </c>
      <c r="B4806" s="6" t="s">
        <v>2150</v>
      </c>
      <c r="C4806" s="11">
        <v>148</v>
      </c>
      <c r="D4806" s="11">
        <v>101</v>
      </c>
      <c r="E4806" s="11">
        <v>12</v>
      </c>
      <c r="F4806" s="11">
        <v>149</v>
      </c>
      <c r="G4806" s="6" t="s">
        <v>1869</v>
      </c>
      <c r="H4806" s="11">
        <v>642</v>
      </c>
      <c r="I4806" s="11">
        <v>80276912</v>
      </c>
      <c r="J4806" s="6" t="s">
        <v>599</v>
      </c>
      <c r="K4806" s="6" t="s">
        <v>4459</v>
      </c>
      <c r="L4806" s="6"/>
      <c r="M4806" s="11"/>
      <c r="N4806" s="11"/>
      <c r="O4806" s="6"/>
      <c r="P4806" s="11"/>
      <c r="Q4806" s="11">
        <v>151</v>
      </c>
      <c r="R4806" s="6" t="s">
        <v>25</v>
      </c>
      <c r="S4806" s="6" t="s">
        <v>26</v>
      </c>
      <c r="T4806" s="6" t="s">
        <v>27</v>
      </c>
      <c r="U4806" s="11">
        <v>35000000</v>
      </c>
      <c r="V4806" s="11">
        <v>2008</v>
      </c>
      <c r="W4806" s="11">
        <v>171</v>
      </c>
      <c r="X4806" s="11">
        <v>6.1</v>
      </c>
      <c r="Y4806" s="11">
        <v>2.35</v>
      </c>
      <c r="Z4806" s="12">
        <v>0</v>
      </c>
    </row>
    <row r="4807" spans="1:26" x14ac:dyDescent="0.25">
      <c r="A4807" s="8" t="s">
        <v>20</v>
      </c>
      <c r="B4807" s="9" t="s">
        <v>5200</v>
      </c>
      <c r="C4807" s="13">
        <v>80</v>
      </c>
      <c r="D4807" s="13">
        <v>80</v>
      </c>
      <c r="E4807" s="13">
        <v>3</v>
      </c>
      <c r="F4807" s="13">
        <v>39</v>
      </c>
      <c r="G4807" s="9" t="s">
        <v>5201</v>
      </c>
      <c r="H4807" s="13">
        <v>108</v>
      </c>
      <c r="I4807" s="13"/>
      <c r="J4807" s="9" t="s">
        <v>1786</v>
      </c>
      <c r="K4807" s="9" t="s">
        <v>2604</v>
      </c>
      <c r="L4807" s="9"/>
      <c r="M4807" s="13"/>
      <c r="N4807" s="13"/>
      <c r="O4807" s="9"/>
      <c r="P4807" s="13"/>
      <c r="Q4807" s="13">
        <v>52</v>
      </c>
      <c r="R4807" s="9" t="s">
        <v>25</v>
      </c>
      <c r="S4807" s="9" t="s">
        <v>121</v>
      </c>
      <c r="T4807" s="9" t="s">
        <v>249</v>
      </c>
      <c r="U4807" s="13">
        <v>500000</v>
      </c>
      <c r="V4807" s="13">
        <v>2005</v>
      </c>
      <c r="W4807" s="13">
        <v>64</v>
      </c>
      <c r="X4807" s="13">
        <v>6.1</v>
      </c>
      <c r="Y4807" s="13">
        <v>1.85</v>
      </c>
      <c r="Z4807" s="14">
        <v>166</v>
      </c>
    </row>
    <row r="4808" spans="1:26" x14ac:dyDescent="0.25">
      <c r="A4808" s="5" t="s">
        <v>20</v>
      </c>
      <c r="B4808" s="6" t="s">
        <v>1612</v>
      </c>
      <c r="C4808" s="11">
        <v>46</v>
      </c>
      <c r="D4808" s="11">
        <v>97</v>
      </c>
      <c r="E4808" s="11">
        <v>350</v>
      </c>
      <c r="F4808" s="11">
        <v>33</v>
      </c>
      <c r="G4808" s="6" t="s">
        <v>5202</v>
      </c>
      <c r="H4808" s="11">
        <v>114</v>
      </c>
      <c r="I4808" s="11"/>
      <c r="J4808" s="6" t="s">
        <v>599</v>
      </c>
      <c r="K4808" s="6" t="s">
        <v>1074</v>
      </c>
      <c r="L4808" s="6" t="s">
        <v>4459</v>
      </c>
      <c r="M4808" s="11"/>
      <c r="N4808" s="11"/>
      <c r="O4808" s="6"/>
      <c r="P4808" s="11"/>
      <c r="Q4808" s="11">
        <v>64</v>
      </c>
      <c r="R4808" s="6" t="s">
        <v>25</v>
      </c>
      <c r="S4808" s="6" t="s">
        <v>34</v>
      </c>
      <c r="T4808" s="6" t="s">
        <v>249</v>
      </c>
      <c r="U4808" s="11">
        <v>650000</v>
      </c>
      <c r="V4808" s="11">
        <v>1985</v>
      </c>
      <c r="W4808" s="11">
        <v>61</v>
      </c>
      <c r="X4808" s="11">
        <v>6.9</v>
      </c>
      <c r="Y4808" s="11">
        <v>1.66</v>
      </c>
      <c r="Z4808" s="12">
        <v>0</v>
      </c>
    </row>
    <row r="4809" spans="1:26" x14ac:dyDescent="0.25">
      <c r="A4809" s="8" t="s">
        <v>309</v>
      </c>
      <c r="B4809" s="9" t="s">
        <v>5203</v>
      </c>
      <c r="C4809" s="13">
        <v>8</v>
      </c>
      <c r="D4809" s="13">
        <v>84</v>
      </c>
      <c r="E4809" s="13">
        <v>0</v>
      </c>
      <c r="F4809" s="13">
        <v>36</v>
      </c>
      <c r="G4809" s="9" t="s">
        <v>947</v>
      </c>
      <c r="H4809" s="13">
        <v>169</v>
      </c>
      <c r="I4809" s="13">
        <v>25918</v>
      </c>
      <c r="J4809" s="9" t="s">
        <v>1074</v>
      </c>
      <c r="K4809" s="9" t="s">
        <v>1786</v>
      </c>
      <c r="L4809" s="9" t="s">
        <v>5505</v>
      </c>
      <c r="M4809" s="13" t="s">
        <v>2604</v>
      </c>
      <c r="N4809" s="13"/>
      <c r="O4809" s="9"/>
      <c r="P4809" s="13"/>
      <c r="Q4809" s="13">
        <v>10</v>
      </c>
      <c r="R4809" s="9" t="s">
        <v>25</v>
      </c>
      <c r="S4809" s="9" t="s">
        <v>26</v>
      </c>
      <c r="T4809" s="9" t="s">
        <v>249</v>
      </c>
      <c r="U4809" s="13"/>
      <c r="V4809" s="13">
        <v>2002</v>
      </c>
      <c r="W4809" s="13">
        <v>80</v>
      </c>
      <c r="X4809" s="13">
        <v>5.8</v>
      </c>
      <c r="Y4809" s="13">
        <v>1.78</v>
      </c>
      <c r="Z4809" s="14">
        <v>7</v>
      </c>
    </row>
    <row r="4810" spans="1:26" x14ac:dyDescent="0.25">
      <c r="A4810" s="5" t="s">
        <v>20</v>
      </c>
      <c r="B4810" s="6" t="s">
        <v>5204</v>
      </c>
      <c r="C4810" s="11">
        <v>10</v>
      </c>
      <c r="D4810" s="11">
        <v>97</v>
      </c>
      <c r="E4810" s="11">
        <v>0</v>
      </c>
      <c r="F4810" s="11">
        <v>83</v>
      </c>
      <c r="G4810" s="6" t="s">
        <v>1906</v>
      </c>
      <c r="H4810" s="11">
        <v>918</v>
      </c>
      <c r="I4810" s="11"/>
      <c r="J4810" s="6" t="s">
        <v>1074</v>
      </c>
      <c r="K4810" s="6" t="s">
        <v>2604</v>
      </c>
      <c r="L4810" s="6"/>
      <c r="M4810" s="11"/>
      <c r="N4810" s="11"/>
      <c r="O4810" s="6"/>
      <c r="P4810" s="11"/>
      <c r="Q4810" s="11">
        <v>5</v>
      </c>
      <c r="R4810" s="6" t="s">
        <v>537</v>
      </c>
      <c r="S4810" s="6" t="s">
        <v>121</v>
      </c>
      <c r="T4810" s="6" t="s">
        <v>249</v>
      </c>
      <c r="U4810" s="11">
        <v>900000</v>
      </c>
      <c r="V4810" s="11">
        <v>2004</v>
      </c>
      <c r="W4810" s="11">
        <v>100</v>
      </c>
      <c r="X4810" s="11">
        <v>6</v>
      </c>
      <c r="Y4810" s="11">
        <v>1.78</v>
      </c>
      <c r="Z4810" s="12">
        <v>12</v>
      </c>
    </row>
    <row r="4811" spans="1:26" x14ac:dyDescent="0.25">
      <c r="A4811" s="8" t="s">
        <v>20</v>
      </c>
      <c r="B4811" s="9" t="s">
        <v>5205</v>
      </c>
      <c r="C4811" s="13">
        <v>76</v>
      </c>
      <c r="D4811" s="13">
        <v>91</v>
      </c>
      <c r="E4811" s="13">
        <v>0</v>
      </c>
      <c r="F4811" s="13">
        <v>92</v>
      </c>
      <c r="G4811" s="9" t="s">
        <v>5206</v>
      </c>
      <c r="H4811" s="13">
        <v>440</v>
      </c>
      <c r="I4811" s="13"/>
      <c r="J4811" s="9" t="s">
        <v>1074</v>
      </c>
      <c r="K4811" s="9"/>
      <c r="L4811" s="9"/>
      <c r="M4811" s="13"/>
      <c r="N4811" s="13"/>
      <c r="O4811" s="9"/>
      <c r="P4811" s="13"/>
      <c r="Q4811" s="13">
        <v>197</v>
      </c>
      <c r="R4811" s="9" t="s">
        <v>2996</v>
      </c>
      <c r="S4811" s="9" t="s">
        <v>2997</v>
      </c>
      <c r="T4811" s="9" t="s">
        <v>249</v>
      </c>
      <c r="U4811" s="13">
        <v>400000</v>
      </c>
      <c r="V4811" s="13">
        <v>1972</v>
      </c>
      <c r="W4811" s="13">
        <v>132</v>
      </c>
      <c r="X4811" s="13">
        <v>8.1999999999999993</v>
      </c>
      <c r="Y4811" s="13">
        <v>1.66</v>
      </c>
      <c r="Z4811" s="14">
        <v>0</v>
      </c>
    </row>
    <row r="4812" spans="1:26" x14ac:dyDescent="0.25">
      <c r="A4812" s="5" t="s">
        <v>309</v>
      </c>
      <c r="B4812" s="6" t="s">
        <v>5207</v>
      </c>
      <c r="C4812" s="11">
        <v>69</v>
      </c>
      <c r="D4812" s="11">
        <v>123</v>
      </c>
      <c r="E4812" s="11">
        <v>204</v>
      </c>
      <c r="F4812" s="11">
        <v>9</v>
      </c>
      <c r="G4812" s="6" t="s">
        <v>5208</v>
      </c>
      <c r="H4812" s="11">
        <v>436</v>
      </c>
      <c r="I4812" s="11"/>
      <c r="J4812" s="6" t="s">
        <v>1074</v>
      </c>
      <c r="K4812" s="6" t="s">
        <v>5155</v>
      </c>
      <c r="L4812" s="6" t="s">
        <v>5508</v>
      </c>
      <c r="M4812" s="11"/>
      <c r="N4812" s="11"/>
      <c r="O4812" s="6"/>
      <c r="P4812" s="11"/>
      <c r="Q4812" s="11">
        <v>88</v>
      </c>
      <c r="R4812" s="6" t="s">
        <v>42</v>
      </c>
      <c r="S4812" s="6" t="s">
        <v>26</v>
      </c>
      <c r="T4812" s="6" t="s">
        <v>1430</v>
      </c>
      <c r="U4812" s="11">
        <v>385907</v>
      </c>
      <c r="V4812" s="11">
        <v>1916</v>
      </c>
      <c r="W4812" s="11">
        <v>22</v>
      </c>
      <c r="X4812" s="11">
        <v>8</v>
      </c>
      <c r="Y4812" s="11">
        <v>1.33</v>
      </c>
      <c r="Z4812" s="12">
        <v>691</v>
      </c>
    </row>
    <row r="4813" spans="1:26" x14ac:dyDescent="0.25">
      <c r="A4813" s="8" t="s">
        <v>20</v>
      </c>
      <c r="B4813" s="9" t="s">
        <v>5209</v>
      </c>
      <c r="C4813" s="13">
        <v>43</v>
      </c>
      <c r="D4813" s="13">
        <v>86</v>
      </c>
      <c r="E4813" s="13">
        <v>3</v>
      </c>
      <c r="F4813" s="13">
        <v>513</v>
      </c>
      <c r="G4813" s="9" t="s">
        <v>5210</v>
      </c>
      <c r="H4813" s="13">
        <v>643</v>
      </c>
      <c r="I4813" s="13">
        <v>617172</v>
      </c>
      <c r="J4813" s="9" t="s">
        <v>41</v>
      </c>
      <c r="K4813" s="9"/>
      <c r="L4813" s="9"/>
      <c r="M4813" s="13"/>
      <c r="N4813" s="13"/>
      <c r="O4813" s="9"/>
      <c r="P4813" s="13"/>
      <c r="Q4813" s="13">
        <v>75</v>
      </c>
      <c r="R4813" s="9" t="s">
        <v>25</v>
      </c>
      <c r="S4813" s="9" t="s">
        <v>26</v>
      </c>
      <c r="T4813" s="9" t="s">
        <v>54</v>
      </c>
      <c r="U4813" s="13">
        <v>375000</v>
      </c>
      <c r="V4813" s="13">
        <v>1997</v>
      </c>
      <c r="W4813" s="13">
        <v>606</v>
      </c>
      <c r="X4813" s="13">
        <v>7</v>
      </c>
      <c r="Y4813" s="13"/>
      <c r="Z4813" s="14">
        <v>672</v>
      </c>
    </row>
    <row r="4814" spans="1:26" x14ac:dyDescent="0.25">
      <c r="A4814" s="5" t="s">
        <v>309</v>
      </c>
      <c r="B4814" s="6" t="s">
        <v>5211</v>
      </c>
      <c r="C4814" s="11">
        <v>36</v>
      </c>
      <c r="D4814" s="11">
        <v>100</v>
      </c>
      <c r="E4814" s="11">
        <v>4</v>
      </c>
      <c r="F4814" s="11">
        <v>4</v>
      </c>
      <c r="G4814" s="6" t="s">
        <v>5212</v>
      </c>
      <c r="H4814" s="11">
        <v>77</v>
      </c>
      <c r="I4814" s="11">
        <v>2808000</v>
      </c>
      <c r="J4814" s="6" t="s">
        <v>3976</v>
      </c>
      <c r="K4814" s="6" t="s">
        <v>4459</v>
      </c>
      <c r="L4814" s="6"/>
      <c r="M4814" s="11"/>
      <c r="N4814" s="11"/>
      <c r="O4814" s="6"/>
      <c r="P4814" s="11"/>
      <c r="Q4814" s="11">
        <v>71</v>
      </c>
      <c r="R4814" s="6" t="s">
        <v>25</v>
      </c>
      <c r="S4814" s="6" t="s">
        <v>26</v>
      </c>
      <c r="T4814" s="6" t="s">
        <v>3688</v>
      </c>
      <c r="U4814" s="11">
        <v>379000</v>
      </c>
      <c r="V4814" s="11">
        <v>1929</v>
      </c>
      <c r="W4814" s="11">
        <v>28</v>
      </c>
      <c r="X4814" s="11">
        <v>6.3</v>
      </c>
      <c r="Y4814" s="11">
        <v>1.37</v>
      </c>
      <c r="Z4814" s="12">
        <v>167</v>
      </c>
    </row>
    <row r="4815" spans="1:26" x14ac:dyDescent="0.25">
      <c r="A4815" s="8" t="s">
        <v>20</v>
      </c>
      <c r="B4815" s="9" t="s">
        <v>47</v>
      </c>
      <c r="C4815" s="13">
        <v>304</v>
      </c>
      <c r="D4815" s="13">
        <v>96</v>
      </c>
      <c r="E4815" s="13">
        <v>0</v>
      </c>
      <c r="F4815" s="13">
        <v>58</v>
      </c>
      <c r="G4815" s="9" t="s">
        <v>5213</v>
      </c>
      <c r="H4815" s="13">
        <v>634</v>
      </c>
      <c r="I4815" s="13"/>
      <c r="J4815" s="9" t="s">
        <v>478</v>
      </c>
      <c r="K4815" s="9" t="s">
        <v>1786</v>
      </c>
      <c r="L4815" s="9"/>
      <c r="M4815" s="13"/>
      <c r="N4815" s="13"/>
      <c r="O4815" s="9"/>
      <c r="P4815" s="13"/>
      <c r="Q4815" s="13">
        <v>740</v>
      </c>
      <c r="R4815" s="9" t="s">
        <v>25</v>
      </c>
      <c r="S4815" s="9" t="s">
        <v>26</v>
      </c>
      <c r="T4815" s="9" t="s">
        <v>1854</v>
      </c>
      <c r="U4815" s="13">
        <v>375000</v>
      </c>
      <c r="V4815" s="13">
        <v>1981</v>
      </c>
      <c r="W4815" s="13">
        <v>66</v>
      </c>
      <c r="X4815" s="13">
        <v>7.6</v>
      </c>
      <c r="Y4815" s="13">
        <v>1.37</v>
      </c>
      <c r="Z4815" s="14">
        <v>12000</v>
      </c>
    </row>
    <row r="4816" spans="1:26" x14ac:dyDescent="0.25">
      <c r="A4816" s="5" t="s">
        <v>20</v>
      </c>
      <c r="B4816" s="6" t="s">
        <v>5214</v>
      </c>
      <c r="C4816" s="11">
        <v>279</v>
      </c>
      <c r="D4816" s="11">
        <v>89</v>
      </c>
      <c r="E4816" s="11">
        <v>33</v>
      </c>
      <c r="F4816" s="11">
        <v>118</v>
      </c>
      <c r="G4816" s="6" t="s">
        <v>5215</v>
      </c>
      <c r="H4816" s="11">
        <v>470</v>
      </c>
      <c r="I4816" s="11">
        <v>12843</v>
      </c>
      <c r="J4816" s="6" t="s">
        <v>1786</v>
      </c>
      <c r="K4816" s="6" t="s">
        <v>2604</v>
      </c>
      <c r="L4816" s="6"/>
      <c r="M4816" s="11"/>
      <c r="N4816" s="11"/>
      <c r="O4816" s="6"/>
      <c r="P4816" s="11"/>
      <c r="Q4816" s="11">
        <v>131</v>
      </c>
      <c r="R4816" s="6" t="s">
        <v>25</v>
      </c>
      <c r="S4816" s="6" t="s">
        <v>538</v>
      </c>
      <c r="T4816" s="6" t="s">
        <v>1430</v>
      </c>
      <c r="U4816" s="11">
        <v>6000000</v>
      </c>
      <c r="V4816" s="11">
        <v>2012</v>
      </c>
      <c r="W4816" s="11">
        <v>378</v>
      </c>
      <c r="X4816" s="11">
        <v>6.1</v>
      </c>
      <c r="Y4816" s="11">
        <v>2.35</v>
      </c>
      <c r="Z4816" s="12">
        <v>0</v>
      </c>
    </row>
    <row r="4817" spans="1:26" x14ac:dyDescent="0.25">
      <c r="A4817" s="8" t="s">
        <v>20</v>
      </c>
      <c r="B4817" s="9" t="s">
        <v>5216</v>
      </c>
      <c r="C4817" s="13">
        <v>23</v>
      </c>
      <c r="D4817" s="13">
        <v>84</v>
      </c>
      <c r="E4817" s="13">
        <v>0</v>
      </c>
      <c r="F4817" s="13"/>
      <c r="G4817" s="9" t="s">
        <v>42</v>
      </c>
      <c r="H4817" s="13">
        <v>3</v>
      </c>
      <c r="I4817" s="13">
        <v>34151</v>
      </c>
      <c r="J4817" s="9" t="s">
        <v>41</v>
      </c>
      <c r="K4817" s="9" t="s">
        <v>5155</v>
      </c>
      <c r="L4817" s="9"/>
      <c r="M4817" s="13"/>
      <c r="N4817" s="13"/>
      <c r="O4817" s="9"/>
      <c r="P4817" s="13"/>
      <c r="Q4817" s="13">
        <v>3</v>
      </c>
      <c r="R4817" s="9" t="s">
        <v>2841</v>
      </c>
      <c r="S4817" s="9" t="s">
        <v>4589</v>
      </c>
      <c r="T4817" s="9" t="s">
        <v>42</v>
      </c>
      <c r="U4817" s="13">
        <v>450000</v>
      </c>
      <c r="V4817" s="13">
        <v>2015</v>
      </c>
      <c r="W4817" s="13"/>
      <c r="X4817" s="13">
        <v>7.2</v>
      </c>
      <c r="Y4817" s="13">
        <v>1.78</v>
      </c>
      <c r="Z4817" s="14">
        <v>111</v>
      </c>
    </row>
    <row r="4818" spans="1:26" x14ac:dyDescent="0.25">
      <c r="A4818" s="5" t="s">
        <v>20</v>
      </c>
      <c r="B4818" s="6" t="s">
        <v>5217</v>
      </c>
      <c r="C4818" s="11">
        <v>110</v>
      </c>
      <c r="D4818" s="11">
        <v>88</v>
      </c>
      <c r="E4818" s="11">
        <v>30</v>
      </c>
      <c r="F4818" s="11">
        <v>0</v>
      </c>
      <c r="G4818" s="6" t="s">
        <v>5218</v>
      </c>
      <c r="H4818" s="11">
        <v>15</v>
      </c>
      <c r="I4818" s="11">
        <v>1523883</v>
      </c>
      <c r="J4818" s="6" t="s">
        <v>41</v>
      </c>
      <c r="K4818" s="6" t="s">
        <v>5506</v>
      </c>
      <c r="L4818" s="6"/>
      <c r="M4818" s="11"/>
      <c r="N4818" s="11"/>
      <c r="O4818" s="6"/>
      <c r="P4818" s="11"/>
      <c r="Q4818" s="11">
        <v>70</v>
      </c>
      <c r="R4818" s="6" t="s">
        <v>25</v>
      </c>
      <c r="S4818" s="6" t="s">
        <v>26</v>
      </c>
      <c r="T4818" s="6" t="s">
        <v>249</v>
      </c>
      <c r="U4818" s="11">
        <v>1750211</v>
      </c>
      <c r="V4818" s="11">
        <v>2005</v>
      </c>
      <c r="W4818" s="11">
        <v>0</v>
      </c>
      <c r="X4818" s="11">
        <v>7.8</v>
      </c>
      <c r="Y4818" s="11">
        <v>1.85</v>
      </c>
      <c r="Z4818" s="12">
        <v>0</v>
      </c>
    </row>
    <row r="4819" spans="1:26" x14ac:dyDescent="0.25">
      <c r="A4819" s="8" t="s">
        <v>20</v>
      </c>
      <c r="B4819" s="9" t="s">
        <v>5219</v>
      </c>
      <c r="C4819" s="13">
        <v>40</v>
      </c>
      <c r="D4819" s="13">
        <v>90</v>
      </c>
      <c r="E4819" s="13">
        <v>44</v>
      </c>
      <c r="F4819" s="13">
        <v>93</v>
      </c>
      <c r="G4819" s="9" t="s">
        <v>3736</v>
      </c>
      <c r="H4819" s="13">
        <v>615</v>
      </c>
      <c r="I4819" s="13">
        <v>4000000</v>
      </c>
      <c r="J4819" s="9" t="s">
        <v>497</v>
      </c>
      <c r="K4819" s="9" t="s">
        <v>1074</v>
      </c>
      <c r="L4819" s="9"/>
      <c r="M4819" s="13"/>
      <c r="N4819" s="13"/>
      <c r="O4819" s="9"/>
      <c r="P4819" s="13"/>
      <c r="Q4819" s="13">
        <v>46</v>
      </c>
      <c r="R4819" s="9" t="s">
        <v>25</v>
      </c>
      <c r="S4819" s="9" t="s">
        <v>26</v>
      </c>
      <c r="T4819" s="9" t="s">
        <v>249</v>
      </c>
      <c r="U4819" s="13">
        <v>350000</v>
      </c>
      <c r="V4819" s="13">
        <v>1987</v>
      </c>
      <c r="W4819" s="13">
        <v>96</v>
      </c>
      <c r="X4819" s="13">
        <v>4.7</v>
      </c>
      <c r="Y4819" s="13">
        <v>1.85</v>
      </c>
      <c r="Z4819" s="14">
        <v>583</v>
      </c>
    </row>
    <row r="4820" spans="1:26" x14ac:dyDescent="0.25">
      <c r="A4820" s="5" t="s">
        <v>20</v>
      </c>
      <c r="B4820" s="6" t="s">
        <v>5220</v>
      </c>
      <c r="C4820" s="11">
        <v>45</v>
      </c>
      <c r="D4820" s="11">
        <v>90</v>
      </c>
      <c r="E4820" s="11">
        <v>0</v>
      </c>
      <c r="F4820" s="11">
        <v>0</v>
      </c>
      <c r="G4820" s="6" t="s">
        <v>5221</v>
      </c>
      <c r="H4820" s="11">
        <v>0</v>
      </c>
      <c r="I4820" s="11">
        <v>84689</v>
      </c>
      <c r="J4820" s="6" t="s">
        <v>41</v>
      </c>
      <c r="K4820" s="6"/>
      <c r="L4820" s="6"/>
      <c r="M4820" s="11"/>
      <c r="N4820" s="11"/>
      <c r="O4820" s="6"/>
      <c r="P4820" s="11"/>
      <c r="Q4820" s="11">
        <v>16</v>
      </c>
      <c r="R4820" s="6" t="s">
        <v>25</v>
      </c>
      <c r="S4820" s="6" t="s">
        <v>318</v>
      </c>
      <c r="T4820" s="6" t="s">
        <v>1602</v>
      </c>
      <c r="U4820" s="11"/>
      <c r="V4820" s="11">
        <v>2005</v>
      </c>
      <c r="W4820" s="11">
        <v>0</v>
      </c>
      <c r="X4820" s="11">
        <v>7.5</v>
      </c>
      <c r="Y4820" s="11"/>
      <c r="Z4820" s="12">
        <v>70</v>
      </c>
    </row>
    <row r="4821" spans="1:26" x14ac:dyDescent="0.25">
      <c r="A4821" s="8" t="s">
        <v>20</v>
      </c>
      <c r="B4821" s="9" t="s">
        <v>42</v>
      </c>
      <c r="C4821" s="13">
        <v>23</v>
      </c>
      <c r="D4821" s="13">
        <v>43</v>
      </c>
      <c r="E4821" s="13"/>
      <c r="F4821" s="13">
        <v>576</v>
      </c>
      <c r="G4821" s="9" t="s">
        <v>5222</v>
      </c>
      <c r="H4821" s="13">
        <v>2000</v>
      </c>
      <c r="I4821" s="13"/>
      <c r="J4821" s="9" t="s">
        <v>497</v>
      </c>
      <c r="K4821" s="9" t="s">
        <v>378</v>
      </c>
      <c r="L4821" s="9" t="s">
        <v>1074</v>
      </c>
      <c r="M4821" s="13" t="s">
        <v>2970</v>
      </c>
      <c r="N4821" s="13"/>
      <c r="O4821" s="9"/>
      <c r="P4821" s="13"/>
      <c r="Q4821" s="13">
        <v>323</v>
      </c>
      <c r="R4821" s="9" t="s">
        <v>25</v>
      </c>
      <c r="S4821" s="9" t="s">
        <v>26</v>
      </c>
      <c r="T4821" s="9" t="s">
        <v>436</v>
      </c>
      <c r="U4821" s="13"/>
      <c r="V4821" s="13"/>
      <c r="W4821" s="13">
        <v>821</v>
      </c>
      <c r="X4821" s="13">
        <v>6.7</v>
      </c>
      <c r="Y4821" s="13">
        <v>16</v>
      </c>
      <c r="Z4821" s="14">
        <v>17000</v>
      </c>
    </row>
    <row r="4822" spans="1:26" x14ac:dyDescent="0.25">
      <c r="A4822" s="5" t="s">
        <v>20</v>
      </c>
      <c r="B4822" s="6" t="s">
        <v>5223</v>
      </c>
      <c r="C4822" s="11">
        <v>4</v>
      </c>
      <c r="D4822" s="11">
        <v>98</v>
      </c>
      <c r="E4822" s="11">
        <v>0</v>
      </c>
      <c r="F4822" s="11">
        <v>0</v>
      </c>
      <c r="G4822" s="6" t="s">
        <v>5224</v>
      </c>
      <c r="H4822" s="11">
        <v>196</v>
      </c>
      <c r="I4822" s="11"/>
      <c r="J4822" s="6" t="s">
        <v>4118</v>
      </c>
      <c r="K4822" s="6" t="s">
        <v>2970</v>
      </c>
      <c r="L4822" s="6"/>
      <c r="M4822" s="11"/>
      <c r="N4822" s="11"/>
      <c r="O4822" s="6"/>
      <c r="P4822" s="11"/>
      <c r="Q4822" s="11">
        <v>8</v>
      </c>
      <c r="R4822" s="6" t="s">
        <v>25</v>
      </c>
      <c r="S4822" s="6" t="s">
        <v>26</v>
      </c>
      <c r="T4822" s="6" t="s">
        <v>42</v>
      </c>
      <c r="U4822" s="11">
        <v>350000</v>
      </c>
      <c r="V4822" s="11">
        <v>2015</v>
      </c>
      <c r="W4822" s="11">
        <v>3</v>
      </c>
      <c r="X4822" s="11">
        <v>3.4</v>
      </c>
      <c r="Y4822" s="11">
        <v>2.35</v>
      </c>
      <c r="Z4822" s="12">
        <v>240</v>
      </c>
    </row>
    <row r="4823" spans="1:26" x14ac:dyDescent="0.25">
      <c r="A4823" s="8" t="s">
        <v>20</v>
      </c>
      <c r="B4823" s="9" t="s">
        <v>1551</v>
      </c>
      <c r="C4823" s="13">
        <v>318</v>
      </c>
      <c r="D4823" s="13">
        <v>101</v>
      </c>
      <c r="E4823" s="13">
        <v>0</v>
      </c>
      <c r="F4823" s="13">
        <v>598</v>
      </c>
      <c r="G4823" s="9" t="s">
        <v>2566</v>
      </c>
      <c r="H4823" s="13">
        <v>2000</v>
      </c>
      <c r="I4823" s="13">
        <v>47000000</v>
      </c>
      <c r="J4823" s="9" t="s">
        <v>1786</v>
      </c>
      <c r="K4823" s="9" t="s">
        <v>2604</v>
      </c>
      <c r="L4823" s="9"/>
      <c r="M4823" s="13"/>
      <c r="N4823" s="13"/>
      <c r="O4823" s="9"/>
      <c r="P4823" s="13"/>
      <c r="Q4823" s="13">
        <v>1191</v>
      </c>
      <c r="R4823" s="9" t="s">
        <v>25</v>
      </c>
      <c r="S4823" s="9" t="s">
        <v>26</v>
      </c>
      <c r="T4823" s="9" t="s">
        <v>249</v>
      </c>
      <c r="U4823" s="13">
        <v>300000</v>
      </c>
      <c r="V4823" s="13">
        <v>1978</v>
      </c>
      <c r="W4823" s="13">
        <v>742</v>
      </c>
      <c r="X4823" s="13">
        <v>7.9</v>
      </c>
      <c r="Y4823" s="13">
        <v>2.35</v>
      </c>
      <c r="Z4823" s="14">
        <v>12000</v>
      </c>
    </row>
    <row r="4824" spans="1:26" x14ac:dyDescent="0.25">
      <c r="A4824" s="5" t="s">
        <v>309</v>
      </c>
      <c r="B4824" s="6" t="s">
        <v>2559</v>
      </c>
      <c r="C4824" s="11">
        <v>177</v>
      </c>
      <c r="D4824" s="11">
        <v>96</v>
      </c>
      <c r="E4824" s="11">
        <v>0</v>
      </c>
      <c r="F4824" s="11">
        <v>253</v>
      </c>
      <c r="G4824" s="6" t="s">
        <v>3305</v>
      </c>
      <c r="H4824" s="11">
        <v>359</v>
      </c>
      <c r="I4824" s="11"/>
      <c r="J4824" s="6" t="s">
        <v>5507</v>
      </c>
      <c r="K4824" s="6" t="s">
        <v>1074</v>
      </c>
      <c r="L4824" s="6"/>
      <c r="M4824" s="11"/>
      <c r="N4824" s="11"/>
      <c r="O4824" s="6"/>
      <c r="P4824" s="11"/>
      <c r="Q4824" s="11">
        <v>888</v>
      </c>
      <c r="R4824" s="6" t="s">
        <v>25</v>
      </c>
      <c r="S4824" s="6" t="s">
        <v>26</v>
      </c>
      <c r="T4824" s="6" t="s">
        <v>1430</v>
      </c>
      <c r="U4824" s="11">
        <v>350000</v>
      </c>
      <c r="V4824" s="11">
        <v>1957</v>
      </c>
      <c r="W4824" s="11">
        <v>259</v>
      </c>
      <c r="X4824" s="11">
        <v>8.9</v>
      </c>
      <c r="Y4824" s="11">
        <v>1.66</v>
      </c>
      <c r="Z4824" s="12">
        <v>40000</v>
      </c>
    </row>
    <row r="4825" spans="1:26" x14ac:dyDescent="0.25">
      <c r="A4825" s="8" t="s">
        <v>20</v>
      </c>
      <c r="B4825" s="9" t="s">
        <v>5225</v>
      </c>
      <c r="C4825" s="13">
        <v>51</v>
      </c>
      <c r="D4825" s="13">
        <v>83</v>
      </c>
      <c r="E4825" s="13">
        <v>3</v>
      </c>
      <c r="F4825" s="13">
        <v>258</v>
      </c>
      <c r="G4825" s="9" t="s">
        <v>1069</v>
      </c>
      <c r="H4825" s="13">
        <v>812</v>
      </c>
      <c r="I4825" s="13">
        <v>246574</v>
      </c>
      <c r="J4825" s="9" t="s">
        <v>2809</v>
      </c>
      <c r="K4825" s="9" t="s">
        <v>1074</v>
      </c>
      <c r="L4825" s="9"/>
      <c r="M4825" s="13"/>
      <c r="N4825" s="13"/>
      <c r="O4825" s="9"/>
      <c r="P4825" s="13"/>
      <c r="Q4825" s="13">
        <v>15</v>
      </c>
      <c r="R4825" s="9" t="s">
        <v>25</v>
      </c>
      <c r="S4825" s="9" t="s">
        <v>26</v>
      </c>
      <c r="T4825" s="9" t="s">
        <v>42</v>
      </c>
      <c r="U4825" s="13"/>
      <c r="V4825" s="13">
        <v>2009</v>
      </c>
      <c r="W4825" s="13">
        <v>277</v>
      </c>
      <c r="X4825" s="13">
        <v>6.9</v>
      </c>
      <c r="Y4825" s="13">
        <v>1.85</v>
      </c>
      <c r="Z4825" s="14">
        <v>675</v>
      </c>
    </row>
    <row r="4826" spans="1:26" x14ac:dyDescent="0.25">
      <c r="A4826" s="5" t="s">
        <v>309</v>
      </c>
      <c r="B4826" s="6" t="s">
        <v>4346</v>
      </c>
      <c r="C4826" s="11">
        <v>124</v>
      </c>
      <c r="D4826" s="11">
        <v>65</v>
      </c>
      <c r="E4826" s="11">
        <v>964</v>
      </c>
      <c r="F4826" s="11">
        <v>21</v>
      </c>
      <c r="G4826" s="6" t="s">
        <v>5226</v>
      </c>
      <c r="H4826" s="11">
        <v>380</v>
      </c>
      <c r="I4826" s="11"/>
      <c r="J4826" s="6" t="s">
        <v>599</v>
      </c>
      <c r="K4826" s="6" t="s">
        <v>4459</v>
      </c>
      <c r="L4826" s="6"/>
      <c r="M4826" s="11"/>
      <c r="N4826" s="11"/>
      <c r="O4826" s="6"/>
      <c r="P4826" s="11"/>
      <c r="Q4826" s="11">
        <v>235</v>
      </c>
      <c r="R4826" s="6" t="s">
        <v>25</v>
      </c>
      <c r="S4826" s="6" t="s">
        <v>26</v>
      </c>
      <c r="T4826" s="6" t="s">
        <v>1602</v>
      </c>
      <c r="U4826" s="11">
        <v>325000</v>
      </c>
      <c r="V4826" s="11">
        <v>1934</v>
      </c>
      <c r="W4826" s="11">
        <v>114</v>
      </c>
      <c r="X4826" s="11">
        <v>8.1999999999999993</v>
      </c>
      <c r="Y4826" s="11">
        <v>1.37</v>
      </c>
      <c r="Z4826" s="12">
        <v>0</v>
      </c>
    </row>
    <row r="4827" spans="1:26" x14ac:dyDescent="0.25">
      <c r="A4827" s="8" t="s">
        <v>20</v>
      </c>
      <c r="B4827" s="9" t="s">
        <v>5227</v>
      </c>
      <c r="C4827" s="13">
        <v>211</v>
      </c>
      <c r="D4827" s="13">
        <v>94</v>
      </c>
      <c r="E4827" s="13">
        <v>252</v>
      </c>
      <c r="F4827" s="13">
        <v>14</v>
      </c>
      <c r="G4827" s="9" t="s">
        <v>5228</v>
      </c>
      <c r="H4827" s="13">
        <v>47</v>
      </c>
      <c r="I4827" s="13">
        <v>110197</v>
      </c>
      <c r="J4827" s="9" t="s">
        <v>1074</v>
      </c>
      <c r="K4827" s="9" t="s">
        <v>2604</v>
      </c>
      <c r="L4827" s="9"/>
      <c r="M4827" s="13"/>
      <c r="N4827" s="13"/>
      <c r="O4827" s="9"/>
      <c r="P4827" s="13"/>
      <c r="Q4827" s="13">
        <v>170</v>
      </c>
      <c r="R4827" s="9" t="s">
        <v>5229</v>
      </c>
      <c r="S4827" s="9" t="s">
        <v>2902</v>
      </c>
      <c r="T4827" s="9" t="s">
        <v>1602</v>
      </c>
      <c r="U4827" s="13"/>
      <c r="V4827" s="13">
        <v>2009</v>
      </c>
      <c r="W4827" s="13">
        <v>37</v>
      </c>
      <c r="X4827" s="13">
        <v>7.3</v>
      </c>
      <c r="Y4827" s="13">
        <v>2.35</v>
      </c>
      <c r="Z4827" s="14">
        <v>13000</v>
      </c>
    </row>
    <row r="4828" spans="1:26" x14ac:dyDescent="0.25">
      <c r="A4828" s="5" t="s">
        <v>20</v>
      </c>
      <c r="B4828" s="6" t="s">
        <v>5230</v>
      </c>
      <c r="C4828" s="11">
        <v>26</v>
      </c>
      <c r="D4828" s="11">
        <v>112</v>
      </c>
      <c r="E4828" s="11">
        <v>2</v>
      </c>
      <c r="F4828" s="11">
        <v>321</v>
      </c>
      <c r="G4828" s="6" t="s">
        <v>2766</v>
      </c>
      <c r="H4828" s="11">
        <v>786</v>
      </c>
      <c r="I4828" s="11">
        <v>7707563</v>
      </c>
      <c r="J4828" s="6" t="s">
        <v>3170</v>
      </c>
      <c r="K4828" s="6" t="s">
        <v>41</v>
      </c>
      <c r="L4828" s="6" t="s">
        <v>2909</v>
      </c>
      <c r="M4828" s="11"/>
      <c r="N4828" s="11"/>
      <c r="O4828" s="6"/>
      <c r="P4828" s="11"/>
      <c r="Q4828" s="11">
        <v>32</v>
      </c>
      <c r="R4828" s="6" t="s">
        <v>25</v>
      </c>
      <c r="S4828" s="6" t="s">
        <v>26</v>
      </c>
      <c r="T4828" s="6" t="s">
        <v>249</v>
      </c>
      <c r="U4828" s="11"/>
      <c r="V4828" s="11">
        <v>2003</v>
      </c>
      <c r="W4828" s="11">
        <v>633</v>
      </c>
      <c r="X4828" s="11">
        <v>8</v>
      </c>
      <c r="Y4828" s="11">
        <v>1.85</v>
      </c>
      <c r="Z4828" s="12">
        <v>0</v>
      </c>
    </row>
    <row r="4829" spans="1:26" x14ac:dyDescent="0.25">
      <c r="A4829" s="8" t="s">
        <v>20</v>
      </c>
      <c r="B4829" s="9" t="s">
        <v>2244</v>
      </c>
      <c r="C4829" s="13">
        <v>64</v>
      </c>
      <c r="D4829" s="13">
        <v>102</v>
      </c>
      <c r="E4829" s="13">
        <v>149</v>
      </c>
      <c r="F4829" s="13">
        <v>276</v>
      </c>
      <c r="G4829" s="9" t="s">
        <v>3636</v>
      </c>
      <c r="H4829" s="13">
        <v>409</v>
      </c>
      <c r="I4829" s="13">
        <v>1281176</v>
      </c>
      <c r="J4829" s="9" t="s">
        <v>599</v>
      </c>
      <c r="K4829" s="9" t="s">
        <v>1074</v>
      </c>
      <c r="L4829" s="9"/>
      <c r="M4829" s="13"/>
      <c r="N4829" s="13"/>
      <c r="O4829" s="9"/>
      <c r="P4829" s="13"/>
      <c r="Q4829" s="13">
        <v>73</v>
      </c>
      <c r="R4829" s="9" t="s">
        <v>25</v>
      </c>
      <c r="S4829" s="9" t="s">
        <v>26</v>
      </c>
      <c r="T4829" s="9" t="s">
        <v>27</v>
      </c>
      <c r="U4829" s="13">
        <v>312000</v>
      </c>
      <c r="V4829" s="13">
        <v>1999</v>
      </c>
      <c r="W4829" s="13">
        <v>277</v>
      </c>
      <c r="X4829" s="13">
        <v>6.7</v>
      </c>
      <c r="Y4829" s="13">
        <v>1.85</v>
      </c>
      <c r="Z4829" s="14">
        <v>121</v>
      </c>
    </row>
    <row r="4830" spans="1:26" x14ac:dyDescent="0.25">
      <c r="A4830" s="5" t="s">
        <v>20</v>
      </c>
      <c r="B4830" s="6" t="s">
        <v>5231</v>
      </c>
      <c r="C4830" s="11">
        <v>56</v>
      </c>
      <c r="D4830" s="11">
        <v>98</v>
      </c>
      <c r="E4830" s="11">
        <v>10</v>
      </c>
      <c r="F4830" s="11">
        <v>912</v>
      </c>
      <c r="G4830" s="6" t="s">
        <v>943</v>
      </c>
      <c r="H4830" s="11">
        <v>10000</v>
      </c>
      <c r="I4830" s="11">
        <v>16115878</v>
      </c>
      <c r="J4830" s="6" t="s">
        <v>497</v>
      </c>
      <c r="K4830" s="6" t="s">
        <v>478</v>
      </c>
      <c r="L4830" s="6" t="s">
        <v>1786</v>
      </c>
      <c r="M4830" s="11" t="s">
        <v>5505</v>
      </c>
      <c r="N4830" s="11" t="s">
        <v>2604</v>
      </c>
      <c r="O4830" s="6"/>
      <c r="P4830" s="11"/>
      <c r="Q4830" s="11">
        <v>194</v>
      </c>
      <c r="R4830" s="6" t="s">
        <v>25</v>
      </c>
      <c r="S4830" s="6" t="s">
        <v>26</v>
      </c>
      <c r="T4830" s="6" t="s">
        <v>249</v>
      </c>
      <c r="U4830" s="11">
        <v>8000000</v>
      </c>
      <c r="V4830" s="11">
        <v>1995</v>
      </c>
      <c r="W4830" s="11">
        <v>1000</v>
      </c>
      <c r="X4830" s="11">
        <v>6.6</v>
      </c>
      <c r="Y4830" s="11">
        <v>2.35</v>
      </c>
      <c r="Z4830" s="12">
        <v>0</v>
      </c>
    </row>
    <row r="4831" spans="1:26" x14ac:dyDescent="0.25">
      <c r="A4831" s="8" t="s">
        <v>20</v>
      </c>
      <c r="B4831" s="9" t="s">
        <v>3956</v>
      </c>
      <c r="C4831" s="13">
        <v>29</v>
      </c>
      <c r="D4831" s="13">
        <v>91</v>
      </c>
      <c r="E4831" s="13">
        <v>82</v>
      </c>
      <c r="F4831" s="13">
        <v>8</v>
      </c>
      <c r="G4831" s="9" t="s">
        <v>4142</v>
      </c>
      <c r="H4831" s="13">
        <v>75</v>
      </c>
      <c r="I4831" s="13">
        <v>1652472</v>
      </c>
      <c r="J4831" s="9" t="s">
        <v>599</v>
      </c>
      <c r="K4831" s="9" t="s">
        <v>4459</v>
      </c>
      <c r="L4831" s="9"/>
      <c r="M4831" s="13"/>
      <c r="N4831" s="13"/>
      <c r="O4831" s="9"/>
      <c r="P4831" s="13"/>
      <c r="Q4831" s="13">
        <v>25</v>
      </c>
      <c r="R4831" s="9" t="s">
        <v>537</v>
      </c>
      <c r="S4831" s="9" t="s">
        <v>538</v>
      </c>
      <c r="T4831" s="9" t="s">
        <v>249</v>
      </c>
      <c r="U4831" s="13">
        <v>300000</v>
      </c>
      <c r="V4831" s="13">
        <v>1996</v>
      </c>
      <c r="W4831" s="13">
        <v>9</v>
      </c>
      <c r="X4831" s="13">
        <v>6.9</v>
      </c>
      <c r="Y4831" s="13">
        <v>1.66</v>
      </c>
      <c r="Z4831" s="14">
        <v>166</v>
      </c>
    </row>
    <row r="4832" spans="1:26" x14ac:dyDescent="0.25">
      <c r="A4832" s="5" t="s">
        <v>20</v>
      </c>
      <c r="B4832" s="6" t="s">
        <v>1806</v>
      </c>
      <c r="C4832" s="11">
        <v>131</v>
      </c>
      <c r="D4832" s="11">
        <v>80</v>
      </c>
      <c r="E4832" s="11">
        <v>54</v>
      </c>
      <c r="F4832" s="11">
        <v>543</v>
      </c>
      <c r="G4832" s="6" t="s">
        <v>738</v>
      </c>
      <c r="H4832" s="11">
        <v>1000</v>
      </c>
      <c r="I4832" s="11">
        <v>2360184</v>
      </c>
      <c r="J4832" s="6" t="s">
        <v>599</v>
      </c>
      <c r="K4832" s="6" t="s">
        <v>1074</v>
      </c>
      <c r="L4832" s="6"/>
      <c r="M4832" s="11"/>
      <c r="N4832" s="11"/>
      <c r="O4832" s="6"/>
      <c r="P4832" s="11"/>
      <c r="Q4832" s="11">
        <v>177</v>
      </c>
      <c r="R4832" s="6" t="s">
        <v>25</v>
      </c>
      <c r="S4832" s="6" t="s">
        <v>26</v>
      </c>
      <c r="T4832" s="6" t="s">
        <v>27</v>
      </c>
      <c r="U4832" s="11">
        <v>300000</v>
      </c>
      <c r="V4832" s="11">
        <v>2003</v>
      </c>
      <c r="W4832" s="11">
        <v>806</v>
      </c>
      <c r="X4832" s="11">
        <v>7.1</v>
      </c>
      <c r="Y4832" s="11">
        <v>1.85</v>
      </c>
      <c r="Z4832" s="12">
        <v>0</v>
      </c>
    </row>
    <row r="4833" spans="1:26" x14ac:dyDescent="0.25">
      <c r="A4833" s="8" t="s">
        <v>20</v>
      </c>
      <c r="B4833" s="9" t="s">
        <v>5232</v>
      </c>
      <c r="C4833" s="13">
        <v>4</v>
      </c>
      <c r="D4833" s="13">
        <v>114</v>
      </c>
      <c r="E4833" s="13">
        <v>7</v>
      </c>
      <c r="F4833" s="13">
        <v>2</v>
      </c>
      <c r="G4833" s="9" t="s">
        <v>5233</v>
      </c>
      <c r="H4833" s="13">
        <v>19</v>
      </c>
      <c r="I4833" s="13"/>
      <c r="J4833" s="9" t="s">
        <v>1074</v>
      </c>
      <c r="K4833" s="9"/>
      <c r="L4833" s="9"/>
      <c r="M4833" s="13"/>
      <c r="N4833" s="13"/>
      <c r="O4833" s="9"/>
      <c r="P4833" s="13"/>
      <c r="Q4833" s="13">
        <v>7</v>
      </c>
      <c r="R4833" s="9" t="s">
        <v>25</v>
      </c>
      <c r="S4833" s="9" t="s">
        <v>34</v>
      </c>
      <c r="T4833" s="9" t="s">
        <v>42</v>
      </c>
      <c r="U4833" s="13"/>
      <c r="V4833" s="13">
        <v>1998</v>
      </c>
      <c r="W4833" s="13">
        <v>16</v>
      </c>
      <c r="X4833" s="13">
        <v>5.6</v>
      </c>
      <c r="Y4833" s="13">
        <v>1.33</v>
      </c>
      <c r="Z4833" s="14">
        <v>29</v>
      </c>
    </row>
    <row r="4834" spans="1:26" x14ac:dyDescent="0.25">
      <c r="A4834" s="5" t="s">
        <v>20</v>
      </c>
      <c r="B4834" s="6" t="s">
        <v>4596</v>
      </c>
      <c r="C4834" s="11">
        <v>88</v>
      </c>
      <c r="D4834" s="11">
        <v>76</v>
      </c>
      <c r="E4834" s="11">
        <v>129</v>
      </c>
      <c r="F4834" s="11">
        <v>26</v>
      </c>
      <c r="G4834" s="6" t="s">
        <v>5234</v>
      </c>
      <c r="H4834" s="11">
        <v>52</v>
      </c>
      <c r="I4834" s="11">
        <v>255352</v>
      </c>
      <c r="J4834" s="6" t="s">
        <v>1074</v>
      </c>
      <c r="K4834" s="6"/>
      <c r="L4834" s="6"/>
      <c r="M4834" s="11"/>
      <c r="N4834" s="11"/>
      <c r="O4834" s="6"/>
      <c r="P4834" s="11"/>
      <c r="Q4834" s="11">
        <v>57</v>
      </c>
      <c r="R4834" s="6" t="s">
        <v>25</v>
      </c>
      <c r="S4834" s="6" t="s">
        <v>26</v>
      </c>
      <c r="T4834" s="6" t="s">
        <v>1602</v>
      </c>
      <c r="U4834" s="11">
        <v>300000</v>
      </c>
      <c r="V4834" s="11">
        <v>2006</v>
      </c>
      <c r="W4834" s="11">
        <v>44</v>
      </c>
      <c r="X4834" s="11">
        <v>6.7</v>
      </c>
      <c r="Y4834" s="11">
        <v>1.66</v>
      </c>
      <c r="Z4834" s="12">
        <v>594</v>
      </c>
    </row>
    <row r="4835" spans="1:26" x14ac:dyDescent="0.25">
      <c r="A4835" s="8" t="s">
        <v>20</v>
      </c>
      <c r="B4835" s="9" t="s">
        <v>4596</v>
      </c>
      <c r="C4835" s="13">
        <v>189</v>
      </c>
      <c r="D4835" s="13">
        <v>80</v>
      </c>
      <c r="E4835" s="13">
        <v>129</v>
      </c>
      <c r="F4835" s="13">
        <v>26</v>
      </c>
      <c r="G4835" s="9" t="s">
        <v>5234</v>
      </c>
      <c r="H4835" s="13">
        <v>375</v>
      </c>
      <c r="I4835" s="13">
        <v>856942</v>
      </c>
      <c r="J4835" s="9" t="s">
        <v>1074</v>
      </c>
      <c r="K4835" s="9"/>
      <c r="L4835" s="9"/>
      <c r="M4835" s="13"/>
      <c r="N4835" s="13"/>
      <c r="O4835" s="9"/>
      <c r="P4835" s="13"/>
      <c r="Q4835" s="13">
        <v>112</v>
      </c>
      <c r="R4835" s="9" t="s">
        <v>25</v>
      </c>
      <c r="S4835" s="9" t="s">
        <v>26</v>
      </c>
      <c r="T4835" s="9" t="s">
        <v>249</v>
      </c>
      <c r="U4835" s="13">
        <v>200000</v>
      </c>
      <c r="V4835" s="13">
        <v>2008</v>
      </c>
      <c r="W4835" s="13">
        <v>44</v>
      </c>
      <c r="X4835" s="13">
        <v>7.1</v>
      </c>
      <c r="Y4835" s="13">
        <v>1.85</v>
      </c>
      <c r="Z4835" s="14">
        <v>0</v>
      </c>
    </row>
    <row r="4836" spans="1:26" x14ac:dyDescent="0.25">
      <c r="A4836" s="5" t="s">
        <v>20</v>
      </c>
      <c r="B4836" s="6" t="s">
        <v>5235</v>
      </c>
      <c r="C4836" s="11">
        <v>20</v>
      </c>
      <c r="D4836" s="11">
        <v>88</v>
      </c>
      <c r="E4836" s="11">
        <v>5</v>
      </c>
      <c r="F4836" s="11">
        <v>301</v>
      </c>
      <c r="G4836" s="6" t="s">
        <v>3969</v>
      </c>
      <c r="H4836" s="11">
        <v>795</v>
      </c>
      <c r="I4836" s="11"/>
      <c r="J4836" s="6" t="s">
        <v>1074</v>
      </c>
      <c r="K4836" s="6"/>
      <c r="L4836" s="6"/>
      <c r="M4836" s="11"/>
      <c r="N4836" s="11"/>
      <c r="O4836" s="6"/>
      <c r="P4836" s="11"/>
      <c r="Q4836" s="11">
        <v>23</v>
      </c>
      <c r="R4836" s="6" t="s">
        <v>25</v>
      </c>
      <c r="S4836" s="6" t="s">
        <v>26</v>
      </c>
      <c r="T4836" s="6" t="s">
        <v>249</v>
      </c>
      <c r="U4836" s="11">
        <v>300000</v>
      </c>
      <c r="V4836" s="11">
        <v>2010</v>
      </c>
      <c r="W4836" s="11">
        <v>659</v>
      </c>
      <c r="X4836" s="11">
        <v>5.2</v>
      </c>
      <c r="Y4836" s="11"/>
      <c r="Z4836" s="12">
        <v>92</v>
      </c>
    </row>
    <row r="4837" spans="1:26" x14ac:dyDescent="0.25">
      <c r="A4837" s="8" t="s">
        <v>20</v>
      </c>
      <c r="B4837" s="9" t="s">
        <v>5236</v>
      </c>
      <c r="C4837" s="13">
        <v>96</v>
      </c>
      <c r="D4837" s="13">
        <v>110</v>
      </c>
      <c r="E4837" s="13">
        <v>0</v>
      </c>
      <c r="F4837" s="13">
        <v>0</v>
      </c>
      <c r="G4837" s="9" t="s">
        <v>5237</v>
      </c>
      <c r="H4837" s="13">
        <v>710</v>
      </c>
      <c r="I4837" s="13"/>
      <c r="J4837" s="9" t="s">
        <v>5507</v>
      </c>
      <c r="K4837" s="9" t="s">
        <v>1074</v>
      </c>
      <c r="L4837" s="9" t="s">
        <v>4459</v>
      </c>
      <c r="M4837" s="13"/>
      <c r="N4837" s="13"/>
      <c r="O4837" s="9"/>
      <c r="P4837" s="13"/>
      <c r="Q4837" s="13">
        <v>74</v>
      </c>
      <c r="R4837" s="9" t="s">
        <v>537</v>
      </c>
      <c r="S4837" s="9" t="s">
        <v>538</v>
      </c>
      <c r="T4837" s="9" t="s">
        <v>1430</v>
      </c>
      <c r="U4837" s="13">
        <v>300000</v>
      </c>
      <c r="V4837" s="13">
        <v>1965</v>
      </c>
      <c r="W4837" s="13">
        <v>257</v>
      </c>
      <c r="X4837" s="13">
        <v>7.7</v>
      </c>
      <c r="Y4837" s="13">
        <v>2.35</v>
      </c>
      <c r="Z4837" s="14">
        <v>2000</v>
      </c>
    </row>
    <row r="4838" spans="1:26" x14ac:dyDescent="0.25">
      <c r="A4838" s="5" t="s">
        <v>20</v>
      </c>
      <c r="B4838" s="6" t="s">
        <v>5238</v>
      </c>
      <c r="C4838" s="11">
        <v>27</v>
      </c>
      <c r="D4838" s="11">
        <v>104</v>
      </c>
      <c r="E4838" s="11">
        <v>0</v>
      </c>
      <c r="F4838" s="11"/>
      <c r="G4838" s="6" t="s">
        <v>5239</v>
      </c>
      <c r="H4838" s="11">
        <v>2</v>
      </c>
      <c r="I4838" s="11">
        <v>32631</v>
      </c>
      <c r="J4838" s="6" t="s">
        <v>41</v>
      </c>
      <c r="K4838" s="6"/>
      <c r="L4838" s="6"/>
      <c r="M4838" s="11"/>
      <c r="N4838" s="11"/>
      <c r="O4838" s="6"/>
      <c r="P4838" s="11"/>
      <c r="Q4838" s="11">
        <v>8</v>
      </c>
      <c r="R4838" s="6" t="s">
        <v>25</v>
      </c>
      <c r="S4838" s="6" t="s">
        <v>5240</v>
      </c>
      <c r="T4838" s="6" t="s">
        <v>1430</v>
      </c>
      <c r="U4838" s="11"/>
      <c r="V4838" s="11">
        <v>2005</v>
      </c>
      <c r="W4838" s="11">
        <v>0</v>
      </c>
      <c r="X4838" s="11">
        <v>7.5</v>
      </c>
      <c r="Y4838" s="11"/>
      <c r="Z4838" s="12">
        <v>50</v>
      </c>
    </row>
    <row r="4839" spans="1:26" x14ac:dyDescent="0.25">
      <c r="A4839" s="8" t="s">
        <v>20</v>
      </c>
      <c r="B4839" s="9" t="s">
        <v>5103</v>
      </c>
      <c r="C4839" s="13">
        <v>15</v>
      </c>
      <c r="D4839" s="13">
        <v>102</v>
      </c>
      <c r="E4839" s="13">
        <v>95</v>
      </c>
      <c r="F4839" s="13"/>
      <c r="G4839" s="9" t="s">
        <v>42</v>
      </c>
      <c r="H4839" s="13"/>
      <c r="I4839" s="13">
        <v>16892</v>
      </c>
      <c r="J4839" s="9" t="s">
        <v>41</v>
      </c>
      <c r="K4839" s="9"/>
      <c r="L4839" s="9"/>
      <c r="M4839" s="13"/>
      <c r="N4839" s="13"/>
      <c r="O4839" s="9"/>
      <c r="P4839" s="13"/>
      <c r="Q4839" s="13">
        <v>12</v>
      </c>
      <c r="R4839" s="9" t="s">
        <v>25</v>
      </c>
      <c r="S4839" s="9" t="s">
        <v>1601</v>
      </c>
      <c r="T4839" s="9" t="s">
        <v>42</v>
      </c>
      <c r="U4839" s="13">
        <v>300000</v>
      </c>
      <c r="V4839" s="13">
        <v>2001</v>
      </c>
      <c r="W4839" s="13"/>
      <c r="X4839" s="13">
        <v>7.6</v>
      </c>
      <c r="Y4839" s="13">
        <v>1.85</v>
      </c>
      <c r="Z4839" s="14">
        <v>379</v>
      </c>
    </row>
    <row r="4840" spans="1:26" x14ac:dyDescent="0.25">
      <c r="A4840" s="5" t="s">
        <v>309</v>
      </c>
      <c r="B4840" s="6" t="s">
        <v>5241</v>
      </c>
      <c r="C4840" s="11">
        <v>24</v>
      </c>
      <c r="D4840" s="11">
        <v>95</v>
      </c>
      <c r="E4840" s="11">
        <v>0</v>
      </c>
      <c r="F4840" s="11">
        <v>87</v>
      </c>
      <c r="G4840" s="6" t="s">
        <v>1138</v>
      </c>
      <c r="H4840" s="11">
        <v>581</v>
      </c>
      <c r="I4840" s="11">
        <v>12438</v>
      </c>
      <c r="J4840" s="6" t="s">
        <v>1074</v>
      </c>
      <c r="K4840" s="6" t="s">
        <v>4459</v>
      </c>
      <c r="L4840" s="6"/>
      <c r="M4840" s="11"/>
      <c r="N4840" s="11"/>
      <c r="O4840" s="6"/>
      <c r="P4840" s="11"/>
      <c r="Q4840" s="11">
        <v>26</v>
      </c>
      <c r="R4840" s="6" t="s">
        <v>25</v>
      </c>
      <c r="S4840" s="6" t="s">
        <v>26</v>
      </c>
      <c r="T4840" s="6" t="s">
        <v>1430</v>
      </c>
      <c r="U4840" s="11">
        <v>160000</v>
      </c>
      <c r="V4840" s="11">
        <v>1964</v>
      </c>
      <c r="W4840" s="11">
        <v>99</v>
      </c>
      <c r="X4840" s="11">
        <v>8.1</v>
      </c>
      <c r="Y4840" s="11"/>
      <c r="Z4840" s="12">
        <v>363</v>
      </c>
    </row>
    <row r="4841" spans="1:26" x14ac:dyDescent="0.25">
      <c r="A4841" s="8" t="s">
        <v>20</v>
      </c>
      <c r="B4841" s="9" t="s">
        <v>4028</v>
      </c>
      <c r="C4841" s="13">
        <v>16</v>
      </c>
      <c r="D4841" s="13">
        <v>94</v>
      </c>
      <c r="E4841" s="13">
        <v>37</v>
      </c>
      <c r="F4841" s="13">
        <v>104</v>
      </c>
      <c r="G4841" s="9" t="s">
        <v>5242</v>
      </c>
      <c r="H4841" s="13">
        <v>318</v>
      </c>
      <c r="I4841" s="13">
        <v>40542</v>
      </c>
      <c r="J4841" s="9" t="s">
        <v>1074</v>
      </c>
      <c r="K4841" s="9" t="s">
        <v>4459</v>
      </c>
      <c r="L4841" s="9"/>
      <c r="M4841" s="13"/>
      <c r="N4841" s="13"/>
      <c r="O4841" s="9"/>
      <c r="P4841" s="13"/>
      <c r="Q4841" s="13">
        <v>16</v>
      </c>
      <c r="R4841" s="9" t="s">
        <v>25</v>
      </c>
      <c r="S4841" s="9" t="s">
        <v>26</v>
      </c>
      <c r="T4841" s="9" t="s">
        <v>249</v>
      </c>
      <c r="U4841" s="13">
        <v>300000</v>
      </c>
      <c r="V4841" s="13">
        <v>1997</v>
      </c>
      <c r="W4841" s="13">
        <v>157</v>
      </c>
      <c r="X4841" s="13">
        <v>5.5</v>
      </c>
      <c r="Y4841" s="13"/>
      <c r="Z4841" s="14">
        <v>26</v>
      </c>
    </row>
    <row r="4842" spans="1:26" x14ac:dyDescent="0.25">
      <c r="A4842" s="5" t="s">
        <v>20</v>
      </c>
      <c r="B4842" s="6" t="s">
        <v>5243</v>
      </c>
      <c r="C4842" s="11">
        <v>13</v>
      </c>
      <c r="D4842" s="11">
        <v>109</v>
      </c>
      <c r="E4842" s="11">
        <v>3</v>
      </c>
      <c r="F4842" s="11">
        <v>25</v>
      </c>
      <c r="G4842" s="6" t="s">
        <v>3490</v>
      </c>
      <c r="H4842" s="11">
        <v>54</v>
      </c>
      <c r="I4842" s="11">
        <v>5199</v>
      </c>
      <c r="J4842" s="6" t="s">
        <v>1074</v>
      </c>
      <c r="K4842" s="6" t="s">
        <v>5506</v>
      </c>
      <c r="L4842" s="6"/>
      <c r="M4842" s="11"/>
      <c r="N4842" s="11"/>
      <c r="O4842" s="6"/>
      <c r="P4842" s="11"/>
      <c r="Q4842" s="11">
        <v>23</v>
      </c>
      <c r="R4842" s="6" t="s">
        <v>25</v>
      </c>
      <c r="S4842" s="6" t="s">
        <v>26</v>
      </c>
      <c r="T4842" s="6" t="s">
        <v>249</v>
      </c>
      <c r="U4842" s="11">
        <v>200000</v>
      </c>
      <c r="V4842" s="11">
        <v>2004</v>
      </c>
      <c r="W4842" s="11">
        <v>53</v>
      </c>
      <c r="X4842" s="11">
        <v>6.6</v>
      </c>
      <c r="Y4842" s="11">
        <v>2.35</v>
      </c>
      <c r="Z4842" s="12">
        <v>30</v>
      </c>
    </row>
    <row r="4843" spans="1:26" x14ac:dyDescent="0.25">
      <c r="A4843" s="8" t="s">
        <v>20</v>
      </c>
      <c r="B4843" s="9" t="s">
        <v>5244</v>
      </c>
      <c r="C4843" s="13">
        <v>8</v>
      </c>
      <c r="D4843" s="13">
        <v>90</v>
      </c>
      <c r="E4843" s="13">
        <v>0</v>
      </c>
      <c r="F4843" s="13">
        <v>32</v>
      </c>
      <c r="G4843" s="9" t="s">
        <v>5245</v>
      </c>
      <c r="H4843" s="13">
        <v>502</v>
      </c>
      <c r="I4843" s="13"/>
      <c r="J4843" s="9" t="s">
        <v>497</v>
      </c>
      <c r="K4843" s="9" t="s">
        <v>2604</v>
      </c>
      <c r="L4843" s="9"/>
      <c r="M4843" s="13"/>
      <c r="N4843" s="13"/>
      <c r="O4843" s="9"/>
      <c r="P4843" s="13"/>
      <c r="Q4843" s="13">
        <v>18</v>
      </c>
      <c r="R4843" s="9" t="s">
        <v>25</v>
      </c>
      <c r="S4843" s="9" t="s">
        <v>26</v>
      </c>
      <c r="T4843" s="9" t="s">
        <v>27</v>
      </c>
      <c r="U4843" s="13">
        <v>350000</v>
      </c>
      <c r="V4843" s="13">
        <v>2009</v>
      </c>
      <c r="W4843" s="13">
        <v>119</v>
      </c>
      <c r="X4843" s="13">
        <v>3.2</v>
      </c>
      <c r="Y4843" s="13"/>
      <c r="Z4843" s="14">
        <v>53</v>
      </c>
    </row>
    <row r="4844" spans="1:26" x14ac:dyDescent="0.25">
      <c r="A4844" s="5" t="s">
        <v>20</v>
      </c>
      <c r="B4844" s="6" t="s">
        <v>1669</v>
      </c>
      <c r="C4844" s="11">
        <v>156</v>
      </c>
      <c r="D4844" s="11">
        <v>133</v>
      </c>
      <c r="E4844" s="11">
        <v>278</v>
      </c>
      <c r="F4844" s="11">
        <v>107</v>
      </c>
      <c r="G4844" s="6" t="s">
        <v>1670</v>
      </c>
      <c r="H4844" s="11">
        <v>5000</v>
      </c>
      <c r="I4844" s="11">
        <v>24343673</v>
      </c>
      <c r="J4844" s="6" t="s">
        <v>1074</v>
      </c>
      <c r="K4844" s="6" t="s">
        <v>478</v>
      </c>
      <c r="L4844" s="6" t="s">
        <v>3976</v>
      </c>
      <c r="M4844" s="11" t="s">
        <v>4459</v>
      </c>
      <c r="N4844" s="11"/>
      <c r="O4844" s="6"/>
      <c r="P4844" s="11"/>
      <c r="Q4844" s="11">
        <v>524</v>
      </c>
      <c r="R4844" s="6" t="s">
        <v>25</v>
      </c>
      <c r="S4844" s="6" t="s">
        <v>26</v>
      </c>
      <c r="T4844" s="6" t="s">
        <v>27</v>
      </c>
      <c r="U4844" s="11">
        <v>45000000</v>
      </c>
      <c r="V4844" s="11">
        <v>2007</v>
      </c>
      <c r="W4844" s="11">
        <v>117</v>
      </c>
      <c r="X4844" s="11">
        <v>7.4</v>
      </c>
      <c r="Y4844" s="11">
        <v>2.35</v>
      </c>
      <c r="Z4844" s="12">
        <v>14000</v>
      </c>
    </row>
    <row r="4845" spans="1:26" x14ac:dyDescent="0.25">
      <c r="A4845" s="8" t="s">
        <v>20</v>
      </c>
      <c r="B4845" s="9" t="s">
        <v>5246</v>
      </c>
      <c r="C4845" s="13">
        <v>4</v>
      </c>
      <c r="D4845" s="13">
        <v>110</v>
      </c>
      <c r="E4845" s="13">
        <v>44</v>
      </c>
      <c r="F4845" s="13">
        <v>221</v>
      </c>
      <c r="G4845" s="9" t="s">
        <v>5247</v>
      </c>
      <c r="H4845" s="13">
        <v>644</v>
      </c>
      <c r="I4845" s="13">
        <v>1711</v>
      </c>
      <c r="J4845" s="9" t="s">
        <v>1074</v>
      </c>
      <c r="K4845" s="9" t="s">
        <v>2909</v>
      </c>
      <c r="L4845" s="9"/>
      <c r="M4845" s="13"/>
      <c r="N4845" s="13"/>
      <c r="O4845" s="9"/>
      <c r="P4845" s="13"/>
      <c r="Q4845" s="13">
        <v>1</v>
      </c>
      <c r="R4845" s="9" t="s">
        <v>25</v>
      </c>
      <c r="S4845" s="9" t="s">
        <v>26</v>
      </c>
      <c r="T4845" s="9" t="s">
        <v>42</v>
      </c>
      <c r="U4845" s="13"/>
      <c r="V4845" s="13">
        <v>2015</v>
      </c>
      <c r="W4845" s="13">
        <v>503</v>
      </c>
      <c r="X4845" s="13">
        <v>6.6</v>
      </c>
      <c r="Y4845" s="13"/>
      <c r="Z4845" s="14">
        <v>175</v>
      </c>
    </row>
    <row r="4846" spans="1:26" x14ac:dyDescent="0.25">
      <c r="A4846" s="5" t="s">
        <v>20</v>
      </c>
      <c r="B4846" s="6" t="s">
        <v>5248</v>
      </c>
      <c r="C4846" s="11">
        <v>164</v>
      </c>
      <c r="D4846" s="11">
        <v>80</v>
      </c>
      <c r="E4846" s="11">
        <v>43</v>
      </c>
      <c r="F4846" s="11">
        <v>668</v>
      </c>
      <c r="G4846" s="6" t="s">
        <v>1379</v>
      </c>
      <c r="H4846" s="11">
        <v>13000</v>
      </c>
      <c r="I4846" s="11"/>
      <c r="J4846" s="6" t="s">
        <v>497</v>
      </c>
      <c r="K4846" s="6" t="s">
        <v>599</v>
      </c>
      <c r="L4846" s="6" t="s">
        <v>2970</v>
      </c>
      <c r="M4846" s="11" t="s">
        <v>5506</v>
      </c>
      <c r="N4846" s="11"/>
      <c r="O4846" s="6"/>
      <c r="P4846" s="11"/>
      <c r="Q4846" s="11">
        <v>147</v>
      </c>
      <c r="R4846" s="6" t="s">
        <v>25</v>
      </c>
      <c r="S4846" s="6" t="s">
        <v>26</v>
      </c>
      <c r="T4846" s="6" t="s">
        <v>249</v>
      </c>
      <c r="U4846" s="11">
        <v>300000</v>
      </c>
      <c r="V4846" s="11">
        <v>1975</v>
      </c>
      <c r="W4846" s="11">
        <v>926</v>
      </c>
      <c r="X4846" s="11">
        <v>6.2</v>
      </c>
      <c r="Y4846" s="11">
        <v>1.85</v>
      </c>
      <c r="Z4846" s="12">
        <v>0</v>
      </c>
    </row>
    <row r="4847" spans="1:26" x14ac:dyDescent="0.25">
      <c r="A4847" s="8" t="s">
        <v>20</v>
      </c>
      <c r="B4847" s="9" t="s">
        <v>5249</v>
      </c>
      <c r="C4847" s="13">
        <v>10</v>
      </c>
      <c r="D4847" s="13">
        <v>95</v>
      </c>
      <c r="E4847" s="13">
        <v>0</v>
      </c>
      <c r="F4847" s="13">
        <v>309</v>
      </c>
      <c r="G4847" s="9" t="s">
        <v>1374</v>
      </c>
      <c r="H4847" s="13">
        <v>685</v>
      </c>
      <c r="I4847" s="13">
        <v>2468</v>
      </c>
      <c r="J4847" s="9" t="s">
        <v>2604</v>
      </c>
      <c r="K4847" s="9"/>
      <c r="L4847" s="9"/>
      <c r="M4847" s="13"/>
      <c r="N4847" s="13"/>
      <c r="O4847" s="9"/>
      <c r="P4847" s="13"/>
      <c r="Q4847" s="13">
        <v>5</v>
      </c>
      <c r="R4847" s="9" t="s">
        <v>25</v>
      </c>
      <c r="S4847" s="9" t="s">
        <v>26</v>
      </c>
      <c r="T4847" s="9" t="s">
        <v>249</v>
      </c>
      <c r="U4847" s="13">
        <v>300000</v>
      </c>
      <c r="V4847" s="13">
        <v>2014</v>
      </c>
      <c r="W4847" s="13">
        <v>665</v>
      </c>
      <c r="X4847" s="13">
        <v>4.8</v>
      </c>
      <c r="Y4847" s="13">
        <v>1.85</v>
      </c>
      <c r="Z4847" s="14">
        <v>261</v>
      </c>
    </row>
    <row r="4848" spans="1:26" x14ac:dyDescent="0.25">
      <c r="A4848" s="5" t="s">
        <v>42</v>
      </c>
      <c r="B4848" s="6" t="s">
        <v>5250</v>
      </c>
      <c r="C4848" s="11">
        <v>1</v>
      </c>
      <c r="D4848" s="11">
        <v>94</v>
      </c>
      <c r="E4848" s="11">
        <v>0</v>
      </c>
      <c r="F4848" s="11">
        <v>87</v>
      </c>
      <c r="G4848" s="6" t="s">
        <v>5251</v>
      </c>
      <c r="H4848" s="11">
        <v>156</v>
      </c>
      <c r="I4848" s="11"/>
      <c r="J4848" s="6" t="s">
        <v>1786</v>
      </c>
      <c r="K4848" s="6"/>
      <c r="L4848" s="6"/>
      <c r="M4848" s="11"/>
      <c r="N4848" s="11"/>
      <c r="O4848" s="6"/>
      <c r="P4848" s="11"/>
      <c r="Q4848" s="11">
        <v>4</v>
      </c>
      <c r="R4848" s="6" t="s">
        <v>25</v>
      </c>
      <c r="S4848" s="6" t="s">
        <v>26</v>
      </c>
      <c r="T4848" s="6" t="s">
        <v>249</v>
      </c>
      <c r="U4848" s="11"/>
      <c r="V4848" s="11">
        <v>1990</v>
      </c>
      <c r="W4848" s="11">
        <v>102</v>
      </c>
      <c r="X4848" s="11">
        <v>4.5</v>
      </c>
      <c r="Y4848" s="11"/>
      <c r="Z4848" s="12">
        <v>4</v>
      </c>
    </row>
    <row r="4849" spans="1:26" x14ac:dyDescent="0.25">
      <c r="A4849" s="8" t="s">
        <v>20</v>
      </c>
      <c r="B4849" s="9" t="s">
        <v>5252</v>
      </c>
      <c r="C4849" s="13">
        <v>8</v>
      </c>
      <c r="D4849" s="13">
        <v>98</v>
      </c>
      <c r="E4849" s="13">
        <v>3</v>
      </c>
      <c r="F4849" s="13">
        <v>248</v>
      </c>
      <c r="G4849" s="9" t="s">
        <v>5253</v>
      </c>
      <c r="H4849" s="13">
        <v>500</v>
      </c>
      <c r="I4849" s="13"/>
      <c r="J4849" s="9" t="s">
        <v>599</v>
      </c>
      <c r="K4849" s="9" t="s">
        <v>1074</v>
      </c>
      <c r="L4849" s="9" t="s">
        <v>4459</v>
      </c>
      <c r="M4849" s="13"/>
      <c r="N4849" s="13"/>
      <c r="O4849" s="9"/>
      <c r="P4849" s="13"/>
      <c r="Q4849" s="13">
        <v>7</v>
      </c>
      <c r="R4849" s="9" t="s">
        <v>25</v>
      </c>
      <c r="S4849" s="9" t="s">
        <v>26</v>
      </c>
      <c r="T4849" s="9" t="s">
        <v>249</v>
      </c>
      <c r="U4849" s="13">
        <v>300000</v>
      </c>
      <c r="V4849" s="13">
        <v>2010</v>
      </c>
      <c r="W4849" s="13">
        <v>317</v>
      </c>
      <c r="X4849" s="13">
        <v>7.2</v>
      </c>
      <c r="Y4849" s="13"/>
      <c r="Z4849" s="14">
        <v>7</v>
      </c>
    </row>
    <row r="4850" spans="1:26" x14ac:dyDescent="0.25">
      <c r="A4850" s="5" t="s">
        <v>20</v>
      </c>
      <c r="B4850" s="6" t="s">
        <v>5254</v>
      </c>
      <c r="C4850" s="11">
        <v>9</v>
      </c>
      <c r="D4850" s="11">
        <v>98</v>
      </c>
      <c r="E4850" s="11">
        <v>77</v>
      </c>
      <c r="F4850" s="11">
        <v>0</v>
      </c>
      <c r="G4850" s="6" t="s">
        <v>5255</v>
      </c>
      <c r="H4850" s="11">
        <v>19</v>
      </c>
      <c r="I4850" s="11"/>
      <c r="J4850" s="6" t="s">
        <v>1074</v>
      </c>
      <c r="K4850" s="6" t="s">
        <v>3976</v>
      </c>
      <c r="L4850" s="6" t="s">
        <v>4459</v>
      </c>
      <c r="M4850" s="11"/>
      <c r="N4850" s="11"/>
      <c r="O4850" s="6"/>
      <c r="P4850" s="11"/>
      <c r="Q4850" s="11">
        <v>1</v>
      </c>
      <c r="R4850" s="6" t="s">
        <v>25</v>
      </c>
      <c r="S4850" s="6" t="s">
        <v>538</v>
      </c>
      <c r="T4850" s="6" t="s">
        <v>1602</v>
      </c>
      <c r="U4850" s="11">
        <v>500000</v>
      </c>
      <c r="V4850" s="11">
        <v>2015</v>
      </c>
      <c r="W4850" s="11">
        <v>0</v>
      </c>
      <c r="X4850" s="11">
        <v>4.3</v>
      </c>
      <c r="Y4850" s="11">
        <v>1.78</v>
      </c>
      <c r="Z4850" s="12">
        <v>114</v>
      </c>
    </row>
    <row r="4851" spans="1:26" x14ac:dyDescent="0.25">
      <c r="A4851" s="8" t="s">
        <v>20</v>
      </c>
      <c r="B4851" s="9" t="s">
        <v>5256</v>
      </c>
      <c r="C4851" s="13">
        <v>78</v>
      </c>
      <c r="D4851" s="13">
        <v>96</v>
      </c>
      <c r="E4851" s="13">
        <v>5</v>
      </c>
      <c r="F4851" s="13">
        <v>180</v>
      </c>
      <c r="G4851" s="9" t="s">
        <v>4549</v>
      </c>
      <c r="H4851" s="13">
        <v>431</v>
      </c>
      <c r="I4851" s="13"/>
      <c r="J4851" s="9" t="s">
        <v>1786</v>
      </c>
      <c r="K4851" s="9" t="s">
        <v>5505</v>
      </c>
      <c r="L4851" s="9"/>
      <c r="M4851" s="13"/>
      <c r="N4851" s="13"/>
      <c r="O4851" s="9"/>
      <c r="P4851" s="13"/>
      <c r="Q4851" s="13">
        <v>58</v>
      </c>
      <c r="R4851" s="9" t="s">
        <v>25</v>
      </c>
      <c r="S4851" s="9" t="s">
        <v>26</v>
      </c>
      <c r="T4851" s="9" t="s">
        <v>249</v>
      </c>
      <c r="U4851" s="13">
        <v>250000</v>
      </c>
      <c r="V4851" s="13">
        <v>1981</v>
      </c>
      <c r="W4851" s="13">
        <v>338</v>
      </c>
      <c r="X4851" s="13">
        <v>4.5</v>
      </c>
      <c r="Y4851" s="13">
        <v>1.85</v>
      </c>
      <c r="Z4851" s="14">
        <v>249</v>
      </c>
    </row>
    <row r="4852" spans="1:26" x14ac:dyDescent="0.25">
      <c r="A4852" s="5" t="s">
        <v>20</v>
      </c>
      <c r="B4852" s="6" t="s">
        <v>5257</v>
      </c>
      <c r="C4852" s="11">
        <v>131</v>
      </c>
      <c r="D4852" s="11">
        <v>97</v>
      </c>
      <c r="E4852" s="11">
        <v>19</v>
      </c>
      <c r="F4852" s="11">
        <v>313</v>
      </c>
      <c r="G4852" s="6" t="s">
        <v>2865</v>
      </c>
      <c r="H4852" s="11">
        <v>778</v>
      </c>
      <c r="I4852" s="11"/>
      <c r="J4852" s="6" t="s">
        <v>599</v>
      </c>
      <c r="K4852" s="6" t="s">
        <v>5507</v>
      </c>
      <c r="L4852" s="6" t="s">
        <v>1074</v>
      </c>
      <c r="M4852" s="11" t="s">
        <v>1786</v>
      </c>
      <c r="N4852" s="11" t="s">
        <v>5505</v>
      </c>
      <c r="O4852" s="6" t="s">
        <v>2604</v>
      </c>
      <c r="P4852" s="11"/>
      <c r="Q4852" s="11">
        <v>58</v>
      </c>
      <c r="R4852" s="6" t="s">
        <v>25</v>
      </c>
      <c r="S4852" s="6" t="s">
        <v>26</v>
      </c>
      <c r="T4852" s="6" t="s">
        <v>249</v>
      </c>
      <c r="U4852" s="11">
        <v>300000</v>
      </c>
      <c r="V4852" s="11">
        <v>2011</v>
      </c>
      <c r="W4852" s="11">
        <v>456</v>
      </c>
      <c r="X4852" s="11">
        <v>6.4</v>
      </c>
      <c r="Y4852" s="11">
        <v>1.85</v>
      </c>
      <c r="Z4852" s="12">
        <v>0</v>
      </c>
    </row>
    <row r="4853" spans="1:26" x14ac:dyDescent="0.25">
      <c r="A4853" s="8" t="s">
        <v>20</v>
      </c>
      <c r="B4853" s="9" t="s">
        <v>5258</v>
      </c>
      <c r="C4853" s="13">
        <v>286</v>
      </c>
      <c r="D4853" s="13">
        <v>90</v>
      </c>
      <c r="E4853" s="13">
        <v>25</v>
      </c>
      <c r="F4853" s="13">
        <v>235</v>
      </c>
      <c r="G4853" s="9" t="s">
        <v>2975</v>
      </c>
      <c r="H4853" s="13">
        <v>601</v>
      </c>
      <c r="I4853" s="13">
        <v>318622</v>
      </c>
      <c r="J4853" s="9" t="s">
        <v>3170</v>
      </c>
      <c r="K4853" s="9" t="s">
        <v>5507</v>
      </c>
      <c r="L4853" s="9" t="s">
        <v>1074</v>
      </c>
      <c r="M4853" s="13" t="s">
        <v>2604</v>
      </c>
      <c r="N4853" s="13"/>
      <c r="O4853" s="9"/>
      <c r="P4853" s="13"/>
      <c r="Q4853" s="13">
        <v>175</v>
      </c>
      <c r="R4853" s="9" t="s">
        <v>25</v>
      </c>
      <c r="S4853" s="9" t="s">
        <v>26</v>
      </c>
      <c r="T4853" s="9" t="s">
        <v>249</v>
      </c>
      <c r="U4853" s="13">
        <v>270000</v>
      </c>
      <c r="V4853" s="13">
        <v>2012</v>
      </c>
      <c r="W4853" s="13">
        <v>260</v>
      </c>
      <c r="X4853" s="13">
        <v>6.4</v>
      </c>
      <c r="Y4853" s="13">
        <v>2.35</v>
      </c>
      <c r="Z4853" s="14">
        <v>0</v>
      </c>
    </row>
    <row r="4854" spans="1:26" x14ac:dyDescent="0.25">
      <c r="A4854" s="5" t="s">
        <v>20</v>
      </c>
      <c r="B4854" s="6" t="s">
        <v>1955</v>
      </c>
      <c r="C4854" s="11">
        <v>147</v>
      </c>
      <c r="D4854" s="11">
        <v>113</v>
      </c>
      <c r="E4854" s="11">
        <v>0</v>
      </c>
      <c r="F4854" s="11">
        <v>781</v>
      </c>
      <c r="G4854" s="6" t="s">
        <v>729</v>
      </c>
      <c r="H4854" s="11">
        <v>13000</v>
      </c>
      <c r="I4854" s="11">
        <v>12006514</v>
      </c>
      <c r="J4854" s="6" t="s">
        <v>599</v>
      </c>
      <c r="K4854" s="6" t="s">
        <v>1074</v>
      </c>
      <c r="L4854" s="6" t="s">
        <v>4459</v>
      </c>
      <c r="M4854" s="11"/>
      <c r="N4854" s="11"/>
      <c r="O4854" s="6"/>
      <c r="P4854" s="11"/>
      <c r="Q4854" s="11">
        <v>500</v>
      </c>
      <c r="R4854" s="6" t="s">
        <v>25</v>
      </c>
      <c r="S4854" s="6" t="s">
        <v>26</v>
      </c>
      <c r="T4854" s="6" t="s">
        <v>249</v>
      </c>
      <c r="U4854" s="11">
        <v>250000</v>
      </c>
      <c r="V4854" s="11">
        <v>1997</v>
      </c>
      <c r="W4854" s="11">
        <v>1000</v>
      </c>
      <c r="X4854" s="11">
        <v>7.3</v>
      </c>
      <c r="Y4854" s="11">
        <v>1.85</v>
      </c>
      <c r="Z4854" s="12">
        <v>0</v>
      </c>
    </row>
    <row r="4855" spans="1:26" x14ac:dyDescent="0.25">
      <c r="A4855" s="8" t="s">
        <v>20</v>
      </c>
      <c r="B4855" s="9" t="s">
        <v>3727</v>
      </c>
      <c r="C4855" s="13">
        <v>71</v>
      </c>
      <c r="D4855" s="13">
        <v>91</v>
      </c>
      <c r="E4855" s="13">
        <v>132</v>
      </c>
      <c r="F4855" s="13">
        <v>225</v>
      </c>
      <c r="G4855" s="9" t="s">
        <v>2189</v>
      </c>
      <c r="H4855" s="13">
        <v>400</v>
      </c>
      <c r="I4855" s="13">
        <v>4186931</v>
      </c>
      <c r="J4855" s="9" t="s">
        <v>599</v>
      </c>
      <c r="K4855" s="9" t="s">
        <v>1074</v>
      </c>
      <c r="L4855" s="9" t="s">
        <v>4459</v>
      </c>
      <c r="M4855" s="13"/>
      <c r="N4855" s="13"/>
      <c r="O4855" s="9"/>
      <c r="P4855" s="13"/>
      <c r="Q4855" s="13">
        <v>85</v>
      </c>
      <c r="R4855" s="9" t="s">
        <v>25</v>
      </c>
      <c r="S4855" s="9" t="s">
        <v>26</v>
      </c>
      <c r="T4855" s="9" t="s">
        <v>249</v>
      </c>
      <c r="U4855" s="13">
        <v>250000</v>
      </c>
      <c r="V4855" s="13">
        <v>2001</v>
      </c>
      <c r="W4855" s="13">
        <v>286</v>
      </c>
      <c r="X4855" s="13">
        <v>6.9</v>
      </c>
      <c r="Y4855" s="13">
        <v>1.85</v>
      </c>
      <c r="Z4855" s="14">
        <v>169</v>
      </c>
    </row>
    <row r="4856" spans="1:26" x14ac:dyDescent="0.25">
      <c r="A4856" s="5" t="s">
        <v>20</v>
      </c>
      <c r="B4856" s="6" t="s">
        <v>5259</v>
      </c>
      <c r="C4856" s="11"/>
      <c r="D4856" s="11">
        <v>90</v>
      </c>
      <c r="E4856" s="11">
        <v>2</v>
      </c>
      <c r="F4856" s="11">
        <v>99</v>
      </c>
      <c r="G4856" s="6" t="s">
        <v>2735</v>
      </c>
      <c r="H4856" s="11">
        <v>466</v>
      </c>
      <c r="I4856" s="11"/>
      <c r="J4856" s="6" t="s">
        <v>497</v>
      </c>
      <c r="K4856" s="6" t="s">
        <v>378</v>
      </c>
      <c r="L4856" s="6" t="s">
        <v>5505</v>
      </c>
      <c r="M4856" s="11" t="s">
        <v>4459</v>
      </c>
      <c r="N4856" s="11" t="s">
        <v>2604</v>
      </c>
      <c r="O4856" s="6"/>
      <c r="P4856" s="11"/>
      <c r="Q4856" s="11"/>
      <c r="R4856" s="6" t="s">
        <v>25</v>
      </c>
      <c r="S4856" s="6" t="s">
        <v>26</v>
      </c>
      <c r="T4856" s="6" t="s">
        <v>249</v>
      </c>
      <c r="U4856" s="11">
        <v>290000</v>
      </c>
      <c r="V4856" s="11">
        <v>2010</v>
      </c>
      <c r="W4856" s="11">
        <v>216</v>
      </c>
      <c r="X4856" s="11">
        <v>4.3</v>
      </c>
      <c r="Y4856" s="11">
        <v>1.85</v>
      </c>
      <c r="Z4856" s="12">
        <v>16</v>
      </c>
    </row>
    <row r="4857" spans="1:26" x14ac:dyDescent="0.25">
      <c r="A4857" s="8" t="s">
        <v>20</v>
      </c>
      <c r="B4857" s="9" t="s">
        <v>182</v>
      </c>
      <c r="C4857" s="13">
        <v>51</v>
      </c>
      <c r="D4857" s="13">
        <v>98</v>
      </c>
      <c r="E4857" s="13">
        <v>681</v>
      </c>
      <c r="F4857" s="13">
        <v>13</v>
      </c>
      <c r="G4857" s="9" t="s">
        <v>5260</v>
      </c>
      <c r="H4857" s="13">
        <v>94</v>
      </c>
      <c r="I4857" s="13">
        <v>3799339</v>
      </c>
      <c r="J4857" s="9" t="s">
        <v>5507</v>
      </c>
      <c r="K4857" s="9" t="s">
        <v>1074</v>
      </c>
      <c r="L4857" s="9" t="s">
        <v>4459</v>
      </c>
      <c r="M4857" s="13"/>
      <c r="N4857" s="13"/>
      <c r="O4857" s="9"/>
      <c r="P4857" s="13"/>
      <c r="Q4857" s="13">
        <v>138</v>
      </c>
      <c r="R4857" s="9" t="s">
        <v>25</v>
      </c>
      <c r="S4857" s="9" t="s">
        <v>26</v>
      </c>
      <c r="T4857" s="9" t="s">
        <v>249</v>
      </c>
      <c r="U4857" s="13">
        <v>250000</v>
      </c>
      <c r="V4857" s="13">
        <v>2002</v>
      </c>
      <c r="W4857" s="13">
        <v>26</v>
      </c>
      <c r="X4857" s="13">
        <v>7.2</v>
      </c>
      <c r="Y4857" s="13">
        <v>1.85</v>
      </c>
      <c r="Z4857" s="14">
        <v>661</v>
      </c>
    </row>
    <row r="4858" spans="1:26" x14ac:dyDescent="0.25">
      <c r="A4858" s="5" t="s">
        <v>20</v>
      </c>
      <c r="B4858" s="6" t="s">
        <v>5261</v>
      </c>
      <c r="C4858" s="11">
        <v>23</v>
      </c>
      <c r="D4858" s="11">
        <v>94</v>
      </c>
      <c r="E4858" s="11">
        <v>4</v>
      </c>
      <c r="F4858" s="11">
        <v>10</v>
      </c>
      <c r="G4858" s="6" t="s">
        <v>3737</v>
      </c>
      <c r="H4858" s="11">
        <v>360</v>
      </c>
      <c r="I4858" s="11">
        <v>1977544</v>
      </c>
      <c r="J4858" s="6" t="s">
        <v>599</v>
      </c>
      <c r="K4858" s="6" t="s">
        <v>1074</v>
      </c>
      <c r="L4858" s="6" t="s">
        <v>4459</v>
      </c>
      <c r="M4858" s="11"/>
      <c r="N4858" s="11"/>
      <c r="O4858" s="6"/>
      <c r="P4858" s="11"/>
      <c r="Q4858" s="11">
        <v>36</v>
      </c>
      <c r="R4858" s="6" t="s">
        <v>25</v>
      </c>
      <c r="S4858" s="6" t="s">
        <v>26</v>
      </c>
      <c r="T4858" s="6" t="s">
        <v>249</v>
      </c>
      <c r="U4858" s="11">
        <v>250000</v>
      </c>
      <c r="V4858" s="11">
        <v>1995</v>
      </c>
      <c r="W4858" s="11">
        <v>273</v>
      </c>
      <c r="X4858" s="11">
        <v>6.5</v>
      </c>
      <c r="Y4858" s="11">
        <v>1.85</v>
      </c>
      <c r="Z4858" s="12">
        <v>423</v>
      </c>
    </row>
    <row r="4859" spans="1:26" x14ac:dyDescent="0.25">
      <c r="A4859" s="8" t="s">
        <v>20</v>
      </c>
      <c r="B4859" s="9" t="s">
        <v>2322</v>
      </c>
      <c r="C4859" s="13">
        <v>59</v>
      </c>
      <c r="D4859" s="13">
        <v>96</v>
      </c>
      <c r="E4859" s="13">
        <v>44</v>
      </c>
      <c r="F4859" s="13">
        <v>129</v>
      </c>
      <c r="G4859" s="9" t="s">
        <v>2653</v>
      </c>
      <c r="H4859" s="13">
        <v>625</v>
      </c>
      <c r="I4859" s="13">
        <v>1050600</v>
      </c>
      <c r="J4859" s="9" t="s">
        <v>599</v>
      </c>
      <c r="K4859" s="9" t="s">
        <v>1074</v>
      </c>
      <c r="L4859" s="9"/>
      <c r="M4859" s="13"/>
      <c r="N4859" s="13"/>
      <c r="O4859" s="9"/>
      <c r="P4859" s="13"/>
      <c r="Q4859" s="13">
        <v>136</v>
      </c>
      <c r="R4859" s="9" t="s">
        <v>25</v>
      </c>
      <c r="S4859" s="9" t="s">
        <v>26</v>
      </c>
      <c r="T4859" s="9" t="s">
        <v>249</v>
      </c>
      <c r="U4859" s="13">
        <v>250000</v>
      </c>
      <c r="V4859" s="13">
        <v>2000</v>
      </c>
      <c r="W4859" s="13">
        <v>487</v>
      </c>
      <c r="X4859" s="13">
        <v>6.6</v>
      </c>
      <c r="Y4859" s="13">
        <v>1.85</v>
      </c>
      <c r="Z4859" s="14">
        <v>170</v>
      </c>
    </row>
    <row r="4860" spans="1:26" x14ac:dyDescent="0.25">
      <c r="A4860" s="5" t="s">
        <v>20</v>
      </c>
      <c r="B4860" s="6" t="s">
        <v>5262</v>
      </c>
      <c r="C4860" s="11">
        <v>9</v>
      </c>
      <c r="D4860" s="11">
        <v>100</v>
      </c>
      <c r="E4860" s="11">
        <v>0</v>
      </c>
      <c r="F4860" s="11">
        <v>51</v>
      </c>
      <c r="G4860" s="6" t="s">
        <v>5263</v>
      </c>
      <c r="H4860" s="11">
        <v>250</v>
      </c>
      <c r="I4860" s="11">
        <v>902835</v>
      </c>
      <c r="J4860" s="6" t="s">
        <v>599</v>
      </c>
      <c r="K4860" s="6" t="s">
        <v>1074</v>
      </c>
      <c r="L4860" s="6" t="s">
        <v>4459</v>
      </c>
      <c r="M4860" s="11"/>
      <c r="N4860" s="11"/>
      <c r="O4860" s="6"/>
      <c r="P4860" s="11"/>
      <c r="Q4860" s="11">
        <v>40</v>
      </c>
      <c r="R4860" s="6" t="s">
        <v>25</v>
      </c>
      <c r="S4860" s="6" t="s">
        <v>26</v>
      </c>
      <c r="T4860" s="6" t="s">
        <v>1602</v>
      </c>
      <c r="U4860" s="11">
        <v>250000</v>
      </c>
      <c r="V4860" s="11">
        <v>2001</v>
      </c>
      <c r="W4860" s="11">
        <v>89</v>
      </c>
      <c r="X4860" s="11">
        <v>6.7</v>
      </c>
      <c r="Y4860" s="11">
        <v>1.85</v>
      </c>
      <c r="Z4860" s="12">
        <v>133</v>
      </c>
    </row>
    <row r="4861" spans="1:26" x14ac:dyDescent="0.25">
      <c r="A4861" s="8" t="s">
        <v>20</v>
      </c>
      <c r="B4861" s="9" t="s">
        <v>5264</v>
      </c>
      <c r="C4861" s="13"/>
      <c r="D4861" s="13">
        <v>90</v>
      </c>
      <c r="E4861" s="13">
        <v>0</v>
      </c>
      <c r="F4861" s="13">
        <v>185</v>
      </c>
      <c r="G4861" s="9" t="s">
        <v>5265</v>
      </c>
      <c r="H4861" s="13">
        <v>569</v>
      </c>
      <c r="I4861" s="13"/>
      <c r="J4861" s="9" t="s">
        <v>497</v>
      </c>
      <c r="K4861" s="9" t="s">
        <v>5507</v>
      </c>
      <c r="L4861" s="9" t="s">
        <v>1074</v>
      </c>
      <c r="M4861" s="13"/>
      <c r="N4861" s="13"/>
      <c r="O4861" s="9"/>
      <c r="P4861" s="13"/>
      <c r="Q4861" s="13"/>
      <c r="R4861" s="9" t="s">
        <v>25</v>
      </c>
      <c r="S4861" s="9" t="s">
        <v>26</v>
      </c>
      <c r="T4861" s="9" t="s">
        <v>42</v>
      </c>
      <c r="U4861" s="13">
        <v>300000</v>
      </c>
      <c r="V4861" s="13">
        <v>2014</v>
      </c>
      <c r="W4861" s="13">
        <v>553</v>
      </c>
      <c r="X4861" s="13">
        <v>4.3</v>
      </c>
      <c r="Y4861" s="13"/>
      <c r="Z4861" s="14">
        <v>17</v>
      </c>
    </row>
    <row r="4862" spans="1:26" x14ac:dyDescent="0.25">
      <c r="A4862" s="5" t="s">
        <v>20</v>
      </c>
      <c r="B4862" s="6" t="s">
        <v>2240</v>
      </c>
      <c r="C4862" s="11">
        <v>99</v>
      </c>
      <c r="D4862" s="11">
        <v>90</v>
      </c>
      <c r="E4862" s="11">
        <v>165</v>
      </c>
      <c r="F4862" s="11">
        <v>319</v>
      </c>
      <c r="G4862" s="6" t="s">
        <v>2123</v>
      </c>
      <c r="H4862" s="11">
        <v>686</v>
      </c>
      <c r="I4862" s="11">
        <v>489220</v>
      </c>
      <c r="J4862" s="6" t="s">
        <v>5505</v>
      </c>
      <c r="K4862" s="6" t="s">
        <v>2970</v>
      </c>
      <c r="L4862" s="6" t="s">
        <v>2604</v>
      </c>
      <c r="M4862" s="11"/>
      <c r="N4862" s="11"/>
      <c r="O4862" s="6"/>
      <c r="P4862" s="11"/>
      <c r="Q4862" s="11">
        <v>696</v>
      </c>
      <c r="R4862" s="6" t="s">
        <v>25</v>
      </c>
      <c r="S4862" s="6" t="s">
        <v>121</v>
      </c>
      <c r="T4862" s="6" t="s">
        <v>249</v>
      </c>
      <c r="U4862" s="11">
        <v>365000</v>
      </c>
      <c r="V4862" s="11">
        <v>1997</v>
      </c>
      <c r="W4862" s="11">
        <v>648</v>
      </c>
      <c r="X4862" s="11">
        <v>7.3</v>
      </c>
      <c r="Y4862" s="11">
        <v>1.85</v>
      </c>
      <c r="Z4862" s="12">
        <v>11000</v>
      </c>
    </row>
    <row r="4863" spans="1:26" x14ac:dyDescent="0.25">
      <c r="A4863" s="8" t="s">
        <v>20</v>
      </c>
      <c r="B4863" s="9" t="s">
        <v>5266</v>
      </c>
      <c r="C4863" s="13">
        <v>21</v>
      </c>
      <c r="D4863" s="13">
        <v>76</v>
      </c>
      <c r="E4863" s="13">
        <v>0</v>
      </c>
      <c r="F4863" s="13">
        <v>62</v>
      </c>
      <c r="G4863" s="9" t="s">
        <v>1181</v>
      </c>
      <c r="H4863" s="13">
        <v>991</v>
      </c>
      <c r="I4863" s="13">
        <v>212285</v>
      </c>
      <c r="J4863" s="9" t="s">
        <v>599</v>
      </c>
      <c r="K4863" s="9" t="s">
        <v>4459</v>
      </c>
      <c r="L4863" s="9"/>
      <c r="M4863" s="13"/>
      <c r="N4863" s="13"/>
      <c r="O4863" s="9"/>
      <c r="P4863" s="13"/>
      <c r="Q4863" s="13">
        <v>21</v>
      </c>
      <c r="R4863" s="9" t="s">
        <v>25</v>
      </c>
      <c r="S4863" s="9" t="s">
        <v>163</v>
      </c>
      <c r="T4863" s="9" t="s">
        <v>249</v>
      </c>
      <c r="U4863" s="13">
        <v>250000</v>
      </c>
      <c r="V4863" s="13">
        <v>1996</v>
      </c>
      <c r="W4863" s="13">
        <v>575</v>
      </c>
      <c r="X4863" s="13">
        <v>6.4</v>
      </c>
      <c r="Y4863" s="13"/>
      <c r="Z4863" s="14">
        <v>46</v>
      </c>
    </row>
    <row r="4864" spans="1:26" x14ac:dyDescent="0.25">
      <c r="A4864" s="5" t="s">
        <v>20</v>
      </c>
      <c r="B4864" s="6" t="s">
        <v>5267</v>
      </c>
      <c r="C4864" s="11">
        <v>19</v>
      </c>
      <c r="D4864" s="11">
        <v>75</v>
      </c>
      <c r="E4864" s="11">
        <v>45</v>
      </c>
      <c r="F4864" s="11">
        <v>0</v>
      </c>
      <c r="G4864" s="6" t="s">
        <v>5268</v>
      </c>
      <c r="H4864" s="11">
        <v>5</v>
      </c>
      <c r="I4864" s="11">
        <v>203134</v>
      </c>
      <c r="J4864" s="6" t="s">
        <v>2809</v>
      </c>
      <c r="K4864" s="6" t="s">
        <v>599</v>
      </c>
      <c r="L4864" s="6" t="s">
        <v>1074</v>
      </c>
      <c r="M4864" s="11" t="s">
        <v>478</v>
      </c>
      <c r="N4864" s="11" t="s">
        <v>2970</v>
      </c>
      <c r="O4864" s="6"/>
      <c r="P4864" s="11"/>
      <c r="Q4864" s="11">
        <v>21</v>
      </c>
      <c r="R4864" s="6" t="s">
        <v>25</v>
      </c>
      <c r="S4864" s="6" t="s">
        <v>26</v>
      </c>
      <c r="T4864" s="6" t="s">
        <v>249</v>
      </c>
      <c r="U4864" s="11">
        <v>250000</v>
      </c>
      <c r="V4864" s="11">
        <v>1997</v>
      </c>
      <c r="W4864" s="11">
        <v>2</v>
      </c>
      <c r="X4864" s="11">
        <v>7</v>
      </c>
      <c r="Y4864" s="11">
        <v>1.85</v>
      </c>
      <c r="Z4864" s="12">
        <v>178</v>
      </c>
    </row>
    <row r="4865" spans="1:26" x14ac:dyDescent="0.25">
      <c r="A4865" s="8" t="s">
        <v>20</v>
      </c>
      <c r="B4865" s="9" t="s">
        <v>5123</v>
      </c>
      <c r="C4865" s="13">
        <v>43</v>
      </c>
      <c r="D4865" s="13">
        <v>78</v>
      </c>
      <c r="E4865" s="13">
        <v>7</v>
      </c>
      <c r="F4865" s="13">
        <v>142</v>
      </c>
      <c r="G4865" s="9" t="s">
        <v>1835</v>
      </c>
      <c r="H4865" s="13">
        <v>308</v>
      </c>
      <c r="I4865" s="13">
        <v>191309</v>
      </c>
      <c r="J4865" s="9" t="s">
        <v>1074</v>
      </c>
      <c r="K4865" s="9" t="s">
        <v>5505</v>
      </c>
      <c r="L4865" s="9" t="s">
        <v>2604</v>
      </c>
      <c r="M4865" s="13"/>
      <c r="N4865" s="13"/>
      <c r="O4865" s="9"/>
      <c r="P4865" s="13"/>
      <c r="Q4865" s="13">
        <v>64</v>
      </c>
      <c r="R4865" s="9" t="s">
        <v>25</v>
      </c>
      <c r="S4865" s="9" t="s">
        <v>26</v>
      </c>
      <c r="T4865" s="9" t="s">
        <v>249</v>
      </c>
      <c r="U4865" s="13">
        <v>150000</v>
      </c>
      <c r="V4865" s="13">
        <v>2004</v>
      </c>
      <c r="W4865" s="13">
        <v>249</v>
      </c>
      <c r="X4865" s="13">
        <v>5.5</v>
      </c>
      <c r="Y4865" s="13">
        <v>1.85</v>
      </c>
      <c r="Z4865" s="14">
        <v>98</v>
      </c>
    </row>
    <row r="4866" spans="1:26" x14ac:dyDescent="0.25">
      <c r="A4866" s="5" t="s">
        <v>20</v>
      </c>
      <c r="B4866" s="6" t="s">
        <v>5269</v>
      </c>
      <c r="C4866" s="11">
        <v>206</v>
      </c>
      <c r="D4866" s="11">
        <v>90</v>
      </c>
      <c r="E4866" s="11">
        <v>52</v>
      </c>
      <c r="F4866" s="11">
        <v>224</v>
      </c>
      <c r="G4866" s="6" t="s">
        <v>5270</v>
      </c>
      <c r="H4866" s="11">
        <v>34000</v>
      </c>
      <c r="I4866" s="11">
        <v>3388210</v>
      </c>
      <c r="J4866" s="6" t="s">
        <v>1074</v>
      </c>
      <c r="K4866" s="6" t="s">
        <v>4459</v>
      </c>
      <c r="L4866" s="6"/>
      <c r="M4866" s="11"/>
      <c r="N4866" s="11"/>
      <c r="O4866" s="6"/>
      <c r="P4866" s="11"/>
      <c r="Q4866" s="11">
        <v>150</v>
      </c>
      <c r="R4866" s="6" t="s">
        <v>25</v>
      </c>
      <c r="S4866" s="6" t="s">
        <v>26</v>
      </c>
      <c r="T4866" s="6" t="s">
        <v>27</v>
      </c>
      <c r="U4866" s="11">
        <v>250000</v>
      </c>
      <c r="V4866" s="11">
        <v>2011</v>
      </c>
      <c r="W4866" s="11">
        <v>487</v>
      </c>
      <c r="X4866" s="11">
        <v>6.7</v>
      </c>
      <c r="Y4866" s="11">
        <v>1.78</v>
      </c>
      <c r="Z4866" s="12">
        <v>12000</v>
      </c>
    </row>
    <row r="4867" spans="1:26" x14ac:dyDescent="0.25">
      <c r="A4867" s="8" t="s">
        <v>20</v>
      </c>
      <c r="B4867" s="9" t="s">
        <v>5271</v>
      </c>
      <c r="C4867" s="13"/>
      <c r="D4867" s="13">
        <v>96</v>
      </c>
      <c r="E4867" s="13">
        <v>0</v>
      </c>
      <c r="F4867" s="13">
        <v>270</v>
      </c>
      <c r="G4867" s="9" t="s">
        <v>5062</v>
      </c>
      <c r="H4867" s="13">
        <v>471</v>
      </c>
      <c r="I4867" s="13"/>
      <c r="J4867" s="9" t="s">
        <v>1786</v>
      </c>
      <c r="K4867" s="9"/>
      <c r="L4867" s="9"/>
      <c r="M4867" s="13"/>
      <c r="N4867" s="13"/>
      <c r="O4867" s="9"/>
      <c r="P4867" s="13"/>
      <c r="Q4867" s="13">
        <v>2</v>
      </c>
      <c r="R4867" s="9" t="s">
        <v>25</v>
      </c>
      <c r="S4867" s="9" t="s">
        <v>26</v>
      </c>
      <c r="T4867" s="9" t="s">
        <v>42</v>
      </c>
      <c r="U4867" s="13">
        <v>300000</v>
      </c>
      <c r="V4867" s="13">
        <v>2015</v>
      </c>
      <c r="W4867" s="13">
        <v>320</v>
      </c>
      <c r="X4867" s="13">
        <v>4.3</v>
      </c>
      <c r="Y4867" s="13">
        <v>16</v>
      </c>
      <c r="Z4867" s="14">
        <v>85</v>
      </c>
    </row>
    <row r="4868" spans="1:26" x14ac:dyDescent="0.25">
      <c r="A4868" s="5" t="s">
        <v>20</v>
      </c>
      <c r="B4868" s="6" t="s">
        <v>4215</v>
      </c>
      <c r="C4868" s="11">
        <v>29</v>
      </c>
      <c r="D4868" s="11">
        <v>92</v>
      </c>
      <c r="E4868" s="11">
        <v>99</v>
      </c>
      <c r="F4868" s="11">
        <v>181</v>
      </c>
      <c r="G4868" s="6" t="s">
        <v>2056</v>
      </c>
      <c r="H4868" s="11">
        <v>793</v>
      </c>
      <c r="I4868" s="11">
        <v>177840</v>
      </c>
      <c r="J4868" s="6" t="s">
        <v>599</v>
      </c>
      <c r="K4868" s="6" t="s">
        <v>2909</v>
      </c>
      <c r="L4868" s="6"/>
      <c r="M4868" s="11"/>
      <c r="N4868" s="11"/>
      <c r="O4868" s="6"/>
      <c r="P4868" s="11"/>
      <c r="Q4868" s="11">
        <v>22</v>
      </c>
      <c r="R4868" s="6" t="s">
        <v>25</v>
      </c>
      <c r="S4868" s="6" t="s">
        <v>34</v>
      </c>
      <c r="T4868" s="6" t="s">
        <v>249</v>
      </c>
      <c r="U4868" s="11">
        <v>250000</v>
      </c>
      <c r="V4868" s="11">
        <v>1999</v>
      </c>
      <c r="W4868" s="11">
        <v>605</v>
      </c>
      <c r="X4868" s="11">
        <v>6.1</v>
      </c>
      <c r="Y4868" s="11"/>
      <c r="Z4868" s="12">
        <v>93</v>
      </c>
    </row>
    <row r="4869" spans="1:26" x14ac:dyDescent="0.25">
      <c r="A4869" s="8" t="s">
        <v>20</v>
      </c>
      <c r="B4869" s="9" t="s">
        <v>5272</v>
      </c>
      <c r="C4869" s="13">
        <v>27</v>
      </c>
      <c r="D4869" s="13">
        <v>75</v>
      </c>
      <c r="E4869" s="13">
        <v>269</v>
      </c>
      <c r="F4869" s="13">
        <v>7</v>
      </c>
      <c r="G4869" s="9" t="s">
        <v>5273</v>
      </c>
      <c r="H4869" s="13">
        <v>100</v>
      </c>
      <c r="I4869" s="13">
        <v>47111</v>
      </c>
      <c r="J4869" s="9" t="s">
        <v>599</v>
      </c>
      <c r="K4869" s="9" t="s">
        <v>1074</v>
      </c>
      <c r="L4869" s="9"/>
      <c r="M4869" s="13"/>
      <c r="N4869" s="13"/>
      <c r="O4869" s="9"/>
      <c r="P4869" s="13"/>
      <c r="Q4869" s="13">
        <v>11</v>
      </c>
      <c r="R4869" s="9" t="s">
        <v>1977</v>
      </c>
      <c r="S4869" s="9" t="s">
        <v>26</v>
      </c>
      <c r="T4869" s="9" t="s">
        <v>42</v>
      </c>
      <c r="U4869" s="13"/>
      <c r="V4869" s="13">
        <v>2005</v>
      </c>
      <c r="W4869" s="13">
        <v>8</v>
      </c>
      <c r="X4869" s="13">
        <v>6.8</v>
      </c>
      <c r="Y4869" s="13">
        <v>1.85</v>
      </c>
      <c r="Z4869" s="14">
        <v>62</v>
      </c>
    </row>
    <row r="4870" spans="1:26" x14ac:dyDescent="0.25">
      <c r="A4870" s="5" t="s">
        <v>20</v>
      </c>
      <c r="B4870" s="6" t="s">
        <v>3288</v>
      </c>
      <c r="C4870" s="11">
        <v>162</v>
      </c>
      <c r="D4870" s="11">
        <v>99</v>
      </c>
      <c r="E4870" s="11">
        <v>261</v>
      </c>
      <c r="F4870" s="11">
        <v>461</v>
      </c>
      <c r="G4870" s="6" t="s">
        <v>1708</v>
      </c>
      <c r="H4870" s="11">
        <v>924</v>
      </c>
      <c r="I4870" s="11">
        <v>49494</v>
      </c>
      <c r="J4870" s="6" t="s">
        <v>1074</v>
      </c>
      <c r="K4870" s="6" t="s">
        <v>2604</v>
      </c>
      <c r="L4870" s="6"/>
      <c r="M4870" s="11"/>
      <c r="N4870" s="11"/>
      <c r="O4870" s="6"/>
      <c r="P4870" s="11"/>
      <c r="Q4870" s="11">
        <v>87</v>
      </c>
      <c r="R4870" s="6" t="s">
        <v>25</v>
      </c>
      <c r="S4870" s="6" t="s">
        <v>26</v>
      </c>
      <c r="T4870" s="6" t="s">
        <v>249</v>
      </c>
      <c r="U4870" s="11">
        <v>250000</v>
      </c>
      <c r="V4870" s="11">
        <v>2013</v>
      </c>
      <c r="W4870" s="11">
        <v>835</v>
      </c>
      <c r="X4870" s="11">
        <v>3.9</v>
      </c>
      <c r="Y4870" s="11">
        <v>2.35</v>
      </c>
      <c r="Z4870" s="12">
        <v>0</v>
      </c>
    </row>
    <row r="4871" spans="1:26" x14ac:dyDescent="0.25">
      <c r="A4871" s="8" t="s">
        <v>20</v>
      </c>
      <c r="B4871" s="9" t="s">
        <v>42</v>
      </c>
      <c r="C4871" s="13">
        <v>11</v>
      </c>
      <c r="D4871" s="13">
        <v>58</v>
      </c>
      <c r="E4871" s="13"/>
      <c r="F4871" s="13">
        <v>250</v>
      </c>
      <c r="G4871" s="9" t="s">
        <v>5274</v>
      </c>
      <c r="H4871" s="13">
        <v>887</v>
      </c>
      <c r="I4871" s="13"/>
      <c r="J4871" s="9" t="s">
        <v>5507</v>
      </c>
      <c r="K4871" s="9" t="s">
        <v>1074</v>
      </c>
      <c r="L4871" s="9"/>
      <c r="M4871" s="13"/>
      <c r="N4871" s="13"/>
      <c r="O4871" s="9"/>
      <c r="P4871" s="13"/>
      <c r="Q4871" s="13">
        <v>59</v>
      </c>
      <c r="R4871" s="9" t="s">
        <v>25</v>
      </c>
      <c r="S4871" s="9" t="s">
        <v>34</v>
      </c>
      <c r="T4871" s="9" t="s">
        <v>881</v>
      </c>
      <c r="U4871" s="13"/>
      <c r="V4871" s="13"/>
      <c r="W4871" s="13">
        <v>340</v>
      </c>
      <c r="X4871" s="13">
        <v>8.5</v>
      </c>
      <c r="Y4871" s="13">
        <v>16</v>
      </c>
      <c r="Z4871" s="14">
        <v>10000</v>
      </c>
    </row>
    <row r="4872" spans="1:26" x14ac:dyDescent="0.25">
      <c r="A4872" s="5" t="s">
        <v>20</v>
      </c>
      <c r="B4872" s="6" t="s">
        <v>5275</v>
      </c>
      <c r="C4872" s="11">
        <v>26</v>
      </c>
      <c r="D4872" s="11">
        <v>86</v>
      </c>
      <c r="E4872" s="11">
        <v>5</v>
      </c>
      <c r="F4872" s="11">
        <v>41</v>
      </c>
      <c r="G4872" s="6" t="s">
        <v>5276</v>
      </c>
      <c r="H4872" s="11">
        <v>68</v>
      </c>
      <c r="I4872" s="11"/>
      <c r="J4872" s="6" t="s">
        <v>1074</v>
      </c>
      <c r="K4872" s="6"/>
      <c r="L4872" s="6"/>
      <c r="M4872" s="11"/>
      <c r="N4872" s="11"/>
      <c r="O4872" s="6"/>
      <c r="P4872" s="11"/>
      <c r="Q4872" s="11">
        <v>15</v>
      </c>
      <c r="R4872" s="6" t="s">
        <v>25</v>
      </c>
      <c r="S4872" s="6" t="s">
        <v>26</v>
      </c>
      <c r="T4872" s="6" t="s">
        <v>249</v>
      </c>
      <c r="U4872" s="11"/>
      <c r="V4872" s="11">
        <v>2004</v>
      </c>
      <c r="W4872" s="11">
        <v>64</v>
      </c>
      <c r="X4872" s="11">
        <v>6.9</v>
      </c>
      <c r="Y4872" s="11"/>
      <c r="Z4872" s="12">
        <v>122</v>
      </c>
    </row>
    <row r="4873" spans="1:26" x14ac:dyDescent="0.25">
      <c r="A4873" s="8" t="s">
        <v>20</v>
      </c>
      <c r="B4873" s="9" t="s">
        <v>2901</v>
      </c>
      <c r="C4873" s="13">
        <v>85</v>
      </c>
      <c r="D4873" s="13">
        <v>92</v>
      </c>
      <c r="E4873" s="13">
        <v>337</v>
      </c>
      <c r="F4873" s="13">
        <v>22</v>
      </c>
      <c r="G4873" s="9" t="s">
        <v>5277</v>
      </c>
      <c r="H4873" s="13">
        <v>35</v>
      </c>
      <c r="I4873" s="13">
        <v>45661</v>
      </c>
      <c r="J4873" s="9" t="s">
        <v>1074</v>
      </c>
      <c r="K4873" s="9" t="s">
        <v>2604</v>
      </c>
      <c r="L4873" s="9"/>
      <c r="M4873" s="13"/>
      <c r="N4873" s="13"/>
      <c r="O4873" s="9"/>
      <c r="P4873" s="13"/>
      <c r="Q4873" s="13">
        <v>32</v>
      </c>
      <c r="R4873" s="9" t="s">
        <v>25</v>
      </c>
      <c r="S4873" s="9" t="s">
        <v>26</v>
      </c>
      <c r="T4873" s="9" t="s">
        <v>27</v>
      </c>
      <c r="U4873" s="13"/>
      <c r="V4873" s="13">
        <v>2007</v>
      </c>
      <c r="W4873" s="13">
        <v>32</v>
      </c>
      <c r="X4873" s="13">
        <v>7.3</v>
      </c>
      <c r="Y4873" s="13">
        <v>2.35</v>
      </c>
      <c r="Z4873" s="14">
        <v>773</v>
      </c>
    </row>
    <row r="4874" spans="1:26" x14ac:dyDescent="0.25">
      <c r="A4874" s="5" t="s">
        <v>20</v>
      </c>
      <c r="B4874" s="6" t="s">
        <v>5278</v>
      </c>
      <c r="C4874" s="11">
        <v>77</v>
      </c>
      <c r="D4874" s="11">
        <v>101</v>
      </c>
      <c r="E4874" s="11">
        <v>17</v>
      </c>
      <c r="F4874" s="11">
        <v>289</v>
      </c>
      <c r="G4874" s="6" t="s">
        <v>2216</v>
      </c>
      <c r="H4874" s="11">
        <v>766</v>
      </c>
      <c r="I4874" s="11"/>
      <c r="J4874" s="6" t="s">
        <v>5505</v>
      </c>
      <c r="K4874" s="6" t="s">
        <v>2604</v>
      </c>
      <c r="L4874" s="6"/>
      <c r="M4874" s="11"/>
      <c r="N4874" s="11"/>
      <c r="O4874" s="6"/>
      <c r="P4874" s="11"/>
      <c r="Q4874" s="11">
        <v>120</v>
      </c>
      <c r="R4874" s="6" t="s">
        <v>25</v>
      </c>
      <c r="S4874" s="6" t="s">
        <v>34</v>
      </c>
      <c r="T4874" s="6" t="s">
        <v>1430</v>
      </c>
      <c r="U4874" s="11"/>
      <c r="V4874" s="11">
        <v>2009</v>
      </c>
      <c r="W4874" s="11">
        <v>438</v>
      </c>
      <c r="X4874" s="11">
        <v>6.9</v>
      </c>
      <c r="Y4874" s="11">
        <v>2.35</v>
      </c>
      <c r="Z4874" s="12">
        <v>14000</v>
      </c>
    </row>
    <row r="4875" spans="1:26" x14ac:dyDescent="0.25">
      <c r="A4875" s="8" t="s">
        <v>309</v>
      </c>
      <c r="B4875" s="9" t="s">
        <v>5279</v>
      </c>
      <c r="C4875" s="13">
        <v>8</v>
      </c>
      <c r="D4875" s="13">
        <v>81</v>
      </c>
      <c r="E4875" s="13">
        <v>0</v>
      </c>
      <c r="F4875" s="13">
        <v>5</v>
      </c>
      <c r="G4875" s="9" t="s">
        <v>5280</v>
      </c>
      <c r="H4875" s="13">
        <v>119</v>
      </c>
      <c r="I4875" s="13">
        <v>18195</v>
      </c>
      <c r="J4875" s="9" t="s">
        <v>2970</v>
      </c>
      <c r="K4875" s="9"/>
      <c r="L4875" s="9"/>
      <c r="M4875" s="13"/>
      <c r="N4875" s="13"/>
      <c r="O4875" s="9"/>
      <c r="P4875" s="13"/>
      <c r="Q4875" s="13">
        <v>7</v>
      </c>
      <c r="R4875" s="9" t="s">
        <v>25</v>
      </c>
      <c r="S4875" s="9" t="s">
        <v>26</v>
      </c>
      <c r="T4875" s="9" t="s">
        <v>42</v>
      </c>
      <c r="U4875" s="13">
        <v>250000</v>
      </c>
      <c r="V4875" s="13">
        <v>1997</v>
      </c>
      <c r="W4875" s="13">
        <v>24</v>
      </c>
      <c r="X4875" s="13">
        <v>6.3</v>
      </c>
      <c r="Y4875" s="13">
        <v>1.85</v>
      </c>
      <c r="Z4875" s="14">
        <v>67</v>
      </c>
    </row>
    <row r="4876" spans="1:26" x14ac:dyDescent="0.25">
      <c r="A4876" s="5" t="s">
        <v>20</v>
      </c>
      <c r="B4876" s="6" t="s">
        <v>5281</v>
      </c>
      <c r="C4876" s="11">
        <v>5</v>
      </c>
      <c r="D4876" s="11">
        <v>93</v>
      </c>
      <c r="E4876" s="11">
        <v>7</v>
      </c>
      <c r="F4876" s="11">
        <v>73</v>
      </c>
      <c r="G4876" s="6" t="s">
        <v>5282</v>
      </c>
      <c r="H4876" s="11">
        <v>349</v>
      </c>
      <c r="I4876" s="11"/>
      <c r="J4876" s="6" t="s">
        <v>1074</v>
      </c>
      <c r="K4876" s="6" t="s">
        <v>3976</v>
      </c>
      <c r="L4876" s="6"/>
      <c r="M4876" s="11"/>
      <c r="N4876" s="11"/>
      <c r="O4876" s="6"/>
      <c r="P4876" s="11"/>
      <c r="Q4876" s="11">
        <v>18</v>
      </c>
      <c r="R4876" s="6" t="s">
        <v>25</v>
      </c>
      <c r="S4876" s="6" t="s">
        <v>26</v>
      </c>
      <c r="T4876" s="6" t="s">
        <v>126</v>
      </c>
      <c r="U4876" s="11"/>
      <c r="V4876" s="11">
        <v>2008</v>
      </c>
      <c r="W4876" s="11">
        <v>168</v>
      </c>
      <c r="X4876" s="11">
        <v>2.5</v>
      </c>
      <c r="Y4876" s="11">
        <v>1.85</v>
      </c>
      <c r="Z4876" s="12">
        <v>777</v>
      </c>
    </row>
    <row r="4877" spans="1:26" x14ac:dyDescent="0.25">
      <c r="A4877" s="8" t="s">
        <v>20</v>
      </c>
      <c r="B4877" s="9" t="s">
        <v>3133</v>
      </c>
      <c r="C4877" s="13">
        <v>3</v>
      </c>
      <c r="D4877" s="13">
        <v>95</v>
      </c>
      <c r="E4877" s="13">
        <v>1000</v>
      </c>
      <c r="F4877" s="13">
        <v>3</v>
      </c>
      <c r="G4877" s="9" t="s">
        <v>5283</v>
      </c>
      <c r="H4877" s="13">
        <v>1000</v>
      </c>
      <c r="I4877" s="13"/>
      <c r="J4877" s="9" t="s">
        <v>1074</v>
      </c>
      <c r="K4877" s="9"/>
      <c r="L4877" s="9"/>
      <c r="M4877" s="13"/>
      <c r="N4877" s="13"/>
      <c r="O4877" s="9"/>
      <c r="P4877" s="13"/>
      <c r="Q4877" s="13">
        <v>8</v>
      </c>
      <c r="R4877" s="9" t="s">
        <v>25</v>
      </c>
      <c r="S4877" s="9" t="s">
        <v>121</v>
      </c>
      <c r="T4877" s="9" t="s">
        <v>54</v>
      </c>
      <c r="U4877" s="13">
        <v>250000</v>
      </c>
      <c r="V4877" s="13">
        <v>2010</v>
      </c>
      <c r="W4877" s="13">
        <v>53</v>
      </c>
      <c r="X4877" s="13">
        <v>5.7</v>
      </c>
      <c r="Y4877" s="13">
        <v>1.78</v>
      </c>
      <c r="Z4877" s="14">
        <v>141</v>
      </c>
    </row>
    <row r="4878" spans="1:26" x14ac:dyDescent="0.25">
      <c r="A4878" s="5" t="s">
        <v>20</v>
      </c>
      <c r="B4878" s="6" t="s">
        <v>5284</v>
      </c>
      <c r="C4878" s="11">
        <v>66</v>
      </c>
      <c r="D4878" s="11">
        <v>107</v>
      </c>
      <c r="E4878" s="11">
        <v>63</v>
      </c>
      <c r="F4878" s="11">
        <v>76</v>
      </c>
      <c r="G4878" s="6" t="s">
        <v>5285</v>
      </c>
      <c r="H4878" s="11">
        <v>135</v>
      </c>
      <c r="I4878" s="11"/>
      <c r="J4878" s="6" t="s">
        <v>497</v>
      </c>
      <c r="K4878" s="6" t="s">
        <v>1074</v>
      </c>
      <c r="L4878" s="6" t="s">
        <v>478</v>
      </c>
      <c r="M4878" s="11" t="s">
        <v>2970</v>
      </c>
      <c r="N4878" s="11"/>
      <c r="O4878" s="6"/>
      <c r="P4878" s="11"/>
      <c r="Q4878" s="11">
        <v>215</v>
      </c>
      <c r="R4878" s="6" t="s">
        <v>25</v>
      </c>
      <c r="S4878" s="6" t="s">
        <v>26</v>
      </c>
      <c r="T4878" s="6" t="s">
        <v>42</v>
      </c>
      <c r="U4878" s="11"/>
      <c r="V4878" s="11">
        <v>2009</v>
      </c>
      <c r="W4878" s="11">
        <v>115</v>
      </c>
      <c r="X4878" s="11">
        <v>7</v>
      </c>
      <c r="Y4878" s="11">
        <v>1.78</v>
      </c>
      <c r="Z4878" s="12">
        <v>11000</v>
      </c>
    </row>
    <row r="4879" spans="1:26" x14ac:dyDescent="0.25">
      <c r="A4879" s="8" t="s">
        <v>20</v>
      </c>
      <c r="B4879" s="9" t="s">
        <v>5286</v>
      </c>
      <c r="C4879" s="13">
        <v>4</v>
      </c>
      <c r="D4879" s="13">
        <v>98</v>
      </c>
      <c r="E4879" s="13">
        <v>3</v>
      </c>
      <c r="F4879" s="13">
        <v>104</v>
      </c>
      <c r="G4879" s="9" t="s">
        <v>5287</v>
      </c>
      <c r="H4879" s="13">
        <v>337</v>
      </c>
      <c r="I4879" s="13"/>
      <c r="J4879" s="9" t="s">
        <v>1074</v>
      </c>
      <c r="K4879" s="9" t="s">
        <v>4118</v>
      </c>
      <c r="L4879" s="9"/>
      <c r="M4879" s="13"/>
      <c r="N4879" s="13"/>
      <c r="O4879" s="9"/>
      <c r="P4879" s="13"/>
      <c r="Q4879" s="13">
        <v>10</v>
      </c>
      <c r="R4879" s="9" t="s">
        <v>25</v>
      </c>
      <c r="S4879" s="9" t="s">
        <v>26</v>
      </c>
      <c r="T4879" s="9" t="s">
        <v>54</v>
      </c>
      <c r="U4879" s="13">
        <v>250000</v>
      </c>
      <c r="V4879" s="13">
        <v>2010</v>
      </c>
      <c r="W4879" s="13">
        <v>168</v>
      </c>
      <c r="X4879" s="13">
        <v>6.2</v>
      </c>
      <c r="Y4879" s="13"/>
      <c r="Z4879" s="14">
        <v>0</v>
      </c>
    </row>
    <row r="4880" spans="1:26" x14ac:dyDescent="0.25">
      <c r="A4880" s="5" t="s">
        <v>20</v>
      </c>
      <c r="B4880" s="6" t="s">
        <v>5288</v>
      </c>
      <c r="C4880" s="11"/>
      <c r="D4880" s="11">
        <v>35</v>
      </c>
      <c r="E4880" s="11">
        <v>2</v>
      </c>
      <c r="F4880" s="11">
        <v>152</v>
      </c>
      <c r="G4880" s="6" t="s">
        <v>5289</v>
      </c>
      <c r="H4880" s="11">
        <v>338</v>
      </c>
      <c r="I4880" s="11"/>
      <c r="J4880" s="6" t="s">
        <v>599</v>
      </c>
      <c r="K4880" s="6" t="s">
        <v>5512</v>
      </c>
      <c r="L4880" s="6"/>
      <c r="M4880" s="11"/>
      <c r="N4880" s="11"/>
      <c r="O4880" s="6"/>
      <c r="P4880" s="11"/>
      <c r="Q4880" s="11"/>
      <c r="R4880" s="6" t="s">
        <v>25</v>
      </c>
      <c r="S4880" s="6" t="s">
        <v>26</v>
      </c>
      <c r="T4880" s="6" t="s">
        <v>42</v>
      </c>
      <c r="U4880" s="11"/>
      <c r="V4880" s="11">
        <v>2007</v>
      </c>
      <c r="W4880" s="11">
        <v>219</v>
      </c>
      <c r="X4880" s="11">
        <v>6.9</v>
      </c>
      <c r="Y4880" s="11"/>
      <c r="Z4880" s="12">
        <v>0</v>
      </c>
    </row>
    <row r="4881" spans="1:26" x14ac:dyDescent="0.25">
      <c r="A4881" s="8" t="s">
        <v>20</v>
      </c>
      <c r="B4881" s="9" t="s">
        <v>5290</v>
      </c>
      <c r="C4881" s="13">
        <v>15</v>
      </c>
      <c r="D4881" s="13">
        <v>108</v>
      </c>
      <c r="E4881" s="13">
        <v>32</v>
      </c>
      <c r="F4881" s="13">
        <v>180</v>
      </c>
      <c r="G4881" s="9" t="s">
        <v>908</v>
      </c>
      <c r="H4881" s="13">
        <v>602</v>
      </c>
      <c r="I4881" s="13"/>
      <c r="J4881" s="9" t="s">
        <v>5507</v>
      </c>
      <c r="K4881" s="9" t="s">
        <v>1074</v>
      </c>
      <c r="L4881" s="9"/>
      <c r="M4881" s="13"/>
      <c r="N4881" s="13"/>
      <c r="O4881" s="9"/>
      <c r="P4881" s="13"/>
      <c r="Q4881" s="13">
        <v>18</v>
      </c>
      <c r="R4881" s="9" t="s">
        <v>25</v>
      </c>
      <c r="S4881" s="9" t="s">
        <v>26</v>
      </c>
      <c r="T4881" s="9" t="s">
        <v>249</v>
      </c>
      <c r="U4881" s="13"/>
      <c r="V4881" s="13">
        <v>1982</v>
      </c>
      <c r="W4881" s="13">
        <v>427</v>
      </c>
      <c r="X4881" s="13">
        <v>4.5</v>
      </c>
      <c r="Y4881" s="13">
        <v>1.85</v>
      </c>
      <c r="Z4881" s="14">
        <v>76</v>
      </c>
    </row>
    <row r="4882" spans="1:26" x14ac:dyDescent="0.25">
      <c r="A4882" s="5" t="s">
        <v>20</v>
      </c>
      <c r="B4882" s="6" t="s">
        <v>5291</v>
      </c>
      <c r="C4882" s="11">
        <v>1</v>
      </c>
      <c r="D4882" s="11">
        <v>66</v>
      </c>
      <c r="E4882" s="11">
        <v>0</v>
      </c>
      <c r="F4882" s="11">
        <v>0</v>
      </c>
      <c r="G4882" s="6" t="s">
        <v>5292</v>
      </c>
      <c r="H4882" s="11">
        <v>0</v>
      </c>
      <c r="I4882" s="11"/>
      <c r="J4882" s="6" t="s">
        <v>41</v>
      </c>
      <c r="K4882" s="6"/>
      <c r="L4882" s="6"/>
      <c r="M4882" s="11"/>
      <c r="N4882" s="11"/>
      <c r="O4882" s="6"/>
      <c r="P4882" s="11"/>
      <c r="Q4882" s="11">
        <v>1</v>
      </c>
      <c r="R4882" s="6" t="s">
        <v>25</v>
      </c>
      <c r="S4882" s="6" t="s">
        <v>26</v>
      </c>
      <c r="T4882" s="6" t="s">
        <v>54</v>
      </c>
      <c r="U4882" s="11">
        <v>250000</v>
      </c>
      <c r="V4882" s="11">
        <v>2013</v>
      </c>
      <c r="W4882" s="11">
        <v>0</v>
      </c>
      <c r="X4882" s="11">
        <v>7.8</v>
      </c>
      <c r="Y4882" s="11"/>
      <c r="Z4882" s="12">
        <v>53</v>
      </c>
    </row>
    <row r="4883" spans="1:26" x14ac:dyDescent="0.25">
      <c r="A4883" s="8" t="s">
        <v>20</v>
      </c>
      <c r="B4883" s="9" t="s">
        <v>5293</v>
      </c>
      <c r="C4883" s="13">
        <v>12</v>
      </c>
      <c r="D4883" s="13">
        <v>95</v>
      </c>
      <c r="E4883" s="13">
        <v>7</v>
      </c>
      <c r="F4883" s="13">
        <v>89</v>
      </c>
      <c r="G4883" s="9" t="s">
        <v>5294</v>
      </c>
      <c r="H4883" s="13">
        <v>236</v>
      </c>
      <c r="I4883" s="13"/>
      <c r="J4883" s="9" t="s">
        <v>1786</v>
      </c>
      <c r="K4883" s="9" t="s">
        <v>2604</v>
      </c>
      <c r="L4883" s="9"/>
      <c r="M4883" s="13"/>
      <c r="N4883" s="13"/>
      <c r="O4883" s="9"/>
      <c r="P4883" s="13"/>
      <c r="Q4883" s="13">
        <v>28</v>
      </c>
      <c r="R4883" s="9" t="s">
        <v>25</v>
      </c>
      <c r="S4883" s="9" t="s">
        <v>26</v>
      </c>
      <c r="T4883" s="9" t="s">
        <v>27</v>
      </c>
      <c r="U4883" s="13">
        <v>250000</v>
      </c>
      <c r="V4883" s="13">
        <v>2012</v>
      </c>
      <c r="W4883" s="13">
        <v>206</v>
      </c>
      <c r="X4883" s="13">
        <v>4.4000000000000004</v>
      </c>
      <c r="Y4883" s="13"/>
      <c r="Z4883" s="14">
        <v>519</v>
      </c>
    </row>
    <row r="4884" spans="1:26" x14ac:dyDescent="0.25">
      <c r="A4884" s="5" t="s">
        <v>20</v>
      </c>
      <c r="B4884" s="6" t="s">
        <v>3124</v>
      </c>
      <c r="C4884" s="11"/>
      <c r="D4884" s="11">
        <v>99</v>
      </c>
      <c r="E4884" s="11">
        <v>45</v>
      </c>
      <c r="F4884" s="11">
        <v>224</v>
      </c>
      <c r="G4884" s="6" t="s">
        <v>684</v>
      </c>
      <c r="H4884" s="11">
        <v>1000</v>
      </c>
      <c r="I4884" s="11"/>
      <c r="J4884" s="6" t="s">
        <v>478</v>
      </c>
      <c r="K4884" s="6" t="s">
        <v>4459</v>
      </c>
      <c r="L4884" s="6"/>
      <c r="M4884" s="11"/>
      <c r="N4884" s="11"/>
      <c r="O4884" s="6"/>
      <c r="P4884" s="11"/>
      <c r="Q4884" s="11">
        <v>56</v>
      </c>
      <c r="R4884" s="6" t="s">
        <v>25</v>
      </c>
      <c r="S4884" s="6" t="s">
        <v>26</v>
      </c>
      <c r="T4884" s="6" t="s">
        <v>1602</v>
      </c>
      <c r="U4884" s="11"/>
      <c r="V4884" s="11">
        <v>1998</v>
      </c>
      <c r="W4884" s="11">
        <v>393</v>
      </c>
      <c r="X4884" s="11">
        <v>7.4</v>
      </c>
      <c r="Y4884" s="11">
        <v>1.33</v>
      </c>
      <c r="Z4884" s="12">
        <v>515</v>
      </c>
    </row>
    <row r="4885" spans="1:26" x14ac:dyDescent="0.25">
      <c r="A4885" s="8" t="s">
        <v>20</v>
      </c>
      <c r="B4885" s="9" t="s">
        <v>5164</v>
      </c>
      <c r="C4885" s="13">
        <v>1</v>
      </c>
      <c r="D4885" s="13">
        <v>108</v>
      </c>
      <c r="E4885" s="13">
        <v>431</v>
      </c>
      <c r="F4885" s="13">
        <v>3</v>
      </c>
      <c r="G4885" s="9" t="s">
        <v>5295</v>
      </c>
      <c r="H4885" s="13">
        <v>288</v>
      </c>
      <c r="I4885" s="13"/>
      <c r="J4885" s="9" t="s">
        <v>4118</v>
      </c>
      <c r="K4885" s="9"/>
      <c r="L4885" s="9"/>
      <c r="M4885" s="13"/>
      <c r="N4885" s="13"/>
      <c r="O4885" s="9"/>
      <c r="P4885" s="13"/>
      <c r="Q4885" s="13">
        <v>1</v>
      </c>
      <c r="R4885" s="9" t="s">
        <v>25</v>
      </c>
      <c r="S4885" s="9" t="s">
        <v>26</v>
      </c>
      <c r="T4885" s="9" t="s">
        <v>54</v>
      </c>
      <c r="U4885" s="13">
        <v>250000</v>
      </c>
      <c r="V4885" s="13">
        <v>2014</v>
      </c>
      <c r="W4885" s="13">
        <v>96</v>
      </c>
      <c r="X4885" s="13">
        <v>6.6</v>
      </c>
      <c r="Y4885" s="13"/>
      <c r="Z4885" s="14">
        <v>71</v>
      </c>
    </row>
    <row r="4886" spans="1:26" x14ac:dyDescent="0.25">
      <c r="A4886" s="5" t="s">
        <v>20</v>
      </c>
      <c r="B4886" s="6" t="s">
        <v>5296</v>
      </c>
      <c r="C4886" s="11">
        <v>6</v>
      </c>
      <c r="D4886" s="11">
        <v>90</v>
      </c>
      <c r="E4886" s="11">
        <v>30</v>
      </c>
      <c r="F4886" s="11">
        <v>670</v>
      </c>
      <c r="G4886" s="6" t="s">
        <v>1731</v>
      </c>
      <c r="H4886" s="11">
        <v>699</v>
      </c>
      <c r="I4886" s="11"/>
      <c r="J4886" s="6" t="s">
        <v>41</v>
      </c>
      <c r="K4886" s="6"/>
      <c r="L4886" s="6"/>
      <c r="M4886" s="11"/>
      <c r="N4886" s="11"/>
      <c r="O4886" s="6"/>
      <c r="P4886" s="11"/>
      <c r="Q4886" s="11">
        <v>2</v>
      </c>
      <c r="R4886" s="6" t="s">
        <v>25</v>
      </c>
      <c r="S4886" s="6" t="s">
        <v>26</v>
      </c>
      <c r="T4886" s="6" t="s">
        <v>42</v>
      </c>
      <c r="U4886" s="11">
        <v>250000</v>
      </c>
      <c r="V4886" s="11">
        <v>2014</v>
      </c>
      <c r="W4886" s="11">
        <v>683</v>
      </c>
      <c r="X4886" s="11">
        <v>8</v>
      </c>
      <c r="Y4886" s="11"/>
      <c r="Z4886" s="12">
        <v>199</v>
      </c>
    </row>
    <row r="4887" spans="1:26" x14ac:dyDescent="0.25">
      <c r="A4887" s="8" t="s">
        <v>309</v>
      </c>
      <c r="B4887" s="9" t="s">
        <v>3903</v>
      </c>
      <c r="C4887" s="13">
        <v>48</v>
      </c>
      <c r="D4887" s="13">
        <v>151</v>
      </c>
      <c r="E4887" s="13">
        <v>54</v>
      </c>
      <c r="F4887" s="13">
        <v>6</v>
      </c>
      <c r="G4887" s="9" t="s">
        <v>5297</v>
      </c>
      <c r="H4887" s="13">
        <v>81</v>
      </c>
      <c r="I4887" s="13"/>
      <c r="J4887" s="9" t="s">
        <v>1074</v>
      </c>
      <c r="K4887" s="9" t="s">
        <v>4459</v>
      </c>
      <c r="L4887" s="9" t="s">
        <v>5508</v>
      </c>
      <c r="M4887" s="13"/>
      <c r="N4887" s="13"/>
      <c r="O4887" s="9"/>
      <c r="P4887" s="13"/>
      <c r="Q4887" s="13">
        <v>45</v>
      </c>
      <c r="R4887" s="9" t="s">
        <v>42</v>
      </c>
      <c r="S4887" s="9" t="s">
        <v>26</v>
      </c>
      <c r="T4887" s="9" t="s">
        <v>1430</v>
      </c>
      <c r="U4887" s="13">
        <v>245000</v>
      </c>
      <c r="V4887" s="13">
        <v>1925</v>
      </c>
      <c r="W4887" s="13">
        <v>12</v>
      </c>
      <c r="X4887" s="13">
        <v>8.3000000000000007</v>
      </c>
      <c r="Y4887" s="13">
        <v>1.33</v>
      </c>
      <c r="Z4887" s="14">
        <v>226</v>
      </c>
    </row>
    <row r="4888" spans="1:26" x14ac:dyDescent="0.25">
      <c r="A4888" s="5" t="s">
        <v>20</v>
      </c>
      <c r="B4888" s="6" t="s">
        <v>5298</v>
      </c>
      <c r="C4888" s="11">
        <v>2</v>
      </c>
      <c r="D4888" s="11">
        <v>83</v>
      </c>
      <c r="E4888" s="11">
        <v>12</v>
      </c>
      <c r="F4888" s="11">
        <v>29</v>
      </c>
      <c r="G4888" s="6" t="s">
        <v>5299</v>
      </c>
      <c r="H4888" s="11">
        <v>1000</v>
      </c>
      <c r="I4888" s="11"/>
      <c r="J4888" s="6" t="s">
        <v>599</v>
      </c>
      <c r="K4888" s="6"/>
      <c r="L4888" s="6"/>
      <c r="M4888" s="11"/>
      <c r="N4888" s="11"/>
      <c r="O4888" s="6"/>
      <c r="P4888" s="11"/>
      <c r="Q4888" s="11">
        <v>1</v>
      </c>
      <c r="R4888" s="6" t="s">
        <v>25</v>
      </c>
      <c r="S4888" s="6" t="s">
        <v>26</v>
      </c>
      <c r="T4888" s="6" t="s">
        <v>42</v>
      </c>
      <c r="U4888" s="11">
        <v>240000</v>
      </c>
      <c r="V4888" s="11">
        <v>2006</v>
      </c>
      <c r="W4888" s="11">
        <v>185</v>
      </c>
      <c r="X4888" s="11">
        <v>6.5</v>
      </c>
      <c r="Y4888" s="11"/>
      <c r="Z4888" s="12">
        <v>72</v>
      </c>
    </row>
    <row r="4889" spans="1:26" x14ac:dyDescent="0.25">
      <c r="A4889" s="8" t="s">
        <v>20</v>
      </c>
      <c r="B4889" s="9" t="s">
        <v>5300</v>
      </c>
      <c r="C4889" s="13">
        <v>17</v>
      </c>
      <c r="D4889" s="13">
        <v>108</v>
      </c>
      <c r="E4889" s="13">
        <v>0</v>
      </c>
      <c r="F4889" s="13">
        <v>142</v>
      </c>
      <c r="G4889" s="9" t="s">
        <v>5301</v>
      </c>
      <c r="H4889" s="13">
        <v>431</v>
      </c>
      <c r="I4889" s="13"/>
      <c r="J4889" s="9" t="s">
        <v>599</v>
      </c>
      <c r="K4889" s="9" t="s">
        <v>2909</v>
      </c>
      <c r="L4889" s="9" t="s">
        <v>4459</v>
      </c>
      <c r="M4889" s="13"/>
      <c r="N4889" s="13"/>
      <c r="O4889" s="9"/>
      <c r="P4889" s="13"/>
      <c r="Q4889" s="13">
        <v>2</v>
      </c>
      <c r="R4889" s="9" t="s">
        <v>25</v>
      </c>
      <c r="S4889" s="9" t="s">
        <v>26</v>
      </c>
      <c r="T4889" s="9" t="s">
        <v>42</v>
      </c>
      <c r="U4889" s="13">
        <v>250000</v>
      </c>
      <c r="V4889" s="13">
        <v>2013</v>
      </c>
      <c r="W4889" s="13">
        <v>297</v>
      </c>
      <c r="X4889" s="13">
        <v>7.1</v>
      </c>
      <c r="Y4889" s="13">
        <v>1.85</v>
      </c>
      <c r="Z4889" s="14">
        <v>231</v>
      </c>
    </row>
    <row r="4890" spans="1:26" x14ac:dyDescent="0.25">
      <c r="A4890" s="5" t="s">
        <v>20</v>
      </c>
      <c r="B4890" s="6" t="s">
        <v>3070</v>
      </c>
      <c r="C4890" s="11">
        <v>225</v>
      </c>
      <c r="D4890" s="11">
        <v>92</v>
      </c>
      <c r="E4890" s="11">
        <v>0</v>
      </c>
      <c r="F4890" s="11">
        <v>146</v>
      </c>
      <c r="G4890" s="6" t="s">
        <v>5302</v>
      </c>
      <c r="H4890" s="11">
        <v>27000</v>
      </c>
      <c r="I4890" s="11">
        <v>104792</v>
      </c>
      <c r="J4890" s="6" t="s">
        <v>497</v>
      </c>
      <c r="K4890" s="6" t="s">
        <v>3170</v>
      </c>
      <c r="L4890" s="6" t="s">
        <v>5507</v>
      </c>
      <c r="M4890" s="11" t="s">
        <v>1074</v>
      </c>
      <c r="N4890" s="11"/>
      <c r="O4890" s="6"/>
      <c r="P4890" s="11"/>
      <c r="Q4890" s="11">
        <v>145</v>
      </c>
      <c r="R4890" s="6" t="s">
        <v>25</v>
      </c>
      <c r="S4890" s="6" t="s">
        <v>34</v>
      </c>
      <c r="T4890" s="6" t="s">
        <v>249</v>
      </c>
      <c r="U4890" s="11"/>
      <c r="V4890" s="11">
        <v>2008</v>
      </c>
      <c r="W4890" s="11">
        <v>161</v>
      </c>
      <c r="X4890" s="11">
        <v>7.1</v>
      </c>
      <c r="Y4890" s="11">
        <v>1.85</v>
      </c>
      <c r="Z4890" s="12">
        <v>22000</v>
      </c>
    </row>
    <row r="4891" spans="1:26" x14ac:dyDescent="0.25">
      <c r="A4891" s="8" t="s">
        <v>20</v>
      </c>
      <c r="B4891" s="9" t="s">
        <v>5303</v>
      </c>
      <c r="C4891" s="13">
        <v>5</v>
      </c>
      <c r="D4891" s="13">
        <v>105</v>
      </c>
      <c r="E4891" s="13">
        <v>7</v>
      </c>
      <c r="F4891" s="13">
        <v>494</v>
      </c>
      <c r="G4891" s="9" t="s">
        <v>5304</v>
      </c>
      <c r="H4891" s="13">
        <v>814</v>
      </c>
      <c r="I4891" s="13"/>
      <c r="J4891" s="9" t="s">
        <v>378</v>
      </c>
      <c r="K4891" s="9" t="s">
        <v>1074</v>
      </c>
      <c r="L4891" s="9" t="s">
        <v>478</v>
      </c>
      <c r="M4891" s="13" t="s">
        <v>2604</v>
      </c>
      <c r="N4891" s="13" t="s">
        <v>3495</v>
      </c>
      <c r="O4891" s="9"/>
      <c r="P4891" s="13"/>
      <c r="Q4891" s="13">
        <v>4</v>
      </c>
      <c r="R4891" s="9" t="s">
        <v>25</v>
      </c>
      <c r="S4891" s="9" t="s">
        <v>26</v>
      </c>
      <c r="T4891" s="9" t="s">
        <v>42</v>
      </c>
      <c r="U4891" s="13">
        <v>250000</v>
      </c>
      <c r="V4891" s="13">
        <v>2015</v>
      </c>
      <c r="W4891" s="13">
        <v>755</v>
      </c>
      <c r="X4891" s="13">
        <v>4</v>
      </c>
      <c r="Y4891" s="13"/>
      <c r="Z4891" s="14">
        <v>244</v>
      </c>
    </row>
    <row r="4892" spans="1:26" x14ac:dyDescent="0.25">
      <c r="A4892" s="5" t="s">
        <v>20</v>
      </c>
      <c r="B4892" s="6" t="s">
        <v>5305</v>
      </c>
      <c r="C4892" s="11">
        <v>22</v>
      </c>
      <c r="D4892" s="11">
        <v>86</v>
      </c>
      <c r="E4892" s="11">
        <v>15</v>
      </c>
      <c r="F4892" s="11">
        <v>0</v>
      </c>
      <c r="G4892" s="6" t="s">
        <v>5306</v>
      </c>
      <c r="H4892" s="11">
        <v>2</v>
      </c>
      <c r="I4892" s="11">
        <v>111300</v>
      </c>
      <c r="J4892" s="6" t="s">
        <v>41</v>
      </c>
      <c r="K4892" s="6"/>
      <c r="L4892" s="6"/>
      <c r="M4892" s="11"/>
      <c r="N4892" s="11"/>
      <c r="O4892" s="6"/>
      <c r="P4892" s="11"/>
      <c r="Q4892" s="11">
        <v>6</v>
      </c>
      <c r="R4892" s="6" t="s">
        <v>25</v>
      </c>
      <c r="S4892" s="6" t="s">
        <v>26</v>
      </c>
      <c r="T4892" s="6" t="s">
        <v>1430</v>
      </c>
      <c r="U4892" s="11">
        <v>225000</v>
      </c>
      <c r="V4892" s="11">
        <v>2012</v>
      </c>
      <c r="W4892" s="11">
        <v>0</v>
      </c>
      <c r="X4892" s="11">
        <v>7.5</v>
      </c>
      <c r="Y4892" s="11">
        <v>2.35</v>
      </c>
      <c r="Z4892" s="12">
        <v>801</v>
      </c>
    </row>
    <row r="4893" spans="1:26" x14ac:dyDescent="0.25">
      <c r="A4893" s="8" t="s">
        <v>20</v>
      </c>
      <c r="B4893" s="9" t="s">
        <v>5307</v>
      </c>
      <c r="C4893" s="13">
        <v>38</v>
      </c>
      <c r="D4893" s="13">
        <v>106</v>
      </c>
      <c r="E4893" s="13">
        <v>0</v>
      </c>
      <c r="F4893" s="13">
        <v>131</v>
      </c>
      <c r="G4893" s="9" t="s">
        <v>1220</v>
      </c>
      <c r="H4893" s="13">
        <v>254</v>
      </c>
      <c r="I4893" s="13">
        <v>1027119</v>
      </c>
      <c r="J4893" s="9" t="s">
        <v>1074</v>
      </c>
      <c r="K4893" s="9"/>
      <c r="L4893" s="9"/>
      <c r="M4893" s="13"/>
      <c r="N4893" s="13"/>
      <c r="O4893" s="9"/>
      <c r="P4893" s="13"/>
      <c r="Q4893" s="13">
        <v>73</v>
      </c>
      <c r="R4893" s="9" t="s">
        <v>25</v>
      </c>
      <c r="S4893" s="9" t="s">
        <v>26</v>
      </c>
      <c r="T4893" s="9" t="s">
        <v>249</v>
      </c>
      <c r="U4893" s="13">
        <v>225000</v>
      </c>
      <c r="V4893" s="13">
        <v>2000</v>
      </c>
      <c r="W4893" s="13">
        <v>147</v>
      </c>
      <c r="X4893" s="13">
        <v>7</v>
      </c>
      <c r="Y4893" s="13">
        <v>1.85</v>
      </c>
      <c r="Z4893" s="14">
        <v>72</v>
      </c>
    </row>
    <row r="4894" spans="1:26" x14ac:dyDescent="0.25">
      <c r="A4894" s="5" t="s">
        <v>20</v>
      </c>
      <c r="B4894" s="6" t="s">
        <v>5308</v>
      </c>
      <c r="C4894" s="11">
        <v>21</v>
      </c>
      <c r="D4894" s="11">
        <v>93</v>
      </c>
      <c r="E4894" s="11">
        <v>0</v>
      </c>
      <c r="F4894" s="11">
        <v>0</v>
      </c>
      <c r="G4894" s="6" t="s">
        <v>5309</v>
      </c>
      <c r="H4894" s="11">
        <v>12</v>
      </c>
      <c r="I4894" s="11"/>
      <c r="J4894" s="6" t="s">
        <v>599</v>
      </c>
      <c r="K4894" s="6" t="s">
        <v>1074</v>
      </c>
      <c r="L4894" s="6"/>
      <c r="M4894" s="11"/>
      <c r="N4894" s="11"/>
      <c r="O4894" s="6"/>
      <c r="P4894" s="11"/>
      <c r="Q4894" s="11">
        <v>5</v>
      </c>
      <c r="R4894" s="6" t="s">
        <v>25</v>
      </c>
      <c r="S4894" s="6" t="s">
        <v>26</v>
      </c>
      <c r="T4894" s="6" t="s">
        <v>1992</v>
      </c>
      <c r="U4894" s="11">
        <v>100000</v>
      </c>
      <c r="V4894" s="11">
        <v>1969</v>
      </c>
      <c r="W4894" s="11">
        <v>12</v>
      </c>
      <c r="X4894" s="11">
        <v>4</v>
      </c>
      <c r="Y4894" s="11">
        <v>1.37</v>
      </c>
      <c r="Z4894" s="12">
        <v>17</v>
      </c>
    </row>
    <row r="4895" spans="1:26" x14ac:dyDescent="0.25">
      <c r="A4895" s="8" t="s">
        <v>309</v>
      </c>
      <c r="B4895" s="9" t="s">
        <v>5310</v>
      </c>
      <c r="C4895" s="13">
        <v>67</v>
      </c>
      <c r="D4895" s="13">
        <v>80</v>
      </c>
      <c r="E4895" s="13">
        <v>7</v>
      </c>
      <c r="F4895" s="13">
        <v>21</v>
      </c>
      <c r="G4895" s="9" t="s">
        <v>5311</v>
      </c>
      <c r="H4895" s="13">
        <v>57</v>
      </c>
      <c r="I4895" s="13">
        <v>5000000</v>
      </c>
      <c r="J4895" s="9" t="s">
        <v>378</v>
      </c>
      <c r="K4895" s="9" t="s">
        <v>1786</v>
      </c>
      <c r="L4895" s="9" t="s">
        <v>2970</v>
      </c>
      <c r="M4895" s="13"/>
      <c r="N4895" s="13"/>
      <c r="O4895" s="9"/>
      <c r="P4895" s="13"/>
      <c r="Q4895" s="13">
        <v>88</v>
      </c>
      <c r="R4895" s="9" t="s">
        <v>25</v>
      </c>
      <c r="S4895" s="9" t="s">
        <v>26</v>
      </c>
      <c r="T4895" s="9" t="s">
        <v>1704</v>
      </c>
      <c r="U4895" s="13">
        <v>210000</v>
      </c>
      <c r="V4895" s="13">
        <v>1953</v>
      </c>
      <c r="W4895" s="13">
        <v>40</v>
      </c>
      <c r="X4895" s="13">
        <v>6.7</v>
      </c>
      <c r="Y4895" s="13">
        <v>1.37</v>
      </c>
      <c r="Z4895" s="14">
        <v>465</v>
      </c>
    </row>
    <row r="4896" spans="1:26" x14ac:dyDescent="0.25">
      <c r="A4896" s="5" t="s">
        <v>20</v>
      </c>
      <c r="B4896" s="6" t="s">
        <v>2467</v>
      </c>
      <c r="C4896" s="11">
        <v>69</v>
      </c>
      <c r="D4896" s="11">
        <v>127</v>
      </c>
      <c r="E4896" s="11">
        <v>130</v>
      </c>
      <c r="F4896" s="11">
        <v>51</v>
      </c>
      <c r="G4896" s="6" t="s">
        <v>4016</v>
      </c>
      <c r="H4896" s="11">
        <v>618</v>
      </c>
      <c r="I4896" s="11"/>
      <c r="J4896" s="6" t="s">
        <v>378</v>
      </c>
      <c r="K4896" s="6" t="s">
        <v>1074</v>
      </c>
      <c r="L4896" s="6" t="s">
        <v>4118</v>
      </c>
      <c r="M4896" s="11" t="s">
        <v>478</v>
      </c>
      <c r="N4896" s="11" t="s">
        <v>2970</v>
      </c>
      <c r="O4896" s="6"/>
      <c r="P4896" s="11"/>
      <c r="Q4896" s="11">
        <v>108</v>
      </c>
      <c r="R4896" s="6" t="s">
        <v>25</v>
      </c>
      <c r="S4896" s="6" t="s">
        <v>26</v>
      </c>
      <c r="T4896" s="6" t="s">
        <v>1704</v>
      </c>
      <c r="U4896" s="11">
        <v>5000000</v>
      </c>
      <c r="V4896" s="11">
        <v>1954</v>
      </c>
      <c r="W4896" s="11">
        <v>53</v>
      </c>
      <c r="X4896" s="11">
        <v>7.2</v>
      </c>
      <c r="Y4896" s="11">
        <v>1.37</v>
      </c>
      <c r="Z4896" s="12">
        <v>0</v>
      </c>
    </row>
    <row r="4897" spans="1:26" x14ac:dyDescent="0.25">
      <c r="A4897" s="8" t="s">
        <v>20</v>
      </c>
      <c r="B4897" s="9" t="s">
        <v>340</v>
      </c>
      <c r="C4897" s="13">
        <v>208</v>
      </c>
      <c r="D4897" s="13">
        <v>93</v>
      </c>
      <c r="E4897" s="13">
        <v>750</v>
      </c>
      <c r="F4897" s="13">
        <v>28</v>
      </c>
      <c r="G4897" s="9" t="s">
        <v>162</v>
      </c>
      <c r="H4897" s="13">
        <v>728</v>
      </c>
      <c r="I4897" s="13"/>
      <c r="J4897" s="9" t="s">
        <v>497</v>
      </c>
      <c r="K4897" s="9" t="s">
        <v>378</v>
      </c>
      <c r="L4897" s="9" t="s">
        <v>2970</v>
      </c>
      <c r="M4897" s="13" t="s">
        <v>2604</v>
      </c>
      <c r="N4897" s="13"/>
      <c r="O4897" s="9"/>
      <c r="P4897" s="13"/>
      <c r="Q4897" s="13">
        <v>303</v>
      </c>
      <c r="R4897" s="9" t="s">
        <v>25</v>
      </c>
      <c r="S4897" s="9" t="s">
        <v>163</v>
      </c>
      <c r="T4897" s="9" t="s">
        <v>249</v>
      </c>
      <c r="U4897" s="13">
        <v>200000</v>
      </c>
      <c r="V4897" s="13">
        <v>1979</v>
      </c>
      <c r="W4897" s="13">
        <v>76</v>
      </c>
      <c r="X4897" s="13">
        <v>7</v>
      </c>
      <c r="Y4897" s="13">
        <v>2.35</v>
      </c>
      <c r="Z4897" s="14">
        <v>10000</v>
      </c>
    </row>
    <row r="4898" spans="1:26" x14ac:dyDescent="0.25">
      <c r="A4898" s="5" t="s">
        <v>20</v>
      </c>
      <c r="B4898" s="6" t="s">
        <v>225</v>
      </c>
      <c r="C4898" s="11">
        <v>77</v>
      </c>
      <c r="D4898" s="11">
        <v>96</v>
      </c>
      <c r="E4898" s="11">
        <v>218</v>
      </c>
      <c r="F4898" s="11">
        <v>31</v>
      </c>
      <c r="G4898" s="6" t="s">
        <v>5312</v>
      </c>
      <c r="H4898" s="11">
        <v>4000</v>
      </c>
      <c r="I4898" s="11">
        <v>4505922</v>
      </c>
      <c r="J4898" s="6" t="s">
        <v>599</v>
      </c>
      <c r="K4898" s="6" t="s">
        <v>1074</v>
      </c>
      <c r="L4898" s="6"/>
      <c r="M4898" s="11"/>
      <c r="N4898" s="11"/>
      <c r="O4898" s="6"/>
      <c r="P4898" s="11"/>
      <c r="Q4898" s="11">
        <v>252</v>
      </c>
      <c r="R4898" s="6" t="s">
        <v>25</v>
      </c>
      <c r="S4898" s="6" t="s">
        <v>26</v>
      </c>
      <c r="T4898" s="6" t="s">
        <v>249</v>
      </c>
      <c r="U4898" s="11">
        <v>200000</v>
      </c>
      <c r="V4898" s="11">
        <v>1996</v>
      </c>
      <c r="W4898" s="11">
        <v>135</v>
      </c>
      <c r="X4898" s="11">
        <v>7.4</v>
      </c>
      <c r="Y4898" s="11">
        <v>1.85</v>
      </c>
      <c r="Z4898" s="12">
        <v>0</v>
      </c>
    </row>
    <row r="4899" spans="1:26" x14ac:dyDescent="0.25">
      <c r="A4899" s="8" t="s">
        <v>20</v>
      </c>
      <c r="B4899" s="9" t="s">
        <v>2267</v>
      </c>
      <c r="C4899" s="13">
        <v>122</v>
      </c>
      <c r="D4899" s="13">
        <v>99</v>
      </c>
      <c r="E4899" s="13">
        <v>0</v>
      </c>
      <c r="F4899" s="13">
        <v>93</v>
      </c>
      <c r="G4899" s="9" t="s">
        <v>5313</v>
      </c>
      <c r="H4899" s="13">
        <v>16000</v>
      </c>
      <c r="I4899" s="13">
        <v>3500000</v>
      </c>
      <c r="J4899" s="9" t="s">
        <v>497</v>
      </c>
      <c r="K4899" s="9" t="s">
        <v>1074</v>
      </c>
      <c r="L4899" s="9" t="s">
        <v>3495</v>
      </c>
      <c r="M4899" s="13"/>
      <c r="N4899" s="13"/>
      <c r="O4899" s="9"/>
      <c r="P4899" s="13"/>
      <c r="Q4899" s="13">
        <v>235</v>
      </c>
      <c r="R4899" s="9" t="s">
        <v>2495</v>
      </c>
      <c r="S4899" s="9" t="s">
        <v>1943</v>
      </c>
      <c r="T4899" s="9" t="s">
        <v>249</v>
      </c>
      <c r="U4899" s="13">
        <v>200000</v>
      </c>
      <c r="V4899" s="13">
        <v>1964</v>
      </c>
      <c r="W4899" s="13">
        <v>360</v>
      </c>
      <c r="X4899" s="13">
        <v>8</v>
      </c>
      <c r="Y4899" s="13">
        <v>2.35</v>
      </c>
      <c r="Z4899" s="14">
        <v>0</v>
      </c>
    </row>
    <row r="4900" spans="1:26" x14ac:dyDescent="0.25">
      <c r="A4900" s="5" t="s">
        <v>309</v>
      </c>
      <c r="B4900" s="6" t="s">
        <v>5314</v>
      </c>
      <c r="C4900" s="11">
        <v>35</v>
      </c>
      <c r="D4900" s="11">
        <v>66</v>
      </c>
      <c r="E4900" s="11">
        <v>16</v>
      </c>
      <c r="F4900" s="11">
        <v>28</v>
      </c>
      <c r="G4900" s="6" t="s">
        <v>5315</v>
      </c>
      <c r="H4900" s="11">
        <v>418</v>
      </c>
      <c r="I4900" s="11"/>
      <c r="J4900" s="6" t="s">
        <v>599</v>
      </c>
      <c r="K4900" s="6" t="s">
        <v>1074</v>
      </c>
      <c r="L4900" s="6" t="s">
        <v>5155</v>
      </c>
      <c r="M4900" s="11" t="s">
        <v>3976</v>
      </c>
      <c r="N4900" s="11" t="s">
        <v>4459</v>
      </c>
      <c r="O4900" s="6"/>
      <c r="P4900" s="11"/>
      <c r="Q4900" s="11">
        <v>59</v>
      </c>
      <c r="R4900" s="6" t="s">
        <v>25</v>
      </c>
      <c r="S4900" s="6" t="s">
        <v>26</v>
      </c>
      <c r="T4900" s="6" t="s">
        <v>1704</v>
      </c>
      <c r="U4900" s="11">
        <v>200000</v>
      </c>
      <c r="V4900" s="11">
        <v>1933</v>
      </c>
      <c r="W4900" s="11">
        <v>85</v>
      </c>
      <c r="X4900" s="11">
        <v>6.5</v>
      </c>
      <c r="Y4900" s="11">
        <v>1.37</v>
      </c>
      <c r="Z4900" s="12">
        <v>328</v>
      </c>
    </row>
    <row r="4901" spans="1:26" x14ac:dyDescent="0.25">
      <c r="A4901" s="8" t="s">
        <v>20</v>
      </c>
      <c r="B4901" s="9" t="s">
        <v>5316</v>
      </c>
      <c r="C4901" s="13">
        <v>15</v>
      </c>
      <c r="D4901" s="13">
        <v>85</v>
      </c>
      <c r="E4901" s="13">
        <v>0</v>
      </c>
      <c r="F4901" s="13">
        <v>0</v>
      </c>
      <c r="G4901" s="9" t="s">
        <v>5317</v>
      </c>
      <c r="H4901" s="13">
        <v>66</v>
      </c>
      <c r="I4901" s="13">
        <v>381225</v>
      </c>
      <c r="J4901" s="9" t="s">
        <v>41</v>
      </c>
      <c r="K4901" s="9"/>
      <c r="L4901" s="9"/>
      <c r="M4901" s="13"/>
      <c r="N4901" s="13"/>
      <c r="O4901" s="9"/>
      <c r="P4901" s="13"/>
      <c r="Q4901" s="13">
        <v>13</v>
      </c>
      <c r="R4901" s="9" t="s">
        <v>25</v>
      </c>
      <c r="S4901" s="9" t="s">
        <v>26</v>
      </c>
      <c r="T4901" s="9" t="s">
        <v>1602</v>
      </c>
      <c r="U4901" s="13">
        <v>200000</v>
      </c>
      <c r="V4901" s="13">
        <v>2004</v>
      </c>
      <c r="W4901" s="13">
        <v>0</v>
      </c>
      <c r="X4901" s="13">
        <v>7.2</v>
      </c>
      <c r="Y4901" s="13">
        <v>1.78</v>
      </c>
      <c r="Z4901" s="14">
        <v>30</v>
      </c>
    </row>
    <row r="4902" spans="1:26" x14ac:dyDescent="0.25">
      <c r="A4902" s="5" t="s">
        <v>20</v>
      </c>
      <c r="B4902" s="6" t="s">
        <v>5318</v>
      </c>
      <c r="C4902" s="11">
        <v>25</v>
      </c>
      <c r="D4902" s="11">
        <v>101</v>
      </c>
      <c r="E4902" s="11">
        <v>0</v>
      </c>
      <c r="F4902" s="11">
        <v>16</v>
      </c>
      <c r="G4902" s="6" t="s">
        <v>5319</v>
      </c>
      <c r="H4902" s="11">
        <v>77000</v>
      </c>
      <c r="I4902" s="11">
        <v>2428241</v>
      </c>
      <c r="J4902" s="6" t="s">
        <v>1074</v>
      </c>
      <c r="K4902" s="6"/>
      <c r="L4902" s="6"/>
      <c r="M4902" s="11"/>
      <c r="N4902" s="11"/>
      <c r="O4902" s="6"/>
      <c r="P4902" s="11"/>
      <c r="Q4902" s="11">
        <v>26</v>
      </c>
      <c r="R4902" s="6" t="s">
        <v>25</v>
      </c>
      <c r="S4902" s="6" t="s">
        <v>26</v>
      </c>
      <c r="T4902" s="6" t="s">
        <v>27</v>
      </c>
      <c r="U4902" s="11">
        <v>200000</v>
      </c>
      <c r="V4902" s="11">
        <v>2010</v>
      </c>
      <c r="W4902" s="11">
        <v>21</v>
      </c>
      <c r="X4902" s="11">
        <v>6.4</v>
      </c>
      <c r="Y4902" s="11"/>
      <c r="Z4902" s="12">
        <v>0</v>
      </c>
    </row>
    <row r="4903" spans="1:26" x14ac:dyDescent="0.25">
      <c r="A4903" s="8" t="s">
        <v>20</v>
      </c>
      <c r="B4903" s="9" t="s">
        <v>2665</v>
      </c>
      <c r="C4903" s="13">
        <v>37</v>
      </c>
      <c r="D4903" s="13">
        <v>97</v>
      </c>
      <c r="E4903" s="13">
        <v>151</v>
      </c>
      <c r="F4903" s="13">
        <v>305</v>
      </c>
      <c r="G4903" s="9" t="s">
        <v>716</v>
      </c>
      <c r="H4903" s="13">
        <v>1000</v>
      </c>
      <c r="I4903" s="13">
        <v>78030</v>
      </c>
      <c r="J4903" s="9" t="s">
        <v>1074</v>
      </c>
      <c r="K4903" s="9"/>
      <c r="L4903" s="9"/>
      <c r="M4903" s="13"/>
      <c r="N4903" s="13"/>
      <c r="O4903" s="9"/>
      <c r="P4903" s="13"/>
      <c r="Q4903" s="13">
        <v>10</v>
      </c>
      <c r="R4903" s="9" t="s">
        <v>25</v>
      </c>
      <c r="S4903" s="9" t="s">
        <v>26</v>
      </c>
      <c r="T4903" s="9" t="s">
        <v>249</v>
      </c>
      <c r="U4903" s="13">
        <v>200000</v>
      </c>
      <c r="V4903" s="13">
        <v>2012</v>
      </c>
      <c r="W4903" s="13">
        <v>1000</v>
      </c>
      <c r="X4903" s="13">
        <v>6.5</v>
      </c>
      <c r="Y4903" s="13">
        <v>2.35</v>
      </c>
      <c r="Z4903" s="14">
        <v>569</v>
      </c>
    </row>
    <row r="4904" spans="1:26" x14ac:dyDescent="0.25">
      <c r="A4904" s="5" t="s">
        <v>20</v>
      </c>
      <c r="B4904" s="6" t="s">
        <v>657</v>
      </c>
      <c r="C4904" s="11">
        <v>76</v>
      </c>
      <c r="D4904" s="11">
        <v>119</v>
      </c>
      <c r="E4904" s="11">
        <v>670</v>
      </c>
      <c r="F4904" s="11">
        <v>9</v>
      </c>
      <c r="G4904" s="6" t="s">
        <v>5320</v>
      </c>
      <c r="H4904" s="11">
        <v>24</v>
      </c>
      <c r="I4904" s="11">
        <v>59774</v>
      </c>
      <c r="J4904" s="6" t="s">
        <v>599</v>
      </c>
      <c r="K4904" s="6" t="s">
        <v>1074</v>
      </c>
      <c r="L4904" s="6" t="s">
        <v>4459</v>
      </c>
      <c r="M4904" s="11"/>
      <c r="N4904" s="11"/>
      <c r="O4904" s="6"/>
      <c r="P4904" s="11"/>
      <c r="Q4904" s="11">
        <v>18</v>
      </c>
      <c r="R4904" s="6" t="s">
        <v>2284</v>
      </c>
      <c r="S4904" s="6" t="s">
        <v>318</v>
      </c>
      <c r="T4904" s="6" t="s">
        <v>1602</v>
      </c>
      <c r="U4904" s="11"/>
      <c r="V4904" s="11">
        <v>2010</v>
      </c>
      <c r="W4904" s="11">
        <v>20</v>
      </c>
      <c r="X4904" s="11">
        <v>6.8</v>
      </c>
      <c r="Y4904" s="11">
        <v>2.35</v>
      </c>
      <c r="Z4904" s="12">
        <v>2000</v>
      </c>
    </row>
    <row r="4905" spans="1:26" x14ac:dyDescent="0.25">
      <c r="A4905" s="8" t="s">
        <v>20</v>
      </c>
      <c r="B4905" s="9" t="s">
        <v>5321</v>
      </c>
      <c r="C4905" s="13">
        <v>12</v>
      </c>
      <c r="D4905" s="13">
        <v>103</v>
      </c>
      <c r="E4905" s="13">
        <v>18</v>
      </c>
      <c r="F4905" s="13">
        <v>61</v>
      </c>
      <c r="G4905" s="9" t="s">
        <v>5322</v>
      </c>
      <c r="H4905" s="13">
        <v>96</v>
      </c>
      <c r="I4905" s="13">
        <v>174682</v>
      </c>
      <c r="J4905" s="9" t="s">
        <v>1074</v>
      </c>
      <c r="K4905" s="9" t="s">
        <v>2909</v>
      </c>
      <c r="L4905" s="9"/>
      <c r="M4905" s="13"/>
      <c r="N4905" s="13"/>
      <c r="O4905" s="9"/>
      <c r="P4905" s="13"/>
      <c r="Q4905" s="13">
        <v>14</v>
      </c>
      <c r="R4905" s="9" t="s">
        <v>25</v>
      </c>
      <c r="S4905" s="9" t="s">
        <v>26</v>
      </c>
      <c r="T4905" s="9" t="s">
        <v>42</v>
      </c>
      <c r="U4905" s="13">
        <v>200000</v>
      </c>
      <c r="V4905" s="13">
        <v>2002</v>
      </c>
      <c r="W4905" s="13">
        <v>90</v>
      </c>
      <c r="X4905" s="13">
        <v>6.9</v>
      </c>
      <c r="Y4905" s="13"/>
      <c r="Z4905" s="14">
        <v>96</v>
      </c>
    </row>
    <row r="4906" spans="1:26" x14ac:dyDescent="0.25">
      <c r="A4906" s="5" t="s">
        <v>20</v>
      </c>
      <c r="B4906" s="6" t="s">
        <v>5323</v>
      </c>
      <c r="C4906" s="11">
        <v>7</v>
      </c>
      <c r="D4906" s="11">
        <v>86</v>
      </c>
      <c r="E4906" s="11">
        <v>0</v>
      </c>
      <c r="F4906" s="11">
        <v>15</v>
      </c>
      <c r="G4906" s="6" t="s">
        <v>5324</v>
      </c>
      <c r="H4906" s="11">
        <v>178</v>
      </c>
      <c r="I4906" s="11">
        <v>215185</v>
      </c>
      <c r="J4906" s="6" t="s">
        <v>41</v>
      </c>
      <c r="K4906" s="6" t="s">
        <v>5155</v>
      </c>
      <c r="L4906" s="6" t="s">
        <v>2909</v>
      </c>
      <c r="M4906" s="11"/>
      <c r="N4906" s="11"/>
      <c r="O4906" s="6"/>
      <c r="P4906" s="11"/>
      <c r="Q4906" s="11">
        <v>2</v>
      </c>
      <c r="R4906" s="6" t="s">
        <v>25</v>
      </c>
      <c r="S4906" s="6" t="s">
        <v>26</v>
      </c>
      <c r="T4906" s="6" t="s">
        <v>27</v>
      </c>
      <c r="U4906" s="11">
        <v>200000</v>
      </c>
      <c r="V4906" s="11">
        <v>2008</v>
      </c>
      <c r="W4906" s="11">
        <v>58</v>
      </c>
      <c r="X4906" s="11">
        <v>7.5</v>
      </c>
      <c r="Y4906" s="11"/>
      <c r="Z4906" s="12">
        <v>26</v>
      </c>
    </row>
    <row r="4907" spans="1:26" x14ac:dyDescent="0.25">
      <c r="A4907" s="8" t="s">
        <v>20</v>
      </c>
      <c r="B4907" s="9" t="s">
        <v>558</v>
      </c>
      <c r="C4907" s="13">
        <v>450</v>
      </c>
      <c r="D4907" s="13">
        <v>106</v>
      </c>
      <c r="E4907" s="13">
        <v>0</v>
      </c>
      <c r="F4907" s="13">
        <v>273</v>
      </c>
      <c r="G4907" s="9" t="s">
        <v>1511</v>
      </c>
      <c r="H4907" s="13">
        <v>17000</v>
      </c>
      <c r="I4907" s="13">
        <v>32154410</v>
      </c>
      <c r="J4907" s="9" t="s">
        <v>5507</v>
      </c>
      <c r="K4907" s="9" t="s">
        <v>1074</v>
      </c>
      <c r="L4907" s="9" t="s">
        <v>2604</v>
      </c>
      <c r="M4907" s="13"/>
      <c r="N4907" s="13"/>
      <c r="O4907" s="9"/>
      <c r="P4907" s="13"/>
      <c r="Q4907" s="13">
        <v>274</v>
      </c>
      <c r="R4907" s="9" t="s">
        <v>25</v>
      </c>
      <c r="S4907" s="9" t="s">
        <v>26</v>
      </c>
      <c r="T4907" s="9" t="s">
        <v>249</v>
      </c>
      <c r="U4907" s="13">
        <v>30000000</v>
      </c>
      <c r="V4907" s="13">
        <v>2013</v>
      </c>
      <c r="W4907" s="13">
        <v>681</v>
      </c>
      <c r="X4907" s="13">
        <v>7.1</v>
      </c>
      <c r="Y4907" s="13">
        <v>1.85</v>
      </c>
      <c r="Z4907" s="14">
        <v>29000</v>
      </c>
    </row>
    <row r="4908" spans="1:26" x14ac:dyDescent="0.25">
      <c r="A4908" s="5" t="s">
        <v>20</v>
      </c>
      <c r="B4908" s="6" t="s">
        <v>5325</v>
      </c>
      <c r="C4908" s="11">
        <v>60</v>
      </c>
      <c r="D4908" s="11">
        <v>90</v>
      </c>
      <c r="E4908" s="11">
        <v>25</v>
      </c>
      <c r="F4908" s="11">
        <v>10</v>
      </c>
      <c r="G4908" s="6" t="s">
        <v>5325</v>
      </c>
      <c r="H4908" s="11">
        <v>169</v>
      </c>
      <c r="I4908" s="11"/>
      <c r="J4908" s="6" t="s">
        <v>5507</v>
      </c>
      <c r="K4908" s="6" t="s">
        <v>1786</v>
      </c>
      <c r="L4908" s="6" t="s">
        <v>5505</v>
      </c>
      <c r="M4908" s="11" t="s">
        <v>2604</v>
      </c>
      <c r="N4908" s="11"/>
      <c r="O4908" s="6"/>
      <c r="P4908" s="11"/>
      <c r="Q4908" s="11">
        <v>112</v>
      </c>
      <c r="R4908" s="6" t="s">
        <v>25</v>
      </c>
      <c r="S4908" s="6" t="s">
        <v>26</v>
      </c>
      <c r="T4908" s="6" t="s">
        <v>249</v>
      </c>
      <c r="U4908" s="11">
        <v>200000</v>
      </c>
      <c r="V4908" s="11">
        <v>2003</v>
      </c>
      <c r="W4908" s="11">
        <v>25</v>
      </c>
      <c r="X4908" s="11">
        <v>5.0999999999999996</v>
      </c>
      <c r="Y4908" s="11">
        <v>1.33</v>
      </c>
      <c r="Z4908" s="12">
        <v>198</v>
      </c>
    </row>
    <row r="4909" spans="1:26" x14ac:dyDescent="0.25">
      <c r="A4909" s="8" t="s">
        <v>20</v>
      </c>
      <c r="B4909" s="9" t="s">
        <v>3012</v>
      </c>
      <c r="C4909" s="13">
        <v>4</v>
      </c>
      <c r="D4909" s="13">
        <v>95</v>
      </c>
      <c r="E4909" s="13">
        <v>89</v>
      </c>
      <c r="F4909" s="13">
        <v>45</v>
      </c>
      <c r="G4909" s="9" t="s">
        <v>3012</v>
      </c>
      <c r="H4909" s="13">
        <v>471</v>
      </c>
      <c r="I4909" s="13"/>
      <c r="J4909" s="9" t="s">
        <v>599</v>
      </c>
      <c r="K4909" s="9" t="s">
        <v>1074</v>
      </c>
      <c r="L4909" s="9"/>
      <c r="M4909" s="13"/>
      <c r="N4909" s="13"/>
      <c r="O4909" s="9"/>
      <c r="P4909" s="13"/>
      <c r="Q4909" s="13">
        <v>1</v>
      </c>
      <c r="R4909" s="9" t="s">
        <v>25</v>
      </c>
      <c r="S4909" s="9" t="s">
        <v>26</v>
      </c>
      <c r="T4909" s="9" t="s">
        <v>42</v>
      </c>
      <c r="U4909" s="13">
        <v>250000</v>
      </c>
      <c r="V4909" s="13">
        <v>2015</v>
      </c>
      <c r="W4909" s="13">
        <v>89</v>
      </c>
      <c r="X4909" s="13">
        <v>6.2</v>
      </c>
      <c r="Y4909" s="13"/>
      <c r="Z4909" s="14">
        <v>47</v>
      </c>
    </row>
    <row r="4910" spans="1:26" x14ac:dyDescent="0.25">
      <c r="A4910" s="5" t="s">
        <v>20</v>
      </c>
      <c r="B4910" s="6" t="s">
        <v>2697</v>
      </c>
      <c r="C4910" s="11">
        <v>42</v>
      </c>
      <c r="D4910" s="11">
        <v>94</v>
      </c>
      <c r="E4910" s="11">
        <v>2</v>
      </c>
      <c r="F4910" s="11">
        <v>156</v>
      </c>
      <c r="G4910" s="6" t="s">
        <v>5326</v>
      </c>
      <c r="H4910" s="11">
        <v>259</v>
      </c>
      <c r="I4910" s="11"/>
      <c r="J4910" s="6" t="s">
        <v>1786</v>
      </c>
      <c r="K4910" s="6" t="s">
        <v>2970</v>
      </c>
      <c r="L4910" s="6" t="s">
        <v>2604</v>
      </c>
      <c r="M4910" s="11"/>
      <c r="N4910" s="11"/>
      <c r="O4910" s="6"/>
      <c r="P4910" s="11"/>
      <c r="Q4910" s="11">
        <v>22</v>
      </c>
      <c r="R4910" s="6" t="s">
        <v>25</v>
      </c>
      <c r="S4910" s="6" t="s">
        <v>26</v>
      </c>
      <c r="T4910" s="6" t="s">
        <v>27</v>
      </c>
      <c r="U4910" s="11">
        <v>13000000</v>
      </c>
      <c r="V4910" s="11">
        <v>2010</v>
      </c>
      <c r="W4910" s="11">
        <v>165</v>
      </c>
      <c r="X4910" s="11">
        <v>3.9</v>
      </c>
      <c r="Y4910" s="11">
        <v>2.35</v>
      </c>
      <c r="Z4910" s="12">
        <v>0</v>
      </c>
    </row>
    <row r="4911" spans="1:26" x14ac:dyDescent="0.25">
      <c r="A4911" s="8" t="s">
        <v>20</v>
      </c>
      <c r="B4911" s="9" t="s">
        <v>3521</v>
      </c>
      <c r="C4911" s="13">
        <v>93</v>
      </c>
      <c r="D4911" s="13">
        <v>84</v>
      </c>
      <c r="E4911" s="13">
        <v>157</v>
      </c>
      <c r="F4911" s="13">
        <v>98</v>
      </c>
      <c r="G4911" s="9" t="s">
        <v>5178</v>
      </c>
      <c r="H4911" s="13">
        <v>962</v>
      </c>
      <c r="I4911" s="13">
        <v>140016</v>
      </c>
      <c r="J4911" s="9" t="s">
        <v>599</v>
      </c>
      <c r="K4911" s="9" t="s">
        <v>1074</v>
      </c>
      <c r="L4911" s="9" t="s">
        <v>1786</v>
      </c>
      <c r="M4911" s="13" t="s">
        <v>4459</v>
      </c>
      <c r="N4911" s="13"/>
      <c r="O4911" s="9"/>
      <c r="P4911" s="13"/>
      <c r="Q4911" s="13">
        <v>40</v>
      </c>
      <c r="R4911" s="9" t="s">
        <v>25</v>
      </c>
      <c r="S4911" s="9" t="s">
        <v>26</v>
      </c>
      <c r="T4911" s="9" t="s">
        <v>249</v>
      </c>
      <c r="U4911" s="13"/>
      <c r="V4911" s="13">
        <v>2008</v>
      </c>
      <c r="W4911" s="13">
        <v>873</v>
      </c>
      <c r="X4911" s="13">
        <v>6</v>
      </c>
      <c r="Y4911" s="13">
        <v>1.85</v>
      </c>
      <c r="Z4911" s="14">
        <v>443</v>
      </c>
    </row>
    <row r="4912" spans="1:26" x14ac:dyDescent="0.25">
      <c r="A4912" s="5" t="s">
        <v>20</v>
      </c>
      <c r="B4912" s="6" t="s">
        <v>5327</v>
      </c>
      <c r="C4912" s="11">
        <v>1</v>
      </c>
      <c r="D4912" s="11">
        <v>89</v>
      </c>
      <c r="E4912" s="11">
        <v>0</v>
      </c>
      <c r="F4912" s="11">
        <v>15</v>
      </c>
      <c r="G4912" s="6" t="s">
        <v>5328</v>
      </c>
      <c r="H4912" s="11">
        <v>138</v>
      </c>
      <c r="I4912" s="11"/>
      <c r="J4912" s="6" t="s">
        <v>599</v>
      </c>
      <c r="K4912" s="6" t="s">
        <v>1786</v>
      </c>
      <c r="L4912" s="6" t="s">
        <v>5505</v>
      </c>
      <c r="M4912" s="11" t="s">
        <v>2604</v>
      </c>
      <c r="N4912" s="11"/>
      <c r="O4912" s="6"/>
      <c r="P4912" s="11"/>
      <c r="Q4912" s="11">
        <v>1</v>
      </c>
      <c r="R4912" s="6" t="s">
        <v>25</v>
      </c>
      <c r="S4912" s="6" t="s">
        <v>26</v>
      </c>
      <c r="T4912" s="6" t="s">
        <v>42</v>
      </c>
      <c r="U4912" s="11"/>
      <c r="V4912" s="11">
        <v>2014</v>
      </c>
      <c r="W4912" s="11">
        <v>18</v>
      </c>
      <c r="X4912" s="11">
        <v>6.8</v>
      </c>
      <c r="Y4912" s="11"/>
      <c r="Z4912" s="12">
        <v>267</v>
      </c>
    </row>
    <row r="4913" spans="1:26" x14ac:dyDescent="0.25">
      <c r="A4913" s="8" t="s">
        <v>20</v>
      </c>
      <c r="B4913" s="9" t="s">
        <v>5329</v>
      </c>
      <c r="C4913" s="13">
        <v>16</v>
      </c>
      <c r="D4913" s="13">
        <v>59</v>
      </c>
      <c r="E4913" s="13">
        <v>121</v>
      </c>
      <c r="F4913" s="13">
        <v>0</v>
      </c>
      <c r="G4913" s="9" t="s">
        <v>5330</v>
      </c>
      <c r="H4913" s="13">
        <v>27</v>
      </c>
      <c r="I4913" s="13"/>
      <c r="J4913" s="9" t="s">
        <v>41</v>
      </c>
      <c r="K4913" s="9"/>
      <c r="L4913" s="9"/>
      <c r="M4913" s="13"/>
      <c r="N4913" s="13"/>
      <c r="O4913" s="9"/>
      <c r="P4913" s="13"/>
      <c r="Q4913" s="13">
        <v>4</v>
      </c>
      <c r="R4913" s="9" t="s">
        <v>537</v>
      </c>
      <c r="S4913" s="9" t="s">
        <v>538</v>
      </c>
      <c r="T4913" s="9" t="s">
        <v>42</v>
      </c>
      <c r="U4913" s="13">
        <v>150000</v>
      </c>
      <c r="V4913" s="13">
        <v>2004</v>
      </c>
      <c r="W4913" s="13">
        <v>0</v>
      </c>
      <c r="X4913" s="13">
        <v>7.4</v>
      </c>
      <c r="Y4913" s="13">
        <v>1.37</v>
      </c>
      <c r="Z4913" s="14">
        <v>44</v>
      </c>
    </row>
    <row r="4914" spans="1:26" x14ac:dyDescent="0.25">
      <c r="A4914" s="5" t="s">
        <v>309</v>
      </c>
      <c r="B4914" s="6" t="s">
        <v>5331</v>
      </c>
      <c r="C4914" s="11">
        <v>54</v>
      </c>
      <c r="D4914" s="11">
        <v>126</v>
      </c>
      <c r="E4914" s="11">
        <v>147</v>
      </c>
      <c r="F4914" s="11">
        <v>0</v>
      </c>
      <c r="G4914" s="6" t="s">
        <v>5332</v>
      </c>
      <c r="H4914" s="11">
        <v>0</v>
      </c>
      <c r="I4914" s="11"/>
      <c r="J4914" s="6" t="s">
        <v>1074</v>
      </c>
      <c r="K4914" s="6" t="s">
        <v>478</v>
      </c>
      <c r="L4914" s="6"/>
      <c r="M4914" s="11"/>
      <c r="N4914" s="11"/>
      <c r="O4914" s="6"/>
      <c r="P4914" s="11"/>
      <c r="Q4914" s="11">
        <v>49</v>
      </c>
      <c r="R4914" s="6" t="s">
        <v>3649</v>
      </c>
      <c r="S4914" s="6" t="s">
        <v>2071</v>
      </c>
      <c r="T4914" s="6" t="s">
        <v>1430</v>
      </c>
      <c r="U4914" s="11"/>
      <c r="V4914" s="11">
        <v>1955</v>
      </c>
      <c r="W4914" s="11">
        <v>0</v>
      </c>
      <c r="X4914" s="11">
        <v>8.1</v>
      </c>
      <c r="Y4914" s="11">
        <v>1.37</v>
      </c>
      <c r="Z4914" s="12">
        <v>863</v>
      </c>
    </row>
    <row r="4915" spans="1:26" x14ac:dyDescent="0.25">
      <c r="A4915" s="8" t="s">
        <v>20</v>
      </c>
      <c r="B4915" s="9" t="s">
        <v>5333</v>
      </c>
      <c r="C4915" s="13">
        <v>38</v>
      </c>
      <c r="D4915" s="13">
        <v>86</v>
      </c>
      <c r="E4915" s="13">
        <v>123</v>
      </c>
      <c r="F4915" s="13">
        <v>782</v>
      </c>
      <c r="G4915" s="9" t="s">
        <v>2347</v>
      </c>
      <c r="H4915" s="13">
        <v>3000</v>
      </c>
      <c r="I4915" s="13">
        <v>15542</v>
      </c>
      <c r="J4915" s="9" t="s">
        <v>599</v>
      </c>
      <c r="K4915" s="9" t="s">
        <v>1074</v>
      </c>
      <c r="L4915" s="9" t="s">
        <v>4459</v>
      </c>
      <c r="M4915" s="13"/>
      <c r="N4915" s="13"/>
      <c r="O4915" s="9"/>
      <c r="P4915" s="13"/>
      <c r="Q4915" s="13">
        <v>51</v>
      </c>
      <c r="R4915" s="9" t="s">
        <v>25</v>
      </c>
      <c r="S4915" s="9" t="s">
        <v>26</v>
      </c>
      <c r="T4915" s="9" t="s">
        <v>249</v>
      </c>
      <c r="U4915" s="13"/>
      <c r="V4915" s="13">
        <v>2008</v>
      </c>
      <c r="W4915" s="13">
        <v>985</v>
      </c>
      <c r="X4915" s="13">
        <v>6.5</v>
      </c>
      <c r="Y4915" s="13">
        <v>1.85</v>
      </c>
      <c r="Z4915" s="14">
        <v>0</v>
      </c>
    </row>
    <row r="4916" spans="1:26" x14ac:dyDescent="0.25">
      <c r="A4916" s="5" t="s">
        <v>20</v>
      </c>
      <c r="B4916" s="6" t="s">
        <v>4994</v>
      </c>
      <c r="C4916" s="11">
        <v>66</v>
      </c>
      <c r="D4916" s="11">
        <v>87</v>
      </c>
      <c r="E4916" s="11">
        <v>29</v>
      </c>
      <c r="F4916" s="11">
        <v>131</v>
      </c>
      <c r="G4916" s="6" t="s">
        <v>1532</v>
      </c>
      <c r="H4916" s="11">
        <v>505</v>
      </c>
      <c r="I4916" s="11"/>
      <c r="J4916" s="6" t="s">
        <v>1074</v>
      </c>
      <c r="K4916" s="6" t="s">
        <v>4459</v>
      </c>
      <c r="L4916" s="6" t="s">
        <v>2970</v>
      </c>
      <c r="M4916" s="11"/>
      <c r="N4916" s="11"/>
      <c r="O4916" s="6"/>
      <c r="P4916" s="11"/>
      <c r="Q4916" s="11">
        <v>638</v>
      </c>
      <c r="R4916" s="6" t="s">
        <v>25</v>
      </c>
      <c r="S4916" s="6" t="s">
        <v>26</v>
      </c>
      <c r="T4916" s="6" t="s">
        <v>1430</v>
      </c>
      <c r="U4916" s="11">
        <v>200000</v>
      </c>
      <c r="V4916" s="11">
        <v>2007</v>
      </c>
      <c r="W4916" s="11">
        <v>323</v>
      </c>
      <c r="X4916" s="11">
        <v>8</v>
      </c>
      <c r="Y4916" s="11">
        <v>1.78</v>
      </c>
      <c r="Z4916" s="12">
        <v>46000</v>
      </c>
    </row>
    <row r="4917" spans="1:26" x14ac:dyDescent="0.25">
      <c r="A4917" s="8" t="s">
        <v>20</v>
      </c>
      <c r="B4917" s="9" t="s">
        <v>5334</v>
      </c>
      <c r="C4917" s="13">
        <v>11</v>
      </c>
      <c r="D4917" s="13">
        <v>106</v>
      </c>
      <c r="E4917" s="13">
        <v>15</v>
      </c>
      <c r="F4917" s="13">
        <v>0</v>
      </c>
      <c r="G4917" s="9" t="s">
        <v>5335</v>
      </c>
      <c r="H4917" s="13">
        <v>2</v>
      </c>
      <c r="I4917" s="13">
        <v>1111</v>
      </c>
      <c r="J4917" s="9" t="s">
        <v>5507</v>
      </c>
      <c r="K4917" s="9" t="s">
        <v>41</v>
      </c>
      <c r="L4917" s="9"/>
      <c r="M4917" s="13"/>
      <c r="N4917" s="13"/>
      <c r="O4917" s="9"/>
      <c r="P4917" s="13"/>
      <c r="Q4917" s="13">
        <v>10</v>
      </c>
      <c r="R4917" s="9" t="s">
        <v>25</v>
      </c>
      <c r="S4917" s="9" t="s">
        <v>26</v>
      </c>
      <c r="T4917" s="9" t="s">
        <v>27</v>
      </c>
      <c r="U4917" s="13">
        <v>200000</v>
      </c>
      <c r="V4917" s="13">
        <v>2006</v>
      </c>
      <c r="W4917" s="13">
        <v>0</v>
      </c>
      <c r="X4917" s="13">
        <v>7.7</v>
      </c>
      <c r="Y4917" s="13">
        <v>1.66</v>
      </c>
      <c r="Z4917" s="14">
        <v>246</v>
      </c>
    </row>
    <row r="4918" spans="1:26" x14ac:dyDescent="0.25">
      <c r="A4918" s="5" t="s">
        <v>20</v>
      </c>
      <c r="B4918" s="6" t="s">
        <v>5336</v>
      </c>
      <c r="C4918" s="11">
        <v>6</v>
      </c>
      <c r="D4918" s="11">
        <v>86</v>
      </c>
      <c r="E4918" s="11">
        <v>20</v>
      </c>
      <c r="F4918" s="11">
        <v>32</v>
      </c>
      <c r="G4918" s="6" t="s">
        <v>5337</v>
      </c>
      <c r="H4918" s="11">
        <v>563</v>
      </c>
      <c r="I4918" s="11"/>
      <c r="J4918" s="6" t="s">
        <v>1074</v>
      </c>
      <c r="K4918" s="6" t="s">
        <v>4118</v>
      </c>
      <c r="L4918" s="6"/>
      <c r="M4918" s="11"/>
      <c r="N4918" s="11"/>
      <c r="O4918" s="6"/>
      <c r="P4918" s="11"/>
      <c r="Q4918" s="11">
        <v>32</v>
      </c>
      <c r="R4918" s="6" t="s">
        <v>25</v>
      </c>
      <c r="S4918" s="6" t="s">
        <v>26</v>
      </c>
      <c r="T4918" s="6" t="s">
        <v>42</v>
      </c>
      <c r="U4918" s="11">
        <v>200000</v>
      </c>
      <c r="V4918" s="11">
        <v>2004</v>
      </c>
      <c r="W4918" s="11">
        <v>194</v>
      </c>
      <c r="X4918" s="11">
        <v>7.2</v>
      </c>
      <c r="Y4918" s="11">
        <v>1.33</v>
      </c>
      <c r="Z4918" s="12">
        <v>90</v>
      </c>
    </row>
    <row r="4919" spans="1:26" x14ac:dyDescent="0.25">
      <c r="A4919" s="8" t="s">
        <v>309</v>
      </c>
      <c r="B4919" s="9" t="s">
        <v>5338</v>
      </c>
      <c r="C4919" s="13">
        <v>25</v>
      </c>
      <c r="D4919" s="13">
        <v>89</v>
      </c>
      <c r="E4919" s="13">
        <v>0</v>
      </c>
      <c r="F4919" s="13">
        <v>31</v>
      </c>
      <c r="G4919" s="9" t="s">
        <v>5339</v>
      </c>
      <c r="H4919" s="13">
        <v>236</v>
      </c>
      <c r="I4919" s="13"/>
      <c r="J4919" s="9" t="s">
        <v>1074</v>
      </c>
      <c r="K4919" s="9" t="s">
        <v>2909</v>
      </c>
      <c r="L4919" s="9" t="s">
        <v>5505</v>
      </c>
      <c r="M4919" s="13" t="s">
        <v>4459</v>
      </c>
      <c r="N4919" s="13" t="s">
        <v>2970</v>
      </c>
      <c r="O4919" s="9"/>
      <c r="P4919" s="13"/>
      <c r="Q4919" s="13">
        <v>10</v>
      </c>
      <c r="R4919" s="9" t="s">
        <v>25</v>
      </c>
      <c r="S4919" s="9" t="s">
        <v>26</v>
      </c>
      <c r="T4919" s="9" t="s">
        <v>54</v>
      </c>
      <c r="U4919" s="13">
        <v>2500000</v>
      </c>
      <c r="V4919" s="13">
        <v>2008</v>
      </c>
      <c r="W4919" s="13">
        <v>189</v>
      </c>
      <c r="X4919" s="13">
        <v>5.4</v>
      </c>
      <c r="Y4919" s="13">
        <v>1.78</v>
      </c>
      <c r="Z4919" s="14">
        <v>83</v>
      </c>
    </row>
    <row r="4920" spans="1:26" x14ac:dyDescent="0.25">
      <c r="A4920" s="5" t="s">
        <v>20</v>
      </c>
      <c r="B4920" s="6" t="s">
        <v>5340</v>
      </c>
      <c r="C4920" s="11">
        <v>13</v>
      </c>
      <c r="D4920" s="11">
        <v>105</v>
      </c>
      <c r="E4920" s="11">
        <v>0</v>
      </c>
      <c r="F4920" s="11">
        <v>27</v>
      </c>
      <c r="G4920" s="6" t="s">
        <v>5341</v>
      </c>
      <c r="H4920" s="11">
        <v>178</v>
      </c>
      <c r="I4920" s="11"/>
      <c r="J4920" s="6" t="s">
        <v>599</v>
      </c>
      <c r="K4920" s="6" t="s">
        <v>1074</v>
      </c>
      <c r="L4920" s="6" t="s">
        <v>2909</v>
      </c>
      <c r="M4920" s="11"/>
      <c r="N4920" s="11"/>
      <c r="O4920" s="6"/>
      <c r="P4920" s="11"/>
      <c r="Q4920" s="11">
        <v>1</v>
      </c>
      <c r="R4920" s="6" t="s">
        <v>25</v>
      </c>
      <c r="S4920" s="6" t="s">
        <v>26</v>
      </c>
      <c r="T4920" s="6" t="s">
        <v>42</v>
      </c>
      <c r="U4920" s="11">
        <v>200000</v>
      </c>
      <c r="V4920" s="11">
        <v>2012</v>
      </c>
      <c r="W4920" s="11">
        <v>32</v>
      </c>
      <c r="X4920" s="11">
        <v>6.7</v>
      </c>
      <c r="Y4920" s="11"/>
      <c r="Z4920" s="12">
        <v>38</v>
      </c>
    </row>
    <row r="4921" spans="1:26" x14ac:dyDescent="0.25">
      <c r="A4921" s="8" t="s">
        <v>20</v>
      </c>
      <c r="B4921" s="9" t="s">
        <v>5342</v>
      </c>
      <c r="C4921" s="13">
        <v>18</v>
      </c>
      <c r="D4921" s="13">
        <v>93</v>
      </c>
      <c r="E4921" s="13">
        <v>0</v>
      </c>
      <c r="F4921" s="13">
        <v>75</v>
      </c>
      <c r="G4921" s="9" t="s">
        <v>5343</v>
      </c>
      <c r="H4921" s="13">
        <v>110</v>
      </c>
      <c r="I4921" s="13"/>
      <c r="J4921" s="9" t="s">
        <v>1074</v>
      </c>
      <c r="K4921" s="9" t="s">
        <v>2970</v>
      </c>
      <c r="L4921" s="9" t="s">
        <v>2604</v>
      </c>
      <c r="M4921" s="13"/>
      <c r="N4921" s="13"/>
      <c r="O4921" s="9"/>
      <c r="P4921" s="13"/>
      <c r="Q4921" s="13">
        <v>1</v>
      </c>
      <c r="R4921" s="9" t="s">
        <v>25</v>
      </c>
      <c r="S4921" s="9" t="s">
        <v>26</v>
      </c>
      <c r="T4921" s="9" t="s">
        <v>42</v>
      </c>
      <c r="U4921" s="13"/>
      <c r="V4921" s="13">
        <v>2014</v>
      </c>
      <c r="W4921" s="13">
        <v>79</v>
      </c>
      <c r="X4921" s="13">
        <v>6.3</v>
      </c>
      <c r="Y4921" s="13"/>
      <c r="Z4921" s="14">
        <v>142</v>
      </c>
    </row>
    <row r="4922" spans="1:26" x14ac:dyDescent="0.25">
      <c r="A4922" s="5" t="s">
        <v>20</v>
      </c>
      <c r="B4922" s="6" t="s">
        <v>5344</v>
      </c>
      <c r="C4922" s="11">
        <v>3</v>
      </c>
      <c r="D4922" s="11">
        <v>94</v>
      </c>
      <c r="E4922" s="11">
        <v>0</v>
      </c>
      <c r="F4922" s="11">
        <v>178</v>
      </c>
      <c r="G4922" s="6" t="s">
        <v>5345</v>
      </c>
      <c r="H4922" s="11">
        <v>433</v>
      </c>
      <c r="I4922" s="11"/>
      <c r="J4922" s="6" t="s">
        <v>1074</v>
      </c>
      <c r="K4922" s="6"/>
      <c r="L4922" s="6"/>
      <c r="M4922" s="11"/>
      <c r="N4922" s="11"/>
      <c r="O4922" s="6"/>
      <c r="P4922" s="11"/>
      <c r="Q4922" s="11">
        <v>3</v>
      </c>
      <c r="R4922" s="6" t="s">
        <v>25</v>
      </c>
      <c r="S4922" s="6" t="s">
        <v>26</v>
      </c>
      <c r="T4922" s="6" t="s">
        <v>42</v>
      </c>
      <c r="U4922" s="11">
        <v>200000</v>
      </c>
      <c r="V4922" s="11">
        <v>2012</v>
      </c>
      <c r="W4922" s="11">
        <v>375</v>
      </c>
      <c r="X4922" s="11">
        <v>8.1</v>
      </c>
      <c r="Y4922" s="11">
        <v>1.78</v>
      </c>
      <c r="Z4922" s="12">
        <v>66</v>
      </c>
    </row>
    <row r="4923" spans="1:26" x14ac:dyDescent="0.25">
      <c r="A4923" s="8" t="s">
        <v>20</v>
      </c>
      <c r="B4923" s="9" t="s">
        <v>5346</v>
      </c>
      <c r="C4923" s="13">
        <v>46</v>
      </c>
      <c r="D4923" s="13">
        <v>89</v>
      </c>
      <c r="E4923" s="13">
        <v>373</v>
      </c>
      <c r="F4923" s="13">
        <v>27</v>
      </c>
      <c r="G4923" s="9" t="s">
        <v>5347</v>
      </c>
      <c r="H4923" s="13">
        <v>36</v>
      </c>
      <c r="I4923" s="13">
        <v>925402</v>
      </c>
      <c r="J4923" s="9" t="s">
        <v>1074</v>
      </c>
      <c r="K4923" s="9" t="s">
        <v>4118</v>
      </c>
      <c r="L4923" s="9"/>
      <c r="M4923" s="13"/>
      <c r="N4923" s="13"/>
      <c r="O4923" s="9"/>
      <c r="P4923" s="13"/>
      <c r="Q4923" s="13">
        <v>130</v>
      </c>
      <c r="R4923" s="9" t="s">
        <v>5005</v>
      </c>
      <c r="S4923" s="9" t="s">
        <v>3210</v>
      </c>
      <c r="T4923" s="9" t="s">
        <v>54</v>
      </c>
      <c r="U4923" s="13">
        <v>180000</v>
      </c>
      <c r="V4923" s="13">
        <v>1997</v>
      </c>
      <c r="W4923" s="13">
        <v>35</v>
      </c>
      <c r="X4923" s="13">
        <v>8.5</v>
      </c>
      <c r="Y4923" s="13">
        <v>1.85</v>
      </c>
      <c r="Z4923" s="14">
        <v>0</v>
      </c>
    </row>
    <row r="4924" spans="1:26" x14ac:dyDescent="0.25">
      <c r="A4924" s="5" t="s">
        <v>20</v>
      </c>
      <c r="B4924" s="6" t="s">
        <v>5348</v>
      </c>
      <c r="C4924" s="11">
        <v>143</v>
      </c>
      <c r="D4924" s="11">
        <v>97</v>
      </c>
      <c r="E4924" s="11">
        <v>131</v>
      </c>
      <c r="F4924" s="11">
        <v>67</v>
      </c>
      <c r="G4924" s="6" t="s">
        <v>5349</v>
      </c>
      <c r="H4924" s="11">
        <v>507</v>
      </c>
      <c r="I4924" s="11">
        <v>469947</v>
      </c>
      <c r="J4924" s="6" t="s">
        <v>1074</v>
      </c>
      <c r="K4924" s="6" t="s">
        <v>4459</v>
      </c>
      <c r="L4924" s="6"/>
      <c r="M4924" s="11"/>
      <c r="N4924" s="11"/>
      <c r="O4924" s="6"/>
      <c r="P4924" s="11"/>
      <c r="Q4924" s="11">
        <v>68</v>
      </c>
      <c r="R4924" s="6" t="s">
        <v>25</v>
      </c>
      <c r="S4924" s="6" t="s">
        <v>34</v>
      </c>
      <c r="T4924" s="6" t="s">
        <v>1430</v>
      </c>
      <c r="U4924" s="11">
        <v>120000</v>
      </c>
      <c r="V4924" s="11">
        <v>2011</v>
      </c>
      <c r="W4924" s="11">
        <v>75</v>
      </c>
      <c r="X4924" s="11">
        <v>7.7</v>
      </c>
      <c r="Y4924" s="11">
        <v>1.85</v>
      </c>
      <c r="Z4924" s="12">
        <v>0</v>
      </c>
    </row>
    <row r="4925" spans="1:26" x14ac:dyDescent="0.25">
      <c r="A4925" s="8" t="s">
        <v>309</v>
      </c>
      <c r="B4925" s="9" t="s">
        <v>1475</v>
      </c>
      <c r="C4925" s="13">
        <v>26</v>
      </c>
      <c r="D4925" s="13">
        <v>88</v>
      </c>
      <c r="E4925" s="13">
        <v>0</v>
      </c>
      <c r="F4925" s="13">
        <v>46</v>
      </c>
      <c r="G4925" s="9" t="s">
        <v>5350</v>
      </c>
      <c r="H4925" s="13">
        <v>539</v>
      </c>
      <c r="I4925" s="13">
        <v>7137502</v>
      </c>
      <c r="J4925" s="9" t="s">
        <v>599</v>
      </c>
      <c r="K4925" s="9" t="s">
        <v>4459</v>
      </c>
      <c r="L4925" s="9"/>
      <c r="M4925" s="13"/>
      <c r="N4925" s="13"/>
      <c r="O4925" s="9"/>
      <c r="P4925" s="13"/>
      <c r="Q4925" s="13">
        <v>26</v>
      </c>
      <c r="R4925" s="9" t="s">
        <v>25</v>
      </c>
      <c r="S4925" s="9" t="s">
        <v>26</v>
      </c>
      <c r="T4925" s="9" t="s">
        <v>249</v>
      </c>
      <c r="U4925" s="13">
        <v>175000</v>
      </c>
      <c r="V4925" s="13">
        <v>1986</v>
      </c>
      <c r="W4925" s="13">
        <v>53</v>
      </c>
      <c r="X4925" s="13">
        <v>6.5</v>
      </c>
      <c r="Y4925" s="13">
        <v>1.85</v>
      </c>
      <c r="Z4925" s="14">
        <v>406</v>
      </c>
    </row>
    <row r="4926" spans="1:26" x14ac:dyDescent="0.25">
      <c r="A4926" s="5" t="s">
        <v>20</v>
      </c>
      <c r="B4926" s="6" t="s">
        <v>5351</v>
      </c>
      <c r="C4926" s="11"/>
      <c r="D4926" s="11">
        <v>78</v>
      </c>
      <c r="E4926" s="11">
        <v>0</v>
      </c>
      <c r="F4926" s="11">
        <v>0</v>
      </c>
      <c r="G4926" s="6" t="s">
        <v>5352</v>
      </c>
      <c r="H4926" s="11">
        <v>0</v>
      </c>
      <c r="I4926" s="11"/>
      <c r="J4926" s="6" t="s">
        <v>41</v>
      </c>
      <c r="K4926" s="6"/>
      <c r="L4926" s="6"/>
      <c r="M4926" s="11"/>
      <c r="N4926" s="11"/>
      <c r="O4926" s="6"/>
      <c r="P4926" s="11"/>
      <c r="Q4926" s="11">
        <v>1</v>
      </c>
      <c r="R4926" s="6" t="s">
        <v>25</v>
      </c>
      <c r="S4926" s="6" t="s">
        <v>26</v>
      </c>
      <c r="T4926" s="6" t="s">
        <v>42</v>
      </c>
      <c r="U4926" s="11">
        <v>180000</v>
      </c>
      <c r="V4926" s="11">
        <v>2014</v>
      </c>
      <c r="W4926" s="11">
        <v>0</v>
      </c>
      <c r="X4926" s="11">
        <v>8.6999999999999993</v>
      </c>
      <c r="Y4926" s="11"/>
      <c r="Z4926" s="12">
        <v>88</v>
      </c>
    </row>
    <row r="4927" spans="1:26" x14ac:dyDescent="0.25">
      <c r="A4927" s="8" t="s">
        <v>20</v>
      </c>
      <c r="B4927" s="9" t="s">
        <v>5353</v>
      </c>
      <c r="C4927" s="13">
        <v>5</v>
      </c>
      <c r="D4927" s="13">
        <v>104</v>
      </c>
      <c r="E4927" s="13">
        <v>0</v>
      </c>
      <c r="F4927" s="13">
        <v>0</v>
      </c>
      <c r="G4927" s="9" t="s">
        <v>5354</v>
      </c>
      <c r="H4927" s="13">
        <v>0</v>
      </c>
      <c r="I4927" s="13"/>
      <c r="J4927" s="9" t="s">
        <v>1074</v>
      </c>
      <c r="K4927" s="9"/>
      <c r="L4927" s="9"/>
      <c r="M4927" s="13"/>
      <c r="N4927" s="13"/>
      <c r="O4927" s="9"/>
      <c r="P4927" s="13"/>
      <c r="Q4927" s="13">
        <v>1</v>
      </c>
      <c r="R4927" s="9" t="s">
        <v>5000</v>
      </c>
      <c r="S4927" s="9" t="s">
        <v>2303</v>
      </c>
      <c r="T4927" s="9" t="s">
        <v>42</v>
      </c>
      <c r="U4927" s="13">
        <v>168000</v>
      </c>
      <c r="V4927" s="13">
        <v>2015</v>
      </c>
      <c r="W4927" s="13">
        <v>0</v>
      </c>
      <c r="X4927" s="13">
        <v>6.5</v>
      </c>
      <c r="Y4927" s="13"/>
      <c r="Z4927" s="14">
        <v>34</v>
      </c>
    </row>
    <row r="4928" spans="1:26" x14ac:dyDescent="0.25">
      <c r="A4928" s="5" t="s">
        <v>20</v>
      </c>
      <c r="B4928" s="6" t="s">
        <v>4923</v>
      </c>
      <c r="C4928" s="11">
        <v>242</v>
      </c>
      <c r="D4928" s="11">
        <v>92</v>
      </c>
      <c r="E4928" s="11">
        <v>135</v>
      </c>
      <c r="F4928" s="11">
        <v>259</v>
      </c>
      <c r="G4928" s="6" t="s">
        <v>2372</v>
      </c>
      <c r="H4928" s="11">
        <v>574</v>
      </c>
      <c r="I4928" s="11">
        <v>1316074</v>
      </c>
      <c r="J4928" s="6" t="s">
        <v>1074</v>
      </c>
      <c r="K4928" s="6" t="s">
        <v>4459</v>
      </c>
      <c r="L4928" s="6" t="s">
        <v>2970</v>
      </c>
      <c r="M4928" s="11"/>
      <c r="N4928" s="11"/>
      <c r="O4928" s="6"/>
      <c r="P4928" s="11"/>
      <c r="Q4928" s="11">
        <v>228</v>
      </c>
      <c r="R4928" s="6" t="s">
        <v>25</v>
      </c>
      <c r="S4928" s="6" t="s">
        <v>26</v>
      </c>
      <c r="T4928" s="6" t="s">
        <v>27</v>
      </c>
      <c r="U4928" s="11">
        <v>100000</v>
      </c>
      <c r="V4928" s="11">
        <v>2011</v>
      </c>
      <c r="W4928" s="11">
        <v>399</v>
      </c>
      <c r="X4928" s="11">
        <v>7</v>
      </c>
      <c r="Y4928" s="11">
        <v>1.85</v>
      </c>
      <c r="Z4928" s="12">
        <v>21000</v>
      </c>
    </row>
    <row r="4929" spans="1:26" x14ac:dyDescent="0.25">
      <c r="A4929" s="8" t="s">
        <v>20</v>
      </c>
      <c r="B4929" s="9" t="s">
        <v>4522</v>
      </c>
      <c r="C4929" s="13">
        <v>48</v>
      </c>
      <c r="D4929" s="13">
        <v>108</v>
      </c>
      <c r="E4929" s="13">
        <v>14</v>
      </c>
      <c r="F4929" s="13">
        <v>826</v>
      </c>
      <c r="G4929" s="9" t="s">
        <v>2083</v>
      </c>
      <c r="H4929" s="13">
        <v>2000</v>
      </c>
      <c r="I4929" s="13"/>
      <c r="J4929" s="9" t="s">
        <v>2604</v>
      </c>
      <c r="K4929" s="9"/>
      <c r="L4929" s="9"/>
      <c r="M4929" s="13"/>
      <c r="N4929" s="13"/>
      <c r="O4929" s="9"/>
      <c r="P4929" s="13"/>
      <c r="Q4929" s="13">
        <v>28</v>
      </c>
      <c r="R4929" s="9" t="s">
        <v>25</v>
      </c>
      <c r="S4929" s="9" t="s">
        <v>26</v>
      </c>
      <c r="T4929" s="9" t="s">
        <v>249</v>
      </c>
      <c r="U4929" s="13"/>
      <c r="V4929" s="13">
        <v>2014</v>
      </c>
      <c r="W4929" s="13">
        <v>1000</v>
      </c>
      <c r="X4929" s="13">
        <v>5.8</v>
      </c>
      <c r="Y4929" s="13"/>
      <c r="Z4929" s="14">
        <v>0</v>
      </c>
    </row>
    <row r="4930" spans="1:26" x14ac:dyDescent="0.25">
      <c r="A4930" s="5" t="s">
        <v>20</v>
      </c>
      <c r="B4930" s="6" t="s">
        <v>5355</v>
      </c>
      <c r="C4930" s="11">
        <v>38</v>
      </c>
      <c r="D4930" s="11">
        <v>97</v>
      </c>
      <c r="E4930" s="11">
        <v>101</v>
      </c>
      <c r="F4930" s="11">
        <v>101</v>
      </c>
      <c r="G4930" s="6" t="s">
        <v>2400</v>
      </c>
      <c r="H4930" s="11">
        <v>982</v>
      </c>
      <c r="I4930" s="11">
        <v>15180000</v>
      </c>
      <c r="J4930" s="6" t="s">
        <v>5507</v>
      </c>
      <c r="K4930" s="6" t="s">
        <v>1074</v>
      </c>
      <c r="L4930" s="6" t="s">
        <v>2604</v>
      </c>
      <c r="M4930" s="11"/>
      <c r="N4930" s="11"/>
      <c r="O4930" s="6"/>
      <c r="P4930" s="11"/>
      <c r="Q4930" s="11">
        <v>50</v>
      </c>
      <c r="R4930" s="6" t="s">
        <v>25</v>
      </c>
      <c r="S4930" s="6" t="s">
        <v>26</v>
      </c>
      <c r="T4930" s="6" t="s">
        <v>249</v>
      </c>
      <c r="U4930" s="11">
        <v>500000</v>
      </c>
      <c r="V4930" s="11">
        <v>1971</v>
      </c>
      <c r="W4930" s="11">
        <v>535</v>
      </c>
      <c r="X4930" s="11">
        <v>5.5</v>
      </c>
      <c r="Y4930" s="11">
        <v>1.37</v>
      </c>
      <c r="Z4930" s="12">
        <v>566</v>
      </c>
    </row>
    <row r="4931" spans="1:26" x14ac:dyDescent="0.25">
      <c r="A4931" s="8" t="s">
        <v>20</v>
      </c>
      <c r="B4931" s="9" t="s">
        <v>5356</v>
      </c>
      <c r="C4931" s="13"/>
      <c r="D4931" s="13">
        <v>109</v>
      </c>
      <c r="E4931" s="13">
        <v>0</v>
      </c>
      <c r="F4931" s="13">
        <v>26</v>
      </c>
      <c r="G4931" s="9" t="s">
        <v>5357</v>
      </c>
      <c r="H4931" s="13">
        <v>270</v>
      </c>
      <c r="I4931" s="13"/>
      <c r="J4931" s="9" t="s">
        <v>1074</v>
      </c>
      <c r="K4931" s="9"/>
      <c r="L4931" s="9"/>
      <c r="M4931" s="13"/>
      <c r="N4931" s="13"/>
      <c r="O4931" s="9"/>
      <c r="P4931" s="13"/>
      <c r="Q4931" s="13"/>
      <c r="R4931" s="9" t="s">
        <v>25</v>
      </c>
      <c r="S4931" s="9" t="s">
        <v>26</v>
      </c>
      <c r="T4931" s="9" t="s">
        <v>42</v>
      </c>
      <c r="U4931" s="13">
        <v>200000</v>
      </c>
      <c r="V4931" s="13">
        <v>2014</v>
      </c>
      <c r="W4931" s="13">
        <v>54</v>
      </c>
      <c r="X4931" s="13">
        <v>7</v>
      </c>
      <c r="Y4931" s="13"/>
      <c r="Z4931" s="14">
        <v>65</v>
      </c>
    </row>
    <row r="4932" spans="1:26" x14ac:dyDescent="0.25">
      <c r="A4932" s="5" t="s">
        <v>20</v>
      </c>
      <c r="B4932" s="6" t="s">
        <v>866</v>
      </c>
      <c r="C4932" s="11">
        <v>91</v>
      </c>
      <c r="D4932" s="11">
        <v>78</v>
      </c>
      <c r="E4932" s="11">
        <v>56</v>
      </c>
      <c r="F4932" s="11">
        <v>184</v>
      </c>
      <c r="G4932" s="6" t="s">
        <v>484</v>
      </c>
      <c r="H4932" s="11">
        <v>376</v>
      </c>
      <c r="I4932" s="11">
        <v>2882062</v>
      </c>
      <c r="J4932" s="6" t="s">
        <v>599</v>
      </c>
      <c r="K4932" s="6" t="s">
        <v>1074</v>
      </c>
      <c r="L4932" s="6" t="s">
        <v>4459</v>
      </c>
      <c r="M4932" s="11"/>
      <c r="N4932" s="11"/>
      <c r="O4932" s="6"/>
      <c r="P4932" s="11"/>
      <c r="Q4932" s="11">
        <v>101</v>
      </c>
      <c r="R4932" s="6" t="s">
        <v>25</v>
      </c>
      <c r="S4932" s="6" t="s">
        <v>26</v>
      </c>
      <c r="T4932" s="6" t="s">
        <v>27</v>
      </c>
      <c r="U4932" s="11">
        <v>150000</v>
      </c>
      <c r="V4932" s="11">
        <v>2000</v>
      </c>
      <c r="W4932" s="11">
        <v>346</v>
      </c>
      <c r="X4932" s="11">
        <v>6.3</v>
      </c>
      <c r="Y4932" s="11">
        <v>1.85</v>
      </c>
      <c r="Z4932" s="12">
        <v>132</v>
      </c>
    </row>
    <row r="4933" spans="1:26" x14ac:dyDescent="0.25">
      <c r="A4933" s="8" t="s">
        <v>20</v>
      </c>
      <c r="B4933" s="9" t="s">
        <v>3742</v>
      </c>
      <c r="C4933" s="13">
        <v>232</v>
      </c>
      <c r="D4933" s="13">
        <v>85</v>
      </c>
      <c r="E4933" s="13">
        <v>109</v>
      </c>
      <c r="F4933" s="13">
        <v>18</v>
      </c>
      <c r="G4933" s="9" t="s">
        <v>5358</v>
      </c>
      <c r="H4933" s="13">
        <v>200</v>
      </c>
      <c r="I4933" s="13">
        <v>9437933</v>
      </c>
      <c r="J4933" s="9" t="s">
        <v>1074</v>
      </c>
      <c r="K4933" s="9" t="s">
        <v>2909</v>
      </c>
      <c r="L4933" s="9" t="s">
        <v>4459</v>
      </c>
      <c r="M4933" s="13"/>
      <c r="N4933" s="13"/>
      <c r="O4933" s="9"/>
      <c r="P4933" s="13"/>
      <c r="Q4933" s="13">
        <v>329</v>
      </c>
      <c r="R4933" s="9" t="s">
        <v>25</v>
      </c>
      <c r="S4933" s="9" t="s">
        <v>2130</v>
      </c>
      <c r="T4933" s="9" t="s">
        <v>249</v>
      </c>
      <c r="U4933" s="13">
        <v>180000</v>
      </c>
      <c r="V4933" s="13">
        <v>2007</v>
      </c>
      <c r="W4933" s="13">
        <v>96</v>
      </c>
      <c r="X4933" s="13">
        <v>7.9</v>
      </c>
      <c r="Y4933" s="13">
        <v>1.85</v>
      </c>
      <c r="Z4933" s="14">
        <v>26000</v>
      </c>
    </row>
    <row r="4934" spans="1:26" x14ac:dyDescent="0.25">
      <c r="A4934" s="5" t="s">
        <v>309</v>
      </c>
      <c r="B4934" s="6" t="s">
        <v>5359</v>
      </c>
      <c r="C4934" s="11">
        <v>18</v>
      </c>
      <c r="D4934" s="11">
        <v>88</v>
      </c>
      <c r="E4934" s="11">
        <v>14</v>
      </c>
      <c r="F4934" s="11">
        <v>3</v>
      </c>
      <c r="G4934" s="6" t="s">
        <v>5360</v>
      </c>
      <c r="H4934" s="11">
        <v>142</v>
      </c>
      <c r="I4934" s="11">
        <v>110720</v>
      </c>
      <c r="J4934" s="6" t="s">
        <v>599</v>
      </c>
      <c r="K4934" s="6"/>
      <c r="L4934" s="6"/>
      <c r="M4934" s="11"/>
      <c r="N4934" s="11"/>
      <c r="O4934" s="6"/>
      <c r="P4934" s="11"/>
      <c r="Q4934" s="11">
        <v>22</v>
      </c>
      <c r="R4934" s="6" t="s">
        <v>25</v>
      </c>
      <c r="S4934" s="6" t="s">
        <v>26</v>
      </c>
      <c r="T4934" s="6" t="s">
        <v>42</v>
      </c>
      <c r="U4934" s="11">
        <v>1200000</v>
      </c>
      <c r="V4934" s="11">
        <v>1999</v>
      </c>
      <c r="W4934" s="11">
        <v>23</v>
      </c>
      <c r="X4934" s="11">
        <v>7.3</v>
      </c>
      <c r="Y4934" s="11"/>
      <c r="Z4934" s="12">
        <v>73</v>
      </c>
    </row>
    <row r="4935" spans="1:26" x14ac:dyDescent="0.25">
      <c r="A4935" s="8" t="s">
        <v>20</v>
      </c>
      <c r="B4935" s="9" t="s">
        <v>5361</v>
      </c>
      <c r="C4935" s="13">
        <v>29</v>
      </c>
      <c r="D4935" s="13">
        <v>93</v>
      </c>
      <c r="E4935" s="13">
        <v>0</v>
      </c>
      <c r="F4935" s="13">
        <v>2</v>
      </c>
      <c r="G4935" s="9" t="s">
        <v>5362</v>
      </c>
      <c r="H4935" s="13">
        <v>58</v>
      </c>
      <c r="I4935" s="13">
        <v>155984</v>
      </c>
      <c r="J4935" s="9" t="s">
        <v>41</v>
      </c>
      <c r="K4935" s="9"/>
      <c r="L4935" s="9"/>
      <c r="M4935" s="13"/>
      <c r="N4935" s="13"/>
      <c r="O4935" s="9"/>
      <c r="P4935" s="13"/>
      <c r="Q4935" s="13">
        <v>9</v>
      </c>
      <c r="R4935" s="9" t="s">
        <v>25</v>
      </c>
      <c r="S4935" s="9" t="s">
        <v>26</v>
      </c>
      <c r="T4935" s="9" t="s">
        <v>1602</v>
      </c>
      <c r="U4935" s="13">
        <v>160000</v>
      </c>
      <c r="V4935" s="13">
        <v>2009</v>
      </c>
      <c r="W4935" s="13">
        <v>2</v>
      </c>
      <c r="X4935" s="13">
        <v>7.4</v>
      </c>
      <c r="Y4935" s="13">
        <v>1.85</v>
      </c>
      <c r="Z4935" s="14">
        <v>0</v>
      </c>
    </row>
    <row r="4936" spans="1:26" x14ac:dyDescent="0.25">
      <c r="A4936" s="5" t="s">
        <v>20</v>
      </c>
      <c r="B4936" s="6" t="s">
        <v>5363</v>
      </c>
      <c r="C4936" s="11">
        <v>44</v>
      </c>
      <c r="D4936" s="11">
        <v>86</v>
      </c>
      <c r="E4936" s="11">
        <v>6</v>
      </c>
      <c r="F4936" s="11">
        <v>115</v>
      </c>
      <c r="G4936" s="6" t="s">
        <v>5364</v>
      </c>
      <c r="H4936" s="11">
        <v>498</v>
      </c>
      <c r="I4936" s="11"/>
      <c r="J4936" s="6" t="s">
        <v>1786</v>
      </c>
      <c r="K4936" s="6"/>
      <c r="L4936" s="6"/>
      <c r="M4936" s="11"/>
      <c r="N4936" s="11"/>
      <c r="O4936" s="6"/>
      <c r="P4936" s="11"/>
      <c r="Q4936" s="11">
        <v>27</v>
      </c>
      <c r="R4936" s="6" t="s">
        <v>25</v>
      </c>
      <c r="S4936" s="6" t="s">
        <v>34</v>
      </c>
      <c r="T4936" s="6" t="s">
        <v>42</v>
      </c>
      <c r="U4936" s="11"/>
      <c r="V4936" s="11">
        <v>2012</v>
      </c>
      <c r="W4936" s="11">
        <v>204</v>
      </c>
      <c r="X4936" s="11">
        <v>5.4</v>
      </c>
      <c r="Y4936" s="11">
        <v>2.35</v>
      </c>
      <c r="Z4936" s="12">
        <v>0</v>
      </c>
    </row>
    <row r="4937" spans="1:26" x14ac:dyDescent="0.25">
      <c r="A4937" s="8" t="s">
        <v>20</v>
      </c>
      <c r="B4937" s="9" t="s">
        <v>5365</v>
      </c>
      <c r="C4937" s="13">
        <v>2</v>
      </c>
      <c r="D4937" s="13">
        <v>98</v>
      </c>
      <c r="E4937" s="13">
        <v>0</v>
      </c>
      <c r="F4937" s="13">
        <v>21</v>
      </c>
      <c r="G4937" s="9" t="s">
        <v>5366</v>
      </c>
      <c r="H4937" s="13">
        <v>52</v>
      </c>
      <c r="I4937" s="13"/>
      <c r="J4937" s="9" t="s">
        <v>497</v>
      </c>
      <c r="K4937" s="9" t="s">
        <v>1074</v>
      </c>
      <c r="L4937" s="9" t="s">
        <v>5506</v>
      </c>
      <c r="M4937" s="13"/>
      <c r="N4937" s="13"/>
      <c r="O4937" s="9"/>
      <c r="P4937" s="13"/>
      <c r="Q4937" s="13">
        <v>1</v>
      </c>
      <c r="R4937" s="9" t="s">
        <v>25</v>
      </c>
      <c r="S4937" s="9" t="s">
        <v>26</v>
      </c>
      <c r="T4937" s="9" t="s">
        <v>27</v>
      </c>
      <c r="U4937" s="13"/>
      <c r="V4937" s="13">
        <v>2015</v>
      </c>
      <c r="W4937" s="13">
        <v>36</v>
      </c>
      <c r="X4937" s="13">
        <v>7.1</v>
      </c>
      <c r="Y4937" s="13"/>
      <c r="Z4937" s="14">
        <v>197</v>
      </c>
    </row>
    <row r="4938" spans="1:26" x14ac:dyDescent="0.25">
      <c r="A4938" s="5" t="s">
        <v>20</v>
      </c>
      <c r="B4938" s="6" t="s">
        <v>2003</v>
      </c>
      <c r="C4938" s="11">
        <v>277</v>
      </c>
      <c r="D4938" s="11">
        <v>88</v>
      </c>
      <c r="E4938" s="11">
        <v>365</v>
      </c>
      <c r="F4938" s="11">
        <v>177</v>
      </c>
      <c r="G4938" s="6" t="s">
        <v>3614</v>
      </c>
      <c r="H4938" s="11">
        <v>383</v>
      </c>
      <c r="I4938" s="11">
        <v>30859000</v>
      </c>
      <c r="J4938" s="6" t="s">
        <v>1786</v>
      </c>
      <c r="K4938" s="6" t="s">
        <v>2604</v>
      </c>
      <c r="L4938" s="6"/>
      <c r="M4938" s="11"/>
      <c r="N4938" s="11"/>
      <c r="O4938" s="6"/>
      <c r="P4938" s="11"/>
      <c r="Q4938" s="11">
        <v>826</v>
      </c>
      <c r="R4938" s="6" t="s">
        <v>25</v>
      </c>
      <c r="S4938" s="6" t="s">
        <v>26</v>
      </c>
      <c r="T4938" s="6" t="s">
        <v>249</v>
      </c>
      <c r="U4938" s="11">
        <v>83532</v>
      </c>
      <c r="V4938" s="11">
        <v>1974</v>
      </c>
      <c r="W4938" s="11">
        <v>371</v>
      </c>
      <c r="X4938" s="11">
        <v>7.5</v>
      </c>
      <c r="Y4938" s="11">
        <v>1.85</v>
      </c>
      <c r="Z4938" s="12">
        <v>0</v>
      </c>
    </row>
    <row r="4939" spans="1:26" x14ac:dyDescent="0.25">
      <c r="A4939" s="8" t="s">
        <v>20</v>
      </c>
      <c r="B4939" s="9" t="s">
        <v>680</v>
      </c>
      <c r="C4939" s="13">
        <v>43</v>
      </c>
      <c r="D4939" s="13">
        <v>25</v>
      </c>
      <c r="E4939" s="13">
        <v>36</v>
      </c>
      <c r="F4939" s="13">
        <v>27</v>
      </c>
      <c r="G4939" s="9" t="s">
        <v>680</v>
      </c>
      <c r="H4939" s="13">
        <v>39</v>
      </c>
      <c r="I4939" s="13"/>
      <c r="J4939" s="9" t="s">
        <v>2809</v>
      </c>
      <c r="K4939" s="9" t="s">
        <v>599</v>
      </c>
      <c r="L4939" s="9" t="s">
        <v>4118</v>
      </c>
      <c r="M4939" s="13"/>
      <c r="N4939" s="13"/>
      <c r="O4939" s="9"/>
      <c r="P4939" s="13"/>
      <c r="Q4939" s="13">
        <v>126</v>
      </c>
      <c r="R4939" s="9" t="s">
        <v>25</v>
      </c>
      <c r="S4939" s="9" t="s">
        <v>26</v>
      </c>
      <c r="T4939" s="9" t="s">
        <v>913</v>
      </c>
      <c r="U4939" s="13">
        <v>150000</v>
      </c>
      <c r="V4939" s="13">
        <v>1965</v>
      </c>
      <c r="W4939" s="13">
        <v>36</v>
      </c>
      <c r="X4939" s="13">
        <v>8.4</v>
      </c>
      <c r="Y4939" s="13">
        <v>1.33</v>
      </c>
      <c r="Z4939" s="14">
        <v>0</v>
      </c>
    </row>
    <row r="4940" spans="1:26" x14ac:dyDescent="0.25">
      <c r="A4940" s="5" t="s">
        <v>20</v>
      </c>
      <c r="B4940" s="6" t="s">
        <v>5367</v>
      </c>
      <c r="C4940" s="11">
        <v>5</v>
      </c>
      <c r="D4940" s="11">
        <v>72</v>
      </c>
      <c r="E4940" s="11">
        <v>0</v>
      </c>
      <c r="F4940" s="11">
        <v>0</v>
      </c>
      <c r="G4940" s="6" t="s">
        <v>5368</v>
      </c>
      <c r="H4940" s="11">
        <v>0</v>
      </c>
      <c r="I4940" s="11">
        <v>4914</v>
      </c>
      <c r="J4940" s="6" t="s">
        <v>378</v>
      </c>
      <c r="K4940" s="6" t="s">
        <v>41</v>
      </c>
      <c r="L4940" s="6"/>
      <c r="M4940" s="11"/>
      <c r="N4940" s="11"/>
      <c r="O4940" s="6"/>
      <c r="P4940" s="11"/>
      <c r="Q4940" s="11">
        <v>2</v>
      </c>
      <c r="R4940" s="6" t="s">
        <v>25</v>
      </c>
      <c r="S4940" s="6" t="s">
        <v>26</v>
      </c>
      <c r="T4940" s="6" t="s">
        <v>42</v>
      </c>
      <c r="U4940" s="11">
        <v>150000</v>
      </c>
      <c r="V4940" s="11">
        <v>2015</v>
      </c>
      <c r="W4940" s="11">
        <v>0</v>
      </c>
      <c r="X4940" s="11">
        <v>7</v>
      </c>
      <c r="Y4940" s="11"/>
      <c r="Z4940" s="12">
        <v>215</v>
      </c>
    </row>
    <row r="4941" spans="1:26" x14ac:dyDescent="0.25">
      <c r="A4941" s="8" t="s">
        <v>309</v>
      </c>
      <c r="B4941" s="9" t="s">
        <v>5369</v>
      </c>
      <c r="C4941" s="13">
        <v>16</v>
      </c>
      <c r="D4941" s="13">
        <v>66</v>
      </c>
      <c r="E4941" s="13">
        <v>4</v>
      </c>
      <c r="F4941" s="13">
        <v>232</v>
      </c>
      <c r="G4941" s="9" t="s">
        <v>5370</v>
      </c>
      <c r="H4941" s="13">
        <v>502</v>
      </c>
      <c r="I4941" s="13"/>
      <c r="J4941" s="9" t="s">
        <v>41</v>
      </c>
      <c r="K4941" s="9"/>
      <c r="L4941" s="9"/>
      <c r="M4941" s="13"/>
      <c r="N4941" s="13"/>
      <c r="O4941" s="9"/>
      <c r="P4941" s="13"/>
      <c r="Q4941" s="13">
        <v>9</v>
      </c>
      <c r="R4941" s="9" t="s">
        <v>25</v>
      </c>
      <c r="S4941" s="9" t="s">
        <v>26</v>
      </c>
      <c r="T4941" s="9" t="s">
        <v>42</v>
      </c>
      <c r="U4941" s="13">
        <v>150000</v>
      </c>
      <c r="V4941" s="13">
        <v>2013</v>
      </c>
      <c r="W4941" s="13">
        <v>366</v>
      </c>
      <c r="X4941" s="13">
        <v>5.3</v>
      </c>
      <c r="Y4941" s="13"/>
      <c r="Z4941" s="14">
        <v>207</v>
      </c>
    </row>
    <row r="4942" spans="1:26" x14ac:dyDescent="0.25">
      <c r="A4942" s="5" t="s">
        <v>20</v>
      </c>
      <c r="B4942" s="6" t="s">
        <v>5371</v>
      </c>
      <c r="C4942" s="11">
        <v>18</v>
      </c>
      <c r="D4942" s="11">
        <v>80</v>
      </c>
      <c r="E4942" s="11">
        <v>0</v>
      </c>
      <c r="F4942" s="11">
        <v>0</v>
      </c>
      <c r="G4942" s="6" t="s">
        <v>5372</v>
      </c>
      <c r="H4942" s="11">
        <v>0</v>
      </c>
      <c r="I4942" s="11">
        <v>5858</v>
      </c>
      <c r="J4942" s="6" t="s">
        <v>41</v>
      </c>
      <c r="K4942" s="6"/>
      <c r="L4942" s="6"/>
      <c r="M4942" s="11"/>
      <c r="N4942" s="11"/>
      <c r="O4942" s="6"/>
      <c r="P4942" s="11"/>
      <c r="Q4942" s="11">
        <v>2</v>
      </c>
      <c r="R4942" s="6" t="s">
        <v>25</v>
      </c>
      <c r="S4942" s="6" t="s">
        <v>26</v>
      </c>
      <c r="T4942" s="6" t="s">
        <v>42</v>
      </c>
      <c r="U4942" s="11">
        <v>150000</v>
      </c>
      <c r="V4942" s="11">
        <v>2014</v>
      </c>
      <c r="W4942" s="11">
        <v>0</v>
      </c>
      <c r="X4942" s="11">
        <v>7.1</v>
      </c>
      <c r="Y4942" s="11"/>
      <c r="Z4942" s="12">
        <v>116</v>
      </c>
    </row>
    <row r="4943" spans="1:26" x14ac:dyDescent="0.25">
      <c r="A4943" s="8" t="s">
        <v>20</v>
      </c>
      <c r="B4943" s="9" t="s">
        <v>1183</v>
      </c>
      <c r="C4943" s="13">
        <v>40</v>
      </c>
      <c r="D4943" s="13">
        <v>91</v>
      </c>
      <c r="E4943" s="13">
        <v>909</v>
      </c>
      <c r="F4943" s="13">
        <v>42</v>
      </c>
      <c r="G4943" s="9" t="s">
        <v>5373</v>
      </c>
      <c r="H4943" s="13">
        <v>909</v>
      </c>
      <c r="I4943" s="13">
        <v>6706368</v>
      </c>
      <c r="J4943" s="9" t="s">
        <v>41</v>
      </c>
      <c r="K4943" s="9"/>
      <c r="L4943" s="9"/>
      <c r="M4943" s="13"/>
      <c r="N4943" s="13"/>
      <c r="O4943" s="9"/>
      <c r="P4943" s="13"/>
      <c r="Q4943" s="13">
        <v>133</v>
      </c>
      <c r="R4943" s="9" t="s">
        <v>25</v>
      </c>
      <c r="S4943" s="9" t="s">
        <v>26</v>
      </c>
      <c r="T4943" s="9" t="s">
        <v>249</v>
      </c>
      <c r="U4943" s="13">
        <v>160000</v>
      </c>
      <c r="V4943" s="13">
        <v>1989</v>
      </c>
      <c r="W4943" s="13">
        <v>91</v>
      </c>
      <c r="X4943" s="13">
        <v>7.5</v>
      </c>
      <c r="Y4943" s="13">
        <v>1.66</v>
      </c>
      <c r="Z4943" s="14">
        <v>667</v>
      </c>
    </row>
    <row r="4944" spans="1:26" x14ac:dyDescent="0.25">
      <c r="A4944" s="5" t="s">
        <v>20</v>
      </c>
      <c r="B4944" s="6" t="s">
        <v>3288</v>
      </c>
      <c r="C4944" s="11">
        <v>130</v>
      </c>
      <c r="D4944" s="11">
        <v>93</v>
      </c>
      <c r="E4944" s="11">
        <v>261</v>
      </c>
      <c r="F4944" s="11">
        <v>697</v>
      </c>
      <c r="G4944" s="6" t="s">
        <v>613</v>
      </c>
      <c r="H4944" s="11">
        <v>783</v>
      </c>
      <c r="I4944" s="11"/>
      <c r="J4944" s="6" t="s">
        <v>478</v>
      </c>
      <c r="K4944" s="6" t="s">
        <v>1786</v>
      </c>
      <c r="L4944" s="6" t="s">
        <v>2604</v>
      </c>
      <c r="M4944" s="11"/>
      <c r="N4944" s="11"/>
      <c r="O4944" s="6"/>
      <c r="P4944" s="11"/>
      <c r="Q4944" s="11">
        <v>106</v>
      </c>
      <c r="R4944" s="6" t="s">
        <v>25</v>
      </c>
      <c r="S4944" s="6" t="s">
        <v>26</v>
      </c>
      <c r="T4944" s="6" t="s">
        <v>249</v>
      </c>
      <c r="U4944" s="11">
        <v>18000000</v>
      </c>
      <c r="V4944" s="11">
        <v>1982</v>
      </c>
      <c r="W4944" s="11">
        <v>782</v>
      </c>
      <c r="X4944" s="11">
        <v>6.1</v>
      </c>
      <c r="Y4944" s="11">
        <v>1.85</v>
      </c>
      <c r="Z4944" s="12">
        <v>0</v>
      </c>
    </row>
    <row r="4945" spans="1:26" x14ac:dyDescent="0.25">
      <c r="A4945" s="8" t="s">
        <v>20</v>
      </c>
      <c r="B4945" s="9" t="s">
        <v>5374</v>
      </c>
      <c r="C4945" s="13">
        <v>3</v>
      </c>
      <c r="D4945" s="13">
        <v>89</v>
      </c>
      <c r="E4945" s="13">
        <v>0</v>
      </c>
      <c r="F4945" s="13">
        <v>163</v>
      </c>
      <c r="G4945" s="9" t="s">
        <v>5375</v>
      </c>
      <c r="H4945" s="13">
        <v>196</v>
      </c>
      <c r="I4945" s="13"/>
      <c r="J4945" s="9" t="s">
        <v>1074</v>
      </c>
      <c r="K4945" s="9"/>
      <c r="L4945" s="9"/>
      <c r="M4945" s="13"/>
      <c r="N4945" s="13"/>
      <c r="O4945" s="9"/>
      <c r="P4945" s="13"/>
      <c r="Q4945" s="13">
        <v>3</v>
      </c>
      <c r="R4945" s="9" t="s">
        <v>25</v>
      </c>
      <c r="S4945" s="9" t="s">
        <v>26</v>
      </c>
      <c r="T4945" s="9" t="s">
        <v>249</v>
      </c>
      <c r="U4945" s="13">
        <v>125000</v>
      </c>
      <c r="V4945" s="13">
        <v>2014</v>
      </c>
      <c r="W4945" s="13">
        <v>180</v>
      </c>
      <c r="X4945" s="13">
        <v>7.2</v>
      </c>
      <c r="Y4945" s="13"/>
      <c r="Z4945" s="14">
        <v>72</v>
      </c>
    </row>
    <row r="4946" spans="1:26" x14ac:dyDescent="0.25">
      <c r="A4946" s="5" t="s">
        <v>20</v>
      </c>
      <c r="B4946" s="6" t="s">
        <v>3881</v>
      </c>
      <c r="C4946" s="11">
        <v>136</v>
      </c>
      <c r="D4946" s="11">
        <v>85</v>
      </c>
      <c r="E4946" s="11">
        <v>129</v>
      </c>
      <c r="F4946" s="11">
        <v>100</v>
      </c>
      <c r="G4946" s="6" t="s">
        <v>4570</v>
      </c>
      <c r="H4946" s="11">
        <v>120</v>
      </c>
      <c r="I4946" s="11">
        <v>405614</v>
      </c>
      <c r="J4946" s="6" t="s">
        <v>1074</v>
      </c>
      <c r="K4946" s="6" t="s">
        <v>5505</v>
      </c>
      <c r="L4946" s="6" t="s">
        <v>2970</v>
      </c>
      <c r="M4946" s="11" t="s">
        <v>2604</v>
      </c>
      <c r="N4946" s="11"/>
      <c r="O4946" s="6"/>
      <c r="P4946" s="11"/>
      <c r="Q4946" s="11">
        <v>69</v>
      </c>
      <c r="R4946" s="6" t="s">
        <v>25</v>
      </c>
      <c r="S4946" s="6" t="s">
        <v>26</v>
      </c>
      <c r="T4946" s="6" t="s">
        <v>249</v>
      </c>
      <c r="U4946" s="11"/>
      <c r="V4946" s="11">
        <v>2011</v>
      </c>
      <c r="W4946" s="11">
        <v>119</v>
      </c>
      <c r="X4946" s="11">
        <v>6.7</v>
      </c>
      <c r="Y4946" s="11">
        <v>1.85</v>
      </c>
      <c r="Z4946" s="12">
        <v>0</v>
      </c>
    </row>
    <row r="4947" spans="1:26" x14ac:dyDescent="0.25">
      <c r="A4947" s="8" t="s">
        <v>20</v>
      </c>
      <c r="B4947" s="9" t="s">
        <v>5376</v>
      </c>
      <c r="C4947" s="13"/>
      <c r="D4947" s="13">
        <v>62</v>
      </c>
      <c r="E4947" s="13">
        <v>58</v>
      </c>
      <c r="F4947" s="13"/>
      <c r="G4947" s="9" t="s">
        <v>42</v>
      </c>
      <c r="H4947" s="13"/>
      <c r="I4947" s="13"/>
      <c r="J4947" s="9" t="s">
        <v>41</v>
      </c>
      <c r="K4947" s="9" t="s">
        <v>4118</v>
      </c>
      <c r="L4947" s="9"/>
      <c r="M4947" s="13"/>
      <c r="N4947" s="13"/>
      <c r="O4947" s="9"/>
      <c r="P4947" s="13"/>
      <c r="Q4947" s="13"/>
      <c r="R4947" s="9" t="s">
        <v>3691</v>
      </c>
      <c r="S4947" s="9" t="s">
        <v>5377</v>
      </c>
      <c r="T4947" s="9" t="s">
        <v>42</v>
      </c>
      <c r="U4947" s="13">
        <v>125000</v>
      </c>
      <c r="V4947" s="13">
        <v>2013</v>
      </c>
      <c r="W4947" s="13"/>
      <c r="X4947" s="13">
        <v>8.1999999999999993</v>
      </c>
      <c r="Y4947" s="13"/>
      <c r="Z4947" s="14">
        <v>54</v>
      </c>
    </row>
    <row r="4948" spans="1:26" x14ac:dyDescent="0.25">
      <c r="A4948" s="5" t="s">
        <v>20</v>
      </c>
      <c r="B4948" s="6" t="s">
        <v>5378</v>
      </c>
      <c r="C4948" s="11">
        <v>12</v>
      </c>
      <c r="D4948" s="11">
        <v>90</v>
      </c>
      <c r="E4948" s="11">
        <v>0</v>
      </c>
      <c r="F4948" s="11"/>
      <c r="G4948" s="6" t="s">
        <v>42</v>
      </c>
      <c r="H4948" s="11"/>
      <c r="I4948" s="11"/>
      <c r="J4948" s="6" t="s">
        <v>41</v>
      </c>
      <c r="K4948" s="6" t="s">
        <v>5508</v>
      </c>
      <c r="L4948" s="6"/>
      <c r="M4948" s="11"/>
      <c r="N4948" s="11"/>
      <c r="O4948" s="6"/>
      <c r="P4948" s="11"/>
      <c r="Q4948" s="11">
        <v>7</v>
      </c>
      <c r="R4948" s="6" t="s">
        <v>25</v>
      </c>
      <c r="S4948" s="6" t="s">
        <v>26</v>
      </c>
      <c r="T4948" s="6" t="s">
        <v>42</v>
      </c>
      <c r="U4948" s="11">
        <v>120000</v>
      </c>
      <c r="V4948" s="11">
        <v>2005</v>
      </c>
      <c r="W4948" s="11"/>
      <c r="X4948" s="11">
        <v>6.6</v>
      </c>
      <c r="Y4948" s="11">
        <v>1.66</v>
      </c>
      <c r="Z4948" s="12">
        <v>14</v>
      </c>
    </row>
    <row r="4949" spans="1:26" x14ac:dyDescent="0.25">
      <c r="A4949" s="8" t="s">
        <v>20</v>
      </c>
      <c r="B4949" s="9" t="s">
        <v>5379</v>
      </c>
      <c r="C4949" s="13">
        <v>171</v>
      </c>
      <c r="D4949" s="13">
        <v>90</v>
      </c>
      <c r="E4949" s="13">
        <v>100</v>
      </c>
      <c r="F4949" s="13">
        <v>9</v>
      </c>
      <c r="G4949" s="9" t="s">
        <v>5380</v>
      </c>
      <c r="H4949" s="13">
        <v>830</v>
      </c>
      <c r="I4949" s="13">
        <v>1573712</v>
      </c>
      <c r="J4949" s="9" t="s">
        <v>599</v>
      </c>
      <c r="K4949" s="9" t="s">
        <v>1074</v>
      </c>
      <c r="L4949" s="9"/>
      <c r="M4949" s="13"/>
      <c r="N4949" s="13"/>
      <c r="O4949" s="9"/>
      <c r="P4949" s="13"/>
      <c r="Q4949" s="13">
        <v>62</v>
      </c>
      <c r="R4949" s="9" t="s">
        <v>25</v>
      </c>
      <c r="S4949" s="9" t="s">
        <v>26</v>
      </c>
      <c r="T4949" s="9" t="s">
        <v>249</v>
      </c>
      <c r="U4949" s="13">
        <v>125000</v>
      </c>
      <c r="V4949" s="13">
        <v>2011</v>
      </c>
      <c r="W4949" s="13">
        <v>128</v>
      </c>
      <c r="X4949" s="13">
        <v>6.7</v>
      </c>
      <c r="Y4949" s="13"/>
      <c r="Z4949" s="14">
        <v>3000</v>
      </c>
    </row>
    <row r="4950" spans="1:26" x14ac:dyDescent="0.25">
      <c r="A4950" s="5" t="s">
        <v>20</v>
      </c>
      <c r="B4950" s="6" t="s">
        <v>5381</v>
      </c>
      <c r="C4950" s="11"/>
      <c r="D4950" s="11" t="s">
        <v>5527</v>
      </c>
      <c r="E4950" s="11">
        <v>0</v>
      </c>
      <c r="F4950" s="11"/>
      <c r="G4950" s="6" t="s">
        <v>5381</v>
      </c>
      <c r="H4950" s="11">
        <v>17</v>
      </c>
      <c r="I4950" s="11"/>
      <c r="J4950" s="6" t="s">
        <v>4459</v>
      </c>
      <c r="K4950" s="6"/>
      <c r="L4950" s="6"/>
      <c r="M4950" s="11"/>
      <c r="N4950" s="11"/>
      <c r="O4950" s="6"/>
      <c r="P4950" s="11"/>
      <c r="Q4950" s="11"/>
      <c r="R4950" s="6" t="s">
        <v>25</v>
      </c>
      <c r="S4950" s="6" t="s">
        <v>26</v>
      </c>
      <c r="T4950" s="6" t="s">
        <v>27</v>
      </c>
      <c r="U4950" s="11">
        <v>125000</v>
      </c>
      <c r="V4950" s="11">
        <v>2015</v>
      </c>
      <c r="W4950" s="11">
        <v>0</v>
      </c>
      <c r="X4950" s="11">
        <v>5.0999999999999996</v>
      </c>
      <c r="Y4950" s="11"/>
      <c r="Z4950" s="12">
        <v>0</v>
      </c>
    </row>
    <row r="4951" spans="1:26" x14ac:dyDescent="0.25">
      <c r="A4951" s="8" t="s">
        <v>20</v>
      </c>
      <c r="B4951" s="9" t="s">
        <v>2241</v>
      </c>
      <c r="C4951" s="13">
        <v>8</v>
      </c>
      <c r="D4951" s="13">
        <v>88</v>
      </c>
      <c r="E4951" s="13">
        <v>686</v>
      </c>
      <c r="F4951" s="13">
        <v>405</v>
      </c>
      <c r="G4951" s="9" t="s">
        <v>2241</v>
      </c>
      <c r="H4951" s="13">
        <v>847</v>
      </c>
      <c r="I4951" s="13"/>
      <c r="J4951" s="9" t="s">
        <v>599</v>
      </c>
      <c r="K4951" s="9"/>
      <c r="L4951" s="9"/>
      <c r="M4951" s="13"/>
      <c r="N4951" s="13"/>
      <c r="O4951" s="9"/>
      <c r="P4951" s="13"/>
      <c r="Q4951" s="13">
        <v>46</v>
      </c>
      <c r="R4951" s="9" t="s">
        <v>25</v>
      </c>
      <c r="S4951" s="9" t="s">
        <v>121</v>
      </c>
      <c r="T4951" s="9" t="s">
        <v>42</v>
      </c>
      <c r="U4951" s="13">
        <v>120000</v>
      </c>
      <c r="V4951" s="13">
        <v>2007</v>
      </c>
      <c r="W4951" s="13">
        <v>686</v>
      </c>
      <c r="X4951" s="13">
        <v>7</v>
      </c>
      <c r="Y4951" s="13">
        <v>1.78</v>
      </c>
      <c r="Z4951" s="14">
        <v>377</v>
      </c>
    </row>
    <row r="4952" spans="1:26" x14ac:dyDescent="0.25">
      <c r="A4952" s="5" t="s">
        <v>20</v>
      </c>
      <c r="B4952" s="6" t="s">
        <v>2241</v>
      </c>
      <c r="C4952" s="11">
        <v>8</v>
      </c>
      <c r="D4952" s="11">
        <v>88</v>
      </c>
      <c r="E4952" s="11">
        <v>686</v>
      </c>
      <c r="F4952" s="11">
        <v>405</v>
      </c>
      <c r="G4952" s="6" t="s">
        <v>2241</v>
      </c>
      <c r="H4952" s="11">
        <v>847</v>
      </c>
      <c r="I4952" s="11"/>
      <c r="J4952" s="6" t="s">
        <v>599</v>
      </c>
      <c r="K4952" s="6"/>
      <c r="L4952" s="6"/>
      <c r="M4952" s="11"/>
      <c r="N4952" s="11"/>
      <c r="O4952" s="6"/>
      <c r="P4952" s="11"/>
      <c r="Q4952" s="11">
        <v>46</v>
      </c>
      <c r="R4952" s="6" t="s">
        <v>25</v>
      </c>
      <c r="S4952" s="6" t="s">
        <v>121</v>
      </c>
      <c r="T4952" s="6" t="s">
        <v>42</v>
      </c>
      <c r="U4952" s="11">
        <v>120000</v>
      </c>
      <c r="V4952" s="11">
        <v>2007</v>
      </c>
      <c r="W4952" s="11">
        <v>686</v>
      </c>
      <c r="X4952" s="11">
        <v>7</v>
      </c>
      <c r="Y4952" s="11">
        <v>1.78</v>
      </c>
      <c r="Z4952" s="12">
        <v>377</v>
      </c>
    </row>
    <row r="4953" spans="1:26" x14ac:dyDescent="0.25">
      <c r="A4953" s="8" t="s">
        <v>309</v>
      </c>
      <c r="B4953" s="9" t="s">
        <v>854</v>
      </c>
      <c r="C4953" s="13">
        <v>284</v>
      </c>
      <c r="D4953" s="13">
        <v>96</v>
      </c>
      <c r="E4953" s="13">
        <v>0</v>
      </c>
      <c r="F4953" s="13">
        <v>56</v>
      </c>
      <c r="G4953" s="9" t="s">
        <v>4193</v>
      </c>
      <c r="H4953" s="13">
        <v>125</v>
      </c>
      <c r="I4953" s="13"/>
      <c r="J4953" s="9" t="s">
        <v>1074</v>
      </c>
      <c r="K4953" s="9" t="s">
        <v>1786</v>
      </c>
      <c r="L4953" s="9" t="s">
        <v>5505</v>
      </c>
      <c r="M4953" s="13"/>
      <c r="N4953" s="13"/>
      <c r="O4953" s="9"/>
      <c r="P4953" s="13"/>
      <c r="Q4953" s="13">
        <v>580</v>
      </c>
      <c r="R4953" s="9" t="s">
        <v>25</v>
      </c>
      <c r="S4953" s="9" t="s">
        <v>26</v>
      </c>
      <c r="T4953" s="9" t="s">
        <v>1602</v>
      </c>
      <c r="U4953" s="13">
        <v>114000</v>
      </c>
      <c r="V4953" s="13">
        <v>1968</v>
      </c>
      <c r="W4953" s="13">
        <v>108</v>
      </c>
      <c r="X4953" s="13">
        <v>8</v>
      </c>
      <c r="Y4953" s="13">
        <v>1.85</v>
      </c>
      <c r="Z4953" s="14">
        <v>0</v>
      </c>
    </row>
    <row r="4954" spans="1:26" x14ac:dyDescent="0.25">
      <c r="A4954" s="5" t="s">
        <v>309</v>
      </c>
      <c r="B4954" s="6" t="s">
        <v>5236</v>
      </c>
      <c r="C4954" s="11">
        <v>36</v>
      </c>
      <c r="D4954" s="11">
        <v>94</v>
      </c>
      <c r="E4954" s="11">
        <v>0</v>
      </c>
      <c r="F4954" s="11">
        <v>5</v>
      </c>
      <c r="G4954" s="6" t="s">
        <v>5382</v>
      </c>
      <c r="H4954" s="11">
        <v>12</v>
      </c>
      <c r="I4954" s="11"/>
      <c r="J4954" s="6" t="s">
        <v>1074</v>
      </c>
      <c r="K4954" s="6"/>
      <c r="L4954" s="6"/>
      <c r="M4954" s="11"/>
      <c r="N4954" s="11"/>
      <c r="O4954" s="6"/>
      <c r="P4954" s="11"/>
      <c r="Q4954" s="11">
        <v>10</v>
      </c>
      <c r="R4954" s="6" t="s">
        <v>537</v>
      </c>
      <c r="S4954" s="6" t="s">
        <v>538</v>
      </c>
      <c r="T4954" s="6" t="s">
        <v>42</v>
      </c>
      <c r="U4954" s="11">
        <v>120000</v>
      </c>
      <c r="V4954" s="11">
        <v>1964</v>
      </c>
      <c r="W4954" s="11">
        <v>7</v>
      </c>
      <c r="X4954" s="11">
        <v>7.4</v>
      </c>
      <c r="Y4954" s="11">
        <v>1.37</v>
      </c>
      <c r="Z4954" s="12">
        <v>187</v>
      </c>
    </row>
    <row r="4955" spans="1:26" x14ac:dyDescent="0.25">
      <c r="A4955" s="8" t="s">
        <v>20</v>
      </c>
      <c r="B4955" s="9" t="s">
        <v>1347</v>
      </c>
      <c r="C4955" s="13">
        <v>21</v>
      </c>
      <c r="D4955" s="13">
        <v>120</v>
      </c>
      <c r="E4955" s="13">
        <v>664</v>
      </c>
      <c r="F4955" s="13">
        <v>400</v>
      </c>
      <c r="G4955" s="9" t="s">
        <v>1347</v>
      </c>
      <c r="H4955" s="13">
        <v>990</v>
      </c>
      <c r="I4955" s="13"/>
      <c r="J4955" s="9" t="s">
        <v>3170</v>
      </c>
      <c r="K4955" s="9" t="s">
        <v>1074</v>
      </c>
      <c r="L4955" s="9"/>
      <c r="M4955" s="13"/>
      <c r="N4955" s="13"/>
      <c r="O4955" s="9"/>
      <c r="P4955" s="13"/>
      <c r="Q4955" s="13">
        <v>8</v>
      </c>
      <c r="R4955" s="9" t="s">
        <v>25</v>
      </c>
      <c r="S4955" s="9" t="s">
        <v>26</v>
      </c>
      <c r="T4955" s="9" t="s">
        <v>249</v>
      </c>
      <c r="U4955" s="13">
        <v>10000000</v>
      </c>
      <c r="V4955" s="13">
        <v>2016</v>
      </c>
      <c r="W4955" s="13">
        <v>664</v>
      </c>
      <c r="X4955" s="13">
        <v>5.4</v>
      </c>
      <c r="Y4955" s="13">
        <v>2.35</v>
      </c>
      <c r="Z4955" s="14">
        <v>0</v>
      </c>
    </row>
    <row r="4956" spans="1:26" x14ac:dyDescent="0.25">
      <c r="A4956" s="5" t="s">
        <v>20</v>
      </c>
      <c r="B4956" s="6" t="s">
        <v>5383</v>
      </c>
      <c r="C4956" s="11">
        <v>1</v>
      </c>
      <c r="D4956" s="11">
        <v>77</v>
      </c>
      <c r="E4956" s="11">
        <v>7</v>
      </c>
      <c r="F4956" s="11">
        <v>69</v>
      </c>
      <c r="G4956" s="6" t="s">
        <v>4914</v>
      </c>
      <c r="H4956" s="11">
        <v>206</v>
      </c>
      <c r="I4956" s="11"/>
      <c r="J4956" s="6" t="s">
        <v>599</v>
      </c>
      <c r="K4956" s="6"/>
      <c r="L4956" s="6"/>
      <c r="M4956" s="11"/>
      <c r="N4956" s="11"/>
      <c r="O4956" s="6"/>
      <c r="P4956" s="11"/>
      <c r="Q4956" s="11">
        <v>5</v>
      </c>
      <c r="R4956" s="6" t="s">
        <v>25</v>
      </c>
      <c r="S4956" s="6" t="s">
        <v>26</v>
      </c>
      <c r="T4956" s="6" t="s">
        <v>42</v>
      </c>
      <c r="U4956" s="11">
        <v>103000</v>
      </c>
      <c r="V4956" s="11">
        <v>2003</v>
      </c>
      <c r="W4956" s="11">
        <v>81</v>
      </c>
      <c r="X4956" s="11">
        <v>5.7</v>
      </c>
      <c r="Y4956" s="11"/>
      <c r="Z4956" s="12">
        <v>0</v>
      </c>
    </row>
    <row r="4957" spans="1:26" x14ac:dyDescent="0.25">
      <c r="A4957" s="8" t="s">
        <v>20</v>
      </c>
      <c r="B4957" s="9" t="s">
        <v>4161</v>
      </c>
      <c r="C4957" s="13">
        <v>31</v>
      </c>
      <c r="D4957" s="13">
        <v>111</v>
      </c>
      <c r="E4957" s="13">
        <v>589</v>
      </c>
      <c r="F4957" s="13">
        <v>51</v>
      </c>
      <c r="G4957" s="9" t="s">
        <v>5102</v>
      </c>
      <c r="H4957" s="13">
        <v>589</v>
      </c>
      <c r="I4957" s="13">
        <v>10174663</v>
      </c>
      <c r="J4957" s="9" t="s">
        <v>1074</v>
      </c>
      <c r="K4957" s="9" t="s">
        <v>5506</v>
      </c>
      <c r="L4957" s="9"/>
      <c r="M4957" s="13"/>
      <c r="N4957" s="13"/>
      <c r="O4957" s="9"/>
      <c r="P4957" s="13"/>
      <c r="Q4957" s="13">
        <v>382</v>
      </c>
      <c r="R4957" s="9" t="s">
        <v>25</v>
      </c>
      <c r="S4957" s="9" t="s">
        <v>26</v>
      </c>
      <c r="T4957" s="9" t="s">
        <v>54</v>
      </c>
      <c r="U4957" s="13">
        <v>100000</v>
      </c>
      <c r="V4957" s="13">
        <v>2006</v>
      </c>
      <c r="W4957" s="13">
        <v>150</v>
      </c>
      <c r="X4957" s="13">
        <v>6.7</v>
      </c>
      <c r="Y4957" s="13">
        <v>1.85</v>
      </c>
      <c r="Z4957" s="14">
        <v>0</v>
      </c>
    </row>
    <row r="4958" spans="1:26" x14ac:dyDescent="0.25">
      <c r="A4958" s="5" t="s">
        <v>20</v>
      </c>
      <c r="B4958" s="6" t="s">
        <v>5384</v>
      </c>
      <c r="C4958" s="11">
        <v>159</v>
      </c>
      <c r="D4958" s="11">
        <v>81</v>
      </c>
      <c r="E4958" s="11">
        <v>3</v>
      </c>
      <c r="F4958" s="11">
        <v>7</v>
      </c>
      <c r="G4958" s="6" t="s">
        <v>5385</v>
      </c>
      <c r="H4958" s="11">
        <v>220</v>
      </c>
      <c r="I4958" s="11">
        <v>22757819</v>
      </c>
      <c r="J4958" s="6" t="s">
        <v>1786</v>
      </c>
      <c r="K4958" s="6" t="s">
        <v>2604</v>
      </c>
      <c r="L4958" s="6"/>
      <c r="M4958" s="11"/>
      <c r="N4958" s="11"/>
      <c r="O4958" s="6"/>
      <c r="P4958" s="11"/>
      <c r="Q4958" s="11">
        <v>150</v>
      </c>
      <c r="R4958" s="6" t="s">
        <v>25</v>
      </c>
      <c r="S4958" s="6" t="s">
        <v>26</v>
      </c>
      <c r="T4958" s="6" t="s">
        <v>249</v>
      </c>
      <c r="U4958" s="11">
        <v>100000</v>
      </c>
      <c r="V4958" s="11">
        <v>2015</v>
      </c>
      <c r="W4958" s="11">
        <v>40</v>
      </c>
      <c r="X4958" s="11">
        <v>4.2</v>
      </c>
      <c r="Y4958" s="11">
        <v>1.85</v>
      </c>
      <c r="Z4958" s="12">
        <v>0</v>
      </c>
    </row>
    <row r="4959" spans="1:26" x14ac:dyDescent="0.25">
      <c r="A4959" s="8" t="s">
        <v>309</v>
      </c>
      <c r="B4959" s="9" t="s">
        <v>1667</v>
      </c>
      <c r="C4959" s="13">
        <v>152</v>
      </c>
      <c r="D4959" s="13">
        <v>89</v>
      </c>
      <c r="E4959" s="13">
        <v>0</v>
      </c>
      <c r="F4959" s="13">
        <v>121</v>
      </c>
      <c r="G4959" s="9" t="s">
        <v>5386</v>
      </c>
      <c r="H4959" s="13">
        <v>195</v>
      </c>
      <c r="I4959" s="13"/>
      <c r="J4959" s="9" t="s">
        <v>478</v>
      </c>
      <c r="K4959" s="9" t="s">
        <v>1786</v>
      </c>
      <c r="L4959" s="9" t="s">
        <v>2970</v>
      </c>
      <c r="M4959" s="13"/>
      <c r="N4959" s="13"/>
      <c r="O4959" s="9"/>
      <c r="P4959" s="13"/>
      <c r="Q4959" s="13">
        <v>535</v>
      </c>
      <c r="R4959" s="9" t="s">
        <v>25</v>
      </c>
      <c r="S4959" s="9" t="s">
        <v>26</v>
      </c>
      <c r="T4959" s="9" t="s">
        <v>1602</v>
      </c>
      <c r="U4959" s="13">
        <v>20000</v>
      </c>
      <c r="V4959" s="13">
        <v>1977</v>
      </c>
      <c r="W4959" s="13">
        <v>158</v>
      </c>
      <c r="X4959" s="13">
        <v>7.4</v>
      </c>
      <c r="Y4959" s="13">
        <v>1.37</v>
      </c>
      <c r="Z4959" s="14">
        <v>0</v>
      </c>
    </row>
    <row r="4960" spans="1:26" x14ac:dyDescent="0.25">
      <c r="A4960" s="5" t="s">
        <v>309</v>
      </c>
      <c r="B4960" s="6" t="s">
        <v>5387</v>
      </c>
      <c r="C4960" s="11">
        <v>1</v>
      </c>
      <c r="D4960" s="11">
        <v>110</v>
      </c>
      <c r="E4960" s="11">
        <v>0</v>
      </c>
      <c r="F4960" s="11">
        <v>0</v>
      </c>
      <c r="G4960" s="6" t="s">
        <v>5388</v>
      </c>
      <c r="H4960" s="11">
        <v>2</v>
      </c>
      <c r="I4960" s="11">
        <v>3000000</v>
      </c>
      <c r="J4960" s="6" t="s">
        <v>5507</v>
      </c>
      <c r="K4960" s="6" t="s">
        <v>1074</v>
      </c>
      <c r="L4960" s="6"/>
      <c r="M4960" s="11"/>
      <c r="N4960" s="11"/>
      <c r="O4960" s="6"/>
      <c r="P4960" s="11"/>
      <c r="Q4960" s="11">
        <v>1</v>
      </c>
      <c r="R4960" s="6" t="s">
        <v>42</v>
      </c>
      <c r="S4960" s="6" t="s">
        <v>26</v>
      </c>
      <c r="T4960" s="6" t="s">
        <v>42</v>
      </c>
      <c r="U4960" s="11">
        <v>100000</v>
      </c>
      <c r="V4960" s="11">
        <v>1920</v>
      </c>
      <c r="W4960" s="11">
        <v>2</v>
      </c>
      <c r="X4960" s="11">
        <v>4.8</v>
      </c>
      <c r="Y4960" s="11">
        <v>1.33</v>
      </c>
      <c r="Z4960" s="12">
        <v>0</v>
      </c>
    </row>
    <row r="4961" spans="1:26" x14ac:dyDescent="0.25">
      <c r="A4961" s="8" t="s">
        <v>20</v>
      </c>
      <c r="B4961" s="9" t="s">
        <v>4307</v>
      </c>
      <c r="C4961" s="13">
        <v>21</v>
      </c>
      <c r="D4961" s="13">
        <v>81</v>
      </c>
      <c r="E4961" s="13">
        <v>467</v>
      </c>
      <c r="F4961" s="13">
        <v>287</v>
      </c>
      <c r="G4961" s="9" t="s">
        <v>1201</v>
      </c>
      <c r="H4961" s="13">
        <v>467</v>
      </c>
      <c r="I4961" s="13">
        <v>5228617</v>
      </c>
      <c r="J4961" s="9" t="s">
        <v>599</v>
      </c>
      <c r="K4961" s="9"/>
      <c r="L4961" s="9"/>
      <c r="M4961" s="13"/>
      <c r="N4961" s="13"/>
      <c r="O4961" s="9"/>
      <c r="P4961" s="13"/>
      <c r="Q4961" s="13">
        <v>32</v>
      </c>
      <c r="R4961" s="9" t="s">
        <v>25</v>
      </c>
      <c r="S4961" s="9" t="s">
        <v>26</v>
      </c>
      <c r="T4961" s="9" t="s">
        <v>249</v>
      </c>
      <c r="U4961" s="13">
        <v>100000</v>
      </c>
      <c r="V4961" s="13">
        <v>1987</v>
      </c>
      <c r="W4961" s="13">
        <v>322</v>
      </c>
      <c r="X4961" s="13">
        <v>7</v>
      </c>
      <c r="Y4961" s="13">
        <v>1.85</v>
      </c>
      <c r="Z4961" s="14">
        <v>471</v>
      </c>
    </row>
    <row r="4962" spans="1:26" x14ac:dyDescent="0.25">
      <c r="A4962" s="5" t="s">
        <v>20</v>
      </c>
      <c r="B4962" s="6" t="s">
        <v>600</v>
      </c>
      <c r="C4962" s="11">
        <v>57</v>
      </c>
      <c r="D4962" s="11">
        <v>100</v>
      </c>
      <c r="E4962" s="11">
        <v>23</v>
      </c>
      <c r="F4962" s="11">
        <v>545</v>
      </c>
      <c r="G4962" s="6" t="s">
        <v>880</v>
      </c>
      <c r="H4962" s="11">
        <v>1000</v>
      </c>
      <c r="I4962" s="11">
        <v>2643689</v>
      </c>
      <c r="J4962" s="6" t="s">
        <v>599</v>
      </c>
      <c r="K4962" s="6" t="s">
        <v>1074</v>
      </c>
      <c r="L4962" s="6"/>
      <c r="M4962" s="11"/>
      <c r="N4962" s="11"/>
      <c r="O4962" s="6"/>
      <c r="P4962" s="11"/>
      <c r="Q4962" s="11">
        <v>113</v>
      </c>
      <c r="R4962" s="6" t="s">
        <v>25</v>
      </c>
      <c r="S4962" s="6" t="s">
        <v>26</v>
      </c>
      <c r="T4962" s="6" t="s">
        <v>27</v>
      </c>
      <c r="U4962" s="11"/>
      <c r="V4962" s="11">
        <v>1998</v>
      </c>
      <c r="W4962" s="11">
        <v>577</v>
      </c>
      <c r="X4962" s="11">
        <v>7.3</v>
      </c>
      <c r="Y4962" s="11">
        <v>1.85</v>
      </c>
      <c r="Z4962" s="12">
        <v>0</v>
      </c>
    </row>
    <row r="4963" spans="1:26" x14ac:dyDescent="0.25">
      <c r="A4963" s="8" t="s">
        <v>20</v>
      </c>
      <c r="B4963" s="9" t="s">
        <v>5389</v>
      </c>
      <c r="C4963" s="13">
        <v>23</v>
      </c>
      <c r="D4963" s="13">
        <v>99</v>
      </c>
      <c r="E4963" s="13">
        <v>9</v>
      </c>
      <c r="F4963" s="13">
        <v>10</v>
      </c>
      <c r="G4963" s="9" t="s">
        <v>5390</v>
      </c>
      <c r="H4963" s="13">
        <v>116</v>
      </c>
      <c r="I4963" s="13"/>
      <c r="J4963" s="9" t="s">
        <v>5507</v>
      </c>
      <c r="K4963" s="9" t="s">
        <v>1074</v>
      </c>
      <c r="L4963" s="9" t="s">
        <v>5506</v>
      </c>
      <c r="M4963" s="13"/>
      <c r="N4963" s="13"/>
      <c r="O4963" s="9"/>
      <c r="P4963" s="13"/>
      <c r="Q4963" s="13">
        <v>10</v>
      </c>
      <c r="R4963" s="9" t="s">
        <v>25</v>
      </c>
      <c r="S4963" s="9" t="s">
        <v>26</v>
      </c>
      <c r="T4963" s="9" t="s">
        <v>249</v>
      </c>
      <c r="U4963" s="13">
        <v>100000</v>
      </c>
      <c r="V4963" s="13">
        <v>1979</v>
      </c>
      <c r="W4963" s="13">
        <v>24</v>
      </c>
      <c r="X4963" s="13">
        <v>5.8</v>
      </c>
      <c r="Y4963" s="13">
        <v>1.85</v>
      </c>
      <c r="Z4963" s="14">
        <v>157</v>
      </c>
    </row>
    <row r="4964" spans="1:26" x14ac:dyDescent="0.25">
      <c r="A4964" s="5" t="s">
        <v>309</v>
      </c>
      <c r="B4964" s="6" t="s">
        <v>5391</v>
      </c>
      <c r="C4964" s="11">
        <v>88</v>
      </c>
      <c r="D4964" s="11">
        <v>90</v>
      </c>
      <c r="E4964" s="11">
        <v>56</v>
      </c>
      <c r="F4964" s="11">
        <v>56</v>
      </c>
      <c r="G4964" s="6" t="s">
        <v>5392</v>
      </c>
      <c r="H4964" s="11">
        <v>126</v>
      </c>
      <c r="I4964" s="11">
        <v>110536</v>
      </c>
      <c r="J4964" s="6" t="s">
        <v>599</v>
      </c>
      <c r="K4964" s="6" t="s">
        <v>1786</v>
      </c>
      <c r="L4964" s="6" t="s">
        <v>2970</v>
      </c>
      <c r="M4964" s="11"/>
      <c r="N4964" s="11"/>
      <c r="O4964" s="6"/>
      <c r="P4964" s="11"/>
      <c r="Q4964" s="11">
        <v>118</v>
      </c>
      <c r="R4964" s="6" t="s">
        <v>25</v>
      </c>
      <c r="S4964" s="6" t="s">
        <v>26</v>
      </c>
      <c r="T4964" s="6" t="s">
        <v>54</v>
      </c>
      <c r="U4964" s="11">
        <v>40000</v>
      </c>
      <c r="V4964" s="11">
        <v>2001</v>
      </c>
      <c r="W4964" s="11">
        <v>76</v>
      </c>
      <c r="X4964" s="11">
        <v>7</v>
      </c>
      <c r="Y4964" s="11">
        <v>1.85</v>
      </c>
      <c r="Z4964" s="12">
        <v>0</v>
      </c>
    </row>
    <row r="4965" spans="1:26" x14ac:dyDescent="0.25">
      <c r="A4965" s="8" t="s">
        <v>20</v>
      </c>
      <c r="B4965" s="9" t="s">
        <v>5393</v>
      </c>
      <c r="C4965" s="13">
        <v>2</v>
      </c>
      <c r="D4965" s="13">
        <v>82</v>
      </c>
      <c r="E4965" s="13">
        <v>7</v>
      </c>
      <c r="F4965" s="13">
        <v>50</v>
      </c>
      <c r="G4965" s="9" t="s">
        <v>5394</v>
      </c>
      <c r="H4965" s="13">
        <v>143</v>
      </c>
      <c r="I4965" s="13"/>
      <c r="J4965" s="9" t="s">
        <v>4118</v>
      </c>
      <c r="K4965" s="9"/>
      <c r="L4965" s="9"/>
      <c r="M4965" s="13"/>
      <c r="N4965" s="13"/>
      <c r="O4965" s="9"/>
      <c r="P4965" s="13"/>
      <c r="Q4965" s="13">
        <v>4</v>
      </c>
      <c r="R4965" s="9" t="s">
        <v>25</v>
      </c>
      <c r="S4965" s="9" t="s">
        <v>26</v>
      </c>
      <c r="T4965" s="9" t="s">
        <v>54</v>
      </c>
      <c r="U4965" s="13">
        <v>20000</v>
      </c>
      <c r="V4965" s="13">
        <v>2014</v>
      </c>
      <c r="W4965" s="13">
        <v>134</v>
      </c>
      <c r="X4965" s="13">
        <v>3.2</v>
      </c>
      <c r="Y4965" s="13">
        <v>1.85</v>
      </c>
      <c r="Z4965" s="14">
        <v>178</v>
      </c>
    </row>
    <row r="4966" spans="1:26" x14ac:dyDescent="0.25">
      <c r="A4966" s="5" t="s">
        <v>20</v>
      </c>
      <c r="B4966" s="6" t="s">
        <v>5395</v>
      </c>
      <c r="C4966" s="11">
        <v>193</v>
      </c>
      <c r="D4966" s="11">
        <v>88</v>
      </c>
      <c r="E4966" s="11">
        <v>3</v>
      </c>
      <c r="F4966" s="11">
        <v>307</v>
      </c>
      <c r="G4966" s="6" t="s">
        <v>885</v>
      </c>
      <c r="H4966" s="11">
        <v>3000</v>
      </c>
      <c r="I4966" s="11">
        <v>59379</v>
      </c>
      <c r="J4966" s="6" t="s">
        <v>599</v>
      </c>
      <c r="K4966" s="6" t="s">
        <v>5507</v>
      </c>
      <c r="L4966" s="6" t="s">
        <v>1074</v>
      </c>
      <c r="M4966" s="11" t="s">
        <v>1786</v>
      </c>
      <c r="N4966" s="11" t="s">
        <v>2604</v>
      </c>
      <c r="O4966" s="6"/>
      <c r="P4966" s="11"/>
      <c r="Q4966" s="11">
        <v>52</v>
      </c>
      <c r="R4966" s="6" t="s">
        <v>25</v>
      </c>
      <c r="S4966" s="6" t="s">
        <v>26</v>
      </c>
      <c r="T4966" s="6" t="s">
        <v>1430</v>
      </c>
      <c r="U4966" s="11">
        <v>200000</v>
      </c>
      <c r="V4966" s="11">
        <v>2013</v>
      </c>
      <c r="W4966" s="11">
        <v>982</v>
      </c>
      <c r="X4966" s="11">
        <v>6.8</v>
      </c>
      <c r="Y4966" s="11">
        <v>2.35</v>
      </c>
      <c r="Z4966" s="12">
        <v>0</v>
      </c>
    </row>
    <row r="4967" spans="1:26" x14ac:dyDescent="0.25">
      <c r="A4967" s="8" t="s">
        <v>20</v>
      </c>
      <c r="B4967" s="9" t="s">
        <v>5396</v>
      </c>
      <c r="C4967" s="13">
        <v>50</v>
      </c>
      <c r="D4967" s="13">
        <v>103</v>
      </c>
      <c r="E4967" s="13">
        <v>0</v>
      </c>
      <c r="F4967" s="13">
        <v>0</v>
      </c>
      <c r="G4967" s="9" t="s">
        <v>5397</v>
      </c>
      <c r="H4967" s="13">
        <v>0</v>
      </c>
      <c r="I4967" s="13"/>
      <c r="J4967" s="9" t="s">
        <v>41</v>
      </c>
      <c r="K4967" s="9"/>
      <c r="L4967" s="9"/>
      <c r="M4967" s="13"/>
      <c r="N4967" s="13"/>
      <c r="O4967" s="9"/>
      <c r="P4967" s="13"/>
      <c r="Q4967" s="13">
        <v>23</v>
      </c>
      <c r="R4967" s="9" t="s">
        <v>25</v>
      </c>
      <c r="S4967" s="9" t="s">
        <v>121</v>
      </c>
      <c r="T4967" s="9" t="s">
        <v>1430</v>
      </c>
      <c r="U4967" s="13">
        <v>100000</v>
      </c>
      <c r="V4967" s="13">
        <v>2012</v>
      </c>
      <c r="W4967" s="13">
        <v>0</v>
      </c>
      <c r="X4967" s="13">
        <v>7.7</v>
      </c>
      <c r="Y4967" s="13">
        <v>16</v>
      </c>
      <c r="Z4967" s="14">
        <v>0</v>
      </c>
    </row>
    <row r="4968" spans="1:26" x14ac:dyDescent="0.25">
      <c r="A4968" s="5" t="s">
        <v>20</v>
      </c>
      <c r="B4968" s="6" t="s">
        <v>5398</v>
      </c>
      <c r="C4968" s="11">
        <v>61</v>
      </c>
      <c r="D4968" s="11">
        <v>80</v>
      </c>
      <c r="E4968" s="11">
        <v>3</v>
      </c>
      <c r="F4968" s="11">
        <v>140</v>
      </c>
      <c r="G4968" s="6" t="s">
        <v>5399</v>
      </c>
      <c r="H4968" s="11">
        <v>798</v>
      </c>
      <c r="I4968" s="11"/>
      <c r="J4968" s="6" t="s">
        <v>2604</v>
      </c>
      <c r="K4968" s="6"/>
      <c r="L4968" s="6"/>
      <c r="M4968" s="11"/>
      <c r="N4968" s="11"/>
      <c r="O4968" s="6"/>
      <c r="P4968" s="11"/>
      <c r="Q4968" s="11">
        <v>44</v>
      </c>
      <c r="R4968" s="6" t="s">
        <v>25</v>
      </c>
      <c r="S4968" s="6" t="s">
        <v>34</v>
      </c>
      <c r="T4968" s="6" t="s">
        <v>249</v>
      </c>
      <c r="U4968" s="11">
        <v>1800000</v>
      </c>
      <c r="V4968" s="11">
        <v>2007</v>
      </c>
      <c r="W4968" s="11">
        <v>279</v>
      </c>
      <c r="X4968" s="11">
        <v>5.6</v>
      </c>
      <c r="Y4968" s="11">
        <v>1.85</v>
      </c>
      <c r="Z4968" s="12">
        <v>246</v>
      </c>
    </row>
    <row r="4969" spans="1:26" x14ac:dyDescent="0.25">
      <c r="A4969" s="8" t="s">
        <v>309</v>
      </c>
      <c r="B4969" s="9" t="s">
        <v>5400</v>
      </c>
      <c r="C4969" s="13">
        <v>1</v>
      </c>
      <c r="D4969" s="13">
        <v>68</v>
      </c>
      <c r="E4969" s="13">
        <v>2</v>
      </c>
      <c r="F4969" s="13">
        <v>75</v>
      </c>
      <c r="G4969" s="9" t="s">
        <v>2955</v>
      </c>
      <c r="H4969" s="13">
        <v>142</v>
      </c>
      <c r="I4969" s="13"/>
      <c r="J4969" s="9" t="s">
        <v>5507</v>
      </c>
      <c r="K4969" s="9" t="s">
        <v>1074</v>
      </c>
      <c r="L4969" s="9"/>
      <c r="M4969" s="13"/>
      <c r="N4969" s="13"/>
      <c r="O4969" s="9"/>
      <c r="P4969" s="13"/>
      <c r="Q4969" s="13">
        <v>9</v>
      </c>
      <c r="R4969" s="9" t="s">
        <v>25</v>
      </c>
      <c r="S4969" s="9" t="s">
        <v>26</v>
      </c>
      <c r="T4969" s="9" t="s">
        <v>1704</v>
      </c>
      <c r="U4969" s="13"/>
      <c r="V4969" s="13">
        <v>1948</v>
      </c>
      <c r="W4969" s="13">
        <v>86</v>
      </c>
      <c r="X4969" s="13">
        <v>7.1</v>
      </c>
      <c r="Y4969" s="13">
        <v>1.37</v>
      </c>
      <c r="Z4969" s="14">
        <v>10</v>
      </c>
    </row>
    <row r="4970" spans="1:26" x14ac:dyDescent="0.25">
      <c r="A4970" s="5" t="s">
        <v>20</v>
      </c>
      <c r="B4970" s="6" t="s">
        <v>5401</v>
      </c>
      <c r="C4970" s="11">
        <v>5</v>
      </c>
      <c r="D4970" s="11">
        <v>81</v>
      </c>
      <c r="E4970" s="11">
        <v>0</v>
      </c>
      <c r="F4970" s="11">
        <v>10</v>
      </c>
      <c r="G4970" s="6" t="s">
        <v>5402</v>
      </c>
      <c r="H4970" s="11">
        <v>416</v>
      </c>
      <c r="I4970" s="11"/>
      <c r="J4970" s="6" t="s">
        <v>497</v>
      </c>
      <c r="K4970" s="6" t="s">
        <v>1074</v>
      </c>
      <c r="L4970" s="6" t="s">
        <v>2970</v>
      </c>
      <c r="M4970" s="11" t="s">
        <v>2604</v>
      </c>
      <c r="N4970" s="11"/>
      <c r="O4970" s="6"/>
      <c r="P4970" s="11"/>
      <c r="Q4970" s="11">
        <v>1</v>
      </c>
      <c r="R4970" s="6" t="s">
        <v>25</v>
      </c>
      <c r="S4970" s="6" t="s">
        <v>26</v>
      </c>
      <c r="T4970" s="6" t="s">
        <v>42</v>
      </c>
      <c r="U4970" s="11">
        <v>100000</v>
      </c>
      <c r="V4970" s="11">
        <v>2013</v>
      </c>
      <c r="W4970" s="11">
        <v>18</v>
      </c>
      <c r="X4970" s="11">
        <v>3.6</v>
      </c>
      <c r="Y4970" s="11">
        <v>1.78</v>
      </c>
      <c r="Z4970" s="12">
        <v>17</v>
      </c>
    </row>
    <row r="4971" spans="1:26" x14ac:dyDescent="0.25">
      <c r="A4971" s="8" t="s">
        <v>20</v>
      </c>
      <c r="B4971" s="9" t="s">
        <v>5403</v>
      </c>
      <c r="C4971" s="13">
        <v>14</v>
      </c>
      <c r="D4971" s="13">
        <v>106</v>
      </c>
      <c r="E4971" s="13">
        <v>6</v>
      </c>
      <c r="F4971" s="13">
        <v>13</v>
      </c>
      <c r="G4971" s="9" t="s">
        <v>5404</v>
      </c>
      <c r="H4971" s="13">
        <v>440</v>
      </c>
      <c r="I4971" s="13"/>
      <c r="J4971" s="9" t="s">
        <v>5507</v>
      </c>
      <c r="K4971" s="9" t="s">
        <v>1786</v>
      </c>
      <c r="L4971" s="9" t="s">
        <v>2604</v>
      </c>
      <c r="M4971" s="13"/>
      <c r="N4971" s="13"/>
      <c r="O4971" s="9"/>
      <c r="P4971" s="13"/>
      <c r="Q4971" s="13">
        <v>19</v>
      </c>
      <c r="R4971" s="9" t="s">
        <v>25</v>
      </c>
      <c r="S4971" s="9" t="s">
        <v>26</v>
      </c>
      <c r="T4971" s="9" t="s">
        <v>3321</v>
      </c>
      <c r="U4971" s="13"/>
      <c r="V4971" s="13">
        <v>1971</v>
      </c>
      <c r="W4971" s="13">
        <v>98</v>
      </c>
      <c r="X4971" s="13">
        <v>6.8</v>
      </c>
      <c r="Y4971" s="13"/>
      <c r="Z4971" s="14">
        <v>65</v>
      </c>
    </row>
    <row r="4972" spans="1:26" x14ac:dyDescent="0.25">
      <c r="A4972" s="5" t="s">
        <v>20</v>
      </c>
      <c r="B4972" s="6" t="s">
        <v>5405</v>
      </c>
      <c r="C4972" s="11">
        <v>5</v>
      </c>
      <c r="D4972" s="11">
        <v>77</v>
      </c>
      <c r="E4972" s="11">
        <v>0</v>
      </c>
      <c r="F4972" s="11">
        <v>0</v>
      </c>
      <c r="G4972" s="6" t="s">
        <v>5406</v>
      </c>
      <c r="H4972" s="11">
        <v>45</v>
      </c>
      <c r="I4972" s="11"/>
      <c r="J4972" s="6" t="s">
        <v>3170</v>
      </c>
      <c r="K4972" s="6" t="s">
        <v>41</v>
      </c>
      <c r="L4972" s="6" t="s">
        <v>2909</v>
      </c>
      <c r="M4972" s="11"/>
      <c r="N4972" s="11"/>
      <c r="O4972" s="6"/>
      <c r="P4972" s="11"/>
      <c r="Q4972" s="11">
        <v>1</v>
      </c>
      <c r="R4972" s="6" t="s">
        <v>25</v>
      </c>
      <c r="S4972" s="6" t="s">
        <v>26</v>
      </c>
      <c r="T4972" s="6" t="s">
        <v>1602</v>
      </c>
      <c r="U4972" s="11">
        <v>100000</v>
      </c>
      <c r="V4972" s="11">
        <v>2014</v>
      </c>
      <c r="W4972" s="11">
        <v>0</v>
      </c>
      <c r="X4972" s="11">
        <v>7.6</v>
      </c>
      <c r="Y4972" s="11">
        <v>1.78</v>
      </c>
      <c r="Z4972" s="12">
        <v>82</v>
      </c>
    </row>
    <row r="4973" spans="1:26" x14ac:dyDescent="0.25">
      <c r="A4973" s="8" t="s">
        <v>20</v>
      </c>
      <c r="B4973" s="9" t="s">
        <v>3068</v>
      </c>
      <c r="C4973" s="13">
        <v>241</v>
      </c>
      <c r="D4973" s="13">
        <v>114</v>
      </c>
      <c r="E4973" s="13">
        <v>29</v>
      </c>
      <c r="F4973" s="13">
        <v>616</v>
      </c>
      <c r="G4973" s="9" t="s">
        <v>882</v>
      </c>
      <c r="H4973" s="13">
        <v>956</v>
      </c>
      <c r="I4973" s="13">
        <v>32721635</v>
      </c>
      <c r="J4973" s="9" t="s">
        <v>5507</v>
      </c>
      <c r="K4973" s="9" t="s">
        <v>1786</v>
      </c>
      <c r="L4973" s="9" t="s">
        <v>2604</v>
      </c>
      <c r="M4973" s="13"/>
      <c r="N4973" s="13"/>
      <c r="O4973" s="9"/>
      <c r="P4973" s="13"/>
      <c r="Q4973" s="13">
        <v>279</v>
      </c>
      <c r="R4973" s="9" t="s">
        <v>25</v>
      </c>
      <c r="S4973" s="9" t="s">
        <v>26</v>
      </c>
      <c r="T4973" s="9" t="s">
        <v>249</v>
      </c>
      <c r="U4973" s="13">
        <v>15000000</v>
      </c>
      <c r="V4973" s="13">
        <v>2009</v>
      </c>
      <c r="W4973" s="13">
        <v>878</v>
      </c>
      <c r="X4973" s="13">
        <v>6.6</v>
      </c>
      <c r="Y4973" s="13">
        <v>1.85</v>
      </c>
      <c r="Z4973" s="14">
        <v>0</v>
      </c>
    </row>
    <row r="4974" spans="1:26" x14ac:dyDescent="0.25">
      <c r="A4974" s="5" t="s">
        <v>20</v>
      </c>
      <c r="B4974" s="6" t="s">
        <v>5407</v>
      </c>
      <c r="C4974" s="11">
        <v>16</v>
      </c>
      <c r="D4974" s="11">
        <v>80</v>
      </c>
      <c r="E4974" s="11">
        <v>3</v>
      </c>
      <c r="F4974" s="11">
        <v>0</v>
      </c>
      <c r="G4974" s="6" t="s">
        <v>5408</v>
      </c>
      <c r="H4974" s="11">
        <v>103</v>
      </c>
      <c r="I4974" s="11"/>
      <c r="J4974" s="6" t="s">
        <v>41</v>
      </c>
      <c r="K4974" s="6"/>
      <c r="L4974" s="6"/>
      <c r="M4974" s="11"/>
      <c r="N4974" s="11"/>
      <c r="O4974" s="6"/>
      <c r="P4974" s="11"/>
      <c r="Q4974" s="11">
        <v>13</v>
      </c>
      <c r="R4974" s="6" t="s">
        <v>25</v>
      </c>
      <c r="S4974" s="6" t="s">
        <v>26</v>
      </c>
      <c r="T4974" s="6" t="s">
        <v>42</v>
      </c>
      <c r="U4974" s="11">
        <v>70000</v>
      </c>
      <c r="V4974" s="11">
        <v>2004</v>
      </c>
      <c r="W4974" s="11">
        <v>0</v>
      </c>
      <c r="X4974" s="11">
        <v>8.3000000000000007</v>
      </c>
      <c r="Y4974" s="11"/>
      <c r="Z4974" s="12">
        <v>110</v>
      </c>
    </row>
    <row r="4975" spans="1:26" x14ac:dyDescent="0.25">
      <c r="A4975" s="8" t="s">
        <v>309</v>
      </c>
      <c r="B4975" s="9" t="s">
        <v>460</v>
      </c>
      <c r="C4975" s="13">
        <v>138</v>
      </c>
      <c r="D4975" s="13">
        <v>84</v>
      </c>
      <c r="E4975" s="13">
        <v>0</v>
      </c>
      <c r="F4975" s="13">
        <v>194</v>
      </c>
      <c r="G4975" s="9" t="s">
        <v>5409</v>
      </c>
      <c r="H4975" s="13">
        <v>1000</v>
      </c>
      <c r="I4975" s="13">
        <v>3216970</v>
      </c>
      <c r="J4975" s="9" t="s">
        <v>1074</v>
      </c>
      <c r="K4975" s="9" t="s">
        <v>5505</v>
      </c>
      <c r="L4975" s="9" t="s">
        <v>2604</v>
      </c>
      <c r="M4975" s="13"/>
      <c r="N4975" s="13"/>
      <c r="O4975" s="9"/>
      <c r="P4975" s="13"/>
      <c r="Q4975" s="13">
        <v>586</v>
      </c>
      <c r="R4975" s="9" t="s">
        <v>25</v>
      </c>
      <c r="S4975" s="9" t="s">
        <v>26</v>
      </c>
      <c r="T4975" s="9" t="s">
        <v>249</v>
      </c>
      <c r="U4975" s="13">
        <v>60000</v>
      </c>
      <c r="V4975" s="13">
        <v>1998</v>
      </c>
      <c r="W4975" s="13">
        <v>512</v>
      </c>
      <c r="X4975" s="13">
        <v>7.5</v>
      </c>
      <c r="Y4975" s="13">
        <v>1.66</v>
      </c>
      <c r="Z4975" s="14">
        <v>24000</v>
      </c>
    </row>
    <row r="4976" spans="1:26" x14ac:dyDescent="0.25">
      <c r="A4976" s="5" t="s">
        <v>20</v>
      </c>
      <c r="B4976" s="6" t="s">
        <v>5411</v>
      </c>
      <c r="C4976" s="11">
        <v>5</v>
      </c>
      <c r="D4976" s="11">
        <v>86</v>
      </c>
      <c r="E4976" s="11">
        <v>12</v>
      </c>
      <c r="F4976" s="11">
        <v>117</v>
      </c>
      <c r="G4976" s="6" t="s">
        <v>5412</v>
      </c>
      <c r="H4976" s="11">
        <v>238</v>
      </c>
      <c r="I4976" s="11">
        <v>33598</v>
      </c>
      <c r="J4976" s="6" t="s">
        <v>599</v>
      </c>
      <c r="K4976" s="6" t="s">
        <v>4459</v>
      </c>
      <c r="L4976" s="6"/>
      <c r="M4976" s="11"/>
      <c r="N4976" s="11"/>
      <c r="O4976" s="6"/>
      <c r="P4976" s="11"/>
      <c r="Q4976" s="11">
        <v>15</v>
      </c>
      <c r="R4976" s="6" t="s">
        <v>25</v>
      </c>
      <c r="S4976" s="6" t="s">
        <v>26</v>
      </c>
      <c r="T4976" s="6" t="s">
        <v>249</v>
      </c>
      <c r="U4976" s="11"/>
      <c r="V4976" s="11">
        <v>1997</v>
      </c>
      <c r="W4976" s="11">
        <v>166</v>
      </c>
      <c r="X4976" s="11">
        <v>5.4</v>
      </c>
      <c r="Y4976" s="11"/>
      <c r="Z4976" s="12">
        <v>97</v>
      </c>
    </row>
    <row r="4977" spans="1:26" x14ac:dyDescent="0.25">
      <c r="A4977" s="8" t="s">
        <v>20</v>
      </c>
      <c r="B4977" s="9" t="s">
        <v>5413</v>
      </c>
      <c r="C4977" s="13">
        <v>32</v>
      </c>
      <c r="D4977" s="13">
        <v>87</v>
      </c>
      <c r="E4977" s="13">
        <v>0</v>
      </c>
      <c r="F4977" s="13">
        <v>153</v>
      </c>
      <c r="G4977" s="9" t="s">
        <v>5414</v>
      </c>
      <c r="H4977" s="13">
        <v>1000</v>
      </c>
      <c r="I4977" s="13">
        <v>536767</v>
      </c>
      <c r="J4977" s="9" t="s">
        <v>3170</v>
      </c>
      <c r="K4977" s="9" t="s">
        <v>599</v>
      </c>
      <c r="L4977" s="9" t="s">
        <v>4459</v>
      </c>
      <c r="M4977" s="13"/>
      <c r="N4977" s="13"/>
      <c r="O4977" s="9"/>
      <c r="P4977" s="13"/>
      <c r="Q4977" s="13">
        <v>83</v>
      </c>
      <c r="R4977" s="9" t="s">
        <v>25</v>
      </c>
      <c r="S4977" s="9" t="s">
        <v>26</v>
      </c>
      <c r="T4977" s="9" t="s">
        <v>249</v>
      </c>
      <c r="U4977" s="13">
        <v>60000</v>
      </c>
      <c r="V4977" s="13">
        <v>1998</v>
      </c>
      <c r="W4977" s="13">
        <v>184</v>
      </c>
      <c r="X4977" s="13">
        <v>5.3</v>
      </c>
      <c r="Y4977" s="13">
        <v>1.85</v>
      </c>
      <c r="Z4977" s="14">
        <v>30</v>
      </c>
    </row>
    <row r="4978" spans="1:26" x14ac:dyDescent="0.25">
      <c r="A4978" s="5" t="s">
        <v>20</v>
      </c>
      <c r="B4978" s="6" t="s">
        <v>5415</v>
      </c>
      <c r="C4978" s="11">
        <v>18</v>
      </c>
      <c r="D4978" s="11">
        <v>80</v>
      </c>
      <c r="E4978" s="11">
        <v>7</v>
      </c>
      <c r="F4978" s="11">
        <v>3</v>
      </c>
      <c r="G4978" s="6" t="s">
        <v>5416</v>
      </c>
      <c r="H4978" s="11">
        <v>118</v>
      </c>
      <c r="I4978" s="11"/>
      <c r="J4978" s="6" t="s">
        <v>497</v>
      </c>
      <c r="K4978" s="6" t="s">
        <v>2970</v>
      </c>
      <c r="L4978" s="6" t="s">
        <v>2604</v>
      </c>
      <c r="M4978" s="11"/>
      <c r="N4978" s="11"/>
      <c r="O4978" s="6"/>
      <c r="P4978" s="11"/>
      <c r="Q4978" s="11">
        <v>18</v>
      </c>
      <c r="R4978" s="6" t="s">
        <v>25</v>
      </c>
      <c r="S4978" s="6" t="s">
        <v>26</v>
      </c>
      <c r="T4978" s="6" t="s">
        <v>42</v>
      </c>
      <c r="U4978" s="11">
        <v>75000</v>
      </c>
      <c r="V4978" s="11">
        <v>2015</v>
      </c>
      <c r="W4978" s="11">
        <v>15</v>
      </c>
      <c r="X4978" s="11">
        <v>4.5</v>
      </c>
      <c r="Y4978" s="11"/>
      <c r="Z4978" s="12">
        <v>34</v>
      </c>
    </row>
    <row r="4979" spans="1:26" x14ac:dyDescent="0.25">
      <c r="A4979" s="8" t="s">
        <v>20</v>
      </c>
      <c r="B4979" s="9" t="s">
        <v>3497</v>
      </c>
      <c r="C4979" s="13">
        <v>193</v>
      </c>
      <c r="D4979" s="13">
        <v>100</v>
      </c>
      <c r="E4979" s="13">
        <v>293</v>
      </c>
      <c r="F4979" s="13">
        <v>0</v>
      </c>
      <c r="G4979" s="9" t="s">
        <v>5417</v>
      </c>
      <c r="H4979" s="13">
        <v>0</v>
      </c>
      <c r="I4979" s="13">
        <v>11529368</v>
      </c>
      <c r="J4979" s="9" t="s">
        <v>599</v>
      </c>
      <c r="K4979" s="9" t="s">
        <v>41</v>
      </c>
      <c r="L4979" s="9" t="s">
        <v>1074</v>
      </c>
      <c r="M4979" s="13"/>
      <c r="N4979" s="13"/>
      <c r="O4979" s="9"/>
      <c r="P4979" s="13"/>
      <c r="Q4979" s="13">
        <v>404</v>
      </c>
      <c r="R4979" s="9" t="s">
        <v>25</v>
      </c>
      <c r="S4979" s="9" t="s">
        <v>26</v>
      </c>
      <c r="T4979" s="9" t="s">
        <v>54</v>
      </c>
      <c r="U4979" s="13">
        <v>65000</v>
      </c>
      <c r="V4979" s="13">
        <v>2004</v>
      </c>
      <c r="W4979" s="13">
        <v>0</v>
      </c>
      <c r="X4979" s="13">
        <v>7.3</v>
      </c>
      <c r="Y4979" s="13">
        <v>1.78</v>
      </c>
      <c r="Z4979" s="14">
        <v>0</v>
      </c>
    </row>
    <row r="4980" spans="1:26" x14ac:dyDescent="0.25">
      <c r="A4980" s="5" t="s">
        <v>20</v>
      </c>
      <c r="B4980" s="6" t="s">
        <v>5418</v>
      </c>
      <c r="C4980" s="11">
        <v>66</v>
      </c>
      <c r="D4980" s="11">
        <v>82</v>
      </c>
      <c r="E4980" s="11">
        <v>32</v>
      </c>
      <c r="F4980" s="11">
        <v>128</v>
      </c>
      <c r="G4980" s="6" t="s">
        <v>5419</v>
      </c>
      <c r="H4980" s="11">
        <v>968</v>
      </c>
      <c r="I4980" s="11">
        <v>40557</v>
      </c>
      <c r="J4980" s="6" t="s">
        <v>599</v>
      </c>
      <c r="K4980" s="6"/>
      <c r="L4980" s="6"/>
      <c r="M4980" s="11"/>
      <c r="N4980" s="11"/>
      <c r="O4980" s="6"/>
      <c r="P4980" s="11"/>
      <c r="Q4980" s="11">
        <v>22</v>
      </c>
      <c r="R4980" s="6" t="s">
        <v>25</v>
      </c>
      <c r="S4980" s="6" t="s">
        <v>26</v>
      </c>
      <c r="T4980" s="6" t="s">
        <v>249</v>
      </c>
      <c r="U4980" s="11">
        <v>60000</v>
      </c>
      <c r="V4980" s="11">
        <v>2011</v>
      </c>
      <c r="W4980" s="11">
        <v>407</v>
      </c>
      <c r="X4980" s="11">
        <v>5.6</v>
      </c>
      <c r="Y4980" s="11">
        <v>2.35</v>
      </c>
      <c r="Z4980" s="12">
        <v>0</v>
      </c>
    </row>
    <row r="4981" spans="1:26" x14ac:dyDescent="0.25">
      <c r="A4981" s="8" t="s">
        <v>20</v>
      </c>
      <c r="B4981" s="9" t="s">
        <v>5130</v>
      </c>
      <c r="C4981" s="13">
        <v>65</v>
      </c>
      <c r="D4981" s="13">
        <v>82</v>
      </c>
      <c r="E4981" s="13">
        <v>217</v>
      </c>
      <c r="F4981" s="13">
        <v>442</v>
      </c>
      <c r="G4981" s="9" t="s">
        <v>4939</v>
      </c>
      <c r="H4981" s="13">
        <v>10000</v>
      </c>
      <c r="I4981" s="13">
        <v>30084</v>
      </c>
      <c r="J4981" s="9" t="s">
        <v>599</v>
      </c>
      <c r="K4981" s="9" t="s">
        <v>1074</v>
      </c>
      <c r="L4981" s="9"/>
      <c r="M4981" s="13"/>
      <c r="N4981" s="13"/>
      <c r="O4981" s="9"/>
      <c r="P4981" s="13"/>
      <c r="Q4981" s="13">
        <v>23</v>
      </c>
      <c r="R4981" s="9" t="s">
        <v>25</v>
      </c>
      <c r="S4981" s="9" t="s">
        <v>26</v>
      </c>
      <c r="T4981" s="9" t="s">
        <v>249</v>
      </c>
      <c r="U4981" s="13">
        <v>70000</v>
      </c>
      <c r="V4981" s="13">
        <v>2014</v>
      </c>
      <c r="W4981" s="13">
        <v>969</v>
      </c>
      <c r="X4981" s="13">
        <v>5.6</v>
      </c>
      <c r="Y4981" s="13">
        <v>1.85</v>
      </c>
      <c r="Z4981" s="14">
        <v>812</v>
      </c>
    </row>
    <row r="4982" spans="1:26" x14ac:dyDescent="0.25">
      <c r="A4982" s="5" t="s">
        <v>309</v>
      </c>
      <c r="B4982" s="6" t="s">
        <v>5420</v>
      </c>
      <c r="C4982" s="11">
        <v>95</v>
      </c>
      <c r="D4982" s="11">
        <v>70</v>
      </c>
      <c r="E4982" s="11">
        <v>2</v>
      </c>
      <c r="F4982" s="11">
        <v>6</v>
      </c>
      <c r="G4982" s="6" t="s">
        <v>5421</v>
      </c>
      <c r="H4982" s="11">
        <v>24</v>
      </c>
      <c r="I4982" s="11"/>
      <c r="J4982" s="6" t="s">
        <v>1786</v>
      </c>
      <c r="K4982" s="6" t="s">
        <v>2970</v>
      </c>
      <c r="L4982" s="6"/>
      <c r="M4982" s="11"/>
      <c r="N4982" s="11"/>
      <c r="O4982" s="6"/>
      <c r="P4982" s="11"/>
      <c r="Q4982" s="11">
        <v>152</v>
      </c>
      <c r="R4982" s="6" t="s">
        <v>25</v>
      </c>
      <c r="S4982" s="6" t="s">
        <v>26</v>
      </c>
      <c r="T4982" s="6" t="s">
        <v>1704</v>
      </c>
      <c r="U4982" s="11">
        <v>62000</v>
      </c>
      <c r="V4982" s="11">
        <v>1962</v>
      </c>
      <c r="W4982" s="11">
        <v>16</v>
      </c>
      <c r="X4982" s="11">
        <v>4.0999999999999996</v>
      </c>
      <c r="Y4982" s="11">
        <v>1.66</v>
      </c>
      <c r="Z4982" s="12">
        <v>1000</v>
      </c>
    </row>
    <row r="4983" spans="1:26" x14ac:dyDescent="0.25">
      <c r="A4983" s="8" t="s">
        <v>20</v>
      </c>
      <c r="B4983" s="9" t="s">
        <v>5422</v>
      </c>
      <c r="C4983" s="13">
        <v>13</v>
      </c>
      <c r="D4983" s="13">
        <v>75</v>
      </c>
      <c r="E4983" s="13">
        <v>0</v>
      </c>
      <c r="F4983" s="13">
        <v>46</v>
      </c>
      <c r="G4983" s="9" t="s">
        <v>5423</v>
      </c>
      <c r="H4983" s="13">
        <v>267</v>
      </c>
      <c r="I4983" s="13"/>
      <c r="J4983" s="9" t="s">
        <v>1074</v>
      </c>
      <c r="K4983" s="9"/>
      <c r="L4983" s="9"/>
      <c r="M4983" s="13"/>
      <c r="N4983" s="13"/>
      <c r="O4983" s="9"/>
      <c r="P4983" s="13"/>
      <c r="Q4983" s="13">
        <v>8</v>
      </c>
      <c r="R4983" s="9" t="s">
        <v>25</v>
      </c>
      <c r="S4983" s="9" t="s">
        <v>26</v>
      </c>
      <c r="T4983" s="9" t="s">
        <v>1602</v>
      </c>
      <c r="U4983" s="13">
        <v>100000</v>
      </c>
      <c r="V4983" s="13">
        <v>2014</v>
      </c>
      <c r="W4983" s="13">
        <v>87</v>
      </c>
      <c r="X4983" s="13">
        <v>6.8</v>
      </c>
      <c r="Y4983" s="13">
        <v>1.78</v>
      </c>
      <c r="Z4983" s="14">
        <v>182</v>
      </c>
    </row>
    <row r="4984" spans="1:26" x14ac:dyDescent="0.25">
      <c r="A4984" s="5" t="s">
        <v>20</v>
      </c>
      <c r="B4984" s="6" t="s">
        <v>5424</v>
      </c>
      <c r="C4984" s="11">
        <v>15</v>
      </c>
      <c r="D4984" s="11">
        <v>87</v>
      </c>
      <c r="E4984" s="11">
        <v>8</v>
      </c>
      <c r="F4984" s="11">
        <v>272</v>
      </c>
      <c r="G4984" s="6" t="s">
        <v>1311</v>
      </c>
      <c r="H4984" s="11">
        <v>969</v>
      </c>
      <c r="I4984" s="11"/>
      <c r="J4984" s="6" t="s">
        <v>599</v>
      </c>
      <c r="K4984" s="6"/>
      <c r="L4984" s="6"/>
      <c r="M4984" s="11"/>
      <c r="N4984" s="11"/>
      <c r="O4984" s="6"/>
      <c r="P4984" s="11"/>
      <c r="Q4984" s="11">
        <v>4</v>
      </c>
      <c r="R4984" s="6" t="s">
        <v>25</v>
      </c>
      <c r="S4984" s="6" t="s">
        <v>26</v>
      </c>
      <c r="T4984" s="6" t="s">
        <v>1430</v>
      </c>
      <c r="U4984" s="11"/>
      <c r="V4984" s="11">
        <v>2012</v>
      </c>
      <c r="W4984" s="11">
        <v>778</v>
      </c>
      <c r="X4984" s="11">
        <v>6.3</v>
      </c>
      <c r="Y4984" s="11"/>
      <c r="Z4984" s="12">
        <v>209</v>
      </c>
    </row>
    <row r="4985" spans="1:26" x14ac:dyDescent="0.25">
      <c r="A4985" s="8" t="s">
        <v>20</v>
      </c>
      <c r="B4985" s="9" t="s">
        <v>4021</v>
      </c>
      <c r="C4985" s="13">
        <v>125</v>
      </c>
      <c r="D4985" s="13">
        <v>87</v>
      </c>
      <c r="E4985" s="13">
        <v>59</v>
      </c>
      <c r="F4985" s="13">
        <v>9</v>
      </c>
      <c r="G4985" s="9" t="s">
        <v>5425</v>
      </c>
      <c r="H4985" s="13">
        <v>35</v>
      </c>
      <c r="I4985" s="13"/>
      <c r="J4985" s="9" t="s">
        <v>1074</v>
      </c>
      <c r="K4985" s="9" t="s">
        <v>1786</v>
      </c>
      <c r="L4985" s="9" t="s">
        <v>5505</v>
      </c>
      <c r="M4985" s="13"/>
      <c r="N4985" s="13"/>
      <c r="O4985" s="9"/>
      <c r="P4985" s="13"/>
      <c r="Q4985" s="13">
        <v>136</v>
      </c>
      <c r="R4985" s="9" t="s">
        <v>25</v>
      </c>
      <c r="S4985" s="9" t="s">
        <v>26</v>
      </c>
      <c r="T4985" s="9" t="s">
        <v>249</v>
      </c>
      <c r="U4985" s="13">
        <v>70000</v>
      </c>
      <c r="V4985" s="13">
        <v>2011</v>
      </c>
      <c r="W4985" s="13">
        <v>28</v>
      </c>
      <c r="X4985" s="13">
        <v>5.8</v>
      </c>
      <c r="Y4985" s="13">
        <v>1.78</v>
      </c>
      <c r="Z4985" s="14">
        <v>3000</v>
      </c>
    </row>
    <row r="4986" spans="1:26" x14ac:dyDescent="0.25">
      <c r="A4986" s="5" t="s">
        <v>20</v>
      </c>
      <c r="B4986" s="6" t="s">
        <v>4254</v>
      </c>
      <c r="C4986" s="11">
        <v>36</v>
      </c>
      <c r="D4986" s="11">
        <v>98</v>
      </c>
      <c r="E4986" s="11">
        <v>0</v>
      </c>
      <c r="F4986" s="11">
        <v>73</v>
      </c>
      <c r="G4986" s="6" t="s">
        <v>4289</v>
      </c>
      <c r="H4986" s="11">
        <v>138</v>
      </c>
      <c r="I4986" s="11">
        <v>10246600</v>
      </c>
      <c r="J4986" s="6" t="s">
        <v>599</v>
      </c>
      <c r="K4986" s="6" t="s">
        <v>1074</v>
      </c>
      <c r="L4986" s="6" t="s">
        <v>4459</v>
      </c>
      <c r="M4986" s="11"/>
      <c r="N4986" s="11"/>
      <c r="O4986" s="6"/>
      <c r="P4986" s="11"/>
      <c r="Q4986" s="11">
        <v>36</v>
      </c>
      <c r="R4986" s="6" t="s">
        <v>25</v>
      </c>
      <c r="S4986" s="6" t="s">
        <v>26</v>
      </c>
      <c r="T4986" s="6" t="s">
        <v>249</v>
      </c>
      <c r="U4986" s="11">
        <v>25000</v>
      </c>
      <c r="V4986" s="11">
        <v>1995</v>
      </c>
      <c r="W4986" s="11">
        <v>111</v>
      </c>
      <c r="X4986" s="11">
        <v>6.6</v>
      </c>
      <c r="Y4986" s="11">
        <v>1.85</v>
      </c>
      <c r="Z4986" s="12">
        <v>265</v>
      </c>
    </row>
    <row r="4987" spans="1:26" x14ac:dyDescent="0.25">
      <c r="A4987" s="8" t="s">
        <v>20</v>
      </c>
      <c r="B4987" s="9" t="s">
        <v>5426</v>
      </c>
      <c r="C4987" s="13">
        <v>73</v>
      </c>
      <c r="D4987" s="13">
        <v>83</v>
      </c>
      <c r="E4987" s="13">
        <v>8</v>
      </c>
      <c r="F4987" s="13">
        <v>8</v>
      </c>
      <c r="G4987" s="9" t="s">
        <v>5427</v>
      </c>
      <c r="H4987" s="13">
        <v>111</v>
      </c>
      <c r="I4987" s="13"/>
      <c r="J4987" s="9" t="s">
        <v>5507</v>
      </c>
      <c r="K4987" s="9" t="s">
        <v>1074</v>
      </c>
      <c r="L4987" s="9" t="s">
        <v>2604</v>
      </c>
      <c r="M4987" s="13"/>
      <c r="N4987" s="13"/>
      <c r="O4987" s="9"/>
      <c r="P4987" s="13"/>
      <c r="Q4987" s="13">
        <v>40</v>
      </c>
      <c r="R4987" s="9" t="s">
        <v>25</v>
      </c>
      <c r="S4987" s="9" t="s">
        <v>121</v>
      </c>
      <c r="T4987" s="9" t="s">
        <v>1430</v>
      </c>
      <c r="U4987" s="13"/>
      <c r="V4987" s="13">
        <v>2013</v>
      </c>
      <c r="W4987" s="13">
        <v>19</v>
      </c>
      <c r="X4987" s="13">
        <v>6.7</v>
      </c>
      <c r="Y4987" s="13"/>
      <c r="Z4987" s="14">
        <v>1000</v>
      </c>
    </row>
    <row r="4988" spans="1:26" x14ac:dyDescent="0.25">
      <c r="A4988" s="5" t="s">
        <v>20</v>
      </c>
      <c r="B4988" s="6" t="s">
        <v>5428</v>
      </c>
      <c r="C4988" s="11">
        <v>1</v>
      </c>
      <c r="D4988" s="11">
        <v>99</v>
      </c>
      <c r="E4988" s="11">
        <v>9</v>
      </c>
      <c r="F4988" s="11">
        <v>3</v>
      </c>
      <c r="G4988" s="6" t="s">
        <v>1926</v>
      </c>
      <c r="H4988" s="11">
        <v>866</v>
      </c>
      <c r="I4988" s="11"/>
      <c r="J4988" s="6" t="s">
        <v>599</v>
      </c>
      <c r="K4988" s="6" t="s">
        <v>1074</v>
      </c>
      <c r="L4988" s="6" t="s">
        <v>4459</v>
      </c>
      <c r="M4988" s="11"/>
      <c r="N4988" s="11"/>
      <c r="O4988" s="6"/>
      <c r="P4988" s="11"/>
      <c r="Q4988" s="11">
        <v>9</v>
      </c>
      <c r="R4988" s="6" t="s">
        <v>3400</v>
      </c>
      <c r="S4988" s="6" t="s">
        <v>3866</v>
      </c>
      <c r="T4988" s="6" t="s">
        <v>249</v>
      </c>
      <c r="U4988" s="11"/>
      <c r="V4988" s="11">
        <v>1983</v>
      </c>
      <c r="W4988" s="11">
        <v>308</v>
      </c>
      <c r="X4988" s="11">
        <v>6.4</v>
      </c>
      <c r="Y4988" s="11">
        <v>2.35</v>
      </c>
      <c r="Z4988" s="12">
        <v>114</v>
      </c>
    </row>
    <row r="4989" spans="1:26" x14ac:dyDescent="0.25">
      <c r="A4989" s="8" t="s">
        <v>20</v>
      </c>
      <c r="B4989" s="9" t="s">
        <v>4939</v>
      </c>
      <c r="C4989" s="13">
        <v>113</v>
      </c>
      <c r="D4989" s="13">
        <v>98</v>
      </c>
      <c r="E4989" s="13">
        <v>969</v>
      </c>
      <c r="F4989" s="13">
        <v>433</v>
      </c>
      <c r="G4989" s="9" t="s">
        <v>1043</v>
      </c>
      <c r="H4989" s="13">
        <v>969</v>
      </c>
      <c r="I4989" s="13">
        <v>389804</v>
      </c>
      <c r="J4989" s="9" t="s">
        <v>599</v>
      </c>
      <c r="K4989" s="9" t="s">
        <v>1074</v>
      </c>
      <c r="L4989" s="9" t="s">
        <v>4459</v>
      </c>
      <c r="M4989" s="13"/>
      <c r="N4989" s="13"/>
      <c r="O4989" s="9"/>
      <c r="P4989" s="13"/>
      <c r="Q4989" s="13">
        <v>35</v>
      </c>
      <c r="R4989" s="9" t="s">
        <v>25</v>
      </c>
      <c r="S4989" s="9" t="s">
        <v>26</v>
      </c>
      <c r="T4989" s="9" t="s">
        <v>1430</v>
      </c>
      <c r="U4989" s="13">
        <v>65000</v>
      </c>
      <c r="V4989" s="13">
        <v>2010</v>
      </c>
      <c r="W4989" s="13">
        <v>529</v>
      </c>
      <c r="X4989" s="13">
        <v>6.3</v>
      </c>
      <c r="Y4989" s="13">
        <v>2.35</v>
      </c>
      <c r="Z4989" s="14">
        <v>0</v>
      </c>
    </row>
    <row r="4990" spans="1:26" x14ac:dyDescent="0.25">
      <c r="A4990" s="5" t="s">
        <v>20</v>
      </c>
      <c r="B4990" s="6" t="s">
        <v>5429</v>
      </c>
      <c r="C4990" s="11">
        <v>13</v>
      </c>
      <c r="D4990" s="11">
        <v>93</v>
      </c>
      <c r="E4990" s="11">
        <v>9</v>
      </c>
      <c r="F4990" s="11">
        <v>133</v>
      </c>
      <c r="G4990" s="6" t="s">
        <v>5430</v>
      </c>
      <c r="H4990" s="11">
        <v>743</v>
      </c>
      <c r="I4990" s="11"/>
      <c r="J4990" s="6" t="s">
        <v>5507</v>
      </c>
      <c r="K4990" s="6" t="s">
        <v>1074</v>
      </c>
      <c r="L4990" s="6" t="s">
        <v>1786</v>
      </c>
      <c r="M4990" s="11"/>
      <c r="N4990" s="11"/>
      <c r="O4990" s="6"/>
      <c r="P4990" s="11"/>
      <c r="Q4990" s="11">
        <v>5</v>
      </c>
      <c r="R4990" s="6" t="s">
        <v>25</v>
      </c>
      <c r="S4990" s="6" t="s">
        <v>26</v>
      </c>
      <c r="T4990" s="6" t="s">
        <v>1430</v>
      </c>
      <c r="U4990" s="11">
        <v>60000</v>
      </c>
      <c r="V4990" s="11">
        <v>2012</v>
      </c>
      <c r="W4990" s="11">
        <v>413</v>
      </c>
      <c r="X4990" s="11">
        <v>3.4</v>
      </c>
      <c r="Y4990" s="11">
        <v>1.78</v>
      </c>
      <c r="Z4990" s="12">
        <v>284</v>
      </c>
    </row>
    <row r="4991" spans="1:26" x14ac:dyDescent="0.25">
      <c r="A4991" s="8" t="s">
        <v>20</v>
      </c>
      <c r="B4991" s="9" t="s">
        <v>5431</v>
      </c>
      <c r="C4991" s="13"/>
      <c r="D4991" s="13" t="s">
        <v>5527</v>
      </c>
      <c r="E4991" s="13">
        <v>0</v>
      </c>
      <c r="F4991" s="13">
        <v>15</v>
      </c>
      <c r="G4991" s="9" t="s">
        <v>5432</v>
      </c>
      <c r="H4991" s="13">
        <v>1000</v>
      </c>
      <c r="I4991" s="13"/>
      <c r="J4991" s="9" t="s">
        <v>599</v>
      </c>
      <c r="K4991" s="9" t="s">
        <v>1074</v>
      </c>
      <c r="L4991" s="9"/>
      <c r="M4991" s="13"/>
      <c r="N4991" s="13"/>
      <c r="O4991" s="9"/>
      <c r="P4991" s="13"/>
      <c r="Q4991" s="13">
        <v>3</v>
      </c>
      <c r="R4991" s="9" t="s">
        <v>25</v>
      </c>
      <c r="S4991" s="9" t="s">
        <v>26</v>
      </c>
      <c r="T4991" s="9" t="s">
        <v>42</v>
      </c>
      <c r="U4991" s="13"/>
      <c r="V4991" s="13">
        <v>2006</v>
      </c>
      <c r="W4991" s="13">
        <v>36</v>
      </c>
      <c r="X4991" s="13">
        <v>4.7</v>
      </c>
      <c r="Y4991" s="13"/>
      <c r="Z4991" s="14">
        <v>2</v>
      </c>
    </row>
    <row r="4992" spans="1:26" x14ac:dyDescent="0.25">
      <c r="A4992" s="5" t="s">
        <v>20</v>
      </c>
      <c r="B4992" s="6" t="s">
        <v>5433</v>
      </c>
      <c r="C4992" s="11">
        <v>12</v>
      </c>
      <c r="D4992" s="11">
        <v>111</v>
      </c>
      <c r="E4992" s="11">
        <v>6</v>
      </c>
      <c r="F4992" s="11"/>
      <c r="G4992" s="6" t="s">
        <v>42</v>
      </c>
      <c r="H4992" s="11"/>
      <c r="I4992" s="11"/>
      <c r="J4992" s="6" t="s">
        <v>41</v>
      </c>
      <c r="K4992" s="6"/>
      <c r="L4992" s="6"/>
      <c r="M4992" s="11"/>
      <c r="N4992" s="11"/>
      <c r="O4992" s="6"/>
      <c r="P4992" s="11"/>
      <c r="Q4992" s="11">
        <v>1</v>
      </c>
      <c r="R4992" s="6" t="s">
        <v>25</v>
      </c>
      <c r="S4992" s="6" t="s">
        <v>26</v>
      </c>
      <c r="T4992" s="6" t="s">
        <v>42</v>
      </c>
      <c r="U4992" s="11">
        <v>50000</v>
      </c>
      <c r="V4992" s="11">
        <v>2015</v>
      </c>
      <c r="W4992" s="11"/>
      <c r="X4992" s="11">
        <v>6</v>
      </c>
      <c r="Y4992" s="11">
        <v>1.78</v>
      </c>
      <c r="Z4992" s="12">
        <v>5</v>
      </c>
    </row>
    <row r="4993" spans="1:26" x14ac:dyDescent="0.25">
      <c r="A4993" s="8" t="s">
        <v>309</v>
      </c>
      <c r="B4993" s="9" t="s">
        <v>5434</v>
      </c>
      <c r="C4993" s="13">
        <v>60</v>
      </c>
      <c r="D4993" s="13">
        <v>47</v>
      </c>
      <c r="E4993" s="13">
        <v>2</v>
      </c>
      <c r="F4993" s="13">
        <v>5</v>
      </c>
      <c r="G4993" s="9" t="s">
        <v>5435</v>
      </c>
      <c r="H4993" s="13">
        <v>19</v>
      </c>
      <c r="I4993" s="13"/>
      <c r="J4993" s="9" t="s">
        <v>478</v>
      </c>
      <c r="K4993" s="9" t="s">
        <v>1786</v>
      </c>
      <c r="L4993" s="9" t="s">
        <v>5505</v>
      </c>
      <c r="M4993" s="13" t="s">
        <v>2604</v>
      </c>
      <c r="N4993" s="13"/>
      <c r="O4993" s="9"/>
      <c r="P4993" s="13"/>
      <c r="Q4993" s="13">
        <v>99</v>
      </c>
      <c r="R4993" s="9" t="s">
        <v>25</v>
      </c>
      <c r="S4993" s="9" t="s">
        <v>26</v>
      </c>
      <c r="T4993" s="9" t="s">
        <v>42</v>
      </c>
      <c r="U4993" s="13">
        <v>50000</v>
      </c>
      <c r="V4993" s="13">
        <v>2005</v>
      </c>
      <c r="W4993" s="13">
        <v>9</v>
      </c>
      <c r="X4993" s="13">
        <v>7.3</v>
      </c>
      <c r="Y4993" s="13">
        <v>1.33</v>
      </c>
      <c r="Z4993" s="14">
        <v>0</v>
      </c>
    </row>
    <row r="4994" spans="1:26" x14ac:dyDescent="0.25">
      <c r="A4994" s="5" t="s">
        <v>20</v>
      </c>
      <c r="B4994" s="6" t="s">
        <v>5436</v>
      </c>
      <c r="C4994" s="11">
        <v>10</v>
      </c>
      <c r="D4994" s="11">
        <v>92</v>
      </c>
      <c r="E4994" s="11">
        <v>0</v>
      </c>
      <c r="F4994" s="11"/>
      <c r="G4994" s="6" t="s">
        <v>42</v>
      </c>
      <c r="H4994" s="11">
        <v>0</v>
      </c>
      <c r="I4994" s="11"/>
      <c r="J4994" s="6" t="s">
        <v>41</v>
      </c>
      <c r="K4994" s="6"/>
      <c r="L4994" s="6"/>
      <c r="M4994" s="11"/>
      <c r="N4994" s="11"/>
      <c r="O4994" s="6"/>
      <c r="P4994" s="11"/>
      <c r="Q4994" s="11">
        <v>10</v>
      </c>
      <c r="R4994" s="6" t="s">
        <v>25</v>
      </c>
      <c r="S4994" s="6" t="s">
        <v>26</v>
      </c>
      <c r="T4994" s="6" t="s">
        <v>42</v>
      </c>
      <c r="U4994" s="11">
        <v>50000</v>
      </c>
      <c r="V4994" s="11">
        <v>2013</v>
      </c>
      <c r="W4994" s="11"/>
      <c r="X4994" s="11">
        <v>7.9</v>
      </c>
      <c r="Y4994" s="11">
        <v>16</v>
      </c>
      <c r="Z4994" s="12">
        <v>33</v>
      </c>
    </row>
    <row r="4995" spans="1:26" x14ac:dyDescent="0.25">
      <c r="A4995" s="8" t="s">
        <v>20</v>
      </c>
      <c r="B4995" s="9" t="s">
        <v>5437</v>
      </c>
      <c r="C4995" s="13">
        <v>161</v>
      </c>
      <c r="D4995" s="13">
        <v>97</v>
      </c>
      <c r="E4995" s="13">
        <v>18</v>
      </c>
      <c r="F4995" s="13">
        <v>236</v>
      </c>
      <c r="G4995" s="9" t="s">
        <v>5438</v>
      </c>
      <c r="H4995" s="13">
        <v>852</v>
      </c>
      <c r="I4995" s="13"/>
      <c r="J4995" s="9" t="s">
        <v>2970</v>
      </c>
      <c r="K4995" s="9" t="s">
        <v>2604</v>
      </c>
      <c r="L4995" s="9"/>
      <c r="M4995" s="13"/>
      <c r="N4995" s="13"/>
      <c r="O4995" s="9"/>
      <c r="P4995" s="13"/>
      <c r="Q4995" s="13">
        <v>180</v>
      </c>
      <c r="R4995" s="9" t="s">
        <v>25</v>
      </c>
      <c r="S4995" s="9" t="s">
        <v>26</v>
      </c>
      <c r="T4995" s="9" t="s">
        <v>27</v>
      </c>
      <c r="U4995" s="13">
        <v>4000000</v>
      </c>
      <c r="V4995" s="13">
        <v>2014</v>
      </c>
      <c r="W4995" s="13">
        <v>680</v>
      </c>
      <c r="X4995" s="13">
        <v>6.1</v>
      </c>
      <c r="Y4995" s="13">
        <v>2.35</v>
      </c>
      <c r="Z4995" s="14">
        <v>10000</v>
      </c>
    </row>
    <row r="4996" spans="1:26" x14ac:dyDescent="0.25">
      <c r="A4996" s="5" t="s">
        <v>20</v>
      </c>
      <c r="B4996" s="6" t="s">
        <v>5439</v>
      </c>
      <c r="C4996" s="11">
        <v>7</v>
      </c>
      <c r="D4996" s="11">
        <v>81</v>
      </c>
      <c r="E4996" s="11">
        <v>3</v>
      </c>
      <c r="F4996" s="11">
        <v>18</v>
      </c>
      <c r="G4996" s="6" t="s">
        <v>5440</v>
      </c>
      <c r="H4996" s="11">
        <v>26</v>
      </c>
      <c r="I4996" s="11"/>
      <c r="J4996" s="6" t="s">
        <v>3170</v>
      </c>
      <c r="K4996" s="6" t="s">
        <v>41</v>
      </c>
      <c r="L4996" s="6"/>
      <c r="M4996" s="11"/>
      <c r="N4996" s="11"/>
      <c r="O4996" s="6"/>
      <c r="P4996" s="11"/>
      <c r="Q4996" s="11">
        <v>2</v>
      </c>
      <c r="R4996" s="6" t="s">
        <v>25</v>
      </c>
      <c r="S4996" s="6" t="s">
        <v>26</v>
      </c>
      <c r="T4996" s="6" t="s">
        <v>42</v>
      </c>
      <c r="U4996" s="11">
        <v>50000</v>
      </c>
      <c r="V4996" s="11">
        <v>2014</v>
      </c>
      <c r="W4996" s="11">
        <v>20</v>
      </c>
      <c r="X4996" s="11">
        <v>7.4</v>
      </c>
      <c r="Y4996" s="11"/>
      <c r="Z4996" s="12">
        <v>83</v>
      </c>
    </row>
    <row r="4997" spans="1:26" x14ac:dyDescent="0.25">
      <c r="A4997" s="8" t="s">
        <v>20</v>
      </c>
      <c r="B4997" s="9" t="s">
        <v>5441</v>
      </c>
      <c r="C4997" s="13">
        <v>34</v>
      </c>
      <c r="D4997" s="13">
        <v>83</v>
      </c>
      <c r="E4997" s="13">
        <v>3</v>
      </c>
      <c r="F4997" s="13">
        <v>69</v>
      </c>
      <c r="G4997" s="9" t="s">
        <v>5442</v>
      </c>
      <c r="H4997" s="13">
        <v>695</v>
      </c>
      <c r="I4997" s="13"/>
      <c r="J4997" s="9" t="s">
        <v>1074</v>
      </c>
      <c r="K4997" s="9"/>
      <c r="L4997" s="9"/>
      <c r="M4997" s="13"/>
      <c r="N4997" s="13"/>
      <c r="O4997" s="9"/>
      <c r="P4997" s="13"/>
      <c r="Q4997" s="13">
        <v>7</v>
      </c>
      <c r="R4997" s="9" t="s">
        <v>25</v>
      </c>
      <c r="S4997" s="9" t="s">
        <v>26</v>
      </c>
      <c r="T4997" s="9" t="s">
        <v>249</v>
      </c>
      <c r="U4997" s="13">
        <v>42000</v>
      </c>
      <c r="V4997" s="13">
        <v>2013</v>
      </c>
      <c r="W4997" s="13">
        <v>571</v>
      </c>
      <c r="X4997" s="13">
        <v>6.6</v>
      </c>
      <c r="Y4997" s="13">
        <v>16</v>
      </c>
      <c r="Z4997" s="14">
        <v>234</v>
      </c>
    </row>
    <row r="4998" spans="1:26" x14ac:dyDescent="0.25">
      <c r="A4998" s="5" t="s">
        <v>20</v>
      </c>
      <c r="B4998" s="6" t="s">
        <v>1341</v>
      </c>
      <c r="C4998" s="11"/>
      <c r="D4998" s="11">
        <v>96</v>
      </c>
      <c r="E4998" s="11">
        <v>117</v>
      </c>
      <c r="F4998" s="11">
        <v>281</v>
      </c>
      <c r="G4998" s="6" t="s">
        <v>1597</v>
      </c>
      <c r="H4998" s="11">
        <v>948</v>
      </c>
      <c r="I4998" s="11"/>
      <c r="J4998" s="6" t="s">
        <v>599</v>
      </c>
      <c r="K4998" s="6"/>
      <c r="L4998" s="6"/>
      <c r="M4998" s="11"/>
      <c r="N4998" s="11"/>
      <c r="O4998" s="6"/>
      <c r="P4998" s="11"/>
      <c r="Q4998" s="11">
        <v>4</v>
      </c>
      <c r="R4998" s="6" t="s">
        <v>25</v>
      </c>
      <c r="S4998" s="6" t="s">
        <v>26</v>
      </c>
      <c r="T4998" s="6" t="s">
        <v>42</v>
      </c>
      <c r="U4998" s="11">
        <v>45000</v>
      </c>
      <c r="V4998" s="11">
        <v>2013</v>
      </c>
      <c r="W4998" s="11">
        <v>482</v>
      </c>
      <c r="X4998" s="11">
        <v>5.5</v>
      </c>
      <c r="Y4998" s="11">
        <v>2.35</v>
      </c>
      <c r="Z4998" s="12">
        <v>72</v>
      </c>
    </row>
    <row r="4999" spans="1:26" x14ac:dyDescent="0.25">
      <c r="A4999" s="8" t="s">
        <v>20</v>
      </c>
      <c r="B4999" s="9" t="s">
        <v>1561</v>
      </c>
      <c r="C4999" s="13">
        <v>75</v>
      </c>
      <c r="D4999" s="13">
        <v>90</v>
      </c>
      <c r="E4999" s="13">
        <v>234</v>
      </c>
      <c r="F4999" s="13">
        <v>15</v>
      </c>
      <c r="G4999" s="9" t="s">
        <v>1878</v>
      </c>
      <c r="H4999" s="13">
        <v>552</v>
      </c>
      <c r="I4999" s="13">
        <v>241816</v>
      </c>
      <c r="J4999" s="9" t="s">
        <v>1074</v>
      </c>
      <c r="K4999" s="9"/>
      <c r="L4999" s="9"/>
      <c r="M4999" s="13"/>
      <c r="N4999" s="13"/>
      <c r="O4999" s="9"/>
      <c r="P4999" s="13"/>
      <c r="Q4999" s="13">
        <v>76</v>
      </c>
      <c r="R4999" s="9" t="s">
        <v>25</v>
      </c>
      <c r="S4999" s="9" t="s">
        <v>26</v>
      </c>
      <c r="T4999" s="9" t="s">
        <v>1602</v>
      </c>
      <c r="U4999" s="13">
        <v>42000</v>
      </c>
      <c r="V4999" s="13">
        <v>2000</v>
      </c>
      <c r="W4999" s="13">
        <v>61</v>
      </c>
      <c r="X4999" s="13">
        <v>7.5</v>
      </c>
      <c r="Y4999" s="13">
        <v>2.35</v>
      </c>
      <c r="Z4999" s="14">
        <v>451</v>
      </c>
    </row>
    <row r="5000" spans="1:26" x14ac:dyDescent="0.25">
      <c r="A5000" s="5" t="s">
        <v>20</v>
      </c>
      <c r="B5000" s="6" t="s">
        <v>5443</v>
      </c>
      <c r="C5000" s="11">
        <v>21</v>
      </c>
      <c r="D5000" s="11">
        <v>90</v>
      </c>
      <c r="E5000" s="11">
        <v>4</v>
      </c>
      <c r="F5000" s="11">
        <v>113</v>
      </c>
      <c r="G5000" s="6" t="s">
        <v>5444</v>
      </c>
      <c r="H5000" s="11">
        <v>20000</v>
      </c>
      <c r="I5000" s="11">
        <v>277233</v>
      </c>
      <c r="J5000" s="6" t="s">
        <v>599</v>
      </c>
      <c r="K5000" s="6" t="s">
        <v>4459</v>
      </c>
      <c r="L5000" s="6"/>
      <c r="M5000" s="11"/>
      <c r="N5000" s="11"/>
      <c r="O5000" s="6"/>
      <c r="P5000" s="11"/>
      <c r="Q5000" s="11">
        <v>26</v>
      </c>
      <c r="R5000" s="6" t="s">
        <v>25</v>
      </c>
      <c r="S5000" s="6" t="s">
        <v>26</v>
      </c>
      <c r="T5000" s="6" t="s">
        <v>249</v>
      </c>
      <c r="U5000" s="11">
        <v>40000</v>
      </c>
      <c r="V5000" s="11">
        <v>1999</v>
      </c>
      <c r="W5000" s="11">
        <v>467</v>
      </c>
      <c r="X5000" s="11">
        <v>7.6</v>
      </c>
      <c r="Y5000" s="11">
        <v>1.85</v>
      </c>
      <c r="Z5000" s="12">
        <v>0</v>
      </c>
    </row>
    <row r="5001" spans="1:26" x14ac:dyDescent="0.25">
      <c r="A5001" s="8" t="s">
        <v>20</v>
      </c>
      <c r="B5001" s="9" t="s">
        <v>5445</v>
      </c>
      <c r="C5001" s="13">
        <v>3</v>
      </c>
      <c r="D5001" s="13">
        <v>95</v>
      </c>
      <c r="E5001" s="13">
        <v>0</v>
      </c>
      <c r="F5001" s="13">
        <v>279</v>
      </c>
      <c r="G5001" s="9" t="s">
        <v>5446</v>
      </c>
      <c r="H5001" s="13">
        <v>883</v>
      </c>
      <c r="I5001" s="13"/>
      <c r="J5001" s="9" t="s">
        <v>1074</v>
      </c>
      <c r="K5001" s="9" t="s">
        <v>2970</v>
      </c>
      <c r="L5001" s="9" t="s">
        <v>2604</v>
      </c>
      <c r="M5001" s="13"/>
      <c r="N5001" s="13"/>
      <c r="O5001" s="9"/>
      <c r="P5001" s="13"/>
      <c r="Q5001" s="13">
        <v>2</v>
      </c>
      <c r="R5001" s="9" t="s">
        <v>25</v>
      </c>
      <c r="S5001" s="9" t="s">
        <v>26</v>
      </c>
      <c r="T5001" s="9" t="s">
        <v>42</v>
      </c>
      <c r="U5001" s="13">
        <v>75000</v>
      </c>
      <c r="V5001" s="13">
        <v>2014</v>
      </c>
      <c r="W5001" s="13">
        <v>507</v>
      </c>
      <c r="X5001" s="13">
        <v>5</v>
      </c>
      <c r="Y5001" s="13"/>
      <c r="Z5001" s="14">
        <v>87</v>
      </c>
    </row>
    <row r="5002" spans="1:26" x14ac:dyDescent="0.25">
      <c r="A5002" s="5" t="s">
        <v>20</v>
      </c>
      <c r="B5002" s="6" t="s">
        <v>5447</v>
      </c>
      <c r="C5002" s="11">
        <v>2</v>
      </c>
      <c r="D5002" s="11">
        <v>83</v>
      </c>
      <c r="E5002" s="11">
        <v>138</v>
      </c>
      <c r="F5002" s="11">
        <v>76</v>
      </c>
      <c r="G5002" s="6" t="s">
        <v>5448</v>
      </c>
      <c r="H5002" s="11">
        <v>307</v>
      </c>
      <c r="I5002" s="11"/>
      <c r="J5002" s="6" t="s">
        <v>1786</v>
      </c>
      <c r="K5002" s="6"/>
      <c r="L5002" s="6"/>
      <c r="M5002" s="11"/>
      <c r="N5002" s="11"/>
      <c r="O5002" s="6"/>
      <c r="P5002" s="11"/>
      <c r="Q5002" s="11">
        <v>6</v>
      </c>
      <c r="R5002" s="6" t="s">
        <v>25</v>
      </c>
      <c r="S5002" s="6" t="s">
        <v>26</v>
      </c>
      <c r="T5002" s="6" t="s">
        <v>1602</v>
      </c>
      <c r="U5002" s="11">
        <v>40000</v>
      </c>
      <c r="V5002" s="11">
        <v>2011</v>
      </c>
      <c r="W5002" s="11">
        <v>114</v>
      </c>
      <c r="X5002" s="11">
        <v>3.2</v>
      </c>
      <c r="Y5002" s="11">
        <v>2.35</v>
      </c>
      <c r="Z5002" s="12">
        <v>239</v>
      </c>
    </row>
    <row r="5003" spans="1:26" x14ac:dyDescent="0.25">
      <c r="A5003" s="8" t="s">
        <v>20</v>
      </c>
      <c r="B5003" s="9" t="s">
        <v>212</v>
      </c>
      <c r="C5003" s="13">
        <v>71</v>
      </c>
      <c r="D5003" s="13">
        <v>117</v>
      </c>
      <c r="E5003" s="13">
        <v>17000</v>
      </c>
      <c r="F5003" s="13">
        <v>476</v>
      </c>
      <c r="G5003" s="9" t="s">
        <v>3046</v>
      </c>
      <c r="H5003" s="13">
        <v>725</v>
      </c>
      <c r="I5003" s="13">
        <v>321952</v>
      </c>
      <c r="J5003" s="9" t="s">
        <v>41</v>
      </c>
      <c r="K5003" s="9" t="s">
        <v>2909</v>
      </c>
      <c r="L5003" s="9"/>
      <c r="M5003" s="13"/>
      <c r="N5003" s="13"/>
      <c r="O5003" s="9"/>
      <c r="P5003" s="13"/>
      <c r="Q5003" s="13">
        <v>113</v>
      </c>
      <c r="R5003" s="9" t="s">
        <v>25</v>
      </c>
      <c r="S5003" s="9" t="s">
        <v>26</v>
      </c>
      <c r="T5003" s="9" t="s">
        <v>54</v>
      </c>
      <c r="U5003" s="13"/>
      <c r="V5003" s="13">
        <v>1978</v>
      </c>
      <c r="W5003" s="13">
        <v>572</v>
      </c>
      <c r="X5003" s="13">
        <v>8.1999999999999993</v>
      </c>
      <c r="Y5003" s="13">
        <v>1.85</v>
      </c>
      <c r="Z5003" s="14">
        <v>0</v>
      </c>
    </row>
    <row r="5004" spans="1:26" x14ac:dyDescent="0.25">
      <c r="A5004" s="5" t="s">
        <v>20</v>
      </c>
      <c r="B5004" s="6" t="s">
        <v>5449</v>
      </c>
      <c r="C5004" s="11">
        <v>7</v>
      </c>
      <c r="D5004" s="11">
        <v>75</v>
      </c>
      <c r="E5004" s="11">
        <v>14</v>
      </c>
      <c r="F5004" s="11">
        <v>130</v>
      </c>
      <c r="G5004" s="6" t="s">
        <v>5450</v>
      </c>
      <c r="H5004" s="11">
        <v>252</v>
      </c>
      <c r="I5004" s="11"/>
      <c r="J5004" s="6" t="s">
        <v>1786</v>
      </c>
      <c r="K5004" s="6" t="s">
        <v>2604</v>
      </c>
      <c r="L5004" s="6"/>
      <c r="M5004" s="11"/>
      <c r="N5004" s="11"/>
      <c r="O5004" s="6"/>
      <c r="P5004" s="11"/>
      <c r="Q5004" s="11">
        <v>5</v>
      </c>
      <c r="R5004" s="6" t="s">
        <v>25</v>
      </c>
      <c r="S5004" s="6" t="s">
        <v>26</v>
      </c>
      <c r="T5004" s="6" t="s">
        <v>42</v>
      </c>
      <c r="U5004" s="11">
        <v>50000</v>
      </c>
      <c r="V5004" s="11">
        <v>2012</v>
      </c>
      <c r="W5004" s="11">
        <v>132</v>
      </c>
      <c r="X5004" s="11">
        <v>3.7</v>
      </c>
      <c r="Y5004" s="11">
        <v>2.35</v>
      </c>
      <c r="Z5004" s="12">
        <v>225</v>
      </c>
    </row>
    <row r="5005" spans="1:26" x14ac:dyDescent="0.25">
      <c r="A5005" s="8" t="s">
        <v>20</v>
      </c>
      <c r="B5005" s="9" t="s">
        <v>5451</v>
      </c>
      <c r="C5005" s="13">
        <v>61</v>
      </c>
      <c r="D5005" s="13">
        <v>79</v>
      </c>
      <c r="E5005" s="13">
        <v>2</v>
      </c>
      <c r="F5005" s="13">
        <v>20</v>
      </c>
      <c r="G5005" s="9" t="s">
        <v>2200</v>
      </c>
      <c r="H5005" s="13">
        <v>962</v>
      </c>
      <c r="I5005" s="13">
        <v>24705</v>
      </c>
      <c r="J5005" s="9" t="s">
        <v>1074</v>
      </c>
      <c r="K5005" s="9"/>
      <c r="L5005" s="9"/>
      <c r="M5005" s="13"/>
      <c r="N5005" s="13"/>
      <c r="O5005" s="9"/>
      <c r="P5005" s="13"/>
      <c r="Q5005" s="13">
        <v>10</v>
      </c>
      <c r="R5005" s="9" t="s">
        <v>25</v>
      </c>
      <c r="S5005" s="9" t="s">
        <v>26</v>
      </c>
      <c r="T5005" s="9" t="s">
        <v>1602</v>
      </c>
      <c r="U5005" s="13"/>
      <c r="V5005" s="13">
        <v>2009</v>
      </c>
      <c r="W5005" s="13">
        <v>72</v>
      </c>
      <c r="X5005" s="13">
        <v>6.3</v>
      </c>
      <c r="Y5005" s="13"/>
      <c r="Z5005" s="14">
        <v>377</v>
      </c>
    </row>
    <row r="5006" spans="1:26" x14ac:dyDescent="0.25">
      <c r="A5006" s="5" t="s">
        <v>20</v>
      </c>
      <c r="B5006" s="6" t="s">
        <v>5452</v>
      </c>
      <c r="C5006" s="11">
        <v>3</v>
      </c>
      <c r="D5006" s="11">
        <v>78</v>
      </c>
      <c r="E5006" s="11">
        <v>6</v>
      </c>
      <c r="F5006" s="11">
        <v>17</v>
      </c>
      <c r="G5006" s="6" t="s">
        <v>5453</v>
      </c>
      <c r="H5006" s="11">
        <v>32</v>
      </c>
      <c r="I5006" s="11">
        <v>243768</v>
      </c>
      <c r="J5006" s="6" t="s">
        <v>3495</v>
      </c>
      <c r="K5006" s="6"/>
      <c r="L5006" s="6"/>
      <c r="M5006" s="11"/>
      <c r="N5006" s="11"/>
      <c r="O5006" s="6"/>
      <c r="P5006" s="11"/>
      <c r="Q5006" s="11">
        <v>9</v>
      </c>
      <c r="R5006" s="6" t="s">
        <v>25</v>
      </c>
      <c r="S5006" s="6" t="s">
        <v>26</v>
      </c>
      <c r="T5006" s="6" t="s">
        <v>249</v>
      </c>
      <c r="U5006" s="11">
        <v>30000</v>
      </c>
      <c r="V5006" s="11">
        <v>2007</v>
      </c>
      <c r="W5006" s="11">
        <v>17</v>
      </c>
      <c r="X5006" s="11">
        <v>4.0999999999999996</v>
      </c>
      <c r="Y5006" s="11">
        <v>2.35</v>
      </c>
      <c r="Z5006" s="12">
        <v>13</v>
      </c>
    </row>
    <row r="5007" spans="1:26" x14ac:dyDescent="0.25">
      <c r="A5007" s="8" t="s">
        <v>309</v>
      </c>
      <c r="B5007" s="9" t="s">
        <v>5454</v>
      </c>
      <c r="C5007" s="13">
        <v>52</v>
      </c>
      <c r="D5007" s="13">
        <v>109</v>
      </c>
      <c r="E5007" s="13">
        <v>26</v>
      </c>
      <c r="F5007" s="13">
        <v>3</v>
      </c>
      <c r="G5007" s="9" t="s">
        <v>5455</v>
      </c>
      <c r="H5007" s="13">
        <v>26</v>
      </c>
      <c r="I5007" s="13"/>
      <c r="J5007" s="9" t="s">
        <v>599</v>
      </c>
      <c r="K5007" s="9"/>
      <c r="L5007" s="9"/>
      <c r="M5007" s="13"/>
      <c r="N5007" s="13"/>
      <c r="O5007" s="9"/>
      <c r="P5007" s="13"/>
      <c r="Q5007" s="13">
        <v>23</v>
      </c>
      <c r="R5007" s="9" t="s">
        <v>25</v>
      </c>
      <c r="S5007" s="9" t="s">
        <v>26</v>
      </c>
      <c r="T5007" s="9" t="s">
        <v>249</v>
      </c>
      <c r="U5007" s="13"/>
      <c r="V5007" s="13">
        <v>2005</v>
      </c>
      <c r="W5007" s="13">
        <v>6</v>
      </c>
      <c r="X5007" s="13">
        <v>6.9</v>
      </c>
      <c r="Y5007" s="13">
        <v>1.66</v>
      </c>
      <c r="Z5007" s="14">
        <v>91</v>
      </c>
    </row>
    <row r="5008" spans="1:26" x14ac:dyDescent="0.25">
      <c r="A5008" s="5" t="s">
        <v>20</v>
      </c>
      <c r="B5008" s="6" t="s">
        <v>5456</v>
      </c>
      <c r="C5008" s="11"/>
      <c r="D5008" s="11">
        <v>89</v>
      </c>
      <c r="E5008" s="11">
        <v>2</v>
      </c>
      <c r="F5008" s="11">
        <v>0</v>
      </c>
      <c r="G5008" s="6" t="s">
        <v>5457</v>
      </c>
      <c r="H5008" s="11">
        <v>5</v>
      </c>
      <c r="I5008" s="11"/>
      <c r="J5008" s="6" t="s">
        <v>1786</v>
      </c>
      <c r="K5008" s="6"/>
      <c r="L5008" s="6"/>
      <c r="M5008" s="11"/>
      <c r="N5008" s="11"/>
      <c r="O5008" s="6"/>
      <c r="P5008" s="11"/>
      <c r="Q5008" s="11">
        <v>2</v>
      </c>
      <c r="R5008" s="6" t="s">
        <v>25</v>
      </c>
      <c r="S5008" s="6" t="s">
        <v>26</v>
      </c>
      <c r="T5008" s="6" t="s">
        <v>1430</v>
      </c>
      <c r="U5008" s="11">
        <v>60000</v>
      </c>
      <c r="V5008" s="11">
        <v>2013</v>
      </c>
      <c r="W5008" s="11">
        <v>0</v>
      </c>
      <c r="X5008" s="11">
        <v>5.4</v>
      </c>
      <c r="Y5008" s="11"/>
      <c r="Z5008" s="12">
        <v>48</v>
      </c>
    </row>
    <row r="5009" spans="1:26" x14ac:dyDescent="0.25">
      <c r="A5009" s="8" t="s">
        <v>20</v>
      </c>
      <c r="B5009" s="9" t="s">
        <v>5041</v>
      </c>
      <c r="C5009" s="13">
        <v>53</v>
      </c>
      <c r="D5009" s="13">
        <v>93</v>
      </c>
      <c r="E5009" s="13">
        <v>214</v>
      </c>
      <c r="F5009" s="13">
        <v>59</v>
      </c>
      <c r="G5009" s="9" t="s">
        <v>5458</v>
      </c>
      <c r="H5009" s="13">
        <v>177</v>
      </c>
      <c r="I5009" s="13">
        <v>9609</v>
      </c>
      <c r="J5009" s="9" t="s">
        <v>599</v>
      </c>
      <c r="K5009" s="9" t="s">
        <v>5507</v>
      </c>
      <c r="L5009" s="9" t="s">
        <v>1074</v>
      </c>
      <c r="M5009" s="13"/>
      <c r="N5009" s="13"/>
      <c r="O5009" s="9"/>
      <c r="P5009" s="13"/>
      <c r="Q5009" s="13">
        <v>22</v>
      </c>
      <c r="R5009" s="9" t="s">
        <v>25</v>
      </c>
      <c r="S5009" s="9" t="s">
        <v>34</v>
      </c>
      <c r="T5009" s="9" t="s">
        <v>249</v>
      </c>
      <c r="U5009" s="13"/>
      <c r="V5009" s="13">
        <v>2009</v>
      </c>
      <c r="W5009" s="13">
        <v>95</v>
      </c>
      <c r="X5009" s="13">
        <v>6.5</v>
      </c>
      <c r="Y5009" s="13"/>
      <c r="Z5009" s="14">
        <v>535</v>
      </c>
    </row>
    <row r="5010" spans="1:26" x14ac:dyDescent="0.25">
      <c r="A5010" s="5" t="s">
        <v>309</v>
      </c>
      <c r="B5010" s="6" t="s">
        <v>1955</v>
      </c>
      <c r="C5010" s="11">
        <v>136</v>
      </c>
      <c r="D5010" s="11">
        <v>102</v>
      </c>
      <c r="E5010" s="11">
        <v>0</v>
      </c>
      <c r="F5010" s="11">
        <v>216</v>
      </c>
      <c r="G5010" s="6" t="s">
        <v>4022</v>
      </c>
      <c r="H5010" s="11">
        <v>898</v>
      </c>
      <c r="I5010" s="11">
        <v>3151130</v>
      </c>
      <c r="J5010" s="6" t="s">
        <v>599</v>
      </c>
      <c r="K5010" s="6"/>
      <c r="L5010" s="6"/>
      <c r="M5010" s="11"/>
      <c r="N5010" s="11"/>
      <c r="O5010" s="6"/>
      <c r="P5010" s="11"/>
      <c r="Q5010" s="11">
        <v>615</v>
      </c>
      <c r="R5010" s="6" t="s">
        <v>25</v>
      </c>
      <c r="S5010" s="6" t="s">
        <v>26</v>
      </c>
      <c r="T5010" s="6" t="s">
        <v>249</v>
      </c>
      <c r="U5010" s="11">
        <v>230000</v>
      </c>
      <c r="V5010" s="11">
        <v>1994</v>
      </c>
      <c r="W5010" s="11">
        <v>657</v>
      </c>
      <c r="X5010" s="11">
        <v>7.8</v>
      </c>
      <c r="Y5010" s="11">
        <v>1.37</v>
      </c>
      <c r="Z5010" s="12">
        <v>0</v>
      </c>
    </row>
    <row r="5011" spans="1:26" x14ac:dyDescent="0.25">
      <c r="A5011" s="8" t="s">
        <v>20</v>
      </c>
      <c r="B5011" s="9" t="s">
        <v>5459</v>
      </c>
      <c r="C5011" s="13">
        <v>8</v>
      </c>
      <c r="D5011" s="13">
        <v>65</v>
      </c>
      <c r="E5011" s="13">
        <v>0</v>
      </c>
      <c r="F5011" s="13"/>
      <c r="G5011" s="9" t="s">
        <v>5460</v>
      </c>
      <c r="H5011" s="13">
        <v>0</v>
      </c>
      <c r="I5011" s="13">
        <v>8231</v>
      </c>
      <c r="J5011" s="9" t="s">
        <v>1074</v>
      </c>
      <c r="K5011" s="9" t="s">
        <v>478</v>
      </c>
      <c r="L5011" s="9"/>
      <c r="M5011" s="13"/>
      <c r="N5011" s="13"/>
      <c r="O5011" s="9"/>
      <c r="P5011" s="13"/>
      <c r="Q5011" s="13">
        <v>16</v>
      </c>
      <c r="R5011" s="9" t="s">
        <v>25</v>
      </c>
      <c r="S5011" s="9" t="s">
        <v>26</v>
      </c>
      <c r="T5011" s="9" t="s">
        <v>1430</v>
      </c>
      <c r="U5011" s="13">
        <v>27000</v>
      </c>
      <c r="V5011" s="13">
        <v>1971</v>
      </c>
      <c r="W5011" s="13">
        <v>0</v>
      </c>
      <c r="X5011" s="13">
        <v>6.7</v>
      </c>
      <c r="Y5011" s="13">
        <v>1.37</v>
      </c>
      <c r="Z5011" s="14">
        <v>85</v>
      </c>
    </row>
    <row r="5012" spans="1:26" x14ac:dyDescent="0.25">
      <c r="A5012" s="5" t="s">
        <v>20</v>
      </c>
      <c r="B5012" s="6" t="s">
        <v>5454</v>
      </c>
      <c r="C5012" s="11">
        <v>43</v>
      </c>
      <c r="D5012" s="11">
        <v>85</v>
      </c>
      <c r="E5012" s="11">
        <v>26</v>
      </c>
      <c r="F5012" s="11">
        <v>3</v>
      </c>
      <c r="G5012" s="6" t="s">
        <v>5455</v>
      </c>
      <c r="H5012" s="11">
        <v>26</v>
      </c>
      <c r="I5012" s="11"/>
      <c r="J5012" s="6" t="s">
        <v>599</v>
      </c>
      <c r="K5012" s="6" t="s">
        <v>1074</v>
      </c>
      <c r="L5012" s="6"/>
      <c r="M5012" s="11"/>
      <c r="N5012" s="11"/>
      <c r="O5012" s="6"/>
      <c r="P5012" s="11"/>
      <c r="Q5012" s="11">
        <v>61</v>
      </c>
      <c r="R5012" s="6" t="s">
        <v>25</v>
      </c>
      <c r="S5012" s="6" t="s">
        <v>26</v>
      </c>
      <c r="T5012" s="6" t="s">
        <v>42</v>
      </c>
      <c r="U5012" s="11"/>
      <c r="V5012" s="11">
        <v>2002</v>
      </c>
      <c r="W5012" s="11">
        <v>6</v>
      </c>
      <c r="X5012" s="11">
        <v>6.4</v>
      </c>
      <c r="Y5012" s="11">
        <v>1.37</v>
      </c>
      <c r="Z5012" s="12">
        <v>108</v>
      </c>
    </row>
    <row r="5013" spans="1:26" x14ac:dyDescent="0.25">
      <c r="A5013" s="8" t="s">
        <v>20</v>
      </c>
      <c r="B5013" s="9" t="s">
        <v>2557</v>
      </c>
      <c r="C5013" s="13">
        <v>80</v>
      </c>
      <c r="D5013" s="13">
        <v>97</v>
      </c>
      <c r="E5013" s="13">
        <v>119</v>
      </c>
      <c r="F5013" s="13">
        <v>7</v>
      </c>
      <c r="G5013" s="9" t="s">
        <v>1642</v>
      </c>
      <c r="H5013" s="13">
        <v>136</v>
      </c>
      <c r="I5013" s="13">
        <v>2856622</v>
      </c>
      <c r="J5013" s="9" t="s">
        <v>599</v>
      </c>
      <c r="K5013" s="9" t="s">
        <v>1074</v>
      </c>
      <c r="L5013" s="9"/>
      <c r="M5013" s="13"/>
      <c r="N5013" s="13"/>
      <c r="O5013" s="9"/>
      <c r="P5013" s="13"/>
      <c r="Q5013" s="13">
        <v>197</v>
      </c>
      <c r="R5013" s="9" t="s">
        <v>25</v>
      </c>
      <c r="S5013" s="9" t="s">
        <v>121</v>
      </c>
      <c r="T5013" s="9" t="s">
        <v>249</v>
      </c>
      <c r="U5013" s="13">
        <v>25000</v>
      </c>
      <c r="V5013" s="13">
        <v>1997</v>
      </c>
      <c r="W5013" s="13">
        <v>108</v>
      </c>
      <c r="X5013" s="13">
        <v>7.3</v>
      </c>
      <c r="Y5013" s="13">
        <v>1.85</v>
      </c>
      <c r="Z5013" s="14">
        <v>489</v>
      </c>
    </row>
    <row r="5014" spans="1:26" x14ac:dyDescent="0.25">
      <c r="A5014" s="5" t="s">
        <v>20</v>
      </c>
      <c r="B5014" s="6" t="s">
        <v>220</v>
      </c>
      <c r="C5014" s="11">
        <v>233</v>
      </c>
      <c r="D5014" s="11">
        <v>109</v>
      </c>
      <c r="E5014" s="11">
        <v>453</v>
      </c>
      <c r="F5014" s="11">
        <v>120</v>
      </c>
      <c r="G5014" s="6" t="s">
        <v>1286</v>
      </c>
      <c r="H5014" s="11">
        <v>1000</v>
      </c>
      <c r="I5014" s="11">
        <v>10499968</v>
      </c>
      <c r="J5014" s="6" t="s">
        <v>497</v>
      </c>
      <c r="K5014" s="6" t="s">
        <v>5507</v>
      </c>
      <c r="L5014" s="6" t="s">
        <v>1074</v>
      </c>
      <c r="M5014" s="11" t="s">
        <v>2604</v>
      </c>
      <c r="N5014" s="11"/>
      <c r="O5014" s="6"/>
      <c r="P5014" s="11"/>
      <c r="Q5014" s="11">
        <v>212</v>
      </c>
      <c r="R5014" s="6" t="s">
        <v>25</v>
      </c>
      <c r="S5014" s="6" t="s">
        <v>26</v>
      </c>
      <c r="T5014" s="6" t="s">
        <v>249</v>
      </c>
      <c r="U5014" s="11">
        <v>35000000</v>
      </c>
      <c r="V5014" s="11">
        <v>2014</v>
      </c>
      <c r="W5014" s="11">
        <v>206</v>
      </c>
      <c r="X5014" s="11">
        <v>5.7</v>
      </c>
      <c r="Y5014" s="11">
        <v>1.85</v>
      </c>
      <c r="Z5014" s="12">
        <v>10000</v>
      </c>
    </row>
    <row r="5015" spans="1:26" x14ac:dyDescent="0.25">
      <c r="A5015" s="8" t="s">
        <v>20</v>
      </c>
      <c r="B5015" s="9" t="s">
        <v>5461</v>
      </c>
      <c r="C5015" s="13">
        <v>28</v>
      </c>
      <c r="D5015" s="13">
        <v>79</v>
      </c>
      <c r="E5015" s="13">
        <v>3</v>
      </c>
      <c r="F5015" s="13">
        <v>42</v>
      </c>
      <c r="G5015" s="9" t="s">
        <v>5462</v>
      </c>
      <c r="H5015" s="13">
        <v>93</v>
      </c>
      <c r="I5015" s="13"/>
      <c r="J5015" s="9" t="s">
        <v>1074</v>
      </c>
      <c r="K5015" s="9" t="s">
        <v>4118</v>
      </c>
      <c r="L5015" s="9"/>
      <c r="M5015" s="13"/>
      <c r="N5015" s="13"/>
      <c r="O5015" s="9"/>
      <c r="P5015" s="13"/>
      <c r="Q5015" s="13">
        <v>21</v>
      </c>
      <c r="R5015" s="9" t="s">
        <v>25</v>
      </c>
      <c r="S5015" s="9" t="s">
        <v>26</v>
      </c>
      <c r="T5015" s="9" t="s">
        <v>42</v>
      </c>
      <c r="U5015" s="13">
        <v>24000</v>
      </c>
      <c r="V5015" s="13">
        <v>2002</v>
      </c>
      <c r="W5015" s="13">
        <v>46</v>
      </c>
      <c r="X5015" s="13">
        <v>7</v>
      </c>
      <c r="Y5015" s="13">
        <v>1.78</v>
      </c>
      <c r="Z5015" s="14">
        <v>61</v>
      </c>
    </row>
    <row r="5016" spans="1:26" x14ac:dyDescent="0.25">
      <c r="A5016" s="5" t="s">
        <v>20</v>
      </c>
      <c r="B5016" s="6" t="s">
        <v>1322</v>
      </c>
      <c r="C5016" s="11">
        <v>58</v>
      </c>
      <c r="D5016" s="11">
        <v>80</v>
      </c>
      <c r="E5016" s="11">
        <v>892</v>
      </c>
      <c r="F5016" s="11">
        <v>492</v>
      </c>
      <c r="G5016" s="6" t="s">
        <v>2417</v>
      </c>
      <c r="H5016" s="11">
        <v>986</v>
      </c>
      <c r="I5016" s="11"/>
      <c r="J5016" s="6" t="s">
        <v>497</v>
      </c>
      <c r="K5016" s="6" t="s">
        <v>5507</v>
      </c>
      <c r="L5016" s="6" t="s">
        <v>2604</v>
      </c>
      <c r="M5016" s="11"/>
      <c r="N5016" s="11"/>
      <c r="O5016" s="6"/>
      <c r="P5016" s="11"/>
      <c r="Q5016" s="11">
        <v>129</v>
      </c>
      <c r="R5016" s="6" t="s">
        <v>25</v>
      </c>
      <c r="S5016" s="6" t="s">
        <v>121</v>
      </c>
      <c r="T5016" s="6" t="s">
        <v>249</v>
      </c>
      <c r="U5016" s="11"/>
      <c r="V5016" s="11">
        <v>2009</v>
      </c>
      <c r="W5016" s="11">
        <v>918</v>
      </c>
      <c r="X5016" s="11">
        <v>6.3</v>
      </c>
      <c r="Y5016" s="11">
        <v>2.35</v>
      </c>
      <c r="Z5016" s="12">
        <v>0</v>
      </c>
    </row>
    <row r="5017" spans="1:26" x14ac:dyDescent="0.25">
      <c r="A5017" s="8" t="s">
        <v>309</v>
      </c>
      <c r="B5017" s="9" t="s">
        <v>2369</v>
      </c>
      <c r="C5017" s="13">
        <v>61</v>
      </c>
      <c r="D5017" s="13">
        <v>100</v>
      </c>
      <c r="E5017" s="13">
        <v>0</v>
      </c>
      <c r="F5017" s="13">
        <v>0</v>
      </c>
      <c r="G5017" s="9" t="s">
        <v>2369</v>
      </c>
      <c r="H5017" s="13">
        <v>5</v>
      </c>
      <c r="I5017" s="13">
        <v>1227508</v>
      </c>
      <c r="J5017" s="9" t="s">
        <v>599</v>
      </c>
      <c r="K5017" s="9" t="s">
        <v>1074</v>
      </c>
      <c r="L5017" s="9"/>
      <c r="M5017" s="13"/>
      <c r="N5017" s="13"/>
      <c r="O5017" s="9"/>
      <c r="P5017" s="13"/>
      <c r="Q5017" s="13">
        <v>80</v>
      </c>
      <c r="R5017" s="9" t="s">
        <v>25</v>
      </c>
      <c r="S5017" s="9" t="s">
        <v>26</v>
      </c>
      <c r="T5017" s="9" t="s">
        <v>249</v>
      </c>
      <c r="U5017" s="13">
        <v>23000</v>
      </c>
      <c r="V5017" s="13">
        <v>1991</v>
      </c>
      <c r="W5017" s="13">
        <v>0</v>
      </c>
      <c r="X5017" s="13">
        <v>7.1</v>
      </c>
      <c r="Y5017" s="13">
        <v>1.37</v>
      </c>
      <c r="Z5017" s="14">
        <v>2000</v>
      </c>
    </row>
    <row r="5018" spans="1:26" x14ac:dyDescent="0.25">
      <c r="A5018" s="5" t="s">
        <v>20</v>
      </c>
      <c r="B5018" s="6" t="s">
        <v>5463</v>
      </c>
      <c r="C5018" s="11"/>
      <c r="D5018" s="11">
        <v>90</v>
      </c>
      <c r="E5018" s="11">
        <v>0</v>
      </c>
      <c r="F5018" s="11">
        <v>9</v>
      </c>
      <c r="G5018" s="6" t="s">
        <v>5464</v>
      </c>
      <c r="H5018" s="11">
        <v>313</v>
      </c>
      <c r="I5018" s="11"/>
      <c r="J5018" s="6" t="s">
        <v>5507</v>
      </c>
      <c r="K5018" s="6" t="s">
        <v>1074</v>
      </c>
      <c r="L5018" s="6" t="s">
        <v>2604</v>
      </c>
      <c r="M5018" s="11"/>
      <c r="N5018" s="11"/>
      <c r="O5018" s="6"/>
      <c r="P5018" s="11"/>
      <c r="Q5018" s="11">
        <v>2</v>
      </c>
      <c r="R5018" s="6" t="s">
        <v>25</v>
      </c>
      <c r="S5018" s="6" t="s">
        <v>26</v>
      </c>
      <c r="T5018" s="6" t="s">
        <v>42</v>
      </c>
      <c r="U5018" s="11">
        <v>25000</v>
      </c>
      <c r="V5018" s="11">
        <v>2015</v>
      </c>
      <c r="W5018" s="11">
        <v>25</v>
      </c>
      <c r="X5018" s="11">
        <v>4.8</v>
      </c>
      <c r="Y5018" s="11"/>
      <c r="Z5018" s="12">
        <v>33</v>
      </c>
    </row>
    <row r="5019" spans="1:26" x14ac:dyDescent="0.25">
      <c r="A5019" s="8" t="s">
        <v>20</v>
      </c>
      <c r="B5019" s="9" t="s">
        <v>5447</v>
      </c>
      <c r="C5019" s="13">
        <v>1</v>
      </c>
      <c r="D5019" s="13">
        <v>90</v>
      </c>
      <c r="E5019" s="13">
        <v>138</v>
      </c>
      <c r="F5019" s="13">
        <v>138</v>
      </c>
      <c r="G5019" s="9" t="s">
        <v>5465</v>
      </c>
      <c r="H5019" s="13">
        <v>370</v>
      </c>
      <c r="I5019" s="13"/>
      <c r="J5019" s="9" t="s">
        <v>599</v>
      </c>
      <c r="K5019" s="9" t="s">
        <v>4459</v>
      </c>
      <c r="L5019" s="9"/>
      <c r="M5019" s="13"/>
      <c r="N5019" s="13"/>
      <c r="O5019" s="9"/>
      <c r="P5019" s="13"/>
      <c r="Q5019" s="13">
        <v>3</v>
      </c>
      <c r="R5019" s="9" t="s">
        <v>25</v>
      </c>
      <c r="S5019" s="9" t="s">
        <v>26</v>
      </c>
      <c r="T5019" s="9" t="s">
        <v>42</v>
      </c>
      <c r="U5019" s="13">
        <v>22000</v>
      </c>
      <c r="V5019" s="13">
        <v>2013</v>
      </c>
      <c r="W5019" s="13">
        <v>184</v>
      </c>
      <c r="X5019" s="13">
        <v>3.3</v>
      </c>
      <c r="Y5019" s="13">
        <v>1.78</v>
      </c>
      <c r="Z5019" s="14">
        <v>200</v>
      </c>
    </row>
    <row r="5020" spans="1:26" x14ac:dyDescent="0.25">
      <c r="A5020" s="5" t="s">
        <v>20</v>
      </c>
      <c r="B5020" s="6" t="s">
        <v>4161</v>
      </c>
      <c r="C5020" s="11">
        <v>5</v>
      </c>
      <c r="D5020" s="11">
        <v>120</v>
      </c>
      <c r="E5020" s="11">
        <v>589</v>
      </c>
      <c r="F5020" s="11">
        <v>4</v>
      </c>
      <c r="G5020" s="6" t="s">
        <v>5466</v>
      </c>
      <c r="H5020" s="11">
        <v>51</v>
      </c>
      <c r="I5020" s="11"/>
      <c r="J5020" s="6" t="s">
        <v>1074</v>
      </c>
      <c r="K5020" s="6"/>
      <c r="L5020" s="6"/>
      <c r="M5020" s="11"/>
      <c r="N5020" s="11"/>
      <c r="O5020" s="6"/>
      <c r="P5020" s="11"/>
      <c r="Q5020" s="11">
        <v>49</v>
      </c>
      <c r="R5020" s="6" t="s">
        <v>25</v>
      </c>
      <c r="S5020" s="6" t="s">
        <v>26</v>
      </c>
      <c r="T5020" s="6" t="s">
        <v>42</v>
      </c>
      <c r="U5020" s="11">
        <v>20000</v>
      </c>
      <c r="V5020" s="11">
        <v>2003</v>
      </c>
      <c r="W5020" s="11">
        <v>49</v>
      </c>
      <c r="X5020" s="11">
        <v>6.9</v>
      </c>
      <c r="Y5020" s="11">
        <v>1.85</v>
      </c>
      <c r="Z5020" s="12">
        <v>725</v>
      </c>
    </row>
    <row r="5021" spans="1:26" x14ac:dyDescent="0.25">
      <c r="A5021" s="8" t="s">
        <v>20</v>
      </c>
      <c r="B5021" s="9" t="s">
        <v>5467</v>
      </c>
      <c r="C5021" s="13">
        <v>43</v>
      </c>
      <c r="D5021" s="13">
        <v>91</v>
      </c>
      <c r="E5021" s="13">
        <v>158</v>
      </c>
      <c r="F5021" s="13">
        <v>265</v>
      </c>
      <c r="G5021" s="9" t="s">
        <v>1553</v>
      </c>
      <c r="H5021" s="13">
        <v>630</v>
      </c>
      <c r="I5021" s="13"/>
      <c r="J5021" s="9" t="s">
        <v>1786</v>
      </c>
      <c r="K5021" s="9" t="s">
        <v>5505</v>
      </c>
      <c r="L5021" s="9" t="s">
        <v>2604</v>
      </c>
      <c r="M5021" s="13"/>
      <c r="N5021" s="13"/>
      <c r="O5021" s="9"/>
      <c r="P5021" s="13"/>
      <c r="Q5021" s="13">
        <v>33</v>
      </c>
      <c r="R5021" s="9" t="s">
        <v>25</v>
      </c>
      <c r="S5021" s="9" t="s">
        <v>26</v>
      </c>
      <c r="T5021" s="9" t="s">
        <v>249</v>
      </c>
      <c r="U5021" s="13"/>
      <c r="V5021" s="13">
        <v>2015</v>
      </c>
      <c r="W5021" s="13">
        <v>512</v>
      </c>
      <c r="X5021" s="13">
        <v>4.5999999999999996</v>
      </c>
      <c r="Y5021" s="13">
        <v>1.85</v>
      </c>
      <c r="Z5021" s="14">
        <v>0</v>
      </c>
    </row>
    <row r="5022" spans="1:26" x14ac:dyDescent="0.25">
      <c r="A5022" s="5" t="s">
        <v>42</v>
      </c>
      <c r="B5022" s="6" t="s">
        <v>5468</v>
      </c>
      <c r="C5022" s="11"/>
      <c r="D5022" s="11">
        <v>143</v>
      </c>
      <c r="E5022" s="11">
        <v>8</v>
      </c>
      <c r="F5022" s="11">
        <v>8</v>
      </c>
      <c r="G5022" s="6" t="s">
        <v>5469</v>
      </c>
      <c r="H5022" s="11">
        <v>720</v>
      </c>
      <c r="I5022" s="11"/>
      <c r="J5022" s="6" t="s">
        <v>1074</v>
      </c>
      <c r="K5022" s="6" t="s">
        <v>1786</v>
      </c>
      <c r="L5022" s="6" t="s">
        <v>2604</v>
      </c>
      <c r="M5022" s="11"/>
      <c r="N5022" s="11"/>
      <c r="O5022" s="6"/>
      <c r="P5022" s="11"/>
      <c r="Q5022" s="11">
        <v>8</v>
      </c>
      <c r="R5022" s="6" t="s">
        <v>25</v>
      </c>
      <c r="S5022" s="6" t="s">
        <v>26</v>
      </c>
      <c r="T5022" s="6" t="s">
        <v>42</v>
      </c>
      <c r="U5022" s="11">
        <v>17350</v>
      </c>
      <c r="V5022" s="11">
        <v>2011</v>
      </c>
      <c r="W5022" s="11">
        <v>19</v>
      </c>
      <c r="X5022" s="11">
        <v>3</v>
      </c>
      <c r="Y5022" s="11"/>
      <c r="Z5022" s="12">
        <v>33</v>
      </c>
    </row>
    <row r="5023" spans="1:26" x14ac:dyDescent="0.25">
      <c r="A5023" s="8" t="s">
        <v>20</v>
      </c>
      <c r="B5023" s="9" t="s">
        <v>3521</v>
      </c>
      <c r="C5023" s="13">
        <v>51</v>
      </c>
      <c r="D5023" s="13">
        <v>85</v>
      </c>
      <c r="E5023" s="13">
        <v>157</v>
      </c>
      <c r="F5023" s="13">
        <v>10</v>
      </c>
      <c r="G5023" s="9" t="s">
        <v>3828</v>
      </c>
      <c r="H5023" s="13">
        <v>830</v>
      </c>
      <c r="I5023" s="13">
        <v>192467</v>
      </c>
      <c r="J5023" s="9" t="s">
        <v>599</v>
      </c>
      <c r="K5023" s="9" t="s">
        <v>1074</v>
      </c>
      <c r="L5023" s="9" t="s">
        <v>4459</v>
      </c>
      <c r="M5023" s="13"/>
      <c r="N5023" s="13"/>
      <c r="O5023" s="9"/>
      <c r="P5023" s="13"/>
      <c r="Q5023" s="13">
        <v>71</v>
      </c>
      <c r="R5023" s="9" t="s">
        <v>25</v>
      </c>
      <c r="S5023" s="9" t="s">
        <v>26</v>
      </c>
      <c r="T5023" s="9" t="s">
        <v>249</v>
      </c>
      <c r="U5023" s="13">
        <v>15000</v>
      </c>
      <c r="V5023" s="13">
        <v>2005</v>
      </c>
      <c r="W5023" s="13">
        <v>224</v>
      </c>
      <c r="X5023" s="13">
        <v>6.6</v>
      </c>
      <c r="Y5023" s="13"/>
      <c r="Z5023" s="14">
        <v>297</v>
      </c>
    </row>
    <row r="5024" spans="1:26" x14ac:dyDescent="0.25">
      <c r="A5024" s="5" t="s">
        <v>309</v>
      </c>
      <c r="B5024" s="6" t="s">
        <v>5470</v>
      </c>
      <c r="C5024" s="11">
        <v>6</v>
      </c>
      <c r="D5024" s="11">
        <v>60</v>
      </c>
      <c r="E5024" s="11">
        <v>0</v>
      </c>
      <c r="F5024" s="11">
        <v>4</v>
      </c>
      <c r="G5024" s="6" t="s">
        <v>5471</v>
      </c>
      <c r="H5024" s="11">
        <v>147</v>
      </c>
      <c r="I5024" s="11"/>
      <c r="J5024" s="6" t="s">
        <v>1074</v>
      </c>
      <c r="K5024" s="6"/>
      <c r="L5024" s="6"/>
      <c r="M5024" s="11"/>
      <c r="N5024" s="11"/>
      <c r="O5024" s="6"/>
      <c r="P5024" s="11"/>
      <c r="Q5024" s="11">
        <v>1</v>
      </c>
      <c r="R5024" s="6" t="s">
        <v>5472</v>
      </c>
      <c r="S5024" s="6" t="s">
        <v>5473</v>
      </c>
      <c r="T5024" s="6" t="s">
        <v>42</v>
      </c>
      <c r="U5024" s="11">
        <v>15000</v>
      </c>
      <c r="V5024" s="11">
        <v>2014</v>
      </c>
      <c r="W5024" s="11">
        <v>19</v>
      </c>
      <c r="X5024" s="11">
        <v>7.4</v>
      </c>
      <c r="Y5024" s="11"/>
      <c r="Z5024" s="12">
        <v>45</v>
      </c>
    </row>
    <row r="5025" spans="1:26" x14ac:dyDescent="0.25">
      <c r="A5025" s="8" t="s">
        <v>20</v>
      </c>
      <c r="B5025" s="9" t="s">
        <v>5474</v>
      </c>
      <c r="C5025" s="13">
        <v>22</v>
      </c>
      <c r="D5025" s="13">
        <v>88</v>
      </c>
      <c r="E5025" s="13">
        <v>38</v>
      </c>
      <c r="F5025" s="13">
        <v>211</v>
      </c>
      <c r="G5025" s="9" t="s">
        <v>1631</v>
      </c>
      <c r="H5025" s="13">
        <v>331</v>
      </c>
      <c r="I5025" s="13">
        <v>76382</v>
      </c>
      <c r="J5025" s="9" t="s">
        <v>4459</v>
      </c>
      <c r="K5025" s="9"/>
      <c r="L5025" s="9"/>
      <c r="M5025" s="13"/>
      <c r="N5025" s="13"/>
      <c r="O5025" s="9"/>
      <c r="P5025" s="13"/>
      <c r="Q5025" s="13">
        <v>8</v>
      </c>
      <c r="R5025" s="9" t="s">
        <v>25</v>
      </c>
      <c r="S5025" s="9" t="s">
        <v>26</v>
      </c>
      <c r="T5025" s="9" t="s">
        <v>42</v>
      </c>
      <c r="U5025" s="13">
        <v>15000</v>
      </c>
      <c r="V5025" s="13">
        <v>2009</v>
      </c>
      <c r="W5025" s="13">
        <v>212</v>
      </c>
      <c r="X5025" s="13">
        <v>6.2</v>
      </c>
      <c r="Y5025" s="13">
        <v>2.35</v>
      </c>
      <c r="Z5025" s="14">
        <v>324</v>
      </c>
    </row>
    <row r="5026" spans="1:26" x14ac:dyDescent="0.25">
      <c r="A5026" s="5" t="s">
        <v>20</v>
      </c>
      <c r="B5026" s="6" t="s">
        <v>5475</v>
      </c>
      <c r="C5026" s="11">
        <v>42</v>
      </c>
      <c r="D5026" s="11">
        <v>78</v>
      </c>
      <c r="E5026" s="11">
        <v>91</v>
      </c>
      <c r="F5026" s="11">
        <v>86</v>
      </c>
      <c r="G5026" s="6" t="s">
        <v>5475</v>
      </c>
      <c r="H5026" s="11">
        <v>407</v>
      </c>
      <c r="I5026" s="11"/>
      <c r="J5026" s="6" t="s">
        <v>2970</v>
      </c>
      <c r="K5026" s="6" t="s">
        <v>2604</v>
      </c>
      <c r="L5026" s="6"/>
      <c r="M5026" s="11"/>
      <c r="N5026" s="11"/>
      <c r="O5026" s="6"/>
      <c r="P5026" s="11"/>
      <c r="Q5026" s="11">
        <v>35</v>
      </c>
      <c r="R5026" s="6" t="s">
        <v>25</v>
      </c>
      <c r="S5026" s="6" t="s">
        <v>26</v>
      </c>
      <c r="T5026" s="6" t="s">
        <v>1602</v>
      </c>
      <c r="U5026" s="11">
        <v>20000</v>
      </c>
      <c r="V5026" s="11">
        <v>2011</v>
      </c>
      <c r="W5026" s="11">
        <v>91</v>
      </c>
      <c r="X5026" s="11">
        <v>4</v>
      </c>
      <c r="Y5026" s="11">
        <v>2.35</v>
      </c>
      <c r="Z5026" s="12">
        <v>835</v>
      </c>
    </row>
    <row r="5027" spans="1:26" x14ac:dyDescent="0.25">
      <c r="A5027" s="8" t="s">
        <v>20</v>
      </c>
      <c r="B5027" s="9" t="s">
        <v>3259</v>
      </c>
      <c r="C5027" s="13">
        <v>73</v>
      </c>
      <c r="D5027" s="13">
        <v>108</v>
      </c>
      <c r="E5027" s="13">
        <v>0</v>
      </c>
      <c r="F5027" s="13">
        <v>105</v>
      </c>
      <c r="G5027" s="9" t="s">
        <v>5476</v>
      </c>
      <c r="H5027" s="13">
        <v>462</v>
      </c>
      <c r="I5027" s="13">
        <v>180483</v>
      </c>
      <c r="J5027" s="9" t="s">
        <v>599</v>
      </c>
      <c r="K5027" s="9" t="s">
        <v>5507</v>
      </c>
      <c r="L5027" s="9" t="s">
        <v>1786</v>
      </c>
      <c r="M5027" s="13"/>
      <c r="N5027" s="13"/>
      <c r="O5027" s="9"/>
      <c r="P5027" s="13"/>
      <c r="Q5027" s="13">
        <v>183</v>
      </c>
      <c r="R5027" s="9" t="s">
        <v>25</v>
      </c>
      <c r="S5027" s="9" t="s">
        <v>26</v>
      </c>
      <c r="T5027" s="9" t="s">
        <v>1854</v>
      </c>
      <c r="U5027" s="13">
        <v>10000</v>
      </c>
      <c r="V5027" s="13">
        <v>1972</v>
      </c>
      <c r="W5027" s="13">
        <v>143</v>
      </c>
      <c r="X5027" s="13">
        <v>6.1</v>
      </c>
      <c r="Y5027" s="13">
        <v>1.37</v>
      </c>
      <c r="Z5027" s="14">
        <v>0</v>
      </c>
    </row>
    <row r="5028" spans="1:26" x14ac:dyDescent="0.25">
      <c r="A5028" s="5" t="s">
        <v>20</v>
      </c>
      <c r="B5028" s="6" t="s">
        <v>3266</v>
      </c>
      <c r="C5028" s="11">
        <v>81</v>
      </c>
      <c r="D5028" s="11">
        <v>110</v>
      </c>
      <c r="E5028" s="11">
        <v>107</v>
      </c>
      <c r="F5028" s="11">
        <v>45</v>
      </c>
      <c r="G5028" s="6" t="s">
        <v>5477</v>
      </c>
      <c r="H5028" s="11">
        <v>576</v>
      </c>
      <c r="I5028" s="11">
        <v>136007</v>
      </c>
      <c r="J5028" s="6" t="s">
        <v>1074</v>
      </c>
      <c r="K5028" s="6" t="s">
        <v>2909</v>
      </c>
      <c r="L5028" s="6" t="s">
        <v>4459</v>
      </c>
      <c r="M5028" s="11"/>
      <c r="N5028" s="11"/>
      <c r="O5028" s="6"/>
      <c r="P5028" s="11"/>
      <c r="Q5028" s="11">
        <v>39</v>
      </c>
      <c r="R5028" s="6" t="s">
        <v>537</v>
      </c>
      <c r="S5028" s="6" t="s">
        <v>538</v>
      </c>
      <c r="T5028" s="6" t="s">
        <v>249</v>
      </c>
      <c r="U5028" s="11">
        <v>4500</v>
      </c>
      <c r="V5028" s="11">
        <v>2004</v>
      </c>
      <c r="W5028" s="11">
        <v>133</v>
      </c>
      <c r="X5028" s="11">
        <v>6.9</v>
      </c>
      <c r="Y5028" s="11">
        <v>2.35</v>
      </c>
      <c r="Z5028" s="12">
        <v>171</v>
      </c>
    </row>
    <row r="5029" spans="1:26" x14ac:dyDescent="0.25">
      <c r="A5029" s="8" t="s">
        <v>20</v>
      </c>
      <c r="B5029" s="9" t="s">
        <v>5478</v>
      </c>
      <c r="C5029" s="13">
        <v>64</v>
      </c>
      <c r="D5029" s="13">
        <v>90</v>
      </c>
      <c r="E5029" s="13">
        <v>397</v>
      </c>
      <c r="F5029" s="13">
        <v>0</v>
      </c>
      <c r="G5029" s="9" t="s">
        <v>5479</v>
      </c>
      <c r="H5029" s="13">
        <v>5</v>
      </c>
      <c r="I5029" s="13">
        <v>673780</v>
      </c>
      <c r="J5029" s="9" t="s">
        <v>1074</v>
      </c>
      <c r="K5029" s="9"/>
      <c r="L5029" s="9"/>
      <c r="M5029" s="13"/>
      <c r="N5029" s="13"/>
      <c r="O5029" s="9"/>
      <c r="P5029" s="13"/>
      <c r="Q5029" s="13">
        <v>26</v>
      </c>
      <c r="R5029" s="9" t="s">
        <v>5005</v>
      </c>
      <c r="S5029" s="9" t="s">
        <v>3210</v>
      </c>
      <c r="T5029" s="9" t="s">
        <v>1430</v>
      </c>
      <c r="U5029" s="13">
        <v>10000</v>
      </c>
      <c r="V5029" s="13">
        <v>2000</v>
      </c>
      <c r="W5029" s="13">
        <v>0</v>
      </c>
      <c r="X5029" s="13">
        <v>7.5</v>
      </c>
      <c r="Y5029" s="13">
        <v>1.85</v>
      </c>
      <c r="Z5029" s="14">
        <v>697</v>
      </c>
    </row>
    <row r="5030" spans="1:26" x14ac:dyDescent="0.25">
      <c r="A5030" s="5" t="s">
        <v>309</v>
      </c>
      <c r="B5030" s="6" t="s">
        <v>5480</v>
      </c>
      <c r="C5030" s="11">
        <v>12</v>
      </c>
      <c r="D5030" s="11">
        <v>83</v>
      </c>
      <c r="E5030" s="11">
        <v>18</v>
      </c>
      <c r="F5030" s="11">
        <v>0</v>
      </c>
      <c r="G5030" s="6" t="s">
        <v>5481</v>
      </c>
      <c r="H5030" s="11">
        <v>10</v>
      </c>
      <c r="I5030" s="11"/>
      <c r="J5030" s="6" t="s">
        <v>1786</v>
      </c>
      <c r="K5030" s="6"/>
      <c r="L5030" s="6"/>
      <c r="M5030" s="11"/>
      <c r="N5030" s="11"/>
      <c r="O5030" s="6"/>
      <c r="P5030" s="11"/>
      <c r="Q5030" s="11">
        <v>1</v>
      </c>
      <c r="R5030" s="6" t="s">
        <v>25</v>
      </c>
      <c r="S5030" s="6" t="s">
        <v>2130</v>
      </c>
      <c r="T5030" s="6" t="s">
        <v>42</v>
      </c>
      <c r="U5030" s="11">
        <v>10000</v>
      </c>
      <c r="V5030" s="11">
        <v>2007</v>
      </c>
      <c r="W5030" s="11">
        <v>5</v>
      </c>
      <c r="X5030" s="11">
        <v>6.7</v>
      </c>
      <c r="Y5030" s="11">
        <v>1.33</v>
      </c>
      <c r="Z5030" s="12">
        <v>105</v>
      </c>
    </row>
    <row r="5031" spans="1:26" x14ac:dyDescent="0.25">
      <c r="A5031" s="8" t="s">
        <v>20</v>
      </c>
      <c r="B5031" s="9" t="s">
        <v>5482</v>
      </c>
      <c r="C5031" s="13">
        <v>78</v>
      </c>
      <c r="D5031" s="13">
        <v>111</v>
      </c>
      <c r="E5031" s="13">
        <v>62</v>
      </c>
      <c r="F5031" s="13">
        <v>6</v>
      </c>
      <c r="G5031" s="9" t="s">
        <v>5483</v>
      </c>
      <c r="H5031" s="13">
        <v>89</v>
      </c>
      <c r="I5031" s="13">
        <v>94596</v>
      </c>
      <c r="J5031" s="9" t="s">
        <v>5507</v>
      </c>
      <c r="K5031" s="9" t="s">
        <v>1786</v>
      </c>
      <c r="L5031" s="9" t="s">
        <v>5505</v>
      </c>
      <c r="M5031" s="13" t="s">
        <v>2604</v>
      </c>
      <c r="N5031" s="13"/>
      <c r="O5031" s="9"/>
      <c r="P5031" s="13"/>
      <c r="Q5031" s="13">
        <v>50</v>
      </c>
      <c r="R5031" s="9" t="s">
        <v>281</v>
      </c>
      <c r="S5031" s="9" t="s">
        <v>282</v>
      </c>
      <c r="T5031" s="9" t="s">
        <v>42</v>
      </c>
      <c r="U5031" s="13">
        <v>1000000</v>
      </c>
      <c r="V5031" s="13">
        <v>1997</v>
      </c>
      <c r="W5031" s="13">
        <v>13</v>
      </c>
      <c r="X5031" s="13">
        <v>7.4</v>
      </c>
      <c r="Y5031" s="13">
        <v>1.85</v>
      </c>
      <c r="Z5031" s="14">
        <v>817</v>
      </c>
    </row>
    <row r="5032" spans="1:26" x14ac:dyDescent="0.25">
      <c r="A5032" s="5" t="s">
        <v>20</v>
      </c>
      <c r="B5032" s="6" t="s">
        <v>5484</v>
      </c>
      <c r="C5032" s="11"/>
      <c r="D5032" s="11">
        <v>84</v>
      </c>
      <c r="E5032" s="11">
        <v>5</v>
      </c>
      <c r="F5032" s="11">
        <v>12</v>
      </c>
      <c r="G5032" s="6" t="s">
        <v>5485</v>
      </c>
      <c r="H5032" s="11">
        <v>21</v>
      </c>
      <c r="I5032" s="11"/>
      <c r="J5032" s="6" t="s">
        <v>1074</v>
      </c>
      <c r="K5032" s="6"/>
      <c r="L5032" s="6"/>
      <c r="M5032" s="11"/>
      <c r="N5032" s="11"/>
      <c r="O5032" s="6"/>
      <c r="P5032" s="11"/>
      <c r="Q5032" s="11">
        <v>3</v>
      </c>
      <c r="R5032" s="6" t="s">
        <v>25</v>
      </c>
      <c r="S5032" s="6" t="s">
        <v>26</v>
      </c>
      <c r="T5032" s="6" t="s">
        <v>42</v>
      </c>
      <c r="U5032" s="11"/>
      <c r="V5032" s="11">
        <v>2004</v>
      </c>
      <c r="W5032" s="11">
        <v>20</v>
      </c>
      <c r="X5032" s="11">
        <v>6.1</v>
      </c>
      <c r="Y5032" s="11"/>
      <c r="Z5032" s="12">
        <v>22</v>
      </c>
    </row>
    <row r="5033" spans="1:26" x14ac:dyDescent="0.25">
      <c r="A5033" s="8" t="s">
        <v>20</v>
      </c>
      <c r="B5033" s="9" t="s">
        <v>5486</v>
      </c>
      <c r="C5033" s="13">
        <v>13</v>
      </c>
      <c r="D5033" s="13">
        <v>82</v>
      </c>
      <c r="E5033" s="13">
        <v>120</v>
      </c>
      <c r="F5033" s="13">
        <v>84</v>
      </c>
      <c r="G5033" s="9" t="s">
        <v>5487</v>
      </c>
      <c r="H5033" s="13">
        <v>785</v>
      </c>
      <c r="I5033" s="13"/>
      <c r="J5033" s="9" t="s">
        <v>599</v>
      </c>
      <c r="K5033" s="9" t="s">
        <v>1786</v>
      </c>
      <c r="L5033" s="9" t="s">
        <v>2604</v>
      </c>
      <c r="M5033" s="13"/>
      <c r="N5033" s="13"/>
      <c r="O5033" s="9"/>
      <c r="P5033" s="13"/>
      <c r="Q5033" s="13">
        <v>8</v>
      </c>
      <c r="R5033" s="9" t="s">
        <v>25</v>
      </c>
      <c r="S5033" s="9" t="s">
        <v>26</v>
      </c>
      <c r="T5033" s="9" t="s">
        <v>42</v>
      </c>
      <c r="U5033" s="13">
        <v>200000</v>
      </c>
      <c r="V5033" s="13">
        <v>2012</v>
      </c>
      <c r="W5033" s="13">
        <v>98</v>
      </c>
      <c r="X5033" s="13">
        <v>5.4</v>
      </c>
      <c r="Y5033" s="13">
        <v>16</v>
      </c>
      <c r="Z5033" s="14">
        <v>424</v>
      </c>
    </row>
    <row r="5034" spans="1:26" x14ac:dyDescent="0.25">
      <c r="A5034" s="5" t="s">
        <v>20</v>
      </c>
      <c r="B5034" s="6" t="s">
        <v>5488</v>
      </c>
      <c r="C5034" s="11">
        <v>10</v>
      </c>
      <c r="D5034" s="11">
        <v>98</v>
      </c>
      <c r="E5034" s="11">
        <v>3</v>
      </c>
      <c r="F5034" s="11">
        <v>152</v>
      </c>
      <c r="G5034" s="6" t="s">
        <v>5410</v>
      </c>
      <c r="H5034" s="11">
        <v>789</v>
      </c>
      <c r="I5034" s="11"/>
      <c r="J5034" s="6" t="s">
        <v>5507</v>
      </c>
      <c r="K5034" s="6" t="s">
        <v>1074</v>
      </c>
      <c r="L5034" s="6"/>
      <c r="M5034" s="11"/>
      <c r="N5034" s="11"/>
      <c r="O5034" s="6"/>
      <c r="P5034" s="11"/>
      <c r="Q5034" s="11">
        <v>14</v>
      </c>
      <c r="R5034" s="6" t="s">
        <v>25</v>
      </c>
      <c r="S5034" s="6" t="s">
        <v>26</v>
      </c>
      <c r="T5034" s="6" t="s">
        <v>42</v>
      </c>
      <c r="U5034" s="11"/>
      <c r="V5034" s="11">
        <v>1995</v>
      </c>
      <c r="W5034" s="11">
        <v>194</v>
      </c>
      <c r="X5034" s="11">
        <v>6.4</v>
      </c>
      <c r="Y5034" s="11"/>
      <c r="Z5034" s="12">
        <v>20</v>
      </c>
    </row>
    <row r="5035" spans="1:26" x14ac:dyDescent="0.25">
      <c r="A5035" s="8" t="s">
        <v>20</v>
      </c>
      <c r="B5035" s="9" t="s">
        <v>5489</v>
      </c>
      <c r="C5035" s="13">
        <v>143</v>
      </c>
      <c r="D5035" s="13">
        <v>77</v>
      </c>
      <c r="E5035" s="13">
        <v>291</v>
      </c>
      <c r="F5035" s="13">
        <v>8</v>
      </c>
      <c r="G5035" s="9" t="s">
        <v>5490</v>
      </c>
      <c r="H5035" s="13">
        <v>291</v>
      </c>
      <c r="I5035" s="13">
        <v>424760</v>
      </c>
      <c r="J5035" s="9" t="s">
        <v>1074</v>
      </c>
      <c r="K5035" s="9" t="s">
        <v>2970</v>
      </c>
      <c r="L5035" s="9" t="s">
        <v>2604</v>
      </c>
      <c r="M5035" s="13"/>
      <c r="N5035" s="13"/>
      <c r="O5035" s="9"/>
      <c r="P5035" s="13"/>
      <c r="Q5035" s="13">
        <v>371</v>
      </c>
      <c r="R5035" s="9" t="s">
        <v>25</v>
      </c>
      <c r="S5035" s="9" t="s">
        <v>26</v>
      </c>
      <c r="T5035" s="9" t="s">
        <v>27</v>
      </c>
      <c r="U5035" s="13">
        <v>7000</v>
      </c>
      <c r="V5035" s="13">
        <v>2004</v>
      </c>
      <c r="W5035" s="13">
        <v>45</v>
      </c>
      <c r="X5035" s="13">
        <v>7</v>
      </c>
      <c r="Y5035" s="13">
        <v>1.85</v>
      </c>
      <c r="Z5035" s="14">
        <v>19000</v>
      </c>
    </row>
    <row r="5036" spans="1:26" x14ac:dyDescent="0.25">
      <c r="A5036" s="5" t="s">
        <v>20</v>
      </c>
      <c r="B5036" s="6" t="s">
        <v>5491</v>
      </c>
      <c r="C5036" s="11">
        <v>35</v>
      </c>
      <c r="D5036" s="11">
        <v>80</v>
      </c>
      <c r="E5036" s="11">
        <v>0</v>
      </c>
      <c r="F5036" s="11">
        <v>0</v>
      </c>
      <c r="G5036" s="6" t="s">
        <v>5492</v>
      </c>
      <c r="H5036" s="11">
        <v>0</v>
      </c>
      <c r="I5036" s="11">
        <v>70071</v>
      </c>
      <c r="J5036" s="6" t="s">
        <v>2604</v>
      </c>
      <c r="K5036" s="6"/>
      <c r="L5036" s="6"/>
      <c r="M5036" s="11"/>
      <c r="N5036" s="11"/>
      <c r="O5036" s="6"/>
      <c r="P5036" s="11"/>
      <c r="Q5036" s="11">
        <v>35</v>
      </c>
      <c r="R5036" s="6" t="s">
        <v>25</v>
      </c>
      <c r="S5036" s="6" t="s">
        <v>5493</v>
      </c>
      <c r="T5036" s="6" t="s">
        <v>1430</v>
      </c>
      <c r="U5036" s="11">
        <v>7000</v>
      </c>
      <c r="V5036" s="11">
        <v>2005</v>
      </c>
      <c r="W5036" s="11">
        <v>0</v>
      </c>
      <c r="X5036" s="11">
        <v>6.3</v>
      </c>
      <c r="Y5036" s="11"/>
      <c r="Z5036" s="12">
        <v>74</v>
      </c>
    </row>
    <row r="5037" spans="1:26" x14ac:dyDescent="0.25">
      <c r="A5037" s="8" t="s">
        <v>20</v>
      </c>
      <c r="B5037" s="9" t="s">
        <v>1442</v>
      </c>
      <c r="C5037" s="13">
        <v>56</v>
      </c>
      <c r="D5037" s="13">
        <v>81</v>
      </c>
      <c r="E5037" s="13">
        <v>0</v>
      </c>
      <c r="F5037" s="13">
        <v>6</v>
      </c>
      <c r="G5037" s="9" t="s">
        <v>5494</v>
      </c>
      <c r="H5037" s="13">
        <v>121</v>
      </c>
      <c r="I5037" s="13">
        <v>2040920</v>
      </c>
      <c r="J5037" s="9" t="s">
        <v>497</v>
      </c>
      <c r="K5037" s="9" t="s">
        <v>5507</v>
      </c>
      <c r="L5037" s="9" t="s">
        <v>1074</v>
      </c>
      <c r="M5037" s="13" t="s">
        <v>4459</v>
      </c>
      <c r="N5037" s="13" t="s">
        <v>2604</v>
      </c>
      <c r="O5037" s="9"/>
      <c r="P5037" s="13"/>
      <c r="Q5037" s="13">
        <v>130</v>
      </c>
      <c r="R5037" s="9" t="s">
        <v>919</v>
      </c>
      <c r="S5037" s="9" t="s">
        <v>26</v>
      </c>
      <c r="T5037" s="9" t="s">
        <v>249</v>
      </c>
      <c r="U5037" s="13">
        <v>7000</v>
      </c>
      <c r="V5037" s="13">
        <v>1992</v>
      </c>
      <c r="W5037" s="13">
        <v>20</v>
      </c>
      <c r="X5037" s="13">
        <v>6.9</v>
      </c>
      <c r="Y5037" s="13">
        <v>1.37</v>
      </c>
      <c r="Z5037" s="14">
        <v>0</v>
      </c>
    </row>
    <row r="5038" spans="1:26" x14ac:dyDescent="0.25">
      <c r="A5038" s="5" t="s">
        <v>20</v>
      </c>
      <c r="B5038" s="6" t="s">
        <v>5495</v>
      </c>
      <c r="C5038" s="11"/>
      <c r="D5038" s="11">
        <v>84</v>
      </c>
      <c r="E5038" s="11">
        <v>2</v>
      </c>
      <c r="F5038" s="11">
        <v>2</v>
      </c>
      <c r="G5038" s="6" t="s">
        <v>5496</v>
      </c>
      <c r="H5038" s="11">
        <v>45</v>
      </c>
      <c r="I5038" s="11"/>
      <c r="J5038" s="6" t="s">
        <v>5507</v>
      </c>
      <c r="K5038" s="6" t="s">
        <v>1074</v>
      </c>
      <c r="L5038" s="6"/>
      <c r="M5038" s="11"/>
      <c r="N5038" s="11"/>
      <c r="O5038" s="6"/>
      <c r="P5038" s="11"/>
      <c r="Q5038" s="11">
        <v>1</v>
      </c>
      <c r="R5038" s="6" t="s">
        <v>25</v>
      </c>
      <c r="S5038" s="6" t="s">
        <v>26</v>
      </c>
      <c r="T5038" s="6" t="s">
        <v>27</v>
      </c>
      <c r="U5038" s="11">
        <v>3250</v>
      </c>
      <c r="V5038" s="11">
        <v>2005</v>
      </c>
      <c r="W5038" s="11">
        <v>44</v>
      </c>
      <c r="X5038" s="11">
        <v>7.8</v>
      </c>
      <c r="Y5038" s="11"/>
      <c r="Z5038" s="12">
        <v>4</v>
      </c>
    </row>
    <row r="5039" spans="1:26" x14ac:dyDescent="0.25">
      <c r="A5039" s="8" t="s">
        <v>20</v>
      </c>
      <c r="B5039" s="9" t="s">
        <v>4254</v>
      </c>
      <c r="C5039" s="13">
        <v>14</v>
      </c>
      <c r="D5039" s="13">
        <v>95</v>
      </c>
      <c r="E5039" s="13">
        <v>0</v>
      </c>
      <c r="F5039" s="13">
        <v>133</v>
      </c>
      <c r="G5039" s="9" t="s">
        <v>5497</v>
      </c>
      <c r="H5039" s="13">
        <v>296</v>
      </c>
      <c r="I5039" s="13">
        <v>4584</v>
      </c>
      <c r="J5039" s="9" t="s">
        <v>599</v>
      </c>
      <c r="K5039" s="9" t="s">
        <v>1074</v>
      </c>
      <c r="L5039" s="9"/>
      <c r="M5039" s="13"/>
      <c r="N5039" s="13"/>
      <c r="O5039" s="9"/>
      <c r="P5039" s="13"/>
      <c r="Q5039" s="13">
        <v>14</v>
      </c>
      <c r="R5039" s="9" t="s">
        <v>25</v>
      </c>
      <c r="S5039" s="9" t="s">
        <v>26</v>
      </c>
      <c r="T5039" s="9" t="s">
        <v>1430</v>
      </c>
      <c r="U5039" s="13">
        <v>9000</v>
      </c>
      <c r="V5039" s="13">
        <v>2011</v>
      </c>
      <c r="W5039" s="13">
        <v>205</v>
      </c>
      <c r="X5039" s="13">
        <v>6.4</v>
      </c>
      <c r="Y5039" s="13"/>
      <c r="Z5039" s="14">
        <v>413</v>
      </c>
    </row>
    <row r="5040" spans="1:26" x14ac:dyDescent="0.25">
      <c r="A5040" s="5" t="s">
        <v>20</v>
      </c>
      <c r="B5040" s="6" t="s">
        <v>5498</v>
      </c>
      <c r="C5040" s="11">
        <v>1</v>
      </c>
      <c r="D5040" s="11">
        <v>87</v>
      </c>
      <c r="E5040" s="11">
        <v>2</v>
      </c>
      <c r="F5040" s="11">
        <v>318</v>
      </c>
      <c r="G5040" s="6" t="s">
        <v>5499</v>
      </c>
      <c r="H5040" s="11">
        <v>637</v>
      </c>
      <c r="I5040" s="11"/>
      <c r="J5040" s="6" t="s">
        <v>599</v>
      </c>
      <c r="K5040" s="6" t="s">
        <v>1074</v>
      </c>
      <c r="L5040" s="6"/>
      <c r="M5040" s="11"/>
      <c r="N5040" s="11"/>
      <c r="O5040" s="6"/>
      <c r="P5040" s="11"/>
      <c r="Q5040" s="11">
        <v>6</v>
      </c>
      <c r="R5040" s="6" t="s">
        <v>25</v>
      </c>
      <c r="S5040" s="6" t="s">
        <v>121</v>
      </c>
      <c r="T5040" s="6" t="s">
        <v>42</v>
      </c>
      <c r="U5040" s="11"/>
      <c r="V5040" s="11">
        <v>2013</v>
      </c>
      <c r="W5040" s="11">
        <v>470</v>
      </c>
      <c r="X5040" s="11">
        <v>7.7</v>
      </c>
      <c r="Y5040" s="11"/>
      <c r="Z5040" s="12">
        <v>84</v>
      </c>
    </row>
    <row r="5041" spans="1:26" x14ac:dyDescent="0.25">
      <c r="A5041" s="8" t="s">
        <v>20</v>
      </c>
      <c r="B5041" s="9" t="s">
        <v>42</v>
      </c>
      <c r="C5041" s="13">
        <v>43</v>
      </c>
      <c r="D5041" s="13">
        <v>43</v>
      </c>
      <c r="E5041" s="13"/>
      <c r="F5041" s="13">
        <v>319</v>
      </c>
      <c r="G5041" s="9" t="s">
        <v>5500</v>
      </c>
      <c r="H5041" s="13">
        <v>841</v>
      </c>
      <c r="I5041" s="13"/>
      <c r="J5041" s="9" t="s">
        <v>5507</v>
      </c>
      <c r="K5041" s="9" t="s">
        <v>1074</v>
      </c>
      <c r="L5041" s="9" t="s">
        <v>5505</v>
      </c>
      <c r="M5041" s="13" t="s">
        <v>2604</v>
      </c>
      <c r="N5041" s="13"/>
      <c r="O5041" s="9"/>
      <c r="P5041" s="13"/>
      <c r="Q5041" s="13">
        <v>359</v>
      </c>
      <c r="R5041" s="9" t="s">
        <v>25</v>
      </c>
      <c r="S5041" s="9" t="s">
        <v>26</v>
      </c>
      <c r="T5041" s="9" t="s">
        <v>436</v>
      </c>
      <c r="U5041" s="13"/>
      <c r="V5041" s="13"/>
      <c r="W5041" s="13">
        <v>593</v>
      </c>
      <c r="X5041" s="13">
        <v>7.5</v>
      </c>
      <c r="Y5041" s="13">
        <v>16</v>
      </c>
      <c r="Z5041" s="14">
        <v>32000</v>
      </c>
    </row>
    <row r="5042" spans="1:26" x14ac:dyDescent="0.25">
      <c r="A5042" s="5" t="s">
        <v>20</v>
      </c>
      <c r="B5042" s="6" t="s">
        <v>5501</v>
      </c>
      <c r="C5042" s="11">
        <v>13</v>
      </c>
      <c r="D5042" s="11">
        <v>76</v>
      </c>
      <c r="E5042" s="11">
        <v>0</v>
      </c>
      <c r="F5042" s="11">
        <v>0</v>
      </c>
      <c r="G5042" s="6" t="s">
        <v>5502</v>
      </c>
      <c r="H5042" s="11">
        <v>0</v>
      </c>
      <c r="I5042" s="11"/>
      <c r="J5042" s="6" t="s">
        <v>1074</v>
      </c>
      <c r="K5042" s="6" t="s">
        <v>1786</v>
      </c>
      <c r="L5042" s="6" t="s">
        <v>2604</v>
      </c>
      <c r="M5042" s="11"/>
      <c r="N5042" s="11"/>
      <c r="O5042" s="6"/>
      <c r="P5042" s="11"/>
      <c r="Q5042" s="11">
        <v>3</v>
      </c>
      <c r="R5042" s="6" t="s">
        <v>25</v>
      </c>
      <c r="S5042" s="6" t="s">
        <v>26</v>
      </c>
      <c r="T5042" s="6" t="s">
        <v>42</v>
      </c>
      <c r="U5042" s="11">
        <v>1400</v>
      </c>
      <c r="V5042" s="11">
        <v>2013</v>
      </c>
      <c r="W5042" s="11">
        <v>0</v>
      </c>
      <c r="X5042" s="11">
        <v>6.3</v>
      </c>
      <c r="Y5042" s="11"/>
      <c r="Z5042" s="12">
        <v>16</v>
      </c>
    </row>
    <row r="5043" spans="1:26" x14ac:dyDescent="0.25">
      <c r="A5043" s="8" t="s">
        <v>20</v>
      </c>
      <c r="B5043" s="9" t="s">
        <v>5503</v>
      </c>
      <c r="C5043" s="13">
        <v>14</v>
      </c>
      <c r="D5043" s="13">
        <v>100</v>
      </c>
      <c r="E5043" s="13">
        <v>0</v>
      </c>
      <c r="F5043" s="13">
        <v>489</v>
      </c>
      <c r="G5043" s="9" t="s">
        <v>260</v>
      </c>
      <c r="H5043" s="13">
        <v>946</v>
      </c>
      <c r="I5043" s="13">
        <v>10443</v>
      </c>
      <c r="J5043" s="9" t="s">
        <v>599</v>
      </c>
      <c r="K5043" s="9" t="s">
        <v>1074</v>
      </c>
      <c r="L5043" s="9" t="s">
        <v>4459</v>
      </c>
      <c r="M5043" s="13"/>
      <c r="N5043" s="13"/>
      <c r="O5043" s="9"/>
      <c r="P5043" s="13"/>
      <c r="Q5043" s="13">
        <v>9</v>
      </c>
      <c r="R5043" s="9" t="s">
        <v>25</v>
      </c>
      <c r="S5043" s="9" t="s">
        <v>26</v>
      </c>
      <c r="T5043" s="9" t="s">
        <v>27</v>
      </c>
      <c r="U5043" s="13"/>
      <c r="V5043" s="13">
        <v>2012</v>
      </c>
      <c r="W5043" s="13">
        <v>719</v>
      </c>
      <c r="X5043" s="13">
        <v>6.3</v>
      </c>
      <c r="Y5043" s="13">
        <v>2.35</v>
      </c>
      <c r="Z5043" s="14">
        <v>660</v>
      </c>
    </row>
    <row r="5044" spans="1:26" x14ac:dyDescent="0.25">
      <c r="A5044" s="15" t="s">
        <v>20</v>
      </c>
      <c r="B5044" s="16" t="s">
        <v>4530</v>
      </c>
      <c r="C5044" s="1">
        <v>43</v>
      </c>
      <c r="D5044" s="1">
        <v>90</v>
      </c>
      <c r="E5044" s="1">
        <v>16</v>
      </c>
      <c r="F5044" s="1">
        <v>16</v>
      </c>
      <c r="G5044" s="16" t="s">
        <v>5504</v>
      </c>
      <c r="H5044" s="1">
        <v>86</v>
      </c>
      <c r="I5044" s="1">
        <v>85222</v>
      </c>
      <c r="J5044" s="16" t="s">
        <v>41</v>
      </c>
      <c r="K5044" s="16"/>
      <c r="L5044" s="16"/>
      <c r="M5044" s="1"/>
      <c r="N5044" s="1"/>
      <c r="O5044" s="16"/>
      <c r="P5044" s="1"/>
      <c r="Q5044" s="1">
        <v>84</v>
      </c>
      <c r="R5044" s="16" t="s">
        <v>25</v>
      </c>
      <c r="S5044" s="16" t="s">
        <v>26</v>
      </c>
      <c r="T5044" s="16" t="s">
        <v>54</v>
      </c>
      <c r="U5044" s="1">
        <v>1100</v>
      </c>
      <c r="V5044" s="1">
        <v>2004</v>
      </c>
      <c r="W5044" s="1">
        <v>23</v>
      </c>
      <c r="X5044" s="1">
        <v>6.6</v>
      </c>
      <c r="Y5044" s="1">
        <v>1.85</v>
      </c>
      <c r="Z5044" s="17">
        <v>456</v>
      </c>
    </row>
  </sheetData>
  <autoFilter ref="R1:R5044" xr:uid="{4C510442-BE7F-4FED-9B38-019AB610A3BD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4B154-4271-44C1-A444-24E1FEB3F833}">
  <dimension ref="A3:B4921"/>
  <sheetViews>
    <sheetView workbookViewId="0">
      <selection activeCell="A3" sqref="A3:B3"/>
    </sheetView>
  </sheetViews>
  <sheetFormatPr defaultRowHeight="15" x14ac:dyDescent="0.25"/>
  <cols>
    <col min="1" max="1" width="79.7109375" bestFit="1" customWidth="1"/>
    <col min="2" max="2" width="23.28515625" bestFit="1" customWidth="1"/>
  </cols>
  <sheetData>
    <row r="3" spans="1:2" x14ac:dyDescent="0.25">
      <c r="A3" s="19" t="s">
        <v>5514</v>
      </c>
      <c r="B3" t="s">
        <v>10462</v>
      </c>
    </row>
    <row r="4" spans="1:2" x14ac:dyDescent="0.25">
      <c r="A4" s="20" t="s">
        <v>9892</v>
      </c>
      <c r="B4" s="21">
        <v>-1500000</v>
      </c>
    </row>
    <row r="5" spans="1:2" x14ac:dyDescent="0.25">
      <c r="A5" s="20" t="s">
        <v>9140</v>
      </c>
      <c r="B5" s="21">
        <v>-5572976</v>
      </c>
    </row>
    <row r="6" spans="1:2" x14ac:dyDescent="0.25">
      <c r="A6" s="20" t="s">
        <v>9695</v>
      </c>
      <c r="B6" s="21">
        <v>-1500000</v>
      </c>
    </row>
    <row r="7" spans="1:2" x14ac:dyDescent="0.25">
      <c r="A7" s="20" t="s">
        <v>9172</v>
      </c>
      <c r="B7" s="21">
        <v>56897215</v>
      </c>
    </row>
    <row r="8" spans="1:2" x14ac:dyDescent="0.25">
      <c r="A8" s="20" t="s">
        <v>8506</v>
      </c>
      <c r="B8" s="21">
        <v>-11985384</v>
      </c>
    </row>
    <row r="9" spans="1:2" x14ac:dyDescent="0.25">
      <c r="A9" s="20" t="s">
        <v>8341</v>
      </c>
      <c r="B9" s="21">
        <v>22176108</v>
      </c>
    </row>
    <row r="10" spans="1:2" x14ac:dyDescent="0.25">
      <c r="A10" s="20" t="s">
        <v>5818</v>
      </c>
      <c r="B10" s="21">
        <v>0</v>
      </c>
    </row>
    <row r="11" spans="1:2" x14ac:dyDescent="0.25">
      <c r="A11" s="20" t="s">
        <v>5942</v>
      </c>
      <c r="B11" s="21">
        <v>-18058441</v>
      </c>
    </row>
    <row r="12" spans="1:2" x14ac:dyDescent="0.25">
      <c r="A12" s="20" t="s">
        <v>8901</v>
      </c>
      <c r="B12" s="21">
        <v>-7946519</v>
      </c>
    </row>
    <row r="13" spans="1:2" x14ac:dyDescent="0.25">
      <c r="A13" s="20" t="s">
        <v>9119</v>
      </c>
      <c r="B13" s="21">
        <v>-6000000</v>
      </c>
    </row>
    <row r="14" spans="1:2" x14ac:dyDescent="0.25">
      <c r="A14" s="20" t="s">
        <v>10249</v>
      </c>
      <c r="B14" s="21">
        <v>-350000</v>
      </c>
    </row>
    <row r="15" spans="1:2" x14ac:dyDescent="0.25">
      <c r="A15" s="20" t="s">
        <v>7262</v>
      </c>
      <c r="B15" s="21">
        <v>0</v>
      </c>
    </row>
    <row r="16" spans="1:2" x14ac:dyDescent="0.25">
      <c r="A16" s="20" t="s">
        <v>7795</v>
      </c>
      <c r="B16" s="21">
        <v>-9767063</v>
      </c>
    </row>
    <row r="17" spans="1:2" x14ac:dyDescent="0.25">
      <c r="A17" s="20" t="s">
        <v>7690</v>
      </c>
      <c r="B17" s="21">
        <v>36667870</v>
      </c>
    </row>
    <row r="18" spans="1:2" x14ac:dyDescent="0.25">
      <c r="A18" s="20" t="s">
        <v>7941</v>
      </c>
      <c r="B18" s="21">
        <v>329466</v>
      </c>
    </row>
    <row r="19" spans="1:2" x14ac:dyDescent="0.25">
      <c r="A19" s="20" t="s">
        <v>7152</v>
      </c>
      <c r="B19" s="21">
        <v>19044241</v>
      </c>
    </row>
    <row r="20" spans="1:2" x14ac:dyDescent="0.25">
      <c r="A20" s="20" t="s">
        <v>6503</v>
      </c>
      <c r="B20" s="21">
        <v>2822418</v>
      </c>
    </row>
    <row r="21" spans="1:2" x14ac:dyDescent="0.25">
      <c r="A21" s="20" t="s">
        <v>7598</v>
      </c>
      <c r="B21" s="21">
        <v>46975611</v>
      </c>
    </row>
    <row r="22" spans="1:2" x14ac:dyDescent="0.25">
      <c r="A22" s="20" t="s">
        <v>6700</v>
      </c>
      <c r="B22" s="21">
        <v>-17624564</v>
      </c>
    </row>
    <row r="23" spans="1:2" x14ac:dyDescent="0.25">
      <c r="A23" s="20" t="s">
        <v>6648</v>
      </c>
      <c r="B23" s="21">
        <v>-15116461</v>
      </c>
    </row>
    <row r="24" spans="1:2" x14ac:dyDescent="0.25">
      <c r="A24" s="20" t="s">
        <v>10036</v>
      </c>
      <c r="B24" s="21">
        <v>-1000000</v>
      </c>
    </row>
    <row r="25" spans="1:2" x14ac:dyDescent="0.25">
      <c r="A25" s="20" t="s">
        <v>6752</v>
      </c>
      <c r="B25" s="21">
        <v>44149837</v>
      </c>
    </row>
    <row r="26" spans="1:2" x14ac:dyDescent="0.25">
      <c r="A26" s="20" t="s">
        <v>9423</v>
      </c>
      <c r="B26" s="21">
        <v>-4000000</v>
      </c>
    </row>
    <row r="27" spans="1:2" x14ac:dyDescent="0.25">
      <c r="A27" s="20" t="s">
        <v>7249</v>
      </c>
      <c r="B27" s="21">
        <v>-17872563</v>
      </c>
    </row>
    <row r="28" spans="1:2" x14ac:dyDescent="0.25">
      <c r="A28" s="20" t="s">
        <v>7083</v>
      </c>
      <c r="B28" s="21">
        <v>-35000000</v>
      </c>
    </row>
    <row r="29" spans="1:2" x14ac:dyDescent="0.25">
      <c r="A29" s="20" t="s">
        <v>10086</v>
      </c>
      <c r="B29" s="21">
        <v>-1000000</v>
      </c>
    </row>
    <row r="30" spans="1:2" x14ac:dyDescent="0.25">
      <c r="A30" s="20" t="s">
        <v>6051</v>
      </c>
      <c r="B30" s="21">
        <v>51083765</v>
      </c>
    </row>
    <row r="31" spans="1:2" x14ac:dyDescent="0.25">
      <c r="A31" s="20" t="s">
        <v>6256</v>
      </c>
      <c r="B31" s="21">
        <v>14573300</v>
      </c>
    </row>
    <row r="32" spans="1:2" x14ac:dyDescent="0.25">
      <c r="A32" s="20" t="s">
        <v>9477</v>
      </c>
      <c r="B32" s="21">
        <v>-3500000</v>
      </c>
    </row>
    <row r="33" spans="1:2" x14ac:dyDescent="0.25">
      <c r="A33" s="20" t="s">
        <v>10392</v>
      </c>
      <c r="B33" s="21">
        <v>476767</v>
      </c>
    </row>
    <row r="34" spans="1:2" x14ac:dyDescent="0.25">
      <c r="A34" s="20" t="s">
        <v>10002</v>
      </c>
      <c r="B34" s="21">
        <v>3946250</v>
      </c>
    </row>
    <row r="35" spans="1:2" x14ac:dyDescent="0.25">
      <c r="A35" s="20" t="s">
        <v>9184</v>
      </c>
      <c r="B35" s="21">
        <v>25000000000000</v>
      </c>
    </row>
    <row r="36" spans="1:2" x14ac:dyDescent="0.25">
      <c r="A36" s="20" t="s">
        <v>9087</v>
      </c>
      <c r="B36" s="21">
        <v>851636</v>
      </c>
    </row>
    <row r="37" spans="1:2" x14ac:dyDescent="0.25">
      <c r="A37" s="20" t="s">
        <v>8569</v>
      </c>
      <c r="B37" s="21">
        <v>44715371</v>
      </c>
    </row>
    <row r="38" spans="1:2" x14ac:dyDescent="0.25">
      <c r="A38" s="20" t="s">
        <v>5602</v>
      </c>
      <c r="B38" s="21">
        <v>-33887833</v>
      </c>
    </row>
    <row r="39" spans="1:2" x14ac:dyDescent="0.25">
      <c r="A39" s="20" t="s">
        <v>9637</v>
      </c>
      <c r="B39" s="21">
        <v>30849949</v>
      </c>
    </row>
    <row r="40" spans="1:2" x14ac:dyDescent="0.25">
      <c r="A40" s="20" t="s">
        <v>8487</v>
      </c>
      <c r="B40" s="21">
        <v>-11738519</v>
      </c>
    </row>
    <row r="41" spans="1:2" x14ac:dyDescent="0.25">
      <c r="A41" s="20" t="s">
        <v>8371</v>
      </c>
      <c r="B41" s="21">
        <v>12675765</v>
      </c>
    </row>
    <row r="42" spans="1:2" x14ac:dyDescent="0.25">
      <c r="A42" s="20" t="s">
        <v>7775</v>
      </c>
      <c r="B42" s="21">
        <v>-3751299</v>
      </c>
    </row>
    <row r="43" spans="1:2" x14ac:dyDescent="0.25">
      <c r="A43" s="20" t="s">
        <v>6686</v>
      </c>
      <c r="B43" s="21">
        <v>96447667</v>
      </c>
    </row>
    <row r="44" spans="1:2" x14ac:dyDescent="0.25">
      <c r="A44" s="20" t="s">
        <v>6941</v>
      </c>
      <c r="B44" s="21">
        <v>46159365</v>
      </c>
    </row>
    <row r="45" spans="1:2" x14ac:dyDescent="0.25">
      <c r="A45" s="20" t="s">
        <v>6472</v>
      </c>
      <c r="B45" s="21">
        <v>141616238</v>
      </c>
    </row>
    <row r="46" spans="1:2" x14ac:dyDescent="0.25">
      <c r="A46" s="20" t="s">
        <v>9753</v>
      </c>
      <c r="B46" s="21">
        <v>0</v>
      </c>
    </row>
    <row r="47" spans="1:2" x14ac:dyDescent="0.25">
      <c r="A47" s="20" t="s">
        <v>9317</v>
      </c>
      <c r="B47" s="21">
        <v>-1939157</v>
      </c>
    </row>
    <row r="48" spans="1:2" x14ac:dyDescent="0.25">
      <c r="A48" s="20" t="s">
        <v>7133</v>
      </c>
      <c r="B48" s="21">
        <v>46806312</v>
      </c>
    </row>
    <row r="49" spans="1:2" x14ac:dyDescent="0.25">
      <c r="A49" s="20" t="s">
        <v>8846</v>
      </c>
      <c r="B49" s="21">
        <v>37063889</v>
      </c>
    </row>
    <row r="50" spans="1:2" x14ac:dyDescent="0.25">
      <c r="A50" s="20" t="s">
        <v>6680</v>
      </c>
      <c r="B50" s="21">
        <v>-5964485</v>
      </c>
    </row>
    <row r="51" spans="1:2" x14ac:dyDescent="0.25">
      <c r="A51" s="20" t="s">
        <v>8158</v>
      </c>
      <c r="B51" s="21">
        <v>13637507</v>
      </c>
    </row>
    <row r="52" spans="1:2" x14ac:dyDescent="0.25">
      <c r="A52" s="20" t="s">
        <v>10261</v>
      </c>
      <c r="B52" s="21">
        <v>-300000</v>
      </c>
    </row>
    <row r="53" spans="1:2" x14ac:dyDescent="0.25">
      <c r="A53" s="20" t="s">
        <v>7305</v>
      </c>
      <c r="B53" s="21">
        <v>2688364</v>
      </c>
    </row>
    <row r="54" spans="1:2" x14ac:dyDescent="0.25">
      <c r="A54" s="20" t="s">
        <v>8108</v>
      </c>
      <c r="B54" s="21">
        <v>156780960</v>
      </c>
    </row>
    <row r="55" spans="1:2" x14ac:dyDescent="0.25">
      <c r="A55" s="20" t="s">
        <v>7797</v>
      </c>
      <c r="B55" s="21">
        <v>-8216000</v>
      </c>
    </row>
    <row r="56" spans="1:2" x14ac:dyDescent="0.25">
      <c r="A56" s="20" t="s">
        <v>9376</v>
      </c>
      <c r="B56" s="21">
        <v>3821335</v>
      </c>
    </row>
    <row r="57" spans="1:2" x14ac:dyDescent="0.25">
      <c r="A57" s="20" t="s">
        <v>6585</v>
      </c>
      <c r="B57" s="21">
        <v>-1425912</v>
      </c>
    </row>
    <row r="58" spans="1:2" x14ac:dyDescent="0.25">
      <c r="A58" s="20" t="s">
        <v>7178</v>
      </c>
      <c r="B58" s="21">
        <v>7568996</v>
      </c>
    </row>
    <row r="59" spans="1:2" x14ac:dyDescent="0.25">
      <c r="A59" s="20" t="s">
        <v>7299</v>
      </c>
      <c r="B59" s="21">
        <v>9053924</v>
      </c>
    </row>
    <row r="60" spans="1:2" x14ac:dyDescent="0.25">
      <c r="A60" s="20" t="s">
        <v>9592</v>
      </c>
      <c r="B60" s="21">
        <v>-3000000</v>
      </c>
    </row>
    <row r="61" spans="1:2" x14ac:dyDescent="0.25">
      <c r="A61" s="20" t="s">
        <v>5800</v>
      </c>
      <c r="B61" s="21">
        <v>-3630883</v>
      </c>
    </row>
    <row r="62" spans="1:2" x14ac:dyDescent="0.25">
      <c r="A62" s="20" t="s">
        <v>6239</v>
      </c>
      <c r="B62" s="21">
        <v>-26261368</v>
      </c>
    </row>
    <row r="63" spans="1:2" x14ac:dyDescent="0.25">
      <c r="A63" s="20" t="s">
        <v>6243</v>
      </c>
      <c r="B63" s="21">
        <v>145592590</v>
      </c>
    </row>
    <row r="64" spans="1:2" x14ac:dyDescent="0.25">
      <c r="A64" s="20" t="s">
        <v>10326</v>
      </c>
      <c r="B64" s="21">
        <v>59774</v>
      </c>
    </row>
    <row r="65" spans="1:2" x14ac:dyDescent="0.25">
      <c r="A65" s="20" t="s">
        <v>6875</v>
      </c>
      <c r="B65" s="21">
        <v>0</v>
      </c>
    </row>
    <row r="66" spans="1:2" x14ac:dyDescent="0.25">
      <c r="A66" s="20" t="s">
        <v>10075</v>
      </c>
      <c r="B66" s="21">
        <v>595783</v>
      </c>
    </row>
    <row r="67" spans="1:2" x14ac:dyDescent="0.25">
      <c r="A67" s="20" t="s">
        <v>8008</v>
      </c>
      <c r="B67" s="21">
        <v>20939782</v>
      </c>
    </row>
    <row r="68" spans="1:2" x14ac:dyDescent="0.25">
      <c r="A68" s="20" t="s">
        <v>6737</v>
      </c>
      <c r="B68" s="21">
        <v>55001343</v>
      </c>
    </row>
    <row r="69" spans="1:2" x14ac:dyDescent="0.25">
      <c r="A69" s="20" t="s">
        <v>10214</v>
      </c>
      <c r="B69" s="21">
        <v>1861000</v>
      </c>
    </row>
    <row r="70" spans="1:2" x14ac:dyDescent="0.25">
      <c r="A70" s="20" t="s">
        <v>5627</v>
      </c>
      <c r="B70" s="21">
        <v>-136702695</v>
      </c>
    </row>
    <row r="71" spans="1:2" x14ac:dyDescent="0.25">
      <c r="A71" s="20" t="s">
        <v>8504</v>
      </c>
      <c r="B71" s="21">
        <v>-19982851</v>
      </c>
    </row>
    <row r="72" spans="1:2" x14ac:dyDescent="0.25">
      <c r="A72" s="20" t="s">
        <v>6066</v>
      </c>
      <c r="B72" s="21">
        <v>45776832</v>
      </c>
    </row>
    <row r="73" spans="1:2" x14ac:dyDescent="0.25">
      <c r="A73" s="20" t="s">
        <v>8851</v>
      </c>
      <c r="B73" s="21">
        <v>26963967</v>
      </c>
    </row>
    <row r="74" spans="1:2" x14ac:dyDescent="0.25">
      <c r="A74" s="20" t="s">
        <v>8947</v>
      </c>
      <c r="B74" s="21">
        <v>24891374</v>
      </c>
    </row>
    <row r="75" spans="1:2" x14ac:dyDescent="0.25">
      <c r="A75" s="20" t="s">
        <v>10246</v>
      </c>
      <c r="B75" s="21">
        <v>84689</v>
      </c>
    </row>
    <row r="76" spans="1:2" x14ac:dyDescent="0.25">
      <c r="A76" s="20" t="s">
        <v>8368</v>
      </c>
      <c r="B76" s="21">
        <v>3574731</v>
      </c>
    </row>
    <row r="77" spans="1:2" x14ac:dyDescent="0.25">
      <c r="A77" s="20" t="s">
        <v>8023</v>
      </c>
      <c r="B77" s="21">
        <v>-9000000</v>
      </c>
    </row>
    <row r="78" spans="1:2" x14ac:dyDescent="0.25">
      <c r="A78" s="20" t="s">
        <v>9680</v>
      </c>
      <c r="B78" s="21">
        <v>-2500000</v>
      </c>
    </row>
    <row r="79" spans="1:2" x14ac:dyDescent="0.25">
      <c r="A79" s="20" t="s">
        <v>9556</v>
      </c>
      <c r="B79" s="21">
        <v>559990</v>
      </c>
    </row>
    <row r="80" spans="1:2" x14ac:dyDescent="0.25">
      <c r="A80" s="20" t="s">
        <v>6709</v>
      </c>
      <c r="B80" s="21">
        <v>75724075</v>
      </c>
    </row>
    <row r="81" spans="1:2" x14ac:dyDescent="0.25">
      <c r="A81" s="20" t="s">
        <v>8881</v>
      </c>
      <c r="B81" s="21">
        <v>-4923575</v>
      </c>
    </row>
    <row r="82" spans="1:2" x14ac:dyDescent="0.25">
      <c r="A82" s="20" t="s">
        <v>9658</v>
      </c>
      <c r="B82" s="21">
        <v>-2400149</v>
      </c>
    </row>
    <row r="83" spans="1:2" x14ac:dyDescent="0.25">
      <c r="A83" s="20" t="s">
        <v>7215</v>
      </c>
      <c r="B83" s="21">
        <v>-13069116</v>
      </c>
    </row>
    <row r="84" spans="1:2" x14ac:dyDescent="0.25">
      <c r="A84" s="20" t="s">
        <v>6788</v>
      </c>
      <c r="B84" s="21">
        <v>-3716496</v>
      </c>
    </row>
    <row r="85" spans="1:2" x14ac:dyDescent="0.25">
      <c r="A85" s="20" t="s">
        <v>9248</v>
      </c>
      <c r="B85" s="21">
        <v>-299639</v>
      </c>
    </row>
    <row r="86" spans="1:2" x14ac:dyDescent="0.25">
      <c r="A86" s="20" t="s">
        <v>7193</v>
      </c>
      <c r="B86" s="21">
        <v>1743332</v>
      </c>
    </row>
    <row r="87" spans="1:2" x14ac:dyDescent="0.25">
      <c r="A87" s="20" t="s">
        <v>7958</v>
      </c>
      <c r="B87" s="21">
        <v>-10265156</v>
      </c>
    </row>
    <row r="88" spans="1:2" x14ac:dyDescent="0.25">
      <c r="A88" s="20" t="s">
        <v>6044</v>
      </c>
      <c r="B88" s="21">
        <v>112708996</v>
      </c>
    </row>
    <row r="89" spans="1:2" x14ac:dyDescent="0.25">
      <c r="A89" s="20" t="s">
        <v>9820</v>
      </c>
      <c r="B89" s="21">
        <v>0</v>
      </c>
    </row>
    <row r="90" spans="1:2" x14ac:dyDescent="0.25">
      <c r="A90" s="20" t="s">
        <v>8689</v>
      </c>
      <c r="B90" s="21">
        <v>-8245681</v>
      </c>
    </row>
    <row r="91" spans="1:2" x14ac:dyDescent="0.25">
      <c r="A91" s="20" t="s">
        <v>7368</v>
      </c>
      <c r="B91" s="21">
        <v>24800000</v>
      </c>
    </row>
    <row r="92" spans="1:2" x14ac:dyDescent="0.25">
      <c r="A92" s="20" t="s">
        <v>6628</v>
      </c>
      <c r="B92" s="21">
        <v>42792677</v>
      </c>
    </row>
    <row r="93" spans="1:2" x14ac:dyDescent="0.25">
      <c r="A93" s="20" t="s">
        <v>10358</v>
      </c>
      <c r="B93" s="21">
        <v>-150000</v>
      </c>
    </row>
    <row r="94" spans="1:2" x14ac:dyDescent="0.25">
      <c r="A94" s="20" t="s">
        <v>5603</v>
      </c>
      <c r="B94" s="21">
        <v>-62149904</v>
      </c>
    </row>
    <row r="95" spans="1:2" x14ac:dyDescent="0.25">
      <c r="A95" s="20" t="s">
        <v>9495</v>
      </c>
      <c r="B95" s="21">
        <v>-4000000</v>
      </c>
    </row>
    <row r="96" spans="1:2" x14ac:dyDescent="0.25">
      <c r="A96" s="20" t="s">
        <v>7872</v>
      </c>
      <c r="B96" s="21">
        <v>31431160</v>
      </c>
    </row>
    <row r="97" spans="1:2" x14ac:dyDescent="0.25">
      <c r="A97" s="20" t="s">
        <v>6285</v>
      </c>
      <c r="B97" s="21">
        <v>-3297099</v>
      </c>
    </row>
    <row r="98" spans="1:2" x14ac:dyDescent="0.25">
      <c r="A98" s="20" t="s">
        <v>7823</v>
      </c>
      <c r="B98" s="21">
        <v>-9297917</v>
      </c>
    </row>
    <row r="99" spans="1:2" x14ac:dyDescent="0.25">
      <c r="A99" s="20" t="s">
        <v>8989</v>
      </c>
      <c r="B99" s="21">
        <v>-4851788</v>
      </c>
    </row>
    <row r="100" spans="1:2" x14ac:dyDescent="0.25">
      <c r="A100" s="20" t="s">
        <v>10369</v>
      </c>
      <c r="B100" s="21">
        <v>14400000000</v>
      </c>
    </row>
    <row r="101" spans="1:2" x14ac:dyDescent="0.25">
      <c r="A101" s="20" t="s">
        <v>9227</v>
      </c>
      <c r="B101" s="21">
        <v>-800000</v>
      </c>
    </row>
    <row r="102" spans="1:2" x14ac:dyDescent="0.25">
      <c r="A102" s="20" t="s">
        <v>7051</v>
      </c>
      <c r="B102" s="21">
        <v>101340178</v>
      </c>
    </row>
    <row r="103" spans="1:2" x14ac:dyDescent="0.25">
      <c r="A103" s="20" t="s">
        <v>10066</v>
      </c>
      <c r="B103" s="21">
        <v>-1000000</v>
      </c>
    </row>
    <row r="104" spans="1:2" x14ac:dyDescent="0.25">
      <c r="A104" s="20" t="s">
        <v>10321</v>
      </c>
      <c r="B104" s="21">
        <v>3300000</v>
      </c>
    </row>
    <row r="105" spans="1:2" x14ac:dyDescent="0.25">
      <c r="A105" s="20" t="s">
        <v>9787</v>
      </c>
      <c r="B105" s="21">
        <v>-2000000</v>
      </c>
    </row>
    <row r="106" spans="1:2" x14ac:dyDescent="0.25">
      <c r="A106" s="20" t="s">
        <v>5885</v>
      </c>
      <c r="B106" s="21">
        <v>-24655608</v>
      </c>
    </row>
    <row r="107" spans="1:2" x14ac:dyDescent="0.25">
      <c r="A107" s="20" t="s">
        <v>7026</v>
      </c>
      <c r="B107" s="21">
        <v>-27541731</v>
      </c>
    </row>
    <row r="108" spans="1:2" x14ac:dyDescent="0.25">
      <c r="A108" s="20" t="s">
        <v>9624</v>
      </c>
      <c r="B108" s="21">
        <v>-2627000</v>
      </c>
    </row>
    <row r="109" spans="1:2" x14ac:dyDescent="0.25">
      <c r="A109" s="20" t="s">
        <v>7777</v>
      </c>
      <c r="B109" s="21">
        <v>-4591178</v>
      </c>
    </row>
    <row r="110" spans="1:2" x14ac:dyDescent="0.25">
      <c r="A110" s="20" t="s">
        <v>10150</v>
      </c>
      <c r="B110" s="21">
        <v>-44995</v>
      </c>
    </row>
    <row r="111" spans="1:2" x14ac:dyDescent="0.25">
      <c r="A111" s="20" t="s">
        <v>9382</v>
      </c>
      <c r="B111" s="21">
        <v>13314483</v>
      </c>
    </row>
    <row r="112" spans="1:2" x14ac:dyDescent="0.25">
      <c r="A112" s="20" t="s">
        <v>9636</v>
      </c>
      <c r="B112" s="21">
        <v>37541683</v>
      </c>
    </row>
    <row r="113" spans="1:2" x14ac:dyDescent="0.25">
      <c r="A113" s="20" t="s">
        <v>7085</v>
      </c>
      <c r="B113" s="21">
        <v>-506218</v>
      </c>
    </row>
    <row r="114" spans="1:2" x14ac:dyDescent="0.25">
      <c r="A114" s="20" t="s">
        <v>9046</v>
      </c>
      <c r="B114" s="21">
        <v>-5470983</v>
      </c>
    </row>
    <row r="115" spans="1:2" x14ac:dyDescent="0.25">
      <c r="A115" s="20" t="s">
        <v>6711</v>
      </c>
      <c r="B115" s="21">
        <v>-8916034</v>
      </c>
    </row>
    <row r="116" spans="1:2" x14ac:dyDescent="0.25">
      <c r="A116" s="20" t="s">
        <v>6727</v>
      </c>
      <c r="B116" s="21">
        <v>67458785</v>
      </c>
    </row>
    <row r="117" spans="1:2" x14ac:dyDescent="0.25">
      <c r="A117" s="20" t="s">
        <v>10027</v>
      </c>
      <c r="B117" s="21">
        <v>-899760</v>
      </c>
    </row>
    <row r="118" spans="1:2" x14ac:dyDescent="0.25">
      <c r="A118" s="20" t="s">
        <v>9420</v>
      </c>
      <c r="B118" s="21">
        <v>-4000000</v>
      </c>
    </row>
    <row r="119" spans="1:2" x14ac:dyDescent="0.25">
      <c r="A119" s="20" t="s">
        <v>7468</v>
      </c>
      <c r="B119" s="21">
        <v>-8164216</v>
      </c>
    </row>
    <row r="120" spans="1:2" x14ac:dyDescent="0.25">
      <c r="A120" s="20" t="s">
        <v>8612</v>
      </c>
      <c r="B120" s="21">
        <v>19392418</v>
      </c>
    </row>
    <row r="121" spans="1:2" x14ac:dyDescent="0.25">
      <c r="A121" s="20" t="s">
        <v>7424</v>
      </c>
      <c r="B121" s="21">
        <v>27528330</v>
      </c>
    </row>
    <row r="122" spans="1:2" x14ac:dyDescent="0.25">
      <c r="A122" s="20" t="s">
        <v>6917</v>
      </c>
      <c r="B122" s="21">
        <v>-9816803</v>
      </c>
    </row>
    <row r="123" spans="1:2" x14ac:dyDescent="0.25">
      <c r="A123" s="20" t="s">
        <v>9432</v>
      </c>
      <c r="B123" s="21">
        <v>-2000000</v>
      </c>
    </row>
    <row r="124" spans="1:2" x14ac:dyDescent="0.25">
      <c r="A124" s="20" t="s">
        <v>8208</v>
      </c>
      <c r="B124" s="21">
        <v>-6827190</v>
      </c>
    </row>
    <row r="125" spans="1:2" x14ac:dyDescent="0.25">
      <c r="A125" s="20" t="s">
        <v>9077</v>
      </c>
      <c r="B125" s="21">
        <v>17508936</v>
      </c>
    </row>
    <row r="126" spans="1:2" x14ac:dyDescent="0.25">
      <c r="A126" s="20" t="s">
        <v>6798</v>
      </c>
      <c r="B126" s="21">
        <v>2615685</v>
      </c>
    </row>
    <row r="127" spans="1:2" x14ac:dyDescent="0.25">
      <c r="A127" s="20" t="s">
        <v>6856</v>
      </c>
      <c r="B127" s="21">
        <v>-25000000</v>
      </c>
    </row>
    <row r="128" spans="1:2" x14ac:dyDescent="0.25">
      <c r="A128" s="20" t="s">
        <v>7829</v>
      </c>
      <c r="B128" s="21">
        <v>-14250866</v>
      </c>
    </row>
    <row r="129" spans="1:2" x14ac:dyDescent="0.25">
      <c r="A129" s="20" t="s">
        <v>8185</v>
      </c>
      <c r="B129" s="21">
        <v>2237244</v>
      </c>
    </row>
    <row r="130" spans="1:2" x14ac:dyDescent="0.25">
      <c r="A130" s="20" t="s">
        <v>8009</v>
      </c>
      <c r="B130" s="21">
        <v>13324946</v>
      </c>
    </row>
    <row r="131" spans="1:2" x14ac:dyDescent="0.25">
      <c r="A131" s="20" t="s">
        <v>9517</v>
      </c>
      <c r="B131" s="21">
        <v>27800000</v>
      </c>
    </row>
    <row r="132" spans="1:2" x14ac:dyDescent="0.25">
      <c r="A132" s="20" t="s">
        <v>9177</v>
      </c>
      <c r="B132" s="21">
        <v>40293200</v>
      </c>
    </row>
    <row r="133" spans="1:2" x14ac:dyDescent="0.25">
      <c r="A133" s="20" t="s">
        <v>8335</v>
      </c>
      <c r="B133" s="21">
        <v>42369900</v>
      </c>
    </row>
    <row r="134" spans="1:2" x14ac:dyDescent="0.25">
      <c r="A134" s="20" t="s">
        <v>9068</v>
      </c>
      <c r="B134" s="21">
        <v>14168359</v>
      </c>
    </row>
    <row r="135" spans="1:2" x14ac:dyDescent="0.25">
      <c r="A135" s="20" t="s">
        <v>6949</v>
      </c>
      <c r="B135" s="21">
        <v>610337025000000</v>
      </c>
    </row>
    <row r="136" spans="1:2" x14ac:dyDescent="0.25">
      <c r="A136" s="20" t="s">
        <v>7325</v>
      </c>
      <c r="B136" s="21">
        <v>10400000</v>
      </c>
    </row>
    <row r="137" spans="1:2" x14ac:dyDescent="0.25">
      <c r="A137" s="20" t="s">
        <v>8288</v>
      </c>
      <c r="B137" s="21">
        <v>1483540</v>
      </c>
    </row>
    <row r="138" spans="1:2" x14ac:dyDescent="0.25">
      <c r="A138" s="20" t="s">
        <v>7502</v>
      </c>
      <c r="B138" s="21">
        <v>-17000000</v>
      </c>
    </row>
    <row r="139" spans="1:2" x14ac:dyDescent="0.25">
      <c r="A139" s="20" t="s">
        <v>10456</v>
      </c>
      <c r="B139" s="21">
        <v>-1400</v>
      </c>
    </row>
    <row r="140" spans="1:2" x14ac:dyDescent="0.25">
      <c r="A140" s="20" t="s">
        <v>8623</v>
      </c>
      <c r="B140" s="21">
        <v>10338609</v>
      </c>
    </row>
    <row r="141" spans="1:2" x14ac:dyDescent="0.25">
      <c r="A141" s="20" t="s">
        <v>9163</v>
      </c>
      <c r="B141" s="21">
        <v>18434</v>
      </c>
    </row>
    <row r="142" spans="1:2" x14ac:dyDescent="0.25">
      <c r="A142" s="20" t="s">
        <v>9518</v>
      </c>
      <c r="B142" s="21">
        <v>17966644</v>
      </c>
    </row>
    <row r="143" spans="1:2" x14ac:dyDescent="0.25">
      <c r="A143" s="20" t="s">
        <v>7824</v>
      </c>
      <c r="B143" s="21">
        <v>-3219004</v>
      </c>
    </row>
    <row r="144" spans="1:2" x14ac:dyDescent="0.25">
      <c r="A144" s="20" t="s">
        <v>10093</v>
      </c>
      <c r="B144" s="21">
        <v>6598492</v>
      </c>
    </row>
    <row r="145" spans="1:2" x14ac:dyDescent="0.25">
      <c r="A145" s="20" t="s">
        <v>8972</v>
      </c>
      <c r="B145" s="21">
        <v>2190525</v>
      </c>
    </row>
    <row r="146" spans="1:2" x14ac:dyDescent="0.25">
      <c r="A146" s="20" t="s">
        <v>9123</v>
      </c>
      <c r="B146" s="21">
        <v>-6000000</v>
      </c>
    </row>
    <row r="147" spans="1:2" x14ac:dyDescent="0.25">
      <c r="A147" s="20" t="s">
        <v>8018</v>
      </c>
      <c r="B147" s="21">
        <v>-688237</v>
      </c>
    </row>
    <row r="148" spans="1:2" x14ac:dyDescent="0.25">
      <c r="A148" s="20" t="s">
        <v>7312</v>
      </c>
      <c r="B148" s="21">
        <v>-19880795</v>
      </c>
    </row>
    <row r="149" spans="1:2" x14ac:dyDescent="0.25">
      <c r="A149" s="20" t="s">
        <v>8976</v>
      </c>
      <c r="B149" s="21">
        <v>2166863</v>
      </c>
    </row>
    <row r="150" spans="1:2" x14ac:dyDescent="0.25">
      <c r="A150" s="20" t="s">
        <v>6041</v>
      </c>
      <c r="B150" s="21">
        <v>-50108179</v>
      </c>
    </row>
    <row r="151" spans="1:2" x14ac:dyDescent="0.25">
      <c r="A151" s="20" t="s">
        <v>9806</v>
      </c>
      <c r="B151" s="21">
        <v>-1800000</v>
      </c>
    </row>
    <row r="152" spans="1:2" x14ac:dyDescent="0.25">
      <c r="A152" s="20" t="s">
        <v>8513</v>
      </c>
      <c r="B152" s="21">
        <v>-12000000</v>
      </c>
    </row>
    <row r="153" spans="1:2" x14ac:dyDescent="0.25">
      <c r="A153" s="20" t="s">
        <v>8850</v>
      </c>
      <c r="B153" s="21">
        <v>26746109</v>
      </c>
    </row>
    <row r="154" spans="1:2" x14ac:dyDescent="0.25">
      <c r="A154" s="20" t="s">
        <v>6845</v>
      </c>
      <c r="B154" s="21">
        <v>-21561851</v>
      </c>
    </row>
    <row r="155" spans="1:2" x14ac:dyDescent="0.25">
      <c r="A155" s="20" t="s">
        <v>6724</v>
      </c>
      <c r="B155" s="21">
        <v>68706165</v>
      </c>
    </row>
    <row r="156" spans="1:2" x14ac:dyDescent="0.25">
      <c r="A156" s="20" t="s">
        <v>6527</v>
      </c>
      <c r="B156" s="21">
        <v>0</v>
      </c>
    </row>
    <row r="157" spans="1:2" x14ac:dyDescent="0.25">
      <c r="A157" s="20" t="s">
        <v>10413</v>
      </c>
      <c r="B157" s="21">
        <v>-45000</v>
      </c>
    </row>
    <row r="158" spans="1:2" x14ac:dyDescent="0.25">
      <c r="A158" s="20" t="s">
        <v>7530</v>
      </c>
      <c r="B158" s="21">
        <v>0</v>
      </c>
    </row>
    <row r="159" spans="1:2" x14ac:dyDescent="0.25">
      <c r="A159" s="20" t="s">
        <v>7730</v>
      </c>
      <c r="B159" s="21">
        <v>16033759</v>
      </c>
    </row>
    <row r="160" spans="1:2" x14ac:dyDescent="0.25">
      <c r="A160" s="20" t="s">
        <v>6422</v>
      </c>
      <c r="B160" s="21">
        <v>-40832183</v>
      </c>
    </row>
    <row r="161" spans="1:2" x14ac:dyDescent="0.25">
      <c r="A161" s="20" t="s">
        <v>7160</v>
      </c>
      <c r="B161" s="21">
        <v>20300000</v>
      </c>
    </row>
    <row r="162" spans="1:2" x14ac:dyDescent="0.25">
      <c r="A162" s="20" t="s">
        <v>7361</v>
      </c>
      <c r="B162" s="21">
        <v>-2022635</v>
      </c>
    </row>
    <row r="163" spans="1:2" x14ac:dyDescent="0.25">
      <c r="A163" s="20" t="s">
        <v>8303</v>
      </c>
      <c r="B163" s="21">
        <v>-9258013</v>
      </c>
    </row>
    <row r="164" spans="1:2" x14ac:dyDescent="0.25">
      <c r="A164" s="20" t="s">
        <v>8528</v>
      </c>
      <c r="B164" s="21">
        <v>30227069</v>
      </c>
    </row>
    <row r="165" spans="1:2" x14ac:dyDescent="0.25">
      <c r="A165" s="20" t="s">
        <v>7257</v>
      </c>
      <c r="B165" s="21">
        <v>-30000000</v>
      </c>
    </row>
    <row r="166" spans="1:2" x14ac:dyDescent="0.25">
      <c r="A166" s="20" t="s">
        <v>8499</v>
      </c>
      <c r="B166" s="21">
        <v>36353523556</v>
      </c>
    </row>
    <row r="167" spans="1:2" x14ac:dyDescent="0.25">
      <c r="A167" s="20" t="s">
        <v>5911</v>
      </c>
      <c r="B167" s="21">
        <v>-21383311</v>
      </c>
    </row>
    <row r="168" spans="1:2" x14ac:dyDescent="0.25">
      <c r="A168" s="20" t="s">
        <v>6415</v>
      </c>
      <c r="B168" s="21">
        <v>-36142013</v>
      </c>
    </row>
    <row r="169" spans="1:2" x14ac:dyDescent="0.25">
      <c r="A169" s="20" t="s">
        <v>7507</v>
      </c>
      <c r="B169" s="21">
        <v>-14280633</v>
      </c>
    </row>
    <row r="170" spans="1:2" x14ac:dyDescent="0.25">
      <c r="A170" s="20" t="s">
        <v>9802</v>
      </c>
      <c r="B170" s="21">
        <v>0</v>
      </c>
    </row>
    <row r="171" spans="1:2" x14ac:dyDescent="0.25">
      <c r="A171" s="20" t="s">
        <v>9800</v>
      </c>
      <c r="B171" s="21">
        <v>95236</v>
      </c>
    </row>
    <row r="172" spans="1:2" x14ac:dyDescent="0.25">
      <c r="A172" s="20" t="s">
        <v>6997</v>
      </c>
      <c r="B172" s="21">
        <v>-6935774</v>
      </c>
    </row>
    <row r="173" spans="1:2" x14ac:dyDescent="0.25">
      <c r="A173" s="20" t="s">
        <v>9047</v>
      </c>
      <c r="B173" s="21">
        <v>-6435852</v>
      </c>
    </row>
    <row r="174" spans="1:2" x14ac:dyDescent="0.25">
      <c r="A174" s="20" t="s">
        <v>7335</v>
      </c>
      <c r="B174" s="21">
        <v>10566655</v>
      </c>
    </row>
    <row r="175" spans="1:2" x14ac:dyDescent="0.25">
      <c r="A175" s="20" t="s">
        <v>8340</v>
      </c>
      <c r="B175" s="21">
        <v>36137684</v>
      </c>
    </row>
    <row r="176" spans="1:2" x14ac:dyDescent="0.25">
      <c r="A176" s="20" t="s">
        <v>7139</v>
      </c>
      <c r="B176" s="21">
        <v>35010106</v>
      </c>
    </row>
    <row r="177" spans="1:2" x14ac:dyDescent="0.25">
      <c r="A177" s="20" t="s">
        <v>8466</v>
      </c>
      <c r="B177" s="21">
        <v>3294553</v>
      </c>
    </row>
    <row r="178" spans="1:2" x14ac:dyDescent="0.25">
      <c r="A178" s="20" t="s">
        <v>6178</v>
      </c>
      <c r="B178" s="21">
        <v>-31483987</v>
      </c>
    </row>
    <row r="179" spans="1:2" x14ac:dyDescent="0.25">
      <c r="A179" s="20" t="s">
        <v>10400</v>
      </c>
      <c r="B179" s="21">
        <v>-70000</v>
      </c>
    </row>
    <row r="180" spans="1:2" x14ac:dyDescent="0.25">
      <c r="A180" s="20" t="s">
        <v>6506</v>
      </c>
      <c r="B180" s="21">
        <v>7168</v>
      </c>
    </row>
    <row r="181" spans="1:2" x14ac:dyDescent="0.25">
      <c r="A181" s="20" t="s">
        <v>7387</v>
      </c>
      <c r="B181" s="21">
        <v>-26000000</v>
      </c>
    </row>
    <row r="182" spans="1:2" x14ac:dyDescent="0.25">
      <c r="A182" s="20" t="s">
        <v>8419</v>
      </c>
      <c r="B182" s="21">
        <v>60217000</v>
      </c>
    </row>
    <row r="183" spans="1:2" x14ac:dyDescent="0.25">
      <c r="A183" s="20" t="s">
        <v>7123</v>
      </c>
      <c r="B183" s="21">
        <v>78360000</v>
      </c>
    </row>
    <row r="184" spans="1:2" x14ac:dyDescent="0.25">
      <c r="A184" s="20" t="s">
        <v>6646</v>
      </c>
      <c r="B184" s="21">
        <v>426683845130929</v>
      </c>
    </row>
    <row r="185" spans="1:2" x14ac:dyDescent="0.25">
      <c r="A185" s="20" t="s">
        <v>8422</v>
      </c>
      <c r="B185" s="21">
        <v>58011073</v>
      </c>
    </row>
    <row r="186" spans="1:2" x14ac:dyDescent="0.25">
      <c r="A186" s="20" t="s">
        <v>8961</v>
      </c>
      <c r="B186" s="21">
        <v>13257000</v>
      </c>
    </row>
    <row r="187" spans="1:2" x14ac:dyDescent="0.25">
      <c r="A187" s="20" t="s">
        <v>8735</v>
      </c>
      <c r="B187" s="21">
        <v>-10000000</v>
      </c>
    </row>
    <row r="188" spans="1:2" x14ac:dyDescent="0.25">
      <c r="A188" s="20" t="s">
        <v>9503</v>
      </c>
      <c r="B188" s="21">
        <v>2277396</v>
      </c>
    </row>
    <row r="189" spans="1:2" x14ac:dyDescent="0.25">
      <c r="A189" s="20" t="s">
        <v>7899</v>
      </c>
      <c r="B189" s="21">
        <v>3245861</v>
      </c>
    </row>
    <row r="190" spans="1:2" x14ac:dyDescent="0.25">
      <c r="A190" s="20" t="s">
        <v>9203</v>
      </c>
      <c r="B190" s="21">
        <v>12382982</v>
      </c>
    </row>
    <row r="191" spans="1:2" x14ac:dyDescent="0.25">
      <c r="A191" s="20" t="s">
        <v>8374</v>
      </c>
      <c r="B191" s="21">
        <v>5004225</v>
      </c>
    </row>
    <row r="192" spans="1:2" x14ac:dyDescent="0.25">
      <c r="A192" s="20" t="s">
        <v>9412</v>
      </c>
      <c r="B192" s="21">
        <v>-15682875</v>
      </c>
    </row>
    <row r="193" spans="1:2" x14ac:dyDescent="0.25">
      <c r="A193" s="20" t="s">
        <v>10130</v>
      </c>
      <c r="B193" s="21">
        <v>-750000</v>
      </c>
    </row>
    <row r="194" spans="1:2" x14ac:dyDescent="0.25">
      <c r="A194" s="20" t="s">
        <v>8744</v>
      </c>
      <c r="B194" s="21">
        <v>16025394</v>
      </c>
    </row>
    <row r="195" spans="1:2" x14ac:dyDescent="0.25">
      <c r="A195" s="20" t="s">
        <v>5737</v>
      </c>
      <c r="B195" s="21">
        <v>-69477903</v>
      </c>
    </row>
    <row r="196" spans="1:2" x14ac:dyDescent="0.25">
      <c r="A196" s="20" t="s">
        <v>6363</v>
      </c>
      <c r="B196" s="21">
        <v>-29671868</v>
      </c>
    </row>
    <row r="197" spans="1:2" x14ac:dyDescent="0.25">
      <c r="A197" s="20" t="s">
        <v>9336</v>
      </c>
      <c r="B197" s="21">
        <v>-4391771</v>
      </c>
    </row>
    <row r="198" spans="1:2" x14ac:dyDescent="0.25">
      <c r="A198" s="20" t="s">
        <v>10134</v>
      </c>
      <c r="B198" s="21">
        <v>-650000</v>
      </c>
    </row>
    <row r="199" spans="1:2" x14ac:dyDescent="0.25">
      <c r="A199" s="20" t="s">
        <v>6864</v>
      </c>
      <c r="B199" s="21">
        <v>-33118496</v>
      </c>
    </row>
    <row r="200" spans="1:2" x14ac:dyDescent="0.25">
      <c r="A200" s="20" t="s">
        <v>9825</v>
      </c>
      <c r="B200" s="21">
        <v>-2000000</v>
      </c>
    </row>
    <row r="201" spans="1:2" x14ac:dyDescent="0.25">
      <c r="A201" s="20" t="s">
        <v>7378</v>
      </c>
      <c r="B201" s="21">
        <v>-2777139</v>
      </c>
    </row>
    <row r="202" spans="1:2" x14ac:dyDescent="0.25">
      <c r="A202" s="20" t="s">
        <v>7429</v>
      </c>
      <c r="B202" s="21">
        <v>21285499</v>
      </c>
    </row>
    <row r="203" spans="1:2" x14ac:dyDescent="0.25">
      <c r="A203" s="20" t="s">
        <v>6171</v>
      </c>
      <c r="B203" s="21">
        <v>-69382160</v>
      </c>
    </row>
    <row r="204" spans="1:2" x14ac:dyDescent="0.25">
      <c r="A204" s="20" t="s">
        <v>9022</v>
      </c>
      <c r="B204" s="21">
        <v>-14072893</v>
      </c>
    </row>
    <row r="205" spans="1:2" x14ac:dyDescent="0.25">
      <c r="A205" s="20" t="s">
        <v>9524</v>
      </c>
      <c r="B205" s="21">
        <v>21629916</v>
      </c>
    </row>
    <row r="206" spans="1:2" x14ac:dyDescent="0.25">
      <c r="A206" s="20" t="s">
        <v>5935</v>
      </c>
      <c r="B206" s="21">
        <v>87620724</v>
      </c>
    </row>
    <row r="207" spans="1:2" x14ac:dyDescent="0.25">
      <c r="A207" s="20" t="s">
        <v>9953</v>
      </c>
      <c r="B207" s="21">
        <v>250263</v>
      </c>
    </row>
    <row r="208" spans="1:2" x14ac:dyDescent="0.25">
      <c r="A208" s="20" t="s">
        <v>9341</v>
      </c>
      <c r="B208" s="21">
        <v>-4400000</v>
      </c>
    </row>
    <row r="209" spans="1:2" x14ac:dyDescent="0.25">
      <c r="A209" s="20" t="s">
        <v>9448</v>
      </c>
      <c r="B209" s="21">
        <v>79900000</v>
      </c>
    </row>
    <row r="210" spans="1:2" x14ac:dyDescent="0.25">
      <c r="A210" s="20" t="s">
        <v>10017</v>
      </c>
      <c r="B210" s="21">
        <v>621240</v>
      </c>
    </row>
    <row r="211" spans="1:2" x14ac:dyDescent="0.25">
      <c r="A211" s="20" t="s">
        <v>8861</v>
      </c>
      <c r="B211" s="21">
        <v>18811135</v>
      </c>
    </row>
    <row r="212" spans="1:2" x14ac:dyDescent="0.25">
      <c r="A212" s="20" t="s">
        <v>8904</v>
      </c>
      <c r="B212" s="21">
        <v>-1099560838</v>
      </c>
    </row>
    <row r="213" spans="1:2" x14ac:dyDescent="0.25">
      <c r="A213" s="20" t="s">
        <v>7273</v>
      </c>
      <c r="B213" s="21">
        <v>189350219</v>
      </c>
    </row>
    <row r="214" spans="1:2" x14ac:dyDescent="0.25">
      <c r="A214" s="20" t="s">
        <v>8933</v>
      </c>
      <c r="B214" s="21">
        <v>-4985459</v>
      </c>
    </row>
    <row r="215" spans="1:2" x14ac:dyDescent="0.25">
      <c r="A215" s="20" t="s">
        <v>9260</v>
      </c>
      <c r="B215" s="21">
        <v>-4673692</v>
      </c>
    </row>
    <row r="216" spans="1:2" x14ac:dyDescent="0.25">
      <c r="A216" s="20" t="s">
        <v>7222</v>
      </c>
      <c r="B216" s="21">
        <v>-15791616</v>
      </c>
    </row>
    <row r="217" spans="1:2" x14ac:dyDescent="0.25">
      <c r="A217" s="20" t="s">
        <v>6989</v>
      </c>
      <c r="B217" s="21">
        <v>-9136085</v>
      </c>
    </row>
    <row r="218" spans="1:2" x14ac:dyDescent="0.25">
      <c r="A218" s="20" t="s">
        <v>6848</v>
      </c>
      <c r="B218" s="21">
        <v>-39347474</v>
      </c>
    </row>
    <row r="219" spans="1:2" x14ac:dyDescent="0.25">
      <c r="A219" s="20" t="s">
        <v>7301</v>
      </c>
      <c r="B219" s="21">
        <v>38950483</v>
      </c>
    </row>
    <row r="220" spans="1:2" x14ac:dyDescent="0.25">
      <c r="A220" s="20" t="s">
        <v>5655</v>
      </c>
      <c r="B220" s="21">
        <v>-120706229</v>
      </c>
    </row>
    <row r="221" spans="1:2" x14ac:dyDescent="0.25">
      <c r="A221" s="20" t="s">
        <v>9724</v>
      </c>
      <c r="B221" s="21">
        <v>-2000000</v>
      </c>
    </row>
    <row r="222" spans="1:2" x14ac:dyDescent="0.25">
      <c r="A222" s="20" t="s">
        <v>6831</v>
      </c>
      <c r="B222" s="21">
        <v>-46604061</v>
      </c>
    </row>
    <row r="223" spans="1:2" x14ac:dyDescent="0.25">
      <c r="A223" s="20" t="s">
        <v>5811</v>
      </c>
      <c r="B223" s="21">
        <v>-48816034</v>
      </c>
    </row>
    <row r="224" spans="1:2" x14ac:dyDescent="0.25">
      <c r="A224" s="20" t="s">
        <v>8930</v>
      </c>
      <c r="B224" s="21">
        <v>-49793600</v>
      </c>
    </row>
    <row r="225" spans="1:2" x14ac:dyDescent="0.25">
      <c r="A225" s="20" t="s">
        <v>5575</v>
      </c>
      <c r="B225" s="21">
        <v>1.8005669509262436E+16</v>
      </c>
    </row>
    <row r="226" spans="1:2" x14ac:dyDescent="0.25">
      <c r="A226" s="20" t="s">
        <v>5648</v>
      </c>
      <c r="B226" s="21">
        <v>-93153376</v>
      </c>
    </row>
    <row r="227" spans="1:2" x14ac:dyDescent="0.25">
      <c r="A227" s="20" t="s">
        <v>6399</v>
      </c>
      <c r="B227" s="21">
        <v>5473600</v>
      </c>
    </row>
    <row r="228" spans="1:2" x14ac:dyDescent="0.25">
      <c r="A228" s="20" t="s">
        <v>9671</v>
      </c>
      <c r="B228" s="21">
        <v>-2500000</v>
      </c>
    </row>
    <row r="229" spans="1:2" x14ac:dyDescent="0.25">
      <c r="A229" s="20" t="s">
        <v>8971</v>
      </c>
      <c r="B229" s="21">
        <v>-350000</v>
      </c>
    </row>
    <row r="230" spans="1:2" x14ac:dyDescent="0.25">
      <c r="A230" s="20" t="s">
        <v>6297</v>
      </c>
      <c r="B230" s="21">
        <v>-27251390</v>
      </c>
    </row>
    <row r="231" spans="1:2" x14ac:dyDescent="0.25">
      <c r="A231" s="20" t="s">
        <v>8763</v>
      </c>
      <c r="B231" s="21">
        <v>67900000</v>
      </c>
    </row>
    <row r="232" spans="1:2" x14ac:dyDescent="0.25">
      <c r="A232" s="20" t="s">
        <v>6652</v>
      </c>
      <c r="B232" s="21">
        <v>-19799588</v>
      </c>
    </row>
    <row r="233" spans="1:2" x14ac:dyDescent="0.25">
      <c r="A233" s="20" t="s">
        <v>6781</v>
      </c>
      <c r="B233" s="21">
        <v>1797066</v>
      </c>
    </row>
    <row r="234" spans="1:2" x14ac:dyDescent="0.25">
      <c r="A234" s="20" t="s">
        <v>7997</v>
      </c>
      <c r="B234" s="21">
        <v>66700000</v>
      </c>
    </row>
    <row r="235" spans="1:2" x14ac:dyDescent="0.25">
      <c r="A235" s="20" t="s">
        <v>7080</v>
      </c>
      <c r="B235" s="21">
        <v>4733909</v>
      </c>
    </row>
    <row r="236" spans="1:2" x14ac:dyDescent="0.25">
      <c r="A236" s="20" t="s">
        <v>8163</v>
      </c>
      <c r="B236" s="21">
        <v>18860010</v>
      </c>
    </row>
    <row r="237" spans="1:2" x14ac:dyDescent="0.25">
      <c r="A237" s="20" t="s">
        <v>8283</v>
      </c>
      <c r="B237" s="21">
        <v>11482931</v>
      </c>
    </row>
    <row r="238" spans="1:2" x14ac:dyDescent="0.25">
      <c r="A238" s="20" t="s">
        <v>7849</v>
      </c>
      <c r="B238" s="21">
        <v>578382</v>
      </c>
    </row>
    <row r="239" spans="1:2" x14ac:dyDescent="0.25">
      <c r="A239" s="20" t="s">
        <v>9308</v>
      </c>
      <c r="B239" s="21">
        <v>-5000000</v>
      </c>
    </row>
    <row r="240" spans="1:2" x14ac:dyDescent="0.25">
      <c r="A240" s="20" t="s">
        <v>9784</v>
      </c>
      <c r="B240" s="21">
        <v>4556</v>
      </c>
    </row>
    <row r="241" spans="1:2" x14ac:dyDescent="0.25">
      <c r="A241" s="20" t="s">
        <v>8830</v>
      </c>
      <c r="B241" s="21">
        <v>-2737058</v>
      </c>
    </row>
    <row r="242" spans="1:2" x14ac:dyDescent="0.25">
      <c r="A242" s="20" t="s">
        <v>8800</v>
      </c>
      <c r="B242" s="21">
        <v>-8887065</v>
      </c>
    </row>
    <row r="243" spans="1:2" x14ac:dyDescent="0.25">
      <c r="A243" s="20" t="s">
        <v>10440</v>
      </c>
      <c r="B243" s="21">
        <v>-20000</v>
      </c>
    </row>
    <row r="244" spans="1:2" x14ac:dyDescent="0.25">
      <c r="A244" s="20" t="s">
        <v>5958</v>
      </c>
      <c r="B244" s="21">
        <v>0</v>
      </c>
    </row>
    <row r="245" spans="1:2" x14ac:dyDescent="0.25">
      <c r="A245" s="20" t="s">
        <v>10118</v>
      </c>
      <c r="B245" s="21">
        <v>-750000</v>
      </c>
    </row>
    <row r="246" spans="1:2" x14ac:dyDescent="0.25">
      <c r="A246" s="20" t="s">
        <v>6433</v>
      </c>
      <c r="B246" s="21">
        <v>-47778542</v>
      </c>
    </row>
    <row r="247" spans="1:2" x14ac:dyDescent="0.25">
      <c r="A247" s="20" t="s">
        <v>6656</v>
      </c>
      <c r="B247" s="21">
        <v>-41472875</v>
      </c>
    </row>
    <row r="248" spans="1:2" x14ac:dyDescent="0.25">
      <c r="A248" s="20" t="s">
        <v>8248</v>
      </c>
      <c r="B248" s="21">
        <v>-24977277</v>
      </c>
    </row>
    <row r="249" spans="1:2" x14ac:dyDescent="0.25">
      <c r="A249" s="20" t="s">
        <v>10012</v>
      </c>
      <c r="B249" s="21">
        <v>-1951288</v>
      </c>
    </row>
    <row r="250" spans="1:2" x14ac:dyDescent="0.25">
      <c r="A250" s="20" t="s">
        <v>5803</v>
      </c>
      <c r="B250" s="21">
        <v>-43997807</v>
      </c>
    </row>
    <row r="251" spans="1:2" x14ac:dyDescent="0.25">
      <c r="A251" s="20" t="s">
        <v>10202</v>
      </c>
      <c r="B251" s="21">
        <v>-500000</v>
      </c>
    </row>
    <row r="252" spans="1:2" x14ac:dyDescent="0.25">
      <c r="A252" s="20" t="s">
        <v>6322</v>
      </c>
      <c r="B252" s="21">
        <v>-27477648</v>
      </c>
    </row>
    <row r="253" spans="1:2" x14ac:dyDescent="0.25">
      <c r="A253" s="20" t="s">
        <v>8903</v>
      </c>
      <c r="B253" s="21">
        <v>-7947039</v>
      </c>
    </row>
    <row r="254" spans="1:2" x14ac:dyDescent="0.25">
      <c r="A254" s="20" t="s">
        <v>6918</v>
      </c>
      <c r="B254" s="21">
        <v>256272168301009</v>
      </c>
    </row>
    <row r="255" spans="1:2" x14ac:dyDescent="0.25">
      <c r="A255" s="20" t="s">
        <v>7826</v>
      </c>
      <c r="B255" s="21">
        <v>-14867345</v>
      </c>
    </row>
    <row r="256" spans="1:2" x14ac:dyDescent="0.25">
      <c r="A256" s="20" t="s">
        <v>10037</v>
      </c>
      <c r="B256" s="21">
        <v>-989982</v>
      </c>
    </row>
    <row r="257" spans="1:2" x14ac:dyDescent="0.25">
      <c r="A257" s="20" t="s">
        <v>7277</v>
      </c>
      <c r="B257" s="21">
        <v>14058698</v>
      </c>
    </row>
    <row r="258" spans="1:2" x14ac:dyDescent="0.25">
      <c r="A258" s="20" t="s">
        <v>6689</v>
      </c>
      <c r="B258" s="21">
        <v>45856565</v>
      </c>
    </row>
    <row r="259" spans="1:2" x14ac:dyDescent="0.25">
      <c r="A259" s="20" t="s">
        <v>10312</v>
      </c>
      <c r="B259" s="21">
        <v>-250000</v>
      </c>
    </row>
    <row r="260" spans="1:2" x14ac:dyDescent="0.25">
      <c r="A260" s="20" t="s">
        <v>9015</v>
      </c>
      <c r="B260" s="21">
        <v>-7000000</v>
      </c>
    </row>
    <row r="261" spans="1:2" x14ac:dyDescent="0.25">
      <c r="A261" s="20" t="s">
        <v>7748</v>
      </c>
      <c r="B261" s="21">
        <v>5077977</v>
      </c>
    </row>
    <row r="262" spans="1:2" x14ac:dyDescent="0.25">
      <c r="A262" s="20" t="s">
        <v>5984</v>
      </c>
      <c r="B262" s="21">
        <v>58103929</v>
      </c>
    </row>
    <row r="263" spans="1:2" x14ac:dyDescent="0.25">
      <c r="A263" s="20" t="s">
        <v>5907</v>
      </c>
      <c r="B263" s="21">
        <v>-4115185</v>
      </c>
    </row>
    <row r="264" spans="1:2" x14ac:dyDescent="0.25">
      <c r="A264" s="20" t="s">
        <v>6132</v>
      </c>
      <c r="B264" s="21">
        <v>144613391</v>
      </c>
    </row>
    <row r="265" spans="1:2" x14ac:dyDescent="0.25">
      <c r="A265" s="20" t="s">
        <v>6370</v>
      </c>
      <c r="B265" s="21">
        <v>157326336</v>
      </c>
    </row>
    <row r="266" spans="1:2" x14ac:dyDescent="0.25">
      <c r="A266" s="20" t="s">
        <v>9689</v>
      </c>
      <c r="B266" s="21">
        <v>-2400000</v>
      </c>
    </row>
    <row r="267" spans="1:2" x14ac:dyDescent="0.25">
      <c r="A267" s="20" t="s">
        <v>6829</v>
      </c>
      <c r="B267" s="21">
        <v>-43798339</v>
      </c>
    </row>
    <row r="268" spans="1:2" x14ac:dyDescent="0.25">
      <c r="A268" s="20" t="s">
        <v>7920</v>
      </c>
      <c r="B268" s="21">
        <v>33600000</v>
      </c>
    </row>
    <row r="269" spans="1:2" x14ac:dyDescent="0.25">
      <c r="A269" s="20" t="s">
        <v>8311</v>
      </c>
      <c r="B269" s="21">
        <v>-102725701</v>
      </c>
    </row>
    <row r="270" spans="1:2" x14ac:dyDescent="0.25">
      <c r="A270" s="20" t="s">
        <v>10197</v>
      </c>
      <c r="B270" s="21">
        <v>0</v>
      </c>
    </row>
    <row r="271" spans="1:2" x14ac:dyDescent="0.25">
      <c r="A271" s="20" t="s">
        <v>8112</v>
      </c>
      <c r="B271" s="21">
        <v>115058047</v>
      </c>
    </row>
    <row r="272" spans="1:2" x14ac:dyDescent="0.25">
      <c r="A272" s="20" t="s">
        <v>10284</v>
      </c>
      <c r="B272" s="21">
        <v>652835</v>
      </c>
    </row>
    <row r="273" spans="1:2" x14ac:dyDescent="0.25">
      <c r="A273" s="20" t="s">
        <v>8026</v>
      </c>
      <c r="B273" s="21">
        <v>-11843275</v>
      </c>
    </row>
    <row r="274" spans="1:2" x14ac:dyDescent="0.25">
      <c r="A274" s="20" t="s">
        <v>5829</v>
      </c>
      <c r="B274" s="21">
        <v>30127620</v>
      </c>
    </row>
    <row r="275" spans="1:2" x14ac:dyDescent="0.25">
      <c r="A275" s="20" t="s">
        <v>10108</v>
      </c>
      <c r="B275" s="21">
        <v>114223000</v>
      </c>
    </row>
    <row r="276" spans="1:2" x14ac:dyDescent="0.25">
      <c r="A276" s="20" t="s">
        <v>8747</v>
      </c>
      <c r="B276" s="21">
        <v>-10000000</v>
      </c>
    </row>
    <row r="277" spans="1:2" x14ac:dyDescent="0.25">
      <c r="A277" s="20" t="s">
        <v>10091</v>
      </c>
      <c r="B277" s="21">
        <v>-990000</v>
      </c>
    </row>
    <row r="278" spans="1:2" x14ac:dyDescent="0.25">
      <c r="A278" s="20" t="s">
        <v>8662</v>
      </c>
      <c r="B278" s="21">
        <v>-787759</v>
      </c>
    </row>
    <row r="279" spans="1:2" x14ac:dyDescent="0.25">
      <c r="A279" s="20" t="s">
        <v>6717</v>
      </c>
      <c r="B279" s="21">
        <v>110117807</v>
      </c>
    </row>
    <row r="280" spans="1:2" x14ac:dyDescent="0.25">
      <c r="A280" s="20" t="s">
        <v>10245</v>
      </c>
      <c r="B280" s="21">
        <v>3650000</v>
      </c>
    </row>
    <row r="281" spans="1:2" x14ac:dyDescent="0.25">
      <c r="A281" s="20" t="s">
        <v>7015</v>
      </c>
      <c r="B281" s="21">
        <v>-21735014</v>
      </c>
    </row>
    <row r="282" spans="1:2" x14ac:dyDescent="0.25">
      <c r="A282" s="20" t="s">
        <v>7113</v>
      </c>
      <c r="B282" s="21">
        <v>115096820</v>
      </c>
    </row>
    <row r="283" spans="1:2" x14ac:dyDescent="0.25">
      <c r="A283" s="20" t="s">
        <v>8413</v>
      </c>
      <c r="B283" s="21">
        <v>90736215</v>
      </c>
    </row>
    <row r="284" spans="1:2" x14ac:dyDescent="0.25">
      <c r="A284" s="20" t="s">
        <v>8864</v>
      </c>
      <c r="B284" s="21">
        <v>8047419</v>
      </c>
    </row>
    <row r="285" spans="1:2" x14ac:dyDescent="0.25">
      <c r="A285" s="20" t="s">
        <v>6511</v>
      </c>
      <c r="B285" s="21">
        <v>6724080</v>
      </c>
    </row>
    <row r="286" spans="1:2" x14ac:dyDescent="0.25">
      <c r="A286" s="20" t="s">
        <v>6347</v>
      </c>
      <c r="B286" s="21">
        <v>291323553</v>
      </c>
    </row>
    <row r="287" spans="1:2" x14ac:dyDescent="0.25">
      <c r="A287" s="20" t="s">
        <v>9717</v>
      </c>
      <c r="B287" s="21">
        <v>6003587</v>
      </c>
    </row>
    <row r="288" spans="1:2" x14ac:dyDescent="0.25">
      <c r="A288" s="20" t="s">
        <v>6377</v>
      </c>
      <c r="B288" s="21">
        <v>49354205</v>
      </c>
    </row>
    <row r="289" spans="1:2" x14ac:dyDescent="0.25">
      <c r="A289" s="20" t="s">
        <v>6598</v>
      </c>
      <c r="B289" s="21">
        <v>45607673</v>
      </c>
    </row>
    <row r="290" spans="1:2" x14ac:dyDescent="0.25">
      <c r="A290" s="20" t="s">
        <v>10285</v>
      </c>
      <c r="B290" s="21">
        <v>-300000</v>
      </c>
    </row>
    <row r="291" spans="1:2" x14ac:dyDescent="0.25">
      <c r="A291" s="20" t="s">
        <v>9879</v>
      </c>
      <c r="B291" s="21">
        <v>-1516510</v>
      </c>
    </row>
    <row r="292" spans="1:2" x14ac:dyDescent="0.25">
      <c r="A292" s="20" t="s">
        <v>6779</v>
      </c>
      <c r="B292" s="21">
        <v>8175394</v>
      </c>
    </row>
    <row r="293" spans="1:2" x14ac:dyDescent="0.25">
      <c r="A293" s="20" t="s">
        <v>9606</v>
      </c>
      <c r="B293" s="21">
        <v>-3000000</v>
      </c>
    </row>
    <row r="294" spans="1:2" x14ac:dyDescent="0.25">
      <c r="A294" s="20" t="s">
        <v>9411</v>
      </c>
      <c r="B294" s="21">
        <v>-2435641</v>
      </c>
    </row>
    <row r="295" spans="1:2" x14ac:dyDescent="0.25">
      <c r="A295" s="20" t="s">
        <v>9719</v>
      </c>
      <c r="B295" s="21">
        <v>3383834</v>
      </c>
    </row>
    <row r="296" spans="1:2" x14ac:dyDescent="0.25">
      <c r="A296" s="20" t="s">
        <v>8750</v>
      </c>
      <c r="B296" s="21">
        <v>-8674623</v>
      </c>
    </row>
    <row r="297" spans="1:2" x14ac:dyDescent="0.25">
      <c r="A297" s="20" t="s">
        <v>8720</v>
      </c>
      <c r="B297" s="21">
        <v>-9984553</v>
      </c>
    </row>
    <row r="298" spans="1:2" x14ac:dyDescent="0.25">
      <c r="A298" s="20" t="s">
        <v>7817</v>
      </c>
      <c r="B298" s="21">
        <v>-4998280</v>
      </c>
    </row>
    <row r="299" spans="1:2" x14ac:dyDescent="0.25">
      <c r="A299" s="20" t="s">
        <v>10339</v>
      </c>
      <c r="B299" s="21">
        <v>-200000</v>
      </c>
    </row>
    <row r="300" spans="1:2" x14ac:dyDescent="0.25">
      <c r="A300" s="20" t="s">
        <v>8286</v>
      </c>
      <c r="B300" s="21">
        <v>2298046</v>
      </c>
    </row>
    <row r="301" spans="1:2" x14ac:dyDescent="0.25">
      <c r="A301" s="20" t="s">
        <v>10363</v>
      </c>
      <c r="B301" s="21">
        <v>-125000</v>
      </c>
    </row>
    <row r="302" spans="1:2" x14ac:dyDescent="0.25">
      <c r="A302" s="20" t="s">
        <v>8921</v>
      </c>
      <c r="B302" s="21">
        <v>8074715</v>
      </c>
    </row>
    <row r="303" spans="1:2" x14ac:dyDescent="0.25">
      <c r="A303" s="20" t="s">
        <v>9410</v>
      </c>
      <c r="B303" s="21">
        <v>-13924922</v>
      </c>
    </row>
    <row r="304" spans="1:2" x14ac:dyDescent="0.25">
      <c r="A304" s="20" t="s">
        <v>8566</v>
      </c>
      <c r="B304" s="21">
        <v>4535191</v>
      </c>
    </row>
    <row r="305" spans="1:2" x14ac:dyDescent="0.25">
      <c r="A305" s="20" t="s">
        <v>9989</v>
      </c>
      <c r="B305" s="21">
        <v>23808111</v>
      </c>
    </row>
    <row r="306" spans="1:2" x14ac:dyDescent="0.25">
      <c r="A306" s="20" t="s">
        <v>7233</v>
      </c>
      <c r="B306" s="21">
        <v>-21464425</v>
      </c>
    </row>
    <row r="307" spans="1:2" x14ac:dyDescent="0.25">
      <c r="A307" s="20" t="s">
        <v>6625</v>
      </c>
      <c r="B307" s="21">
        <v>20557989</v>
      </c>
    </row>
    <row r="308" spans="1:2" x14ac:dyDescent="0.25">
      <c r="A308" s="20" t="s">
        <v>7453</v>
      </c>
      <c r="B308" s="21">
        <v>6526393</v>
      </c>
    </row>
    <row r="309" spans="1:2" x14ac:dyDescent="0.25">
      <c r="A309" s="20" t="s">
        <v>6317</v>
      </c>
      <c r="B309" s="21">
        <v>-27877751</v>
      </c>
    </row>
    <row r="310" spans="1:2" x14ac:dyDescent="0.25">
      <c r="A310" s="20" t="s">
        <v>7131</v>
      </c>
      <c r="B310" s="21">
        <v>76694016</v>
      </c>
    </row>
    <row r="311" spans="1:2" x14ac:dyDescent="0.25">
      <c r="A311" s="20" t="s">
        <v>6435</v>
      </c>
      <c r="B311" s="21">
        <v>8297830</v>
      </c>
    </row>
    <row r="312" spans="1:2" x14ac:dyDescent="0.25">
      <c r="A312" s="20" t="s">
        <v>9660</v>
      </c>
      <c r="B312" s="21">
        <v>-8394275</v>
      </c>
    </row>
    <row r="313" spans="1:2" x14ac:dyDescent="0.25">
      <c r="A313" s="20" t="s">
        <v>6467</v>
      </c>
      <c r="B313" s="21">
        <v>-47824688</v>
      </c>
    </row>
    <row r="314" spans="1:2" x14ac:dyDescent="0.25">
      <c r="A314" s="20" t="s">
        <v>7427</v>
      </c>
      <c r="B314" s="21">
        <v>58136909</v>
      </c>
    </row>
    <row r="315" spans="1:2" x14ac:dyDescent="0.25">
      <c r="A315" s="20" t="s">
        <v>7955</v>
      </c>
      <c r="B315" s="21">
        <v>-2844228</v>
      </c>
    </row>
    <row r="316" spans="1:2" x14ac:dyDescent="0.25">
      <c r="A316" s="20" t="s">
        <v>10071</v>
      </c>
      <c r="B316" s="21">
        <v>-989000</v>
      </c>
    </row>
    <row r="317" spans="1:2" x14ac:dyDescent="0.25">
      <c r="A317" s="20" t="s">
        <v>10273</v>
      </c>
      <c r="B317" s="21">
        <v>-300000</v>
      </c>
    </row>
    <row r="318" spans="1:2" x14ac:dyDescent="0.25">
      <c r="A318" s="20" t="s">
        <v>6881</v>
      </c>
      <c r="B318" s="21">
        <v>-13955468</v>
      </c>
    </row>
    <row r="319" spans="1:2" x14ac:dyDescent="0.25">
      <c r="A319" s="20" t="s">
        <v>7494</v>
      </c>
      <c r="B319" s="21">
        <v>-11961340</v>
      </c>
    </row>
    <row r="320" spans="1:2" x14ac:dyDescent="0.25">
      <c r="A320" s="20" t="s">
        <v>5671</v>
      </c>
      <c r="B320" s="21">
        <v>-16624154</v>
      </c>
    </row>
    <row r="321" spans="1:2" x14ac:dyDescent="0.25">
      <c r="A321" s="20" t="s">
        <v>6366</v>
      </c>
      <c r="B321" s="21">
        <v>0</v>
      </c>
    </row>
    <row r="322" spans="1:2" x14ac:dyDescent="0.25">
      <c r="A322" s="20" t="s">
        <v>9507</v>
      </c>
      <c r="B322" s="21">
        <v>138600000</v>
      </c>
    </row>
    <row r="323" spans="1:2" x14ac:dyDescent="0.25">
      <c r="A323" s="20" t="s">
        <v>6710</v>
      </c>
      <c r="B323" s="21">
        <v>0</v>
      </c>
    </row>
    <row r="324" spans="1:2" x14ac:dyDescent="0.25">
      <c r="A324" s="20" t="s">
        <v>9351</v>
      </c>
      <c r="B324" s="21">
        <v>0</v>
      </c>
    </row>
    <row r="325" spans="1:2" x14ac:dyDescent="0.25">
      <c r="A325" s="20" t="s">
        <v>7253</v>
      </c>
      <c r="B325" s="21">
        <v>0</v>
      </c>
    </row>
    <row r="326" spans="1:2" x14ac:dyDescent="0.25">
      <c r="A326" s="20" t="s">
        <v>9160</v>
      </c>
      <c r="B326" s="21">
        <v>0</v>
      </c>
    </row>
    <row r="327" spans="1:2" x14ac:dyDescent="0.25">
      <c r="A327" s="20" t="s">
        <v>6089</v>
      </c>
      <c r="B327" s="21">
        <v>-35748872</v>
      </c>
    </row>
    <row r="328" spans="1:2" x14ac:dyDescent="0.25">
      <c r="A328" s="20" t="s">
        <v>6573</v>
      </c>
      <c r="B328" s="21">
        <v>12802907</v>
      </c>
    </row>
    <row r="329" spans="1:2" x14ac:dyDescent="0.25">
      <c r="A329" s="20" t="s">
        <v>9030</v>
      </c>
      <c r="B329" s="21">
        <v>77763837</v>
      </c>
    </row>
    <row r="330" spans="1:2" x14ac:dyDescent="0.25">
      <c r="A330" s="20" t="s">
        <v>9342</v>
      </c>
      <c r="B330" s="21">
        <v>0</v>
      </c>
    </row>
    <row r="331" spans="1:2" x14ac:dyDescent="0.25">
      <c r="A331" s="20" t="s">
        <v>9438</v>
      </c>
      <c r="B331" s="21">
        <v>4231215</v>
      </c>
    </row>
    <row r="332" spans="1:2" x14ac:dyDescent="0.25">
      <c r="A332" s="20" t="s">
        <v>9359</v>
      </c>
      <c r="B332" s="21">
        <v>35200000</v>
      </c>
    </row>
    <row r="333" spans="1:2" x14ac:dyDescent="0.25">
      <c r="A333" s="20" t="s">
        <v>6206</v>
      </c>
      <c r="B333" s="21">
        <v>20911262</v>
      </c>
    </row>
    <row r="334" spans="1:2" x14ac:dyDescent="0.25">
      <c r="A334" s="20" t="s">
        <v>8879</v>
      </c>
      <c r="B334" s="21">
        <v>-4557180</v>
      </c>
    </row>
    <row r="335" spans="1:2" x14ac:dyDescent="0.25">
      <c r="A335" s="20" t="s">
        <v>7339</v>
      </c>
      <c r="B335" s="21">
        <v>-25536708</v>
      </c>
    </row>
    <row r="336" spans="1:2" x14ac:dyDescent="0.25">
      <c r="A336" s="20" t="s">
        <v>10349</v>
      </c>
      <c r="B336" s="21">
        <v>1216074</v>
      </c>
    </row>
    <row r="337" spans="1:2" x14ac:dyDescent="0.25">
      <c r="A337" s="20" t="s">
        <v>9419</v>
      </c>
      <c r="B337" s="21">
        <v>-4000000</v>
      </c>
    </row>
    <row r="338" spans="1:2" x14ac:dyDescent="0.25">
      <c r="A338" s="20" t="s">
        <v>8880</v>
      </c>
      <c r="B338" s="21">
        <v>-6794756</v>
      </c>
    </row>
    <row r="339" spans="1:2" x14ac:dyDescent="0.25">
      <c r="A339" s="20" t="s">
        <v>10359</v>
      </c>
      <c r="B339" s="21">
        <v>-145086</v>
      </c>
    </row>
    <row r="340" spans="1:2" x14ac:dyDescent="0.25">
      <c r="A340" s="20" t="s">
        <v>10026</v>
      </c>
      <c r="B340" s="21">
        <v>-712239</v>
      </c>
    </row>
    <row r="341" spans="1:2" x14ac:dyDescent="0.25">
      <c r="A341" s="20" t="s">
        <v>9665</v>
      </c>
      <c r="B341" s="21">
        <v>-3500000</v>
      </c>
    </row>
    <row r="342" spans="1:2" x14ac:dyDescent="0.25">
      <c r="A342" s="20" t="s">
        <v>7238</v>
      </c>
      <c r="B342" s="21">
        <v>-19034791</v>
      </c>
    </row>
    <row r="343" spans="1:2" x14ac:dyDescent="0.25">
      <c r="A343" s="20" t="s">
        <v>9509</v>
      </c>
      <c r="B343" s="21">
        <v>-3200000</v>
      </c>
    </row>
    <row r="344" spans="1:2" x14ac:dyDescent="0.25">
      <c r="A344" s="20" t="s">
        <v>5726</v>
      </c>
      <c r="B344" s="21">
        <v>50191634</v>
      </c>
    </row>
    <row r="345" spans="1:2" x14ac:dyDescent="0.25">
      <c r="A345" s="20" t="s">
        <v>8391</v>
      </c>
      <c r="B345" s="21">
        <v>8578145</v>
      </c>
    </row>
    <row r="346" spans="1:2" x14ac:dyDescent="0.25">
      <c r="A346" s="20" t="s">
        <v>6260</v>
      </c>
      <c r="B346" s="21">
        <v>-14353446</v>
      </c>
    </row>
    <row r="347" spans="1:2" x14ac:dyDescent="0.25">
      <c r="A347" s="20" t="s">
        <v>6268</v>
      </c>
      <c r="B347" s="21">
        <v>20530832</v>
      </c>
    </row>
    <row r="348" spans="1:2" x14ac:dyDescent="0.25">
      <c r="A348" s="20" t="s">
        <v>7969</v>
      </c>
      <c r="B348" s="21">
        <v>-14796956</v>
      </c>
    </row>
    <row r="349" spans="1:2" x14ac:dyDescent="0.25">
      <c r="A349" s="20" t="s">
        <v>7583</v>
      </c>
      <c r="B349" s="21">
        <v>-4346385</v>
      </c>
    </row>
    <row r="350" spans="1:2" x14ac:dyDescent="0.25">
      <c r="A350" s="20" t="s">
        <v>7098</v>
      </c>
      <c r="B350" s="21">
        <v>47300000</v>
      </c>
    </row>
    <row r="351" spans="1:2" x14ac:dyDescent="0.25">
      <c r="A351" s="20" t="s">
        <v>6767</v>
      </c>
      <c r="B351" s="21">
        <v>10859889</v>
      </c>
    </row>
    <row r="352" spans="1:2" x14ac:dyDescent="0.25">
      <c r="A352" s="20" t="s">
        <v>6190</v>
      </c>
      <c r="B352" s="21">
        <v>110071312</v>
      </c>
    </row>
    <row r="353" spans="1:2" x14ac:dyDescent="0.25">
      <c r="A353" s="20" t="s">
        <v>9220</v>
      </c>
      <c r="B353" s="21">
        <v>12683670</v>
      </c>
    </row>
    <row r="354" spans="1:2" x14ac:dyDescent="0.25">
      <c r="A354" s="20" t="s">
        <v>7754</v>
      </c>
      <c r="B354" s="21">
        <v>20207003</v>
      </c>
    </row>
    <row r="355" spans="1:2" x14ac:dyDescent="0.25">
      <c r="A355" s="20" t="s">
        <v>9217</v>
      </c>
      <c r="B355" s="21">
        <v>7947763</v>
      </c>
    </row>
    <row r="356" spans="1:2" x14ac:dyDescent="0.25">
      <c r="A356" s="20" t="s">
        <v>10110</v>
      </c>
      <c r="B356" s="21">
        <v>4768918</v>
      </c>
    </row>
    <row r="357" spans="1:2" x14ac:dyDescent="0.25">
      <c r="A357" s="20" t="s">
        <v>8450</v>
      </c>
      <c r="B357" s="21">
        <v>6595716</v>
      </c>
    </row>
    <row r="358" spans="1:2" x14ac:dyDescent="0.25">
      <c r="A358" s="20" t="s">
        <v>7107</v>
      </c>
      <c r="B358" s="21">
        <v>22133888</v>
      </c>
    </row>
    <row r="359" spans="1:2" x14ac:dyDescent="0.25">
      <c r="A359" s="20" t="s">
        <v>8101</v>
      </c>
      <c r="B359" s="21">
        <v>1554566</v>
      </c>
    </row>
    <row r="360" spans="1:2" x14ac:dyDescent="0.25">
      <c r="A360" s="20" t="s">
        <v>8468</v>
      </c>
      <c r="B360" s="21">
        <v>-4081717</v>
      </c>
    </row>
    <row r="361" spans="1:2" x14ac:dyDescent="0.25">
      <c r="A361" s="20" t="s">
        <v>10343</v>
      </c>
      <c r="B361" s="21">
        <v>-200000</v>
      </c>
    </row>
    <row r="362" spans="1:2" x14ac:dyDescent="0.25">
      <c r="A362" s="20" t="s">
        <v>7682</v>
      </c>
      <c r="B362" s="21">
        <v>50301521</v>
      </c>
    </row>
    <row r="363" spans="1:2" x14ac:dyDescent="0.25">
      <c r="A363" s="20" t="s">
        <v>9273</v>
      </c>
      <c r="B363" s="21">
        <v>-5000000</v>
      </c>
    </row>
    <row r="364" spans="1:2" x14ac:dyDescent="0.25">
      <c r="A364" s="20" t="s">
        <v>6669</v>
      </c>
      <c r="B364" s="21">
        <v>91519448</v>
      </c>
    </row>
    <row r="365" spans="1:2" x14ac:dyDescent="0.25">
      <c r="A365" s="20" t="s">
        <v>7647</v>
      </c>
      <c r="B365" s="21">
        <v>2862501</v>
      </c>
    </row>
    <row r="366" spans="1:2" x14ac:dyDescent="0.25">
      <c r="A366" s="20" t="s">
        <v>5692</v>
      </c>
      <c r="B366" s="21">
        <v>61573391</v>
      </c>
    </row>
    <row r="367" spans="1:2" x14ac:dyDescent="0.25">
      <c r="A367" s="20" t="s">
        <v>7783</v>
      </c>
      <c r="B367" s="21">
        <v>-11011124</v>
      </c>
    </row>
    <row r="368" spans="1:2" x14ac:dyDescent="0.25">
      <c r="A368" s="20" t="s">
        <v>8547</v>
      </c>
      <c r="B368" s="21">
        <v>-1498907</v>
      </c>
    </row>
    <row r="369" spans="1:2" x14ac:dyDescent="0.25">
      <c r="A369" s="20" t="s">
        <v>8069</v>
      </c>
      <c r="B369" s="21">
        <v>-25000000</v>
      </c>
    </row>
    <row r="370" spans="1:2" x14ac:dyDescent="0.25">
      <c r="A370" s="20" t="s">
        <v>10142</v>
      </c>
      <c r="B370" s="21">
        <v>-576384</v>
      </c>
    </row>
    <row r="371" spans="1:2" x14ac:dyDescent="0.25">
      <c r="A371" s="20" t="s">
        <v>5810</v>
      </c>
      <c r="B371" s="21">
        <v>7395284669297281</v>
      </c>
    </row>
    <row r="372" spans="1:2" x14ac:dyDescent="0.25">
      <c r="A372" s="20" t="s">
        <v>10360</v>
      </c>
      <c r="B372" s="21">
        <v>-150000</v>
      </c>
    </row>
    <row r="373" spans="1:2" x14ac:dyDescent="0.25">
      <c r="A373" s="20" t="s">
        <v>6039</v>
      </c>
      <c r="B373" s="21">
        <v>-70868670</v>
      </c>
    </row>
    <row r="374" spans="1:2" x14ac:dyDescent="0.25">
      <c r="A374" s="20" t="s">
        <v>5955</v>
      </c>
      <c r="B374" s="21">
        <v>-53559509</v>
      </c>
    </row>
    <row r="375" spans="1:2" x14ac:dyDescent="0.25">
      <c r="A375" s="20" t="s">
        <v>6796</v>
      </c>
      <c r="B375" s="21">
        <v>0</v>
      </c>
    </row>
    <row r="376" spans="1:2" x14ac:dyDescent="0.25">
      <c r="A376" s="20" t="s">
        <v>9202</v>
      </c>
      <c r="B376" s="21">
        <v>16197315</v>
      </c>
    </row>
    <row r="377" spans="1:2" x14ac:dyDescent="0.25">
      <c r="A377" s="20" t="s">
        <v>6465</v>
      </c>
      <c r="B377" s="21">
        <v>97637474</v>
      </c>
    </row>
    <row r="378" spans="1:2" x14ac:dyDescent="0.25">
      <c r="A378" s="20" t="s">
        <v>10217</v>
      </c>
      <c r="B378" s="21">
        <v>-24990090</v>
      </c>
    </row>
    <row r="379" spans="1:2" x14ac:dyDescent="0.25">
      <c r="A379" s="20" t="s">
        <v>10070</v>
      </c>
      <c r="B379" s="21">
        <v>-950000</v>
      </c>
    </row>
    <row r="380" spans="1:2" x14ac:dyDescent="0.25">
      <c r="A380" s="20" t="s">
        <v>6532</v>
      </c>
      <c r="B380" s="21">
        <v>-19693732</v>
      </c>
    </row>
    <row r="381" spans="1:2" x14ac:dyDescent="0.25">
      <c r="A381" s="20" t="s">
        <v>7210</v>
      </c>
      <c r="B381" s="21">
        <v>-23927</v>
      </c>
    </row>
    <row r="382" spans="1:2" x14ac:dyDescent="0.25">
      <c r="A382" s="20" t="s">
        <v>5781</v>
      </c>
      <c r="B382" s="21">
        <v>-78000000</v>
      </c>
    </row>
    <row r="383" spans="1:2" x14ac:dyDescent="0.25">
      <c r="A383" s="20" t="s">
        <v>6230</v>
      </c>
      <c r="B383" s="21">
        <v>-45451936</v>
      </c>
    </row>
    <row r="384" spans="1:2" x14ac:dyDescent="0.25">
      <c r="A384" s="20" t="s">
        <v>6817</v>
      </c>
      <c r="B384" s="21">
        <v>-37673753</v>
      </c>
    </row>
    <row r="385" spans="1:2" x14ac:dyDescent="0.25">
      <c r="A385" s="20" t="s">
        <v>8015</v>
      </c>
      <c r="B385" s="21">
        <v>21160089</v>
      </c>
    </row>
    <row r="386" spans="1:2" x14ac:dyDescent="0.25">
      <c r="A386" s="20" t="s">
        <v>5906</v>
      </c>
      <c r="B386" s="21">
        <v>-35962961</v>
      </c>
    </row>
    <row r="387" spans="1:2" x14ac:dyDescent="0.25">
      <c r="A387" s="20" t="s">
        <v>8677</v>
      </c>
      <c r="B387" s="21">
        <v>-6666177</v>
      </c>
    </row>
    <row r="388" spans="1:2" x14ac:dyDescent="0.25">
      <c r="A388" s="20" t="s">
        <v>9258</v>
      </c>
      <c r="B388" s="21">
        <v>-4169790</v>
      </c>
    </row>
    <row r="389" spans="1:2" x14ac:dyDescent="0.25">
      <c r="A389" s="20" t="s">
        <v>7164</v>
      </c>
      <c r="B389" s="21">
        <v>20921738</v>
      </c>
    </row>
    <row r="390" spans="1:2" x14ac:dyDescent="0.25">
      <c r="A390" s="20" t="s">
        <v>8384</v>
      </c>
      <c r="B390" s="21">
        <v>-11975825</v>
      </c>
    </row>
    <row r="391" spans="1:2" x14ac:dyDescent="0.25">
      <c r="A391" s="20" t="s">
        <v>7455</v>
      </c>
      <c r="B391" s="21">
        <v>1655091</v>
      </c>
    </row>
    <row r="392" spans="1:2" x14ac:dyDescent="0.25">
      <c r="A392" s="20" t="s">
        <v>7466</v>
      </c>
      <c r="B392" s="21">
        <v>12738400</v>
      </c>
    </row>
    <row r="393" spans="1:2" x14ac:dyDescent="0.25">
      <c r="A393" s="20" t="s">
        <v>9487</v>
      </c>
      <c r="B393" s="21">
        <v>0</v>
      </c>
    </row>
    <row r="394" spans="1:2" x14ac:dyDescent="0.25">
      <c r="A394" s="20" t="s">
        <v>6229</v>
      </c>
      <c r="B394" s="21">
        <v>150079163</v>
      </c>
    </row>
    <row r="395" spans="1:2" x14ac:dyDescent="0.25">
      <c r="A395" s="20" t="s">
        <v>7916</v>
      </c>
      <c r="B395" s="21">
        <v>36868030</v>
      </c>
    </row>
    <row r="396" spans="1:2" x14ac:dyDescent="0.25">
      <c r="A396" s="20" t="s">
        <v>6928</v>
      </c>
      <c r="B396" s="21">
        <v>172399422</v>
      </c>
    </row>
    <row r="397" spans="1:2" x14ac:dyDescent="0.25">
      <c r="A397" s="20" t="s">
        <v>5736</v>
      </c>
      <c r="B397" s="21">
        <v>-80448338</v>
      </c>
    </row>
    <row r="398" spans="1:2" x14ac:dyDescent="0.25">
      <c r="A398" s="20" t="s">
        <v>8990</v>
      </c>
      <c r="B398" s="21">
        <v>-4937934</v>
      </c>
    </row>
    <row r="399" spans="1:2" x14ac:dyDescent="0.25">
      <c r="A399" s="20" t="s">
        <v>8252</v>
      </c>
      <c r="B399" s="21">
        <v>-7000000</v>
      </c>
    </row>
    <row r="400" spans="1:2" x14ac:dyDescent="0.25">
      <c r="A400" s="20" t="s">
        <v>6783</v>
      </c>
      <c r="B400" s="21">
        <v>-2247069</v>
      </c>
    </row>
    <row r="401" spans="1:2" x14ac:dyDescent="0.25">
      <c r="A401" s="20" t="s">
        <v>5542</v>
      </c>
      <c r="B401" s="21">
        <v>523505847</v>
      </c>
    </row>
    <row r="402" spans="1:2" x14ac:dyDescent="0.25">
      <c r="A402" s="20" t="s">
        <v>5550</v>
      </c>
      <c r="B402" s="21">
        <v>208991599</v>
      </c>
    </row>
    <row r="403" spans="1:2" x14ac:dyDescent="0.25">
      <c r="A403" s="20" t="s">
        <v>6131</v>
      </c>
      <c r="B403" s="21">
        <v>20281096</v>
      </c>
    </row>
    <row r="404" spans="1:2" x14ac:dyDescent="0.25">
      <c r="A404" s="20" t="s">
        <v>8813</v>
      </c>
      <c r="B404" s="21">
        <v>5773825</v>
      </c>
    </row>
    <row r="405" spans="1:2" x14ac:dyDescent="0.25">
      <c r="A405" s="20" t="s">
        <v>7662</v>
      </c>
      <c r="B405" s="21">
        <v>-7569012</v>
      </c>
    </row>
    <row r="406" spans="1:2" x14ac:dyDescent="0.25">
      <c r="A406" s="20" t="s">
        <v>9598</v>
      </c>
      <c r="B406" s="21">
        <v>-3000000</v>
      </c>
    </row>
    <row r="407" spans="1:2" x14ac:dyDescent="0.25">
      <c r="A407" s="20" t="s">
        <v>10264</v>
      </c>
      <c r="B407" s="21">
        <v>-283108</v>
      </c>
    </row>
    <row r="408" spans="1:2" x14ac:dyDescent="0.25">
      <c r="A408" s="20" t="s">
        <v>6859</v>
      </c>
      <c r="B408" s="21">
        <v>-11528148</v>
      </c>
    </row>
    <row r="409" spans="1:2" x14ac:dyDescent="0.25">
      <c r="A409" s="20" t="s">
        <v>6036</v>
      </c>
      <c r="B409" s="21">
        <v>-61682000</v>
      </c>
    </row>
    <row r="410" spans="1:2" x14ac:dyDescent="0.25">
      <c r="A410" s="20" t="s">
        <v>7143</v>
      </c>
      <c r="B410" s="21">
        <v>36600000</v>
      </c>
    </row>
    <row r="411" spans="1:2" x14ac:dyDescent="0.25">
      <c r="A411" s="20" t="s">
        <v>7719</v>
      </c>
      <c r="B411" s="21">
        <v>9300771</v>
      </c>
    </row>
    <row r="412" spans="1:2" x14ac:dyDescent="0.25">
      <c r="A412" s="20" t="s">
        <v>8062</v>
      </c>
      <c r="B412" s="21">
        <v>12734552</v>
      </c>
    </row>
    <row r="413" spans="1:2" x14ac:dyDescent="0.25">
      <c r="A413" s="20" t="s">
        <v>8348</v>
      </c>
      <c r="B413" s="21">
        <v>9141959</v>
      </c>
    </row>
    <row r="414" spans="1:2" x14ac:dyDescent="0.25">
      <c r="A414" s="20" t="s">
        <v>7148</v>
      </c>
      <c r="B414" s="21">
        <v>30269340</v>
      </c>
    </row>
    <row r="415" spans="1:2" x14ac:dyDescent="0.25">
      <c r="A415" s="20" t="s">
        <v>6649</v>
      </c>
      <c r="B415" s="21">
        <v>-47468302</v>
      </c>
    </row>
    <row r="416" spans="1:2" x14ac:dyDescent="0.25">
      <c r="A416" s="20" t="s">
        <v>6553</v>
      </c>
      <c r="B416" s="21">
        <v>-33328495</v>
      </c>
    </row>
    <row r="417" spans="1:2" x14ac:dyDescent="0.25">
      <c r="A417" s="20" t="s">
        <v>9575</v>
      </c>
      <c r="B417" s="21">
        <v>-2581732</v>
      </c>
    </row>
    <row r="418" spans="1:2" x14ac:dyDescent="0.25">
      <c r="A418" s="20" t="s">
        <v>6720</v>
      </c>
      <c r="B418" s="21">
        <v>78500000</v>
      </c>
    </row>
    <row r="419" spans="1:2" x14ac:dyDescent="0.25">
      <c r="A419" s="20" t="s">
        <v>6733</v>
      </c>
      <c r="B419" s="21">
        <v>47666629</v>
      </c>
    </row>
    <row r="420" spans="1:2" x14ac:dyDescent="0.25">
      <c r="A420" s="20" t="s">
        <v>7876</v>
      </c>
      <c r="B420" s="21">
        <v>191609762</v>
      </c>
    </row>
    <row r="421" spans="1:2" x14ac:dyDescent="0.25">
      <c r="A421" s="20" t="s">
        <v>5730</v>
      </c>
      <c r="B421" s="21">
        <v>8396624</v>
      </c>
    </row>
    <row r="422" spans="1:2" x14ac:dyDescent="0.25">
      <c r="A422" s="20" t="s">
        <v>7574</v>
      </c>
      <c r="B422" s="21">
        <v>46807024</v>
      </c>
    </row>
    <row r="423" spans="1:2" x14ac:dyDescent="0.25">
      <c r="A423" s="20" t="s">
        <v>6148</v>
      </c>
      <c r="B423" s="21">
        <v>-39842984</v>
      </c>
    </row>
    <row r="424" spans="1:2" x14ac:dyDescent="0.25">
      <c r="A424" s="20" t="s">
        <v>8125</v>
      </c>
      <c r="B424" s="21">
        <v>86978840</v>
      </c>
    </row>
    <row r="425" spans="1:2" x14ac:dyDescent="0.25">
      <c r="A425" s="20" t="s">
        <v>7529</v>
      </c>
      <c r="B425" s="21">
        <v>-18302044</v>
      </c>
    </row>
    <row r="426" spans="1:2" x14ac:dyDescent="0.25">
      <c r="A426" s="20" t="s">
        <v>7697</v>
      </c>
      <c r="B426" s="21">
        <v>1257504294148249</v>
      </c>
    </row>
    <row r="427" spans="1:2" x14ac:dyDescent="0.25">
      <c r="A427" s="20" t="s">
        <v>7915</v>
      </c>
      <c r="B427" s="21">
        <v>42057639</v>
      </c>
    </row>
    <row r="428" spans="1:2" x14ac:dyDescent="0.25">
      <c r="A428" s="20" t="s">
        <v>7870</v>
      </c>
      <c r="B428" s="21">
        <v>80292856</v>
      </c>
    </row>
    <row r="429" spans="1:2" x14ac:dyDescent="0.25">
      <c r="A429" s="20" t="s">
        <v>8668</v>
      </c>
      <c r="B429" s="21">
        <v>-2235973</v>
      </c>
    </row>
    <row r="430" spans="1:2" x14ac:dyDescent="0.25">
      <c r="A430" s="20" t="s">
        <v>8819</v>
      </c>
      <c r="B430" s="21">
        <v>13064616</v>
      </c>
    </row>
    <row r="431" spans="1:2" x14ac:dyDescent="0.25">
      <c r="A431" s="20" t="s">
        <v>10332</v>
      </c>
      <c r="B431" s="21">
        <v>140016</v>
      </c>
    </row>
    <row r="432" spans="1:2" x14ac:dyDescent="0.25">
      <c r="A432" s="20" t="s">
        <v>7009</v>
      </c>
      <c r="B432" s="21">
        <v>-30000000</v>
      </c>
    </row>
    <row r="433" spans="1:2" x14ac:dyDescent="0.25">
      <c r="A433" s="20" t="s">
        <v>6156</v>
      </c>
      <c r="B433" s="21">
        <v>-55705158</v>
      </c>
    </row>
    <row r="434" spans="1:2" x14ac:dyDescent="0.25">
      <c r="A434" s="20" t="s">
        <v>10082</v>
      </c>
      <c r="B434" s="21">
        <v>102797150</v>
      </c>
    </row>
    <row r="435" spans="1:2" x14ac:dyDescent="0.25">
      <c r="A435" s="20" t="s">
        <v>8685</v>
      </c>
      <c r="B435" s="21">
        <v>-7814734</v>
      </c>
    </row>
    <row r="436" spans="1:2" x14ac:dyDescent="0.25">
      <c r="A436" s="20" t="s">
        <v>9774</v>
      </c>
      <c r="B436" s="21">
        <v>-2000000</v>
      </c>
    </row>
    <row r="437" spans="1:2" x14ac:dyDescent="0.25">
      <c r="A437" s="20" t="s">
        <v>7036</v>
      </c>
      <c r="B437" s="21">
        <v>-32000000</v>
      </c>
    </row>
    <row r="438" spans="1:2" x14ac:dyDescent="0.25">
      <c r="A438" s="20" t="s">
        <v>6087</v>
      </c>
      <c r="B438" s="21">
        <v>-38476729</v>
      </c>
    </row>
    <row r="439" spans="1:2" x14ac:dyDescent="0.25">
      <c r="A439" s="20" t="s">
        <v>7827</v>
      </c>
      <c r="B439" s="21">
        <v>-14794657</v>
      </c>
    </row>
    <row r="440" spans="1:2" x14ac:dyDescent="0.25">
      <c r="A440" s="20" t="s">
        <v>10063</v>
      </c>
      <c r="B440" s="21">
        <v>-1000000</v>
      </c>
    </row>
    <row r="441" spans="1:2" x14ac:dyDescent="0.25">
      <c r="A441" s="20" t="s">
        <v>10448</v>
      </c>
      <c r="B441" s="21">
        <v>0</v>
      </c>
    </row>
    <row r="442" spans="1:2" x14ac:dyDescent="0.25">
      <c r="A442" s="20" t="s">
        <v>6662</v>
      </c>
      <c r="B442" s="21">
        <v>-24720320</v>
      </c>
    </row>
    <row r="443" spans="1:2" x14ac:dyDescent="0.25">
      <c r="A443" s="20" t="s">
        <v>10068</v>
      </c>
      <c r="B443" s="21">
        <v>-950000</v>
      </c>
    </row>
    <row r="444" spans="1:2" x14ac:dyDescent="0.25">
      <c r="A444" s="20" t="s">
        <v>8820</v>
      </c>
      <c r="B444" s="21">
        <v>-9000000</v>
      </c>
    </row>
    <row r="445" spans="1:2" x14ac:dyDescent="0.25">
      <c r="A445" s="20" t="s">
        <v>8799</v>
      </c>
      <c r="B445" s="21">
        <v>0</v>
      </c>
    </row>
    <row r="446" spans="1:2" x14ac:dyDescent="0.25">
      <c r="A446" s="20" t="s">
        <v>7914</v>
      </c>
      <c r="B446" s="21">
        <v>46955956</v>
      </c>
    </row>
    <row r="447" spans="1:2" x14ac:dyDescent="0.25">
      <c r="A447" s="20" t="s">
        <v>8417</v>
      </c>
      <c r="B447" s="21">
        <v>63074950</v>
      </c>
    </row>
    <row r="448" spans="1:2" x14ac:dyDescent="0.25">
      <c r="A448" s="20" t="s">
        <v>9306</v>
      </c>
      <c r="B448" s="21">
        <v>0</v>
      </c>
    </row>
    <row r="449" spans="1:2" x14ac:dyDescent="0.25">
      <c r="A449" s="20" t="s">
        <v>8198</v>
      </c>
      <c r="B449" s="21">
        <v>-3855482</v>
      </c>
    </row>
    <row r="450" spans="1:2" x14ac:dyDescent="0.25">
      <c r="A450" s="20" t="s">
        <v>7235</v>
      </c>
      <c r="B450" s="21">
        <v>7501404</v>
      </c>
    </row>
    <row r="451" spans="1:2" x14ac:dyDescent="0.25">
      <c r="A451" s="20" t="s">
        <v>6457</v>
      </c>
      <c r="B451" s="21">
        <v>21601713</v>
      </c>
    </row>
    <row r="452" spans="1:2" x14ac:dyDescent="0.25">
      <c r="A452" s="20" t="s">
        <v>8539</v>
      </c>
      <c r="B452" s="21">
        <v>-11000000</v>
      </c>
    </row>
    <row r="453" spans="1:2" x14ac:dyDescent="0.25">
      <c r="A453" s="20" t="s">
        <v>9601</v>
      </c>
      <c r="B453" s="21">
        <v>0</v>
      </c>
    </row>
    <row r="454" spans="1:2" x14ac:dyDescent="0.25">
      <c r="A454" s="20" t="s">
        <v>6162</v>
      </c>
      <c r="B454" s="21">
        <v>-64148812</v>
      </c>
    </row>
    <row r="455" spans="1:2" x14ac:dyDescent="0.25">
      <c r="A455" s="20" t="s">
        <v>6536</v>
      </c>
      <c r="B455" s="21">
        <v>-23463880</v>
      </c>
    </row>
    <row r="456" spans="1:2" x14ac:dyDescent="0.25">
      <c r="A456" s="20" t="s">
        <v>9560</v>
      </c>
      <c r="B456" s="21">
        <v>-338009</v>
      </c>
    </row>
    <row r="457" spans="1:2" x14ac:dyDescent="0.25">
      <c r="A457" s="20" t="s">
        <v>9672</v>
      </c>
      <c r="B457" s="21">
        <v>-2361000</v>
      </c>
    </row>
    <row r="458" spans="1:2" x14ac:dyDescent="0.25">
      <c r="A458" s="20" t="s">
        <v>8250</v>
      </c>
      <c r="B458" s="21">
        <v>0</v>
      </c>
    </row>
    <row r="459" spans="1:2" x14ac:dyDescent="0.25">
      <c r="A459" s="20" t="s">
        <v>5756</v>
      </c>
      <c r="B459" s="21">
        <v>-17714996</v>
      </c>
    </row>
    <row r="460" spans="1:2" x14ac:dyDescent="0.25">
      <c r="A460" s="20" t="s">
        <v>5662</v>
      </c>
      <c r="B460" s="21">
        <v>55343774</v>
      </c>
    </row>
    <row r="461" spans="1:2" x14ac:dyDescent="0.25">
      <c r="A461" s="20" t="s">
        <v>5847</v>
      </c>
      <c r="B461" s="21">
        <v>84031112</v>
      </c>
    </row>
    <row r="462" spans="1:2" x14ac:dyDescent="0.25">
      <c r="A462" s="20" t="s">
        <v>5977</v>
      </c>
      <c r="B462" s="21">
        <v>82831698</v>
      </c>
    </row>
    <row r="463" spans="1:2" x14ac:dyDescent="0.25">
      <c r="A463" s="20" t="s">
        <v>5552</v>
      </c>
      <c r="B463" s="21">
        <v>80249062</v>
      </c>
    </row>
    <row r="464" spans="1:2" x14ac:dyDescent="0.25">
      <c r="A464" s="20" t="s">
        <v>9478</v>
      </c>
      <c r="B464" s="21">
        <v>-3500000</v>
      </c>
    </row>
    <row r="465" spans="1:2" x14ac:dyDescent="0.25">
      <c r="A465" s="20" t="s">
        <v>9902</v>
      </c>
      <c r="B465" s="21">
        <v>-1377800</v>
      </c>
    </row>
    <row r="466" spans="1:2" x14ac:dyDescent="0.25">
      <c r="A466" s="20" t="s">
        <v>6929</v>
      </c>
      <c r="B466" s="21">
        <v>216188924</v>
      </c>
    </row>
    <row r="467" spans="1:2" x14ac:dyDescent="0.25">
      <c r="A467" s="20" t="s">
        <v>9040</v>
      </c>
      <c r="B467" s="21">
        <v>3649779</v>
      </c>
    </row>
    <row r="468" spans="1:2" x14ac:dyDescent="0.25">
      <c r="A468" s="20" t="s">
        <v>9810</v>
      </c>
      <c r="B468" s="21">
        <v>-1800000</v>
      </c>
    </row>
    <row r="469" spans="1:2" x14ac:dyDescent="0.25">
      <c r="A469" s="20" t="s">
        <v>6136</v>
      </c>
      <c r="B469" s="21">
        <v>13552429</v>
      </c>
    </row>
    <row r="470" spans="1:2" x14ac:dyDescent="0.25">
      <c r="A470" s="20" t="s">
        <v>7815</v>
      </c>
      <c r="B470" s="21">
        <v>-11111645</v>
      </c>
    </row>
    <row r="471" spans="1:2" x14ac:dyDescent="0.25">
      <c r="A471" s="20" t="s">
        <v>6031</v>
      </c>
      <c r="B471" s="21">
        <v>-22528315</v>
      </c>
    </row>
    <row r="472" spans="1:2" x14ac:dyDescent="0.25">
      <c r="A472" s="20" t="s">
        <v>5570</v>
      </c>
      <c r="B472" s="21">
        <v>-143826840</v>
      </c>
    </row>
    <row r="473" spans="1:2" x14ac:dyDescent="0.25">
      <c r="A473" s="20" t="s">
        <v>6080</v>
      </c>
      <c r="B473" s="21">
        <v>2808744</v>
      </c>
    </row>
    <row r="474" spans="1:2" x14ac:dyDescent="0.25">
      <c r="A474" s="20" t="s">
        <v>7798</v>
      </c>
      <c r="B474" s="21">
        <v>-8830469</v>
      </c>
    </row>
    <row r="475" spans="1:2" x14ac:dyDescent="0.25">
      <c r="A475" s="20" t="s">
        <v>8010</v>
      </c>
      <c r="B475" s="21">
        <v>10854896</v>
      </c>
    </row>
    <row r="476" spans="1:2" x14ac:dyDescent="0.25">
      <c r="A476" s="20" t="s">
        <v>9109</v>
      </c>
      <c r="B476" s="21">
        <v>-5130675</v>
      </c>
    </row>
    <row r="477" spans="1:2" x14ac:dyDescent="0.25">
      <c r="A477" s="20" t="s">
        <v>9809</v>
      </c>
      <c r="B477" s="21">
        <v>10984397</v>
      </c>
    </row>
    <row r="478" spans="1:2" x14ac:dyDescent="0.25">
      <c r="A478" s="20" t="s">
        <v>6560</v>
      </c>
      <c r="B478" s="21">
        <v>-40554783</v>
      </c>
    </row>
    <row r="479" spans="1:2" x14ac:dyDescent="0.25">
      <c r="A479" s="20" t="s">
        <v>7443</v>
      </c>
      <c r="B479" s="21">
        <v>36310118</v>
      </c>
    </row>
    <row r="480" spans="1:2" x14ac:dyDescent="0.25">
      <c r="A480" s="20" t="s">
        <v>8424</v>
      </c>
      <c r="B480" s="21">
        <v>51071133</v>
      </c>
    </row>
    <row r="481" spans="1:2" x14ac:dyDescent="0.25">
      <c r="A481" s="20" t="s">
        <v>6861</v>
      </c>
      <c r="B481" s="21">
        <v>42640890</v>
      </c>
    </row>
    <row r="482" spans="1:2" x14ac:dyDescent="0.25">
      <c r="A482" s="20" t="s">
        <v>8160</v>
      </c>
      <c r="B482" s="21">
        <v>18645546</v>
      </c>
    </row>
    <row r="483" spans="1:2" x14ac:dyDescent="0.25">
      <c r="A483" s="20" t="s">
        <v>8044</v>
      </c>
      <c r="B483" s="21">
        <v>2163911</v>
      </c>
    </row>
    <row r="484" spans="1:2" x14ac:dyDescent="0.25">
      <c r="A484" s="20" t="s">
        <v>6583</v>
      </c>
      <c r="B484" s="21">
        <v>-10120004</v>
      </c>
    </row>
    <row r="485" spans="1:2" x14ac:dyDescent="0.25">
      <c r="A485" s="20" t="s">
        <v>5992</v>
      </c>
      <c r="B485" s="21">
        <v>29993847</v>
      </c>
    </row>
    <row r="486" spans="1:2" x14ac:dyDescent="0.25">
      <c r="A486" s="20" t="s">
        <v>5679</v>
      </c>
      <c r="B486" s="21">
        <v>-23402879</v>
      </c>
    </row>
    <row r="487" spans="1:2" x14ac:dyDescent="0.25">
      <c r="A487" s="20" t="s">
        <v>9629</v>
      </c>
      <c r="B487" s="21">
        <v>-2325000</v>
      </c>
    </row>
    <row r="488" spans="1:2" x14ac:dyDescent="0.25">
      <c r="A488" s="20" t="s">
        <v>8002</v>
      </c>
      <c r="B488" s="21">
        <v>1679969</v>
      </c>
    </row>
    <row r="489" spans="1:2" x14ac:dyDescent="0.25">
      <c r="A489" s="20" t="s">
        <v>8127</v>
      </c>
      <c r="B489" s="21">
        <v>58326666</v>
      </c>
    </row>
    <row r="490" spans="1:2" x14ac:dyDescent="0.25">
      <c r="A490" s="20" t="s">
        <v>7640</v>
      </c>
      <c r="B490" s="21">
        <v>-19036988</v>
      </c>
    </row>
    <row r="491" spans="1:2" x14ac:dyDescent="0.25">
      <c r="A491" s="20" t="s">
        <v>9543</v>
      </c>
      <c r="B491" s="21">
        <v>5114507</v>
      </c>
    </row>
    <row r="492" spans="1:2" x14ac:dyDescent="0.25">
      <c r="A492" s="20" t="s">
        <v>9645</v>
      </c>
      <c r="B492" s="21">
        <v>2900000</v>
      </c>
    </row>
    <row r="493" spans="1:2" x14ac:dyDescent="0.25">
      <c r="A493" s="20" t="s">
        <v>9718</v>
      </c>
      <c r="B493" s="21">
        <v>3092822</v>
      </c>
    </row>
    <row r="494" spans="1:2" x14ac:dyDescent="0.25">
      <c r="A494" s="20" t="s">
        <v>8890</v>
      </c>
      <c r="B494" s="21">
        <v>8168741</v>
      </c>
    </row>
    <row r="495" spans="1:2" x14ac:dyDescent="0.25">
      <c r="A495" s="20" t="s">
        <v>9505</v>
      </c>
      <c r="B495" s="21">
        <v>2576314</v>
      </c>
    </row>
    <row r="496" spans="1:2" x14ac:dyDescent="0.25">
      <c r="A496" s="20" t="s">
        <v>6756</v>
      </c>
      <c r="B496" s="21">
        <v>19068786</v>
      </c>
    </row>
    <row r="497" spans="1:2" x14ac:dyDescent="0.25">
      <c r="A497" s="20" t="s">
        <v>8355</v>
      </c>
      <c r="B497" s="21">
        <v>9858926</v>
      </c>
    </row>
    <row r="498" spans="1:2" x14ac:dyDescent="0.25">
      <c r="A498" s="20" t="s">
        <v>7957</v>
      </c>
      <c r="B498" s="21">
        <v>-10260951</v>
      </c>
    </row>
    <row r="499" spans="1:2" x14ac:dyDescent="0.25">
      <c r="A499" s="20" t="s">
        <v>9496</v>
      </c>
      <c r="B499" s="21">
        <v>4808247</v>
      </c>
    </row>
    <row r="500" spans="1:2" x14ac:dyDescent="0.25">
      <c r="A500" s="20" t="s">
        <v>6442</v>
      </c>
      <c r="B500" s="21">
        <v>-32156953</v>
      </c>
    </row>
    <row r="501" spans="1:2" x14ac:dyDescent="0.25">
      <c r="A501" s="20" t="s">
        <v>9951</v>
      </c>
      <c r="B501" s="21">
        <v>-1200000</v>
      </c>
    </row>
    <row r="502" spans="1:2" x14ac:dyDescent="0.25">
      <c r="A502" s="20" t="s">
        <v>9136</v>
      </c>
      <c r="B502" s="21">
        <v>29041560</v>
      </c>
    </row>
    <row r="503" spans="1:2" x14ac:dyDescent="0.25">
      <c r="A503" s="20" t="s">
        <v>10409</v>
      </c>
      <c r="B503" s="21">
        <v>-50000</v>
      </c>
    </row>
    <row r="504" spans="1:2" x14ac:dyDescent="0.25">
      <c r="A504" s="20" t="s">
        <v>8811</v>
      </c>
      <c r="B504" s="21">
        <v>-9000000</v>
      </c>
    </row>
    <row r="505" spans="1:2" x14ac:dyDescent="0.25">
      <c r="A505" s="20" t="s">
        <v>9523</v>
      </c>
      <c r="B505" s="21">
        <v>-3000000</v>
      </c>
    </row>
    <row r="506" spans="1:2" x14ac:dyDescent="0.25">
      <c r="A506" s="20" t="s">
        <v>5905</v>
      </c>
      <c r="B506" s="21">
        <v>0</v>
      </c>
    </row>
    <row r="507" spans="1:2" x14ac:dyDescent="0.25">
      <c r="A507" s="20" t="s">
        <v>10156</v>
      </c>
      <c r="B507" s="21">
        <v>39052600</v>
      </c>
    </row>
    <row r="508" spans="1:2" x14ac:dyDescent="0.25">
      <c r="A508" s="20" t="s">
        <v>5694</v>
      </c>
      <c r="B508" s="21">
        <v>-67838031</v>
      </c>
    </row>
    <row r="509" spans="1:2" x14ac:dyDescent="0.25">
      <c r="A509" s="20" t="s">
        <v>9084</v>
      </c>
      <c r="B509" s="21">
        <v>4203192</v>
      </c>
    </row>
    <row r="510" spans="1:2" x14ac:dyDescent="0.25">
      <c r="A510" s="20" t="s">
        <v>9072</v>
      </c>
      <c r="B510" s="21">
        <v>12621249</v>
      </c>
    </row>
    <row r="511" spans="1:2" x14ac:dyDescent="0.25">
      <c r="A511" s="20" t="s">
        <v>10281</v>
      </c>
      <c r="B511" s="21">
        <v>3549339</v>
      </c>
    </row>
    <row r="512" spans="1:2" x14ac:dyDescent="0.25">
      <c r="A512" s="20" t="s">
        <v>7680</v>
      </c>
      <c r="B512" s="21">
        <v>74497271</v>
      </c>
    </row>
    <row r="513" spans="1:2" x14ac:dyDescent="0.25">
      <c r="A513" s="20" t="s">
        <v>7674</v>
      </c>
      <c r="B513" s="21">
        <v>125665036</v>
      </c>
    </row>
    <row r="514" spans="1:2" x14ac:dyDescent="0.25">
      <c r="A514" s="20" t="s">
        <v>6514</v>
      </c>
      <c r="B514" s="21">
        <v>-12390000</v>
      </c>
    </row>
    <row r="515" spans="1:2" x14ac:dyDescent="0.25">
      <c r="A515" s="20" t="s">
        <v>8106</v>
      </c>
      <c r="B515" s="21">
        <v>220760500</v>
      </c>
    </row>
    <row r="516" spans="1:2" x14ac:dyDescent="0.25">
      <c r="A516" s="20" t="s">
        <v>6015</v>
      </c>
      <c r="B516" s="21">
        <v>0</v>
      </c>
    </row>
    <row r="517" spans="1:2" x14ac:dyDescent="0.25">
      <c r="A517" s="20" t="s">
        <v>6342</v>
      </c>
      <c r="B517" s="21">
        <v>-30573703</v>
      </c>
    </row>
    <row r="518" spans="1:2" x14ac:dyDescent="0.25">
      <c r="A518" s="20" t="s">
        <v>9964</v>
      </c>
      <c r="B518" s="21">
        <v>-1043871</v>
      </c>
    </row>
    <row r="519" spans="1:2" x14ac:dyDescent="0.25">
      <c r="A519" s="20" t="s">
        <v>8975</v>
      </c>
      <c r="B519" s="21">
        <v>7612840</v>
      </c>
    </row>
    <row r="520" spans="1:2" x14ac:dyDescent="0.25">
      <c r="A520" s="20" t="s">
        <v>10164</v>
      </c>
      <c r="B520" s="21">
        <v>1547570</v>
      </c>
    </row>
    <row r="521" spans="1:2" x14ac:dyDescent="0.25">
      <c r="A521" s="20" t="s">
        <v>7565</v>
      </c>
      <c r="B521" s="21">
        <v>-16855194</v>
      </c>
    </row>
    <row r="522" spans="1:2" x14ac:dyDescent="0.25">
      <c r="A522" s="20" t="s">
        <v>9987</v>
      </c>
      <c r="B522" s="21">
        <v>8100000</v>
      </c>
    </row>
    <row r="523" spans="1:2" x14ac:dyDescent="0.25">
      <c r="A523" s="20" t="s">
        <v>10126</v>
      </c>
      <c r="B523" s="21">
        <v>0</v>
      </c>
    </row>
    <row r="524" spans="1:2" x14ac:dyDescent="0.25">
      <c r="A524" s="20" t="s">
        <v>5923</v>
      </c>
      <c r="B524" s="21">
        <v>-41779224</v>
      </c>
    </row>
    <row r="525" spans="1:2" x14ac:dyDescent="0.25">
      <c r="A525" s="20" t="s">
        <v>7112</v>
      </c>
      <c r="B525" s="21">
        <v>129279795</v>
      </c>
    </row>
    <row r="526" spans="1:2" x14ac:dyDescent="0.25">
      <c r="A526" s="20" t="s">
        <v>8651</v>
      </c>
      <c r="B526" s="21">
        <v>4479776</v>
      </c>
    </row>
    <row r="527" spans="1:2" x14ac:dyDescent="0.25">
      <c r="A527" s="20" t="s">
        <v>8132</v>
      </c>
      <c r="B527" s="21">
        <v>1076579767125625</v>
      </c>
    </row>
    <row r="528" spans="1:2" x14ac:dyDescent="0.25">
      <c r="A528" s="20" t="s">
        <v>6137</v>
      </c>
      <c r="B528" s="21">
        <v>-3742998</v>
      </c>
    </row>
    <row r="529" spans="1:2" x14ac:dyDescent="0.25">
      <c r="A529" s="20" t="s">
        <v>5631</v>
      </c>
      <c r="B529" s="21">
        <v>57487711</v>
      </c>
    </row>
    <row r="530" spans="1:2" x14ac:dyDescent="0.25">
      <c r="A530" s="20" t="s">
        <v>6832</v>
      </c>
      <c r="B530" s="21">
        <v>-19886035</v>
      </c>
    </row>
    <row r="531" spans="1:2" x14ac:dyDescent="0.25">
      <c r="A531" s="20" t="s">
        <v>6750</v>
      </c>
      <c r="B531" s="21">
        <v>30163652</v>
      </c>
    </row>
    <row r="532" spans="1:2" x14ac:dyDescent="0.25">
      <c r="A532" s="20" t="s">
        <v>7053</v>
      </c>
      <c r="B532" s="21">
        <v>87559438</v>
      </c>
    </row>
    <row r="533" spans="1:2" x14ac:dyDescent="0.25">
      <c r="A533" s="20" t="s">
        <v>7078</v>
      </c>
      <c r="B533" s="21">
        <v>5911876</v>
      </c>
    </row>
    <row r="534" spans="1:2" x14ac:dyDescent="0.25">
      <c r="A534" s="20" t="s">
        <v>7501</v>
      </c>
      <c r="B534" s="21">
        <v>-13900000</v>
      </c>
    </row>
    <row r="535" spans="1:2" x14ac:dyDescent="0.25">
      <c r="A535" s="20" t="s">
        <v>6663</v>
      </c>
      <c r="B535" s="21">
        <v>-32737712</v>
      </c>
    </row>
    <row r="536" spans="1:2" x14ac:dyDescent="0.25">
      <c r="A536" s="20" t="s">
        <v>7906</v>
      </c>
      <c r="B536" s="21">
        <v>96968774</v>
      </c>
    </row>
    <row r="537" spans="1:2" x14ac:dyDescent="0.25">
      <c r="A537" s="20" t="s">
        <v>7713</v>
      </c>
      <c r="B537" s="21">
        <v>18037513</v>
      </c>
    </row>
    <row r="538" spans="1:2" x14ac:dyDescent="0.25">
      <c r="A538" s="20" t="s">
        <v>8595</v>
      </c>
      <c r="B538" s="21">
        <v>30485039</v>
      </c>
    </row>
    <row r="539" spans="1:2" x14ac:dyDescent="0.25">
      <c r="A539" s="20" t="s">
        <v>9192</v>
      </c>
      <c r="B539" s="21">
        <v>16994911</v>
      </c>
    </row>
    <row r="540" spans="1:2" x14ac:dyDescent="0.25">
      <c r="A540" s="20" t="s">
        <v>7927</v>
      </c>
      <c r="B540" s="21">
        <v>24335698</v>
      </c>
    </row>
    <row r="541" spans="1:2" x14ac:dyDescent="0.25">
      <c r="A541" s="20" t="s">
        <v>7828</v>
      </c>
      <c r="B541" s="21">
        <v>-14994117</v>
      </c>
    </row>
    <row r="542" spans="1:2" x14ac:dyDescent="0.25">
      <c r="A542" s="20" t="s">
        <v>8370</v>
      </c>
      <c r="B542" s="21">
        <v>-8080104</v>
      </c>
    </row>
    <row r="543" spans="1:2" x14ac:dyDescent="0.25">
      <c r="A543" s="20" t="s">
        <v>7035</v>
      </c>
      <c r="B543" s="21">
        <v>5100937</v>
      </c>
    </row>
    <row r="544" spans="1:2" x14ac:dyDescent="0.25">
      <c r="A544" s="20" t="s">
        <v>10274</v>
      </c>
      <c r="B544" s="21">
        <v>-500000</v>
      </c>
    </row>
    <row r="545" spans="1:2" x14ac:dyDescent="0.25">
      <c r="A545" s="20" t="s">
        <v>7636</v>
      </c>
      <c r="B545" s="21">
        <v>-16601608</v>
      </c>
    </row>
    <row r="546" spans="1:2" x14ac:dyDescent="0.25">
      <c r="A546" s="20" t="s">
        <v>8780</v>
      </c>
      <c r="B546" s="21">
        <v>7235293</v>
      </c>
    </row>
    <row r="547" spans="1:2" x14ac:dyDescent="0.25">
      <c r="A547" s="20" t="s">
        <v>5868</v>
      </c>
      <c r="B547" s="21">
        <v>16638745</v>
      </c>
    </row>
    <row r="548" spans="1:2" x14ac:dyDescent="0.25">
      <c r="A548" s="20" t="s">
        <v>6974</v>
      </c>
      <c r="B548" s="21">
        <v>-16577194</v>
      </c>
    </row>
    <row r="549" spans="1:2" x14ac:dyDescent="0.25">
      <c r="A549" s="20" t="s">
        <v>6438</v>
      </c>
      <c r="B549" s="21">
        <v>9563543</v>
      </c>
    </row>
    <row r="550" spans="1:2" x14ac:dyDescent="0.25">
      <c r="A550" s="20" t="s">
        <v>7993</v>
      </c>
      <c r="B550" s="21">
        <v>-10482822</v>
      </c>
    </row>
    <row r="551" spans="1:2" x14ac:dyDescent="0.25">
      <c r="A551" s="20" t="s">
        <v>8934</v>
      </c>
      <c r="B551" s="21">
        <v>-7500000</v>
      </c>
    </row>
    <row r="552" spans="1:2" x14ac:dyDescent="0.25">
      <c r="A552" s="20" t="s">
        <v>8671</v>
      </c>
      <c r="B552" s="21">
        <v>12569041</v>
      </c>
    </row>
    <row r="553" spans="1:2" x14ac:dyDescent="0.25">
      <c r="A553" s="20" t="s">
        <v>7166</v>
      </c>
      <c r="B553" s="21">
        <v>15645204</v>
      </c>
    </row>
    <row r="554" spans="1:2" x14ac:dyDescent="0.25">
      <c r="A554" s="20" t="s">
        <v>10060</v>
      </c>
      <c r="B554" s="21">
        <v>0</v>
      </c>
    </row>
    <row r="555" spans="1:2" x14ac:dyDescent="0.25">
      <c r="A555" s="20" t="s">
        <v>8206</v>
      </c>
      <c r="B555" s="21">
        <v>-5603513</v>
      </c>
    </row>
    <row r="556" spans="1:2" x14ac:dyDescent="0.25">
      <c r="A556" s="20" t="s">
        <v>8332</v>
      </c>
      <c r="B556" s="21">
        <v>93952327</v>
      </c>
    </row>
    <row r="557" spans="1:2" x14ac:dyDescent="0.25">
      <c r="A557" s="20" t="s">
        <v>7037</v>
      </c>
      <c r="B557" s="21">
        <v>-23000000</v>
      </c>
    </row>
    <row r="558" spans="1:2" x14ac:dyDescent="0.25">
      <c r="A558" s="20" t="s">
        <v>6160</v>
      </c>
      <c r="B558" s="21">
        <v>-62902875</v>
      </c>
    </row>
    <row r="559" spans="1:2" x14ac:dyDescent="0.25">
      <c r="A559" s="20" t="s">
        <v>9334</v>
      </c>
      <c r="B559" s="21">
        <v>199652</v>
      </c>
    </row>
    <row r="560" spans="1:2" x14ac:dyDescent="0.25">
      <c r="A560" s="20" t="s">
        <v>6425</v>
      </c>
      <c r="B560" s="21">
        <v>27645152</v>
      </c>
    </row>
    <row r="561" spans="1:2" x14ac:dyDescent="0.25">
      <c r="A561" s="20" t="s">
        <v>7303</v>
      </c>
      <c r="B561" s="21">
        <v>-1000000</v>
      </c>
    </row>
    <row r="562" spans="1:2" x14ac:dyDescent="0.25">
      <c r="A562" s="20" t="s">
        <v>6209</v>
      </c>
      <c r="B562" s="21">
        <v>-12602611</v>
      </c>
    </row>
    <row r="563" spans="1:2" x14ac:dyDescent="0.25">
      <c r="A563" s="20" t="s">
        <v>6622</v>
      </c>
      <c r="B563" s="21">
        <v>25001065</v>
      </c>
    </row>
    <row r="564" spans="1:2" x14ac:dyDescent="0.25">
      <c r="A564" s="20" t="s">
        <v>6241</v>
      </c>
      <c r="B564" s="21">
        <v>57153533</v>
      </c>
    </row>
    <row r="565" spans="1:2" x14ac:dyDescent="0.25">
      <c r="A565" s="20" t="s">
        <v>6986</v>
      </c>
      <c r="B565" s="21">
        <v>-8505389</v>
      </c>
    </row>
    <row r="566" spans="1:2" x14ac:dyDescent="0.25">
      <c r="A566" s="20" t="s">
        <v>9625</v>
      </c>
      <c r="B566" s="21">
        <v>116900000</v>
      </c>
    </row>
    <row r="567" spans="1:2" x14ac:dyDescent="0.25">
      <c r="A567" s="20" t="s">
        <v>10119</v>
      </c>
      <c r="B567" s="21">
        <v>-750000</v>
      </c>
    </row>
    <row r="568" spans="1:2" x14ac:dyDescent="0.25">
      <c r="A568" s="20" t="s">
        <v>9956</v>
      </c>
      <c r="B568" s="21">
        <v>-1200000</v>
      </c>
    </row>
    <row r="569" spans="1:2" x14ac:dyDescent="0.25">
      <c r="A569" s="20" t="s">
        <v>6637</v>
      </c>
      <c r="B569" s="21">
        <v>6280507</v>
      </c>
    </row>
    <row r="570" spans="1:2" x14ac:dyDescent="0.25">
      <c r="A570" s="20" t="s">
        <v>6805</v>
      </c>
      <c r="B570" s="21">
        <v>-10625822</v>
      </c>
    </row>
    <row r="571" spans="1:2" x14ac:dyDescent="0.25">
      <c r="A571" s="20" t="s">
        <v>7521</v>
      </c>
      <c r="B571" s="21">
        <v>-21926608</v>
      </c>
    </row>
    <row r="572" spans="1:2" x14ac:dyDescent="0.25">
      <c r="A572" s="20" t="s">
        <v>8727</v>
      </c>
      <c r="B572" s="21">
        <v>-9994439</v>
      </c>
    </row>
    <row r="573" spans="1:2" x14ac:dyDescent="0.25">
      <c r="A573" s="20" t="s">
        <v>8226</v>
      </c>
      <c r="B573" s="21">
        <v>3525161</v>
      </c>
    </row>
    <row r="574" spans="1:2" x14ac:dyDescent="0.25">
      <c r="A574" s="20" t="s">
        <v>7384</v>
      </c>
      <c r="B574" s="21">
        <v>-20924712</v>
      </c>
    </row>
    <row r="575" spans="1:2" x14ac:dyDescent="0.25">
      <c r="A575" s="20" t="s">
        <v>5845</v>
      </c>
      <c r="B575" s="21">
        <v>-42633738</v>
      </c>
    </row>
    <row r="576" spans="1:2" x14ac:dyDescent="0.25">
      <c r="A576" s="20" t="s">
        <v>8717</v>
      </c>
      <c r="B576" s="21">
        <v>82739</v>
      </c>
    </row>
    <row r="577" spans="1:2" x14ac:dyDescent="0.25">
      <c r="A577" s="20" t="s">
        <v>7029</v>
      </c>
      <c r="B577" s="21">
        <v>-30503417</v>
      </c>
    </row>
    <row r="578" spans="1:2" x14ac:dyDescent="0.25">
      <c r="A578" s="20" t="s">
        <v>7454</v>
      </c>
      <c r="B578" s="21">
        <v>-25458771</v>
      </c>
    </row>
    <row r="579" spans="1:2" x14ac:dyDescent="0.25">
      <c r="A579" s="20" t="s">
        <v>6537</v>
      </c>
      <c r="B579" s="21">
        <v>-23800483</v>
      </c>
    </row>
    <row r="580" spans="1:2" x14ac:dyDescent="0.25">
      <c r="A580" s="20" t="s">
        <v>7522</v>
      </c>
      <c r="B580" s="21">
        <v>-23450000</v>
      </c>
    </row>
    <row r="581" spans="1:2" x14ac:dyDescent="0.25">
      <c r="A581" s="20" t="s">
        <v>9850</v>
      </c>
      <c r="B581" s="21">
        <v>10706119</v>
      </c>
    </row>
    <row r="582" spans="1:2" x14ac:dyDescent="0.25">
      <c r="A582" s="20" t="s">
        <v>10209</v>
      </c>
      <c r="B582" s="21">
        <v>-1231955</v>
      </c>
    </row>
    <row r="583" spans="1:2" x14ac:dyDescent="0.25">
      <c r="A583" s="20" t="s">
        <v>7952</v>
      </c>
      <c r="B583" s="21">
        <v>-18000000</v>
      </c>
    </row>
    <row r="584" spans="1:2" x14ac:dyDescent="0.25">
      <c r="A584" s="20" t="s">
        <v>7155</v>
      </c>
      <c r="B584" s="21">
        <v>22937130</v>
      </c>
    </row>
    <row r="585" spans="1:2" x14ac:dyDescent="0.25">
      <c r="A585" s="20" t="s">
        <v>10014</v>
      </c>
      <c r="B585" s="21">
        <v>-535874</v>
      </c>
    </row>
    <row r="586" spans="1:2" x14ac:dyDescent="0.25">
      <c r="A586" s="20" t="s">
        <v>7176</v>
      </c>
      <c r="B586" s="21">
        <v>10118420</v>
      </c>
    </row>
    <row r="587" spans="1:2" x14ac:dyDescent="0.25">
      <c r="A587" s="20" t="s">
        <v>7928</v>
      </c>
      <c r="B587" s="21">
        <v>15404871</v>
      </c>
    </row>
    <row r="588" spans="1:2" x14ac:dyDescent="0.25">
      <c r="A588" s="20" t="s">
        <v>9942</v>
      </c>
      <c r="B588" s="21">
        <v>-605096</v>
      </c>
    </row>
    <row r="589" spans="1:2" x14ac:dyDescent="0.25">
      <c r="A589" s="20" t="s">
        <v>10220</v>
      </c>
      <c r="B589" s="21">
        <v>-808054</v>
      </c>
    </row>
    <row r="590" spans="1:2" x14ac:dyDescent="0.25">
      <c r="A590" s="20" t="s">
        <v>6909</v>
      </c>
      <c r="B590" s="21">
        <v>3208190</v>
      </c>
    </row>
    <row r="591" spans="1:2" x14ac:dyDescent="0.25">
      <c r="A591" s="20" t="s">
        <v>9984</v>
      </c>
      <c r="B591" s="21">
        <v>6201559</v>
      </c>
    </row>
    <row r="592" spans="1:2" x14ac:dyDescent="0.25">
      <c r="A592" s="20" t="s">
        <v>8210</v>
      </c>
      <c r="B592" s="21">
        <v>-11413624</v>
      </c>
    </row>
    <row r="593" spans="1:2" x14ac:dyDescent="0.25">
      <c r="A593" s="20" t="s">
        <v>8030</v>
      </c>
      <c r="B593" s="21">
        <v>2694071</v>
      </c>
    </row>
    <row r="594" spans="1:2" x14ac:dyDescent="0.25">
      <c r="A594" s="20" t="s">
        <v>8297</v>
      </c>
      <c r="B594" s="21">
        <v>-2795501</v>
      </c>
    </row>
    <row r="595" spans="1:2" x14ac:dyDescent="0.25">
      <c r="A595" s="20" t="s">
        <v>8654</v>
      </c>
      <c r="B595" s="21">
        <v>-10000000</v>
      </c>
    </row>
    <row r="596" spans="1:2" x14ac:dyDescent="0.25">
      <c r="A596" s="20" t="s">
        <v>6176</v>
      </c>
      <c r="B596" s="21">
        <v>-30619558</v>
      </c>
    </row>
    <row r="597" spans="1:2" x14ac:dyDescent="0.25">
      <c r="A597" s="20" t="s">
        <v>7597</v>
      </c>
      <c r="B597" s="21">
        <v>-23000000</v>
      </c>
    </row>
    <row r="598" spans="1:2" x14ac:dyDescent="0.25">
      <c r="A598" s="20" t="s">
        <v>7092</v>
      </c>
      <c r="B598" s="21">
        <v>-25643000</v>
      </c>
    </row>
    <row r="599" spans="1:2" x14ac:dyDescent="0.25">
      <c r="A599" s="20" t="s">
        <v>8778</v>
      </c>
      <c r="B599" s="21">
        <v>8938179</v>
      </c>
    </row>
    <row r="600" spans="1:2" x14ac:dyDescent="0.25">
      <c r="A600" s="20" t="s">
        <v>5673</v>
      </c>
      <c r="B600" s="21">
        <v>-35946421</v>
      </c>
    </row>
    <row r="601" spans="1:2" x14ac:dyDescent="0.25">
      <c r="A601" s="20" t="s">
        <v>8866</v>
      </c>
      <c r="B601" s="21">
        <v>-8000000</v>
      </c>
    </row>
    <row r="602" spans="1:2" x14ac:dyDescent="0.25">
      <c r="A602" s="20" t="s">
        <v>7837</v>
      </c>
      <c r="B602" s="21">
        <v>-17646272</v>
      </c>
    </row>
    <row r="603" spans="1:2" x14ac:dyDescent="0.25">
      <c r="A603" s="20" t="s">
        <v>8661</v>
      </c>
      <c r="B603" s="21">
        <v>0</v>
      </c>
    </row>
    <row r="604" spans="1:2" x14ac:dyDescent="0.25">
      <c r="A604" s="20" t="s">
        <v>7702</v>
      </c>
      <c r="B604" s="21">
        <v>26363118</v>
      </c>
    </row>
    <row r="605" spans="1:2" x14ac:dyDescent="0.25">
      <c r="A605" s="20" t="s">
        <v>8169</v>
      </c>
      <c r="B605" s="21">
        <v>11384919</v>
      </c>
    </row>
    <row r="606" spans="1:2" x14ac:dyDescent="0.25">
      <c r="A606" s="20" t="s">
        <v>8164</v>
      </c>
      <c r="B606" s="21">
        <v>11421314</v>
      </c>
    </row>
    <row r="607" spans="1:2" x14ac:dyDescent="0.25">
      <c r="A607" s="20" t="s">
        <v>9714</v>
      </c>
      <c r="B607" s="21">
        <v>-1614000</v>
      </c>
    </row>
    <row r="608" spans="1:2" x14ac:dyDescent="0.25">
      <c r="A608" s="20" t="s">
        <v>6690</v>
      </c>
      <c r="B608" s="21">
        <v>30100000</v>
      </c>
    </row>
    <row r="609" spans="1:2" x14ac:dyDescent="0.25">
      <c r="A609" s="20" t="s">
        <v>7907</v>
      </c>
      <c r="B609" s="21">
        <v>110505958</v>
      </c>
    </row>
    <row r="610" spans="1:2" x14ac:dyDescent="0.25">
      <c r="A610" s="20" t="s">
        <v>9285</v>
      </c>
      <c r="B610" s="21">
        <v>-5000000</v>
      </c>
    </row>
    <row r="611" spans="1:2" x14ac:dyDescent="0.25">
      <c r="A611" s="20" t="s">
        <v>8270</v>
      </c>
      <c r="B611" s="21">
        <v>56001698</v>
      </c>
    </row>
    <row r="612" spans="1:2" x14ac:dyDescent="0.25">
      <c r="A612" s="20" t="s">
        <v>10205</v>
      </c>
      <c r="B612" s="21">
        <v>-478801</v>
      </c>
    </row>
    <row r="613" spans="1:2" x14ac:dyDescent="0.25">
      <c r="A613" s="20" t="s">
        <v>9259</v>
      </c>
      <c r="B613" s="21">
        <v>-5959121</v>
      </c>
    </row>
    <row r="614" spans="1:2" x14ac:dyDescent="0.25">
      <c r="A614" s="20" t="s">
        <v>9245</v>
      </c>
      <c r="B614" s="21">
        <v>-959412</v>
      </c>
    </row>
    <row r="615" spans="1:2" x14ac:dyDescent="0.25">
      <c r="A615" s="20" t="s">
        <v>9319</v>
      </c>
      <c r="B615" s="21">
        <v>-701468</v>
      </c>
    </row>
    <row r="616" spans="1:2" x14ac:dyDescent="0.25">
      <c r="A616" s="20" t="s">
        <v>6389</v>
      </c>
      <c r="B616" s="21">
        <v>11365290</v>
      </c>
    </row>
    <row r="617" spans="1:2" x14ac:dyDescent="0.25">
      <c r="A617" s="20" t="s">
        <v>9515</v>
      </c>
      <c r="B617" s="21">
        <v>17244913</v>
      </c>
    </row>
    <row r="618" spans="1:2" x14ac:dyDescent="0.25">
      <c r="A618" s="20" t="s">
        <v>9373</v>
      </c>
      <c r="B618" s="21">
        <v>21359200</v>
      </c>
    </row>
    <row r="619" spans="1:2" x14ac:dyDescent="0.25">
      <c r="A619" s="20" t="s">
        <v>9605</v>
      </c>
      <c r="B619" s="21">
        <v>1623749</v>
      </c>
    </row>
    <row r="620" spans="1:2" x14ac:dyDescent="0.25">
      <c r="A620" s="20" t="s">
        <v>8070</v>
      </c>
      <c r="B620" s="21">
        <v>4627372</v>
      </c>
    </row>
    <row r="621" spans="1:2" x14ac:dyDescent="0.25">
      <c r="A621" s="20" t="s">
        <v>9709</v>
      </c>
      <c r="B621" s="21">
        <v>9533945</v>
      </c>
    </row>
    <row r="622" spans="1:2" x14ac:dyDescent="0.25">
      <c r="A622" s="20" t="s">
        <v>9032</v>
      </c>
      <c r="B622" s="21">
        <v>51504069</v>
      </c>
    </row>
    <row r="623" spans="1:2" x14ac:dyDescent="0.25">
      <c r="A623" s="20" t="s">
        <v>6697</v>
      </c>
      <c r="B623" s="21">
        <v>17992760</v>
      </c>
    </row>
    <row r="624" spans="1:2" x14ac:dyDescent="0.25">
      <c r="A624" s="20" t="s">
        <v>9576</v>
      </c>
      <c r="B624" s="21">
        <v>0</v>
      </c>
    </row>
    <row r="625" spans="1:2" x14ac:dyDescent="0.25">
      <c r="A625" s="20" t="s">
        <v>6735</v>
      </c>
      <c r="B625" s="21">
        <v>42522790</v>
      </c>
    </row>
    <row r="626" spans="1:2" x14ac:dyDescent="0.25">
      <c r="A626" s="20" t="s">
        <v>9031</v>
      </c>
      <c r="B626" s="21">
        <v>-6389971</v>
      </c>
    </row>
    <row r="627" spans="1:2" x14ac:dyDescent="0.25">
      <c r="A627" s="20" t="s">
        <v>9577</v>
      </c>
      <c r="B627" s="21">
        <v>0</v>
      </c>
    </row>
    <row r="628" spans="1:2" x14ac:dyDescent="0.25">
      <c r="A628" s="20" t="s">
        <v>5598</v>
      </c>
      <c r="B628" s="21">
        <v>52282182</v>
      </c>
    </row>
    <row r="629" spans="1:2" x14ac:dyDescent="0.25">
      <c r="A629" s="20" t="s">
        <v>6109</v>
      </c>
      <c r="B629" s="21">
        <v>3600000</v>
      </c>
    </row>
    <row r="630" spans="1:2" x14ac:dyDescent="0.25">
      <c r="A630" s="20" t="s">
        <v>8202</v>
      </c>
      <c r="B630" s="21">
        <v>-5071000</v>
      </c>
    </row>
    <row r="631" spans="1:2" x14ac:dyDescent="0.25">
      <c r="A631" s="20" t="s">
        <v>6912</v>
      </c>
      <c r="B631" s="21">
        <v>14129186</v>
      </c>
    </row>
    <row r="632" spans="1:2" x14ac:dyDescent="0.25">
      <c r="A632" s="20" t="s">
        <v>8498</v>
      </c>
      <c r="B632" s="21">
        <v>-11824630</v>
      </c>
    </row>
    <row r="633" spans="1:2" x14ac:dyDescent="0.25">
      <c r="A633" s="20" t="s">
        <v>8781</v>
      </c>
      <c r="B633" s="21">
        <v>11827301</v>
      </c>
    </row>
    <row r="634" spans="1:2" x14ac:dyDescent="0.25">
      <c r="A634" s="20" t="s">
        <v>10439</v>
      </c>
      <c r="B634" s="21">
        <v>61382</v>
      </c>
    </row>
    <row r="635" spans="1:2" x14ac:dyDescent="0.25">
      <c r="A635" s="20" t="s">
        <v>9649</v>
      </c>
      <c r="B635" s="21">
        <v>1094998</v>
      </c>
    </row>
    <row r="636" spans="1:2" x14ac:dyDescent="0.25">
      <c r="A636" s="20" t="s">
        <v>7320</v>
      </c>
      <c r="B636" s="21">
        <v>-7714482</v>
      </c>
    </row>
    <row r="637" spans="1:2" x14ac:dyDescent="0.25">
      <c r="A637" s="20" t="s">
        <v>8979</v>
      </c>
      <c r="B637" s="21">
        <v>-398921</v>
      </c>
    </row>
    <row r="638" spans="1:2" x14ac:dyDescent="0.25">
      <c r="A638" s="20" t="s">
        <v>7457</v>
      </c>
      <c r="B638" s="21">
        <v>7368960</v>
      </c>
    </row>
    <row r="639" spans="1:2" x14ac:dyDescent="0.25">
      <c r="A639" s="20" t="s">
        <v>7150</v>
      </c>
      <c r="B639" s="21">
        <v>28715510</v>
      </c>
    </row>
    <row r="640" spans="1:2" x14ac:dyDescent="0.25">
      <c r="A640" s="20" t="s">
        <v>7072</v>
      </c>
      <c r="B640" s="21">
        <v>136576745</v>
      </c>
    </row>
    <row r="641" spans="1:2" x14ac:dyDescent="0.25">
      <c r="A641" s="20" t="s">
        <v>6755</v>
      </c>
      <c r="B641" s="21">
        <v>32306065</v>
      </c>
    </row>
    <row r="642" spans="1:2" x14ac:dyDescent="0.25">
      <c r="A642" s="20" t="s">
        <v>7422</v>
      </c>
      <c r="B642" s="21">
        <v>65234139</v>
      </c>
    </row>
    <row r="643" spans="1:2" x14ac:dyDescent="0.25">
      <c r="A643" s="20" t="s">
        <v>6519</v>
      </c>
      <c r="B643" s="21">
        <v>203020</v>
      </c>
    </row>
    <row r="644" spans="1:2" x14ac:dyDescent="0.25">
      <c r="A644" s="20" t="s">
        <v>7412</v>
      </c>
      <c r="B644" s="21">
        <v>45500556</v>
      </c>
    </row>
    <row r="645" spans="1:2" x14ac:dyDescent="0.25">
      <c r="A645" s="20" t="s">
        <v>10009</v>
      </c>
      <c r="B645" s="21">
        <v>-201659</v>
      </c>
    </row>
    <row r="646" spans="1:2" x14ac:dyDescent="0.25">
      <c r="A646" s="20" t="s">
        <v>7481</v>
      </c>
      <c r="B646" s="21">
        <v>-8881923</v>
      </c>
    </row>
    <row r="647" spans="1:2" x14ac:dyDescent="0.25">
      <c r="A647" s="20" t="s">
        <v>8828</v>
      </c>
      <c r="B647" s="21">
        <v>-4059945</v>
      </c>
    </row>
    <row r="648" spans="1:2" x14ac:dyDescent="0.25">
      <c r="A648" s="20" t="s">
        <v>8560</v>
      </c>
      <c r="B648" s="21">
        <v>-12000000</v>
      </c>
    </row>
    <row r="649" spans="1:2" x14ac:dyDescent="0.25">
      <c r="A649" s="20" t="s">
        <v>8583</v>
      </c>
      <c r="B649" s="21">
        <v>58353550</v>
      </c>
    </row>
    <row r="650" spans="1:2" x14ac:dyDescent="0.25">
      <c r="A650" s="20" t="s">
        <v>7675</v>
      </c>
      <c r="B650" s="21">
        <v>99541238</v>
      </c>
    </row>
    <row r="651" spans="1:2" x14ac:dyDescent="0.25">
      <c r="A651" s="20" t="s">
        <v>7089</v>
      </c>
      <c r="B651" s="21">
        <v>-38359790</v>
      </c>
    </row>
    <row r="652" spans="1:2" x14ac:dyDescent="0.25">
      <c r="A652" s="20" t="s">
        <v>8317</v>
      </c>
      <c r="B652" s="21">
        <v>69025853</v>
      </c>
    </row>
    <row r="653" spans="1:2" x14ac:dyDescent="0.25">
      <c r="A653" s="20" t="s">
        <v>7508</v>
      </c>
      <c r="B653" s="21">
        <v>-14885685</v>
      </c>
    </row>
    <row r="654" spans="1:2" x14ac:dyDescent="0.25">
      <c r="A654" s="20" t="s">
        <v>6200</v>
      </c>
      <c r="B654" s="21">
        <v>20450000</v>
      </c>
    </row>
    <row r="655" spans="1:2" x14ac:dyDescent="0.25">
      <c r="A655" s="20" t="s">
        <v>7001</v>
      </c>
      <c r="B655" s="21">
        <v>-15307392</v>
      </c>
    </row>
    <row r="656" spans="1:2" x14ac:dyDescent="0.25">
      <c r="A656" s="20" t="s">
        <v>8269</v>
      </c>
      <c r="B656" s="21">
        <v>-15000000</v>
      </c>
    </row>
    <row r="657" spans="1:2" x14ac:dyDescent="0.25">
      <c r="A657" s="20" t="s">
        <v>10143</v>
      </c>
      <c r="B657" s="21">
        <v>-586507</v>
      </c>
    </row>
    <row r="658" spans="1:2" x14ac:dyDescent="0.25">
      <c r="A658" s="20" t="s">
        <v>10313</v>
      </c>
      <c r="B658" s="21">
        <v>104792</v>
      </c>
    </row>
    <row r="659" spans="1:2" x14ac:dyDescent="0.25">
      <c r="A659" s="20" t="s">
        <v>8892</v>
      </c>
      <c r="B659" s="21">
        <v>-7601580</v>
      </c>
    </row>
    <row r="660" spans="1:2" x14ac:dyDescent="0.25">
      <c r="A660" s="20" t="s">
        <v>8538</v>
      </c>
      <c r="B660" s="21">
        <v>27317535</v>
      </c>
    </row>
    <row r="661" spans="1:2" x14ac:dyDescent="0.25">
      <c r="A661" s="20" t="s">
        <v>8022</v>
      </c>
      <c r="B661" s="21">
        <v>10154426</v>
      </c>
    </row>
    <row r="662" spans="1:2" x14ac:dyDescent="0.25">
      <c r="A662" s="20" t="s">
        <v>8491</v>
      </c>
      <c r="B662" s="21">
        <v>-9552250</v>
      </c>
    </row>
    <row r="663" spans="1:2" x14ac:dyDescent="0.25">
      <c r="A663" s="20" t="s">
        <v>9803</v>
      </c>
      <c r="B663" s="21">
        <v>-1455956</v>
      </c>
    </row>
    <row r="664" spans="1:2" x14ac:dyDescent="0.25">
      <c r="A664" s="20" t="s">
        <v>7377</v>
      </c>
      <c r="B664" s="21">
        <v>6258257725801</v>
      </c>
    </row>
    <row r="665" spans="1:2" x14ac:dyDescent="0.25">
      <c r="A665" s="20" t="s">
        <v>8849</v>
      </c>
      <c r="B665" s="21">
        <v>19362712</v>
      </c>
    </row>
    <row r="666" spans="1:2" x14ac:dyDescent="0.25">
      <c r="A666" s="20" t="s">
        <v>5972</v>
      </c>
      <c r="B666" s="21">
        <v>161589580</v>
      </c>
    </row>
    <row r="667" spans="1:2" x14ac:dyDescent="0.25">
      <c r="A667" s="20" t="s">
        <v>10007</v>
      </c>
      <c r="B667" s="21">
        <v>-1000000</v>
      </c>
    </row>
    <row r="668" spans="1:2" x14ac:dyDescent="0.25">
      <c r="A668" s="20" t="s">
        <v>8369</v>
      </c>
      <c r="B668" s="21">
        <v>-7997690</v>
      </c>
    </row>
    <row r="669" spans="1:2" x14ac:dyDescent="0.25">
      <c r="A669" s="20" t="s">
        <v>8684</v>
      </c>
      <c r="B669" s="21">
        <v>-7668682</v>
      </c>
    </row>
    <row r="670" spans="1:2" x14ac:dyDescent="0.25">
      <c r="A670" s="20" t="s">
        <v>9408</v>
      </c>
      <c r="B670" s="21">
        <v>-3899588</v>
      </c>
    </row>
    <row r="671" spans="1:2" x14ac:dyDescent="0.25">
      <c r="A671" s="20" t="s">
        <v>9858</v>
      </c>
      <c r="B671" s="21">
        <v>865931</v>
      </c>
    </row>
    <row r="672" spans="1:2" x14ac:dyDescent="0.25">
      <c r="A672" s="20" t="s">
        <v>8240</v>
      </c>
      <c r="B672" s="21">
        <v>-14646257</v>
      </c>
    </row>
    <row r="673" spans="1:2" x14ac:dyDescent="0.25">
      <c r="A673" s="20" t="s">
        <v>8967</v>
      </c>
      <c r="B673" s="21">
        <v>-2300000</v>
      </c>
    </row>
    <row r="674" spans="1:2" x14ac:dyDescent="0.25">
      <c r="A674" s="20" t="s">
        <v>6427</v>
      </c>
      <c r="B674" s="21">
        <v>-45516179</v>
      </c>
    </row>
    <row r="675" spans="1:2" x14ac:dyDescent="0.25">
      <c r="A675" s="20" t="s">
        <v>6455</v>
      </c>
      <c r="B675" s="21">
        <v>-28979512</v>
      </c>
    </row>
    <row r="676" spans="1:2" x14ac:dyDescent="0.25">
      <c r="A676" s="20" t="s">
        <v>7789</v>
      </c>
      <c r="B676" s="21">
        <v>-6616263</v>
      </c>
    </row>
    <row r="677" spans="1:2" x14ac:dyDescent="0.25">
      <c r="A677" s="20" t="s">
        <v>9692</v>
      </c>
      <c r="B677" s="21">
        <v>510092</v>
      </c>
    </row>
    <row r="678" spans="1:2" x14ac:dyDescent="0.25">
      <c r="A678" s="20" t="s">
        <v>7198</v>
      </c>
      <c r="B678" s="21">
        <v>-3474166</v>
      </c>
    </row>
    <row r="679" spans="1:2" x14ac:dyDescent="0.25">
      <c r="A679" s="20" t="s">
        <v>9796</v>
      </c>
      <c r="B679" s="21">
        <v>-1971342</v>
      </c>
    </row>
    <row r="680" spans="1:2" x14ac:dyDescent="0.25">
      <c r="A680" s="20" t="s">
        <v>6421</v>
      </c>
      <c r="B680" s="21">
        <v>-15559345</v>
      </c>
    </row>
    <row r="681" spans="1:2" x14ac:dyDescent="0.25">
      <c r="A681" s="20" t="s">
        <v>6900</v>
      </c>
      <c r="B681" s="21">
        <v>23338891</v>
      </c>
    </row>
    <row r="682" spans="1:2" x14ac:dyDescent="0.25">
      <c r="A682" s="20" t="s">
        <v>10315</v>
      </c>
      <c r="B682" s="21">
        <v>-113700</v>
      </c>
    </row>
    <row r="683" spans="1:2" x14ac:dyDescent="0.25">
      <c r="A683" s="20" t="s">
        <v>7803</v>
      </c>
      <c r="B683" s="21">
        <v>-6349262</v>
      </c>
    </row>
    <row r="684" spans="1:2" x14ac:dyDescent="0.25">
      <c r="A684" s="20" t="s">
        <v>9936</v>
      </c>
      <c r="B684" s="21">
        <v>999853</v>
      </c>
    </row>
    <row r="685" spans="1:2" x14ac:dyDescent="0.25">
      <c r="A685" s="20" t="s">
        <v>9060</v>
      </c>
      <c r="B685" s="21">
        <v>96308900</v>
      </c>
    </row>
    <row r="686" spans="1:2" x14ac:dyDescent="0.25">
      <c r="A686" s="20" t="s">
        <v>10347</v>
      </c>
      <c r="B686" s="21">
        <v>-180000</v>
      </c>
    </row>
    <row r="687" spans="1:2" x14ac:dyDescent="0.25">
      <c r="A687" s="20" t="s">
        <v>10305</v>
      </c>
      <c r="B687" s="21">
        <v>0</v>
      </c>
    </row>
    <row r="688" spans="1:2" x14ac:dyDescent="0.25">
      <c r="A688" s="20" t="s">
        <v>7846</v>
      </c>
      <c r="B688" s="21">
        <v>-9468991</v>
      </c>
    </row>
    <row r="689" spans="1:2" x14ac:dyDescent="0.25">
      <c r="A689" s="20" t="s">
        <v>9921</v>
      </c>
      <c r="B689" s="21">
        <v>-1250000</v>
      </c>
    </row>
    <row r="690" spans="1:2" x14ac:dyDescent="0.25">
      <c r="A690" s="20" t="s">
        <v>9009</v>
      </c>
      <c r="B690" s="21">
        <v>-6953549</v>
      </c>
    </row>
    <row r="691" spans="1:2" x14ac:dyDescent="0.25">
      <c r="A691" s="20" t="s">
        <v>9848</v>
      </c>
      <c r="B691" s="21">
        <v>0</v>
      </c>
    </row>
    <row r="692" spans="1:2" x14ac:dyDescent="0.25">
      <c r="A692" s="20" t="s">
        <v>9064</v>
      </c>
      <c r="B692" s="21">
        <v>33800000</v>
      </c>
    </row>
    <row r="693" spans="1:2" x14ac:dyDescent="0.25">
      <c r="A693" s="20" t="s">
        <v>8470</v>
      </c>
      <c r="B693" s="21">
        <v>-3865783</v>
      </c>
    </row>
    <row r="694" spans="1:2" x14ac:dyDescent="0.25">
      <c r="A694" s="20" t="s">
        <v>10328</v>
      </c>
      <c r="B694" s="21">
        <v>15185</v>
      </c>
    </row>
    <row r="695" spans="1:2" x14ac:dyDescent="0.25">
      <c r="A695" s="20" t="s">
        <v>9304</v>
      </c>
      <c r="B695" s="21">
        <v>0</v>
      </c>
    </row>
    <row r="696" spans="1:2" x14ac:dyDescent="0.25">
      <c r="A696" s="20" t="s">
        <v>8615</v>
      </c>
      <c r="B696" s="21">
        <v>15339117</v>
      </c>
    </row>
    <row r="697" spans="1:2" x14ac:dyDescent="0.25">
      <c r="A697" s="20" t="s">
        <v>7838</v>
      </c>
      <c r="B697" s="21">
        <v>-18000000</v>
      </c>
    </row>
    <row r="698" spans="1:2" x14ac:dyDescent="0.25">
      <c r="A698" s="20" t="s">
        <v>6940</v>
      </c>
      <c r="B698" s="21">
        <v>44100000</v>
      </c>
    </row>
    <row r="699" spans="1:2" x14ac:dyDescent="0.25">
      <c r="A699" s="20" t="s">
        <v>7779</v>
      </c>
      <c r="B699" s="21">
        <v>14359793</v>
      </c>
    </row>
    <row r="700" spans="1:2" x14ac:dyDescent="0.25">
      <c r="A700" s="20" t="s">
        <v>8956</v>
      </c>
      <c r="B700" s="21">
        <v>21747570</v>
      </c>
    </row>
    <row r="701" spans="1:2" x14ac:dyDescent="0.25">
      <c r="A701" s="20" t="s">
        <v>9286</v>
      </c>
      <c r="B701" s="21">
        <v>-5000000</v>
      </c>
    </row>
    <row r="702" spans="1:2" x14ac:dyDescent="0.25">
      <c r="A702" s="20" t="s">
        <v>7319</v>
      </c>
      <c r="B702" s="21">
        <v>-24000000</v>
      </c>
    </row>
    <row r="703" spans="1:2" x14ac:dyDescent="0.25">
      <c r="A703" s="20" t="s">
        <v>5569</v>
      </c>
      <c r="B703" s="21">
        <v>157197282</v>
      </c>
    </row>
    <row r="704" spans="1:2" x14ac:dyDescent="0.25">
      <c r="A704" s="20" t="s">
        <v>5712</v>
      </c>
      <c r="B704" s="21">
        <v>36636816</v>
      </c>
    </row>
    <row r="705" spans="1:2" x14ac:dyDescent="0.25">
      <c r="A705" s="20" t="s">
        <v>5628</v>
      </c>
      <c r="B705" s="21">
        <v>89746958</v>
      </c>
    </row>
    <row r="706" spans="1:2" x14ac:dyDescent="0.25">
      <c r="A706" s="20" t="s">
        <v>6365</v>
      </c>
      <c r="B706" s="21">
        <v>-31471505</v>
      </c>
    </row>
    <row r="707" spans="1:2" x14ac:dyDescent="0.25">
      <c r="A707" s="20" t="s">
        <v>6378</v>
      </c>
      <c r="B707" s="21">
        <v>52100855</v>
      </c>
    </row>
    <row r="708" spans="1:2" x14ac:dyDescent="0.25">
      <c r="A708" s="20" t="s">
        <v>9730</v>
      </c>
      <c r="B708" s="21">
        <v>557668</v>
      </c>
    </row>
    <row r="709" spans="1:2" x14ac:dyDescent="0.25">
      <c r="A709" s="20" t="s">
        <v>9841</v>
      </c>
      <c r="B709" s="21">
        <v>-239409</v>
      </c>
    </row>
    <row r="710" spans="1:2" x14ac:dyDescent="0.25">
      <c r="A710" s="20" t="s">
        <v>8308</v>
      </c>
      <c r="B710" s="21">
        <v>-13000000</v>
      </c>
    </row>
    <row r="711" spans="1:2" x14ac:dyDescent="0.25">
      <c r="A711" s="20" t="s">
        <v>9349</v>
      </c>
      <c r="B711" s="21">
        <v>-4500000</v>
      </c>
    </row>
    <row r="712" spans="1:2" x14ac:dyDescent="0.25">
      <c r="A712" s="20" t="s">
        <v>7978</v>
      </c>
      <c r="B712" s="21">
        <v>145118</v>
      </c>
    </row>
    <row r="713" spans="1:2" x14ac:dyDescent="0.25">
      <c r="A713" s="20" t="s">
        <v>7523</v>
      </c>
      <c r="B713" s="21">
        <v>-25000000</v>
      </c>
    </row>
    <row r="714" spans="1:2" x14ac:dyDescent="0.25">
      <c r="A714" s="20" t="s">
        <v>7188</v>
      </c>
      <c r="B714" s="21">
        <v>27737275691161</v>
      </c>
    </row>
    <row r="715" spans="1:2" x14ac:dyDescent="0.25">
      <c r="A715" s="20" t="s">
        <v>6095</v>
      </c>
      <c r="B715" s="21">
        <v>90820</v>
      </c>
    </row>
    <row r="716" spans="1:2" x14ac:dyDescent="0.25">
      <c r="A716" s="20" t="s">
        <v>5583</v>
      </c>
      <c r="B716" s="21">
        <v>-8549125</v>
      </c>
    </row>
    <row r="717" spans="1:2" x14ac:dyDescent="0.25">
      <c r="A717" s="20" t="s">
        <v>6119</v>
      </c>
      <c r="B717" s="21">
        <v>124052771</v>
      </c>
    </row>
    <row r="718" spans="1:2" x14ac:dyDescent="0.25">
      <c r="A718" s="20" t="s">
        <v>9089</v>
      </c>
      <c r="B718" s="21">
        <v>-104762</v>
      </c>
    </row>
    <row r="719" spans="1:2" x14ac:dyDescent="0.25">
      <c r="A719" s="20" t="s">
        <v>9968</v>
      </c>
      <c r="B719" s="21">
        <v>-950000</v>
      </c>
    </row>
    <row r="720" spans="1:2" x14ac:dyDescent="0.25">
      <c r="A720" s="20" t="s">
        <v>7346</v>
      </c>
      <c r="B720" s="21">
        <v>-13751523</v>
      </c>
    </row>
    <row r="721" spans="1:2" x14ac:dyDescent="0.25">
      <c r="A721" s="20" t="s">
        <v>8407</v>
      </c>
      <c r="B721" s="21">
        <v>-13960131</v>
      </c>
    </row>
    <row r="722" spans="1:2" x14ac:dyDescent="0.25">
      <c r="A722" s="20" t="s">
        <v>5825</v>
      </c>
      <c r="B722" s="21">
        <v>289244307609856</v>
      </c>
    </row>
    <row r="723" spans="1:2" x14ac:dyDescent="0.25">
      <c r="A723" s="20" t="s">
        <v>6453</v>
      </c>
      <c r="B723" s="21">
        <v>-9561700</v>
      </c>
    </row>
    <row r="724" spans="1:2" x14ac:dyDescent="0.25">
      <c r="A724" s="20" t="s">
        <v>6380</v>
      </c>
      <c r="B724" s="21">
        <v>50328194</v>
      </c>
    </row>
    <row r="725" spans="1:2" x14ac:dyDescent="0.25">
      <c r="A725" s="20" t="s">
        <v>5932</v>
      </c>
      <c r="B725" s="21">
        <v>143630478</v>
      </c>
    </row>
    <row r="726" spans="1:2" x14ac:dyDescent="0.25">
      <c r="A726" s="20" t="s">
        <v>9522</v>
      </c>
      <c r="B726" s="21">
        <v>-3000000</v>
      </c>
    </row>
    <row r="727" spans="1:2" x14ac:dyDescent="0.25">
      <c r="A727" s="20" t="s">
        <v>8397</v>
      </c>
      <c r="B727" s="21">
        <v>324000000000000</v>
      </c>
    </row>
    <row r="728" spans="1:2" x14ac:dyDescent="0.25">
      <c r="A728" s="20" t="s">
        <v>8304</v>
      </c>
      <c r="B728" s="21">
        <v>-9708035</v>
      </c>
    </row>
    <row r="729" spans="1:2" x14ac:dyDescent="0.25">
      <c r="A729" s="20" t="s">
        <v>6444</v>
      </c>
      <c r="B729" s="21">
        <v>112435221</v>
      </c>
    </row>
    <row r="730" spans="1:2" x14ac:dyDescent="0.25">
      <c r="A730" s="20" t="s">
        <v>7945</v>
      </c>
      <c r="B730" s="21">
        <v>-1297136</v>
      </c>
    </row>
    <row r="731" spans="1:2" x14ac:dyDescent="0.25">
      <c r="A731" s="20" t="s">
        <v>7934</v>
      </c>
      <c r="B731" s="21">
        <v>-18000000</v>
      </c>
    </row>
    <row r="732" spans="1:2" x14ac:dyDescent="0.25">
      <c r="A732" s="20" t="s">
        <v>5967</v>
      </c>
      <c r="B732" s="21">
        <v>-41424284</v>
      </c>
    </row>
    <row r="733" spans="1:2" x14ac:dyDescent="0.25">
      <c r="A733" s="20" t="s">
        <v>6257</v>
      </c>
      <c r="B733" s="21">
        <v>33375151</v>
      </c>
    </row>
    <row r="734" spans="1:2" x14ac:dyDescent="0.25">
      <c r="A734" s="20" t="s">
        <v>7094</v>
      </c>
      <c r="B734" s="21">
        <v>-28437251</v>
      </c>
    </row>
    <row r="735" spans="1:2" x14ac:dyDescent="0.25">
      <c r="A735" s="20" t="s">
        <v>5851</v>
      </c>
      <c r="B735" s="21">
        <v>-59801290</v>
      </c>
    </row>
    <row r="736" spans="1:2" x14ac:dyDescent="0.25">
      <c r="A736" s="20" t="s">
        <v>10450</v>
      </c>
      <c r="B736" s="21">
        <v>63071</v>
      </c>
    </row>
    <row r="737" spans="1:2" x14ac:dyDescent="0.25">
      <c r="A737" s="20" t="s">
        <v>8695</v>
      </c>
      <c r="B737" s="21">
        <v>-8723016</v>
      </c>
    </row>
    <row r="738" spans="1:2" x14ac:dyDescent="0.25">
      <c r="A738" s="20" t="s">
        <v>8660</v>
      </c>
      <c r="B738" s="21">
        <v>6857503</v>
      </c>
    </row>
    <row r="739" spans="1:2" x14ac:dyDescent="0.25">
      <c r="A739" s="20" t="s">
        <v>8474</v>
      </c>
      <c r="B739" s="21">
        <v>-6967504</v>
      </c>
    </row>
    <row r="740" spans="1:2" x14ac:dyDescent="0.25">
      <c r="A740" s="20" t="s">
        <v>10088</v>
      </c>
      <c r="B740" s="21">
        <v>3094687</v>
      </c>
    </row>
    <row r="741" spans="1:2" x14ac:dyDescent="0.25">
      <c r="A741" s="20" t="s">
        <v>6642</v>
      </c>
      <c r="B741" s="21">
        <v>7003620</v>
      </c>
    </row>
    <row r="742" spans="1:2" x14ac:dyDescent="0.25">
      <c r="A742" s="20" t="s">
        <v>10243</v>
      </c>
      <c r="B742" s="21">
        <v>-415849</v>
      </c>
    </row>
    <row r="743" spans="1:2" x14ac:dyDescent="0.25">
      <c r="A743" s="20" t="s">
        <v>7943</v>
      </c>
      <c r="B743" s="21">
        <v>-825130</v>
      </c>
    </row>
    <row r="744" spans="1:2" x14ac:dyDescent="0.25">
      <c r="A744" s="20" t="s">
        <v>6475</v>
      </c>
      <c r="B744" s="21">
        <v>76088877</v>
      </c>
    </row>
    <row r="745" spans="1:2" x14ac:dyDescent="0.25">
      <c r="A745" s="20" t="s">
        <v>9602</v>
      </c>
      <c r="B745" s="21">
        <v>2695428</v>
      </c>
    </row>
    <row r="746" spans="1:2" x14ac:dyDescent="0.25">
      <c r="A746" s="20" t="s">
        <v>8243</v>
      </c>
      <c r="B746" s="21">
        <v>122288</v>
      </c>
    </row>
    <row r="747" spans="1:2" x14ac:dyDescent="0.25">
      <c r="A747" s="20" t="s">
        <v>9945</v>
      </c>
      <c r="B747" s="21">
        <v>-1192174</v>
      </c>
    </row>
    <row r="748" spans="1:2" x14ac:dyDescent="0.25">
      <c r="A748" s="20" t="s">
        <v>7594</v>
      </c>
      <c r="B748" s="21">
        <v>-20291812</v>
      </c>
    </row>
    <row r="749" spans="1:2" x14ac:dyDescent="0.25">
      <c r="A749" s="20" t="s">
        <v>9582</v>
      </c>
      <c r="B749" s="21">
        <v>-4857000</v>
      </c>
    </row>
    <row r="750" spans="1:2" x14ac:dyDescent="0.25">
      <c r="A750" s="20" t="s">
        <v>9449</v>
      </c>
      <c r="B750" s="21">
        <v>-5000000</v>
      </c>
    </row>
    <row r="751" spans="1:2" x14ac:dyDescent="0.25">
      <c r="A751" s="20" t="s">
        <v>6411</v>
      </c>
      <c r="B751" s="21">
        <v>-29449288</v>
      </c>
    </row>
    <row r="752" spans="1:2" x14ac:dyDescent="0.25">
      <c r="A752" s="20" t="s">
        <v>9001</v>
      </c>
      <c r="B752" s="21">
        <v>-9693285</v>
      </c>
    </row>
    <row r="753" spans="1:2" x14ac:dyDescent="0.25">
      <c r="A753" s="20" t="s">
        <v>6410</v>
      </c>
      <c r="B753" s="21">
        <v>-19292673</v>
      </c>
    </row>
    <row r="754" spans="1:2" x14ac:dyDescent="0.25">
      <c r="A754" s="20" t="s">
        <v>6624</v>
      </c>
      <c r="B754" s="21">
        <v>21790248</v>
      </c>
    </row>
    <row r="755" spans="1:2" x14ac:dyDescent="0.25">
      <c r="A755" s="20" t="s">
        <v>6574</v>
      </c>
      <c r="B755" s="21">
        <v>-17430732</v>
      </c>
    </row>
    <row r="756" spans="1:2" x14ac:dyDescent="0.25">
      <c r="A756" s="20" t="s">
        <v>9327</v>
      </c>
      <c r="B756" s="21">
        <v>-3786587</v>
      </c>
    </row>
    <row r="757" spans="1:2" x14ac:dyDescent="0.25">
      <c r="A757" s="20" t="s">
        <v>9143</v>
      </c>
      <c r="B757" s="21">
        <v>53300000</v>
      </c>
    </row>
    <row r="758" spans="1:2" x14ac:dyDescent="0.25">
      <c r="A758" s="20" t="s">
        <v>5660</v>
      </c>
      <c r="B758" s="21">
        <v>56456431</v>
      </c>
    </row>
    <row r="759" spans="1:2" x14ac:dyDescent="0.25">
      <c r="A759" s="20" t="s">
        <v>8483</v>
      </c>
      <c r="B759" s="21">
        <v>-8049706</v>
      </c>
    </row>
    <row r="760" spans="1:2" x14ac:dyDescent="0.25">
      <c r="A760" s="20" t="s">
        <v>6684</v>
      </c>
      <c r="B760" s="21">
        <v>-12863050</v>
      </c>
    </row>
    <row r="761" spans="1:2" x14ac:dyDescent="0.25">
      <c r="A761" s="20" t="s">
        <v>6076</v>
      </c>
      <c r="B761" s="21">
        <v>-8363615</v>
      </c>
    </row>
    <row r="762" spans="1:2" x14ac:dyDescent="0.25">
      <c r="A762" s="20" t="s">
        <v>5765</v>
      </c>
      <c r="B762" s="21">
        <v>-19314120</v>
      </c>
    </row>
    <row r="763" spans="1:2" x14ac:dyDescent="0.25">
      <c r="A763" s="20" t="s">
        <v>5898</v>
      </c>
      <c r="B763" s="21">
        <v>33305545</v>
      </c>
    </row>
    <row r="764" spans="1:2" x14ac:dyDescent="0.25">
      <c r="A764" s="20" t="s">
        <v>5980</v>
      </c>
      <c r="B764" s="21">
        <v>82506325</v>
      </c>
    </row>
    <row r="765" spans="1:2" x14ac:dyDescent="0.25">
      <c r="A765" s="20" t="s">
        <v>10067</v>
      </c>
      <c r="B765" s="21">
        <v>0</v>
      </c>
    </row>
    <row r="766" spans="1:2" x14ac:dyDescent="0.25">
      <c r="A766" s="20" t="s">
        <v>10278</v>
      </c>
      <c r="B766" s="21">
        <v>11756514</v>
      </c>
    </row>
    <row r="767" spans="1:2" x14ac:dyDescent="0.25">
      <c r="A767" s="20" t="s">
        <v>7231</v>
      </c>
      <c r="B767" s="21">
        <v>116866607556196</v>
      </c>
    </row>
    <row r="768" spans="1:2" x14ac:dyDescent="0.25">
      <c r="A768" s="20" t="s">
        <v>7825</v>
      </c>
      <c r="B768" s="21">
        <v>-13997244</v>
      </c>
    </row>
    <row r="769" spans="1:2" x14ac:dyDescent="0.25">
      <c r="A769" s="20" t="s">
        <v>8784</v>
      </c>
      <c r="B769" s="21">
        <v>6126237</v>
      </c>
    </row>
    <row r="770" spans="1:2" x14ac:dyDescent="0.25">
      <c r="A770" s="20" t="s">
        <v>10382</v>
      </c>
      <c r="B770" s="21">
        <v>-140621</v>
      </c>
    </row>
    <row r="771" spans="1:2" x14ac:dyDescent="0.25">
      <c r="A771" s="20" t="s">
        <v>6263</v>
      </c>
      <c r="B771" s="21">
        <v>22569532</v>
      </c>
    </row>
    <row r="772" spans="1:2" x14ac:dyDescent="0.25">
      <c r="A772" s="20" t="s">
        <v>6725</v>
      </c>
      <c r="B772" s="21">
        <v>98614544</v>
      </c>
    </row>
    <row r="773" spans="1:2" x14ac:dyDescent="0.25">
      <c r="A773" s="20" t="s">
        <v>9891</v>
      </c>
      <c r="B773" s="21">
        <v>-1500000</v>
      </c>
    </row>
    <row r="774" spans="1:2" x14ac:dyDescent="0.25">
      <c r="A774" s="20" t="s">
        <v>9979</v>
      </c>
      <c r="B774" s="21">
        <v>17112929</v>
      </c>
    </row>
    <row r="775" spans="1:2" x14ac:dyDescent="0.25">
      <c r="A775" s="20" t="s">
        <v>8254</v>
      </c>
      <c r="B775" s="21">
        <v>-15000000</v>
      </c>
    </row>
    <row r="776" spans="1:2" x14ac:dyDescent="0.25">
      <c r="A776" s="20" t="s">
        <v>9600</v>
      </c>
      <c r="B776" s="21">
        <v>-3000000</v>
      </c>
    </row>
    <row r="777" spans="1:2" x14ac:dyDescent="0.25">
      <c r="A777" s="20" t="s">
        <v>7111</v>
      </c>
      <c r="B777" s="21">
        <v>125684505</v>
      </c>
    </row>
    <row r="778" spans="1:2" x14ac:dyDescent="0.25">
      <c r="A778" s="20" t="s">
        <v>6248</v>
      </c>
      <c r="B778" s="21">
        <v>-14618493</v>
      </c>
    </row>
    <row r="779" spans="1:2" x14ac:dyDescent="0.25">
      <c r="A779" s="20" t="s">
        <v>6688</v>
      </c>
      <c r="B779" s="21">
        <v>61793915</v>
      </c>
    </row>
    <row r="780" spans="1:2" x14ac:dyDescent="0.25">
      <c r="A780" s="20" t="s">
        <v>9688</v>
      </c>
      <c r="B780" s="21">
        <v>-1200000</v>
      </c>
    </row>
    <row r="781" spans="1:2" x14ac:dyDescent="0.25">
      <c r="A781" s="20" t="s">
        <v>6579</v>
      </c>
      <c r="B781" s="21">
        <v>-48793865</v>
      </c>
    </row>
    <row r="782" spans="1:2" x14ac:dyDescent="0.25">
      <c r="A782" s="20" t="s">
        <v>10053</v>
      </c>
      <c r="B782" s="21">
        <v>-1000000</v>
      </c>
    </row>
    <row r="783" spans="1:2" x14ac:dyDescent="0.25">
      <c r="A783" s="20" t="s">
        <v>10344</v>
      </c>
      <c r="B783" s="21">
        <v>745402</v>
      </c>
    </row>
    <row r="784" spans="1:2" x14ac:dyDescent="0.25">
      <c r="A784" s="20" t="s">
        <v>6061</v>
      </c>
      <c r="B784" s="21">
        <v>-40713572</v>
      </c>
    </row>
    <row r="785" spans="1:2" x14ac:dyDescent="0.25">
      <c r="A785" s="20" t="s">
        <v>8351</v>
      </c>
      <c r="B785" s="21">
        <v>15501605</v>
      </c>
    </row>
    <row r="786" spans="1:2" x14ac:dyDescent="0.25">
      <c r="A786" s="20" t="s">
        <v>8772</v>
      </c>
      <c r="B786" s="21">
        <v>24244684</v>
      </c>
    </row>
    <row r="787" spans="1:2" x14ac:dyDescent="0.25">
      <c r="A787" s="20" t="s">
        <v>7042</v>
      </c>
      <c r="B787" s="21">
        <v>-22772060</v>
      </c>
    </row>
    <row r="788" spans="1:2" x14ac:dyDescent="0.25">
      <c r="A788" s="20" t="s">
        <v>8376</v>
      </c>
      <c r="B788" s="21">
        <v>-7925162</v>
      </c>
    </row>
    <row r="789" spans="1:2" x14ac:dyDescent="0.25">
      <c r="A789" s="20" t="s">
        <v>7413</v>
      </c>
      <c r="B789" s="21">
        <v>46309760</v>
      </c>
    </row>
    <row r="790" spans="1:2" x14ac:dyDescent="0.25">
      <c r="A790" s="20" t="s">
        <v>10029</v>
      </c>
      <c r="B790" s="21">
        <v>-1451000</v>
      </c>
    </row>
    <row r="791" spans="1:2" x14ac:dyDescent="0.25">
      <c r="A791" s="20" t="s">
        <v>9488</v>
      </c>
      <c r="B791" s="21">
        <v>-73435</v>
      </c>
    </row>
    <row r="792" spans="1:2" x14ac:dyDescent="0.25">
      <c r="A792" s="20" t="s">
        <v>9282</v>
      </c>
      <c r="B792" s="21">
        <v>0</v>
      </c>
    </row>
    <row r="793" spans="1:2" x14ac:dyDescent="0.25">
      <c r="A793" s="20" t="s">
        <v>9663</v>
      </c>
      <c r="B793" s="21">
        <v>-2500000</v>
      </c>
    </row>
    <row r="794" spans="1:2" x14ac:dyDescent="0.25">
      <c r="A794" s="20" t="s">
        <v>6488</v>
      </c>
      <c r="B794" s="21">
        <v>13701902</v>
      </c>
    </row>
    <row r="795" spans="1:2" x14ac:dyDescent="0.25">
      <c r="A795" s="20" t="s">
        <v>8427</v>
      </c>
      <c r="B795" s="21">
        <v>52572496</v>
      </c>
    </row>
    <row r="796" spans="1:2" x14ac:dyDescent="0.25">
      <c r="A796" s="20" t="s">
        <v>10283</v>
      </c>
      <c r="B796" s="21">
        <v>800600</v>
      </c>
    </row>
    <row r="797" spans="1:2" x14ac:dyDescent="0.25">
      <c r="A797" s="20" t="s">
        <v>8718</v>
      </c>
      <c r="B797" s="21">
        <v>-9830621</v>
      </c>
    </row>
    <row r="798" spans="1:2" x14ac:dyDescent="0.25">
      <c r="A798" s="20" t="s">
        <v>5928</v>
      </c>
      <c r="B798" s="21">
        <v>-26355679</v>
      </c>
    </row>
    <row r="799" spans="1:2" x14ac:dyDescent="0.25">
      <c r="A799" s="20" t="s">
        <v>5874</v>
      </c>
      <c r="B799" s="21">
        <v>1.126743165908928E+16</v>
      </c>
    </row>
    <row r="800" spans="1:2" x14ac:dyDescent="0.25">
      <c r="A800" s="20" t="s">
        <v>9764</v>
      </c>
      <c r="B800" s="21">
        <v>0</v>
      </c>
    </row>
    <row r="801" spans="1:2" x14ac:dyDescent="0.25">
      <c r="A801" s="20" t="s">
        <v>10079</v>
      </c>
      <c r="B801" s="21">
        <v>439958</v>
      </c>
    </row>
    <row r="802" spans="1:2" x14ac:dyDescent="0.25">
      <c r="A802" s="20" t="s">
        <v>6835</v>
      </c>
      <c r="B802" s="21">
        <v>-26161870</v>
      </c>
    </row>
    <row r="803" spans="1:2" x14ac:dyDescent="0.25">
      <c r="A803" s="20" t="s">
        <v>7525</v>
      </c>
      <c r="B803" s="21">
        <v>12495865</v>
      </c>
    </row>
    <row r="804" spans="1:2" x14ac:dyDescent="0.25">
      <c r="A804" s="20" t="s">
        <v>6816</v>
      </c>
      <c r="B804" s="21">
        <v>-37566085</v>
      </c>
    </row>
    <row r="805" spans="1:2" x14ac:dyDescent="0.25">
      <c r="A805" s="20" t="s">
        <v>6819</v>
      </c>
      <c r="B805" s="21">
        <v>-19700000</v>
      </c>
    </row>
    <row r="806" spans="1:2" x14ac:dyDescent="0.25">
      <c r="A806" s="20" t="s">
        <v>9090</v>
      </c>
      <c r="B806" s="21">
        <v>670712</v>
      </c>
    </row>
    <row r="807" spans="1:2" x14ac:dyDescent="0.25">
      <c r="A807" s="20" t="s">
        <v>6387</v>
      </c>
      <c r="B807" s="21">
        <v>23745923</v>
      </c>
    </row>
    <row r="808" spans="1:2" x14ac:dyDescent="0.25">
      <c r="A808" s="20" t="s">
        <v>6892</v>
      </c>
      <c r="B808" s="21">
        <v>-47128307</v>
      </c>
    </row>
    <row r="809" spans="1:2" x14ac:dyDescent="0.25">
      <c r="A809" s="20" t="s">
        <v>7995</v>
      </c>
      <c r="B809" s="21">
        <v>-17174509</v>
      </c>
    </row>
    <row r="810" spans="1:2" x14ac:dyDescent="0.25">
      <c r="A810" s="20" t="s">
        <v>9490</v>
      </c>
      <c r="B810" s="21">
        <v>4263397</v>
      </c>
    </row>
    <row r="811" spans="1:2" x14ac:dyDescent="0.25">
      <c r="A811" s="20" t="s">
        <v>8501</v>
      </c>
      <c r="B811" s="21">
        <v>-11880078</v>
      </c>
    </row>
    <row r="812" spans="1:2" x14ac:dyDescent="0.25">
      <c r="A812" s="20" t="s">
        <v>10174</v>
      </c>
      <c r="B812" s="21">
        <v>-256653</v>
      </c>
    </row>
    <row r="813" spans="1:2" x14ac:dyDescent="0.25">
      <c r="A813" s="20" t="s">
        <v>7851</v>
      </c>
      <c r="B813" s="21">
        <v>206678</v>
      </c>
    </row>
    <row r="814" spans="1:2" x14ac:dyDescent="0.25">
      <c r="A814" s="20" t="s">
        <v>5752</v>
      </c>
      <c r="B814" s="21">
        <v>1458637571788996</v>
      </c>
    </row>
    <row r="815" spans="1:2" x14ac:dyDescent="0.25">
      <c r="A815" s="20" t="s">
        <v>9497</v>
      </c>
      <c r="B815" s="21">
        <v>-4300000</v>
      </c>
    </row>
    <row r="816" spans="1:2" x14ac:dyDescent="0.25">
      <c r="A816" s="20" t="s">
        <v>8883</v>
      </c>
      <c r="B816" s="21">
        <v>-6210108</v>
      </c>
    </row>
    <row r="817" spans="1:2" x14ac:dyDescent="0.25">
      <c r="A817" s="20" t="s">
        <v>10442</v>
      </c>
      <c r="B817" s="21">
        <v>131507</v>
      </c>
    </row>
    <row r="818" spans="1:2" x14ac:dyDescent="0.25">
      <c r="A818" s="20" t="s">
        <v>6233</v>
      </c>
      <c r="B818" s="21">
        <v>60012710</v>
      </c>
    </row>
    <row r="819" spans="1:2" x14ac:dyDescent="0.25">
      <c r="A819" s="20" t="s">
        <v>6692</v>
      </c>
      <c r="B819" s="21">
        <v>26635000</v>
      </c>
    </row>
    <row r="820" spans="1:2" x14ac:dyDescent="0.25">
      <c r="A820" s="20" t="s">
        <v>9191</v>
      </c>
      <c r="B820" s="21">
        <v>19138847</v>
      </c>
    </row>
    <row r="821" spans="1:2" x14ac:dyDescent="0.25">
      <c r="A821" s="20" t="s">
        <v>10425</v>
      </c>
      <c r="B821" s="21">
        <v>2921130</v>
      </c>
    </row>
    <row r="822" spans="1:2" x14ac:dyDescent="0.25">
      <c r="A822" s="20" t="s">
        <v>5965</v>
      </c>
      <c r="B822" s="21">
        <v>67340146</v>
      </c>
    </row>
    <row r="823" spans="1:2" x14ac:dyDescent="0.25">
      <c r="A823" s="20" t="s">
        <v>6199</v>
      </c>
      <c r="B823" s="21">
        <v>14049211</v>
      </c>
    </row>
    <row r="824" spans="1:2" x14ac:dyDescent="0.25">
      <c r="A824" s="20" t="s">
        <v>7375</v>
      </c>
      <c r="B824" s="21">
        <v>10985501</v>
      </c>
    </row>
    <row r="825" spans="1:2" x14ac:dyDescent="0.25">
      <c r="A825" s="20" t="s">
        <v>9744</v>
      </c>
      <c r="B825" s="21">
        <v>444354</v>
      </c>
    </row>
    <row r="826" spans="1:2" x14ac:dyDescent="0.25">
      <c r="A826" s="20" t="s">
        <v>7672</v>
      </c>
      <c r="B826" s="21">
        <v>108899130</v>
      </c>
    </row>
    <row r="827" spans="1:2" x14ac:dyDescent="0.25">
      <c r="A827" s="20" t="s">
        <v>9604</v>
      </c>
      <c r="B827" s="21">
        <v>-3000000</v>
      </c>
    </row>
    <row r="828" spans="1:2" x14ac:dyDescent="0.25">
      <c r="A828" s="20" t="s">
        <v>9888</v>
      </c>
      <c r="B828" s="21">
        <v>-5000000</v>
      </c>
    </row>
    <row r="829" spans="1:2" x14ac:dyDescent="0.25">
      <c r="A829" s="20" t="s">
        <v>6980</v>
      </c>
      <c r="B829" s="21">
        <v>6987757</v>
      </c>
    </row>
    <row r="830" spans="1:2" x14ac:dyDescent="0.25">
      <c r="A830" s="20" t="s">
        <v>10384</v>
      </c>
      <c r="B830" s="21">
        <v>-1800000</v>
      </c>
    </row>
    <row r="831" spans="1:2" x14ac:dyDescent="0.25">
      <c r="A831" s="20" t="s">
        <v>5849</v>
      </c>
      <c r="B831" s="21">
        <v>-74901420</v>
      </c>
    </row>
    <row r="832" spans="1:2" x14ac:dyDescent="0.25">
      <c r="A832" s="20" t="s">
        <v>6047</v>
      </c>
      <c r="B832" s="21">
        <v>41793567</v>
      </c>
    </row>
    <row r="833" spans="1:2" x14ac:dyDescent="0.25">
      <c r="A833" s="20" t="s">
        <v>5895</v>
      </c>
      <c r="B833" s="21">
        <v>24870275</v>
      </c>
    </row>
    <row r="834" spans="1:2" x14ac:dyDescent="0.25">
      <c r="A834" s="20" t="s">
        <v>7407</v>
      </c>
      <c r="B834" s="21">
        <v>55034302</v>
      </c>
    </row>
    <row r="835" spans="1:2" x14ac:dyDescent="0.25">
      <c r="A835" s="20" t="s">
        <v>8841</v>
      </c>
      <c r="B835" s="21">
        <v>-3557841</v>
      </c>
    </row>
    <row r="836" spans="1:2" x14ac:dyDescent="0.25">
      <c r="A836" s="20" t="s">
        <v>8318</v>
      </c>
      <c r="B836" s="21">
        <v>44631572</v>
      </c>
    </row>
    <row r="837" spans="1:2" x14ac:dyDescent="0.25">
      <c r="A837" s="20" t="s">
        <v>6623</v>
      </c>
      <c r="B837" s="21">
        <v>37253092</v>
      </c>
    </row>
    <row r="838" spans="1:2" x14ac:dyDescent="0.25">
      <c r="A838" s="20" t="s">
        <v>8121</v>
      </c>
      <c r="B838" s="21">
        <v>79900000</v>
      </c>
    </row>
    <row r="839" spans="1:2" x14ac:dyDescent="0.25">
      <c r="A839" s="20" t="s">
        <v>7592</v>
      </c>
      <c r="B839" s="21">
        <v>-13320925</v>
      </c>
    </row>
    <row r="840" spans="1:2" x14ac:dyDescent="0.25">
      <c r="A840" s="20" t="s">
        <v>8931</v>
      </c>
      <c r="B840" s="21">
        <v>-7302852</v>
      </c>
    </row>
    <row r="841" spans="1:2" x14ac:dyDescent="0.25">
      <c r="A841" s="20" t="s">
        <v>7810</v>
      </c>
      <c r="B841" s="21">
        <v>-11895931</v>
      </c>
    </row>
    <row r="842" spans="1:2" x14ac:dyDescent="0.25">
      <c r="A842" s="20" t="s">
        <v>8914</v>
      </c>
      <c r="B842" s="21">
        <v>-8000000</v>
      </c>
    </row>
    <row r="843" spans="1:2" x14ac:dyDescent="0.25">
      <c r="A843" s="20" t="s">
        <v>9782</v>
      </c>
      <c r="B843" s="21">
        <v>-2000000</v>
      </c>
    </row>
    <row r="844" spans="1:2" x14ac:dyDescent="0.25">
      <c r="A844" s="20" t="s">
        <v>5998</v>
      </c>
      <c r="B844" s="21">
        <v>16632614</v>
      </c>
    </row>
    <row r="845" spans="1:2" x14ac:dyDescent="0.25">
      <c r="A845" s="20" t="s">
        <v>5957</v>
      </c>
      <c r="B845" s="21">
        <v>-44951668</v>
      </c>
    </row>
    <row r="846" spans="1:2" x14ac:dyDescent="0.25">
      <c r="A846" s="20" t="s">
        <v>6270</v>
      </c>
      <c r="B846" s="21">
        <v>35003492</v>
      </c>
    </row>
    <row r="847" spans="1:2" x14ac:dyDescent="0.25">
      <c r="A847" s="20" t="s">
        <v>9092</v>
      </c>
      <c r="B847" s="21">
        <v>-1806081</v>
      </c>
    </row>
    <row r="848" spans="1:2" x14ac:dyDescent="0.25">
      <c r="A848" s="20" t="s">
        <v>6814</v>
      </c>
      <c r="B848" s="21">
        <v>-3334146</v>
      </c>
    </row>
    <row r="849" spans="1:2" x14ac:dyDescent="0.25">
      <c r="A849" s="20" t="s">
        <v>9114</v>
      </c>
      <c r="B849" s="21">
        <v>-5882440</v>
      </c>
    </row>
    <row r="850" spans="1:2" x14ac:dyDescent="0.25">
      <c r="A850" s="20" t="s">
        <v>9516</v>
      </c>
      <c r="B850" s="21">
        <v>377420</v>
      </c>
    </row>
    <row r="851" spans="1:2" x14ac:dyDescent="0.25">
      <c r="A851" s="20" t="s">
        <v>8600</v>
      </c>
      <c r="B851" s="21">
        <v>-10000000</v>
      </c>
    </row>
    <row r="852" spans="1:2" x14ac:dyDescent="0.25">
      <c r="A852" s="20" t="s">
        <v>9569</v>
      </c>
      <c r="B852" s="21">
        <v>105269</v>
      </c>
    </row>
    <row r="853" spans="1:2" x14ac:dyDescent="0.25">
      <c r="A853" s="20" t="s">
        <v>10277</v>
      </c>
      <c r="B853" s="21">
        <v>48622</v>
      </c>
    </row>
    <row r="854" spans="1:2" x14ac:dyDescent="0.25">
      <c r="A854" s="20" t="s">
        <v>5996</v>
      </c>
      <c r="B854" s="21">
        <v>26087161</v>
      </c>
    </row>
    <row r="855" spans="1:2" x14ac:dyDescent="0.25">
      <c r="A855" s="20" t="s">
        <v>5927</v>
      </c>
      <c r="B855" s="21">
        <v>308614948153600</v>
      </c>
    </row>
    <row r="856" spans="1:2" x14ac:dyDescent="0.25">
      <c r="A856" s="20" t="s">
        <v>7936</v>
      </c>
      <c r="B856" s="21">
        <v>8400000</v>
      </c>
    </row>
    <row r="857" spans="1:2" x14ac:dyDescent="0.25">
      <c r="A857" s="20" t="s">
        <v>6996</v>
      </c>
      <c r="B857" s="21">
        <v>-468168</v>
      </c>
    </row>
    <row r="858" spans="1:2" x14ac:dyDescent="0.25">
      <c r="A858" s="20" t="s">
        <v>7266</v>
      </c>
      <c r="B858" s="21">
        <v>-29000000</v>
      </c>
    </row>
    <row r="859" spans="1:2" x14ac:dyDescent="0.25">
      <c r="A859" s="20" t="s">
        <v>8156</v>
      </c>
      <c r="B859" s="21">
        <v>14302097</v>
      </c>
    </row>
    <row r="860" spans="1:2" x14ac:dyDescent="0.25">
      <c r="A860" s="20" t="s">
        <v>8194</v>
      </c>
      <c r="B860" s="21">
        <v>-2787583</v>
      </c>
    </row>
    <row r="861" spans="1:2" x14ac:dyDescent="0.25">
      <c r="A861" s="20" t="s">
        <v>6481</v>
      </c>
      <c r="B861" s="21">
        <v>31022333</v>
      </c>
    </row>
    <row r="862" spans="1:2" x14ac:dyDescent="0.25">
      <c r="A862" s="20" t="s">
        <v>7811</v>
      </c>
      <c r="B862" s="21">
        <v>-11945720</v>
      </c>
    </row>
    <row r="863" spans="1:2" x14ac:dyDescent="0.25">
      <c r="A863" s="20" t="s">
        <v>9828</v>
      </c>
      <c r="B863" s="21">
        <v>-1700000</v>
      </c>
    </row>
    <row r="864" spans="1:2" x14ac:dyDescent="0.25">
      <c r="A864" s="20" t="s">
        <v>6005</v>
      </c>
      <c r="B864" s="21">
        <v>1081498</v>
      </c>
    </row>
    <row r="865" spans="1:2" x14ac:dyDescent="0.25">
      <c r="A865" s="20" t="s">
        <v>6073</v>
      </c>
      <c r="B865" s="21">
        <v>0</v>
      </c>
    </row>
    <row r="866" spans="1:2" x14ac:dyDescent="0.25">
      <c r="A866" s="20" t="s">
        <v>5913</v>
      </c>
      <c r="B866" s="21">
        <v>10853835</v>
      </c>
    </row>
    <row r="867" spans="1:2" x14ac:dyDescent="0.25">
      <c r="A867" s="20" t="s">
        <v>6276</v>
      </c>
      <c r="B867" s="21">
        <v>15638743</v>
      </c>
    </row>
    <row r="868" spans="1:2" x14ac:dyDescent="0.25">
      <c r="A868" s="20" t="s">
        <v>9698</v>
      </c>
      <c r="B868" s="21">
        <v>0</v>
      </c>
    </row>
    <row r="869" spans="1:2" x14ac:dyDescent="0.25">
      <c r="A869" s="20" t="s">
        <v>7434</v>
      </c>
      <c r="B869" s="21">
        <v>41489425</v>
      </c>
    </row>
    <row r="870" spans="1:2" x14ac:dyDescent="0.25">
      <c r="A870" s="20" t="s">
        <v>9050</v>
      </c>
      <c r="B870" s="21">
        <v>-3628423</v>
      </c>
    </row>
    <row r="871" spans="1:2" x14ac:dyDescent="0.25">
      <c r="A871" s="20" t="s">
        <v>10211</v>
      </c>
      <c r="B871" s="21">
        <v>-70878</v>
      </c>
    </row>
    <row r="872" spans="1:2" x14ac:dyDescent="0.25">
      <c r="A872" s="20" t="s">
        <v>8271</v>
      </c>
      <c r="B872" s="21">
        <v>53856263</v>
      </c>
    </row>
    <row r="873" spans="1:2" x14ac:dyDescent="0.25">
      <c r="A873" s="20" t="s">
        <v>8140</v>
      </c>
      <c r="B873" s="21">
        <v>34886089</v>
      </c>
    </row>
    <row r="874" spans="1:2" x14ac:dyDescent="0.25">
      <c r="A874" s="20" t="s">
        <v>6904</v>
      </c>
      <c r="B874" s="21">
        <v>7867349</v>
      </c>
    </row>
    <row r="875" spans="1:2" x14ac:dyDescent="0.25">
      <c r="A875" s="20" t="s">
        <v>7724</v>
      </c>
      <c r="B875" s="21">
        <v>12051917</v>
      </c>
    </row>
    <row r="876" spans="1:2" x14ac:dyDescent="0.25">
      <c r="A876" s="20" t="s">
        <v>8559</v>
      </c>
      <c r="B876" s="21">
        <v>-10647214</v>
      </c>
    </row>
    <row r="877" spans="1:2" x14ac:dyDescent="0.25">
      <c r="A877" s="20" t="s">
        <v>6278</v>
      </c>
      <c r="B877" s="21">
        <v>15280058</v>
      </c>
    </row>
    <row r="878" spans="1:2" x14ac:dyDescent="0.25">
      <c r="A878" s="20" t="s">
        <v>8709</v>
      </c>
      <c r="B878" s="21">
        <v>756452</v>
      </c>
    </row>
    <row r="879" spans="1:2" x14ac:dyDescent="0.25">
      <c r="A879" s="20" t="s">
        <v>8534</v>
      </c>
      <c r="B879" s="21">
        <v>12978402</v>
      </c>
    </row>
    <row r="880" spans="1:2" x14ac:dyDescent="0.25">
      <c r="A880" s="20" t="s">
        <v>7168</v>
      </c>
      <c r="B880" s="21">
        <v>13337608</v>
      </c>
    </row>
    <row r="881" spans="1:2" x14ac:dyDescent="0.25">
      <c r="A881" s="20" t="s">
        <v>9954</v>
      </c>
      <c r="B881" s="21">
        <v>-1200000</v>
      </c>
    </row>
    <row r="882" spans="1:2" x14ac:dyDescent="0.25">
      <c r="A882" s="20" t="s">
        <v>10407</v>
      </c>
      <c r="B882" s="21">
        <v>-50000</v>
      </c>
    </row>
    <row r="883" spans="1:2" x14ac:dyDescent="0.25">
      <c r="A883" s="20" t="s">
        <v>8177</v>
      </c>
      <c r="B883" s="21">
        <v>5218921</v>
      </c>
    </row>
    <row r="884" spans="1:2" x14ac:dyDescent="0.25">
      <c r="A884" s="20" t="s">
        <v>6261</v>
      </c>
      <c r="B884" s="21">
        <v>49176215</v>
      </c>
    </row>
    <row r="885" spans="1:2" x14ac:dyDescent="0.25">
      <c r="A885" s="20" t="s">
        <v>6602</v>
      </c>
      <c r="B885" s="21">
        <v>12918501</v>
      </c>
    </row>
    <row r="886" spans="1:2" x14ac:dyDescent="0.25">
      <c r="A886" s="20" t="s">
        <v>7840</v>
      </c>
      <c r="B886" s="21">
        <v>-17754000</v>
      </c>
    </row>
    <row r="887" spans="1:2" x14ac:dyDescent="0.25">
      <c r="A887" s="20" t="s">
        <v>9712</v>
      </c>
      <c r="B887" s="21">
        <v>32522221</v>
      </c>
    </row>
    <row r="888" spans="1:2" x14ac:dyDescent="0.25">
      <c r="A888" s="20" t="s">
        <v>6626</v>
      </c>
      <c r="B888" s="21">
        <v>15786269</v>
      </c>
    </row>
    <row r="889" spans="1:2" x14ac:dyDescent="0.25">
      <c r="A889" s="20" t="s">
        <v>7449</v>
      </c>
      <c r="B889" s="21">
        <v>4604054</v>
      </c>
    </row>
    <row r="890" spans="1:2" x14ac:dyDescent="0.25">
      <c r="A890" s="20" t="s">
        <v>7095</v>
      </c>
      <c r="B890" s="21">
        <v>-29100030</v>
      </c>
    </row>
    <row r="891" spans="1:2" x14ac:dyDescent="0.25">
      <c r="A891" s="20" t="s">
        <v>7788</v>
      </c>
      <c r="B891" s="21">
        <v>-6369774</v>
      </c>
    </row>
    <row r="892" spans="1:2" x14ac:dyDescent="0.25">
      <c r="A892" s="20" t="s">
        <v>8457</v>
      </c>
      <c r="B892" s="21">
        <v>15829874</v>
      </c>
    </row>
    <row r="893" spans="1:2" x14ac:dyDescent="0.25">
      <c r="A893" s="20" t="s">
        <v>8680</v>
      </c>
      <c r="B893" s="21">
        <v>2309508696793104</v>
      </c>
    </row>
    <row r="894" spans="1:2" x14ac:dyDescent="0.25">
      <c r="A894" s="20" t="s">
        <v>8817</v>
      </c>
      <c r="B894" s="21">
        <v>32462438</v>
      </c>
    </row>
    <row r="895" spans="1:2" x14ac:dyDescent="0.25">
      <c r="A895" s="20" t="s">
        <v>8232</v>
      </c>
      <c r="B895" s="21">
        <v>-13045798</v>
      </c>
    </row>
    <row r="896" spans="1:2" x14ac:dyDescent="0.25">
      <c r="A896" s="20" t="s">
        <v>10189</v>
      </c>
      <c r="B896" s="21">
        <v>-3000000</v>
      </c>
    </row>
    <row r="897" spans="1:2" x14ac:dyDescent="0.25">
      <c r="A897" s="20" t="s">
        <v>6486</v>
      </c>
      <c r="B897" s="21">
        <v>34244877</v>
      </c>
    </row>
    <row r="898" spans="1:2" x14ac:dyDescent="0.25">
      <c r="A898" s="20" t="s">
        <v>8358</v>
      </c>
      <c r="B898" s="21">
        <v>2929123</v>
      </c>
    </row>
    <row r="899" spans="1:2" x14ac:dyDescent="0.25">
      <c r="A899" s="20" t="s">
        <v>10038</v>
      </c>
      <c r="B899" s="21">
        <v>-937520</v>
      </c>
    </row>
    <row r="900" spans="1:2" x14ac:dyDescent="0.25">
      <c r="A900" s="20" t="s">
        <v>9574</v>
      </c>
      <c r="B900" s="21">
        <v>0</v>
      </c>
    </row>
    <row r="901" spans="1:2" x14ac:dyDescent="0.25">
      <c r="A901" s="20" t="s">
        <v>6897</v>
      </c>
      <c r="B901" s="21">
        <v>74712885</v>
      </c>
    </row>
    <row r="902" spans="1:2" x14ac:dyDescent="0.25">
      <c r="A902" s="20" t="s">
        <v>9453</v>
      </c>
      <c r="B902" s="21">
        <v>10500000</v>
      </c>
    </row>
    <row r="903" spans="1:2" x14ac:dyDescent="0.25">
      <c r="A903" s="20" t="s">
        <v>5966</v>
      </c>
      <c r="B903" s="21">
        <v>64000000000000</v>
      </c>
    </row>
    <row r="904" spans="1:2" x14ac:dyDescent="0.25">
      <c r="A904" s="20" t="s">
        <v>10237</v>
      </c>
      <c r="B904" s="21">
        <v>-400000</v>
      </c>
    </row>
    <row r="905" spans="1:2" x14ac:dyDescent="0.25">
      <c r="A905" s="20" t="s">
        <v>9021</v>
      </c>
      <c r="B905" s="21">
        <v>-7000000</v>
      </c>
    </row>
    <row r="906" spans="1:2" x14ac:dyDescent="0.25">
      <c r="A906" s="20" t="s">
        <v>7101</v>
      </c>
      <c r="B906" s="21">
        <v>-17231467</v>
      </c>
    </row>
    <row r="907" spans="1:2" x14ac:dyDescent="0.25">
      <c r="A907" s="20" t="s">
        <v>6383</v>
      </c>
      <c r="B907" s="21">
        <v>38400000</v>
      </c>
    </row>
    <row r="908" spans="1:2" x14ac:dyDescent="0.25">
      <c r="A908" s="20" t="s">
        <v>8493</v>
      </c>
      <c r="B908" s="21">
        <v>-11858147</v>
      </c>
    </row>
    <row r="909" spans="1:2" x14ac:dyDescent="0.25">
      <c r="A909" s="20" t="s">
        <v>8268</v>
      </c>
      <c r="B909" s="21">
        <v>93506210</v>
      </c>
    </row>
    <row r="910" spans="1:2" x14ac:dyDescent="0.25">
      <c r="A910" s="20" t="s">
        <v>7463</v>
      </c>
      <c r="B910" s="21">
        <v>4440119</v>
      </c>
    </row>
    <row r="911" spans="1:2" x14ac:dyDescent="0.25">
      <c r="A911" s="20" t="s">
        <v>8808</v>
      </c>
      <c r="B911" s="21">
        <v>165835000</v>
      </c>
    </row>
    <row r="912" spans="1:2" x14ac:dyDescent="0.25">
      <c r="A912" s="20" t="s">
        <v>8294</v>
      </c>
      <c r="B912" s="21">
        <v>-360000</v>
      </c>
    </row>
    <row r="913" spans="1:2" x14ac:dyDescent="0.25">
      <c r="A913" s="20" t="s">
        <v>10146</v>
      </c>
      <c r="B913" s="21">
        <v>-750000</v>
      </c>
    </row>
    <row r="914" spans="1:2" x14ac:dyDescent="0.25">
      <c r="A914" s="20" t="s">
        <v>9138</v>
      </c>
      <c r="B914" s="21">
        <v>1409668</v>
      </c>
    </row>
    <row r="915" spans="1:2" x14ac:dyDescent="0.25">
      <c r="A915" s="20" t="s">
        <v>8430</v>
      </c>
      <c r="B915" s="21">
        <v>634468945236889</v>
      </c>
    </row>
    <row r="916" spans="1:2" x14ac:dyDescent="0.25">
      <c r="A916" s="20" t="s">
        <v>8111</v>
      </c>
      <c r="B916" s="21">
        <v>113067808</v>
      </c>
    </row>
    <row r="917" spans="1:2" x14ac:dyDescent="0.25">
      <c r="A917" s="20" t="s">
        <v>9952</v>
      </c>
      <c r="B917" s="21">
        <v>-1200000</v>
      </c>
    </row>
    <row r="918" spans="1:2" x14ac:dyDescent="0.25">
      <c r="A918" s="20" t="s">
        <v>8530</v>
      </c>
      <c r="B918" s="21">
        <v>27701895</v>
      </c>
    </row>
    <row r="919" spans="1:2" x14ac:dyDescent="0.25">
      <c r="A919" s="20" t="s">
        <v>7269</v>
      </c>
      <c r="B919" s="21">
        <v>-23100203</v>
      </c>
    </row>
    <row r="920" spans="1:2" x14ac:dyDescent="0.25">
      <c r="A920" s="20" t="s">
        <v>9982</v>
      </c>
      <c r="B920" s="21">
        <v>9042266</v>
      </c>
    </row>
    <row r="921" spans="1:2" x14ac:dyDescent="0.25">
      <c r="A921" s="20" t="s">
        <v>10094</v>
      </c>
      <c r="B921" s="21">
        <v>0</v>
      </c>
    </row>
    <row r="922" spans="1:2" x14ac:dyDescent="0.25">
      <c r="A922" s="20" t="s">
        <v>10286</v>
      </c>
      <c r="B922" s="21">
        <v>124220</v>
      </c>
    </row>
    <row r="923" spans="1:2" x14ac:dyDescent="0.25">
      <c r="A923" s="20" t="s">
        <v>6496</v>
      </c>
      <c r="B923" s="21">
        <v>8336565</v>
      </c>
    </row>
    <row r="924" spans="1:2" x14ac:dyDescent="0.25">
      <c r="A924" s="20" t="s">
        <v>6661</v>
      </c>
      <c r="B924" s="21">
        <v>-38434505</v>
      </c>
    </row>
    <row r="925" spans="1:2" x14ac:dyDescent="0.25">
      <c r="A925" s="20" t="s">
        <v>7002</v>
      </c>
      <c r="B925" s="21">
        <v>-15705099</v>
      </c>
    </row>
    <row r="926" spans="1:2" x14ac:dyDescent="0.25">
      <c r="A926" s="20" t="s">
        <v>5888</v>
      </c>
      <c r="B926" s="21">
        <v>-87000000</v>
      </c>
    </row>
    <row r="927" spans="1:2" x14ac:dyDescent="0.25">
      <c r="A927" s="20" t="s">
        <v>8500</v>
      </c>
      <c r="B927" s="21">
        <v>-7500000</v>
      </c>
    </row>
    <row r="928" spans="1:2" x14ac:dyDescent="0.25">
      <c r="A928" s="20" t="s">
        <v>8988</v>
      </c>
      <c r="B928" s="21">
        <v>455447</v>
      </c>
    </row>
    <row r="929" spans="1:2" x14ac:dyDescent="0.25">
      <c r="A929" s="20" t="s">
        <v>9472</v>
      </c>
      <c r="B929" s="21">
        <v>-3403207</v>
      </c>
    </row>
    <row r="930" spans="1:2" x14ac:dyDescent="0.25">
      <c r="A930" s="20" t="s">
        <v>9927</v>
      </c>
      <c r="B930" s="21">
        <v>-1420000</v>
      </c>
    </row>
    <row r="931" spans="1:2" x14ac:dyDescent="0.25">
      <c r="A931" s="20" t="s">
        <v>6013</v>
      </c>
      <c r="B931" s="21">
        <v>821997</v>
      </c>
    </row>
    <row r="932" spans="1:2" x14ac:dyDescent="0.25">
      <c r="A932" s="20" t="s">
        <v>9075</v>
      </c>
      <c r="B932" s="21">
        <v>7235267</v>
      </c>
    </row>
    <row r="933" spans="1:2" x14ac:dyDescent="0.25">
      <c r="A933" s="20" t="s">
        <v>6255</v>
      </c>
      <c r="B933" s="21">
        <v>44148781</v>
      </c>
    </row>
    <row r="934" spans="1:2" x14ac:dyDescent="0.25">
      <c r="A934" s="20" t="s">
        <v>6477</v>
      </c>
      <c r="B934" s="21">
        <v>100315155</v>
      </c>
    </row>
    <row r="935" spans="1:2" x14ac:dyDescent="0.25">
      <c r="A935" s="20" t="s">
        <v>9187</v>
      </c>
      <c r="B935" s="21">
        <v>22296514</v>
      </c>
    </row>
    <row r="936" spans="1:2" x14ac:dyDescent="0.25">
      <c r="A936" s="20" t="s">
        <v>8038</v>
      </c>
      <c r="B936" s="21">
        <v>-17000000</v>
      </c>
    </row>
    <row r="937" spans="1:2" x14ac:dyDescent="0.25">
      <c r="A937" s="20" t="s">
        <v>9573</v>
      </c>
      <c r="B937" s="21">
        <v>1007535</v>
      </c>
    </row>
    <row r="938" spans="1:2" x14ac:dyDescent="0.25">
      <c r="A938" s="20" t="s">
        <v>7461</v>
      </c>
      <c r="B938" s="21">
        <v>615792</v>
      </c>
    </row>
    <row r="939" spans="1:2" x14ac:dyDescent="0.25">
      <c r="A939" s="20" t="s">
        <v>8402</v>
      </c>
      <c r="B939" s="21">
        <v>-8642509</v>
      </c>
    </row>
    <row r="940" spans="1:2" x14ac:dyDescent="0.25">
      <c r="A940" s="20" t="s">
        <v>9674</v>
      </c>
      <c r="B940" s="21">
        <v>565592</v>
      </c>
    </row>
    <row r="941" spans="1:2" x14ac:dyDescent="0.25">
      <c r="A941" s="20" t="s">
        <v>7869</v>
      </c>
      <c r="B941" s="21">
        <v>162208848</v>
      </c>
    </row>
    <row r="942" spans="1:2" x14ac:dyDescent="0.25">
      <c r="A942" s="20" t="s">
        <v>8509</v>
      </c>
      <c r="B942" s="21">
        <v>-12000000</v>
      </c>
    </row>
    <row r="943" spans="1:2" x14ac:dyDescent="0.25">
      <c r="A943" s="20" t="s">
        <v>7540</v>
      </c>
      <c r="B943" s="21">
        <v>428490000000000</v>
      </c>
    </row>
    <row r="944" spans="1:2" x14ac:dyDescent="0.25">
      <c r="A944" s="20" t="s">
        <v>8674</v>
      </c>
      <c r="B944" s="21">
        <v>-4651683</v>
      </c>
    </row>
    <row r="945" spans="1:2" x14ac:dyDescent="0.25">
      <c r="A945" s="20" t="s">
        <v>5786</v>
      </c>
      <c r="B945" s="21">
        <v>-48844258</v>
      </c>
    </row>
    <row r="946" spans="1:2" x14ac:dyDescent="0.25">
      <c r="A946" s="20" t="s">
        <v>5995</v>
      </c>
      <c r="B946" s="21">
        <v>0</v>
      </c>
    </row>
    <row r="947" spans="1:2" x14ac:dyDescent="0.25">
      <c r="A947" s="20" t="s">
        <v>8985</v>
      </c>
      <c r="B947" s="21">
        <v>0</v>
      </c>
    </row>
    <row r="948" spans="1:2" x14ac:dyDescent="0.25">
      <c r="A948" s="20" t="s">
        <v>8207</v>
      </c>
      <c r="B948" s="21">
        <v>-5940412</v>
      </c>
    </row>
    <row r="949" spans="1:2" x14ac:dyDescent="0.25">
      <c r="A949" s="20" t="s">
        <v>7341</v>
      </c>
      <c r="B949" s="21">
        <v>-12662421</v>
      </c>
    </row>
    <row r="950" spans="1:2" x14ac:dyDescent="0.25">
      <c r="A950" s="20" t="s">
        <v>5676</v>
      </c>
      <c r="B950" s="21">
        <v>-20288322</v>
      </c>
    </row>
    <row r="951" spans="1:2" x14ac:dyDescent="0.25">
      <c r="A951" s="20" t="s">
        <v>6336</v>
      </c>
      <c r="B951" s="21">
        <v>-4527033</v>
      </c>
    </row>
    <row r="952" spans="1:2" x14ac:dyDescent="0.25">
      <c r="A952" s="20" t="s">
        <v>8950</v>
      </c>
      <c r="B952" s="21">
        <v>21131483</v>
      </c>
    </row>
    <row r="953" spans="1:2" x14ac:dyDescent="0.25">
      <c r="A953" s="20" t="s">
        <v>8568</v>
      </c>
      <c r="B953" s="21">
        <v>11560085</v>
      </c>
    </row>
    <row r="954" spans="1:2" x14ac:dyDescent="0.25">
      <c r="A954" s="20" t="s">
        <v>8495</v>
      </c>
      <c r="B954" s="21">
        <v>793352</v>
      </c>
    </row>
    <row r="955" spans="1:2" x14ac:dyDescent="0.25">
      <c r="A955" s="20" t="s">
        <v>7632</v>
      </c>
      <c r="B955" s="21">
        <v>-20000000</v>
      </c>
    </row>
    <row r="956" spans="1:2" x14ac:dyDescent="0.25">
      <c r="A956" s="20" t="s">
        <v>8464</v>
      </c>
      <c r="B956" s="21">
        <v>-2566866</v>
      </c>
    </row>
    <row r="957" spans="1:2" x14ac:dyDescent="0.25">
      <c r="A957" s="20" t="s">
        <v>7698</v>
      </c>
      <c r="B957" s="21">
        <v>28546578</v>
      </c>
    </row>
    <row r="958" spans="1:2" x14ac:dyDescent="0.25">
      <c r="A958" s="20" t="s">
        <v>6379</v>
      </c>
      <c r="B958" s="21">
        <v>43711404</v>
      </c>
    </row>
    <row r="959" spans="1:2" x14ac:dyDescent="0.25">
      <c r="A959" s="20" t="s">
        <v>9533</v>
      </c>
      <c r="B959" s="21">
        <v>8694528</v>
      </c>
    </row>
    <row r="960" spans="1:2" x14ac:dyDescent="0.25">
      <c r="A960" s="20" t="s">
        <v>10416</v>
      </c>
      <c r="B960" s="21">
        <v>-75000</v>
      </c>
    </row>
    <row r="961" spans="1:2" x14ac:dyDescent="0.25">
      <c r="A961" s="20" t="s">
        <v>7285</v>
      </c>
      <c r="B961" s="21">
        <v>1081464989353225</v>
      </c>
    </row>
    <row r="962" spans="1:2" x14ac:dyDescent="0.25">
      <c r="A962" s="20" t="s">
        <v>5625</v>
      </c>
      <c r="B962" s="21">
        <v>38543795</v>
      </c>
    </row>
    <row r="963" spans="1:2" x14ac:dyDescent="0.25">
      <c r="A963" s="20" t="s">
        <v>9482</v>
      </c>
      <c r="B963" s="21">
        <v>-3500000</v>
      </c>
    </row>
    <row r="964" spans="1:2" x14ac:dyDescent="0.25">
      <c r="A964" s="20" t="s">
        <v>7981</v>
      </c>
      <c r="B964" s="21">
        <v>12250000000000</v>
      </c>
    </row>
    <row r="965" spans="1:2" x14ac:dyDescent="0.25">
      <c r="A965" s="20" t="s">
        <v>9492</v>
      </c>
      <c r="B965" s="21">
        <v>-3400000</v>
      </c>
    </row>
    <row r="966" spans="1:2" x14ac:dyDescent="0.25">
      <c r="A966" s="20" t="s">
        <v>7743</v>
      </c>
      <c r="B966" s="21">
        <v>9975979</v>
      </c>
    </row>
    <row r="967" spans="1:2" x14ac:dyDescent="0.25">
      <c r="A967" s="20" t="s">
        <v>6029</v>
      </c>
      <c r="B967" s="21">
        <v>-47114435</v>
      </c>
    </row>
    <row r="968" spans="1:2" x14ac:dyDescent="0.25">
      <c r="A968" s="20" t="s">
        <v>9557</v>
      </c>
      <c r="B968" s="21">
        <v>-3000000</v>
      </c>
    </row>
    <row r="969" spans="1:2" x14ac:dyDescent="0.25">
      <c r="A969" s="20" t="s">
        <v>6262</v>
      </c>
      <c r="B969" s="21">
        <v>22670733</v>
      </c>
    </row>
    <row r="970" spans="1:2" x14ac:dyDescent="0.25">
      <c r="A970" s="20" t="s">
        <v>9018</v>
      </c>
      <c r="B970" s="21">
        <v>1093039</v>
      </c>
    </row>
    <row r="971" spans="1:2" x14ac:dyDescent="0.25">
      <c r="A971" s="20" t="s">
        <v>9276</v>
      </c>
      <c r="B971" s="21">
        <v>-5000000</v>
      </c>
    </row>
    <row r="972" spans="1:2" x14ac:dyDescent="0.25">
      <c r="A972" s="20" t="s">
        <v>7241</v>
      </c>
      <c r="B972" s="21">
        <v>-19119074</v>
      </c>
    </row>
    <row r="973" spans="1:2" x14ac:dyDescent="0.25">
      <c r="A973" s="20" t="s">
        <v>8290</v>
      </c>
      <c r="B973" s="21">
        <v>1062898</v>
      </c>
    </row>
    <row r="974" spans="1:2" x14ac:dyDescent="0.25">
      <c r="A974" s="20" t="s">
        <v>8529</v>
      </c>
      <c r="B974" s="21">
        <v>28025000</v>
      </c>
    </row>
    <row r="975" spans="1:2" x14ac:dyDescent="0.25">
      <c r="A975" s="20" t="s">
        <v>9958</v>
      </c>
      <c r="B975" s="21">
        <v>-689380</v>
      </c>
    </row>
    <row r="976" spans="1:2" x14ac:dyDescent="0.25">
      <c r="A976" s="20" t="s">
        <v>8047</v>
      </c>
      <c r="B976" s="21">
        <v>79460116</v>
      </c>
    </row>
    <row r="977" spans="1:2" x14ac:dyDescent="0.25">
      <c r="A977" s="20" t="s">
        <v>10105</v>
      </c>
      <c r="B977" s="21">
        <v>-758291</v>
      </c>
    </row>
    <row r="978" spans="1:2" x14ac:dyDescent="0.25">
      <c r="A978" s="20" t="s">
        <v>9122</v>
      </c>
      <c r="B978" s="21">
        <v>-11934196</v>
      </c>
    </row>
    <row r="979" spans="1:2" x14ac:dyDescent="0.25">
      <c r="A979" s="20" t="s">
        <v>9818</v>
      </c>
      <c r="B979" s="21">
        <v>0</v>
      </c>
    </row>
    <row r="980" spans="1:2" x14ac:dyDescent="0.25">
      <c r="A980" s="20" t="s">
        <v>9548</v>
      </c>
      <c r="B980" s="21">
        <v>-15000000</v>
      </c>
    </row>
    <row r="981" spans="1:2" x14ac:dyDescent="0.25">
      <c r="A981" s="20" t="s">
        <v>6345</v>
      </c>
      <c r="B981" s="21">
        <v>305024263</v>
      </c>
    </row>
    <row r="982" spans="1:2" x14ac:dyDescent="0.25">
      <c r="A982" s="20" t="s">
        <v>9307</v>
      </c>
      <c r="B982" s="21">
        <v>1340891</v>
      </c>
    </row>
    <row r="983" spans="1:2" x14ac:dyDescent="0.25">
      <c r="A983" s="20" t="s">
        <v>7473</v>
      </c>
      <c r="B983" s="21">
        <v>55014842</v>
      </c>
    </row>
    <row r="984" spans="1:2" x14ac:dyDescent="0.25">
      <c r="A984" s="20" t="s">
        <v>8902</v>
      </c>
      <c r="B984" s="21">
        <v>-49976894</v>
      </c>
    </row>
    <row r="985" spans="1:2" x14ac:dyDescent="0.25">
      <c r="A985" s="20" t="s">
        <v>7652</v>
      </c>
      <c r="B985" s="21">
        <v>176665539856</v>
      </c>
    </row>
    <row r="986" spans="1:2" x14ac:dyDescent="0.25">
      <c r="A986" s="20" t="s">
        <v>6393</v>
      </c>
      <c r="B986" s="21">
        <v>3422650</v>
      </c>
    </row>
    <row r="987" spans="1:2" x14ac:dyDescent="0.25">
      <c r="A987" s="20" t="s">
        <v>10280</v>
      </c>
      <c r="B987" s="21">
        <v>-290000</v>
      </c>
    </row>
    <row r="988" spans="1:2" x14ac:dyDescent="0.25">
      <c r="A988" s="20" t="s">
        <v>10270</v>
      </c>
      <c r="B988" s="21">
        <v>-300000</v>
      </c>
    </row>
    <row r="989" spans="1:2" x14ac:dyDescent="0.25">
      <c r="A989" s="20" t="s">
        <v>6213</v>
      </c>
      <c r="B989" s="21">
        <v>-8935090</v>
      </c>
    </row>
    <row r="990" spans="1:2" x14ac:dyDescent="0.25">
      <c r="A990" s="20" t="s">
        <v>7806</v>
      </c>
      <c r="B990" s="21">
        <v>-10474724</v>
      </c>
    </row>
    <row r="991" spans="1:2" x14ac:dyDescent="0.25">
      <c r="A991" s="20" t="s">
        <v>6561</v>
      </c>
      <c r="B991" s="21">
        <v>-46644185</v>
      </c>
    </row>
    <row r="992" spans="1:2" x14ac:dyDescent="0.25">
      <c r="A992" s="20" t="s">
        <v>10177</v>
      </c>
      <c r="B992" s="21">
        <v>-348611</v>
      </c>
    </row>
    <row r="993" spans="1:2" x14ac:dyDescent="0.25">
      <c r="A993" s="20" t="s">
        <v>6458</v>
      </c>
      <c r="B993" s="21">
        <v>35092918</v>
      </c>
    </row>
    <row r="994" spans="1:2" x14ac:dyDescent="0.25">
      <c r="A994" s="20" t="s">
        <v>7801</v>
      </c>
      <c r="B994" s="21">
        <v>-9430929</v>
      </c>
    </row>
    <row r="995" spans="1:2" x14ac:dyDescent="0.25">
      <c r="A995" s="20" t="s">
        <v>9268</v>
      </c>
      <c r="B995" s="21">
        <v>-5000000</v>
      </c>
    </row>
    <row r="996" spans="1:2" x14ac:dyDescent="0.25">
      <c r="A996" s="20" t="s">
        <v>6274</v>
      </c>
      <c r="B996" s="21">
        <v>13648142</v>
      </c>
    </row>
    <row r="997" spans="1:2" x14ac:dyDescent="0.25">
      <c r="A997" s="20" t="s">
        <v>5981</v>
      </c>
      <c r="B997" s="21">
        <v>65459099</v>
      </c>
    </row>
    <row r="998" spans="1:2" x14ac:dyDescent="0.25">
      <c r="A998" s="20" t="s">
        <v>6659</v>
      </c>
      <c r="B998" s="21">
        <v>-33853591</v>
      </c>
    </row>
    <row r="999" spans="1:2" x14ac:dyDescent="0.25">
      <c r="A999" s="20" t="s">
        <v>9913</v>
      </c>
      <c r="B999" s="21">
        <v>-1750000</v>
      </c>
    </row>
    <row r="1000" spans="1:2" x14ac:dyDescent="0.25">
      <c r="A1000" s="20" t="s">
        <v>9441</v>
      </c>
      <c r="B1000" s="21">
        <v>-3462394</v>
      </c>
    </row>
    <row r="1001" spans="1:2" x14ac:dyDescent="0.25">
      <c r="A1001" s="20" t="s">
        <v>6556</v>
      </c>
      <c r="B1001" s="21">
        <v>0</v>
      </c>
    </row>
    <row r="1002" spans="1:2" x14ac:dyDescent="0.25">
      <c r="A1002" s="20" t="s">
        <v>8953</v>
      </c>
      <c r="B1002" s="21">
        <v>31973840</v>
      </c>
    </row>
    <row r="1003" spans="1:2" x14ac:dyDescent="0.25">
      <c r="A1003" s="20" t="s">
        <v>8321</v>
      </c>
      <c r="B1003" s="21">
        <v>199892150649</v>
      </c>
    </row>
    <row r="1004" spans="1:2" x14ac:dyDescent="0.25">
      <c r="A1004" s="20" t="s">
        <v>8366</v>
      </c>
      <c r="B1004" s="21">
        <v>0</v>
      </c>
    </row>
    <row r="1005" spans="1:2" x14ac:dyDescent="0.25">
      <c r="A1005" s="20" t="s">
        <v>6846</v>
      </c>
      <c r="B1005" s="21">
        <v>-39488080</v>
      </c>
    </row>
    <row r="1006" spans="1:2" x14ac:dyDescent="0.25">
      <c r="A1006" s="20" t="s">
        <v>7203</v>
      </c>
      <c r="B1006" s="21">
        <v>523568</v>
      </c>
    </row>
    <row r="1007" spans="1:2" x14ac:dyDescent="0.25">
      <c r="A1007" s="20" t="s">
        <v>7618</v>
      </c>
      <c r="B1007" s="21">
        <v>4659817</v>
      </c>
    </row>
    <row r="1008" spans="1:2" x14ac:dyDescent="0.25">
      <c r="A1008" s="20" t="s">
        <v>8196</v>
      </c>
      <c r="B1008" s="21">
        <v>-6662701</v>
      </c>
    </row>
    <row r="1009" spans="1:2" x14ac:dyDescent="0.25">
      <c r="A1009" s="20" t="s">
        <v>9586</v>
      </c>
      <c r="B1009" s="21">
        <v>-3000000</v>
      </c>
    </row>
    <row r="1010" spans="1:2" x14ac:dyDescent="0.25">
      <c r="A1010" s="20" t="s">
        <v>9993</v>
      </c>
      <c r="B1010" s="21">
        <v>-1100000</v>
      </c>
    </row>
    <row r="1011" spans="1:2" x14ac:dyDescent="0.25">
      <c r="A1011" s="20" t="s">
        <v>7614</v>
      </c>
      <c r="B1011" s="21">
        <v>14020063</v>
      </c>
    </row>
    <row r="1012" spans="1:2" x14ac:dyDescent="0.25">
      <c r="A1012" s="20" t="s">
        <v>9267</v>
      </c>
      <c r="B1012" s="21">
        <v>-1900853</v>
      </c>
    </row>
    <row r="1013" spans="1:2" x14ac:dyDescent="0.25">
      <c r="A1013" s="20" t="s">
        <v>9435</v>
      </c>
      <c r="B1013" s="21">
        <v>-3856347</v>
      </c>
    </row>
    <row r="1014" spans="1:2" x14ac:dyDescent="0.25">
      <c r="A1014" s="20" t="s">
        <v>8957</v>
      </c>
      <c r="B1014" s="21">
        <v>18625110</v>
      </c>
    </row>
    <row r="1015" spans="1:2" x14ac:dyDescent="0.25">
      <c r="A1015" s="20" t="s">
        <v>6057</v>
      </c>
      <c r="B1015" s="21">
        <v>292049635</v>
      </c>
    </row>
    <row r="1016" spans="1:2" x14ac:dyDescent="0.25">
      <c r="A1016" s="20" t="s">
        <v>6168</v>
      </c>
      <c r="B1016" s="21">
        <v>182501645</v>
      </c>
    </row>
    <row r="1017" spans="1:2" x14ac:dyDescent="0.25">
      <c r="A1017" s="20" t="s">
        <v>10123</v>
      </c>
      <c r="B1017" s="21">
        <v>0</v>
      </c>
    </row>
    <row r="1018" spans="1:2" x14ac:dyDescent="0.25">
      <c r="A1018" s="20" t="s">
        <v>10188</v>
      </c>
      <c r="B1018" s="21">
        <v>-498668</v>
      </c>
    </row>
    <row r="1019" spans="1:2" x14ac:dyDescent="0.25">
      <c r="A1019" s="20" t="s">
        <v>8768</v>
      </c>
      <c r="B1019" s="21">
        <v>-10000000</v>
      </c>
    </row>
    <row r="1020" spans="1:2" x14ac:dyDescent="0.25">
      <c r="A1020" s="20" t="s">
        <v>10101</v>
      </c>
      <c r="B1020" s="21">
        <v>-655417</v>
      </c>
    </row>
    <row r="1021" spans="1:2" x14ac:dyDescent="0.25">
      <c r="A1021" s="20" t="s">
        <v>8084</v>
      </c>
      <c r="B1021" s="21">
        <v>-10806975</v>
      </c>
    </row>
    <row r="1022" spans="1:2" x14ac:dyDescent="0.25">
      <c r="A1022" s="20" t="s">
        <v>7617</v>
      </c>
      <c r="B1022" s="21">
        <v>264487</v>
      </c>
    </row>
    <row r="1023" spans="1:2" x14ac:dyDescent="0.25">
      <c r="A1023" s="20" t="s">
        <v>7911</v>
      </c>
      <c r="B1023" s="21">
        <v>48535067</v>
      </c>
    </row>
    <row r="1024" spans="1:2" x14ac:dyDescent="0.25">
      <c r="A1024" s="20" t="s">
        <v>8667</v>
      </c>
      <c r="B1024" s="21">
        <v>-3955382</v>
      </c>
    </row>
    <row r="1025" spans="1:2" x14ac:dyDescent="0.25">
      <c r="A1025" s="20" t="s">
        <v>8602</v>
      </c>
      <c r="B1025" s="21">
        <v>23583175</v>
      </c>
    </row>
    <row r="1026" spans="1:2" x14ac:dyDescent="0.25">
      <c r="A1026" s="20" t="s">
        <v>8964</v>
      </c>
      <c r="B1026" s="21">
        <v>8818967</v>
      </c>
    </row>
    <row r="1027" spans="1:2" x14ac:dyDescent="0.25">
      <c r="A1027" s="20" t="s">
        <v>10210</v>
      </c>
      <c r="B1027" s="21">
        <v>-500000</v>
      </c>
    </row>
    <row r="1028" spans="1:2" x14ac:dyDescent="0.25">
      <c r="A1028" s="20" t="s">
        <v>8944</v>
      </c>
      <c r="B1028" s="21">
        <v>36600000</v>
      </c>
    </row>
    <row r="1029" spans="1:2" x14ac:dyDescent="0.25">
      <c r="A1029" s="20" t="s">
        <v>9144</v>
      </c>
      <c r="B1029" s="21">
        <v>44882128</v>
      </c>
    </row>
    <row r="1030" spans="1:2" x14ac:dyDescent="0.25">
      <c r="A1030" s="20" t="s">
        <v>7621</v>
      </c>
      <c r="B1030" s="21">
        <v>27002815</v>
      </c>
    </row>
    <row r="1031" spans="1:2" x14ac:dyDescent="0.25">
      <c r="A1031" s="20" t="s">
        <v>7918</v>
      </c>
      <c r="B1031" s="21">
        <v>31691009</v>
      </c>
    </row>
    <row r="1032" spans="1:2" x14ac:dyDescent="0.25">
      <c r="A1032" s="20" t="s">
        <v>8122</v>
      </c>
      <c r="B1032" s="21">
        <v>49001297</v>
      </c>
    </row>
    <row r="1033" spans="1:2" x14ac:dyDescent="0.25">
      <c r="A1033" s="20" t="s">
        <v>9616</v>
      </c>
      <c r="B1033" s="21">
        <v>-1047380</v>
      </c>
    </row>
    <row r="1034" spans="1:2" x14ac:dyDescent="0.25">
      <c r="A1034" s="20" t="s">
        <v>6590</v>
      </c>
      <c r="B1034" s="21">
        <v>3738726</v>
      </c>
    </row>
    <row r="1035" spans="1:2" x14ac:dyDescent="0.25">
      <c r="A1035" s="20" t="s">
        <v>8365</v>
      </c>
      <c r="B1035" s="21">
        <v>-6758303</v>
      </c>
    </row>
    <row r="1036" spans="1:2" x14ac:dyDescent="0.25">
      <c r="A1036" s="20" t="s">
        <v>8012</v>
      </c>
      <c r="B1036" s="21">
        <v>5734486</v>
      </c>
    </row>
    <row r="1037" spans="1:2" x14ac:dyDescent="0.25">
      <c r="A1037" s="20" t="s">
        <v>6355</v>
      </c>
      <c r="B1037" s="21">
        <v>-28419913</v>
      </c>
    </row>
    <row r="1038" spans="1:2" x14ac:dyDescent="0.25">
      <c r="A1038" s="20" t="s">
        <v>5690</v>
      </c>
      <c r="B1038" s="21">
        <v>18201106</v>
      </c>
    </row>
    <row r="1039" spans="1:2" x14ac:dyDescent="0.25">
      <c r="A1039" s="20" t="s">
        <v>6126</v>
      </c>
      <c r="B1039" s="21">
        <v>47541000</v>
      </c>
    </row>
    <row r="1040" spans="1:2" x14ac:dyDescent="0.25">
      <c r="A1040" s="20" t="s">
        <v>5903</v>
      </c>
      <c r="B1040" s="21">
        <v>10012500</v>
      </c>
    </row>
    <row r="1041" spans="1:2" x14ac:dyDescent="0.25">
      <c r="A1041" s="20" t="s">
        <v>7280</v>
      </c>
      <c r="B1041" s="21">
        <v>53350242</v>
      </c>
    </row>
    <row r="1042" spans="1:2" x14ac:dyDescent="0.25">
      <c r="A1042" s="20" t="s">
        <v>9229</v>
      </c>
      <c r="B1042" s="21">
        <v>4628751</v>
      </c>
    </row>
    <row r="1043" spans="1:2" x14ac:dyDescent="0.25">
      <c r="A1043" s="20" t="s">
        <v>9845</v>
      </c>
      <c r="B1043" s="21">
        <v>-69870681</v>
      </c>
    </row>
    <row r="1044" spans="1:2" x14ac:dyDescent="0.25">
      <c r="A1044" s="20" t="s">
        <v>9218</v>
      </c>
      <c r="B1044" s="21">
        <v>9100000</v>
      </c>
    </row>
    <row r="1045" spans="1:2" x14ac:dyDescent="0.25">
      <c r="A1045" s="20" t="s">
        <v>6177</v>
      </c>
      <c r="B1045" s="21">
        <v>72980108</v>
      </c>
    </row>
    <row r="1046" spans="1:2" x14ac:dyDescent="0.25">
      <c r="A1046" s="20" t="s">
        <v>9743</v>
      </c>
      <c r="B1046" s="21">
        <v>110000</v>
      </c>
    </row>
    <row r="1047" spans="1:2" x14ac:dyDescent="0.25">
      <c r="A1047" s="20" t="s">
        <v>5738</v>
      </c>
      <c r="B1047" s="21">
        <v>10248063</v>
      </c>
    </row>
    <row r="1048" spans="1:2" x14ac:dyDescent="0.25">
      <c r="A1048" s="20" t="s">
        <v>8516</v>
      </c>
      <c r="B1048" s="21">
        <v>24037564</v>
      </c>
    </row>
    <row r="1049" spans="1:2" x14ac:dyDescent="0.25">
      <c r="A1049" s="20" t="s">
        <v>8656</v>
      </c>
      <c r="B1049" s="21">
        <v>-1888640</v>
      </c>
    </row>
    <row r="1050" spans="1:2" x14ac:dyDescent="0.25">
      <c r="A1050" s="20" t="s">
        <v>8363</v>
      </c>
      <c r="B1050" s="21">
        <v>-3024316</v>
      </c>
    </row>
    <row r="1051" spans="1:2" x14ac:dyDescent="0.25">
      <c r="A1051" s="20" t="s">
        <v>7782</v>
      </c>
      <c r="B1051" s="21">
        <v>-10825346</v>
      </c>
    </row>
    <row r="1052" spans="1:2" x14ac:dyDescent="0.25">
      <c r="A1052" s="20" t="s">
        <v>6386</v>
      </c>
      <c r="B1052" s="21">
        <v>28000000</v>
      </c>
    </row>
    <row r="1053" spans="1:2" x14ac:dyDescent="0.25">
      <c r="A1053" s="20" t="s">
        <v>7127</v>
      </c>
      <c r="B1053" s="21">
        <v>85646235</v>
      </c>
    </row>
    <row r="1054" spans="1:2" x14ac:dyDescent="0.25">
      <c r="A1054" s="20" t="s">
        <v>8237</v>
      </c>
      <c r="B1054" s="21">
        <v>-10802214</v>
      </c>
    </row>
    <row r="1055" spans="1:2" x14ac:dyDescent="0.25">
      <c r="A1055" s="20" t="s">
        <v>6849</v>
      </c>
      <c r="B1055" s="21">
        <v>3606023037129241</v>
      </c>
    </row>
    <row r="1056" spans="1:2" x14ac:dyDescent="0.25">
      <c r="A1056" s="20" t="s">
        <v>8178</v>
      </c>
      <c r="B1056" s="21">
        <v>2411331</v>
      </c>
    </row>
    <row r="1057" spans="1:2" x14ac:dyDescent="0.25">
      <c r="A1057" s="20" t="s">
        <v>5949</v>
      </c>
      <c r="B1057" s="21">
        <v>65832203</v>
      </c>
    </row>
    <row r="1058" spans="1:2" x14ac:dyDescent="0.25">
      <c r="A1058" s="20" t="s">
        <v>7330</v>
      </c>
      <c r="B1058" s="21">
        <v>42586544</v>
      </c>
    </row>
    <row r="1059" spans="1:2" x14ac:dyDescent="0.25">
      <c r="A1059" s="20" t="s">
        <v>5835</v>
      </c>
      <c r="B1059" s="21">
        <v>62804648</v>
      </c>
    </row>
    <row r="1060" spans="1:2" x14ac:dyDescent="0.25">
      <c r="A1060" s="20" t="s">
        <v>9154</v>
      </c>
      <c r="B1060" s="21">
        <v>21045445</v>
      </c>
    </row>
    <row r="1061" spans="1:2" x14ac:dyDescent="0.25">
      <c r="A1061" s="20" t="s">
        <v>9684</v>
      </c>
      <c r="B1061" s="21">
        <v>10685267</v>
      </c>
    </row>
    <row r="1062" spans="1:2" x14ac:dyDescent="0.25">
      <c r="A1062" s="20" t="s">
        <v>7247</v>
      </c>
      <c r="B1062" s="21">
        <v>-20519686</v>
      </c>
    </row>
    <row r="1063" spans="1:2" x14ac:dyDescent="0.25">
      <c r="A1063" s="20" t="s">
        <v>10059</v>
      </c>
      <c r="B1063" s="21">
        <v>-1000000</v>
      </c>
    </row>
    <row r="1064" spans="1:2" x14ac:dyDescent="0.25">
      <c r="A1064" s="20" t="s">
        <v>6116</v>
      </c>
      <c r="B1064" s="21">
        <v>72656464</v>
      </c>
    </row>
    <row r="1065" spans="1:2" x14ac:dyDescent="0.25">
      <c r="A1065" s="20" t="s">
        <v>8517</v>
      </c>
      <c r="B1065" s="21">
        <v>100722000</v>
      </c>
    </row>
    <row r="1066" spans="1:2" x14ac:dyDescent="0.25">
      <c r="A1066" s="20" t="s">
        <v>7121</v>
      </c>
      <c r="B1066" s="21">
        <v>8897030558661184</v>
      </c>
    </row>
    <row r="1067" spans="1:2" x14ac:dyDescent="0.25">
      <c r="A1067" s="20" t="s">
        <v>8608</v>
      </c>
      <c r="B1067" s="21">
        <v>20651422</v>
      </c>
    </row>
    <row r="1068" spans="1:2" x14ac:dyDescent="0.25">
      <c r="A1068" s="20" t="s">
        <v>10252</v>
      </c>
      <c r="B1068" s="21">
        <v>110197</v>
      </c>
    </row>
    <row r="1069" spans="1:2" x14ac:dyDescent="0.25">
      <c r="A1069" s="20" t="s">
        <v>10222</v>
      </c>
      <c r="B1069" s="21">
        <v>1293295</v>
      </c>
    </row>
    <row r="1070" spans="1:2" x14ac:dyDescent="0.25">
      <c r="A1070" s="20" t="s">
        <v>6915</v>
      </c>
      <c r="B1070" s="21">
        <v>6019483</v>
      </c>
    </row>
    <row r="1071" spans="1:2" x14ac:dyDescent="0.25">
      <c r="A1071" s="20" t="s">
        <v>6906</v>
      </c>
      <c r="B1071" s="21">
        <v>35279690</v>
      </c>
    </row>
    <row r="1072" spans="1:2" x14ac:dyDescent="0.25">
      <c r="A1072" s="20" t="s">
        <v>9085</v>
      </c>
      <c r="B1072" s="21">
        <v>1518876</v>
      </c>
    </row>
    <row r="1073" spans="1:2" x14ac:dyDescent="0.25">
      <c r="A1073" s="20" t="s">
        <v>9003</v>
      </c>
      <c r="B1073" s="21">
        <v>518134</v>
      </c>
    </row>
    <row r="1074" spans="1:2" x14ac:dyDescent="0.25">
      <c r="A1074" s="20" t="s">
        <v>6437</v>
      </c>
      <c r="B1074" s="21">
        <v>-7792888</v>
      </c>
    </row>
    <row r="1075" spans="1:2" x14ac:dyDescent="0.25">
      <c r="A1075" s="20" t="s">
        <v>6557</v>
      </c>
      <c r="B1075" s="21">
        <v>-39862768</v>
      </c>
    </row>
    <row r="1076" spans="1:2" x14ac:dyDescent="0.25">
      <c r="A1076" s="20" t="s">
        <v>9146</v>
      </c>
      <c r="B1076" s="21">
        <v>21475193</v>
      </c>
    </row>
    <row r="1077" spans="1:2" x14ac:dyDescent="0.25">
      <c r="A1077" s="20" t="s">
        <v>7471</v>
      </c>
      <c r="B1077" s="21">
        <v>-2800000</v>
      </c>
    </row>
    <row r="1078" spans="1:2" x14ac:dyDescent="0.25">
      <c r="A1078" s="20" t="s">
        <v>9121</v>
      </c>
      <c r="B1078" s="21">
        <v>0</v>
      </c>
    </row>
    <row r="1079" spans="1:2" x14ac:dyDescent="0.25">
      <c r="A1079" s="20" t="s">
        <v>10117</v>
      </c>
      <c r="B1079" s="21">
        <v>-881622</v>
      </c>
    </row>
    <row r="1080" spans="1:2" x14ac:dyDescent="0.25">
      <c r="A1080" s="20" t="s">
        <v>6965</v>
      </c>
      <c r="B1080" s="21">
        <v>6954997</v>
      </c>
    </row>
    <row r="1081" spans="1:2" x14ac:dyDescent="0.25">
      <c r="A1081" s="20" t="s">
        <v>9325</v>
      </c>
      <c r="B1081" s="21">
        <v>-3772117</v>
      </c>
    </row>
    <row r="1082" spans="1:2" x14ac:dyDescent="0.25">
      <c r="A1082" s="20" t="s">
        <v>9622</v>
      </c>
      <c r="B1082" s="21">
        <v>-2686585</v>
      </c>
    </row>
    <row r="1083" spans="1:2" x14ac:dyDescent="0.25">
      <c r="A1083" s="20" t="s">
        <v>7475</v>
      </c>
      <c r="B1083" s="21">
        <v>-957510</v>
      </c>
    </row>
    <row r="1084" spans="1:2" x14ac:dyDescent="0.25">
      <c r="A1084" s="20" t="s">
        <v>6498</v>
      </c>
      <c r="B1084" s="21">
        <v>4997476</v>
      </c>
    </row>
    <row r="1085" spans="1:2" x14ac:dyDescent="0.25">
      <c r="A1085" s="20" t="s">
        <v>7814</v>
      </c>
      <c r="B1085" s="21">
        <v>-12617007</v>
      </c>
    </row>
    <row r="1086" spans="1:2" x14ac:dyDescent="0.25">
      <c r="A1086" s="20" t="s">
        <v>6149</v>
      </c>
      <c r="B1086" s="21">
        <v>-31968750</v>
      </c>
    </row>
    <row r="1087" spans="1:2" x14ac:dyDescent="0.25">
      <c r="A1087" s="20" t="s">
        <v>7064</v>
      </c>
      <c r="B1087" s="21">
        <v>-19044575</v>
      </c>
    </row>
    <row r="1088" spans="1:2" x14ac:dyDescent="0.25">
      <c r="A1088" s="20" t="s">
        <v>8968</v>
      </c>
      <c r="B1088" s="21">
        <v>10474107</v>
      </c>
    </row>
    <row r="1089" spans="1:2" x14ac:dyDescent="0.25">
      <c r="A1089" s="20" t="s">
        <v>8065</v>
      </c>
      <c r="B1089" s="21">
        <v>15102717</v>
      </c>
    </row>
    <row r="1090" spans="1:2" x14ac:dyDescent="0.25">
      <c r="A1090" s="20" t="s">
        <v>6719</v>
      </c>
      <c r="B1090" s="21">
        <v>46735231</v>
      </c>
    </row>
    <row r="1091" spans="1:2" x14ac:dyDescent="0.25">
      <c r="A1091" s="20" t="s">
        <v>7556</v>
      </c>
      <c r="B1091" s="21">
        <v>-23979782</v>
      </c>
    </row>
    <row r="1092" spans="1:2" x14ac:dyDescent="0.25">
      <c r="A1092" s="20" t="s">
        <v>7721</v>
      </c>
      <c r="B1092" s="21">
        <v>13422556</v>
      </c>
    </row>
    <row r="1093" spans="1:2" x14ac:dyDescent="0.25">
      <c r="A1093" s="20" t="s">
        <v>9196</v>
      </c>
      <c r="B1093" s="21">
        <v>14421271</v>
      </c>
    </row>
    <row r="1094" spans="1:2" x14ac:dyDescent="0.25">
      <c r="A1094" s="20" t="s">
        <v>9943</v>
      </c>
      <c r="B1094" s="21">
        <v>-1141064</v>
      </c>
    </row>
    <row r="1095" spans="1:2" x14ac:dyDescent="0.25">
      <c r="A1095" s="20" t="s">
        <v>9437</v>
      </c>
      <c r="B1095" s="21">
        <v>0</v>
      </c>
    </row>
    <row r="1096" spans="1:2" x14ac:dyDescent="0.25">
      <c r="A1096" s="20" t="s">
        <v>8891</v>
      </c>
      <c r="B1096" s="21">
        <v>-7431305</v>
      </c>
    </row>
    <row r="1097" spans="1:2" x14ac:dyDescent="0.25">
      <c r="A1097" s="20" t="s">
        <v>10424</v>
      </c>
      <c r="B1097" s="21">
        <v>9609</v>
      </c>
    </row>
    <row r="1098" spans="1:2" x14ac:dyDescent="0.25">
      <c r="A1098" s="20" t="s">
        <v>7142</v>
      </c>
      <c r="B1098" s="21">
        <v>34172251</v>
      </c>
    </row>
    <row r="1099" spans="1:2" x14ac:dyDescent="0.25">
      <c r="A1099" s="20" t="s">
        <v>8775</v>
      </c>
      <c r="B1099" s="21">
        <v>11035310</v>
      </c>
    </row>
    <row r="1100" spans="1:2" x14ac:dyDescent="0.25">
      <c r="A1100" s="20" t="s">
        <v>8326</v>
      </c>
      <c r="B1100" s="21">
        <v>-7998060</v>
      </c>
    </row>
    <row r="1101" spans="1:2" x14ac:dyDescent="0.25">
      <c r="A1101" s="20" t="s">
        <v>6108</v>
      </c>
      <c r="B1101" s="21">
        <v>40950721</v>
      </c>
    </row>
    <row r="1102" spans="1:2" x14ac:dyDescent="0.25">
      <c r="A1102" s="20" t="s">
        <v>9978</v>
      </c>
      <c r="B1102" s="21">
        <v>14967035</v>
      </c>
    </row>
    <row r="1103" spans="1:2" x14ac:dyDescent="0.25">
      <c r="A1103" s="20" t="s">
        <v>9807</v>
      </c>
      <c r="B1103" s="21">
        <v>-1800000</v>
      </c>
    </row>
    <row r="1104" spans="1:2" x14ac:dyDescent="0.25">
      <c r="A1104" s="20" t="s">
        <v>7300</v>
      </c>
      <c r="B1104" s="21">
        <v>5000377</v>
      </c>
    </row>
    <row r="1105" spans="1:2" x14ac:dyDescent="0.25">
      <c r="A1105" s="20" t="s">
        <v>6143</v>
      </c>
      <c r="B1105" s="21">
        <v>-14057170</v>
      </c>
    </row>
    <row r="1106" spans="1:2" x14ac:dyDescent="0.25">
      <c r="A1106" s="20" t="s">
        <v>9962</v>
      </c>
      <c r="B1106" s="21">
        <v>-1560341</v>
      </c>
    </row>
    <row r="1107" spans="1:2" x14ac:dyDescent="0.25">
      <c r="A1107" s="20" t="s">
        <v>7495</v>
      </c>
      <c r="B1107" s="21">
        <v>3831145</v>
      </c>
    </row>
    <row r="1108" spans="1:2" x14ac:dyDescent="0.25">
      <c r="A1108" s="20" t="s">
        <v>7172</v>
      </c>
      <c r="B1108" s="21">
        <v>12057340</v>
      </c>
    </row>
    <row r="1109" spans="1:2" x14ac:dyDescent="0.25">
      <c r="A1109" s="20" t="s">
        <v>6234</v>
      </c>
      <c r="B1109" s="21">
        <v>-64927587</v>
      </c>
    </row>
    <row r="1110" spans="1:2" x14ac:dyDescent="0.25">
      <c r="A1110" s="20" t="s">
        <v>8037</v>
      </c>
      <c r="B1110" s="21">
        <v>-11000000</v>
      </c>
    </row>
    <row r="1111" spans="1:2" x14ac:dyDescent="0.25">
      <c r="A1111" s="20" t="s">
        <v>6876</v>
      </c>
      <c r="B1111" s="21">
        <v>-40000000</v>
      </c>
    </row>
    <row r="1112" spans="1:2" x14ac:dyDescent="0.25">
      <c r="A1112" s="20" t="s">
        <v>7091</v>
      </c>
      <c r="B1112" s="21">
        <v>-24043621</v>
      </c>
    </row>
    <row r="1113" spans="1:2" x14ac:dyDescent="0.25">
      <c r="A1113" s="20" t="s">
        <v>7228</v>
      </c>
      <c r="B1113" s="21">
        <v>-35646427</v>
      </c>
    </row>
    <row r="1114" spans="1:2" x14ac:dyDescent="0.25">
      <c r="A1114" s="20" t="s">
        <v>6328</v>
      </c>
      <c r="B1114" s="21">
        <v>-29936195</v>
      </c>
    </row>
    <row r="1115" spans="1:2" x14ac:dyDescent="0.25">
      <c r="A1115" s="20" t="s">
        <v>6362</v>
      </c>
      <c r="B1115" s="21">
        <v>-5682650</v>
      </c>
    </row>
    <row r="1116" spans="1:2" x14ac:dyDescent="0.25">
      <c r="A1116" s="20" t="s">
        <v>7959</v>
      </c>
      <c r="B1116" s="21">
        <v>-12000000</v>
      </c>
    </row>
    <row r="1117" spans="1:2" x14ac:dyDescent="0.25">
      <c r="A1117" s="20" t="s">
        <v>6551</v>
      </c>
      <c r="B1117" s="21">
        <v>-33716560</v>
      </c>
    </row>
    <row r="1118" spans="1:2" x14ac:dyDescent="0.25">
      <c r="A1118" s="20" t="s">
        <v>10013</v>
      </c>
      <c r="B1118" s="21">
        <v>-535345</v>
      </c>
    </row>
    <row r="1119" spans="1:2" x14ac:dyDescent="0.25">
      <c r="A1119" s="20" t="s">
        <v>6187</v>
      </c>
      <c r="B1119" s="21">
        <v>-34314732</v>
      </c>
    </row>
    <row r="1120" spans="1:2" x14ac:dyDescent="0.25">
      <c r="A1120" s="20" t="s">
        <v>7084</v>
      </c>
      <c r="B1120" s="21">
        <v>701088</v>
      </c>
    </row>
    <row r="1121" spans="1:2" x14ac:dyDescent="0.25">
      <c r="A1121" s="20" t="s">
        <v>6078</v>
      </c>
      <c r="B1121" s="21">
        <v>33338338</v>
      </c>
    </row>
    <row r="1122" spans="1:2" x14ac:dyDescent="0.25">
      <c r="A1122" s="20" t="s">
        <v>9499</v>
      </c>
      <c r="B1122" s="21">
        <v>-1992320</v>
      </c>
    </row>
    <row r="1123" spans="1:2" x14ac:dyDescent="0.25">
      <c r="A1123" s="20" t="s">
        <v>5964</v>
      </c>
      <c r="B1123" s="21">
        <v>466487297232489</v>
      </c>
    </row>
    <row r="1124" spans="1:2" x14ac:dyDescent="0.25">
      <c r="A1124" s="20" t="s">
        <v>9035</v>
      </c>
      <c r="B1124" s="21">
        <v>25399000</v>
      </c>
    </row>
    <row r="1125" spans="1:2" x14ac:dyDescent="0.25">
      <c r="A1125" s="20" t="s">
        <v>6797</v>
      </c>
      <c r="B1125" s="21">
        <v>-7146360</v>
      </c>
    </row>
    <row r="1126" spans="1:2" x14ac:dyDescent="0.25">
      <c r="A1126" s="20" t="s">
        <v>10176</v>
      </c>
      <c r="B1126" s="21">
        <v>342936</v>
      </c>
    </row>
    <row r="1127" spans="1:2" x14ac:dyDescent="0.25">
      <c r="A1127" s="20" t="s">
        <v>6565</v>
      </c>
      <c r="B1127" s="21">
        <v>-39293214</v>
      </c>
    </row>
    <row r="1128" spans="1:2" x14ac:dyDescent="0.25">
      <c r="A1128" s="20" t="s">
        <v>8524</v>
      </c>
      <c r="B1128" s="21">
        <v>-12000000</v>
      </c>
    </row>
    <row r="1129" spans="1:2" x14ac:dyDescent="0.25">
      <c r="A1129" s="20" t="s">
        <v>8860</v>
      </c>
      <c r="B1129" s="21">
        <v>9843379</v>
      </c>
    </row>
    <row r="1130" spans="1:2" x14ac:dyDescent="0.25">
      <c r="A1130" s="20" t="s">
        <v>8155</v>
      </c>
      <c r="B1130" s="21">
        <v>20054909</v>
      </c>
    </row>
    <row r="1131" spans="1:2" x14ac:dyDescent="0.25">
      <c r="A1131" s="20" t="s">
        <v>6113</v>
      </c>
      <c r="B1131" s="21">
        <v>-39383131</v>
      </c>
    </row>
    <row r="1132" spans="1:2" x14ac:dyDescent="0.25">
      <c r="A1132" s="20" t="s">
        <v>9299</v>
      </c>
      <c r="B1132" s="21">
        <v>238774</v>
      </c>
    </row>
    <row r="1133" spans="1:2" x14ac:dyDescent="0.25">
      <c r="A1133" s="20" t="s">
        <v>8915</v>
      </c>
      <c r="B1133" s="21">
        <v>99093296</v>
      </c>
    </row>
    <row r="1134" spans="1:2" x14ac:dyDescent="0.25">
      <c r="A1134" s="20" t="s">
        <v>8650</v>
      </c>
      <c r="B1134" s="21">
        <v>561238</v>
      </c>
    </row>
    <row r="1135" spans="1:2" x14ac:dyDescent="0.25">
      <c r="A1135" s="20" t="s">
        <v>8073</v>
      </c>
      <c r="B1135" s="21">
        <v>-572808</v>
      </c>
    </row>
    <row r="1136" spans="1:2" x14ac:dyDescent="0.25">
      <c r="A1136" s="20" t="s">
        <v>7691</v>
      </c>
      <c r="B1136" s="21">
        <v>36398162</v>
      </c>
    </row>
    <row r="1137" spans="1:2" x14ac:dyDescent="0.25">
      <c r="A1137" s="20" t="s">
        <v>10433</v>
      </c>
      <c r="B1137" s="21">
        <v>-22000</v>
      </c>
    </row>
    <row r="1138" spans="1:2" x14ac:dyDescent="0.25">
      <c r="A1138" s="20" t="s">
        <v>8337</v>
      </c>
      <c r="B1138" s="21">
        <v>33729374</v>
      </c>
    </row>
    <row r="1139" spans="1:2" x14ac:dyDescent="0.25">
      <c r="A1139" s="20" t="s">
        <v>10381</v>
      </c>
      <c r="B1139" s="21">
        <v>-20000</v>
      </c>
    </row>
    <row r="1140" spans="1:2" x14ac:dyDescent="0.25">
      <c r="A1140" s="20" t="s">
        <v>7633</v>
      </c>
      <c r="B1140" s="21">
        <v>-12305895</v>
      </c>
    </row>
    <row r="1141" spans="1:2" x14ac:dyDescent="0.25">
      <c r="A1141" s="20" t="s">
        <v>6196</v>
      </c>
      <c r="B1141" s="21">
        <v>35448498</v>
      </c>
    </row>
    <row r="1142" spans="1:2" x14ac:dyDescent="0.25">
      <c r="A1142" s="20" t="s">
        <v>9071</v>
      </c>
      <c r="B1142" s="21">
        <v>12400000</v>
      </c>
    </row>
    <row r="1143" spans="1:2" x14ac:dyDescent="0.25">
      <c r="A1143" s="20" t="s">
        <v>8082</v>
      </c>
      <c r="B1143" s="21">
        <v>-10265765</v>
      </c>
    </row>
    <row r="1144" spans="1:2" x14ac:dyDescent="0.25">
      <c r="A1144" s="20" t="s">
        <v>9169</v>
      </c>
      <c r="B1144" s="21">
        <v>563699</v>
      </c>
    </row>
    <row r="1145" spans="1:2" x14ac:dyDescent="0.25">
      <c r="A1145" s="20" t="s">
        <v>8489</v>
      </c>
      <c r="B1145" s="21">
        <v>-11139998</v>
      </c>
    </row>
    <row r="1146" spans="1:2" x14ac:dyDescent="0.25">
      <c r="A1146" s="20" t="s">
        <v>8048</v>
      </c>
      <c r="B1146" s="21">
        <v>111175354</v>
      </c>
    </row>
    <row r="1147" spans="1:2" x14ac:dyDescent="0.25">
      <c r="A1147" s="20" t="s">
        <v>6739</v>
      </c>
      <c r="B1147" s="21">
        <v>51208010</v>
      </c>
    </row>
    <row r="1148" spans="1:2" x14ac:dyDescent="0.25">
      <c r="A1148" s="20" t="s">
        <v>7197</v>
      </c>
      <c r="B1148" s="21">
        <v>7096584</v>
      </c>
    </row>
    <row r="1149" spans="1:2" x14ac:dyDescent="0.25">
      <c r="A1149" s="20" t="s">
        <v>6645</v>
      </c>
      <c r="B1149" s="21">
        <v>-12600000</v>
      </c>
    </row>
    <row r="1150" spans="1:2" x14ac:dyDescent="0.25">
      <c r="A1150" s="20" t="s">
        <v>8253</v>
      </c>
      <c r="B1150" s="21">
        <v>-15000000</v>
      </c>
    </row>
    <row r="1151" spans="1:2" x14ac:dyDescent="0.25">
      <c r="A1151" s="20" t="s">
        <v>6836</v>
      </c>
      <c r="B1151" s="21">
        <v>-30348000</v>
      </c>
    </row>
    <row r="1152" spans="1:2" x14ac:dyDescent="0.25">
      <c r="A1152" s="20" t="s">
        <v>6308</v>
      </c>
      <c r="B1152" s="21">
        <v>-19440070</v>
      </c>
    </row>
    <row r="1153" spans="1:2" x14ac:dyDescent="0.25">
      <c r="A1153" s="20" t="s">
        <v>10432</v>
      </c>
      <c r="B1153" s="21">
        <v>-25000</v>
      </c>
    </row>
    <row r="1154" spans="1:2" x14ac:dyDescent="0.25">
      <c r="A1154" s="20" t="s">
        <v>7863</v>
      </c>
      <c r="B1154" s="21">
        <v>-20000000</v>
      </c>
    </row>
    <row r="1155" spans="1:2" x14ac:dyDescent="0.25">
      <c r="A1155" s="20" t="s">
        <v>9284</v>
      </c>
      <c r="B1155" s="21">
        <v>-5000000</v>
      </c>
    </row>
    <row r="1156" spans="1:2" x14ac:dyDescent="0.25">
      <c r="A1156" s="20" t="s">
        <v>7853</v>
      </c>
      <c r="B1156" s="21">
        <v>-18816646</v>
      </c>
    </row>
    <row r="1157" spans="1:2" x14ac:dyDescent="0.25">
      <c r="A1157" s="20" t="s">
        <v>9822</v>
      </c>
      <c r="B1157" s="21">
        <v>-1800000</v>
      </c>
    </row>
    <row r="1158" spans="1:2" x14ac:dyDescent="0.25">
      <c r="A1158" s="20" t="s">
        <v>9564</v>
      </c>
      <c r="B1158" s="21">
        <v>-776010</v>
      </c>
    </row>
    <row r="1159" spans="1:2" x14ac:dyDescent="0.25">
      <c r="A1159" s="20" t="s">
        <v>8570</v>
      </c>
      <c r="B1159" s="21">
        <v>424449459</v>
      </c>
    </row>
    <row r="1160" spans="1:2" x14ac:dyDescent="0.25">
      <c r="A1160" s="20" t="s">
        <v>5997</v>
      </c>
      <c r="B1160" s="21">
        <v>21111837</v>
      </c>
    </row>
    <row r="1161" spans="1:2" x14ac:dyDescent="0.25">
      <c r="A1161" s="20" t="s">
        <v>8357</v>
      </c>
      <c r="B1161" s="21">
        <v>25916903</v>
      </c>
    </row>
    <row r="1162" spans="1:2" x14ac:dyDescent="0.25">
      <c r="A1162" s="20" t="s">
        <v>6589</v>
      </c>
      <c r="B1162" s="21">
        <v>528972</v>
      </c>
    </row>
    <row r="1163" spans="1:2" x14ac:dyDescent="0.25">
      <c r="A1163" s="20" t="s">
        <v>9550</v>
      </c>
      <c r="B1163" s="21">
        <v>2270647</v>
      </c>
    </row>
    <row r="1164" spans="1:2" x14ac:dyDescent="0.25">
      <c r="A1164" s="20" t="s">
        <v>6547</v>
      </c>
      <c r="B1164" s="21">
        <v>-7885118</v>
      </c>
    </row>
    <row r="1165" spans="1:2" x14ac:dyDescent="0.25">
      <c r="A1165" s="20" t="s">
        <v>8870</v>
      </c>
      <c r="B1165" s="21">
        <v>50401464</v>
      </c>
    </row>
    <row r="1166" spans="1:2" x14ac:dyDescent="0.25">
      <c r="A1166" s="20" t="s">
        <v>9346</v>
      </c>
      <c r="B1166" s="21">
        <v>188870</v>
      </c>
    </row>
    <row r="1167" spans="1:2" x14ac:dyDescent="0.25">
      <c r="A1167" s="20" t="s">
        <v>8307</v>
      </c>
      <c r="B1167" s="21">
        <v>2656324</v>
      </c>
    </row>
    <row r="1168" spans="1:2" x14ac:dyDescent="0.25">
      <c r="A1168" s="20" t="s">
        <v>6265</v>
      </c>
      <c r="B1168" s="21">
        <v>20574010</v>
      </c>
    </row>
    <row r="1169" spans="1:2" x14ac:dyDescent="0.25">
      <c r="A1169" s="20" t="s">
        <v>10386</v>
      </c>
      <c r="B1169" s="21">
        <v>-100000</v>
      </c>
    </row>
    <row r="1170" spans="1:2" x14ac:dyDescent="0.25">
      <c r="A1170" s="20" t="s">
        <v>9815</v>
      </c>
      <c r="B1170" s="21">
        <v>-1800000</v>
      </c>
    </row>
    <row r="1171" spans="1:2" x14ac:dyDescent="0.25">
      <c r="A1171" s="20" t="s">
        <v>7961</v>
      </c>
      <c r="B1171" s="21">
        <v>-12112543</v>
      </c>
    </row>
    <row r="1172" spans="1:2" x14ac:dyDescent="0.25">
      <c r="A1172" s="20" t="s">
        <v>7469</v>
      </c>
      <c r="B1172" s="21">
        <v>52047105639424</v>
      </c>
    </row>
    <row r="1173" spans="1:2" x14ac:dyDescent="0.25">
      <c r="A1173" s="20" t="s">
        <v>9910</v>
      </c>
      <c r="B1173" s="21">
        <v>-1498479</v>
      </c>
    </row>
    <row r="1174" spans="1:2" x14ac:dyDescent="0.25">
      <c r="A1174" s="20" t="s">
        <v>9765</v>
      </c>
      <c r="B1174" s="21">
        <v>5824</v>
      </c>
    </row>
    <row r="1175" spans="1:2" x14ac:dyDescent="0.25">
      <c r="A1175" s="20" t="s">
        <v>9687</v>
      </c>
      <c r="B1175" s="21">
        <v>0</v>
      </c>
    </row>
    <row r="1176" spans="1:2" x14ac:dyDescent="0.25">
      <c r="A1176" s="20" t="s">
        <v>6315</v>
      </c>
      <c r="B1176" s="21">
        <v>-36709023</v>
      </c>
    </row>
    <row r="1177" spans="1:2" x14ac:dyDescent="0.25">
      <c r="A1177" s="20" t="s">
        <v>5617</v>
      </c>
      <c r="B1177" s="21">
        <v>-77810499</v>
      </c>
    </row>
    <row r="1178" spans="1:2" x14ac:dyDescent="0.25">
      <c r="A1178" s="20" t="s">
        <v>8714</v>
      </c>
      <c r="B1178" s="21">
        <v>-9868383</v>
      </c>
    </row>
    <row r="1179" spans="1:2" x14ac:dyDescent="0.25">
      <c r="A1179" s="20" t="s">
        <v>6337</v>
      </c>
      <c r="B1179" s="21">
        <v>-32637500</v>
      </c>
    </row>
    <row r="1180" spans="1:2" x14ac:dyDescent="0.25">
      <c r="A1180" s="20" t="s">
        <v>7693</v>
      </c>
      <c r="B1180" s="21">
        <v>36362352</v>
      </c>
    </row>
    <row r="1181" spans="1:2" x14ac:dyDescent="0.25">
      <c r="A1181" s="20" t="s">
        <v>6740</v>
      </c>
      <c r="B1181" s="21">
        <v>41593527</v>
      </c>
    </row>
    <row r="1182" spans="1:2" x14ac:dyDescent="0.25">
      <c r="A1182" s="20" t="s">
        <v>7213</v>
      </c>
      <c r="B1182" s="21">
        <v>-12733495</v>
      </c>
    </row>
    <row r="1183" spans="1:2" x14ac:dyDescent="0.25">
      <c r="A1183" s="20" t="s">
        <v>9808</v>
      </c>
      <c r="B1183" s="21">
        <v>3909616</v>
      </c>
    </row>
    <row r="1184" spans="1:2" x14ac:dyDescent="0.25">
      <c r="A1184" s="20" t="s">
        <v>10451</v>
      </c>
      <c r="B1184" s="21">
        <v>2033920</v>
      </c>
    </row>
    <row r="1185" spans="1:2" x14ac:dyDescent="0.25">
      <c r="A1185" s="20" t="s">
        <v>8822</v>
      </c>
      <c r="B1185" s="21">
        <v>6879556</v>
      </c>
    </row>
    <row r="1186" spans="1:2" x14ac:dyDescent="0.25">
      <c r="A1186" s="20" t="s">
        <v>6224</v>
      </c>
      <c r="B1186" s="21">
        <v>-18592056</v>
      </c>
    </row>
    <row r="1187" spans="1:2" x14ac:dyDescent="0.25">
      <c r="A1187" s="20" t="s">
        <v>7067</v>
      </c>
      <c r="B1187" s="21">
        <v>140381405</v>
      </c>
    </row>
    <row r="1188" spans="1:2" x14ac:dyDescent="0.25">
      <c r="A1188" s="20" t="s">
        <v>9029</v>
      </c>
      <c r="B1188" s="21">
        <v>-3991940</v>
      </c>
    </row>
    <row r="1189" spans="1:2" x14ac:dyDescent="0.25">
      <c r="A1189" s="20" t="s">
        <v>6414</v>
      </c>
      <c r="B1189" s="21">
        <v>-38735525</v>
      </c>
    </row>
    <row r="1190" spans="1:2" x14ac:dyDescent="0.25">
      <c r="A1190" s="20" t="s">
        <v>7456</v>
      </c>
      <c r="B1190" s="21">
        <v>5012990</v>
      </c>
    </row>
    <row r="1191" spans="1:2" x14ac:dyDescent="0.25">
      <c r="A1191" s="20" t="s">
        <v>6429</v>
      </c>
      <c r="B1191" s="21">
        <v>-30161611</v>
      </c>
    </row>
    <row r="1192" spans="1:2" x14ac:dyDescent="0.25">
      <c r="A1192" s="20" t="s">
        <v>6995</v>
      </c>
      <c r="B1192" s="21">
        <v>-12086323</v>
      </c>
    </row>
    <row r="1193" spans="1:2" x14ac:dyDescent="0.25">
      <c r="A1193" s="20" t="s">
        <v>9693</v>
      </c>
      <c r="B1193" s="21">
        <v>-15186564</v>
      </c>
    </row>
    <row r="1194" spans="1:2" x14ac:dyDescent="0.25">
      <c r="A1194" s="20" t="s">
        <v>9537</v>
      </c>
      <c r="B1194" s="21">
        <v>-3000000</v>
      </c>
    </row>
    <row r="1195" spans="1:2" x14ac:dyDescent="0.25">
      <c r="A1195" s="20" t="s">
        <v>8719</v>
      </c>
      <c r="B1195" s="21">
        <v>-10000000</v>
      </c>
    </row>
    <row r="1196" spans="1:2" x14ac:dyDescent="0.25">
      <c r="A1196" s="20" t="s">
        <v>5768</v>
      </c>
      <c r="B1196" s="21">
        <v>-21949883</v>
      </c>
    </row>
    <row r="1197" spans="1:2" x14ac:dyDescent="0.25">
      <c r="A1197" s="20" t="s">
        <v>10085</v>
      </c>
      <c r="B1197" s="21">
        <v>-900000</v>
      </c>
    </row>
    <row r="1198" spans="1:2" x14ac:dyDescent="0.25">
      <c r="A1198" s="20" t="s">
        <v>9125</v>
      </c>
      <c r="B1198" s="21">
        <v>0</v>
      </c>
    </row>
    <row r="1199" spans="1:2" x14ac:dyDescent="0.25">
      <c r="A1199" s="20" t="s">
        <v>9452</v>
      </c>
      <c r="B1199" s="21">
        <v>0</v>
      </c>
    </row>
    <row r="1200" spans="1:2" x14ac:dyDescent="0.25">
      <c r="A1200" s="20" t="s">
        <v>8614</v>
      </c>
      <c r="B1200" s="21">
        <v>16435406</v>
      </c>
    </row>
    <row r="1201" spans="1:2" x14ac:dyDescent="0.25">
      <c r="A1201" s="20" t="s">
        <v>5939</v>
      </c>
      <c r="B1201" s="21">
        <v>42706877</v>
      </c>
    </row>
    <row r="1202" spans="1:2" x14ac:dyDescent="0.25">
      <c r="A1202" s="20" t="s">
        <v>5844</v>
      </c>
      <c r="B1202" s="21">
        <v>-16137932</v>
      </c>
    </row>
    <row r="1203" spans="1:2" x14ac:dyDescent="0.25">
      <c r="A1203" s="20" t="s">
        <v>8647</v>
      </c>
      <c r="B1203" s="21">
        <v>1703287</v>
      </c>
    </row>
    <row r="1204" spans="1:2" x14ac:dyDescent="0.25">
      <c r="A1204" s="20" t="s">
        <v>8142</v>
      </c>
      <c r="B1204" s="21">
        <v>33983001</v>
      </c>
    </row>
    <row r="1205" spans="1:2" x14ac:dyDescent="0.25">
      <c r="A1205" s="20" t="s">
        <v>5807</v>
      </c>
      <c r="B1205" s="21">
        <v>-48343151</v>
      </c>
    </row>
    <row r="1206" spans="1:2" x14ac:dyDescent="0.25">
      <c r="A1206" s="20" t="s">
        <v>7759</v>
      </c>
      <c r="B1206" s="21">
        <v>3393765</v>
      </c>
    </row>
    <row r="1207" spans="1:2" x14ac:dyDescent="0.25">
      <c r="A1207" s="20" t="s">
        <v>5950</v>
      </c>
      <c r="B1207" s="21">
        <v>-16603219</v>
      </c>
    </row>
    <row r="1208" spans="1:2" x14ac:dyDescent="0.25">
      <c r="A1208" s="20" t="s">
        <v>5945</v>
      </c>
      <c r="B1208" s="21">
        <v>21544445</v>
      </c>
    </row>
    <row r="1209" spans="1:2" x14ac:dyDescent="0.25">
      <c r="A1209" s="20" t="s">
        <v>8869</v>
      </c>
      <c r="B1209" s="21">
        <v>9536788</v>
      </c>
    </row>
    <row r="1210" spans="1:2" x14ac:dyDescent="0.25">
      <c r="A1210" s="20" t="s">
        <v>6878</v>
      </c>
      <c r="B1210" s="21">
        <v>1177215</v>
      </c>
    </row>
    <row r="1211" spans="1:2" x14ac:dyDescent="0.25">
      <c r="A1211" s="20" t="s">
        <v>10199</v>
      </c>
      <c r="B1211" s="21">
        <v>-500000</v>
      </c>
    </row>
    <row r="1212" spans="1:2" x14ac:dyDescent="0.25">
      <c r="A1212" s="20" t="s">
        <v>9596</v>
      </c>
      <c r="B1212" s="21">
        <v>-800000</v>
      </c>
    </row>
    <row r="1213" spans="1:2" x14ac:dyDescent="0.25">
      <c r="A1213" s="20" t="s">
        <v>8094</v>
      </c>
      <c r="B1213" s="21">
        <v>-12663533</v>
      </c>
    </row>
    <row r="1214" spans="1:2" x14ac:dyDescent="0.25">
      <c r="A1214" s="20" t="s">
        <v>7190</v>
      </c>
      <c r="B1214" s="21">
        <v>0</v>
      </c>
    </row>
    <row r="1215" spans="1:2" x14ac:dyDescent="0.25">
      <c r="A1215" s="20" t="s">
        <v>6179</v>
      </c>
      <c r="B1215" s="21">
        <v>21704396</v>
      </c>
    </row>
    <row r="1216" spans="1:2" x14ac:dyDescent="0.25">
      <c r="A1216" s="20" t="s">
        <v>7787</v>
      </c>
      <c r="B1216" s="21">
        <v>-27818516</v>
      </c>
    </row>
    <row r="1217" spans="1:2" x14ac:dyDescent="0.25">
      <c r="A1217" s="20" t="s">
        <v>7708</v>
      </c>
      <c r="B1217" s="21">
        <v>19737645</v>
      </c>
    </row>
    <row r="1218" spans="1:2" x14ac:dyDescent="0.25">
      <c r="A1218" s="20" t="s">
        <v>5842</v>
      </c>
      <c r="B1218" s="21">
        <v>7515297</v>
      </c>
    </row>
    <row r="1219" spans="1:2" x14ac:dyDescent="0.25">
      <c r="A1219" s="20" t="s">
        <v>7842</v>
      </c>
      <c r="B1219" s="21">
        <v>-18809982</v>
      </c>
    </row>
    <row r="1220" spans="1:2" x14ac:dyDescent="0.25">
      <c r="A1220" s="20" t="s">
        <v>5840</v>
      </c>
      <c r="B1220" s="21">
        <v>-24969837</v>
      </c>
    </row>
    <row r="1221" spans="1:2" x14ac:dyDescent="0.25">
      <c r="A1221" s="20" t="s">
        <v>5834</v>
      </c>
      <c r="B1221" s="21">
        <v>1228120</v>
      </c>
    </row>
    <row r="1222" spans="1:2" x14ac:dyDescent="0.25">
      <c r="A1222" s="20" t="s">
        <v>10375</v>
      </c>
      <c r="B1222" s="21">
        <v>-20000</v>
      </c>
    </row>
    <row r="1223" spans="1:2" x14ac:dyDescent="0.25">
      <c r="A1223" s="20" t="s">
        <v>6470</v>
      </c>
      <c r="B1223" s="21">
        <v>73548685</v>
      </c>
    </row>
    <row r="1224" spans="1:2" x14ac:dyDescent="0.25">
      <c r="A1224" s="20" t="s">
        <v>8414</v>
      </c>
      <c r="B1224" s="21">
        <v>-9528558</v>
      </c>
    </row>
    <row r="1225" spans="1:2" x14ac:dyDescent="0.25">
      <c r="A1225" s="20" t="s">
        <v>8848</v>
      </c>
      <c r="B1225" s="21">
        <v>28500000</v>
      </c>
    </row>
    <row r="1226" spans="1:2" x14ac:dyDescent="0.25">
      <c r="A1226" s="20" t="s">
        <v>6539</v>
      </c>
      <c r="B1226" s="21">
        <v>-24592750</v>
      </c>
    </row>
    <row r="1227" spans="1:2" x14ac:dyDescent="0.25">
      <c r="A1227" s="20" t="s">
        <v>9073</v>
      </c>
      <c r="B1227" s="21">
        <v>19244700</v>
      </c>
    </row>
    <row r="1228" spans="1:2" x14ac:dyDescent="0.25">
      <c r="A1228" s="20" t="s">
        <v>6766</v>
      </c>
      <c r="B1228" s="21">
        <v>17011847</v>
      </c>
    </row>
    <row r="1229" spans="1:2" x14ac:dyDescent="0.25">
      <c r="A1229" s="20" t="s">
        <v>9640</v>
      </c>
      <c r="B1229" s="21">
        <v>-2500000</v>
      </c>
    </row>
    <row r="1230" spans="1:2" x14ac:dyDescent="0.25">
      <c r="A1230" s="20" t="s">
        <v>10131</v>
      </c>
      <c r="B1230" s="21">
        <v>169719</v>
      </c>
    </row>
    <row r="1231" spans="1:2" x14ac:dyDescent="0.25">
      <c r="A1231" s="20" t="s">
        <v>6163</v>
      </c>
      <c r="B1231" s="21">
        <v>-24878709</v>
      </c>
    </row>
    <row r="1232" spans="1:2" x14ac:dyDescent="0.25">
      <c r="A1232" s="20" t="s">
        <v>8035</v>
      </c>
      <c r="B1232" s="21">
        <v>-16893131</v>
      </c>
    </row>
    <row r="1233" spans="1:2" x14ac:dyDescent="0.25">
      <c r="A1233" s="20" t="s">
        <v>7738</v>
      </c>
      <c r="B1233" s="21">
        <v>14126138</v>
      </c>
    </row>
    <row r="1234" spans="1:2" x14ac:dyDescent="0.25">
      <c r="A1234" s="20" t="s">
        <v>8730</v>
      </c>
      <c r="B1234" s="21">
        <v>-6429473</v>
      </c>
    </row>
    <row r="1235" spans="1:2" x14ac:dyDescent="0.25">
      <c r="A1235" s="20" t="s">
        <v>9755</v>
      </c>
      <c r="B1235" s="21">
        <v>0</v>
      </c>
    </row>
    <row r="1236" spans="1:2" x14ac:dyDescent="0.25">
      <c r="A1236" s="20" t="s">
        <v>7478</v>
      </c>
      <c r="B1236" s="21">
        <v>-7281777</v>
      </c>
    </row>
    <row r="1237" spans="1:2" x14ac:dyDescent="0.25">
      <c r="A1237" s="20" t="s">
        <v>5616</v>
      </c>
      <c r="B1237" s="21">
        <v>-74710310</v>
      </c>
    </row>
    <row r="1238" spans="1:2" x14ac:dyDescent="0.25">
      <c r="A1238" s="20" t="s">
        <v>6327</v>
      </c>
      <c r="B1238" s="21">
        <v>-33383410</v>
      </c>
    </row>
    <row r="1239" spans="1:2" x14ac:dyDescent="0.25">
      <c r="A1239" s="20" t="s">
        <v>7364</v>
      </c>
      <c r="B1239" s="21">
        <v>39703412</v>
      </c>
    </row>
    <row r="1240" spans="1:2" x14ac:dyDescent="0.25">
      <c r="A1240" s="20" t="s">
        <v>6227</v>
      </c>
      <c r="B1240" s="21">
        <v>-11752860</v>
      </c>
    </row>
    <row r="1241" spans="1:2" x14ac:dyDescent="0.25">
      <c r="A1241" s="20" t="s">
        <v>7807</v>
      </c>
      <c r="B1241" s="21">
        <v>-12144354</v>
      </c>
    </row>
    <row r="1242" spans="1:2" x14ac:dyDescent="0.25">
      <c r="A1242" s="20" t="s">
        <v>7805</v>
      </c>
      <c r="B1242" s="21">
        <v>-10285518</v>
      </c>
    </row>
    <row r="1243" spans="1:2" x14ac:dyDescent="0.25">
      <c r="A1243" s="20" t="s">
        <v>9249</v>
      </c>
      <c r="B1243" s="21">
        <v>-2288790</v>
      </c>
    </row>
    <row r="1244" spans="1:2" x14ac:dyDescent="0.25">
      <c r="A1244" s="20" t="s">
        <v>10191</v>
      </c>
      <c r="B1244" s="21">
        <v>-100000</v>
      </c>
    </row>
    <row r="1245" spans="1:2" x14ac:dyDescent="0.25">
      <c r="A1245" s="20" t="s">
        <v>9705</v>
      </c>
      <c r="B1245" s="21">
        <v>-2000000</v>
      </c>
    </row>
    <row r="1246" spans="1:2" x14ac:dyDescent="0.25">
      <c r="A1246" s="20" t="s">
        <v>9204</v>
      </c>
      <c r="B1246" s="21">
        <v>8821531</v>
      </c>
    </row>
    <row r="1247" spans="1:2" x14ac:dyDescent="0.25">
      <c r="A1247" s="20" t="s">
        <v>9465</v>
      </c>
      <c r="B1247" s="21">
        <v>2323044</v>
      </c>
    </row>
    <row r="1248" spans="1:2" x14ac:dyDescent="0.25">
      <c r="A1248" s="20" t="s">
        <v>8024</v>
      </c>
      <c r="B1248" s="21">
        <v>37239856</v>
      </c>
    </row>
    <row r="1249" spans="1:2" x14ac:dyDescent="0.25">
      <c r="A1249" s="20" t="s">
        <v>6400</v>
      </c>
      <c r="B1249" s="21">
        <v>-5005196</v>
      </c>
    </row>
    <row r="1250" spans="1:2" x14ac:dyDescent="0.25">
      <c r="A1250" s="20" t="s">
        <v>6025</v>
      </c>
      <c r="B1250" s="21">
        <v>0</v>
      </c>
    </row>
    <row r="1251" spans="1:2" x14ac:dyDescent="0.25">
      <c r="A1251" s="20" t="s">
        <v>8354</v>
      </c>
      <c r="B1251" s="21">
        <v>10440971</v>
      </c>
    </row>
    <row r="1252" spans="1:2" x14ac:dyDescent="0.25">
      <c r="A1252" s="20" t="s">
        <v>10298</v>
      </c>
      <c r="B1252" s="21">
        <v>0</v>
      </c>
    </row>
    <row r="1253" spans="1:2" x14ac:dyDescent="0.25">
      <c r="A1253" s="20" t="s">
        <v>8380</v>
      </c>
      <c r="B1253" s="21">
        <v>-1800000</v>
      </c>
    </row>
    <row r="1254" spans="1:2" x14ac:dyDescent="0.25">
      <c r="A1254" s="20" t="s">
        <v>6395</v>
      </c>
      <c r="B1254" s="21">
        <v>13750000</v>
      </c>
    </row>
    <row r="1255" spans="1:2" x14ac:dyDescent="0.25">
      <c r="A1255" s="20" t="s">
        <v>10435</v>
      </c>
      <c r="B1255" s="21">
        <v>0</v>
      </c>
    </row>
    <row r="1256" spans="1:2" x14ac:dyDescent="0.25">
      <c r="A1256" s="20" t="s">
        <v>9333</v>
      </c>
      <c r="B1256" s="21">
        <v>-34950587</v>
      </c>
    </row>
    <row r="1257" spans="1:2" x14ac:dyDescent="0.25">
      <c r="A1257" s="20" t="s">
        <v>7669</v>
      </c>
      <c r="B1257" s="21">
        <v>-28159583</v>
      </c>
    </row>
    <row r="1258" spans="1:2" x14ac:dyDescent="0.25">
      <c r="A1258" s="20" t="s">
        <v>7052</v>
      </c>
      <c r="B1258" s="21">
        <v>18758599</v>
      </c>
    </row>
    <row r="1259" spans="1:2" x14ac:dyDescent="0.25">
      <c r="A1259" s="20" t="s">
        <v>5700</v>
      </c>
      <c r="B1259" s="21">
        <v>5623943299632025</v>
      </c>
    </row>
    <row r="1260" spans="1:2" x14ac:dyDescent="0.25">
      <c r="A1260" s="20" t="s">
        <v>8285</v>
      </c>
      <c r="B1260" s="21">
        <v>-14000000</v>
      </c>
    </row>
    <row r="1261" spans="1:2" x14ac:dyDescent="0.25">
      <c r="A1261" s="20" t="s">
        <v>6068</v>
      </c>
      <c r="B1261" s="21">
        <v>-8185137</v>
      </c>
    </row>
    <row r="1262" spans="1:2" x14ac:dyDescent="0.25">
      <c r="A1262" s="20" t="s">
        <v>9857</v>
      </c>
      <c r="B1262" s="21">
        <v>3132222</v>
      </c>
    </row>
    <row r="1263" spans="1:2" x14ac:dyDescent="0.25">
      <c r="A1263" s="20" t="s">
        <v>8928</v>
      </c>
      <c r="B1263" s="21">
        <v>2814185</v>
      </c>
    </row>
    <row r="1264" spans="1:2" x14ac:dyDescent="0.25">
      <c r="A1264" s="20" t="s">
        <v>7117</v>
      </c>
      <c r="B1264" s="21">
        <v>-19145306</v>
      </c>
    </row>
    <row r="1265" spans="1:2" x14ac:dyDescent="0.25">
      <c r="A1265" s="20" t="s">
        <v>6884</v>
      </c>
      <c r="B1265" s="21">
        <v>-20694789</v>
      </c>
    </row>
    <row r="1266" spans="1:2" x14ac:dyDescent="0.25">
      <c r="A1266" s="20" t="s">
        <v>9949</v>
      </c>
      <c r="B1266" s="21">
        <v>0</v>
      </c>
    </row>
    <row r="1267" spans="1:2" x14ac:dyDescent="0.25">
      <c r="A1267" s="20" t="s">
        <v>6842</v>
      </c>
      <c r="B1267" s="21">
        <v>-35164032</v>
      </c>
    </row>
    <row r="1268" spans="1:2" x14ac:dyDescent="0.25">
      <c r="A1268" s="20" t="s">
        <v>6800</v>
      </c>
      <c r="B1268" s="21">
        <v>-8163255</v>
      </c>
    </row>
    <row r="1269" spans="1:2" x14ac:dyDescent="0.25">
      <c r="A1269" s="20" t="s">
        <v>7736</v>
      </c>
      <c r="B1269" s="21">
        <v>33146000</v>
      </c>
    </row>
    <row r="1270" spans="1:2" x14ac:dyDescent="0.25">
      <c r="A1270" s="20" t="s">
        <v>8181</v>
      </c>
      <c r="B1270" s="21">
        <v>1459004</v>
      </c>
    </row>
    <row r="1271" spans="1:2" x14ac:dyDescent="0.25">
      <c r="A1271" s="20" t="s">
        <v>9657</v>
      </c>
      <c r="B1271" s="21">
        <v>-2428096</v>
      </c>
    </row>
    <row r="1272" spans="1:2" x14ac:dyDescent="0.25">
      <c r="A1272" s="20" t="s">
        <v>6424</v>
      </c>
      <c r="B1272" s="21">
        <v>-55000000</v>
      </c>
    </row>
    <row r="1273" spans="1:2" x14ac:dyDescent="0.25">
      <c r="A1273" s="20" t="s">
        <v>6205</v>
      </c>
      <c r="B1273" s="21">
        <v>-9362320</v>
      </c>
    </row>
    <row r="1274" spans="1:2" x14ac:dyDescent="0.25">
      <c r="A1274" s="20" t="s">
        <v>8536</v>
      </c>
      <c r="B1274" s="21">
        <v>-11000000</v>
      </c>
    </row>
    <row r="1275" spans="1:2" x14ac:dyDescent="0.25">
      <c r="A1275" s="20" t="s">
        <v>10235</v>
      </c>
      <c r="B1275" s="21">
        <v>25918</v>
      </c>
    </row>
    <row r="1276" spans="1:2" x14ac:dyDescent="0.25">
      <c r="A1276" s="20" t="s">
        <v>5991</v>
      </c>
      <c r="B1276" s="21">
        <v>32225777</v>
      </c>
    </row>
    <row r="1277" spans="1:2" x14ac:dyDescent="0.25">
      <c r="A1277" s="20" t="s">
        <v>10373</v>
      </c>
      <c r="B1277" s="21">
        <v>10074663</v>
      </c>
    </row>
    <row r="1278" spans="1:2" x14ac:dyDescent="0.25">
      <c r="A1278" s="20" t="s">
        <v>8991</v>
      </c>
      <c r="B1278" s="21">
        <v>-5345633</v>
      </c>
    </row>
    <row r="1279" spans="1:2" x14ac:dyDescent="0.25">
      <c r="A1279" s="20" t="s">
        <v>9059</v>
      </c>
      <c r="B1279" s="21">
        <v>113078393</v>
      </c>
    </row>
    <row r="1280" spans="1:2" x14ac:dyDescent="0.25">
      <c r="A1280" s="20" t="s">
        <v>6484</v>
      </c>
      <c r="B1280" s="21">
        <v>38658172</v>
      </c>
    </row>
    <row r="1281" spans="1:2" x14ac:dyDescent="0.25">
      <c r="A1281" s="20" t="s">
        <v>6555</v>
      </c>
      <c r="B1281" s="21">
        <v>-12471908</v>
      </c>
    </row>
    <row r="1282" spans="1:2" x14ac:dyDescent="0.25">
      <c r="A1282" s="20" t="s">
        <v>10155</v>
      </c>
      <c r="B1282" s="21">
        <v>-550000</v>
      </c>
    </row>
    <row r="1283" spans="1:2" x14ac:dyDescent="0.25">
      <c r="A1283" s="20" t="s">
        <v>9963</v>
      </c>
      <c r="B1283" s="21">
        <v>-10000000</v>
      </c>
    </row>
    <row r="1284" spans="1:2" x14ac:dyDescent="0.25">
      <c r="A1284" s="20" t="s">
        <v>8377</v>
      </c>
      <c r="B1284" s="21">
        <v>-10896000</v>
      </c>
    </row>
    <row r="1285" spans="1:2" x14ac:dyDescent="0.25">
      <c r="A1285" s="20" t="s">
        <v>9343</v>
      </c>
      <c r="B1285" s="21">
        <v>-4491309</v>
      </c>
    </row>
    <row r="1286" spans="1:2" x14ac:dyDescent="0.25">
      <c r="A1286" s="20" t="s">
        <v>7940</v>
      </c>
      <c r="B1286" s="21">
        <v>4452209</v>
      </c>
    </row>
    <row r="1287" spans="1:2" x14ac:dyDescent="0.25">
      <c r="A1287" s="20" t="s">
        <v>9529</v>
      </c>
      <c r="B1287" s="21">
        <v>-4490375</v>
      </c>
    </row>
    <row r="1288" spans="1:2" x14ac:dyDescent="0.25">
      <c r="A1288" s="20" t="s">
        <v>6016</v>
      </c>
      <c r="B1288" s="21">
        <v>-19492772</v>
      </c>
    </row>
    <row r="1289" spans="1:2" x14ac:dyDescent="0.25">
      <c r="A1289" s="20" t="s">
        <v>9679</v>
      </c>
      <c r="B1289" s="21">
        <v>74120000</v>
      </c>
    </row>
    <row r="1290" spans="1:2" x14ac:dyDescent="0.25">
      <c r="A1290" s="20" t="s">
        <v>5761</v>
      </c>
      <c r="B1290" s="21">
        <v>1920333</v>
      </c>
    </row>
    <row r="1291" spans="1:2" x14ac:dyDescent="0.25">
      <c r="A1291" s="20" t="s">
        <v>5788</v>
      </c>
      <c r="B1291" s="21">
        <v>4081392758436841</v>
      </c>
    </row>
    <row r="1292" spans="1:2" x14ac:dyDescent="0.25">
      <c r="A1292" s="20" t="s">
        <v>6826</v>
      </c>
      <c r="B1292" s="21">
        <v>-19000897</v>
      </c>
    </row>
    <row r="1293" spans="1:2" x14ac:dyDescent="0.25">
      <c r="A1293" s="20" t="s">
        <v>8319</v>
      </c>
      <c r="B1293" s="21">
        <v>2354988</v>
      </c>
    </row>
    <row r="1294" spans="1:2" x14ac:dyDescent="0.25">
      <c r="A1294" s="20" t="s">
        <v>8918</v>
      </c>
      <c r="B1294" s="21">
        <v>-7700000</v>
      </c>
    </row>
    <row r="1295" spans="1:2" x14ac:dyDescent="0.25">
      <c r="A1295" s="20" t="s">
        <v>9277</v>
      </c>
      <c r="B1295" s="21">
        <v>0</v>
      </c>
    </row>
    <row r="1296" spans="1:2" x14ac:dyDescent="0.25">
      <c r="A1296" s="20" t="s">
        <v>8958</v>
      </c>
      <c r="B1296" s="21">
        <v>0</v>
      </c>
    </row>
    <row r="1297" spans="1:2" x14ac:dyDescent="0.25">
      <c r="A1297" s="20" t="s">
        <v>9271</v>
      </c>
      <c r="B1297" s="21">
        <v>-4983934</v>
      </c>
    </row>
    <row r="1298" spans="1:2" x14ac:dyDescent="0.25">
      <c r="A1298" s="20" t="s">
        <v>5750</v>
      </c>
      <c r="B1298" s="21">
        <v>84805005</v>
      </c>
    </row>
    <row r="1299" spans="1:2" x14ac:dyDescent="0.25">
      <c r="A1299" s="20" t="s">
        <v>9315</v>
      </c>
      <c r="B1299" s="21">
        <v>-4500000</v>
      </c>
    </row>
    <row r="1300" spans="1:2" x14ac:dyDescent="0.25">
      <c r="A1300" s="20" t="s">
        <v>7569</v>
      </c>
      <c r="B1300" s="21">
        <v>-774089</v>
      </c>
    </row>
    <row r="1301" spans="1:2" x14ac:dyDescent="0.25">
      <c r="A1301" s="20" t="s">
        <v>6635</v>
      </c>
      <c r="B1301" s="21">
        <v>22114556</v>
      </c>
    </row>
    <row r="1302" spans="1:2" x14ac:dyDescent="0.25">
      <c r="A1302" s="20" t="s">
        <v>9635</v>
      </c>
      <c r="B1302" s="21">
        <v>-2500000</v>
      </c>
    </row>
    <row r="1303" spans="1:2" x14ac:dyDescent="0.25">
      <c r="A1303" s="20" t="s">
        <v>8265</v>
      </c>
      <c r="B1303" s="21">
        <v>142645693</v>
      </c>
    </row>
    <row r="1304" spans="1:2" x14ac:dyDescent="0.25">
      <c r="A1304" s="20" t="s">
        <v>8497</v>
      </c>
      <c r="B1304" s="21">
        <v>-2499804112</v>
      </c>
    </row>
    <row r="1305" spans="1:2" x14ac:dyDescent="0.25">
      <c r="A1305" s="20" t="s">
        <v>7902</v>
      </c>
      <c r="B1305" s="21">
        <v>-7937613</v>
      </c>
    </row>
    <row r="1306" spans="1:2" x14ac:dyDescent="0.25">
      <c r="A1306" s="20" t="s">
        <v>10064</v>
      </c>
      <c r="B1306" s="21">
        <v>-1000000</v>
      </c>
    </row>
    <row r="1307" spans="1:2" x14ac:dyDescent="0.25">
      <c r="A1307" s="20" t="s">
        <v>6834</v>
      </c>
      <c r="B1307" s="21">
        <v>-28791977</v>
      </c>
    </row>
    <row r="1308" spans="1:2" x14ac:dyDescent="0.25">
      <c r="A1308" s="20" t="s">
        <v>9506</v>
      </c>
      <c r="B1308" s="21">
        <v>-3200000</v>
      </c>
    </row>
    <row r="1309" spans="1:2" x14ac:dyDescent="0.25">
      <c r="A1309" s="20" t="s">
        <v>8235</v>
      </c>
      <c r="B1309" s="21">
        <v>819852</v>
      </c>
    </row>
    <row r="1310" spans="1:2" x14ac:dyDescent="0.25">
      <c r="A1310" s="20" t="s">
        <v>7031</v>
      </c>
      <c r="B1310" s="21">
        <v>-28407897</v>
      </c>
    </row>
    <row r="1311" spans="1:2" x14ac:dyDescent="0.25">
      <c r="A1311" s="20" t="s">
        <v>9886</v>
      </c>
      <c r="B1311" s="21">
        <v>-1500000</v>
      </c>
    </row>
    <row r="1312" spans="1:2" x14ac:dyDescent="0.25">
      <c r="A1312" s="20" t="s">
        <v>6795</v>
      </c>
      <c r="B1312" s="21">
        <v>12071069</v>
      </c>
    </row>
    <row r="1313" spans="1:2" x14ac:dyDescent="0.25">
      <c r="A1313" s="20" t="s">
        <v>8766</v>
      </c>
      <c r="B1313" s="21">
        <v>41000000</v>
      </c>
    </row>
    <row r="1314" spans="1:2" x14ac:dyDescent="0.25">
      <c r="A1314" s="20" t="s">
        <v>8896</v>
      </c>
      <c r="B1314" s="21">
        <v>-7701890</v>
      </c>
    </row>
    <row r="1315" spans="1:2" x14ac:dyDescent="0.25">
      <c r="A1315" s="20" t="s">
        <v>8733</v>
      </c>
      <c r="B1315" s="21">
        <v>-6000000</v>
      </c>
    </row>
    <row r="1316" spans="1:2" x14ac:dyDescent="0.25">
      <c r="A1316" s="20" t="s">
        <v>9225</v>
      </c>
      <c r="B1316" s="21">
        <v>6675178</v>
      </c>
    </row>
    <row r="1317" spans="1:2" x14ac:dyDescent="0.25">
      <c r="A1317" s="20" t="s">
        <v>6722</v>
      </c>
      <c r="B1317" s="21">
        <v>126147885</v>
      </c>
    </row>
    <row r="1318" spans="1:2" x14ac:dyDescent="0.25">
      <c r="A1318" s="20" t="s">
        <v>6217</v>
      </c>
      <c r="B1318" s="21">
        <v>-25976605</v>
      </c>
    </row>
    <row r="1319" spans="1:2" x14ac:dyDescent="0.25">
      <c r="A1319" s="20" t="s">
        <v>10201</v>
      </c>
      <c r="B1319" s="21">
        <v>-150000</v>
      </c>
    </row>
    <row r="1320" spans="1:2" x14ac:dyDescent="0.25">
      <c r="A1320" s="20" t="s">
        <v>7879</v>
      </c>
      <c r="B1320" s="21">
        <v>-27000000</v>
      </c>
    </row>
    <row r="1321" spans="1:2" x14ac:dyDescent="0.25">
      <c r="A1321" s="20" t="s">
        <v>10267</v>
      </c>
      <c r="B1321" s="21">
        <v>-194801</v>
      </c>
    </row>
    <row r="1322" spans="1:2" x14ac:dyDescent="0.25">
      <c r="A1322" s="20" t="s">
        <v>9922</v>
      </c>
      <c r="B1322" s="21">
        <v>2406383</v>
      </c>
    </row>
    <row r="1323" spans="1:2" x14ac:dyDescent="0.25">
      <c r="A1323" s="20" t="s">
        <v>7370</v>
      </c>
      <c r="B1323" s="21">
        <v>20455802</v>
      </c>
    </row>
    <row r="1324" spans="1:2" x14ac:dyDescent="0.25">
      <c r="A1324" s="20" t="s">
        <v>7420</v>
      </c>
      <c r="B1324" s="21">
        <v>29098051</v>
      </c>
    </row>
    <row r="1325" spans="1:2" x14ac:dyDescent="0.25">
      <c r="A1325" s="20" t="s">
        <v>6792</v>
      </c>
      <c r="B1325" s="21">
        <v>2575718</v>
      </c>
    </row>
    <row r="1326" spans="1:2" x14ac:dyDescent="0.25">
      <c r="A1326" s="20" t="s">
        <v>7576</v>
      </c>
      <c r="B1326" s="21">
        <v>30302314</v>
      </c>
    </row>
    <row r="1327" spans="1:2" x14ac:dyDescent="0.25">
      <c r="A1327" s="20" t="s">
        <v>5711</v>
      </c>
      <c r="B1327" s="21">
        <v>-104868170</v>
      </c>
    </row>
    <row r="1328" spans="1:2" x14ac:dyDescent="0.25">
      <c r="A1328" s="20" t="s">
        <v>8378</v>
      </c>
      <c r="B1328" s="21">
        <v>-11827231</v>
      </c>
    </row>
    <row r="1329" spans="1:2" x14ac:dyDescent="0.25">
      <c r="A1329" s="20" t="s">
        <v>6679</v>
      </c>
      <c r="B1329" s="21">
        <v>8768623</v>
      </c>
    </row>
    <row r="1330" spans="1:2" x14ac:dyDescent="0.25">
      <c r="A1330" s="20" t="s">
        <v>5876</v>
      </c>
      <c r="B1330" s="21">
        <v>286838870</v>
      </c>
    </row>
    <row r="1331" spans="1:2" x14ac:dyDescent="0.25">
      <c r="A1331" s="20" t="s">
        <v>7423</v>
      </c>
      <c r="B1331" s="21">
        <v>26676606</v>
      </c>
    </row>
    <row r="1332" spans="1:2" x14ac:dyDescent="0.25">
      <c r="A1332" s="20" t="s">
        <v>10181</v>
      </c>
      <c r="B1332" s="21">
        <v>-447150</v>
      </c>
    </row>
    <row r="1333" spans="1:2" x14ac:dyDescent="0.25">
      <c r="A1333" s="20" t="s">
        <v>7772</v>
      </c>
      <c r="B1333" s="21">
        <v>0</v>
      </c>
    </row>
    <row r="1334" spans="1:2" x14ac:dyDescent="0.25">
      <c r="A1334" s="20" t="s">
        <v>7650</v>
      </c>
      <c r="B1334" s="21">
        <v>25700000</v>
      </c>
    </row>
    <row r="1335" spans="1:2" x14ac:dyDescent="0.25">
      <c r="A1335" s="20" t="s">
        <v>10154</v>
      </c>
      <c r="B1335" s="21">
        <v>32951479</v>
      </c>
    </row>
    <row r="1336" spans="1:2" x14ac:dyDescent="0.25">
      <c r="A1336" s="20" t="s">
        <v>8183</v>
      </c>
      <c r="B1336" s="21">
        <v>100000</v>
      </c>
    </row>
    <row r="1337" spans="1:2" x14ac:dyDescent="0.25">
      <c r="A1337" s="20" t="s">
        <v>7887</v>
      </c>
      <c r="B1337" s="21">
        <v>0</v>
      </c>
    </row>
    <row r="1338" spans="1:2" x14ac:dyDescent="0.25">
      <c r="A1338" s="20" t="s">
        <v>6505</v>
      </c>
      <c r="B1338" s="21">
        <v>-1254850</v>
      </c>
    </row>
    <row r="1339" spans="1:2" x14ac:dyDescent="0.25">
      <c r="A1339" s="20" t="s">
        <v>6593</v>
      </c>
      <c r="B1339" s="21">
        <v>196000000000000</v>
      </c>
    </row>
    <row r="1340" spans="1:2" x14ac:dyDescent="0.25">
      <c r="A1340" s="20" t="s">
        <v>6088</v>
      </c>
      <c r="B1340" s="21">
        <v>-17399565</v>
      </c>
    </row>
    <row r="1341" spans="1:2" x14ac:dyDescent="0.25">
      <c r="A1341" s="20" t="s">
        <v>10266</v>
      </c>
      <c r="B1341" s="21">
        <v>-259458</v>
      </c>
    </row>
    <row r="1342" spans="1:2" x14ac:dyDescent="0.25">
      <c r="A1342" s="20" t="s">
        <v>9572</v>
      </c>
      <c r="B1342" s="21">
        <v>373060</v>
      </c>
    </row>
    <row r="1343" spans="1:2" x14ac:dyDescent="0.25">
      <c r="A1343" s="20" t="s">
        <v>10010</v>
      </c>
      <c r="B1343" s="21">
        <v>-389009</v>
      </c>
    </row>
    <row r="1344" spans="1:2" x14ac:dyDescent="0.25">
      <c r="A1344" s="20" t="s">
        <v>6439</v>
      </c>
      <c r="B1344" s="21">
        <v>-56425668</v>
      </c>
    </row>
    <row r="1345" spans="1:2" x14ac:dyDescent="0.25">
      <c r="A1345" s="20" t="s">
        <v>8803</v>
      </c>
      <c r="B1345" s="21">
        <v>-44854891</v>
      </c>
    </row>
    <row r="1346" spans="1:2" x14ac:dyDescent="0.25">
      <c r="A1346" s="20" t="s">
        <v>6987</v>
      </c>
      <c r="B1346" s="21">
        <v>-20000000</v>
      </c>
    </row>
    <row r="1347" spans="1:2" x14ac:dyDescent="0.25">
      <c r="A1347" s="20" t="s">
        <v>7831</v>
      </c>
      <c r="B1347" s="21">
        <v>-15765960</v>
      </c>
    </row>
    <row r="1348" spans="1:2" x14ac:dyDescent="0.25">
      <c r="A1348" s="20" t="s">
        <v>8946</v>
      </c>
      <c r="B1348" s="21">
        <v>90900000</v>
      </c>
    </row>
    <row r="1349" spans="1:2" x14ac:dyDescent="0.25">
      <c r="A1349" s="20" t="s">
        <v>7366</v>
      </c>
      <c r="B1349" s="21">
        <v>35490000</v>
      </c>
    </row>
    <row r="1350" spans="1:2" x14ac:dyDescent="0.25">
      <c r="A1350" s="20" t="s">
        <v>7352</v>
      </c>
      <c r="B1350" s="21">
        <v>-10514515</v>
      </c>
    </row>
    <row r="1351" spans="1:2" x14ac:dyDescent="0.25">
      <c r="A1351" s="20" t="s">
        <v>7212</v>
      </c>
      <c r="B1351" s="21">
        <v>-7900000</v>
      </c>
    </row>
    <row r="1352" spans="1:2" x14ac:dyDescent="0.25">
      <c r="A1352" s="20" t="s">
        <v>8171</v>
      </c>
      <c r="B1352" s="21">
        <v>5998709</v>
      </c>
    </row>
    <row r="1353" spans="1:2" x14ac:dyDescent="0.25">
      <c r="A1353" s="20" t="s">
        <v>7012</v>
      </c>
      <c r="B1353" s="21">
        <v>-20412268</v>
      </c>
    </row>
    <row r="1354" spans="1:2" x14ac:dyDescent="0.25">
      <c r="A1354" s="20" t="s">
        <v>6097</v>
      </c>
      <c r="B1354" s="21">
        <v>-23990820</v>
      </c>
    </row>
    <row r="1355" spans="1:2" x14ac:dyDescent="0.25">
      <c r="A1355" s="20" t="s">
        <v>7103</v>
      </c>
      <c r="B1355" s="21">
        <v>62749203</v>
      </c>
    </row>
    <row r="1356" spans="1:2" x14ac:dyDescent="0.25">
      <c r="A1356" s="20" t="s">
        <v>6385</v>
      </c>
      <c r="B1356" s="21">
        <v>34706988</v>
      </c>
    </row>
    <row r="1357" spans="1:2" x14ac:dyDescent="0.25">
      <c r="A1357" s="20" t="s">
        <v>8316</v>
      </c>
      <c r="B1357" s="21">
        <v>-12247786</v>
      </c>
    </row>
    <row r="1358" spans="1:2" x14ac:dyDescent="0.25">
      <c r="A1358" s="20" t="s">
        <v>7388</v>
      </c>
      <c r="B1358" s="21">
        <v>-5482285</v>
      </c>
    </row>
    <row r="1359" spans="1:2" x14ac:dyDescent="0.25">
      <c r="A1359" s="20" t="s">
        <v>8965</v>
      </c>
      <c r="B1359" s="21">
        <v>7891000</v>
      </c>
    </row>
    <row r="1360" spans="1:2" x14ac:dyDescent="0.25">
      <c r="A1360" s="20" t="s">
        <v>7278</v>
      </c>
      <c r="B1360" s="21">
        <v>-29000000</v>
      </c>
    </row>
    <row r="1361" spans="1:2" x14ac:dyDescent="0.25">
      <c r="A1361" s="20" t="s">
        <v>6000</v>
      </c>
      <c r="B1361" s="21">
        <v>12969824</v>
      </c>
    </row>
    <row r="1362" spans="1:2" x14ac:dyDescent="0.25">
      <c r="A1362" s="20" t="s">
        <v>5685</v>
      </c>
      <c r="B1362" s="21">
        <v>-84540684</v>
      </c>
    </row>
    <row r="1363" spans="1:2" x14ac:dyDescent="0.25">
      <c r="A1363" s="20" t="s">
        <v>6330</v>
      </c>
      <c r="B1363" s="21">
        <v>-46917712</v>
      </c>
    </row>
    <row r="1364" spans="1:2" x14ac:dyDescent="0.25">
      <c r="A1364" s="20" t="s">
        <v>9278</v>
      </c>
      <c r="B1364" s="21">
        <v>0</v>
      </c>
    </row>
    <row r="1365" spans="1:2" x14ac:dyDescent="0.25">
      <c r="A1365" s="20" t="s">
        <v>10434</v>
      </c>
      <c r="B1365" s="21">
        <v>-20000</v>
      </c>
    </row>
    <row r="1366" spans="1:2" x14ac:dyDescent="0.25">
      <c r="A1366" s="20" t="s">
        <v>6207</v>
      </c>
      <c r="B1366" s="21">
        <v>3746915</v>
      </c>
    </row>
    <row r="1367" spans="1:2" x14ac:dyDescent="0.25">
      <c r="A1367" s="20" t="s">
        <v>10072</v>
      </c>
      <c r="B1367" s="21">
        <v>-913000</v>
      </c>
    </row>
    <row r="1368" spans="1:2" x14ac:dyDescent="0.25">
      <c r="A1368" s="20" t="s">
        <v>9995</v>
      </c>
      <c r="B1368" s="21">
        <v>4417124</v>
      </c>
    </row>
    <row r="1369" spans="1:2" x14ac:dyDescent="0.25">
      <c r="A1369" s="20" t="s">
        <v>6668</v>
      </c>
      <c r="B1369" s="21">
        <v>-65000000</v>
      </c>
    </row>
    <row r="1370" spans="1:2" x14ac:dyDescent="0.25">
      <c r="A1370" s="20" t="s">
        <v>9839</v>
      </c>
      <c r="B1370" s="21">
        <v>4026908</v>
      </c>
    </row>
    <row r="1371" spans="1:2" x14ac:dyDescent="0.25">
      <c r="A1371" s="20" t="s">
        <v>6104</v>
      </c>
      <c r="B1371" s="21">
        <v>224196</v>
      </c>
    </row>
    <row r="1372" spans="1:2" x14ac:dyDescent="0.25">
      <c r="A1372" s="20" t="s">
        <v>7548</v>
      </c>
      <c r="B1372" s="21">
        <v>5155240000000000</v>
      </c>
    </row>
    <row r="1373" spans="1:2" x14ac:dyDescent="0.25">
      <c r="A1373" s="20" t="s">
        <v>10087</v>
      </c>
      <c r="B1373" s="21">
        <v>393961</v>
      </c>
    </row>
    <row r="1374" spans="1:2" x14ac:dyDescent="0.25">
      <c r="A1374" s="20" t="s">
        <v>7657</v>
      </c>
      <c r="B1374" s="21">
        <v>37721949</v>
      </c>
    </row>
    <row r="1375" spans="1:2" x14ac:dyDescent="0.25">
      <c r="A1375" s="20" t="s">
        <v>8577</v>
      </c>
      <c r="B1375" s="21">
        <v>-5149694</v>
      </c>
    </row>
    <row r="1376" spans="1:2" x14ac:dyDescent="0.25">
      <c r="A1376" s="20" t="s">
        <v>6526</v>
      </c>
      <c r="B1376" s="21">
        <v>-14831605</v>
      </c>
    </row>
    <row r="1377" spans="1:2" x14ac:dyDescent="0.25">
      <c r="A1377" s="20" t="s">
        <v>8473</v>
      </c>
      <c r="B1377" s="21">
        <v>-6457975</v>
      </c>
    </row>
    <row r="1378" spans="1:2" x14ac:dyDescent="0.25">
      <c r="A1378" s="20" t="s">
        <v>7291</v>
      </c>
      <c r="B1378" s="21">
        <v>34300000</v>
      </c>
    </row>
    <row r="1379" spans="1:2" x14ac:dyDescent="0.25">
      <c r="A1379" s="20" t="s">
        <v>9234</v>
      </c>
      <c r="B1379" s="21">
        <v>-5000000</v>
      </c>
    </row>
    <row r="1380" spans="1:2" x14ac:dyDescent="0.25">
      <c r="A1380" s="20" t="s">
        <v>9917</v>
      </c>
      <c r="B1380" s="21">
        <v>-1300000</v>
      </c>
    </row>
    <row r="1381" spans="1:2" x14ac:dyDescent="0.25">
      <c r="A1381" s="20" t="s">
        <v>7145</v>
      </c>
      <c r="B1381" s="21">
        <v>32877175</v>
      </c>
    </row>
    <row r="1382" spans="1:2" x14ac:dyDescent="0.25">
      <c r="A1382" s="20" t="s">
        <v>7351</v>
      </c>
      <c r="B1382" s="21">
        <v>-22795993</v>
      </c>
    </row>
    <row r="1383" spans="1:2" x14ac:dyDescent="0.25">
      <c r="A1383" s="20" t="s">
        <v>6369</v>
      </c>
      <c r="B1383" s="21">
        <v>274691196</v>
      </c>
    </row>
    <row r="1384" spans="1:2" x14ac:dyDescent="0.25">
      <c r="A1384" s="20" t="s">
        <v>7593</v>
      </c>
      <c r="B1384" s="21">
        <v>121000000000000</v>
      </c>
    </row>
    <row r="1385" spans="1:2" x14ac:dyDescent="0.25">
      <c r="A1385" s="20" t="s">
        <v>9581</v>
      </c>
      <c r="B1385" s="21">
        <v>-2926322</v>
      </c>
    </row>
    <row r="1386" spans="1:2" x14ac:dyDescent="0.25">
      <c r="A1386" s="20" t="s">
        <v>8472</v>
      </c>
      <c r="B1386" s="21">
        <v>-1260859</v>
      </c>
    </row>
    <row r="1387" spans="1:2" x14ac:dyDescent="0.25">
      <c r="A1387" s="20" t="s">
        <v>9878</v>
      </c>
      <c r="B1387" s="21">
        <v>-1500000</v>
      </c>
    </row>
    <row r="1388" spans="1:2" x14ac:dyDescent="0.25">
      <c r="A1388" s="20" t="s">
        <v>7147</v>
      </c>
      <c r="B1388" s="21">
        <v>29484168</v>
      </c>
    </row>
    <row r="1389" spans="1:2" x14ac:dyDescent="0.25">
      <c r="A1389" s="20" t="s">
        <v>5989</v>
      </c>
      <c r="B1389" s="21">
        <v>40136047</v>
      </c>
    </row>
    <row r="1390" spans="1:2" x14ac:dyDescent="0.25">
      <c r="A1390" s="20" t="s">
        <v>9439</v>
      </c>
      <c r="B1390" s="21">
        <v>304137</v>
      </c>
    </row>
    <row r="1391" spans="1:2" x14ac:dyDescent="0.25">
      <c r="A1391" s="20" t="s">
        <v>9386</v>
      </c>
      <c r="B1391" s="21">
        <v>301331</v>
      </c>
    </row>
    <row r="1392" spans="1:2" x14ac:dyDescent="0.25">
      <c r="A1392" s="20" t="s">
        <v>9595</v>
      </c>
      <c r="B1392" s="21">
        <v>-3000000</v>
      </c>
    </row>
    <row r="1393" spans="1:2" x14ac:dyDescent="0.25">
      <c r="A1393" s="20" t="s">
        <v>9314</v>
      </c>
      <c r="B1393" s="21">
        <v>48200832</v>
      </c>
    </row>
    <row r="1394" spans="1:2" x14ac:dyDescent="0.25">
      <c r="A1394" s="20" t="s">
        <v>8544</v>
      </c>
      <c r="B1394" s="21">
        <v>2103828</v>
      </c>
    </row>
    <row r="1395" spans="1:2" x14ac:dyDescent="0.25">
      <c r="A1395" s="20" t="s">
        <v>9561</v>
      </c>
      <c r="B1395" s="21">
        <v>4063238</v>
      </c>
    </row>
    <row r="1396" spans="1:2" x14ac:dyDescent="0.25">
      <c r="A1396" s="20" t="s">
        <v>6862</v>
      </c>
      <c r="B1396" s="21">
        <v>-3712212</v>
      </c>
    </row>
    <row r="1397" spans="1:2" x14ac:dyDescent="0.25">
      <c r="A1397" s="20" t="s">
        <v>10049</v>
      </c>
      <c r="B1397" s="21">
        <v>-1000000</v>
      </c>
    </row>
    <row r="1398" spans="1:2" x14ac:dyDescent="0.25">
      <c r="A1398" s="20" t="s">
        <v>9607</v>
      </c>
      <c r="B1398" s="21">
        <v>-2899325</v>
      </c>
    </row>
    <row r="1399" spans="1:2" x14ac:dyDescent="0.25">
      <c r="A1399" s="20" t="s">
        <v>9130</v>
      </c>
      <c r="B1399" s="21">
        <v>-6000000</v>
      </c>
    </row>
    <row r="1400" spans="1:2" x14ac:dyDescent="0.25">
      <c r="A1400" s="20" t="s">
        <v>7358</v>
      </c>
      <c r="B1400" s="21">
        <v>84222438</v>
      </c>
    </row>
    <row r="1401" spans="1:2" x14ac:dyDescent="0.25">
      <c r="A1401" s="20" t="s">
        <v>8186</v>
      </c>
      <c r="B1401" s="21">
        <v>-750995</v>
      </c>
    </row>
    <row r="1402" spans="1:2" x14ac:dyDescent="0.25">
      <c r="A1402" s="20" t="s">
        <v>7404</v>
      </c>
      <c r="B1402" s="21">
        <v>52163317</v>
      </c>
    </row>
    <row r="1403" spans="1:2" x14ac:dyDescent="0.25">
      <c r="A1403" s="20" t="s">
        <v>9182</v>
      </c>
      <c r="B1403" s="21">
        <v>26372293</v>
      </c>
    </row>
    <row r="1404" spans="1:2" x14ac:dyDescent="0.25">
      <c r="A1404" s="20" t="s">
        <v>6398</v>
      </c>
      <c r="B1404" s="21">
        <v>747724</v>
      </c>
    </row>
    <row r="1405" spans="1:2" x14ac:dyDescent="0.25">
      <c r="A1405" s="20" t="s">
        <v>6543</v>
      </c>
      <c r="B1405" s="21">
        <v>-29610033</v>
      </c>
    </row>
    <row r="1406" spans="1:2" x14ac:dyDescent="0.25">
      <c r="A1406" s="20" t="s">
        <v>8724</v>
      </c>
      <c r="B1406" s="21">
        <v>140987</v>
      </c>
    </row>
    <row r="1407" spans="1:2" x14ac:dyDescent="0.25">
      <c r="A1407" s="20" t="s">
        <v>7656</v>
      </c>
      <c r="B1407" s="21">
        <v>15581633</v>
      </c>
    </row>
    <row r="1408" spans="1:2" x14ac:dyDescent="0.25">
      <c r="A1408" s="20" t="s">
        <v>8261</v>
      </c>
      <c r="B1408" s="21">
        <v>-14500000</v>
      </c>
    </row>
    <row r="1409" spans="1:2" x14ac:dyDescent="0.25">
      <c r="A1409" s="20" t="s">
        <v>9006</v>
      </c>
      <c r="B1409" s="21">
        <v>-6467012</v>
      </c>
    </row>
    <row r="1410" spans="1:2" x14ac:dyDescent="0.25">
      <c r="A1410" s="20" t="s">
        <v>9570</v>
      </c>
      <c r="B1410" s="21">
        <v>-3000000</v>
      </c>
    </row>
    <row r="1411" spans="1:2" x14ac:dyDescent="0.25">
      <c r="A1411" s="20" t="s">
        <v>9769</v>
      </c>
      <c r="B1411" s="21">
        <v>-2000000</v>
      </c>
    </row>
    <row r="1412" spans="1:2" x14ac:dyDescent="0.25">
      <c r="A1412" s="20" t="s">
        <v>9458</v>
      </c>
      <c r="B1412" s="21">
        <v>-2000000</v>
      </c>
    </row>
    <row r="1413" spans="1:2" x14ac:dyDescent="0.25">
      <c r="A1413" s="20" t="s">
        <v>7108</v>
      </c>
      <c r="B1413" s="21">
        <v>13983704</v>
      </c>
    </row>
    <row r="1414" spans="1:2" x14ac:dyDescent="0.25">
      <c r="A1414" s="20" t="s">
        <v>8439</v>
      </c>
      <c r="B1414" s="21">
        <v>13776062</v>
      </c>
    </row>
    <row r="1415" spans="1:2" x14ac:dyDescent="0.25">
      <c r="A1415" s="20" t="s">
        <v>8603</v>
      </c>
      <c r="B1415" s="21">
        <v>12983713</v>
      </c>
    </row>
    <row r="1416" spans="1:2" x14ac:dyDescent="0.25">
      <c r="A1416" s="20" t="s">
        <v>7146</v>
      </c>
      <c r="B1416" s="21">
        <v>0</v>
      </c>
    </row>
    <row r="1417" spans="1:2" x14ac:dyDescent="0.25">
      <c r="A1417" s="20" t="s">
        <v>9919</v>
      </c>
      <c r="B1417" s="21">
        <v>17850000</v>
      </c>
    </row>
    <row r="1418" spans="1:2" x14ac:dyDescent="0.25">
      <c r="A1418" s="20" t="s">
        <v>9681</v>
      </c>
      <c r="B1418" s="21">
        <v>32200000</v>
      </c>
    </row>
    <row r="1419" spans="1:2" x14ac:dyDescent="0.25">
      <c r="A1419" s="20" t="s">
        <v>9613</v>
      </c>
      <c r="B1419" s="21">
        <v>16370001</v>
      </c>
    </row>
    <row r="1420" spans="1:2" x14ac:dyDescent="0.25">
      <c r="A1420" s="20" t="s">
        <v>9208</v>
      </c>
      <c r="B1420" s="21">
        <v>9343976</v>
      </c>
    </row>
    <row r="1421" spans="1:2" x14ac:dyDescent="0.25">
      <c r="A1421" s="20" t="s">
        <v>9682</v>
      </c>
      <c r="B1421" s="21">
        <v>19100000</v>
      </c>
    </row>
    <row r="1422" spans="1:2" x14ac:dyDescent="0.25">
      <c r="A1422" s="20" t="s">
        <v>9626</v>
      </c>
      <c r="B1422" s="21">
        <v>30800000</v>
      </c>
    </row>
    <row r="1423" spans="1:2" x14ac:dyDescent="0.25">
      <c r="A1423" s="20" t="s">
        <v>9450</v>
      </c>
      <c r="B1423" s="21">
        <v>24400000</v>
      </c>
    </row>
    <row r="1424" spans="1:2" x14ac:dyDescent="0.25">
      <c r="A1424" s="20" t="s">
        <v>6955</v>
      </c>
      <c r="B1424" s="21">
        <v>20802754</v>
      </c>
    </row>
    <row r="1425" spans="1:2" x14ac:dyDescent="0.25">
      <c r="A1425" s="20" t="s">
        <v>9038</v>
      </c>
      <c r="B1425" s="21">
        <v>6867101</v>
      </c>
    </row>
    <row r="1426" spans="1:2" x14ac:dyDescent="0.25">
      <c r="A1426" s="20" t="s">
        <v>7224</v>
      </c>
      <c r="B1426" s="21">
        <v>-11701351</v>
      </c>
    </row>
    <row r="1427" spans="1:2" x14ac:dyDescent="0.25">
      <c r="A1427" s="20" t="s">
        <v>9960</v>
      </c>
      <c r="B1427" s="21">
        <v>300000</v>
      </c>
    </row>
    <row r="1428" spans="1:2" x14ac:dyDescent="0.25">
      <c r="A1428" s="20" t="s">
        <v>7768</v>
      </c>
      <c r="B1428" s="21">
        <v>6753840</v>
      </c>
    </row>
    <row r="1429" spans="1:2" x14ac:dyDescent="0.25">
      <c r="A1429" s="20" t="s">
        <v>6629</v>
      </c>
      <c r="B1429" s="21">
        <v>11571508462864</v>
      </c>
    </row>
    <row r="1430" spans="1:2" x14ac:dyDescent="0.25">
      <c r="A1430" s="20" t="s">
        <v>9836</v>
      </c>
      <c r="B1430" s="21">
        <v>-1650000</v>
      </c>
    </row>
    <row r="1431" spans="1:2" x14ac:dyDescent="0.25">
      <c r="A1431" s="20" t="s">
        <v>8476</v>
      </c>
      <c r="B1431" s="21">
        <v>-7077834</v>
      </c>
    </row>
    <row r="1432" spans="1:2" x14ac:dyDescent="0.25">
      <c r="A1432" s="20" t="s">
        <v>6454</v>
      </c>
      <c r="B1432" s="21">
        <v>-28675334</v>
      </c>
    </row>
    <row r="1433" spans="1:2" x14ac:dyDescent="0.25">
      <c r="A1433" s="20" t="s">
        <v>9700</v>
      </c>
      <c r="B1433" s="21">
        <v>22800000</v>
      </c>
    </row>
    <row r="1434" spans="1:2" x14ac:dyDescent="0.25">
      <c r="A1434" s="20" t="s">
        <v>7265</v>
      </c>
      <c r="B1434" s="21">
        <v>-16406844</v>
      </c>
    </row>
    <row r="1435" spans="1:2" x14ac:dyDescent="0.25">
      <c r="A1435" s="20" t="s">
        <v>10001</v>
      </c>
      <c r="B1435" s="21">
        <v>1508841</v>
      </c>
    </row>
    <row r="1436" spans="1:2" x14ac:dyDescent="0.25">
      <c r="A1436" s="20" t="s">
        <v>5667</v>
      </c>
      <c r="B1436" s="21">
        <v>250736600</v>
      </c>
    </row>
    <row r="1437" spans="1:2" x14ac:dyDescent="0.25">
      <c r="A1437" s="20" t="s">
        <v>10080</v>
      </c>
      <c r="B1437" s="21">
        <v>15197842</v>
      </c>
    </row>
    <row r="1438" spans="1:2" x14ac:dyDescent="0.25">
      <c r="A1438" s="20" t="s">
        <v>9655</v>
      </c>
      <c r="B1438" s="21">
        <v>-2326217</v>
      </c>
    </row>
    <row r="1439" spans="1:2" x14ac:dyDescent="0.25">
      <c r="A1439" s="20" t="s">
        <v>9337</v>
      </c>
      <c r="B1439" s="21">
        <v>0</v>
      </c>
    </row>
    <row r="1440" spans="1:2" x14ac:dyDescent="0.25">
      <c r="A1440" s="20" t="s">
        <v>9731</v>
      </c>
      <c r="B1440" s="21">
        <v>506446</v>
      </c>
    </row>
    <row r="1441" spans="1:2" x14ac:dyDescent="0.25">
      <c r="A1441" s="20" t="s">
        <v>8299</v>
      </c>
      <c r="B1441" s="21">
        <v>-4597590</v>
      </c>
    </row>
    <row r="1442" spans="1:2" x14ac:dyDescent="0.25">
      <c r="A1442" s="20" t="s">
        <v>5698</v>
      </c>
      <c r="B1442" s="21">
        <v>10332737</v>
      </c>
    </row>
    <row r="1443" spans="1:2" x14ac:dyDescent="0.25">
      <c r="A1443" s="20" t="s">
        <v>8233</v>
      </c>
      <c r="B1443" s="21">
        <v>-13705360</v>
      </c>
    </row>
    <row r="1444" spans="1:2" x14ac:dyDescent="0.25">
      <c r="A1444" s="20" t="s">
        <v>10427</v>
      </c>
      <c r="B1444" s="21">
        <v>0</v>
      </c>
    </row>
    <row r="1445" spans="1:2" x14ac:dyDescent="0.25">
      <c r="A1445" s="20" t="s">
        <v>6105</v>
      </c>
      <c r="B1445" s="21">
        <v>-23185810</v>
      </c>
    </row>
    <row r="1446" spans="1:2" x14ac:dyDescent="0.25">
      <c r="A1446" s="20" t="s">
        <v>8041</v>
      </c>
      <c r="B1446" s="21">
        <v>-16579086</v>
      </c>
    </row>
    <row r="1447" spans="1:2" x14ac:dyDescent="0.25">
      <c r="A1447" s="20" t="s">
        <v>5587</v>
      </c>
      <c r="B1447" s="21">
        <v>160034110</v>
      </c>
    </row>
    <row r="1448" spans="1:2" x14ac:dyDescent="0.25">
      <c r="A1448" s="20" t="s">
        <v>7008</v>
      </c>
      <c r="B1448" s="21">
        <v>-17403744</v>
      </c>
    </row>
    <row r="1449" spans="1:2" x14ac:dyDescent="0.25">
      <c r="A1449" s="20" t="s">
        <v>6006</v>
      </c>
      <c r="B1449" s="21">
        <v>17707116</v>
      </c>
    </row>
    <row r="1450" spans="1:2" x14ac:dyDescent="0.25">
      <c r="A1450" s="20" t="s">
        <v>9418</v>
      </c>
      <c r="B1450" s="21">
        <v>-3979738</v>
      </c>
    </row>
    <row r="1451" spans="1:2" x14ac:dyDescent="0.25">
      <c r="A1451" s="20" t="s">
        <v>6507</v>
      </c>
      <c r="B1451" s="21">
        <v>-1845268</v>
      </c>
    </row>
    <row r="1452" spans="1:2" x14ac:dyDescent="0.25">
      <c r="A1452" s="20" t="s">
        <v>5709</v>
      </c>
      <c r="B1452" s="21">
        <v>-7487948</v>
      </c>
    </row>
    <row r="1453" spans="1:2" x14ac:dyDescent="0.25">
      <c r="A1453" s="20" t="s">
        <v>5619</v>
      </c>
      <c r="B1453" s="21">
        <v>-24832370</v>
      </c>
    </row>
    <row r="1454" spans="1:2" x14ac:dyDescent="0.25">
      <c r="A1454" s="20" t="s">
        <v>10403</v>
      </c>
      <c r="B1454" s="21">
        <v>0</v>
      </c>
    </row>
    <row r="1455" spans="1:2" x14ac:dyDescent="0.25">
      <c r="A1455" s="20" t="s">
        <v>9150</v>
      </c>
      <c r="B1455" s="21">
        <v>0</v>
      </c>
    </row>
    <row r="1456" spans="1:2" x14ac:dyDescent="0.25">
      <c r="A1456" s="20" t="s">
        <v>6619</v>
      </c>
      <c r="B1456" s="21">
        <v>26423726</v>
      </c>
    </row>
    <row r="1457" spans="1:2" x14ac:dyDescent="0.25">
      <c r="A1457" s="20" t="s">
        <v>6559</v>
      </c>
      <c r="B1457" s="21">
        <v>-29511421</v>
      </c>
    </row>
    <row r="1458" spans="1:2" x14ac:dyDescent="0.25">
      <c r="A1458" s="20" t="s">
        <v>9261</v>
      </c>
      <c r="B1458" s="21">
        <v>240425</v>
      </c>
    </row>
    <row r="1459" spans="1:2" x14ac:dyDescent="0.25">
      <c r="A1459" s="20" t="s">
        <v>7608</v>
      </c>
      <c r="B1459" s="21">
        <v>-22000000</v>
      </c>
    </row>
    <row r="1460" spans="1:2" x14ac:dyDescent="0.25">
      <c r="A1460" s="20" t="s">
        <v>5864</v>
      </c>
      <c r="B1460" s="21">
        <v>-22320362</v>
      </c>
    </row>
    <row r="1461" spans="1:2" x14ac:dyDescent="0.25">
      <c r="A1461" s="20" t="s">
        <v>6304</v>
      </c>
      <c r="B1461" s="21">
        <v>-14003282</v>
      </c>
    </row>
    <row r="1462" spans="1:2" x14ac:dyDescent="0.25">
      <c r="A1462" s="20" t="s">
        <v>9768</v>
      </c>
      <c r="B1462" s="21">
        <v>-1995042</v>
      </c>
    </row>
    <row r="1463" spans="1:2" x14ac:dyDescent="0.25">
      <c r="A1463" s="20" t="s">
        <v>9644</v>
      </c>
      <c r="B1463" s="21">
        <v>24281723</v>
      </c>
    </row>
    <row r="1464" spans="1:2" x14ac:dyDescent="0.25">
      <c r="A1464" s="20" t="s">
        <v>6323</v>
      </c>
      <c r="B1464" s="21">
        <v>28424210</v>
      </c>
    </row>
    <row r="1465" spans="1:2" x14ac:dyDescent="0.25">
      <c r="A1465" s="20" t="s">
        <v>6487</v>
      </c>
      <c r="B1465" s="21">
        <v>40367693</v>
      </c>
    </row>
    <row r="1466" spans="1:2" x14ac:dyDescent="0.25">
      <c r="A1466" s="20" t="s">
        <v>6922</v>
      </c>
      <c r="B1466" s="21">
        <v>-23660367</v>
      </c>
    </row>
    <row r="1467" spans="1:2" x14ac:dyDescent="0.25">
      <c r="A1467" s="20" t="s">
        <v>9721</v>
      </c>
      <c r="B1467" s="21">
        <v>-2000000</v>
      </c>
    </row>
    <row r="1468" spans="1:2" x14ac:dyDescent="0.25">
      <c r="A1468" s="20" t="s">
        <v>8756</v>
      </c>
      <c r="B1468" s="21">
        <v>113155</v>
      </c>
    </row>
    <row r="1469" spans="1:2" x14ac:dyDescent="0.25">
      <c r="A1469" s="20" t="s">
        <v>7097</v>
      </c>
      <c r="B1469" s="21">
        <v>-32000000</v>
      </c>
    </row>
    <row r="1470" spans="1:2" x14ac:dyDescent="0.25">
      <c r="A1470" s="20" t="s">
        <v>6376</v>
      </c>
      <c r="B1470" s="21">
        <v>50263257</v>
      </c>
    </row>
    <row r="1471" spans="1:2" x14ac:dyDescent="0.25">
      <c r="A1471" s="20" t="s">
        <v>10414</v>
      </c>
      <c r="B1471" s="21">
        <v>199816</v>
      </c>
    </row>
    <row r="1472" spans="1:2" x14ac:dyDescent="0.25">
      <c r="A1472" s="20" t="s">
        <v>7760</v>
      </c>
      <c r="B1472" s="21">
        <v>-1117120</v>
      </c>
    </row>
    <row r="1473" spans="1:2" x14ac:dyDescent="0.25">
      <c r="A1473" s="20" t="s">
        <v>9004</v>
      </c>
      <c r="B1473" s="21">
        <v>-3263734</v>
      </c>
    </row>
    <row r="1474" spans="1:2" x14ac:dyDescent="0.25">
      <c r="A1474" s="20" t="s">
        <v>6823</v>
      </c>
      <c r="B1474" s="21">
        <v>-25032818</v>
      </c>
    </row>
    <row r="1475" spans="1:2" x14ac:dyDescent="0.25">
      <c r="A1475" s="20" t="s">
        <v>6734</v>
      </c>
      <c r="B1475" s="21">
        <v>50353764</v>
      </c>
    </row>
    <row r="1476" spans="1:2" x14ac:dyDescent="0.25">
      <c r="A1476" s="20" t="s">
        <v>6757</v>
      </c>
      <c r="B1476" s="21">
        <v>60923325</v>
      </c>
    </row>
    <row r="1477" spans="1:2" x14ac:dyDescent="0.25">
      <c r="A1477" s="20" t="s">
        <v>8973</v>
      </c>
      <c r="B1477" s="21">
        <v>1676553</v>
      </c>
    </row>
    <row r="1478" spans="1:2" x14ac:dyDescent="0.25">
      <c r="A1478" s="20" t="s">
        <v>9666</v>
      </c>
      <c r="B1478" s="21">
        <v>3331103</v>
      </c>
    </row>
    <row r="1479" spans="1:2" x14ac:dyDescent="0.25">
      <c r="A1479" s="20" t="s">
        <v>7199</v>
      </c>
      <c r="B1479" s="21">
        <v>513940</v>
      </c>
    </row>
    <row r="1480" spans="1:2" x14ac:dyDescent="0.25">
      <c r="A1480" s="20" t="s">
        <v>8648</v>
      </c>
      <c r="B1480" s="21">
        <v>-10439741</v>
      </c>
    </row>
    <row r="1481" spans="1:2" x14ac:dyDescent="0.25">
      <c r="A1481" s="20" t="s">
        <v>9739</v>
      </c>
      <c r="B1481" s="21">
        <v>0</v>
      </c>
    </row>
    <row r="1482" spans="1:2" x14ac:dyDescent="0.25">
      <c r="A1482" s="20" t="s">
        <v>6802</v>
      </c>
      <c r="B1482" s="21">
        <v>-9018150</v>
      </c>
    </row>
    <row r="1483" spans="1:2" x14ac:dyDescent="0.25">
      <c r="A1483" s="20" t="s">
        <v>7110</v>
      </c>
      <c r="B1483" s="21">
        <v>41827000</v>
      </c>
    </row>
    <row r="1484" spans="1:2" x14ac:dyDescent="0.25">
      <c r="A1484" s="20" t="s">
        <v>5986</v>
      </c>
      <c r="B1484" s="21">
        <v>50313314</v>
      </c>
    </row>
    <row r="1485" spans="1:2" x14ac:dyDescent="0.25">
      <c r="A1485" s="20" t="s">
        <v>7953</v>
      </c>
      <c r="B1485" s="21">
        <v>-7505506</v>
      </c>
    </row>
    <row r="1486" spans="1:2" x14ac:dyDescent="0.25">
      <c r="A1486" s="20" t="s">
        <v>7505</v>
      </c>
      <c r="B1486" s="21">
        <v>-14230040</v>
      </c>
    </row>
    <row r="1487" spans="1:2" x14ac:dyDescent="0.25">
      <c r="A1487" s="20" t="s">
        <v>5674</v>
      </c>
      <c r="B1487" s="21">
        <v>-30579748</v>
      </c>
    </row>
    <row r="1488" spans="1:2" x14ac:dyDescent="0.25">
      <c r="A1488" s="20" t="s">
        <v>9728</v>
      </c>
      <c r="B1488" s="21">
        <v>3300230</v>
      </c>
    </row>
    <row r="1489" spans="1:2" x14ac:dyDescent="0.25">
      <c r="A1489" s="20" t="s">
        <v>8275</v>
      </c>
      <c r="B1489" s="21">
        <v>0</v>
      </c>
    </row>
    <row r="1490" spans="1:2" x14ac:dyDescent="0.25">
      <c r="A1490" s="20" t="s">
        <v>6364</v>
      </c>
      <c r="B1490" s="21">
        <v>-5225998</v>
      </c>
    </row>
    <row r="1491" spans="1:2" x14ac:dyDescent="0.25">
      <c r="A1491" s="20" t="s">
        <v>5763</v>
      </c>
      <c r="B1491" s="21">
        <v>5802596</v>
      </c>
    </row>
    <row r="1492" spans="1:2" x14ac:dyDescent="0.25">
      <c r="A1492" s="20" t="s">
        <v>7729</v>
      </c>
      <c r="B1492" s="21">
        <v>-4920684</v>
      </c>
    </row>
    <row r="1493" spans="1:2" x14ac:dyDescent="0.25">
      <c r="A1493" s="20" t="s">
        <v>7794</v>
      </c>
      <c r="B1493" s="21">
        <v>-6785970</v>
      </c>
    </row>
    <row r="1494" spans="1:2" x14ac:dyDescent="0.25">
      <c r="A1494" s="20" t="s">
        <v>9148</v>
      </c>
      <c r="B1494" s="21">
        <v>-799244</v>
      </c>
    </row>
    <row r="1495" spans="1:2" x14ac:dyDescent="0.25">
      <c r="A1495" s="20" t="s">
        <v>7601</v>
      </c>
      <c r="B1495" s="21">
        <v>195631306</v>
      </c>
    </row>
    <row r="1496" spans="1:2" x14ac:dyDescent="0.25">
      <c r="A1496" s="20" t="s">
        <v>5691</v>
      </c>
      <c r="B1496" s="21">
        <v>670827663916281</v>
      </c>
    </row>
    <row r="1497" spans="1:2" x14ac:dyDescent="0.25">
      <c r="A1497" s="20" t="s">
        <v>7313</v>
      </c>
      <c r="B1497" s="21">
        <v>-19565399</v>
      </c>
    </row>
    <row r="1498" spans="1:2" x14ac:dyDescent="0.25">
      <c r="A1498" s="20" t="s">
        <v>6919</v>
      </c>
      <c r="B1498" s="21">
        <v>-22947259</v>
      </c>
    </row>
    <row r="1499" spans="1:2" x14ac:dyDescent="0.25">
      <c r="A1499" s="20" t="s">
        <v>6432</v>
      </c>
      <c r="B1499" s="21">
        <v>-48339916</v>
      </c>
    </row>
    <row r="1500" spans="1:2" x14ac:dyDescent="0.25">
      <c r="A1500" s="20" t="s">
        <v>8477</v>
      </c>
      <c r="B1500" s="21">
        <v>-7097000</v>
      </c>
    </row>
    <row r="1501" spans="1:2" x14ac:dyDescent="0.25">
      <c r="A1501" s="20" t="s">
        <v>9899</v>
      </c>
      <c r="B1501" s="21">
        <v>-3150000</v>
      </c>
    </row>
    <row r="1502" spans="1:2" x14ac:dyDescent="0.25">
      <c r="A1502" s="20" t="s">
        <v>8463</v>
      </c>
      <c r="B1502" s="21">
        <v>11634362</v>
      </c>
    </row>
    <row r="1503" spans="1:2" x14ac:dyDescent="0.25">
      <c r="A1503" s="20" t="s">
        <v>7557</v>
      </c>
      <c r="B1503" s="21">
        <v>4871190</v>
      </c>
    </row>
    <row r="1504" spans="1:2" x14ac:dyDescent="0.25">
      <c r="A1504" s="20" t="s">
        <v>10196</v>
      </c>
      <c r="B1504" s="21">
        <v>-500000</v>
      </c>
    </row>
    <row r="1505" spans="1:2" x14ac:dyDescent="0.25">
      <c r="A1505" s="20" t="s">
        <v>10309</v>
      </c>
      <c r="B1505" s="21">
        <v>-250000</v>
      </c>
    </row>
    <row r="1506" spans="1:2" x14ac:dyDescent="0.25">
      <c r="A1506" s="20" t="s">
        <v>5822</v>
      </c>
      <c r="B1506" s="21">
        <v>84670866</v>
      </c>
    </row>
    <row r="1507" spans="1:2" x14ac:dyDescent="0.25">
      <c r="A1507" s="20" t="s">
        <v>8796</v>
      </c>
      <c r="B1507" s="21">
        <v>2860839</v>
      </c>
    </row>
    <row r="1508" spans="1:2" x14ac:dyDescent="0.25">
      <c r="A1508" s="20" t="s">
        <v>8395</v>
      </c>
      <c r="B1508" s="21">
        <v>-1774772</v>
      </c>
    </row>
    <row r="1509" spans="1:2" x14ac:dyDescent="0.25">
      <c r="A1509" s="20" t="s">
        <v>8825</v>
      </c>
      <c r="B1509" s="21">
        <v>-17726628</v>
      </c>
    </row>
    <row r="1510" spans="1:2" x14ac:dyDescent="0.25">
      <c r="A1510" s="20" t="s">
        <v>7169</v>
      </c>
      <c r="B1510" s="21">
        <v>42643187</v>
      </c>
    </row>
    <row r="1511" spans="1:2" x14ac:dyDescent="0.25">
      <c r="A1511" s="20" t="s">
        <v>7239</v>
      </c>
      <c r="B1511" s="21">
        <v>77968900000000</v>
      </c>
    </row>
    <row r="1512" spans="1:2" x14ac:dyDescent="0.25">
      <c r="A1512" s="20" t="s">
        <v>9673</v>
      </c>
      <c r="B1512" s="21">
        <v>-2271261</v>
      </c>
    </row>
    <row r="1513" spans="1:2" x14ac:dyDescent="0.25">
      <c r="A1513" s="20" t="s">
        <v>9037</v>
      </c>
      <c r="B1513" s="21">
        <v>10342303</v>
      </c>
    </row>
    <row r="1514" spans="1:2" x14ac:dyDescent="0.25">
      <c r="A1514" s="20" t="s">
        <v>7060</v>
      </c>
      <c r="B1514" s="21">
        <v>-5719423</v>
      </c>
    </row>
    <row r="1515" spans="1:2" x14ac:dyDescent="0.25">
      <c r="A1515" s="20" t="s">
        <v>9101</v>
      </c>
      <c r="B1515" s="21">
        <v>0</v>
      </c>
    </row>
    <row r="1516" spans="1:2" x14ac:dyDescent="0.25">
      <c r="A1516" s="20" t="s">
        <v>6416</v>
      </c>
      <c r="B1516" s="21">
        <v>-43129431</v>
      </c>
    </row>
    <row r="1517" spans="1:2" x14ac:dyDescent="0.25">
      <c r="A1517" s="20" t="s">
        <v>9462</v>
      </c>
      <c r="B1517" s="21">
        <v>2890032</v>
      </c>
    </row>
    <row r="1518" spans="1:2" x14ac:dyDescent="0.25">
      <c r="A1518" s="20" t="s">
        <v>9981</v>
      </c>
      <c r="B1518" s="21">
        <v>15773070</v>
      </c>
    </row>
    <row r="1519" spans="1:2" x14ac:dyDescent="0.25">
      <c r="A1519" s="20" t="s">
        <v>5704</v>
      </c>
      <c r="B1519" s="21">
        <v>-108858926</v>
      </c>
    </row>
    <row r="1520" spans="1:2" x14ac:dyDescent="0.25">
      <c r="A1520" s="20" t="s">
        <v>7230</v>
      </c>
      <c r="B1520" s="21">
        <v>-10665355</v>
      </c>
    </row>
    <row r="1521" spans="1:2" x14ac:dyDescent="0.25">
      <c r="A1521" s="20" t="s">
        <v>9983</v>
      </c>
      <c r="B1521" s="21">
        <v>-989962610</v>
      </c>
    </row>
    <row r="1522" spans="1:2" x14ac:dyDescent="0.25">
      <c r="A1522" s="20" t="s">
        <v>5640</v>
      </c>
      <c r="B1522" s="21">
        <v>0</v>
      </c>
    </row>
    <row r="1523" spans="1:2" x14ac:dyDescent="0.25">
      <c r="A1523" s="20" t="s">
        <v>7099</v>
      </c>
      <c r="B1523" s="21">
        <v>-14202684</v>
      </c>
    </row>
    <row r="1524" spans="1:2" x14ac:dyDescent="0.25">
      <c r="A1524" s="20" t="s">
        <v>6251</v>
      </c>
      <c r="B1524" s="21">
        <v>48635996</v>
      </c>
    </row>
    <row r="1525" spans="1:2" x14ac:dyDescent="0.25">
      <c r="A1525" s="20" t="s">
        <v>9508</v>
      </c>
      <c r="B1525" s="21">
        <v>48100000</v>
      </c>
    </row>
    <row r="1526" spans="1:2" x14ac:dyDescent="0.25">
      <c r="A1526" s="20" t="s">
        <v>9055</v>
      </c>
      <c r="B1526" s="21">
        <v>0</v>
      </c>
    </row>
    <row r="1527" spans="1:2" x14ac:dyDescent="0.25">
      <c r="A1527" s="20" t="s">
        <v>6249</v>
      </c>
      <c r="B1527" s="21">
        <v>106735396</v>
      </c>
    </row>
    <row r="1528" spans="1:2" x14ac:dyDescent="0.25">
      <c r="A1528" s="20" t="s">
        <v>5821</v>
      </c>
      <c r="B1528" s="21">
        <v>11643008</v>
      </c>
    </row>
    <row r="1529" spans="1:2" x14ac:dyDescent="0.25">
      <c r="A1529" s="20" t="s">
        <v>9434</v>
      </c>
      <c r="B1529" s="21">
        <v>194678278</v>
      </c>
    </row>
    <row r="1530" spans="1:2" x14ac:dyDescent="0.25">
      <c r="A1530" s="20" t="s">
        <v>7883</v>
      </c>
      <c r="B1530" s="21">
        <v>0</v>
      </c>
    </row>
    <row r="1531" spans="1:2" x14ac:dyDescent="0.25">
      <c r="A1531" s="20" t="s">
        <v>8004</v>
      </c>
      <c r="B1531" s="21">
        <v>20566230</v>
      </c>
    </row>
    <row r="1532" spans="1:2" x14ac:dyDescent="0.25">
      <c r="A1532" s="20" t="s">
        <v>9052</v>
      </c>
      <c r="B1532" s="21">
        <v>-736141</v>
      </c>
    </row>
    <row r="1533" spans="1:2" x14ac:dyDescent="0.25">
      <c r="A1533" s="20" t="s">
        <v>8277</v>
      </c>
      <c r="B1533" s="21">
        <v>35010192</v>
      </c>
    </row>
    <row r="1534" spans="1:2" x14ac:dyDescent="0.25">
      <c r="A1534" s="20" t="s">
        <v>10336</v>
      </c>
      <c r="B1534" s="21">
        <v>15542</v>
      </c>
    </row>
    <row r="1535" spans="1:2" x14ac:dyDescent="0.25">
      <c r="A1535" s="20" t="s">
        <v>8740</v>
      </c>
      <c r="B1535" s="21">
        <v>-10000000</v>
      </c>
    </row>
    <row r="1536" spans="1:2" x14ac:dyDescent="0.25">
      <c r="A1536" s="20" t="s">
        <v>10192</v>
      </c>
      <c r="B1536" s="21">
        <v>316842</v>
      </c>
    </row>
    <row r="1537" spans="1:2" x14ac:dyDescent="0.25">
      <c r="A1537" s="20" t="s">
        <v>7448</v>
      </c>
      <c r="B1537" s="21">
        <v>10000629</v>
      </c>
    </row>
    <row r="1538" spans="1:2" x14ac:dyDescent="0.25">
      <c r="A1538" s="20" t="s">
        <v>8329</v>
      </c>
      <c r="B1538" s="21">
        <v>110922370</v>
      </c>
    </row>
    <row r="1539" spans="1:2" x14ac:dyDescent="0.25">
      <c r="A1539" s="20" t="s">
        <v>8955</v>
      </c>
      <c r="B1539" s="21">
        <v>24001218</v>
      </c>
    </row>
    <row r="1540" spans="1:2" x14ac:dyDescent="0.25">
      <c r="A1540" s="20" t="s">
        <v>8579</v>
      </c>
      <c r="B1540" s="21">
        <v>128339411</v>
      </c>
    </row>
    <row r="1541" spans="1:2" x14ac:dyDescent="0.25">
      <c r="A1541" s="20" t="s">
        <v>8093</v>
      </c>
      <c r="B1541" s="21">
        <v>-14976909</v>
      </c>
    </row>
    <row r="1542" spans="1:2" x14ac:dyDescent="0.25">
      <c r="A1542" s="20" t="s">
        <v>7428</v>
      </c>
      <c r="B1542" s="21">
        <v>21836394</v>
      </c>
    </row>
    <row r="1543" spans="1:2" x14ac:dyDescent="0.25">
      <c r="A1543" s="20" t="s">
        <v>6348</v>
      </c>
      <c r="B1543" s="21">
        <v>484957032627600</v>
      </c>
    </row>
    <row r="1544" spans="1:2" x14ac:dyDescent="0.25">
      <c r="A1544" s="20" t="s">
        <v>10225</v>
      </c>
      <c r="B1544" s="21">
        <v>-88202</v>
      </c>
    </row>
    <row r="1545" spans="1:2" x14ac:dyDescent="0.25">
      <c r="A1545" s="20" t="s">
        <v>7924</v>
      </c>
      <c r="B1545" s="21">
        <v>21500105</v>
      </c>
    </row>
    <row r="1546" spans="1:2" x14ac:dyDescent="0.25">
      <c r="A1546" s="20" t="s">
        <v>8302</v>
      </c>
      <c r="B1546" s="21">
        <v>-18891180</v>
      </c>
    </row>
    <row r="1547" spans="1:2" x14ac:dyDescent="0.25">
      <c r="A1547" s="20" t="s">
        <v>6778</v>
      </c>
      <c r="B1547" s="21">
        <v>19588068</v>
      </c>
    </row>
    <row r="1548" spans="1:2" x14ac:dyDescent="0.25">
      <c r="A1548" s="20" t="s">
        <v>9165</v>
      </c>
      <c r="B1548" s="21">
        <v>-4000000</v>
      </c>
    </row>
    <row r="1549" spans="1:2" x14ac:dyDescent="0.25">
      <c r="A1549" s="20" t="s">
        <v>7256</v>
      </c>
      <c r="B1549" s="21">
        <v>-30000000</v>
      </c>
    </row>
    <row r="1550" spans="1:2" x14ac:dyDescent="0.25">
      <c r="A1550" s="20" t="s">
        <v>9838</v>
      </c>
      <c r="B1550" s="21">
        <v>2507106</v>
      </c>
    </row>
    <row r="1551" spans="1:2" x14ac:dyDescent="0.25">
      <c r="A1551" s="20" t="s">
        <v>8791</v>
      </c>
      <c r="B1551" s="21">
        <v>-6044961</v>
      </c>
    </row>
    <row r="1552" spans="1:2" x14ac:dyDescent="0.25">
      <c r="A1552" s="20" t="s">
        <v>10275</v>
      </c>
      <c r="B1552" s="21">
        <v>-250000</v>
      </c>
    </row>
    <row r="1553" spans="1:2" x14ac:dyDescent="0.25">
      <c r="A1553" s="20" t="s">
        <v>7394</v>
      </c>
      <c r="B1553" s="21">
        <v>115085755</v>
      </c>
    </row>
    <row r="1554" spans="1:2" x14ac:dyDescent="0.25">
      <c r="A1554" s="20" t="s">
        <v>9948</v>
      </c>
      <c r="B1554" s="21">
        <v>0</v>
      </c>
    </row>
    <row r="1555" spans="1:2" x14ac:dyDescent="0.25">
      <c r="A1555" s="20" t="s">
        <v>9236</v>
      </c>
      <c r="B1555" s="21">
        <v>6088249</v>
      </c>
    </row>
    <row r="1556" spans="1:2" x14ac:dyDescent="0.25">
      <c r="A1556" s="20" t="s">
        <v>9770</v>
      </c>
      <c r="B1556" s="21">
        <v>-100000</v>
      </c>
    </row>
    <row r="1557" spans="1:2" x14ac:dyDescent="0.25">
      <c r="A1557" s="20" t="s">
        <v>5785</v>
      </c>
      <c r="B1557" s="21">
        <v>174084951</v>
      </c>
    </row>
    <row r="1558" spans="1:2" x14ac:dyDescent="0.25">
      <c r="A1558" s="20" t="s">
        <v>9057</v>
      </c>
      <c r="B1558" s="21">
        <v>175360000</v>
      </c>
    </row>
    <row r="1559" spans="1:2" x14ac:dyDescent="0.25">
      <c r="A1559" s="20" t="s">
        <v>5584</v>
      </c>
      <c r="B1559" s="21">
        <v>-83406809</v>
      </c>
    </row>
    <row r="1560" spans="1:2" x14ac:dyDescent="0.25">
      <c r="A1560" s="20" t="s">
        <v>9256</v>
      </c>
      <c r="B1560" s="21">
        <v>-1780971</v>
      </c>
    </row>
    <row r="1561" spans="1:2" x14ac:dyDescent="0.25">
      <c r="A1561" s="20" t="s">
        <v>8912</v>
      </c>
      <c r="B1561" s="21">
        <v>0</v>
      </c>
    </row>
    <row r="1562" spans="1:2" x14ac:dyDescent="0.25">
      <c r="A1562" s="20" t="s">
        <v>5860</v>
      </c>
      <c r="B1562" s="21">
        <v>-64975525</v>
      </c>
    </row>
    <row r="1563" spans="1:2" x14ac:dyDescent="0.25">
      <c r="A1563" s="20" t="s">
        <v>6515</v>
      </c>
      <c r="B1563" s="21">
        <v>-8517793</v>
      </c>
    </row>
    <row r="1564" spans="1:2" x14ac:dyDescent="0.25">
      <c r="A1564" s="20" t="s">
        <v>8514</v>
      </c>
      <c r="B1564" s="21">
        <v>137170000</v>
      </c>
    </row>
    <row r="1565" spans="1:2" x14ac:dyDescent="0.25">
      <c r="A1565" s="20" t="s">
        <v>7191</v>
      </c>
      <c r="B1565" s="21">
        <v>8432823</v>
      </c>
    </row>
    <row r="1566" spans="1:2" x14ac:dyDescent="0.25">
      <c r="A1566" s="20" t="s">
        <v>9609</v>
      </c>
      <c r="B1566" s="21">
        <v>0</v>
      </c>
    </row>
    <row r="1567" spans="1:2" x14ac:dyDescent="0.25">
      <c r="A1567" s="20" t="s">
        <v>6441</v>
      </c>
      <c r="B1567" s="21">
        <v>-27968963</v>
      </c>
    </row>
    <row r="1568" spans="1:2" x14ac:dyDescent="0.25">
      <c r="A1568" s="20" t="s">
        <v>10168</v>
      </c>
      <c r="B1568" s="21">
        <v>614943</v>
      </c>
    </row>
    <row r="1569" spans="1:2" x14ac:dyDescent="0.25">
      <c r="A1569" s="20" t="s">
        <v>8162</v>
      </c>
      <c r="B1569" s="21">
        <v>13014536</v>
      </c>
    </row>
    <row r="1570" spans="1:2" x14ac:dyDescent="0.25">
      <c r="A1570" s="20" t="s">
        <v>8257</v>
      </c>
      <c r="B1570" s="21">
        <v>56306973</v>
      </c>
    </row>
    <row r="1571" spans="1:2" x14ac:dyDescent="0.25">
      <c r="A1571" s="20" t="s">
        <v>9890</v>
      </c>
      <c r="B1571" s="21">
        <v>-2000000</v>
      </c>
    </row>
    <row r="1572" spans="1:2" x14ac:dyDescent="0.25">
      <c r="A1572" s="20" t="s">
        <v>5985</v>
      </c>
      <c r="B1572" s="21">
        <v>53668525</v>
      </c>
    </row>
    <row r="1573" spans="1:2" x14ac:dyDescent="0.25">
      <c r="A1573" s="20" t="s">
        <v>6071</v>
      </c>
      <c r="B1573" s="21">
        <v>82001186</v>
      </c>
    </row>
    <row r="1574" spans="1:2" x14ac:dyDescent="0.25">
      <c r="A1574" s="20" t="s">
        <v>6866</v>
      </c>
      <c r="B1574" s="21">
        <v>-10197239</v>
      </c>
    </row>
    <row r="1575" spans="1:2" x14ac:dyDescent="0.25">
      <c r="A1575" s="20" t="s">
        <v>5637</v>
      </c>
      <c r="B1575" s="21">
        <v>163130696</v>
      </c>
    </row>
    <row r="1576" spans="1:2" x14ac:dyDescent="0.25">
      <c r="A1576" s="20" t="s">
        <v>6943</v>
      </c>
      <c r="B1576" s="21">
        <v>32962333</v>
      </c>
    </row>
    <row r="1577" spans="1:2" x14ac:dyDescent="0.25">
      <c r="A1577" s="20" t="s">
        <v>10024</v>
      </c>
      <c r="B1577" s="21">
        <v>227241</v>
      </c>
    </row>
    <row r="1578" spans="1:2" x14ac:dyDescent="0.25">
      <c r="A1578" s="20" t="s">
        <v>5797</v>
      </c>
      <c r="B1578" s="21">
        <v>-69223741</v>
      </c>
    </row>
    <row r="1579" spans="1:2" x14ac:dyDescent="0.25">
      <c r="A1579" s="20" t="s">
        <v>8691</v>
      </c>
      <c r="B1579" s="21">
        <v>-8368161</v>
      </c>
    </row>
    <row r="1580" spans="1:2" x14ac:dyDescent="0.25">
      <c r="A1580" s="20" t="s">
        <v>8743</v>
      </c>
      <c r="B1580" s="21">
        <v>-10000000</v>
      </c>
    </row>
    <row r="1581" spans="1:2" x14ac:dyDescent="0.25">
      <c r="A1581" s="20" t="s">
        <v>10342</v>
      </c>
      <c r="B1581" s="21">
        <v>0</v>
      </c>
    </row>
    <row r="1582" spans="1:2" x14ac:dyDescent="0.25">
      <c r="A1582" s="20" t="s">
        <v>8096</v>
      </c>
      <c r="B1582" s="21">
        <v>-16000000</v>
      </c>
    </row>
    <row r="1583" spans="1:2" x14ac:dyDescent="0.25">
      <c r="A1583" s="20" t="s">
        <v>6850</v>
      </c>
      <c r="B1583" s="21">
        <v>-12436000</v>
      </c>
    </row>
    <row r="1584" spans="1:2" x14ac:dyDescent="0.25">
      <c r="A1584" s="20" t="s">
        <v>7625</v>
      </c>
      <c r="B1584" s="21">
        <v>7997095</v>
      </c>
    </row>
    <row r="1585" spans="1:2" x14ac:dyDescent="0.25">
      <c r="A1585" s="20" t="s">
        <v>6067</v>
      </c>
      <c r="B1585" s="21">
        <v>43823091</v>
      </c>
    </row>
    <row r="1586" spans="1:2" x14ac:dyDescent="0.25">
      <c r="A1586" s="20" t="s">
        <v>8862</v>
      </c>
      <c r="B1586" s="21">
        <v>9278980</v>
      </c>
    </row>
    <row r="1587" spans="1:2" x14ac:dyDescent="0.25">
      <c r="A1587" s="20" t="s">
        <v>10127</v>
      </c>
      <c r="B1587" s="21">
        <v>1994973</v>
      </c>
    </row>
    <row r="1588" spans="1:2" x14ac:dyDescent="0.25">
      <c r="A1588" s="20" t="s">
        <v>7479</v>
      </c>
      <c r="B1588" s="21">
        <v>2361537</v>
      </c>
    </row>
    <row r="1589" spans="1:2" x14ac:dyDescent="0.25">
      <c r="A1589" s="20" t="s">
        <v>6173</v>
      </c>
      <c r="B1589" s="21">
        <v>9045037</v>
      </c>
    </row>
    <row r="1590" spans="1:2" x14ac:dyDescent="0.25">
      <c r="A1590" s="20" t="s">
        <v>9216</v>
      </c>
      <c r="B1590" s="21">
        <v>12768000</v>
      </c>
    </row>
    <row r="1591" spans="1:2" x14ac:dyDescent="0.25">
      <c r="A1591" s="20" t="s">
        <v>9083</v>
      </c>
      <c r="B1591" s="21">
        <v>8642254</v>
      </c>
    </row>
    <row r="1592" spans="1:2" x14ac:dyDescent="0.25">
      <c r="A1592" s="20" t="s">
        <v>8148</v>
      </c>
      <c r="B1592" s="21">
        <v>338049702832384</v>
      </c>
    </row>
    <row r="1593" spans="1:2" x14ac:dyDescent="0.25">
      <c r="A1593" s="20" t="s">
        <v>9639</v>
      </c>
      <c r="B1593" s="21">
        <v>11900000</v>
      </c>
    </row>
    <row r="1594" spans="1:2" x14ac:dyDescent="0.25">
      <c r="A1594" s="20" t="s">
        <v>8152</v>
      </c>
      <c r="B1594" s="21">
        <v>15259652</v>
      </c>
    </row>
    <row r="1595" spans="1:2" x14ac:dyDescent="0.25">
      <c r="A1595" s="20" t="s">
        <v>9211</v>
      </c>
      <c r="B1595" s="21">
        <v>10126948</v>
      </c>
    </row>
    <row r="1596" spans="1:2" x14ac:dyDescent="0.25">
      <c r="A1596" s="20" t="s">
        <v>8003</v>
      </c>
      <c r="B1596" s="21">
        <v>1.0184756300000001E+23</v>
      </c>
    </row>
    <row r="1597" spans="1:2" x14ac:dyDescent="0.25">
      <c r="A1597" s="20" t="s">
        <v>8793</v>
      </c>
      <c r="B1597" s="21">
        <v>-4118133</v>
      </c>
    </row>
    <row r="1598" spans="1:2" x14ac:dyDescent="0.25">
      <c r="A1598" s="20" t="s">
        <v>7966</v>
      </c>
      <c r="B1598" s="21">
        <v>184564859266225</v>
      </c>
    </row>
    <row r="1599" spans="1:2" x14ac:dyDescent="0.25">
      <c r="A1599" s="20" t="s">
        <v>5658</v>
      </c>
      <c r="B1599" s="21">
        <v>77946274</v>
      </c>
    </row>
    <row r="1600" spans="1:2" x14ac:dyDescent="0.25">
      <c r="A1600" s="20" t="s">
        <v>7864</v>
      </c>
      <c r="B1600" s="21">
        <v>-20000000</v>
      </c>
    </row>
    <row r="1601" spans="1:2" x14ac:dyDescent="0.25">
      <c r="A1601" s="20" t="s">
        <v>9817</v>
      </c>
      <c r="B1601" s="21">
        <v>-1800000</v>
      </c>
    </row>
    <row r="1602" spans="1:2" x14ac:dyDescent="0.25">
      <c r="A1602" s="20" t="s">
        <v>6791</v>
      </c>
      <c r="B1602" s="21">
        <v>-23962091</v>
      </c>
    </row>
    <row r="1603" spans="1:2" x14ac:dyDescent="0.25">
      <c r="A1603" s="20" t="s">
        <v>7184</v>
      </c>
      <c r="B1603" s="21">
        <v>10247512</v>
      </c>
    </row>
    <row r="1604" spans="1:2" x14ac:dyDescent="0.25">
      <c r="A1604" s="20" t="s">
        <v>7134</v>
      </c>
      <c r="B1604" s="21">
        <v>49566871</v>
      </c>
    </row>
    <row r="1605" spans="1:2" x14ac:dyDescent="0.25">
      <c r="A1605" s="20" t="s">
        <v>6533</v>
      </c>
      <c r="B1605" s="21">
        <v>-22332053</v>
      </c>
    </row>
    <row r="1606" spans="1:2" x14ac:dyDescent="0.25">
      <c r="A1606" s="20" t="s">
        <v>5940</v>
      </c>
      <c r="B1606" s="21">
        <v>0</v>
      </c>
    </row>
    <row r="1607" spans="1:2" x14ac:dyDescent="0.25">
      <c r="A1607" s="20" t="s">
        <v>9364</v>
      </c>
      <c r="B1607" s="21">
        <v>-4500000</v>
      </c>
    </row>
    <row r="1608" spans="1:2" x14ac:dyDescent="0.25">
      <c r="A1608" s="20" t="s">
        <v>6499</v>
      </c>
      <c r="B1608" s="21">
        <v>5682070</v>
      </c>
    </row>
    <row r="1609" spans="1:2" x14ac:dyDescent="0.25">
      <c r="A1609" s="20" t="s">
        <v>6595</v>
      </c>
      <c r="B1609" s="21">
        <v>-31480159</v>
      </c>
    </row>
    <row r="1610" spans="1:2" x14ac:dyDescent="0.25">
      <c r="A1610" s="20" t="s">
        <v>9563</v>
      </c>
      <c r="B1610" s="21">
        <v>0</v>
      </c>
    </row>
    <row r="1611" spans="1:2" x14ac:dyDescent="0.25">
      <c r="A1611" s="20" t="s">
        <v>10396</v>
      </c>
      <c r="B1611" s="21">
        <v>-39916</v>
      </c>
    </row>
    <row r="1612" spans="1:2" x14ac:dyDescent="0.25">
      <c r="A1612" s="20" t="s">
        <v>5716</v>
      </c>
      <c r="B1612" s="21">
        <v>-71007672</v>
      </c>
    </row>
    <row r="1613" spans="1:2" x14ac:dyDescent="0.25">
      <c r="A1613" s="20" t="s">
        <v>5933</v>
      </c>
      <c r="B1613" s="21">
        <v>97992827</v>
      </c>
    </row>
    <row r="1614" spans="1:2" x14ac:dyDescent="0.25">
      <c r="A1614" s="20" t="s">
        <v>8593</v>
      </c>
      <c r="B1614" s="21">
        <v>26624000</v>
      </c>
    </row>
    <row r="1615" spans="1:2" x14ac:dyDescent="0.25">
      <c r="A1615" s="20" t="s">
        <v>10295</v>
      </c>
      <c r="B1615" s="21">
        <v>0</v>
      </c>
    </row>
    <row r="1616" spans="1:2" x14ac:dyDescent="0.25">
      <c r="A1616" s="20" t="s">
        <v>9831</v>
      </c>
      <c r="B1616" s="21">
        <v>243649</v>
      </c>
    </row>
    <row r="1617" spans="1:2" x14ac:dyDescent="0.25">
      <c r="A1617" s="20" t="s">
        <v>10077</v>
      </c>
      <c r="B1617" s="21">
        <v>57962</v>
      </c>
    </row>
    <row r="1618" spans="1:2" x14ac:dyDescent="0.25">
      <c r="A1618" s="20" t="s">
        <v>6157</v>
      </c>
      <c r="B1618" s="21">
        <v>-50180506</v>
      </c>
    </row>
    <row r="1619" spans="1:2" x14ac:dyDescent="0.25">
      <c r="A1619" s="20" t="s">
        <v>9008</v>
      </c>
      <c r="B1619" s="21">
        <v>-7000000</v>
      </c>
    </row>
    <row r="1620" spans="1:2" x14ac:dyDescent="0.25">
      <c r="A1620" s="20" t="s">
        <v>7654</v>
      </c>
      <c r="B1620" s="21">
        <v>19219708</v>
      </c>
    </row>
    <row r="1621" spans="1:2" x14ac:dyDescent="0.25">
      <c r="A1621" s="20" t="s">
        <v>10028</v>
      </c>
      <c r="B1621" s="21">
        <v>-903266</v>
      </c>
    </row>
    <row r="1622" spans="1:2" x14ac:dyDescent="0.25">
      <c r="A1622" s="20" t="s">
        <v>7590</v>
      </c>
      <c r="B1622" s="21">
        <v>-15565274</v>
      </c>
    </row>
    <row r="1623" spans="1:2" x14ac:dyDescent="0.25">
      <c r="A1623" s="20" t="s">
        <v>7287</v>
      </c>
      <c r="B1623" s="21">
        <v>-30000000</v>
      </c>
    </row>
    <row r="1624" spans="1:2" x14ac:dyDescent="0.25">
      <c r="A1624" s="20" t="s">
        <v>8426</v>
      </c>
      <c r="B1624" s="21">
        <v>26087366</v>
      </c>
    </row>
    <row r="1625" spans="1:2" x14ac:dyDescent="0.25">
      <c r="A1625" s="20" t="s">
        <v>8776</v>
      </c>
      <c r="B1625" s="21">
        <v>9225165</v>
      </c>
    </row>
    <row r="1626" spans="1:2" x14ac:dyDescent="0.25">
      <c r="A1626" s="20" t="s">
        <v>9457</v>
      </c>
      <c r="B1626" s="21">
        <v>-3500000</v>
      </c>
    </row>
    <row r="1627" spans="1:2" x14ac:dyDescent="0.25">
      <c r="A1627" s="20" t="s">
        <v>8350</v>
      </c>
      <c r="B1627" s="21">
        <v>13539321</v>
      </c>
    </row>
    <row r="1628" spans="1:2" x14ac:dyDescent="0.25">
      <c r="A1628" s="20" t="s">
        <v>10099</v>
      </c>
      <c r="B1628" s="21">
        <v>-850000</v>
      </c>
    </row>
    <row r="1629" spans="1:2" x14ac:dyDescent="0.25">
      <c r="A1629" s="20" t="s">
        <v>8940</v>
      </c>
      <c r="B1629" s="21">
        <v>-5481319</v>
      </c>
    </row>
    <row r="1630" spans="1:2" x14ac:dyDescent="0.25">
      <c r="A1630" s="20" t="s">
        <v>5824</v>
      </c>
      <c r="B1630" s="21">
        <v>161970615</v>
      </c>
    </row>
    <row r="1631" spans="1:2" x14ac:dyDescent="0.25">
      <c r="A1631" s="20" t="s">
        <v>5745</v>
      </c>
      <c r="B1631" s="21">
        <v>0</v>
      </c>
    </row>
    <row r="1632" spans="1:2" x14ac:dyDescent="0.25">
      <c r="A1632" s="20" t="s">
        <v>5739</v>
      </c>
      <c r="B1632" s="21">
        <v>0</v>
      </c>
    </row>
    <row r="1633" spans="1:2" x14ac:dyDescent="0.25">
      <c r="A1633" s="20" t="s">
        <v>5657</v>
      </c>
      <c r="B1633" s="21">
        <v>139994397</v>
      </c>
    </row>
    <row r="1634" spans="1:2" x14ac:dyDescent="0.25">
      <c r="A1634" s="20" t="s">
        <v>5551</v>
      </c>
      <c r="B1634" s="21">
        <v>51956980</v>
      </c>
    </row>
    <row r="1635" spans="1:2" x14ac:dyDescent="0.25">
      <c r="A1635" s="20" t="s">
        <v>5656</v>
      </c>
      <c r="B1635" s="21">
        <v>142000866</v>
      </c>
    </row>
    <row r="1636" spans="1:2" x14ac:dyDescent="0.25">
      <c r="A1636" s="20" t="s">
        <v>5735</v>
      </c>
      <c r="B1636" s="21">
        <v>119358727</v>
      </c>
    </row>
    <row r="1637" spans="1:2" x14ac:dyDescent="0.25">
      <c r="A1637" s="20" t="s">
        <v>5742</v>
      </c>
      <c r="B1637" s="21">
        <v>192557891</v>
      </c>
    </row>
    <row r="1638" spans="1:2" x14ac:dyDescent="0.25">
      <c r="A1638" s="20" t="s">
        <v>9729</v>
      </c>
      <c r="B1638" s="21">
        <v>1335839</v>
      </c>
    </row>
    <row r="1639" spans="1:2" x14ac:dyDescent="0.25">
      <c r="A1639" s="20" t="s">
        <v>6153</v>
      </c>
      <c r="B1639" s="21">
        <v>-40923185</v>
      </c>
    </row>
    <row r="1640" spans="1:2" x14ac:dyDescent="0.25">
      <c r="A1640" s="20" t="s">
        <v>9155</v>
      </c>
      <c r="B1640" s="21">
        <v>-5443993</v>
      </c>
    </row>
    <row r="1641" spans="1:2" x14ac:dyDescent="0.25">
      <c r="A1641" s="20" t="s">
        <v>9872</v>
      </c>
      <c r="B1641" s="21">
        <v>-1500000</v>
      </c>
    </row>
    <row r="1642" spans="1:2" x14ac:dyDescent="0.25">
      <c r="A1642" s="20" t="s">
        <v>10129</v>
      </c>
      <c r="B1642" s="21">
        <v>1651777</v>
      </c>
    </row>
    <row r="1643" spans="1:2" x14ac:dyDescent="0.25">
      <c r="A1643" s="20" t="s">
        <v>10405</v>
      </c>
      <c r="B1643" s="21">
        <v>-60000</v>
      </c>
    </row>
    <row r="1644" spans="1:2" x14ac:dyDescent="0.25">
      <c r="A1644" s="20" t="s">
        <v>7585</v>
      </c>
      <c r="B1644" s="21">
        <v>-4065142</v>
      </c>
    </row>
    <row r="1645" spans="1:2" x14ac:dyDescent="0.25">
      <c r="A1645" s="20" t="s">
        <v>7470</v>
      </c>
      <c r="B1645" s="21">
        <v>-3445415</v>
      </c>
    </row>
    <row r="1646" spans="1:2" x14ac:dyDescent="0.25">
      <c r="A1646" s="20" t="s">
        <v>6925</v>
      </c>
      <c r="B1646" s="21">
        <v>2588228</v>
      </c>
    </row>
    <row r="1647" spans="1:2" x14ac:dyDescent="0.25">
      <c r="A1647" s="20" t="s">
        <v>8298</v>
      </c>
      <c r="B1647" s="21">
        <v>-3602635</v>
      </c>
    </row>
    <row r="1648" spans="1:2" x14ac:dyDescent="0.25">
      <c r="A1648" s="20" t="s">
        <v>9164</v>
      </c>
      <c r="B1648" s="21">
        <v>-29103248</v>
      </c>
    </row>
    <row r="1649" spans="1:2" x14ac:dyDescent="0.25">
      <c r="A1649" s="20" t="s">
        <v>8670</v>
      </c>
      <c r="B1649" s="21">
        <v>-10000000</v>
      </c>
    </row>
    <row r="1650" spans="1:2" x14ac:dyDescent="0.25">
      <c r="A1650" s="20" t="s">
        <v>6879</v>
      </c>
      <c r="B1650" s="21">
        <v>5334024</v>
      </c>
    </row>
    <row r="1651" spans="1:2" x14ac:dyDescent="0.25">
      <c r="A1651" s="20" t="s">
        <v>7106</v>
      </c>
      <c r="B1651" s="21">
        <v>-6814219</v>
      </c>
    </row>
    <row r="1652" spans="1:2" x14ac:dyDescent="0.25">
      <c r="A1652" s="20" t="s">
        <v>8507</v>
      </c>
      <c r="B1652" s="21">
        <v>79443253</v>
      </c>
    </row>
    <row r="1653" spans="1:2" x14ac:dyDescent="0.25">
      <c r="A1653" s="20" t="s">
        <v>9247</v>
      </c>
      <c r="B1653" s="21">
        <v>-1950865</v>
      </c>
    </row>
    <row r="1654" spans="1:2" x14ac:dyDescent="0.25">
      <c r="A1654" s="20" t="s">
        <v>6676</v>
      </c>
      <c r="B1654" s="21">
        <v>-42500000</v>
      </c>
    </row>
    <row r="1655" spans="1:2" x14ac:dyDescent="0.25">
      <c r="A1655" s="20" t="s">
        <v>8755</v>
      </c>
      <c r="B1655" s="21">
        <v>-9300000</v>
      </c>
    </row>
    <row r="1656" spans="1:2" x14ac:dyDescent="0.25">
      <c r="A1656" s="20" t="s">
        <v>9099</v>
      </c>
      <c r="B1656" s="21">
        <v>-2970919</v>
      </c>
    </row>
    <row r="1657" spans="1:2" x14ac:dyDescent="0.25">
      <c r="A1657" s="20" t="s">
        <v>6991</v>
      </c>
      <c r="B1657" s="21">
        <v>361000000000000</v>
      </c>
    </row>
    <row r="1658" spans="1:2" x14ac:dyDescent="0.25">
      <c r="A1658" s="20" t="s">
        <v>8875</v>
      </c>
      <c r="B1658" s="21">
        <v>-3307186</v>
      </c>
    </row>
    <row r="1659" spans="1:2" x14ac:dyDescent="0.25">
      <c r="A1659" s="20" t="s">
        <v>10044</v>
      </c>
      <c r="B1659" s="21">
        <v>-1000000</v>
      </c>
    </row>
    <row r="1660" spans="1:2" x14ac:dyDescent="0.25">
      <c r="A1660" s="20" t="s">
        <v>5969</v>
      </c>
      <c r="B1660" s="21">
        <v>-9245330</v>
      </c>
    </row>
    <row r="1661" spans="1:2" x14ac:dyDescent="0.25">
      <c r="A1661" s="20" t="s">
        <v>6284</v>
      </c>
      <c r="B1661" s="21">
        <v>-6964896</v>
      </c>
    </row>
    <row r="1662" spans="1:2" x14ac:dyDescent="0.25">
      <c r="A1662" s="20" t="s">
        <v>9980</v>
      </c>
      <c r="B1662" s="21">
        <v>13564027</v>
      </c>
    </row>
    <row r="1663" spans="1:2" x14ac:dyDescent="0.25">
      <c r="A1663" s="20" t="s">
        <v>9425</v>
      </c>
      <c r="B1663" s="21">
        <v>-3950000</v>
      </c>
    </row>
    <row r="1664" spans="1:2" x14ac:dyDescent="0.25">
      <c r="A1664" s="20" t="s">
        <v>9281</v>
      </c>
      <c r="B1664" s="21">
        <v>-10000000</v>
      </c>
    </row>
    <row r="1665" spans="1:2" x14ac:dyDescent="0.25">
      <c r="A1665" s="20" t="s">
        <v>8782</v>
      </c>
      <c r="B1665" s="21">
        <v>1161099</v>
      </c>
    </row>
    <row r="1666" spans="1:2" x14ac:dyDescent="0.25">
      <c r="A1666" s="20" t="s">
        <v>10423</v>
      </c>
      <c r="B1666" s="21">
        <v>-60000</v>
      </c>
    </row>
    <row r="1667" spans="1:2" x14ac:dyDescent="0.25">
      <c r="A1667" s="20" t="s">
        <v>7580</v>
      </c>
      <c r="B1667" s="21">
        <v>2556065</v>
      </c>
    </row>
    <row r="1668" spans="1:2" x14ac:dyDescent="0.25">
      <c r="A1668" s="20" t="s">
        <v>6497</v>
      </c>
      <c r="B1668" s="21">
        <v>16002004</v>
      </c>
    </row>
    <row r="1669" spans="1:2" x14ac:dyDescent="0.25">
      <c r="A1669" s="20" t="s">
        <v>5852</v>
      </c>
      <c r="B1669" s="21">
        <v>747474014280841</v>
      </c>
    </row>
    <row r="1670" spans="1:2" x14ac:dyDescent="0.25">
      <c r="A1670" s="20" t="s">
        <v>6693</v>
      </c>
      <c r="B1670" s="21">
        <v>3290318</v>
      </c>
    </row>
    <row r="1671" spans="1:2" x14ac:dyDescent="0.25">
      <c r="A1671" s="20" t="s">
        <v>8201</v>
      </c>
      <c r="B1671" s="21">
        <v>-4505853</v>
      </c>
    </row>
    <row r="1672" spans="1:2" x14ac:dyDescent="0.25">
      <c r="A1672" s="20" t="s">
        <v>6530</v>
      </c>
      <c r="B1672" s="21">
        <v>-17258404</v>
      </c>
    </row>
    <row r="1673" spans="1:2" x14ac:dyDescent="0.25">
      <c r="A1673" s="20" t="s">
        <v>6703</v>
      </c>
      <c r="B1673" s="21">
        <v>955739636371521</v>
      </c>
    </row>
    <row r="1674" spans="1:2" x14ac:dyDescent="0.25">
      <c r="A1674" s="20" t="s">
        <v>10357</v>
      </c>
      <c r="B1674" s="21">
        <v>0</v>
      </c>
    </row>
    <row r="1675" spans="1:2" x14ac:dyDescent="0.25">
      <c r="A1675" s="20" t="s">
        <v>10226</v>
      </c>
      <c r="B1675" s="21">
        <v>0</v>
      </c>
    </row>
    <row r="1676" spans="1:2" x14ac:dyDescent="0.25">
      <c r="A1676" s="20" t="s">
        <v>6730</v>
      </c>
      <c r="B1676" s="21">
        <v>53952276</v>
      </c>
    </row>
    <row r="1677" spans="1:2" x14ac:dyDescent="0.25">
      <c r="A1677" s="20" t="s">
        <v>9002</v>
      </c>
      <c r="B1677" s="21">
        <v>-6617054</v>
      </c>
    </row>
    <row r="1678" spans="1:2" x14ac:dyDescent="0.25">
      <c r="A1678" s="20" t="s">
        <v>8642</v>
      </c>
      <c r="B1678" s="21">
        <v>10684949</v>
      </c>
    </row>
    <row r="1679" spans="1:2" x14ac:dyDescent="0.25">
      <c r="A1679" s="20" t="s">
        <v>6049</v>
      </c>
      <c r="B1679" s="21">
        <v>-32713269</v>
      </c>
    </row>
    <row r="1680" spans="1:2" x14ac:dyDescent="0.25">
      <c r="A1680" s="20" t="s">
        <v>10056</v>
      </c>
      <c r="B1680" s="21">
        <v>0</v>
      </c>
    </row>
    <row r="1681" spans="1:2" x14ac:dyDescent="0.25">
      <c r="A1681" s="20" t="s">
        <v>7426</v>
      </c>
      <c r="B1681" s="21">
        <v>21097664</v>
      </c>
    </row>
    <row r="1682" spans="1:2" x14ac:dyDescent="0.25">
      <c r="A1682" s="20" t="s">
        <v>9484</v>
      </c>
      <c r="B1682" s="21">
        <v>-3400000</v>
      </c>
    </row>
    <row r="1683" spans="1:2" x14ac:dyDescent="0.25">
      <c r="A1683" s="20" t="s">
        <v>6694</v>
      </c>
      <c r="B1683" s="21">
        <v>-456793</v>
      </c>
    </row>
    <row r="1684" spans="1:2" x14ac:dyDescent="0.25">
      <c r="A1684" s="20" t="s">
        <v>7734</v>
      </c>
      <c r="B1684" s="21">
        <v>7277055</v>
      </c>
    </row>
    <row r="1685" spans="1:2" x14ac:dyDescent="0.25">
      <c r="A1685" s="20" t="s">
        <v>8711</v>
      </c>
      <c r="B1685" s="21">
        <v>-9773208</v>
      </c>
    </row>
    <row r="1686" spans="1:2" x14ac:dyDescent="0.25">
      <c r="A1686" s="20" t="s">
        <v>10120</v>
      </c>
      <c r="B1686" s="21">
        <v>-750000</v>
      </c>
    </row>
    <row r="1687" spans="1:2" x14ac:dyDescent="0.25">
      <c r="A1687" s="20" t="s">
        <v>9147</v>
      </c>
      <c r="B1687" s="21">
        <v>-5500000</v>
      </c>
    </row>
    <row r="1688" spans="1:2" x14ac:dyDescent="0.25">
      <c r="A1688" s="20" t="s">
        <v>10158</v>
      </c>
      <c r="B1688" s="21">
        <v>0</v>
      </c>
    </row>
    <row r="1689" spans="1:2" x14ac:dyDescent="0.25">
      <c r="A1689" s="20" t="s">
        <v>9019</v>
      </c>
      <c r="B1689" s="21">
        <v>-7000000</v>
      </c>
    </row>
    <row r="1690" spans="1:2" x14ac:dyDescent="0.25">
      <c r="A1690" s="20" t="s">
        <v>8519</v>
      </c>
      <c r="B1690" s="21">
        <v>79556401</v>
      </c>
    </row>
    <row r="1691" spans="1:2" x14ac:dyDescent="0.25">
      <c r="A1691" s="20" t="s">
        <v>9350</v>
      </c>
      <c r="B1691" s="21">
        <v>-4200000</v>
      </c>
    </row>
    <row r="1692" spans="1:2" x14ac:dyDescent="0.25">
      <c r="A1692" s="20" t="s">
        <v>9608</v>
      </c>
      <c r="B1692" s="21">
        <v>1445438</v>
      </c>
    </row>
    <row r="1693" spans="1:2" x14ac:dyDescent="0.25">
      <c r="A1693" s="20" t="s">
        <v>9812</v>
      </c>
      <c r="B1693" s="21">
        <v>841206</v>
      </c>
    </row>
    <row r="1694" spans="1:2" x14ac:dyDescent="0.25">
      <c r="A1694" s="20" t="s">
        <v>8189</v>
      </c>
      <c r="B1694" s="21">
        <v>-2198810</v>
      </c>
    </row>
    <row r="1695" spans="1:2" x14ac:dyDescent="0.25">
      <c r="A1695" s="20" t="s">
        <v>7383</v>
      </c>
      <c r="B1695" s="21">
        <v>-12170266</v>
      </c>
    </row>
    <row r="1696" spans="1:2" x14ac:dyDescent="0.25">
      <c r="A1696" s="20" t="s">
        <v>8085</v>
      </c>
      <c r="B1696" s="21">
        <v>-10100000</v>
      </c>
    </row>
    <row r="1697" spans="1:2" x14ac:dyDescent="0.25">
      <c r="A1697" s="20" t="s">
        <v>9780</v>
      </c>
      <c r="B1697" s="21">
        <v>-14000000</v>
      </c>
    </row>
    <row r="1698" spans="1:2" x14ac:dyDescent="0.25">
      <c r="A1698" s="20" t="s">
        <v>8532</v>
      </c>
      <c r="B1698" s="21">
        <v>121000000000000</v>
      </c>
    </row>
    <row r="1699" spans="1:2" x14ac:dyDescent="0.25">
      <c r="A1699" s="20" t="s">
        <v>7638</v>
      </c>
      <c r="B1699" s="21">
        <v>11746550</v>
      </c>
    </row>
    <row r="1700" spans="1:2" x14ac:dyDescent="0.25">
      <c r="A1700" s="20" t="s">
        <v>6973</v>
      </c>
      <c r="B1700" s="21">
        <v>0</v>
      </c>
    </row>
    <row r="1701" spans="1:2" x14ac:dyDescent="0.25">
      <c r="A1701" s="20" t="s">
        <v>6375</v>
      </c>
      <c r="B1701" s="21">
        <v>107575142</v>
      </c>
    </row>
    <row r="1702" spans="1:2" x14ac:dyDescent="0.25">
      <c r="A1702" s="20" t="s">
        <v>7992</v>
      </c>
      <c r="B1702" s="21">
        <v>15687528</v>
      </c>
    </row>
    <row r="1703" spans="1:2" x14ac:dyDescent="0.25">
      <c r="A1703" s="20" t="s">
        <v>10047</v>
      </c>
      <c r="B1703" s="21">
        <v>-1000000</v>
      </c>
    </row>
    <row r="1704" spans="1:2" x14ac:dyDescent="0.25">
      <c r="A1704" s="20" t="s">
        <v>9568</v>
      </c>
      <c r="B1704" s="21">
        <v>-2296998</v>
      </c>
    </row>
    <row r="1705" spans="1:2" x14ac:dyDescent="0.25">
      <c r="A1705" s="20" t="s">
        <v>7296</v>
      </c>
      <c r="B1705" s="21">
        <v>11514713</v>
      </c>
    </row>
    <row r="1706" spans="1:2" x14ac:dyDescent="0.25">
      <c r="A1706" s="20" t="s">
        <v>6993</v>
      </c>
      <c r="B1706" s="21">
        <v>-10723500</v>
      </c>
    </row>
    <row r="1707" spans="1:2" x14ac:dyDescent="0.25">
      <c r="A1707" s="20" t="s">
        <v>7688</v>
      </c>
      <c r="B1707" s="21">
        <v>47325559</v>
      </c>
    </row>
    <row r="1708" spans="1:2" x14ac:dyDescent="0.25">
      <c r="A1708" s="20" t="s">
        <v>5914</v>
      </c>
      <c r="B1708" s="21">
        <v>-21790660</v>
      </c>
    </row>
    <row r="1709" spans="1:2" x14ac:dyDescent="0.25">
      <c r="A1709" s="20" t="s">
        <v>8083</v>
      </c>
      <c r="B1709" s="21">
        <v>-11160617</v>
      </c>
    </row>
    <row r="1710" spans="1:2" x14ac:dyDescent="0.25">
      <c r="A1710" s="20" t="s">
        <v>6093</v>
      </c>
      <c r="B1710" s="21">
        <v>-44986654</v>
      </c>
    </row>
    <row r="1711" spans="1:2" x14ac:dyDescent="0.25">
      <c r="A1711" s="20" t="s">
        <v>10377</v>
      </c>
      <c r="B1711" s="21">
        <v>5128617</v>
      </c>
    </row>
    <row r="1712" spans="1:2" x14ac:dyDescent="0.25">
      <c r="A1712" s="20" t="s">
        <v>6346</v>
      </c>
      <c r="B1712" s="21">
        <v>-47934015</v>
      </c>
    </row>
    <row r="1713" spans="1:2" x14ac:dyDescent="0.25">
      <c r="A1713" s="20" t="s">
        <v>9402</v>
      </c>
      <c r="B1713" s="21">
        <v>0</v>
      </c>
    </row>
    <row r="1714" spans="1:2" x14ac:dyDescent="0.25">
      <c r="A1714" s="20" t="s">
        <v>7671</v>
      </c>
      <c r="B1714" s="21">
        <v>155585516</v>
      </c>
    </row>
    <row r="1715" spans="1:2" x14ac:dyDescent="0.25">
      <c r="A1715" s="20" t="s">
        <v>8107</v>
      </c>
      <c r="B1715" s="21">
        <v>267761243</v>
      </c>
    </row>
    <row r="1716" spans="1:2" x14ac:dyDescent="0.25">
      <c r="A1716" s="20" t="s">
        <v>7770</v>
      </c>
      <c r="B1716" s="21">
        <v>-2481780</v>
      </c>
    </row>
    <row r="1717" spans="1:2" x14ac:dyDescent="0.25">
      <c r="A1717" s="20" t="s">
        <v>8200</v>
      </c>
      <c r="B1717" s="21">
        <v>-4556684</v>
      </c>
    </row>
    <row r="1718" spans="1:2" x14ac:dyDescent="0.25">
      <c r="A1718" s="20" t="s">
        <v>10231</v>
      </c>
      <c r="B1718" s="21">
        <v>0</v>
      </c>
    </row>
    <row r="1719" spans="1:2" x14ac:dyDescent="0.25">
      <c r="A1719" s="20" t="s">
        <v>5802</v>
      </c>
      <c r="B1719" s="21">
        <v>-59973647</v>
      </c>
    </row>
    <row r="1720" spans="1:2" x14ac:dyDescent="0.25">
      <c r="A1720" s="20" t="s">
        <v>9937</v>
      </c>
      <c r="B1720" s="21">
        <v>1659955</v>
      </c>
    </row>
    <row r="1721" spans="1:2" x14ac:dyDescent="0.25">
      <c r="A1721" s="20" t="s">
        <v>5728</v>
      </c>
      <c r="B1721" s="21">
        <v>7.592165086802412E+22</v>
      </c>
    </row>
    <row r="1722" spans="1:2" x14ac:dyDescent="0.25">
      <c r="A1722" s="20" t="s">
        <v>7627</v>
      </c>
      <c r="B1722" s="21">
        <v>-2216223</v>
      </c>
    </row>
    <row r="1723" spans="1:2" x14ac:dyDescent="0.25">
      <c r="A1723" s="20" t="s">
        <v>7930</v>
      </c>
      <c r="B1723" s="21">
        <v>5222640</v>
      </c>
    </row>
    <row r="1724" spans="1:2" x14ac:dyDescent="0.25">
      <c r="A1724" s="20" t="s">
        <v>7232</v>
      </c>
      <c r="B1724" s="21">
        <v>-19865246</v>
      </c>
    </row>
    <row r="1725" spans="1:2" x14ac:dyDescent="0.25">
      <c r="A1725" s="20" t="s">
        <v>7990</v>
      </c>
      <c r="B1725" s="21">
        <v>33553787</v>
      </c>
    </row>
    <row r="1726" spans="1:2" x14ac:dyDescent="0.25">
      <c r="A1726" s="20" t="s">
        <v>6125</v>
      </c>
      <c r="B1726" s="21">
        <v>49654900</v>
      </c>
    </row>
    <row r="1727" spans="1:2" x14ac:dyDescent="0.25">
      <c r="A1727" s="20" t="s">
        <v>10121</v>
      </c>
      <c r="B1727" s="21">
        <v>7130611</v>
      </c>
    </row>
    <row r="1728" spans="1:2" x14ac:dyDescent="0.25">
      <c r="A1728" s="20" t="s">
        <v>8213</v>
      </c>
      <c r="B1728" s="21">
        <v>-6919884</v>
      </c>
    </row>
    <row r="1729" spans="1:2" x14ac:dyDescent="0.25">
      <c r="A1729" s="20" t="s">
        <v>6242</v>
      </c>
      <c r="B1729" s="21">
        <v>45012170</v>
      </c>
    </row>
    <row r="1730" spans="1:2" x14ac:dyDescent="0.25">
      <c r="A1730" s="20" t="s">
        <v>7149</v>
      </c>
      <c r="B1730" s="21">
        <v>30033780</v>
      </c>
    </row>
    <row r="1731" spans="1:2" x14ac:dyDescent="0.25">
      <c r="A1731" s="20" t="s">
        <v>7144</v>
      </c>
      <c r="B1731" s="21">
        <v>33536011</v>
      </c>
    </row>
    <row r="1732" spans="1:2" x14ac:dyDescent="0.25">
      <c r="A1732" s="20" t="s">
        <v>6765</v>
      </c>
      <c r="B1732" s="21">
        <v>12414716</v>
      </c>
    </row>
    <row r="1733" spans="1:2" x14ac:dyDescent="0.25">
      <c r="A1733" s="20" t="s">
        <v>6935</v>
      </c>
      <c r="B1733" s="21">
        <v>82528646</v>
      </c>
    </row>
    <row r="1734" spans="1:2" x14ac:dyDescent="0.25">
      <c r="A1734" s="20" t="s">
        <v>10308</v>
      </c>
      <c r="B1734" s="21">
        <v>-250000</v>
      </c>
    </row>
    <row r="1735" spans="1:2" x14ac:dyDescent="0.25">
      <c r="A1735" s="20" t="s">
        <v>6091</v>
      </c>
      <c r="B1735" s="21">
        <v>-17363557</v>
      </c>
    </row>
    <row r="1736" spans="1:2" x14ac:dyDescent="0.25">
      <c r="A1736" s="20" t="s">
        <v>8920</v>
      </c>
      <c r="B1736" s="21">
        <v>7544812</v>
      </c>
    </row>
    <row r="1737" spans="1:2" x14ac:dyDescent="0.25">
      <c r="A1737" s="20" t="s">
        <v>9295</v>
      </c>
      <c r="B1737" s="21">
        <v>42477326</v>
      </c>
    </row>
    <row r="1738" spans="1:2" x14ac:dyDescent="0.25">
      <c r="A1738" s="20" t="s">
        <v>8066</v>
      </c>
      <c r="B1738" s="21">
        <v>15618786</v>
      </c>
    </row>
    <row r="1739" spans="1:2" x14ac:dyDescent="0.25">
      <c r="A1739" s="20" t="s">
        <v>7004</v>
      </c>
      <c r="B1739" s="21">
        <v>-492921</v>
      </c>
    </row>
    <row r="1740" spans="1:2" x14ac:dyDescent="0.25">
      <c r="A1740" s="20" t="s">
        <v>7492</v>
      </c>
      <c r="B1740" s="21">
        <v>13920741</v>
      </c>
    </row>
    <row r="1741" spans="1:2" x14ac:dyDescent="0.25">
      <c r="A1741" s="20" t="s">
        <v>8320</v>
      </c>
      <c r="B1741" s="21">
        <v>-1717323</v>
      </c>
    </row>
    <row r="1742" spans="1:2" x14ac:dyDescent="0.25">
      <c r="A1742" s="20" t="s">
        <v>6914</v>
      </c>
      <c r="B1742" s="21">
        <v>14213619</v>
      </c>
    </row>
    <row r="1743" spans="1:2" x14ac:dyDescent="0.25">
      <c r="A1743" s="20" t="s">
        <v>6074</v>
      </c>
      <c r="B1743" s="21">
        <v>38023275</v>
      </c>
    </row>
    <row r="1744" spans="1:2" x14ac:dyDescent="0.25">
      <c r="A1744" s="20" t="s">
        <v>7991</v>
      </c>
      <c r="B1744" s="21">
        <v>5972900</v>
      </c>
    </row>
    <row r="1745" spans="1:2" x14ac:dyDescent="0.25">
      <c r="A1745" s="20" t="s">
        <v>6014</v>
      </c>
      <c r="B1745" s="21">
        <v>89692572</v>
      </c>
    </row>
    <row r="1746" spans="1:2" x14ac:dyDescent="0.25">
      <c r="A1746" s="20" t="s">
        <v>5938</v>
      </c>
      <c r="B1746" s="21">
        <v>63313048</v>
      </c>
    </row>
    <row r="1747" spans="1:2" x14ac:dyDescent="0.25">
      <c r="A1747" s="20" t="s">
        <v>9901</v>
      </c>
      <c r="B1747" s="21">
        <v>-1400000</v>
      </c>
    </row>
    <row r="1748" spans="1:2" x14ac:dyDescent="0.25">
      <c r="A1748" s="20" t="s">
        <v>9025</v>
      </c>
      <c r="B1748" s="21">
        <v>24707598</v>
      </c>
    </row>
    <row r="1749" spans="1:2" x14ac:dyDescent="0.25">
      <c r="A1749" s="20" t="s">
        <v>8970</v>
      </c>
      <c r="B1749" s="21">
        <v>5583510</v>
      </c>
    </row>
    <row r="1750" spans="1:2" x14ac:dyDescent="0.25">
      <c r="A1750" s="20" t="s">
        <v>9747</v>
      </c>
      <c r="B1750" s="21">
        <v>-5628919</v>
      </c>
    </row>
    <row r="1751" spans="1:2" x14ac:dyDescent="0.25">
      <c r="A1751" s="20" t="s">
        <v>8467</v>
      </c>
      <c r="B1751" s="21">
        <v>-88958772</v>
      </c>
    </row>
    <row r="1752" spans="1:2" x14ac:dyDescent="0.25">
      <c r="A1752" s="20" t="s">
        <v>8046</v>
      </c>
      <c r="B1752" s="21">
        <v>-1994515</v>
      </c>
    </row>
    <row r="1753" spans="1:2" x14ac:dyDescent="0.25">
      <c r="A1753" s="20" t="s">
        <v>9440</v>
      </c>
      <c r="B1753" s="21">
        <v>-8000000</v>
      </c>
    </row>
    <row r="1754" spans="1:2" x14ac:dyDescent="0.25">
      <c r="A1754" s="20" t="s">
        <v>6979</v>
      </c>
      <c r="B1754" s="21">
        <v>4197618318481</v>
      </c>
    </row>
    <row r="1755" spans="1:2" x14ac:dyDescent="0.25">
      <c r="A1755" s="20" t="s">
        <v>7877</v>
      </c>
      <c r="B1755" s="21">
        <v>21846082</v>
      </c>
    </row>
    <row r="1756" spans="1:2" x14ac:dyDescent="0.25">
      <c r="A1756" s="20" t="s">
        <v>9194</v>
      </c>
      <c r="B1756" s="21">
        <v>14281235</v>
      </c>
    </row>
    <row r="1757" spans="1:2" x14ac:dyDescent="0.25">
      <c r="A1757" s="20" t="s">
        <v>9884</v>
      </c>
      <c r="B1757" s="21">
        <v>-350000</v>
      </c>
    </row>
    <row r="1758" spans="1:2" x14ac:dyDescent="0.25">
      <c r="A1758" s="20" t="s">
        <v>8575</v>
      </c>
      <c r="B1758" s="21">
        <v>1165104</v>
      </c>
    </row>
    <row r="1759" spans="1:2" x14ac:dyDescent="0.25">
      <c r="A1759" s="20" t="s">
        <v>5772</v>
      </c>
      <c r="B1759" s="21">
        <v>-89787380</v>
      </c>
    </row>
    <row r="1760" spans="1:2" x14ac:dyDescent="0.25">
      <c r="A1760" s="20" t="s">
        <v>9925</v>
      </c>
      <c r="B1760" s="21">
        <v>-1250000</v>
      </c>
    </row>
    <row r="1761" spans="1:2" x14ac:dyDescent="0.25">
      <c r="A1761" s="20" t="s">
        <v>8437</v>
      </c>
      <c r="B1761" s="21">
        <v>19155435</v>
      </c>
    </row>
    <row r="1762" spans="1:2" x14ac:dyDescent="0.25">
      <c r="A1762" s="20" t="s">
        <v>8028</v>
      </c>
      <c r="B1762" s="21">
        <v>7070459</v>
      </c>
    </row>
    <row r="1763" spans="1:2" x14ac:dyDescent="0.25">
      <c r="A1763" s="20" t="s">
        <v>7712</v>
      </c>
      <c r="B1763" s="21">
        <v>17672350</v>
      </c>
    </row>
    <row r="1764" spans="1:2" x14ac:dyDescent="0.25">
      <c r="A1764" s="20" t="s">
        <v>5757</v>
      </c>
      <c r="B1764" s="21">
        <v>137031035</v>
      </c>
    </row>
    <row r="1765" spans="1:2" x14ac:dyDescent="0.25">
      <c r="A1765" s="20" t="s">
        <v>8458</v>
      </c>
      <c r="B1765" s="21">
        <v>13960203</v>
      </c>
    </row>
    <row r="1766" spans="1:2" x14ac:dyDescent="0.25">
      <c r="A1766" s="20" t="s">
        <v>6905</v>
      </c>
      <c r="B1766" s="21">
        <v>8813366</v>
      </c>
    </row>
    <row r="1767" spans="1:2" x14ac:dyDescent="0.25">
      <c r="A1767" s="20" t="s">
        <v>8076</v>
      </c>
      <c r="B1767" s="21">
        <v>-1891482</v>
      </c>
    </row>
    <row r="1768" spans="1:2" x14ac:dyDescent="0.25">
      <c r="A1768" s="20" t="s">
        <v>9430</v>
      </c>
      <c r="B1768" s="21">
        <v>-4000000</v>
      </c>
    </row>
    <row r="1769" spans="1:2" x14ac:dyDescent="0.25">
      <c r="A1769" s="20" t="s">
        <v>6471</v>
      </c>
      <c r="B1769" s="21">
        <v>55807520</v>
      </c>
    </row>
    <row r="1770" spans="1:2" x14ac:dyDescent="0.25">
      <c r="A1770" s="20" t="s">
        <v>7317</v>
      </c>
      <c r="B1770" s="21">
        <v>-24224407</v>
      </c>
    </row>
    <row r="1771" spans="1:2" x14ac:dyDescent="0.25">
      <c r="A1771" s="20" t="s">
        <v>5703</v>
      </c>
      <c r="B1771" s="21">
        <v>31997107</v>
      </c>
    </row>
    <row r="1772" spans="1:2" x14ac:dyDescent="0.25">
      <c r="A1772" s="20" t="s">
        <v>5635</v>
      </c>
      <c r="B1772" s="21">
        <v>52387997</v>
      </c>
    </row>
    <row r="1773" spans="1:2" x14ac:dyDescent="0.25">
      <c r="A1773" s="20" t="s">
        <v>7219</v>
      </c>
      <c r="B1773" s="21">
        <v>-18704226</v>
      </c>
    </row>
    <row r="1774" spans="1:2" x14ac:dyDescent="0.25">
      <c r="A1774" s="20" t="s">
        <v>8877</v>
      </c>
      <c r="B1774" s="21">
        <v>25967000</v>
      </c>
    </row>
    <row r="1775" spans="1:2" x14ac:dyDescent="0.25">
      <c r="A1775" s="20" t="s">
        <v>7570</v>
      </c>
      <c r="B1775" s="21">
        <v>-19289545</v>
      </c>
    </row>
    <row r="1776" spans="1:2" x14ac:dyDescent="0.25">
      <c r="A1776" s="20" t="s">
        <v>9641</v>
      </c>
      <c r="B1776" s="21">
        <v>-2500000</v>
      </c>
    </row>
    <row r="1777" spans="1:2" x14ac:dyDescent="0.25">
      <c r="A1777" s="20" t="s">
        <v>6220</v>
      </c>
      <c r="B1777" s="21">
        <v>-52781920</v>
      </c>
    </row>
    <row r="1778" spans="1:2" x14ac:dyDescent="0.25">
      <c r="A1778" s="20" t="s">
        <v>5612</v>
      </c>
      <c r="B1778" s="21">
        <v>-96179906</v>
      </c>
    </row>
    <row r="1779" spans="1:2" x14ac:dyDescent="0.25">
      <c r="A1779" s="20" t="s">
        <v>5708</v>
      </c>
      <c r="B1779" s="21">
        <v>-4877005</v>
      </c>
    </row>
    <row r="1780" spans="1:2" x14ac:dyDescent="0.25">
      <c r="A1780" s="20" t="s">
        <v>9750</v>
      </c>
      <c r="B1780" s="21">
        <v>0</v>
      </c>
    </row>
    <row r="1781" spans="1:2" x14ac:dyDescent="0.25">
      <c r="A1781" s="20" t="s">
        <v>9491</v>
      </c>
      <c r="B1781" s="21">
        <v>-2095743</v>
      </c>
    </row>
    <row r="1782" spans="1:2" x14ac:dyDescent="0.25">
      <c r="A1782" s="20" t="s">
        <v>10172</v>
      </c>
      <c r="B1782" s="21">
        <v>-165959</v>
      </c>
    </row>
    <row r="1783" spans="1:2" x14ac:dyDescent="0.25">
      <c r="A1783" s="20" t="s">
        <v>9611</v>
      </c>
      <c r="B1783" s="21">
        <v>14201636</v>
      </c>
    </row>
    <row r="1784" spans="1:2" x14ac:dyDescent="0.25">
      <c r="A1784" s="20" t="s">
        <v>5659</v>
      </c>
      <c r="B1784" s="21">
        <v>106386216</v>
      </c>
    </row>
    <row r="1785" spans="1:2" x14ac:dyDescent="0.25">
      <c r="A1785" s="20" t="s">
        <v>8676</v>
      </c>
      <c r="B1785" s="21">
        <v>-4995352</v>
      </c>
    </row>
    <row r="1786" spans="1:2" x14ac:dyDescent="0.25">
      <c r="A1786" s="20" t="s">
        <v>6501</v>
      </c>
      <c r="B1786" s="21">
        <v>-4907170</v>
      </c>
    </row>
    <row r="1787" spans="1:2" x14ac:dyDescent="0.25">
      <c r="A1787" s="20" t="s">
        <v>7611</v>
      </c>
      <c r="B1787" s="21">
        <v>18270895</v>
      </c>
    </row>
    <row r="1788" spans="1:2" x14ac:dyDescent="0.25">
      <c r="A1788" s="20" t="s">
        <v>7982</v>
      </c>
      <c r="B1788" s="21">
        <v>-18000000</v>
      </c>
    </row>
    <row r="1789" spans="1:2" x14ac:dyDescent="0.25">
      <c r="A1789" s="20" t="s">
        <v>7878</v>
      </c>
      <c r="B1789" s="21">
        <v>38697449</v>
      </c>
    </row>
    <row r="1790" spans="1:2" x14ac:dyDescent="0.25">
      <c r="A1790" s="20" t="s">
        <v>7979</v>
      </c>
      <c r="B1790" s="21">
        <v>-18000000</v>
      </c>
    </row>
    <row r="1791" spans="1:2" x14ac:dyDescent="0.25">
      <c r="A1791" s="20" t="s">
        <v>7563</v>
      </c>
      <c r="B1791" s="21">
        <v>-14360758</v>
      </c>
    </row>
    <row r="1792" spans="1:2" x14ac:dyDescent="0.25">
      <c r="A1792" s="20" t="s">
        <v>7047</v>
      </c>
      <c r="B1792" s="21">
        <v>-27456806</v>
      </c>
    </row>
    <row r="1793" spans="1:2" x14ac:dyDescent="0.25">
      <c r="A1793" s="20" t="s">
        <v>9460</v>
      </c>
      <c r="B1793" s="21">
        <v>6805534</v>
      </c>
    </row>
    <row r="1794" spans="1:2" x14ac:dyDescent="0.25">
      <c r="A1794" s="20" t="s">
        <v>7629</v>
      </c>
      <c r="B1794" s="21">
        <v>-9215287</v>
      </c>
    </row>
    <row r="1795" spans="1:2" x14ac:dyDescent="0.25">
      <c r="A1795" s="20" t="s">
        <v>9000</v>
      </c>
      <c r="B1795" s="21">
        <v>1425993</v>
      </c>
    </row>
    <row r="1796" spans="1:2" x14ac:dyDescent="0.25">
      <c r="A1796" s="20" t="s">
        <v>7999</v>
      </c>
      <c r="B1796" s="21">
        <v>55219395</v>
      </c>
    </row>
    <row r="1797" spans="1:2" x14ac:dyDescent="0.25">
      <c r="A1797" s="20" t="s">
        <v>8389</v>
      </c>
      <c r="B1797" s="21">
        <v>-10964434</v>
      </c>
    </row>
    <row r="1798" spans="1:2" x14ac:dyDescent="0.25">
      <c r="A1798" s="20" t="s">
        <v>7948</v>
      </c>
      <c r="B1798" s="21">
        <v>-3206096</v>
      </c>
    </row>
    <row r="1799" spans="1:2" x14ac:dyDescent="0.25">
      <c r="A1799" s="20" t="s">
        <v>10391</v>
      </c>
      <c r="B1799" s="21">
        <v>33598</v>
      </c>
    </row>
    <row r="1800" spans="1:2" x14ac:dyDescent="0.25">
      <c r="A1800" s="20" t="s">
        <v>6747</v>
      </c>
      <c r="B1800" s="21">
        <v>31347010</v>
      </c>
    </row>
    <row r="1801" spans="1:2" x14ac:dyDescent="0.25">
      <c r="A1801" s="20" t="s">
        <v>9847</v>
      </c>
      <c r="B1801" s="21">
        <v>-1647420</v>
      </c>
    </row>
    <row r="1802" spans="1:2" x14ac:dyDescent="0.25">
      <c r="A1802" s="20" t="s">
        <v>10288</v>
      </c>
      <c r="B1802" s="21">
        <v>-46866</v>
      </c>
    </row>
    <row r="1803" spans="1:2" x14ac:dyDescent="0.25">
      <c r="A1803" s="20" t="s">
        <v>10019</v>
      </c>
      <c r="B1803" s="21">
        <v>334658</v>
      </c>
    </row>
    <row r="1804" spans="1:2" x14ac:dyDescent="0.25">
      <c r="A1804" s="20" t="s">
        <v>9291</v>
      </c>
      <c r="B1804" s="21">
        <v>-83832772</v>
      </c>
    </row>
    <row r="1805" spans="1:2" x14ac:dyDescent="0.25">
      <c r="A1805" s="20" t="s">
        <v>9830</v>
      </c>
      <c r="B1805" s="21">
        <v>-1907599</v>
      </c>
    </row>
    <row r="1806" spans="1:2" x14ac:dyDescent="0.25">
      <c r="A1806" s="20" t="s">
        <v>6150</v>
      </c>
      <c r="B1806" s="21">
        <v>-36894400</v>
      </c>
    </row>
    <row r="1807" spans="1:2" x14ac:dyDescent="0.25">
      <c r="A1807" s="20" t="s">
        <v>7551</v>
      </c>
      <c r="B1807" s="21">
        <v>15989008</v>
      </c>
    </row>
    <row r="1808" spans="1:2" x14ac:dyDescent="0.25">
      <c r="A1808" s="20" t="s">
        <v>8295</v>
      </c>
      <c r="B1808" s="21">
        <v>12550242</v>
      </c>
    </row>
    <row r="1809" spans="1:2" x14ac:dyDescent="0.25">
      <c r="A1809" s="20" t="s">
        <v>9870</v>
      </c>
      <c r="B1809" s="21">
        <v>-1305432</v>
      </c>
    </row>
    <row r="1810" spans="1:2" x14ac:dyDescent="0.25">
      <c r="A1810" s="20" t="s">
        <v>10228</v>
      </c>
      <c r="B1810" s="21">
        <v>25899</v>
      </c>
    </row>
    <row r="1811" spans="1:2" x14ac:dyDescent="0.25">
      <c r="A1811" s="20" t="s">
        <v>6222</v>
      </c>
      <c r="B1811" s="21">
        <v>-45940982</v>
      </c>
    </row>
    <row r="1812" spans="1:2" x14ac:dyDescent="0.25">
      <c r="A1812" s="20" t="s">
        <v>5813</v>
      </c>
      <c r="B1812" s="21">
        <v>24795350</v>
      </c>
    </row>
    <row r="1813" spans="1:2" x14ac:dyDescent="0.25">
      <c r="A1813" s="20" t="s">
        <v>5873</v>
      </c>
      <c r="B1813" s="21">
        <v>66317423</v>
      </c>
    </row>
    <row r="1814" spans="1:2" x14ac:dyDescent="0.25">
      <c r="A1814" s="20" t="s">
        <v>5896</v>
      </c>
      <c r="B1814" s="21">
        <v>106573705</v>
      </c>
    </row>
    <row r="1815" spans="1:2" x14ac:dyDescent="0.25">
      <c r="A1815" s="20" t="s">
        <v>6065</v>
      </c>
      <c r="B1815" s="21">
        <v>115329763</v>
      </c>
    </row>
    <row r="1816" spans="1:2" x14ac:dyDescent="0.25">
      <c r="A1816" s="20" t="s">
        <v>6186</v>
      </c>
      <c r="B1816" s="21">
        <v>117387405</v>
      </c>
    </row>
    <row r="1817" spans="1:2" x14ac:dyDescent="0.25">
      <c r="A1817" s="20" t="s">
        <v>7467</v>
      </c>
      <c r="B1817" s="21">
        <v>24381334</v>
      </c>
    </row>
    <row r="1818" spans="1:2" x14ac:dyDescent="0.25">
      <c r="A1818" s="20" t="s">
        <v>9627</v>
      </c>
      <c r="B1818" s="21">
        <v>3826455</v>
      </c>
    </row>
    <row r="1819" spans="1:2" x14ac:dyDescent="0.25">
      <c r="A1819" s="20" t="s">
        <v>6939</v>
      </c>
      <c r="B1819" s="21">
        <v>99455175</v>
      </c>
    </row>
    <row r="1820" spans="1:2" x14ac:dyDescent="0.25">
      <c r="A1820" s="20" t="s">
        <v>7289</v>
      </c>
      <c r="B1820" s="21">
        <v>21475962</v>
      </c>
    </row>
    <row r="1821" spans="1:2" x14ac:dyDescent="0.25">
      <c r="A1821" s="20" t="s">
        <v>9668</v>
      </c>
      <c r="B1821" s="21">
        <v>438653</v>
      </c>
    </row>
    <row r="1822" spans="1:2" x14ac:dyDescent="0.25">
      <c r="A1822" s="20" t="s">
        <v>8224</v>
      </c>
      <c r="B1822" s="21">
        <v>-15997045</v>
      </c>
    </row>
    <row r="1823" spans="1:2" x14ac:dyDescent="0.25">
      <c r="A1823" s="20" t="s">
        <v>8190</v>
      </c>
      <c r="B1823" s="21">
        <v>-2450515</v>
      </c>
    </row>
    <row r="1824" spans="1:2" x14ac:dyDescent="0.25">
      <c r="A1824" s="20" t="s">
        <v>8523</v>
      </c>
      <c r="B1824" s="21">
        <v>39461335</v>
      </c>
    </row>
    <row r="1825" spans="1:2" x14ac:dyDescent="0.25">
      <c r="A1825" s="20" t="s">
        <v>8786</v>
      </c>
      <c r="B1825" s="21">
        <v>-4318497</v>
      </c>
    </row>
    <row r="1826" spans="1:2" x14ac:dyDescent="0.25">
      <c r="A1826" s="20" t="s">
        <v>9599</v>
      </c>
      <c r="B1826" s="21">
        <v>-3000000</v>
      </c>
    </row>
    <row r="1827" spans="1:2" x14ac:dyDescent="0.25">
      <c r="A1827" s="20" t="s">
        <v>8701</v>
      </c>
      <c r="B1827" s="21">
        <v>836641</v>
      </c>
    </row>
    <row r="1828" spans="1:2" x14ac:dyDescent="0.25">
      <c r="A1828" s="20" t="s">
        <v>7832</v>
      </c>
      <c r="B1828" s="21">
        <v>-15998879</v>
      </c>
    </row>
    <row r="1829" spans="1:2" x14ac:dyDescent="0.25">
      <c r="A1829" s="20" t="s">
        <v>8710</v>
      </c>
      <c r="B1829" s="21">
        <v>-3771476</v>
      </c>
    </row>
    <row r="1830" spans="1:2" x14ac:dyDescent="0.25">
      <c r="A1830" s="20" t="s">
        <v>8909</v>
      </c>
      <c r="B1830" s="21">
        <v>-7228760</v>
      </c>
    </row>
    <row r="1831" spans="1:2" x14ac:dyDescent="0.25">
      <c r="A1831" s="20" t="s">
        <v>6418</v>
      </c>
      <c r="B1831" s="21">
        <v>-38911390</v>
      </c>
    </row>
    <row r="1832" spans="1:2" x14ac:dyDescent="0.25">
      <c r="A1832" s="20" t="s">
        <v>6090</v>
      </c>
      <c r="B1832" s="21">
        <v>8503161</v>
      </c>
    </row>
    <row r="1833" spans="1:2" x14ac:dyDescent="0.25">
      <c r="A1833" s="20" t="s">
        <v>9685</v>
      </c>
      <c r="B1833" s="21">
        <v>-2200000</v>
      </c>
    </row>
    <row r="1834" spans="1:2" x14ac:dyDescent="0.25">
      <c r="A1834" s="20" t="s">
        <v>6841</v>
      </c>
      <c r="B1834" s="21">
        <v>-33885763</v>
      </c>
    </row>
    <row r="1835" spans="1:2" x14ac:dyDescent="0.25">
      <c r="A1835" s="20" t="s">
        <v>6947</v>
      </c>
      <c r="B1835" s="21">
        <v>28826569</v>
      </c>
    </row>
    <row r="1836" spans="1:2" x14ac:dyDescent="0.25">
      <c r="A1836" s="20" t="s">
        <v>8214</v>
      </c>
      <c r="B1836" s="21">
        <v>-7242870</v>
      </c>
    </row>
    <row r="1837" spans="1:2" x14ac:dyDescent="0.25">
      <c r="A1837" s="20" t="s">
        <v>9455</v>
      </c>
      <c r="B1837" s="21">
        <v>-3500000</v>
      </c>
    </row>
    <row r="1838" spans="1:2" x14ac:dyDescent="0.25">
      <c r="A1838" s="20" t="s">
        <v>7227</v>
      </c>
      <c r="B1838" s="21">
        <v>-18100000</v>
      </c>
    </row>
    <row r="1839" spans="1:2" x14ac:dyDescent="0.25">
      <c r="A1839" s="20" t="s">
        <v>7374</v>
      </c>
      <c r="B1839" s="21">
        <v>19489752</v>
      </c>
    </row>
    <row r="1840" spans="1:2" x14ac:dyDescent="0.25">
      <c r="A1840" s="20" t="s">
        <v>10042</v>
      </c>
      <c r="B1840" s="21">
        <v>-999279</v>
      </c>
    </row>
    <row r="1841" spans="1:2" x14ac:dyDescent="0.25">
      <c r="A1841" s="20" t="s">
        <v>9829</v>
      </c>
      <c r="B1841" s="21">
        <v>34218429</v>
      </c>
    </row>
    <row r="1842" spans="1:2" x14ac:dyDescent="0.25">
      <c r="A1842" s="20" t="s">
        <v>10428</v>
      </c>
      <c r="B1842" s="21">
        <v>2831622</v>
      </c>
    </row>
    <row r="1843" spans="1:2" x14ac:dyDescent="0.25">
      <c r="A1843" s="20" t="s">
        <v>8478</v>
      </c>
      <c r="B1843" s="21">
        <v>-7282545</v>
      </c>
    </row>
    <row r="1844" spans="1:2" x14ac:dyDescent="0.25">
      <c r="A1844" s="20" t="s">
        <v>5858</v>
      </c>
      <c r="B1844" s="21">
        <v>-75014388</v>
      </c>
    </row>
    <row r="1845" spans="1:2" x14ac:dyDescent="0.25">
      <c r="A1845" s="20" t="s">
        <v>9702</v>
      </c>
      <c r="B1845" s="21">
        <v>0</v>
      </c>
    </row>
    <row r="1846" spans="1:2" x14ac:dyDescent="0.25">
      <c r="A1846" s="20" t="s">
        <v>8385</v>
      </c>
      <c r="B1846" s="21">
        <v>-12698695</v>
      </c>
    </row>
    <row r="1847" spans="1:2" x14ac:dyDescent="0.25">
      <c r="A1847" s="20" t="s">
        <v>8571</v>
      </c>
      <c r="B1847" s="21">
        <v>1043445</v>
      </c>
    </row>
    <row r="1848" spans="1:2" x14ac:dyDescent="0.25">
      <c r="A1848" s="20" t="s">
        <v>6341</v>
      </c>
      <c r="B1848" s="21">
        <v>-55464883</v>
      </c>
    </row>
    <row r="1849" spans="1:2" x14ac:dyDescent="0.25">
      <c r="A1849" s="20" t="s">
        <v>9480</v>
      </c>
      <c r="B1849" s="21">
        <v>-3500000</v>
      </c>
    </row>
    <row r="1850" spans="1:2" x14ac:dyDescent="0.25">
      <c r="A1850" s="20" t="s">
        <v>9740</v>
      </c>
      <c r="B1850" s="21">
        <v>-865951</v>
      </c>
    </row>
    <row r="1851" spans="1:2" x14ac:dyDescent="0.25">
      <c r="A1851" s="20" t="s">
        <v>7591</v>
      </c>
      <c r="B1851" s="21">
        <v>6777589</v>
      </c>
    </row>
    <row r="1852" spans="1:2" x14ac:dyDescent="0.25">
      <c r="A1852" s="20" t="s">
        <v>6970</v>
      </c>
      <c r="B1852" s="21">
        <v>-2446068</v>
      </c>
    </row>
    <row r="1853" spans="1:2" x14ac:dyDescent="0.25">
      <c r="A1853" s="20" t="s">
        <v>8969</v>
      </c>
      <c r="B1853" s="21">
        <v>7003141</v>
      </c>
    </row>
    <row r="1854" spans="1:2" x14ac:dyDescent="0.25">
      <c r="A1854" s="20" t="s">
        <v>9026</v>
      </c>
      <c r="B1854" s="21">
        <v>57096</v>
      </c>
    </row>
    <row r="1855" spans="1:2" x14ac:dyDescent="0.25">
      <c r="A1855" s="20" t="s">
        <v>5639</v>
      </c>
      <c r="B1855" s="21">
        <v>132568851</v>
      </c>
    </row>
    <row r="1856" spans="1:2" x14ac:dyDescent="0.25">
      <c r="A1856" s="20" t="s">
        <v>6605</v>
      </c>
      <c r="B1856" s="21">
        <v>-48000000</v>
      </c>
    </row>
    <row r="1857" spans="1:2" x14ac:dyDescent="0.25">
      <c r="A1857" s="20" t="s">
        <v>9897</v>
      </c>
      <c r="B1857" s="21">
        <v>-1363170</v>
      </c>
    </row>
    <row r="1858" spans="1:2" x14ac:dyDescent="0.25">
      <c r="A1858" s="20" t="s">
        <v>5634</v>
      </c>
      <c r="B1858" s="21">
        <v>-62684455</v>
      </c>
    </row>
    <row r="1859" spans="1:2" x14ac:dyDescent="0.25">
      <c r="A1859" s="20" t="s">
        <v>6058</v>
      </c>
      <c r="B1859" s="21">
        <v>231124059</v>
      </c>
    </row>
    <row r="1860" spans="1:2" x14ac:dyDescent="0.25">
      <c r="A1860" s="20" t="s">
        <v>9821</v>
      </c>
      <c r="B1860" s="21">
        <v>-1800000</v>
      </c>
    </row>
    <row r="1861" spans="1:2" x14ac:dyDescent="0.25">
      <c r="A1861" s="20" t="s">
        <v>5596</v>
      </c>
      <c r="B1861" s="21">
        <v>132011114</v>
      </c>
    </row>
    <row r="1862" spans="1:2" x14ac:dyDescent="0.25">
      <c r="A1862" s="20" t="s">
        <v>6572</v>
      </c>
      <c r="B1862" s="21">
        <v>149171806</v>
      </c>
    </row>
    <row r="1863" spans="1:2" x14ac:dyDescent="0.25">
      <c r="A1863" s="20" t="s">
        <v>7275</v>
      </c>
      <c r="B1863" s="21">
        <v>151870271</v>
      </c>
    </row>
    <row r="1864" spans="1:2" x14ac:dyDescent="0.25">
      <c r="A1864" s="20" t="s">
        <v>10383</v>
      </c>
      <c r="B1864" s="21">
        <v>-100000</v>
      </c>
    </row>
    <row r="1865" spans="1:2" x14ac:dyDescent="0.25">
      <c r="A1865" s="20" t="s">
        <v>7897</v>
      </c>
      <c r="B1865" s="21">
        <v>560512</v>
      </c>
    </row>
    <row r="1866" spans="1:2" x14ac:dyDescent="0.25">
      <c r="A1866" s="20" t="s">
        <v>9424</v>
      </c>
      <c r="B1866" s="21">
        <v>-3995937</v>
      </c>
    </row>
    <row r="1867" spans="1:2" x14ac:dyDescent="0.25">
      <c r="A1867" s="20" t="s">
        <v>8381</v>
      </c>
      <c r="B1867" s="21">
        <v>-11849597</v>
      </c>
    </row>
    <row r="1868" spans="1:2" x14ac:dyDescent="0.25">
      <c r="A1868" s="20" t="s">
        <v>6124</v>
      </c>
      <c r="B1868" s="21">
        <v>45523073</v>
      </c>
    </row>
    <row r="1869" spans="1:2" x14ac:dyDescent="0.25">
      <c r="A1869" s="20" t="s">
        <v>7813</v>
      </c>
      <c r="B1869" s="21">
        <v>-11906682</v>
      </c>
    </row>
    <row r="1870" spans="1:2" x14ac:dyDescent="0.25">
      <c r="A1870" s="20" t="s">
        <v>10302</v>
      </c>
      <c r="B1870" s="21">
        <v>0</v>
      </c>
    </row>
    <row r="1871" spans="1:2" x14ac:dyDescent="0.25">
      <c r="A1871" s="20" t="s">
        <v>6338</v>
      </c>
      <c r="B1871" s="21">
        <v>-42718168</v>
      </c>
    </row>
    <row r="1872" spans="1:2" x14ac:dyDescent="0.25">
      <c r="A1872" s="20" t="s">
        <v>9742</v>
      </c>
      <c r="B1872" s="21">
        <v>-1346379</v>
      </c>
    </row>
    <row r="1873" spans="1:2" x14ac:dyDescent="0.25">
      <c r="A1873" s="20" t="s">
        <v>9726</v>
      </c>
      <c r="B1873" s="21">
        <v>4311834</v>
      </c>
    </row>
    <row r="1874" spans="1:2" x14ac:dyDescent="0.25">
      <c r="A1874" s="20" t="s">
        <v>8554</v>
      </c>
      <c r="B1874" s="21">
        <v>2214255</v>
      </c>
    </row>
    <row r="1875" spans="1:2" x14ac:dyDescent="0.25">
      <c r="A1875" s="20" t="s">
        <v>6479</v>
      </c>
      <c r="B1875" s="21">
        <v>43504640</v>
      </c>
    </row>
    <row r="1876" spans="1:2" x14ac:dyDescent="0.25">
      <c r="A1876" s="20" t="s">
        <v>5620</v>
      </c>
      <c r="B1876" s="21">
        <v>181454367</v>
      </c>
    </row>
    <row r="1877" spans="1:2" x14ac:dyDescent="0.25">
      <c r="A1877" s="20" t="s">
        <v>9170</v>
      </c>
      <c r="B1877" s="21">
        <v>78574831</v>
      </c>
    </row>
    <row r="1878" spans="1:2" x14ac:dyDescent="0.25">
      <c r="A1878" s="20" t="s">
        <v>8604</v>
      </c>
      <c r="B1878" s="21">
        <v>42200504</v>
      </c>
    </row>
    <row r="1879" spans="1:2" x14ac:dyDescent="0.25">
      <c r="A1879" s="20" t="s">
        <v>9859</v>
      </c>
      <c r="B1879" s="21">
        <v>52491137</v>
      </c>
    </row>
    <row r="1880" spans="1:2" x14ac:dyDescent="0.25">
      <c r="A1880" s="20" t="s">
        <v>10193</v>
      </c>
      <c r="B1880" s="21">
        <v>-500000</v>
      </c>
    </row>
    <row r="1881" spans="1:2" x14ac:dyDescent="0.25">
      <c r="A1881" s="20" t="s">
        <v>6599</v>
      </c>
      <c r="B1881" s="21">
        <v>21263182</v>
      </c>
    </row>
    <row r="1882" spans="1:2" x14ac:dyDescent="0.25">
      <c r="A1882" s="20" t="s">
        <v>6069</v>
      </c>
      <c r="B1882" s="21">
        <v>22360069</v>
      </c>
    </row>
    <row r="1883" spans="1:2" x14ac:dyDescent="0.25">
      <c r="A1883" s="20" t="s">
        <v>6406</v>
      </c>
      <c r="B1883" s="21">
        <v>-20901437</v>
      </c>
    </row>
    <row r="1884" spans="1:2" x14ac:dyDescent="0.25">
      <c r="A1884" s="20" t="s">
        <v>9178</v>
      </c>
      <c r="B1884" s="21">
        <v>39456509</v>
      </c>
    </row>
    <row r="1885" spans="1:2" x14ac:dyDescent="0.25">
      <c r="A1885" s="20" t="s">
        <v>5795</v>
      </c>
      <c r="B1885" s="21">
        <v>19995817</v>
      </c>
    </row>
    <row r="1886" spans="1:2" x14ac:dyDescent="0.25">
      <c r="A1886" s="20" t="s">
        <v>5638</v>
      </c>
      <c r="B1886" s="21">
        <v>22991439</v>
      </c>
    </row>
    <row r="1887" spans="1:2" x14ac:dyDescent="0.25">
      <c r="A1887" s="20" t="s">
        <v>10116</v>
      </c>
      <c r="B1887" s="21">
        <v>-702671</v>
      </c>
    </row>
    <row r="1888" spans="1:2" x14ac:dyDescent="0.25">
      <c r="A1888" s="20" t="s">
        <v>6473</v>
      </c>
      <c r="B1888" s="21">
        <v>45264608</v>
      </c>
    </row>
    <row r="1889" spans="1:2" x14ac:dyDescent="0.25">
      <c r="A1889" s="20" t="s">
        <v>6548</v>
      </c>
      <c r="B1889" s="21">
        <v>-31527637</v>
      </c>
    </row>
    <row r="1890" spans="1:2" x14ac:dyDescent="0.25">
      <c r="A1890" s="20" t="s">
        <v>8758</v>
      </c>
      <c r="B1890" s="21">
        <v>-10000000</v>
      </c>
    </row>
    <row r="1891" spans="1:2" x14ac:dyDescent="0.25">
      <c r="A1891" s="20" t="s">
        <v>6513</v>
      </c>
      <c r="B1891" s="21">
        <v>-2446488</v>
      </c>
    </row>
    <row r="1892" spans="1:2" x14ac:dyDescent="0.25">
      <c r="A1892" s="20" t="s">
        <v>7765</v>
      </c>
      <c r="B1892" s="21">
        <v>3352454</v>
      </c>
    </row>
    <row r="1893" spans="1:2" x14ac:dyDescent="0.25">
      <c r="A1893" s="20" t="s">
        <v>6478</v>
      </c>
      <c r="B1893" s="21">
        <v>77997349</v>
      </c>
    </row>
    <row r="1894" spans="1:2" x14ac:dyDescent="0.25">
      <c r="A1894" s="20" t="s">
        <v>6313</v>
      </c>
      <c r="B1894" s="21">
        <v>-24903810</v>
      </c>
    </row>
    <row r="1895" spans="1:2" x14ac:dyDescent="0.25">
      <c r="A1895" s="20" t="s">
        <v>10238</v>
      </c>
      <c r="B1895" s="21">
        <v>-385907</v>
      </c>
    </row>
    <row r="1896" spans="1:2" x14ac:dyDescent="0.25">
      <c r="A1896" s="20" t="s">
        <v>8537</v>
      </c>
      <c r="B1896" s="21">
        <v>-7115337</v>
      </c>
    </row>
    <row r="1897" spans="1:2" x14ac:dyDescent="0.25">
      <c r="A1897" s="20" t="s">
        <v>8625</v>
      </c>
      <c r="B1897" s="21">
        <v>-10000000</v>
      </c>
    </row>
    <row r="1898" spans="1:2" x14ac:dyDescent="0.25">
      <c r="A1898" s="20" t="s">
        <v>6306</v>
      </c>
      <c r="B1898" s="21">
        <v>-22520222</v>
      </c>
    </row>
    <row r="1899" spans="1:2" x14ac:dyDescent="0.25">
      <c r="A1899" s="20" t="s">
        <v>6927</v>
      </c>
      <c r="B1899" s="21">
        <v>-33873489</v>
      </c>
    </row>
    <row r="1900" spans="1:2" x14ac:dyDescent="0.25">
      <c r="A1900" s="20" t="s">
        <v>9470</v>
      </c>
      <c r="B1900" s="21">
        <v>-3279766</v>
      </c>
    </row>
    <row r="1901" spans="1:2" x14ac:dyDescent="0.25">
      <c r="A1901" s="20" t="s">
        <v>10109</v>
      </c>
      <c r="B1901" s="21">
        <v>-750000</v>
      </c>
    </row>
    <row r="1902" spans="1:2" x14ac:dyDescent="0.25">
      <c r="A1902" s="20" t="s">
        <v>9149</v>
      </c>
      <c r="B1902" s="21">
        <v>-4207881</v>
      </c>
    </row>
    <row r="1903" spans="1:2" x14ac:dyDescent="0.25">
      <c r="A1903" s="20" t="s">
        <v>5622</v>
      </c>
      <c r="B1903" s="21">
        <v>112057433</v>
      </c>
    </row>
    <row r="1904" spans="1:2" x14ac:dyDescent="0.25">
      <c r="A1904" s="20" t="s">
        <v>5574</v>
      </c>
      <c r="B1904" s="21">
        <v>208992272</v>
      </c>
    </row>
    <row r="1905" spans="1:2" x14ac:dyDescent="0.25">
      <c r="A1905" s="20" t="s">
        <v>5611</v>
      </c>
      <c r="B1905" s="21">
        <v>178298180</v>
      </c>
    </row>
    <row r="1906" spans="1:2" x14ac:dyDescent="0.25">
      <c r="A1906" s="20" t="s">
        <v>7536</v>
      </c>
      <c r="B1906" s="21">
        <v>-25000000</v>
      </c>
    </row>
    <row r="1907" spans="1:2" x14ac:dyDescent="0.25">
      <c r="A1907" s="20" t="s">
        <v>10148</v>
      </c>
      <c r="B1907" s="21">
        <v>0</v>
      </c>
    </row>
    <row r="1908" spans="1:2" x14ac:dyDescent="0.25">
      <c r="A1908" s="20" t="s">
        <v>9157</v>
      </c>
      <c r="B1908" s="21">
        <v>753501</v>
      </c>
    </row>
    <row r="1909" spans="1:2" x14ac:dyDescent="0.25">
      <c r="A1909" s="20" t="s">
        <v>6825</v>
      </c>
      <c r="B1909" s="21">
        <v>-36624819</v>
      </c>
    </row>
    <row r="1910" spans="1:2" x14ac:dyDescent="0.25">
      <c r="A1910" s="20" t="s">
        <v>6923</v>
      </c>
      <c r="B1910" s="21">
        <v>-33045595</v>
      </c>
    </row>
    <row r="1911" spans="1:2" x14ac:dyDescent="0.25">
      <c r="A1911" s="20" t="s">
        <v>9704</v>
      </c>
      <c r="B1911" s="21">
        <v>12673301</v>
      </c>
    </row>
    <row r="1912" spans="1:2" x14ac:dyDescent="0.25">
      <c r="A1912" s="20" t="s">
        <v>10251</v>
      </c>
      <c r="B1912" s="21">
        <v>-325000</v>
      </c>
    </row>
    <row r="1913" spans="1:2" x14ac:dyDescent="0.25">
      <c r="A1913" s="20" t="s">
        <v>8753</v>
      </c>
      <c r="B1913" s="21">
        <v>36900000</v>
      </c>
    </row>
    <row r="1914" spans="1:2" x14ac:dyDescent="0.25">
      <c r="A1914" s="20" t="s">
        <v>8737</v>
      </c>
      <c r="B1914" s="21">
        <v>-10000000</v>
      </c>
    </row>
    <row r="1915" spans="1:2" x14ac:dyDescent="0.25">
      <c r="A1915" s="20" t="s">
        <v>9510</v>
      </c>
      <c r="B1915" s="21">
        <v>-3180000</v>
      </c>
    </row>
    <row r="1916" spans="1:2" x14ac:dyDescent="0.25">
      <c r="A1916" s="20" t="s">
        <v>9751</v>
      </c>
      <c r="B1916" s="21">
        <v>120620</v>
      </c>
    </row>
    <row r="1917" spans="1:2" x14ac:dyDescent="0.25">
      <c r="A1917" s="20" t="s">
        <v>7367</v>
      </c>
      <c r="B1917" s="21">
        <v>0</v>
      </c>
    </row>
    <row r="1918" spans="1:2" x14ac:dyDescent="0.25">
      <c r="A1918" s="20" t="s">
        <v>5946</v>
      </c>
      <c r="B1918" s="21">
        <v>27703470</v>
      </c>
    </row>
    <row r="1919" spans="1:2" x14ac:dyDescent="0.25">
      <c r="A1919" s="20" t="s">
        <v>8884</v>
      </c>
      <c r="B1919" s="21">
        <v>-1649942</v>
      </c>
    </row>
    <row r="1920" spans="1:2" x14ac:dyDescent="0.25">
      <c r="A1920" s="20" t="s">
        <v>6981</v>
      </c>
      <c r="B1920" s="21">
        <v>2304950</v>
      </c>
    </row>
    <row r="1921" spans="1:2" x14ac:dyDescent="0.25">
      <c r="A1921" s="20" t="s">
        <v>8762</v>
      </c>
      <c r="B1921" s="21">
        <v>-4170061</v>
      </c>
    </row>
    <row r="1922" spans="1:2" x14ac:dyDescent="0.25">
      <c r="A1922" s="20" t="s">
        <v>6050</v>
      </c>
      <c r="B1922" s="21">
        <v>-4841843</v>
      </c>
    </row>
    <row r="1923" spans="1:2" x14ac:dyDescent="0.25">
      <c r="A1923" s="20" t="s">
        <v>9690</v>
      </c>
      <c r="B1923" s="21">
        <v>-2500000</v>
      </c>
    </row>
    <row r="1924" spans="1:2" x14ac:dyDescent="0.25">
      <c r="A1924" s="20" t="s">
        <v>6273</v>
      </c>
      <c r="B1924" s="21">
        <v>401346851851449</v>
      </c>
    </row>
    <row r="1925" spans="1:2" x14ac:dyDescent="0.25">
      <c r="A1925" s="20" t="s">
        <v>6294</v>
      </c>
      <c r="B1925" s="21">
        <v>-9450893</v>
      </c>
    </row>
    <row r="1926" spans="1:2" x14ac:dyDescent="0.25">
      <c r="A1926" s="20" t="s">
        <v>5591</v>
      </c>
      <c r="B1926" s="21">
        <v>-129828140</v>
      </c>
    </row>
    <row r="1927" spans="1:2" x14ac:dyDescent="0.25">
      <c r="A1927" s="20" t="s">
        <v>7678</v>
      </c>
      <c r="B1927" s="21">
        <v>97224271</v>
      </c>
    </row>
    <row r="1928" spans="1:2" x14ac:dyDescent="0.25">
      <c r="A1928" s="20" t="s">
        <v>8521</v>
      </c>
      <c r="B1928" s="21">
        <v>72755517</v>
      </c>
    </row>
    <row r="1929" spans="1:2" x14ac:dyDescent="0.25">
      <c r="A1929" s="20" t="s">
        <v>9173</v>
      </c>
      <c r="B1929" s="21">
        <v>59267897</v>
      </c>
    </row>
    <row r="1930" spans="1:2" x14ac:dyDescent="0.25">
      <c r="A1930" s="20" t="s">
        <v>8425</v>
      </c>
      <c r="B1930" s="21">
        <v>27647595</v>
      </c>
    </row>
    <row r="1931" spans="1:2" x14ac:dyDescent="0.25">
      <c r="A1931" s="20" t="s">
        <v>6558</v>
      </c>
      <c r="B1931" s="21">
        <v>-40204983</v>
      </c>
    </row>
    <row r="1932" spans="1:2" x14ac:dyDescent="0.25">
      <c r="A1932" s="20" t="s">
        <v>8222</v>
      </c>
      <c r="B1932" s="21">
        <v>-10043599</v>
      </c>
    </row>
    <row r="1933" spans="1:2" x14ac:dyDescent="0.25">
      <c r="A1933" s="20" t="s">
        <v>7545</v>
      </c>
      <c r="B1933" s="21">
        <v>-23487185</v>
      </c>
    </row>
    <row r="1934" spans="1:2" x14ac:dyDescent="0.25">
      <c r="A1934" s="20" t="s">
        <v>6110</v>
      </c>
      <c r="B1934" s="21">
        <v>-7352460</v>
      </c>
    </row>
    <row r="1935" spans="1:2" x14ac:dyDescent="0.25">
      <c r="A1935" s="20" t="s">
        <v>5764</v>
      </c>
      <c r="B1935" s="21">
        <v>-11478165</v>
      </c>
    </row>
    <row r="1936" spans="1:2" x14ac:dyDescent="0.25">
      <c r="A1936" s="20" t="s">
        <v>9531</v>
      </c>
      <c r="B1936" s="21">
        <v>13435068</v>
      </c>
    </row>
    <row r="1937" spans="1:2" x14ac:dyDescent="0.25">
      <c r="A1937" s="20" t="s">
        <v>9526</v>
      </c>
      <c r="B1937" s="21">
        <v>16472057</v>
      </c>
    </row>
    <row r="1938" spans="1:2" x14ac:dyDescent="0.25">
      <c r="A1938" s="20" t="s">
        <v>8296</v>
      </c>
      <c r="B1938" s="21">
        <v>1610731</v>
      </c>
    </row>
    <row r="1939" spans="1:2" x14ac:dyDescent="0.25">
      <c r="A1939" s="20" t="s">
        <v>9559</v>
      </c>
      <c r="B1939" s="21">
        <v>-428053</v>
      </c>
    </row>
    <row r="1940" spans="1:2" x14ac:dyDescent="0.25">
      <c r="A1940" s="20" t="s">
        <v>7679</v>
      </c>
      <c r="B1940" s="21">
        <v>82922376</v>
      </c>
    </row>
    <row r="1941" spans="1:2" x14ac:dyDescent="0.25">
      <c r="A1941" s="20" t="s">
        <v>7586</v>
      </c>
      <c r="B1941" s="21">
        <v>-2236987</v>
      </c>
    </row>
    <row r="1942" spans="1:2" x14ac:dyDescent="0.25">
      <c r="A1942" s="20" t="s">
        <v>8412</v>
      </c>
      <c r="B1942" s="21">
        <v>252000000</v>
      </c>
    </row>
    <row r="1943" spans="1:2" x14ac:dyDescent="0.25">
      <c r="A1943" s="20" t="s">
        <v>7623</v>
      </c>
      <c r="B1943" s="21">
        <v>8059386</v>
      </c>
    </row>
    <row r="1944" spans="1:2" x14ac:dyDescent="0.25">
      <c r="A1944" s="20" t="s">
        <v>7447</v>
      </c>
      <c r="B1944" s="21">
        <v>18143332</v>
      </c>
    </row>
    <row r="1945" spans="1:2" x14ac:dyDescent="0.25">
      <c r="A1945" s="20" t="s">
        <v>8594</v>
      </c>
      <c r="B1945" s="21">
        <v>27470017</v>
      </c>
    </row>
    <row r="1946" spans="1:2" x14ac:dyDescent="0.25">
      <c r="A1946" s="20" t="s">
        <v>8675</v>
      </c>
      <c r="B1946" s="21">
        <v>-5755845</v>
      </c>
    </row>
    <row r="1947" spans="1:2" x14ac:dyDescent="0.25">
      <c r="A1947" s="20" t="s">
        <v>8306</v>
      </c>
      <c r="B1947" s="21">
        <v>-11526000</v>
      </c>
    </row>
    <row r="1948" spans="1:2" x14ac:dyDescent="0.25">
      <c r="A1948" s="20" t="s">
        <v>9246</v>
      </c>
      <c r="B1948" s="21">
        <v>-5000000</v>
      </c>
    </row>
    <row r="1949" spans="1:2" x14ac:dyDescent="0.25">
      <c r="A1949" s="20" t="s">
        <v>8072</v>
      </c>
      <c r="B1949" s="21">
        <v>204793</v>
      </c>
    </row>
    <row r="1950" spans="1:2" x14ac:dyDescent="0.25">
      <c r="A1950" s="20" t="s">
        <v>6463</v>
      </c>
      <c r="B1950" s="21">
        <v>103620822</v>
      </c>
    </row>
    <row r="1951" spans="1:2" x14ac:dyDescent="0.25">
      <c r="A1951" s="20" t="s">
        <v>6776</v>
      </c>
      <c r="B1951" s="21">
        <v>7034272</v>
      </c>
    </row>
    <row r="1952" spans="1:2" x14ac:dyDescent="0.25">
      <c r="A1952" s="20" t="s">
        <v>6988</v>
      </c>
      <c r="B1952" s="21">
        <v>-9733871</v>
      </c>
    </row>
    <row r="1953" spans="1:2" x14ac:dyDescent="0.25">
      <c r="A1953" s="20" t="s">
        <v>10069</v>
      </c>
      <c r="B1953" s="21">
        <v>0</v>
      </c>
    </row>
    <row r="1954" spans="1:2" x14ac:dyDescent="0.25">
      <c r="A1954" s="20" t="s">
        <v>10304</v>
      </c>
      <c r="B1954" s="21">
        <v>0</v>
      </c>
    </row>
    <row r="1955" spans="1:2" x14ac:dyDescent="0.25">
      <c r="A1955" s="20" t="s">
        <v>9647</v>
      </c>
      <c r="B1955" s="21">
        <v>-1217916</v>
      </c>
    </row>
    <row r="1956" spans="1:2" x14ac:dyDescent="0.25">
      <c r="A1956" s="20" t="s">
        <v>6749</v>
      </c>
      <c r="B1956" s="21">
        <v>30405498</v>
      </c>
    </row>
    <row r="1957" spans="1:2" x14ac:dyDescent="0.25">
      <c r="A1957" s="20" t="s">
        <v>10048</v>
      </c>
      <c r="B1957" s="21">
        <v>-1000000</v>
      </c>
    </row>
    <row r="1958" spans="1:2" x14ac:dyDescent="0.25">
      <c r="A1958" s="20" t="s">
        <v>7406</v>
      </c>
      <c r="B1958" s="21">
        <v>50920948</v>
      </c>
    </row>
    <row r="1959" spans="1:2" x14ac:dyDescent="0.25">
      <c r="A1959" s="20" t="s">
        <v>8564</v>
      </c>
      <c r="B1959" s="21">
        <v>-14600121</v>
      </c>
    </row>
    <row r="1960" spans="1:2" x14ac:dyDescent="0.25">
      <c r="A1960" s="20" t="s">
        <v>6283</v>
      </c>
      <c r="B1960" s="21">
        <v>573641</v>
      </c>
    </row>
    <row r="1961" spans="1:2" x14ac:dyDescent="0.25">
      <c r="A1961" s="20" t="s">
        <v>8064</v>
      </c>
      <c r="B1961" s="21">
        <v>9387695</v>
      </c>
    </row>
    <row r="1962" spans="1:2" x14ac:dyDescent="0.25">
      <c r="A1962" s="20" t="s">
        <v>6882</v>
      </c>
      <c r="B1962" s="21">
        <v>-15229136</v>
      </c>
    </row>
    <row r="1963" spans="1:2" x14ac:dyDescent="0.25">
      <c r="A1963" s="20" t="s">
        <v>9403</v>
      </c>
      <c r="B1963" s="21">
        <v>-3628103</v>
      </c>
    </row>
    <row r="1964" spans="1:2" x14ac:dyDescent="0.25">
      <c r="A1964" s="20" t="s">
        <v>5547</v>
      </c>
      <c r="B1964" s="21">
        <v>-190641321</v>
      </c>
    </row>
    <row r="1965" spans="1:2" x14ac:dyDescent="0.25">
      <c r="A1965" s="20" t="s">
        <v>6908</v>
      </c>
      <c r="B1965" s="21">
        <v>35026631</v>
      </c>
    </row>
    <row r="1966" spans="1:2" x14ac:dyDescent="0.25">
      <c r="A1966" s="20" t="s">
        <v>6667</v>
      </c>
      <c r="B1966" s="21">
        <v>-36870545</v>
      </c>
    </row>
    <row r="1967" spans="1:2" x14ac:dyDescent="0.25">
      <c r="A1967" s="20" t="s">
        <v>6643</v>
      </c>
      <c r="B1967" s="21">
        <v>-7027590</v>
      </c>
    </row>
    <row r="1968" spans="1:2" x14ac:dyDescent="0.25">
      <c r="A1968" s="20" t="s">
        <v>10180</v>
      </c>
      <c r="B1968" s="21">
        <v>-500000</v>
      </c>
    </row>
    <row r="1969" spans="1:2" x14ac:dyDescent="0.25">
      <c r="A1969" s="20" t="s">
        <v>8436</v>
      </c>
      <c r="B1969" s="21">
        <v>19179516</v>
      </c>
    </row>
    <row r="1970" spans="1:2" x14ac:dyDescent="0.25">
      <c r="A1970" s="20" t="s">
        <v>6601</v>
      </c>
      <c r="B1970" s="21">
        <v>-36460586</v>
      </c>
    </row>
    <row r="1971" spans="1:2" x14ac:dyDescent="0.25">
      <c r="A1971" s="20" t="s">
        <v>8281</v>
      </c>
      <c r="B1971" s="21">
        <v>11571351</v>
      </c>
    </row>
    <row r="1972" spans="1:2" x14ac:dyDescent="0.25">
      <c r="A1972" s="20" t="s">
        <v>7626</v>
      </c>
      <c r="B1972" s="21">
        <v>-7747170</v>
      </c>
    </row>
    <row r="1973" spans="1:2" x14ac:dyDescent="0.25">
      <c r="A1973" s="20" t="s">
        <v>6046</v>
      </c>
      <c r="B1973" s="21">
        <v>24812241</v>
      </c>
    </row>
    <row r="1974" spans="1:2" x14ac:dyDescent="0.25">
      <c r="A1974" s="20" t="s">
        <v>9908</v>
      </c>
      <c r="B1974" s="21">
        <v>-953049</v>
      </c>
    </row>
    <row r="1975" spans="1:2" x14ac:dyDescent="0.25">
      <c r="A1975" s="20" t="s">
        <v>9621</v>
      </c>
      <c r="B1975" s="21">
        <v>0</v>
      </c>
    </row>
    <row r="1976" spans="1:2" x14ac:dyDescent="0.25">
      <c r="A1976" s="20" t="s">
        <v>6610</v>
      </c>
      <c r="B1976" s="21">
        <v>56702060</v>
      </c>
    </row>
    <row r="1977" spans="1:2" x14ac:dyDescent="0.25">
      <c r="A1977" s="20" t="s">
        <v>7581</v>
      </c>
      <c r="B1977" s="21">
        <v>-1026818</v>
      </c>
    </row>
    <row r="1978" spans="1:2" x14ac:dyDescent="0.25">
      <c r="A1978" s="20" t="s">
        <v>6295</v>
      </c>
      <c r="B1978" s="21">
        <v>-3556518</v>
      </c>
    </row>
    <row r="1979" spans="1:2" x14ac:dyDescent="0.25">
      <c r="A1979" s="20" t="s">
        <v>7637</v>
      </c>
      <c r="B1979" s="21">
        <v>-20949555</v>
      </c>
    </row>
    <row r="1980" spans="1:2" x14ac:dyDescent="0.25">
      <c r="A1980" s="20" t="s">
        <v>7334</v>
      </c>
      <c r="B1980" s="21">
        <v>5920167</v>
      </c>
    </row>
    <row r="1981" spans="1:2" x14ac:dyDescent="0.25">
      <c r="A1981" s="20" t="s">
        <v>9538</v>
      </c>
      <c r="B1981" s="21">
        <v>-3000000</v>
      </c>
    </row>
    <row r="1982" spans="1:2" x14ac:dyDescent="0.25">
      <c r="A1982" s="20" t="s">
        <v>9116</v>
      </c>
      <c r="B1982" s="21">
        <v>-7840000</v>
      </c>
    </row>
    <row r="1983" spans="1:2" x14ac:dyDescent="0.25">
      <c r="A1983" s="20" t="s">
        <v>6736</v>
      </c>
      <c r="B1983" s="21">
        <v>54125426</v>
      </c>
    </row>
    <row r="1984" spans="1:2" x14ac:dyDescent="0.25">
      <c r="A1984" s="20" t="s">
        <v>10153</v>
      </c>
      <c r="B1984" s="21">
        <v>-500000</v>
      </c>
    </row>
    <row r="1985" spans="1:2" x14ac:dyDescent="0.25">
      <c r="A1985" s="20" t="s">
        <v>5968</v>
      </c>
      <c r="B1985" s="21">
        <v>-4829854</v>
      </c>
    </row>
    <row r="1986" spans="1:2" x14ac:dyDescent="0.25">
      <c r="A1986" s="20" t="s">
        <v>8954</v>
      </c>
      <c r="B1986" s="21">
        <v>30695394</v>
      </c>
    </row>
    <row r="1987" spans="1:2" x14ac:dyDescent="0.25">
      <c r="A1987" s="20" t="s">
        <v>8734</v>
      </c>
      <c r="B1987" s="21">
        <v>-10000000</v>
      </c>
    </row>
    <row r="1988" spans="1:2" x14ac:dyDescent="0.25">
      <c r="A1988" s="20" t="s">
        <v>8942</v>
      </c>
      <c r="B1988" s="21">
        <v>1.84940525312656E+16</v>
      </c>
    </row>
    <row r="1989" spans="1:2" x14ac:dyDescent="0.25">
      <c r="A1989" s="20" t="s">
        <v>5604</v>
      </c>
      <c r="B1989" s="21">
        <v>-128624673</v>
      </c>
    </row>
    <row r="1990" spans="1:2" x14ac:dyDescent="0.25">
      <c r="A1990" s="20" t="s">
        <v>5882</v>
      </c>
      <c r="B1990" s="21">
        <v>88166115</v>
      </c>
    </row>
    <row r="1991" spans="1:2" x14ac:dyDescent="0.25">
      <c r="A1991" s="20" t="s">
        <v>6231</v>
      </c>
      <c r="B1991" s="21">
        <v>293784000</v>
      </c>
    </row>
    <row r="1992" spans="1:2" x14ac:dyDescent="0.25">
      <c r="A1992" s="20" t="s">
        <v>5571</v>
      </c>
      <c r="B1992" s="21">
        <v>502177271</v>
      </c>
    </row>
    <row r="1993" spans="1:2" x14ac:dyDescent="0.25">
      <c r="A1993" s="20" t="s">
        <v>5994</v>
      </c>
      <c r="B1993" s="21">
        <v>23028109</v>
      </c>
    </row>
    <row r="1994" spans="1:2" x14ac:dyDescent="0.25">
      <c r="A1994" s="20" t="s">
        <v>6350</v>
      </c>
      <c r="B1994" s="21">
        <v>-9708376</v>
      </c>
    </row>
    <row r="1995" spans="1:2" x14ac:dyDescent="0.25">
      <c r="A1995" s="20" t="s">
        <v>9583</v>
      </c>
      <c r="B1995" s="21">
        <v>-2960148</v>
      </c>
    </row>
    <row r="1996" spans="1:2" x14ac:dyDescent="0.25">
      <c r="A1996" s="20" t="s">
        <v>7881</v>
      </c>
      <c r="B1996" s="21">
        <v>38127162</v>
      </c>
    </row>
    <row r="1997" spans="1:2" x14ac:dyDescent="0.25">
      <c r="A1997" s="20" t="s">
        <v>7309</v>
      </c>
      <c r="B1997" s="21">
        <v>-10675256</v>
      </c>
    </row>
    <row r="1998" spans="1:2" x14ac:dyDescent="0.25">
      <c r="A1998" s="20" t="s">
        <v>6843</v>
      </c>
      <c r="B1998" s="21">
        <v>-35222993</v>
      </c>
    </row>
    <row r="1999" spans="1:2" x14ac:dyDescent="0.25">
      <c r="A1999" s="20" t="s">
        <v>8460</v>
      </c>
      <c r="B1999" s="21">
        <v>21520719</v>
      </c>
    </row>
    <row r="2000" spans="1:2" x14ac:dyDescent="0.25">
      <c r="A2000" s="20" t="s">
        <v>8331</v>
      </c>
      <c r="B2000" s="21">
        <v>60000942</v>
      </c>
    </row>
    <row r="2001" spans="1:2" x14ac:dyDescent="0.25">
      <c r="A2001" s="20" t="s">
        <v>8099</v>
      </c>
      <c r="B2001" s="21">
        <v>-2028183</v>
      </c>
    </row>
    <row r="2002" spans="1:2" x14ac:dyDescent="0.25">
      <c r="A2002" s="20" t="s">
        <v>5926</v>
      </c>
      <c r="B2002" s="21">
        <v>-64831323</v>
      </c>
    </row>
    <row r="2003" spans="1:2" x14ac:dyDescent="0.25">
      <c r="A2003" s="20" t="s">
        <v>8565</v>
      </c>
      <c r="B2003" s="21">
        <v>-696724557</v>
      </c>
    </row>
    <row r="2004" spans="1:2" x14ac:dyDescent="0.25">
      <c r="A2004" s="20" t="s">
        <v>9552</v>
      </c>
      <c r="B2004" s="21">
        <v>1109095</v>
      </c>
    </row>
    <row r="2005" spans="1:2" x14ac:dyDescent="0.25">
      <c r="A2005" s="20" t="s">
        <v>6277</v>
      </c>
      <c r="B2005" s="21">
        <v>6734992</v>
      </c>
    </row>
    <row r="2006" spans="1:2" x14ac:dyDescent="0.25">
      <c r="A2006" s="20" t="s">
        <v>7896</v>
      </c>
      <c r="B2006" s="21">
        <v>-17707473</v>
      </c>
    </row>
    <row r="2007" spans="1:2" x14ac:dyDescent="0.25">
      <c r="A2007" s="20" t="s">
        <v>10045</v>
      </c>
      <c r="B2007" s="21">
        <v>-1000000</v>
      </c>
    </row>
    <row r="2008" spans="1:2" x14ac:dyDescent="0.25">
      <c r="A2008" s="20" t="s">
        <v>6582</v>
      </c>
      <c r="B2008" s="21">
        <v>-904547</v>
      </c>
    </row>
    <row r="2009" spans="1:2" x14ac:dyDescent="0.25">
      <c r="A2009" s="20" t="s">
        <v>8440</v>
      </c>
      <c r="B2009" s="21">
        <v>13240988</v>
      </c>
    </row>
    <row r="2010" spans="1:2" x14ac:dyDescent="0.25">
      <c r="A2010" s="20" t="s">
        <v>8176</v>
      </c>
      <c r="B2010" s="21">
        <v>5566327</v>
      </c>
    </row>
    <row r="2011" spans="1:2" x14ac:dyDescent="0.25">
      <c r="A2011" s="20" t="s">
        <v>7263</v>
      </c>
      <c r="B2011" s="21">
        <v>7036404</v>
      </c>
    </row>
    <row r="2012" spans="1:2" x14ac:dyDescent="0.25">
      <c r="A2012" s="20" t="s">
        <v>9241</v>
      </c>
      <c r="B2012" s="21">
        <v>4328294</v>
      </c>
    </row>
    <row r="2013" spans="1:2" x14ac:dyDescent="0.25">
      <c r="A2013" s="20" t="s">
        <v>10112</v>
      </c>
      <c r="B2013" s="21">
        <v>7705974</v>
      </c>
    </row>
    <row r="2014" spans="1:2" x14ac:dyDescent="0.25">
      <c r="A2014" s="20" t="s">
        <v>9642</v>
      </c>
      <c r="B2014" s="21">
        <v>29730907</v>
      </c>
    </row>
    <row r="2015" spans="1:2" x14ac:dyDescent="0.25">
      <c r="A2015" s="20" t="s">
        <v>9139</v>
      </c>
      <c r="B2015" s="21">
        <v>352684</v>
      </c>
    </row>
    <row r="2016" spans="1:2" x14ac:dyDescent="0.25">
      <c r="A2016" s="20" t="s">
        <v>8251</v>
      </c>
      <c r="B2016" s="21">
        <v>-20000000</v>
      </c>
    </row>
    <row r="2017" spans="1:2" x14ac:dyDescent="0.25">
      <c r="A2017" s="20" t="s">
        <v>7318</v>
      </c>
      <c r="B2017" s="21">
        <v>751715</v>
      </c>
    </row>
    <row r="2018" spans="1:2" x14ac:dyDescent="0.25">
      <c r="A2018" s="20" t="s">
        <v>7298</v>
      </c>
      <c r="B2018" s="21">
        <v>18043505</v>
      </c>
    </row>
    <row r="2019" spans="1:2" x14ac:dyDescent="0.25">
      <c r="A2019" s="20" t="s">
        <v>9855</v>
      </c>
      <c r="B2019" s="21">
        <v>-17000000</v>
      </c>
    </row>
    <row r="2020" spans="1:2" x14ac:dyDescent="0.25">
      <c r="A2020" s="20" t="s">
        <v>6633</v>
      </c>
      <c r="B2020" s="21">
        <v>7580895</v>
      </c>
    </row>
    <row r="2021" spans="1:2" x14ac:dyDescent="0.25">
      <c r="A2021" s="20" t="s">
        <v>8855</v>
      </c>
      <c r="B2021" s="21">
        <v>0</v>
      </c>
    </row>
    <row r="2022" spans="1:2" x14ac:dyDescent="0.25">
      <c r="A2022" s="20" t="s">
        <v>9852</v>
      </c>
      <c r="B2022" s="21">
        <v>5917210</v>
      </c>
    </row>
    <row r="2023" spans="1:2" x14ac:dyDescent="0.25">
      <c r="A2023" s="20" t="s">
        <v>6388</v>
      </c>
      <c r="B2023" s="21">
        <v>40098138</v>
      </c>
    </row>
    <row r="2024" spans="1:2" x14ac:dyDescent="0.25">
      <c r="A2024" s="20" t="s">
        <v>6391</v>
      </c>
      <c r="B2024" s="21">
        <v>36207920</v>
      </c>
    </row>
    <row r="2025" spans="1:2" x14ac:dyDescent="0.25">
      <c r="A2025" s="20" t="s">
        <v>10113</v>
      </c>
      <c r="B2025" s="21">
        <v>-473703</v>
      </c>
    </row>
    <row r="2026" spans="1:2" x14ac:dyDescent="0.25">
      <c r="A2026" s="20" t="s">
        <v>9253</v>
      </c>
      <c r="B2026" s="21">
        <v>-2554354</v>
      </c>
    </row>
    <row r="2027" spans="1:2" x14ac:dyDescent="0.25">
      <c r="A2027" s="20" t="s">
        <v>6154</v>
      </c>
      <c r="B2027" s="21">
        <v>-9906393</v>
      </c>
    </row>
    <row r="2028" spans="1:2" x14ac:dyDescent="0.25">
      <c r="A2028" s="20" t="s">
        <v>8696</v>
      </c>
      <c r="B2028" s="21">
        <v>-9012238</v>
      </c>
    </row>
    <row r="2029" spans="1:2" x14ac:dyDescent="0.25">
      <c r="A2029" s="20" t="s">
        <v>6083</v>
      </c>
      <c r="B2029" s="21">
        <v>-27999515</v>
      </c>
    </row>
    <row r="2030" spans="1:2" x14ac:dyDescent="0.25">
      <c r="A2030" s="20" t="s">
        <v>8184</v>
      </c>
      <c r="B2030" s="21">
        <v>-61430</v>
      </c>
    </row>
    <row r="2031" spans="1:2" x14ac:dyDescent="0.25">
      <c r="A2031" s="20" t="s">
        <v>9865</v>
      </c>
      <c r="B2031" s="21">
        <v>-1081047</v>
      </c>
    </row>
    <row r="2032" spans="1:2" x14ac:dyDescent="0.25">
      <c r="A2032" s="20" t="s">
        <v>7362</v>
      </c>
      <c r="B2032" s="21">
        <v>65457688</v>
      </c>
    </row>
    <row r="2033" spans="1:2" x14ac:dyDescent="0.25">
      <c r="A2033" s="20" t="s">
        <v>5567</v>
      </c>
      <c r="B2033" s="21">
        <v>1.3496942250809405E+21</v>
      </c>
    </row>
    <row r="2034" spans="1:2" x14ac:dyDescent="0.25">
      <c r="A2034" s="20" t="s">
        <v>5814</v>
      </c>
      <c r="B2034" s="21">
        <v>-82603302</v>
      </c>
    </row>
    <row r="2035" spans="1:2" x14ac:dyDescent="0.25">
      <c r="A2035" s="20" t="s">
        <v>10159</v>
      </c>
      <c r="B2035" s="21">
        <v>16500000</v>
      </c>
    </row>
    <row r="2036" spans="1:2" x14ac:dyDescent="0.25">
      <c r="A2036" s="20" t="s">
        <v>7464</v>
      </c>
      <c r="B2036" s="21">
        <v>-2055787</v>
      </c>
    </row>
    <row r="2037" spans="1:2" x14ac:dyDescent="0.25">
      <c r="A2037" s="20" t="s">
        <v>7520</v>
      </c>
      <c r="B2037" s="21">
        <v>-10993094</v>
      </c>
    </row>
    <row r="2038" spans="1:2" x14ac:dyDescent="0.25">
      <c r="A2038" s="20" t="s">
        <v>8546</v>
      </c>
      <c r="B2038" s="21">
        <v>-785353</v>
      </c>
    </row>
    <row r="2039" spans="1:2" x14ac:dyDescent="0.25">
      <c r="A2039" s="20" t="s">
        <v>8223</v>
      </c>
      <c r="B2039" s="21">
        <v>-10764163</v>
      </c>
    </row>
    <row r="2040" spans="1:2" x14ac:dyDescent="0.25">
      <c r="A2040" s="20" t="s">
        <v>6822</v>
      </c>
      <c r="B2040" s="21">
        <v>-25057578</v>
      </c>
    </row>
    <row r="2041" spans="1:2" x14ac:dyDescent="0.25">
      <c r="A2041" s="20" t="s">
        <v>7441</v>
      </c>
      <c r="B2041" s="21">
        <v>11833473</v>
      </c>
    </row>
    <row r="2042" spans="1:2" x14ac:dyDescent="0.25">
      <c r="A2042" s="20" t="s">
        <v>10183</v>
      </c>
      <c r="B2042" s="21">
        <v>-468063</v>
      </c>
    </row>
    <row r="2043" spans="1:2" x14ac:dyDescent="0.25">
      <c r="A2043" s="20" t="s">
        <v>7331</v>
      </c>
      <c r="B2043" s="21">
        <v>33491560</v>
      </c>
    </row>
    <row r="2044" spans="1:2" x14ac:dyDescent="0.25">
      <c r="A2044" s="20" t="s">
        <v>9854</v>
      </c>
      <c r="B2044" s="21">
        <v>6022940</v>
      </c>
    </row>
    <row r="2045" spans="1:2" x14ac:dyDescent="0.25">
      <c r="A2045" s="20" t="s">
        <v>8630</v>
      </c>
      <c r="B2045" s="21">
        <v>7655201</v>
      </c>
    </row>
    <row r="2046" spans="1:2" x14ac:dyDescent="0.25">
      <c r="A2046" s="20" t="s">
        <v>8759</v>
      </c>
      <c r="B2046" s="21">
        <v>-598397534</v>
      </c>
    </row>
    <row r="2047" spans="1:2" x14ac:dyDescent="0.25">
      <c r="A2047" s="20" t="s">
        <v>5773</v>
      </c>
      <c r="B2047" s="21">
        <v>-40581346</v>
      </c>
    </row>
    <row r="2048" spans="1:2" x14ac:dyDescent="0.25">
      <c r="A2048" s="20" t="s">
        <v>7019</v>
      </c>
      <c r="B2048" s="21">
        <v>-24923864</v>
      </c>
    </row>
    <row r="2049" spans="1:2" x14ac:dyDescent="0.25">
      <c r="A2049" s="20" t="s">
        <v>8193</v>
      </c>
      <c r="B2049" s="21">
        <v>11632420</v>
      </c>
    </row>
    <row r="2050" spans="1:2" x14ac:dyDescent="0.25">
      <c r="A2050" s="20" t="s">
        <v>7322</v>
      </c>
      <c r="B2050" s="21">
        <v>118734225</v>
      </c>
    </row>
    <row r="2051" spans="1:2" x14ac:dyDescent="0.25">
      <c r="A2051" s="20" t="s">
        <v>6483</v>
      </c>
      <c r="B2051" s="21">
        <v>29948113</v>
      </c>
    </row>
    <row r="2052" spans="1:2" x14ac:dyDescent="0.25">
      <c r="A2052" s="20" t="s">
        <v>6581</v>
      </c>
      <c r="B2052" s="21">
        <v>2173190</v>
      </c>
    </row>
    <row r="2053" spans="1:2" x14ac:dyDescent="0.25">
      <c r="A2053" s="20" t="s">
        <v>8137</v>
      </c>
      <c r="B2053" s="21">
        <v>27592530</v>
      </c>
    </row>
    <row r="2054" spans="1:2" x14ac:dyDescent="0.25">
      <c r="A2054" s="20" t="s">
        <v>8694</v>
      </c>
      <c r="B2054" s="21">
        <v>-10000000</v>
      </c>
    </row>
    <row r="2055" spans="1:2" x14ac:dyDescent="0.25">
      <c r="A2055" s="20" t="s">
        <v>7010</v>
      </c>
      <c r="B2055" s="21">
        <v>-27000000</v>
      </c>
    </row>
    <row r="2056" spans="1:2" x14ac:dyDescent="0.25">
      <c r="A2056" s="20" t="s">
        <v>9535</v>
      </c>
      <c r="B2056" s="21">
        <v>-3000000</v>
      </c>
    </row>
    <row r="2057" spans="1:2" x14ac:dyDescent="0.25">
      <c r="A2057" s="20" t="s">
        <v>7316</v>
      </c>
      <c r="B2057" s="21">
        <v>-22467699</v>
      </c>
    </row>
    <row r="2058" spans="1:2" x14ac:dyDescent="0.25">
      <c r="A2058" s="20" t="s">
        <v>7771</v>
      </c>
      <c r="B2058" s="21">
        <v>-2895331</v>
      </c>
    </row>
    <row r="2059" spans="1:2" x14ac:dyDescent="0.25">
      <c r="A2059" s="20" t="s">
        <v>7538</v>
      </c>
      <c r="B2059" s="21">
        <v>-24870885</v>
      </c>
    </row>
    <row r="2060" spans="1:2" x14ac:dyDescent="0.25">
      <c r="A2060" s="20" t="s">
        <v>5680</v>
      </c>
      <c r="B2060" s="21">
        <v>15230261</v>
      </c>
    </row>
    <row r="2061" spans="1:2" x14ac:dyDescent="0.25">
      <c r="A2061" s="20" t="s">
        <v>5695</v>
      </c>
      <c r="B2061" s="21">
        <v>-1476537</v>
      </c>
    </row>
    <row r="2062" spans="1:2" x14ac:dyDescent="0.25">
      <c r="A2062" s="20" t="s">
        <v>5725</v>
      </c>
      <c r="B2062" s="21">
        <v>85395021</v>
      </c>
    </row>
    <row r="2063" spans="1:2" x14ac:dyDescent="0.25">
      <c r="A2063" s="20" t="s">
        <v>8633</v>
      </c>
      <c r="B2063" s="21">
        <v>6033556</v>
      </c>
    </row>
    <row r="2064" spans="1:2" x14ac:dyDescent="0.25">
      <c r="A2064" s="20" t="s">
        <v>10074</v>
      </c>
      <c r="B2064" s="21">
        <v>-909814</v>
      </c>
    </row>
    <row r="2065" spans="1:2" x14ac:dyDescent="0.25">
      <c r="A2065" s="20" t="s">
        <v>6945</v>
      </c>
      <c r="B2065" s="21">
        <v>29604977</v>
      </c>
    </row>
    <row r="2066" spans="1:2" x14ac:dyDescent="0.25">
      <c r="A2066" s="20" t="s">
        <v>10124</v>
      </c>
      <c r="B2066" s="21">
        <v>441829</v>
      </c>
    </row>
    <row r="2067" spans="1:2" x14ac:dyDescent="0.25">
      <c r="A2067" s="20" t="s">
        <v>9033</v>
      </c>
      <c r="B2067" s="21">
        <v>47715416</v>
      </c>
    </row>
    <row r="2068" spans="1:2" x14ac:dyDescent="0.25">
      <c r="A2068" s="20" t="s">
        <v>8578</v>
      </c>
      <c r="B2068" s="21">
        <v>-11000000</v>
      </c>
    </row>
    <row r="2069" spans="1:2" x14ac:dyDescent="0.25">
      <c r="A2069" s="20" t="s">
        <v>9468</v>
      </c>
      <c r="B2069" s="21">
        <v>-2613590</v>
      </c>
    </row>
    <row r="2070" spans="1:2" x14ac:dyDescent="0.25">
      <c r="A2070" s="20" t="s">
        <v>7962</v>
      </c>
      <c r="B2070" s="21">
        <v>-4637692</v>
      </c>
    </row>
    <row r="2071" spans="1:2" x14ac:dyDescent="0.25">
      <c r="A2071" s="20" t="s">
        <v>6272</v>
      </c>
      <c r="B2071" s="21">
        <v>19540762</v>
      </c>
    </row>
    <row r="2072" spans="1:2" x14ac:dyDescent="0.25">
      <c r="A2072" s="20" t="s">
        <v>6130</v>
      </c>
      <c r="B2072" s="21">
        <v>-27727253</v>
      </c>
    </row>
    <row r="2073" spans="1:2" x14ac:dyDescent="0.25">
      <c r="A2073" s="20" t="s">
        <v>9298</v>
      </c>
      <c r="B2073" s="21">
        <v>-2994861</v>
      </c>
    </row>
    <row r="2074" spans="1:2" x14ac:dyDescent="0.25">
      <c r="A2074" s="20" t="s">
        <v>9330</v>
      </c>
      <c r="B2074" s="21">
        <v>-4199788333</v>
      </c>
    </row>
    <row r="2075" spans="1:2" x14ac:dyDescent="0.25">
      <c r="A2075" s="20" t="s">
        <v>7762</v>
      </c>
      <c r="B2075" s="21">
        <v>-20000000</v>
      </c>
    </row>
    <row r="2076" spans="1:2" x14ac:dyDescent="0.25">
      <c r="A2076" s="20" t="s">
        <v>9617</v>
      </c>
      <c r="B2076" s="21">
        <v>-120000000</v>
      </c>
    </row>
    <row r="2077" spans="1:2" x14ac:dyDescent="0.25">
      <c r="A2077" s="20" t="s">
        <v>9969</v>
      </c>
      <c r="B2077" s="21">
        <v>-1400000</v>
      </c>
    </row>
    <row r="2078" spans="1:2" x14ac:dyDescent="0.25">
      <c r="A2078" s="20" t="s">
        <v>9118</v>
      </c>
      <c r="B2078" s="21">
        <v>23807</v>
      </c>
    </row>
    <row r="2079" spans="1:2" x14ac:dyDescent="0.25">
      <c r="A2079" s="20" t="s">
        <v>7336</v>
      </c>
      <c r="B2079" s="21">
        <v>4768374</v>
      </c>
    </row>
    <row r="2080" spans="1:2" x14ac:dyDescent="0.25">
      <c r="A2080" s="20" t="s">
        <v>7710</v>
      </c>
      <c r="B2080" s="21">
        <v>17263506</v>
      </c>
    </row>
    <row r="2081" spans="1:2" x14ac:dyDescent="0.25">
      <c r="A2081" s="20" t="s">
        <v>7900</v>
      </c>
      <c r="B2081" s="21">
        <v>5433940</v>
      </c>
    </row>
    <row r="2082" spans="1:2" x14ac:dyDescent="0.25">
      <c r="A2082" s="20" t="s">
        <v>5854</v>
      </c>
      <c r="B2082" s="21">
        <v>-50607905</v>
      </c>
    </row>
    <row r="2083" spans="1:2" x14ac:dyDescent="0.25">
      <c r="A2083" s="20" t="s">
        <v>5917</v>
      </c>
      <c r="B2083" s="21">
        <v>-29346242</v>
      </c>
    </row>
    <row r="2084" spans="1:2" x14ac:dyDescent="0.25">
      <c r="A2084" s="20" t="s">
        <v>5880</v>
      </c>
      <c r="B2084" s="21">
        <v>16144183</v>
      </c>
    </row>
    <row r="2085" spans="1:2" x14ac:dyDescent="0.25">
      <c r="A2085" s="20" t="s">
        <v>7187</v>
      </c>
      <c r="B2085" s="21">
        <v>5565975</v>
      </c>
    </row>
    <row r="2086" spans="1:2" x14ac:dyDescent="0.25">
      <c r="A2086" s="20" t="s">
        <v>8020</v>
      </c>
      <c r="B2086" s="21">
        <v>11655665</v>
      </c>
    </row>
    <row r="2087" spans="1:2" x14ac:dyDescent="0.25">
      <c r="A2087" s="20" t="s">
        <v>8400</v>
      </c>
      <c r="B2087" s="21">
        <v>-6050307</v>
      </c>
    </row>
    <row r="2088" spans="1:2" x14ac:dyDescent="0.25">
      <c r="A2088" s="20" t="s">
        <v>5952</v>
      </c>
      <c r="B2088" s="21">
        <v>-19983606</v>
      </c>
    </row>
    <row r="2089" spans="1:2" x14ac:dyDescent="0.25">
      <c r="A2089" s="20" t="s">
        <v>6638</v>
      </c>
      <c r="B2089" s="21">
        <v>-6639805</v>
      </c>
    </row>
    <row r="2090" spans="1:2" x14ac:dyDescent="0.25">
      <c r="A2090" s="20" t="s">
        <v>6180</v>
      </c>
      <c r="B2090" s="21">
        <v>0</v>
      </c>
    </row>
    <row r="2091" spans="1:2" x14ac:dyDescent="0.25">
      <c r="A2091" s="20" t="s">
        <v>8480</v>
      </c>
      <c r="B2091" s="21">
        <v>-9673593</v>
      </c>
    </row>
    <row r="2092" spans="1:2" x14ac:dyDescent="0.25">
      <c r="A2092" s="20" t="s">
        <v>7290</v>
      </c>
      <c r="B2092" s="21">
        <v>35910583</v>
      </c>
    </row>
    <row r="2093" spans="1:2" x14ac:dyDescent="0.25">
      <c r="A2093" s="20" t="s">
        <v>10084</v>
      </c>
      <c r="B2093" s="21">
        <v>-30061</v>
      </c>
    </row>
    <row r="2094" spans="1:2" x14ac:dyDescent="0.25">
      <c r="A2094" s="20" t="s">
        <v>9127</v>
      </c>
      <c r="B2094" s="21">
        <v>-1404336</v>
      </c>
    </row>
    <row r="2095" spans="1:2" x14ac:dyDescent="0.25">
      <c r="A2095" s="20" t="s">
        <v>6440</v>
      </c>
      <c r="B2095" s="21">
        <v>23343413</v>
      </c>
    </row>
    <row r="2096" spans="1:2" x14ac:dyDescent="0.25">
      <c r="A2096" s="20" t="s">
        <v>8147</v>
      </c>
      <c r="B2096" s="21">
        <v>-9000000</v>
      </c>
    </row>
    <row r="2097" spans="1:2" x14ac:dyDescent="0.25">
      <c r="A2097" s="20" t="s">
        <v>7088</v>
      </c>
      <c r="B2097" s="21">
        <v>-10151678</v>
      </c>
    </row>
    <row r="2098" spans="1:2" x14ac:dyDescent="0.25">
      <c r="A2098" s="20" t="s">
        <v>9043</v>
      </c>
      <c r="B2098" s="21">
        <v>-1661305</v>
      </c>
    </row>
    <row r="2099" spans="1:2" x14ac:dyDescent="0.25">
      <c r="A2099" s="20" t="s">
        <v>9156</v>
      </c>
      <c r="B2099" s="21">
        <v>-3238291</v>
      </c>
    </row>
    <row r="2100" spans="1:2" x14ac:dyDescent="0.25">
      <c r="A2100" s="20" t="s">
        <v>7891</v>
      </c>
      <c r="B2100" s="21">
        <v>-18987439</v>
      </c>
    </row>
    <row r="2101" spans="1:2" x14ac:dyDescent="0.25">
      <c r="A2101" s="20" t="s">
        <v>6353</v>
      </c>
      <c r="B2101" s="21">
        <v>-26800785</v>
      </c>
    </row>
    <row r="2102" spans="1:2" x14ac:dyDescent="0.25">
      <c r="A2102" s="20" t="s">
        <v>9363</v>
      </c>
      <c r="B2102" s="21">
        <v>28368347</v>
      </c>
    </row>
    <row r="2103" spans="1:2" x14ac:dyDescent="0.25">
      <c r="A2103" s="20" t="s">
        <v>7120</v>
      </c>
      <c r="B2103" s="21">
        <v>86631310</v>
      </c>
    </row>
    <row r="2104" spans="1:2" x14ac:dyDescent="0.25">
      <c r="A2104" s="20" t="s">
        <v>7912</v>
      </c>
      <c r="B2104" s="21">
        <v>4006874951524</v>
      </c>
    </row>
    <row r="2105" spans="1:2" x14ac:dyDescent="0.25">
      <c r="A2105" s="20" t="s">
        <v>6770</v>
      </c>
      <c r="B2105" s="21">
        <v>9851591</v>
      </c>
    </row>
    <row r="2106" spans="1:2" x14ac:dyDescent="0.25">
      <c r="A2106" s="20" t="s">
        <v>7414</v>
      </c>
      <c r="B2106" s="21">
        <v>44808372</v>
      </c>
    </row>
    <row r="2107" spans="1:2" x14ac:dyDescent="0.25">
      <c r="A2107" s="20" t="s">
        <v>7908</v>
      </c>
      <c r="B2107" s="21">
        <v>77001351</v>
      </c>
    </row>
    <row r="2108" spans="1:2" x14ac:dyDescent="0.25">
      <c r="A2108" s="20" t="s">
        <v>8502</v>
      </c>
      <c r="B2108" s="21">
        <v>0</v>
      </c>
    </row>
    <row r="2109" spans="1:2" x14ac:dyDescent="0.25">
      <c r="A2109" s="20" t="s">
        <v>5850</v>
      </c>
      <c r="B2109" s="21">
        <v>-24326667</v>
      </c>
    </row>
    <row r="2110" spans="1:2" x14ac:dyDescent="0.25">
      <c r="A2110" s="20" t="s">
        <v>7491</v>
      </c>
      <c r="B2110" s="21">
        <v>-28134226</v>
      </c>
    </row>
    <row r="2111" spans="1:2" x14ac:dyDescent="0.25">
      <c r="A2111" s="20" t="s">
        <v>6159</v>
      </c>
      <c r="B2111" s="21">
        <v>-61539010</v>
      </c>
    </row>
    <row r="2112" spans="1:2" x14ac:dyDescent="0.25">
      <c r="A2112" s="20" t="s">
        <v>7137</v>
      </c>
      <c r="B2112" s="21">
        <v>36528842</v>
      </c>
    </row>
    <row r="2113" spans="1:2" x14ac:dyDescent="0.25">
      <c r="A2113" s="20" t="s">
        <v>7372</v>
      </c>
      <c r="B2113" s="21">
        <v>14168080</v>
      </c>
    </row>
    <row r="2114" spans="1:2" x14ac:dyDescent="0.25">
      <c r="A2114" s="20" t="s">
        <v>7852</v>
      </c>
      <c r="B2114" s="21">
        <v>-139853928</v>
      </c>
    </row>
    <row r="2115" spans="1:2" x14ac:dyDescent="0.25">
      <c r="A2115" s="20" t="s">
        <v>6192</v>
      </c>
      <c r="B2115" s="21">
        <v>87775460</v>
      </c>
    </row>
    <row r="2116" spans="1:2" x14ac:dyDescent="0.25">
      <c r="A2116" s="20" t="s">
        <v>8998</v>
      </c>
      <c r="B2116" s="21">
        <v>-49300000</v>
      </c>
    </row>
    <row r="2117" spans="1:2" x14ac:dyDescent="0.25">
      <c r="A2117" s="20" t="s">
        <v>7796</v>
      </c>
      <c r="B2117" s="21">
        <v>-7865580</v>
      </c>
    </row>
    <row r="2118" spans="1:2" x14ac:dyDescent="0.25">
      <c r="A2118" s="20" t="s">
        <v>6931</v>
      </c>
      <c r="B2118" s="21">
        <v>109731527</v>
      </c>
    </row>
    <row r="2119" spans="1:2" x14ac:dyDescent="0.25">
      <c r="A2119" s="20" t="s">
        <v>5707</v>
      </c>
      <c r="B2119" s="21">
        <v>-10265197</v>
      </c>
    </row>
    <row r="2120" spans="1:2" x14ac:dyDescent="0.25">
      <c r="A2120" s="20" t="s">
        <v>8000</v>
      </c>
      <c r="B2120" s="21">
        <v>65389560</v>
      </c>
    </row>
    <row r="2121" spans="1:2" x14ac:dyDescent="0.25">
      <c r="A2121" s="20" t="s">
        <v>9385</v>
      </c>
      <c r="B2121" s="21">
        <v>4613815</v>
      </c>
    </row>
    <row r="2122" spans="1:2" x14ac:dyDescent="0.25">
      <c r="A2122" s="20" t="s">
        <v>9300</v>
      </c>
      <c r="B2122" s="21">
        <v>-5000000</v>
      </c>
    </row>
    <row r="2123" spans="1:2" x14ac:dyDescent="0.25">
      <c r="A2123" s="20" t="s">
        <v>8359</v>
      </c>
      <c r="B2123" s="21">
        <v>-5246069</v>
      </c>
    </row>
    <row r="2124" spans="1:2" x14ac:dyDescent="0.25">
      <c r="A2124" s="20" t="s">
        <v>9567</v>
      </c>
      <c r="B2124" s="21">
        <v>-651422</v>
      </c>
    </row>
    <row r="2125" spans="1:2" x14ac:dyDescent="0.25">
      <c r="A2125" s="20" t="s">
        <v>7165</v>
      </c>
      <c r="B2125" s="21">
        <v>23021560</v>
      </c>
    </row>
    <row r="2126" spans="1:2" x14ac:dyDescent="0.25">
      <c r="A2126" s="20" t="s">
        <v>6603</v>
      </c>
      <c r="B2126" s="21">
        <v>136395380</v>
      </c>
    </row>
    <row r="2127" spans="1:2" x14ac:dyDescent="0.25">
      <c r="A2127" s="20" t="s">
        <v>6698</v>
      </c>
      <c r="B2127" s="21">
        <v>2667015</v>
      </c>
    </row>
    <row r="2128" spans="1:2" x14ac:dyDescent="0.25">
      <c r="A2128" s="20" t="s">
        <v>6962</v>
      </c>
      <c r="B2128" s="21">
        <v>8792641</v>
      </c>
    </row>
    <row r="2129" spans="1:2" x14ac:dyDescent="0.25">
      <c r="A2129" s="20" t="s">
        <v>9696</v>
      </c>
      <c r="B2129" s="21">
        <v>-2100000</v>
      </c>
    </row>
    <row r="2130" spans="1:2" x14ac:dyDescent="0.25">
      <c r="A2130" s="20" t="s">
        <v>7946</v>
      </c>
      <c r="B2130" s="21">
        <v>-2438373</v>
      </c>
    </row>
    <row r="2131" spans="1:2" x14ac:dyDescent="0.25">
      <c r="A2131" s="20" t="s">
        <v>9329</v>
      </c>
      <c r="B2131" s="21">
        <v>278821</v>
      </c>
    </row>
    <row r="2132" spans="1:2" x14ac:dyDescent="0.25">
      <c r="A2132" s="20" t="s">
        <v>5762</v>
      </c>
      <c r="B2132" s="21">
        <v>4976634</v>
      </c>
    </row>
    <row r="2133" spans="1:2" x14ac:dyDescent="0.25">
      <c r="A2133" s="20" t="s">
        <v>6827</v>
      </c>
      <c r="B2133" s="21">
        <v>-25551411</v>
      </c>
    </row>
    <row r="2134" spans="1:2" x14ac:dyDescent="0.25">
      <c r="A2134" s="20" t="s">
        <v>6079</v>
      </c>
      <c r="B2134" s="21">
        <v>0</v>
      </c>
    </row>
    <row r="2135" spans="1:2" x14ac:dyDescent="0.25">
      <c r="A2135" s="20" t="s">
        <v>7496</v>
      </c>
      <c r="B2135" s="21">
        <v>-25000000</v>
      </c>
    </row>
    <row r="2136" spans="1:2" x14ac:dyDescent="0.25">
      <c r="A2136" s="20" t="s">
        <v>10147</v>
      </c>
      <c r="B2136" s="21">
        <v>-600000</v>
      </c>
    </row>
    <row r="2137" spans="1:2" x14ac:dyDescent="0.25">
      <c r="A2137" s="20" t="s">
        <v>8367</v>
      </c>
      <c r="B2137" s="21">
        <v>-7128397</v>
      </c>
    </row>
    <row r="2138" spans="1:2" x14ac:dyDescent="0.25">
      <c r="A2138" s="20" t="s">
        <v>9252</v>
      </c>
      <c r="B2138" s="21">
        <v>-3900000</v>
      </c>
    </row>
    <row r="2139" spans="1:2" x14ac:dyDescent="0.25">
      <c r="A2139" s="20" t="s">
        <v>9174</v>
      </c>
      <c r="B2139" s="21">
        <v>51636016</v>
      </c>
    </row>
    <row r="2140" spans="1:2" x14ac:dyDescent="0.25">
      <c r="A2140" s="20" t="s">
        <v>10290</v>
      </c>
      <c r="B2140" s="21">
        <v>3138210</v>
      </c>
    </row>
    <row r="2141" spans="1:2" x14ac:dyDescent="0.25">
      <c r="A2141" s="20" t="s">
        <v>7158</v>
      </c>
      <c r="B2141" s="21">
        <v>21432423</v>
      </c>
    </row>
    <row r="2142" spans="1:2" x14ac:dyDescent="0.25">
      <c r="A2142" s="20" t="s">
        <v>5979</v>
      </c>
      <c r="B2142" s="21">
        <v>65771527</v>
      </c>
    </row>
    <row r="2143" spans="1:2" x14ac:dyDescent="0.25">
      <c r="A2143" s="20" t="s">
        <v>9335</v>
      </c>
      <c r="B2143" s="21">
        <v>181655</v>
      </c>
    </row>
    <row r="2144" spans="1:2" x14ac:dyDescent="0.25">
      <c r="A2144" s="20" t="s">
        <v>8100</v>
      </c>
      <c r="B2144" s="21">
        <v>-34000000</v>
      </c>
    </row>
    <row r="2145" spans="1:2" x14ac:dyDescent="0.25">
      <c r="A2145" s="20" t="s">
        <v>8831</v>
      </c>
      <c r="B2145" s="21">
        <v>-6002193</v>
      </c>
    </row>
    <row r="2146" spans="1:2" x14ac:dyDescent="0.25">
      <c r="A2146" s="20" t="s">
        <v>7328</v>
      </c>
      <c r="B2146" s="21">
        <v>0</v>
      </c>
    </row>
    <row r="2147" spans="1:2" x14ac:dyDescent="0.25">
      <c r="A2147" s="20" t="s">
        <v>6188</v>
      </c>
      <c r="B2147" s="21">
        <v>117204440</v>
      </c>
    </row>
    <row r="2148" spans="1:2" x14ac:dyDescent="0.25">
      <c r="A2148" s="20" t="s">
        <v>7032</v>
      </c>
      <c r="B2148" s="21">
        <v>-35000000</v>
      </c>
    </row>
    <row r="2149" spans="1:2" x14ac:dyDescent="0.25">
      <c r="A2149" s="20" t="s">
        <v>7011</v>
      </c>
      <c r="B2149" s="21">
        <v>-20001930</v>
      </c>
    </row>
    <row r="2150" spans="1:2" x14ac:dyDescent="0.25">
      <c r="A2150" s="20" t="s">
        <v>10025</v>
      </c>
      <c r="B2150" s="21">
        <v>112521</v>
      </c>
    </row>
    <row r="2151" spans="1:2" x14ac:dyDescent="0.25">
      <c r="A2151" s="20" t="s">
        <v>8234</v>
      </c>
      <c r="B2151" s="21">
        <v>0</v>
      </c>
    </row>
    <row r="2152" spans="1:2" x14ac:dyDescent="0.25">
      <c r="A2152" s="20" t="s">
        <v>10311</v>
      </c>
      <c r="B2152" s="21">
        <v>-240000</v>
      </c>
    </row>
    <row r="2153" spans="1:2" x14ac:dyDescent="0.25">
      <c r="A2153" s="20" t="s">
        <v>7205</v>
      </c>
      <c r="B2153" s="21">
        <v>-14577793</v>
      </c>
    </row>
    <row r="2154" spans="1:2" x14ac:dyDescent="0.25">
      <c r="A2154" s="20" t="s">
        <v>7822</v>
      </c>
      <c r="B2154" s="21">
        <v>-13579681</v>
      </c>
    </row>
    <row r="2155" spans="1:2" x14ac:dyDescent="0.25">
      <c r="A2155" s="20" t="s">
        <v>8301</v>
      </c>
      <c r="B2155" s="21">
        <v>-20540176</v>
      </c>
    </row>
    <row r="2156" spans="1:2" x14ac:dyDescent="0.25">
      <c r="A2156" s="20" t="s">
        <v>5832</v>
      </c>
      <c r="B2156" s="21">
        <v>48383780</v>
      </c>
    </row>
    <row r="2157" spans="1:2" x14ac:dyDescent="0.25">
      <c r="A2157" s="20" t="s">
        <v>8844</v>
      </c>
      <c r="B2157" s="21">
        <v>51889948</v>
      </c>
    </row>
    <row r="2158" spans="1:2" x14ac:dyDescent="0.25">
      <c r="A2158" s="20" t="s">
        <v>7250</v>
      </c>
      <c r="B2158" s="21">
        <v>0</v>
      </c>
    </row>
    <row r="2159" spans="1:2" x14ac:dyDescent="0.25">
      <c r="A2159" s="20" t="s">
        <v>6022</v>
      </c>
      <c r="B2159" s="21">
        <v>-40557129</v>
      </c>
    </row>
    <row r="2160" spans="1:2" x14ac:dyDescent="0.25">
      <c r="A2160" s="20" t="s">
        <v>7183</v>
      </c>
      <c r="B2160" s="21">
        <v>13747385</v>
      </c>
    </row>
    <row r="2161" spans="1:2" x14ac:dyDescent="0.25">
      <c r="A2161" s="20" t="s">
        <v>9094</v>
      </c>
      <c r="B2161" s="21">
        <v>4595000</v>
      </c>
    </row>
    <row r="2162" spans="1:2" x14ac:dyDescent="0.25">
      <c r="A2162" s="20" t="s">
        <v>7531</v>
      </c>
      <c r="B2162" s="21">
        <v>-24816338</v>
      </c>
    </row>
    <row r="2163" spans="1:2" x14ac:dyDescent="0.25">
      <c r="A2163" s="20" t="s">
        <v>8129</v>
      </c>
      <c r="B2163" s="21">
        <v>35003300</v>
      </c>
    </row>
    <row r="2164" spans="1:2" x14ac:dyDescent="0.25">
      <c r="A2164" s="20" t="s">
        <v>6235</v>
      </c>
      <c r="B2164" s="21">
        <v>-5744713</v>
      </c>
    </row>
    <row r="2165" spans="1:2" x14ac:dyDescent="0.25">
      <c r="A2165" s="20" t="s">
        <v>8951</v>
      </c>
      <c r="B2165" s="21">
        <v>28400000</v>
      </c>
    </row>
    <row r="2166" spans="1:2" x14ac:dyDescent="0.25">
      <c r="A2166" s="20" t="s">
        <v>5808</v>
      </c>
      <c r="B2166" s="21">
        <v>24520804</v>
      </c>
    </row>
    <row r="2167" spans="1:2" x14ac:dyDescent="0.25">
      <c r="A2167" s="20" t="s">
        <v>10100</v>
      </c>
      <c r="B2167" s="21">
        <v>-800000</v>
      </c>
    </row>
    <row r="2168" spans="1:2" x14ac:dyDescent="0.25">
      <c r="A2168" s="20" t="s">
        <v>9826</v>
      </c>
      <c r="B2168" s="21">
        <v>-1750000</v>
      </c>
    </row>
    <row r="2169" spans="1:2" x14ac:dyDescent="0.25">
      <c r="A2169" s="20" t="s">
        <v>8459</v>
      </c>
      <c r="B2169" s="21">
        <v>902790</v>
      </c>
    </row>
    <row r="2170" spans="1:2" x14ac:dyDescent="0.25">
      <c r="A2170" s="20" t="s">
        <v>8343</v>
      </c>
      <c r="B2170" s="21">
        <v>19779400</v>
      </c>
    </row>
    <row r="2171" spans="1:2" x14ac:dyDescent="0.25">
      <c r="A2171" s="20" t="s">
        <v>9903</v>
      </c>
      <c r="B2171" s="21">
        <v>2690677</v>
      </c>
    </row>
    <row r="2172" spans="1:2" x14ac:dyDescent="0.25">
      <c r="A2172" s="20" t="s">
        <v>10271</v>
      </c>
      <c r="B2172" s="21">
        <v>-297532</v>
      </c>
    </row>
    <row r="2173" spans="1:2" x14ac:dyDescent="0.25">
      <c r="A2173" s="20" t="s">
        <v>7786</v>
      </c>
      <c r="B2173" s="21">
        <v>-5708430</v>
      </c>
    </row>
    <row r="2174" spans="1:2" x14ac:dyDescent="0.25">
      <c r="A2174" s="20" t="s">
        <v>8959</v>
      </c>
      <c r="B2174" s="21">
        <v>16000000</v>
      </c>
    </row>
    <row r="2175" spans="1:2" x14ac:dyDescent="0.25">
      <c r="A2175" s="20" t="s">
        <v>8563</v>
      </c>
      <c r="B2175" s="21">
        <v>-11000000</v>
      </c>
    </row>
    <row r="2176" spans="1:2" x14ac:dyDescent="0.25">
      <c r="A2176" s="20" t="s">
        <v>6423</v>
      </c>
      <c r="B2176" s="21">
        <v>4000000000000</v>
      </c>
    </row>
    <row r="2177" spans="1:2" x14ac:dyDescent="0.25">
      <c r="A2177" s="20" t="s">
        <v>6296</v>
      </c>
      <c r="B2177" s="21">
        <v>2401264</v>
      </c>
    </row>
    <row r="2178" spans="1:2" x14ac:dyDescent="0.25">
      <c r="A2178" s="20" t="s">
        <v>10090</v>
      </c>
      <c r="B2178" s="21">
        <v>-500000</v>
      </c>
    </row>
    <row r="2179" spans="1:2" x14ac:dyDescent="0.25">
      <c r="A2179" s="20" t="s">
        <v>9762</v>
      </c>
      <c r="B2179" s="21">
        <v>-1333</v>
      </c>
    </row>
    <row r="2180" spans="1:2" x14ac:dyDescent="0.25">
      <c r="A2180" s="20" t="s">
        <v>9215</v>
      </c>
      <c r="B2180" s="21">
        <v>8269963</v>
      </c>
    </row>
    <row r="2181" spans="1:2" x14ac:dyDescent="0.25">
      <c r="A2181" s="20" t="s">
        <v>6726</v>
      </c>
      <c r="B2181" s="21">
        <v>85069696</v>
      </c>
    </row>
    <row r="2182" spans="1:2" x14ac:dyDescent="0.25">
      <c r="A2182" s="20" t="s">
        <v>9219</v>
      </c>
      <c r="B2182" s="21">
        <v>7200000</v>
      </c>
    </row>
    <row r="2183" spans="1:2" x14ac:dyDescent="0.25">
      <c r="A2183" s="20" t="s">
        <v>10175</v>
      </c>
      <c r="B2183" s="21">
        <v>-345923</v>
      </c>
    </row>
    <row r="2184" spans="1:2" x14ac:dyDescent="0.25">
      <c r="A2184" s="20" t="s">
        <v>6032</v>
      </c>
      <c r="B2184" s="21">
        <v>-59049180</v>
      </c>
    </row>
    <row r="2185" spans="1:2" x14ac:dyDescent="0.25">
      <c r="A2185" s="20" t="s">
        <v>7141</v>
      </c>
      <c r="B2185" s="21">
        <v>36468315</v>
      </c>
    </row>
    <row r="2186" spans="1:2" x14ac:dyDescent="0.25">
      <c r="A2186" s="20" t="s">
        <v>8769</v>
      </c>
      <c r="B2186" s="21">
        <v>0</v>
      </c>
    </row>
    <row r="2187" spans="1:2" x14ac:dyDescent="0.25">
      <c r="A2187" s="20" t="s">
        <v>6702</v>
      </c>
      <c r="B2187" s="21">
        <v>-25872105</v>
      </c>
    </row>
    <row r="2188" spans="1:2" x14ac:dyDescent="0.25">
      <c r="A2188" s="20" t="s">
        <v>7499</v>
      </c>
      <c r="B2188" s="21">
        <v>-13991568</v>
      </c>
    </row>
    <row r="2189" spans="1:2" x14ac:dyDescent="0.25">
      <c r="A2189" s="20" t="s">
        <v>9483</v>
      </c>
      <c r="B2189" s="21">
        <v>-3440000</v>
      </c>
    </row>
    <row r="2190" spans="1:2" x14ac:dyDescent="0.25">
      <c r="A2190" s="20" t="s">
        <v>7778</v>
      </c>
      <c r="B2190" s="21">
        <v>-4535974</v>
      </c>
    </row>
    <row r="2191" spans="1:2" x14ac:dyDescent="0.25">
      <c r="A2191" s="20" t="s">
        <v>8995</v>
      </c>
      <c r="B2191" s="21">
        <v>-7000000</v>
      </c>
    </row>
    <row r="2192" spans="1:2" x14ac:dyDescent="0.25">
      <c r="A2192" s="20" t="s">
        <v>6011</v>
      </c>
      <c r="B2192" s="21">
        <v>-10897090</v>
      </c>
    </row>
    <row r="2193" spans="1:2" x14ac:dyDescent="0.25">
      <c r="A2193" s="20" t="s">
        <v>9358</v>
      </c>
      <c r="B2193" s="21">
        <v>40566004</v>
      </c>
    </row>
    <row r="2194" spans="1:2" x14ac:dyDescent="0.25">
      <c r="A2194" s="20" t="s">
        <v>7307</v>
      </c>
      <c r="B2194" s="21">
        <v>-11220364</v>
      </c>
    </row>
    <row r="2195" spans="1:2" x14ac:dyDescent="0.25">
      <c r="A2195" s="20" t="s">
        <v>8014</v>
      </c>
      <c r="B2195" s="21">
        <v>24708699</v>
      </c>
    </row>
    <row r="2196" spans="1:2" x14ac:dyDescent="0.25">
      <c r="A2196" s="20" t="s">
        <v>8161</v>
      </c>
      <c r="B2196" s="21">
        <v>12441122</v>
      </c>
    </row>
    <row r="2197" spans="1:2" x14ac:dyDescent="0.25">
      <c r="A2197" s="20" t="s">
        <v>7214</v>
      </c>
      <c r="B2197" s="21">
        <v>2357532</v>
      </c>
    </row>
    <row r="2198" spans="1:2" x14ac:dyDescent="0.25">
      <c r="A2198" s="20" t="s">
        <v>6627</v>
      </c>
      <c r="B2198" s="21">
        <v>14365105</v>
      </c>
    </row>
    <row r="2199" spans="1:2" x14ac:dyDescent="0.25">
      <c r="A2199" s="20" t="s">
        <v>9352</v>
      </c>
      <c r="B2199" s="21">
        <v>2542264</v>
      </c>
    </row>
    <row r="2200" spans="1:2" x14ac:dyDescent="0.25">
      <c r="A2200" s="20" t="s">
        <v>10287</v>
      </c>
      <c r="B2200" s="21">
        <v>-37715</v>
      </c>
    </row>
    <row r="2201" spans="1:2" x14ac:dyDescent="0.25">
      <c r="A2201" s="20" t="s">
        <v>7938</v>
      </c>
      <c r="B2201" s="21">
        <v>4927390</v>
      </c>
    </row>
    <row r="2202" spans="1:2" x14ac:dyDescent="0.25">
      <c r="A2202" s="20" t="s">
        <v>6664</v>
      </c>
      <c r="B2202" s="21">
        <v>-40415114</v>
      </c>
    </row>
    <row r="2203" spans="1:2" x14ac:dyDescent="0.25">
      <c r="A2203" s="20" t="s">
        <v>10229</v>
      </c>
      <c r="B2203" s="21">
        <v>-500000</v>
      </c>
    </row>
    <row r="2204" spans="1:2" x14ac:dyDescent="0.25">
      <c r="A2204" s="20" t="s">
        <v>8645</v>
      </c>
      <c r="B2204" s="21">
        <v>2514138</v>
      </c>
    </row>
    <row r="2205" spans="1:2" x14ac:dyDescent="0.25">
      <c r="A2205" s="20" t="s">
        <v>10152</v>
      </c>
      <c r="B2205" s="21">
        <v>-550000</v>
      </c>
    </row>
    <row r="2206" spans="1:2" x14ac:dyDescent="0.25">
      <c r="A2206" s="20" t="s">
        <v>9988</v>
      </c>
      <c r="B2206" s="21">
        <v>-1000000</v>
      </c>
    </row>
    <row r="2207" spans="1:2" x14ac:dyDescent="0.25">
      <c r="A2207" s="20" t="s">
        <v>7532</v>
      </c>
      <c r="B2207" s="21">
        <v>-24865096</v>
      </c>
    </row>
    <row r="2208" spans="1:2" x14ac:dyDescent="0.25">
      <c r="A2208" s="20" t="s">
        <v>9391</v>
      </c>
      <c r="B2208" s="21">
        <v>-1200000</v>
      </c>
    </row>
    <row r="2209" spans="1:2" x14ac:dyDescent="0.25">
      <c r="A2209" s="20" t="s">
        <v>7944</v>
      </c>
      <c r="B2209" s="21">
        <v>9284475</v>
      </c>
    </row>
    <row r="2210" spans="1:2" x14ac:dyDescent="0.25">
      <c r="A2210" s="20" t="s">
        <v>10279</v>
      </c>
      <c r="B2210" s="21">
        <v>3936931</v>
      </c>
    </row>
    <row r="2211" spans="1:2" x14ac:dyDescent="0.25">
      <c r="A2211" s="20" t="s">
        <v>9265</v>
      </c>
      <c r="B2211" s="21">
        <v>-4875280</v>
      </c>
    </row>
    <row r="2212" spans="1:2" x14ac:dyDescent="0.25">
      <c r="A2212" s="20" t="s">
        <v>9571</v>
      </c>
      <c r="B2212" s="21">
        <v>-2747274</v>
      </c>
    </row>
    <row r="2213" spans="1:2" x14ac:dyDescent="0.25">
      <c r="A2213" s="20" t="s">
        <v>8574</v>
      </c>
      <c r="B2213" s="21">
        <v>0</v>
      </c>
    </row>
    <row r="2214" spans="1:2" x14ac:dyDescent="0.25">
      <c r="A2214" s="20" t="s">
        <v>10046</v>
      </c>
      <c r="B2214" s="21">
        <v>-1000000</v>
      </c>
    </row>
    <row r="2215" spans="1:2" x14ac:dyDescent="0.25">
      <c r="A2215" s="20" t="s">
        <v>9115</v>
      </c>
      <c r="B2215" s="21">
        <v>-5945394</v>
      </c>
    </row>
    <row r="2216" spans="1:2" x14ac:dyDescent="0.25">
      <c r="A2216" s="20" t="s">
        <v>7337</v>
      </c>
      <c r="B2216" s="21">
        <v>20299647393169</v>
      </c>
    </row>
    <row r="2217" spans="1:2" x14ac:dyDescent="0.25">
      <c r="A2217" s="20" t="s">
        <v>6221</v>
      </c>
      <c r="B2217" s="21">
        <v>-54985766</v>
      </c>
    </row>
    <row r="2218" spans="1:2" x14ac:dyDescent="0.25">
      <c r="A2218" s="20" t="s">
        <v>6443</v>
      </c>
      <c r="B2218" s="21">
        <v>-49244714</v>
      </c>
    </row>
    <row r="2219" spans="1:2" x14ac:dyDescent="0.25">
      <c r="A2219" s="20" t="s">
        <v>6721</v>
      </c>
      <c r="B2219" s="21">
        <v>86546825</v>
      </c>
    </row>
    <row r="2220" spans="1:2" x14ac:dyDescent="0.25">
      <c r="A2220" s="20" t="s">
        <v>10015</v>
      </c>
      <c r="B2220" s="21">
        <v>-571465</v>
      </c>
    </row>
    <row r="2221" spans="1:2" x14ac:dyDescent="0.25">
      <c r="A2221" s="20" t="s">
        <v>7027</v>
      </c>
      <c r="B2221" s="21">
        <v>0</v>
      </c>
    </row>
    <row r="2222" spans="1:2" x14ac:dyDescent="0.25">
      <c r="A2222" s="20" t="s">
        <v>9445</v>
      </c>
      <c r="B2222" s="21">
        <v>0</v>
      </c>
    </row>
    <row r="2223" spans="1:2" x14ac:dyDescent="0.25">
      <c r="A2223" s="20" t="s">
        <v>8655</v>
      </c>
      <c r="B2223" s="21">
        <v>-1539005</v>
      </c>
    </row>
    <row r="2224" spans="1:2" x14ac:dyDescent="0.25">
      <c r="A2224" s="20" t="s">
        <v>7818</v>
      </c>
      <c r="B2224" s="21">
        <v>-12731341</v>
      </c>
    </row>
    <row r="2225" spans="1:2" x14ac:dyDescent="0.25">
      <c r="A2225" s="20" t="s">
        <v>8406</v>
      </c>
      <c r="B2225" s="21">
        <v>16089953</v>
      </c>
    </row>
    <row r="2226" spans="1:2" x14ac:dyDescent="0.25">
      <c r="A2226" s="20" t="s">
        <v>8562</v>
      </c>
      <c r="B2226" s="21">
        <v>0</v>
      </c>
    </row>
    <row r="2227" spans="1:2" x14ac:dyDescent="0.25">
      <c r="A2227" s="20" t="s">
        <v>7252</v>
      </c>
      <c r="B2227" s="21">
        <v>-29462420</v>
      </c>
    </row>
    <row r="2228" spans="1:2" x14ac:dyDescent="0.25">
      <c r="A2228" s="20" t="s">
        <v>6552</v>
      </c>
      <c r="B2228" s="21">
        <v>-39443804</v>
      </c>
    </row>
    <row r="2229" spans="1:2" x14ac:dyDescent="0.25">
      <c r="A2229" s="20" t="s">
        <v>10160</v>
      </c>
      <c r="B2229" s="21">
        <v>8044906</v>
      </c>
    </row>
    <row r="2230" spans="1:2" x14ac:dyDescent="0.25">
      <c r="A2230" s="20" t="s">
        <v>9707</v>
      </c>
      <c r="B2230" s="21">
        <v>7003011</v>
      </c>
    </row>
    <row r="2231" spans="1:2" x14ac:dyDescent="0.25">
      <c r="A2231" s="20" t="s">
        <v>8599</v>
      </c>
      <c r="B2231" s="21">
        <v>23894477</v>
      </c>
    </row>
    <row r="2232" spans="1:2" x14ac:dyDescent="0.25">
      <c r="A2232" s="20" t="s">
        <v>5670</v>
      </c>
      <c r="B2232" s="21">
        <v>3629485</v>
      </c>
    </row>
    <row r="2233" spans="1:2" x14ac:dyDescent="0.25">
      <c r="A2233" s="20" t="s">
        <v>10319</v>
      </c>
      <c r="B2233" s="21">
        <v>-200000</v>
      </c>
    </row>
    <row r="2234" spans="1:2" x14ac:dyDescent="0.25">
      <c r="A2234" s="20" t="s">
        <v>7639</v>
      </c>
      <c r="B2234" s="21">
        <v>-1331157</v>
      </c>
    </row>
    <row r="2235" spans="1:2" x14ac:dyDescent="0.25">
      <c r="A2235" s="20" t="s">
        <v>8511</v>
      </c>
      <c r="B2235" s="21">
        <v>-11851144</v>
      </c>
    </row>
    <row r="2236" spans="1:2" x14ac:dyDescent="0.25">
      <c r="A2236" s="20" t="s">
        <v>5689</v>
      </c>
      <c r="B2236" s="21">
        <v>71366733</v>
      </c>
    </row>
    <row r="2237" spans="1:2" x14ac:dyDescent="0.25">
      <c r="A2237" s="20" t="s">
        <v>5663</v>
      </c>
      <c r="B2237" s="21">
        <v>29982968</v>
      </c>
    </row>
    <row r="2238" spans="1:2" x14ac:dyDescent="0.25">
      <c r="A2238" s="20" t="s">
        <v>6060</v>
      </c>
      <c r="B2238" s="21">
        <v>118136719</v>
      </c>
    </row>
    <row r="2239" spans="1:2" x14ac:dyDescent="0.25">
      <c r="A2239" s="20" t="s">
        <v>8885</v>
      </c>
      <c r="B2239" s="21">
        <v>-6105202</v>
      </c>
    </row>
    <row r="2240" spans="1:2" x14ac:dyDescent="0.25">
      <c r="A2240" s="20" t="s">
        <v>6775</v>
      </c>
      <c r="B2240" s="21">
        <v>6012734</v>
      </c>
    </row>
    <row r="2241" spans="1:2" x14ac:dyDescent="0.25">
      <c r="A2241" s="20" t="s">
        <v>7987</v>
      </c>
      <c r="B2241" s="21">
        <v>90485233</v>
      </c>
    </row>
    <row r="2242" spans="1:2" x14ac:dyDescent="0.25">
      <c r="A2242" s="20" t="s">
        <v>9239</v>
      </c>
      <c r="B2242" s="21">
        <v>308707</v>
      </c>
    </row>
    <row r="2243" spans="1:2" x14ac:dyDescent="0.25">
      <c r="A2243" s="20" t="s">
        <v>8588</v>
      </c>
      <c r="B2243" s="21">
        <v>57231524</v>
      </c>
    </row>
    <row r="2244" spans="1:2" x14ac:dyDescent="0.25">
      <c r="A2244" s="20" t="s">
        <v>7695</v>
      </c>
      <c r="B2244" s="21">
        <v>45623128</v>
      </c>
    </row>
    <row r="2245" spans="1:2" x14ac:dyDescent="0.25">
      <c r="A2245" s="20" t="s">
        <v>8102</v>
      </c>
      <c r="B2245" s="21">
        <v>508867</v>
      </c>
    </row>
    <row r="2246" spans="1:2" x14ac:dyDescent="0.25">
      <c r="A2246" s="20" t="s">
        <v>9362</v>
      </c>
      <c r="B2246" s="21">
        <v>-8368825</v>
      </c>
    </row>
    <row r="2247" spans="1:2" x14ac:dyDescent="0.25">
      <c r="A2247" s="20" t="s">
        <v>8258</v>
      </c>
      <c r="B2247" s="21">
        <v>51209973</v>
      </c>
    </row>
    <row r="2248" spans="1:2" x14ac:dyDescent="0.25">
      <c r="A2248" s="20" t="s">
        <v>8949</v>
      </c>
      <c r="B2248" s="21">
        <v>106709992</v>
      </c>
    </row>
    <row r="2249" spans="1:2" x14ac:dyDescent="0.25">
      <c r="A2249" s="20" t="s">
        <v>6903</v>
      </c>
      <c r="B2249" s="21">
        <v>-14549025</v>
      </c>
    </row>
    <row r="2250" spans="1:2" x14ac:dyDescent="0.25">
      <c r="A2250" s="20" t="s">
        <v>6382</v>
      </c>
      <c r="B2250" s="21">
        <v>38815117</v>
      </c>
    </row>
    <row r="2251" spans="1:2" x14ac:dyDescent="0.25">
      <c r="A2251" s="20" t="s">
        <v>9436</v>
      </c>
      <c r="B2251" s="21">
        <v>-3785127</v>
      </c>
    </row>
    <row r="2252" spans="1:2" x14ac:dyDescent="0.25">
      <c r="A2252" s="20" t="s">
        <v>8525</v>
      </c>
      <c r="B2252" s="21">
        <v>38797148</v>
      </c>
    </row>
    <row r="2253" spans="1:2" x14ac:dyDescent="0.25">
      <c r="A2253" s="20" t="s">
        <v>6958</v>
      </c>
      <c r="B2253" s="21">
        <v>15169908</v>
      </c>
    </row>
    <row r="2254" spans="1:2" x14ac:dyDescent="0.25">
      <c r="A2254" s="20" t="s">
        <v>5624</v>
      </c>
      <c r="B2254" s="21">
        <v>61407328</v>
      </c>
    </row>
    <row r="2255" spans="1:2" x14ac:dyDescent="0.25">
      <c r="A2255" s="20" t="s">
        <v>10329</v>
      </c>
      <c r="B2255" s="21">
        <v>-200000</v>
      </c>
    </row>
    <row r="2256" spans="1:2" x14ac:dyDescent="0.25">
      <c r="A2256" s="20" t="s">
        <v>8145</v>
      </c>
      <c r="B2256" s="21">
        <v>18308901</v>
      </c>
    </row>
    <row r="2257" spans="1:2" x14ac:dyDescent="0.25">
      <c r="A2257" s="20" t="s">
        <v>9056</v>
      </c>
      <c r="B2257" s="21">
        <v>-3877439</v>
      </c>
    </row>
    <row r="2258" spans="1:2" x14ac:dyDescent="0.25">
      <c r="A2258" s="20" t="s">
        <v>8682</v>
      </c>
      <c r="B2258" s="21">
        <v>-6939142</v>
      </c>
    </row>
    <row r="2259" spans="1:2" x14ac:dyDescent="0.25">
      <c r="A2259" s="20" t="s">
        <v>8123</v>
      </c>
      <c r="B2259" s="21">
        <v>51588220</v>
      </c>
    </row>
    <row r="2260" spans="1:2" x14ac:dyDescent="0.25">
      <c r="A2260" s="20" t="s">
        <v>9152</v>
      </c>
      <c r="B2260" s="21">
        <v>1239558</v>
      </c>
    </row>
    <row r="2261" spans="1:2" x14ac:dyDescent="0.25">
      <c r="A2261" s="20" t="s">
        <v>6447</v>
      </c>
      <c r="B2261" s="21">
        <v>91704210</v>
      </c>
    </row>
    <row r="2262" spans="1:2" x14ac:dyDescent="0.25">
      <c r="A2262" s="20" t="s">
        <v>5557</v>
      </c>
      <c r="B2262" s="21">
        <v>66021565</v>
      </c>
    </row>
    <row r="2263" spans="1:2" x14ac:dyDescent="0.25">
      <c r="A2263" s="20" t="s">
        <v>6545</v>
      </c>
      <c r="B2263" s="21">
        <v>-20881753</v>
      </c>
    </row>
    <row r="2264" spans="1:2" x14ac:dyDescent="0.25">
      <c r="A2264" s="20" t="s">
        <v>7714</v>
      </c>
      <c r="B2264" s="21">
        <v>17442180</v>
      </c>
    </row>
    <row r="2265" spans="1:2" x14ac:dyDescent="0.25">
      <c r="A2265" s="20" t="s">
        <v>6714</v>
      </c>
      <c r="B2265" s="21">
        <v>-23399089</v>
      </c>
    </row>
    <row r="2266" spans="1:2" x14ac:dyDescent="0.25">
      <c r="A2266" s="20" t="s">
        <v>6280</v>
      </c>
      <c r="B2266" s="21">
        <v>7862546</v>
      </c>
    </row>
    <row r="2267" spans="1:2" x14ac:dyDescent="0.25">
      <c r="A2267" s="20" t="s">
        <v>6452</v>
      </c>
      <c r="B2267" s="21">
        <v>-17419365</v>
      </c>
    </row>
    <row r="2268" spans="1:2" x14ac:dyDescent="0.25">
      <c r="A2268" s="20" t="s">
        <v>9801</v>
      </c>
      <c r="B2268" s="21">
        <v>1957978</v>
      </c>
    </row>
    <row r="2269" spans="1:2" x14ac:dyDescent="0.25">
      <c r="A2269" s="20" t="s">
        <v>7049</v>
      </c>
      <c r="B2269" s="21">
        <v>-26675252</v>
      </c>
    </row>
    <row r="2270" spans="1:2" x14ac:dyDescent="0.25">
      <c r="A2270" s="20" t="s">
        <v>8263</v>
      </c>
      <c r="B2270" s="21">
        <v>-14125795</v>
      </c>
    </row>
    <row r="2271" spans="1:2" x14ac:dyDescent="0.25">
      <c r="A2271" s="20" t="s">
        <v>10242</v>
      </c>
      <c r="B2271" s="21">
        <v>-5987157</v>
      </c>
    </row>
    <row r="2272" spans="1:2" x14ac:dyDescent="0.25">
      <c r="A2272" s="20" t="s">
        <v>10429</v>
      </c>
      <c r="B2272" s="21">
        <v>-24000</v>
      </c>
    </row>
    <row r="2273" spans="1:2" x14ac:dyDescent="0.25">
      <c r="A2273" s="20" t="s">
        <v>7967</v>
      </c>
      <c r="B2273" s="21">
        <v>4806750</v>
      </c>
    </row>
    <row r="2274" spans="1:2" x14ac:dyDescent="0.25">
      <c r="A2274" s="20" t="s">
        <v>9485</v>
      </c>
      <c r="B2274" s="21">
        <v>69413017</v>
      </c>
    </row>
    <row r="2275" spans="1:2" x14ac:dyDescent="0.25">
      <c r="A2275" s="20" t="s">
        <v>8997</v>
      </c>
      <c r="B2275" s="21">
        <v>-8000000</v>
      </c>
    </row>
    <row r="2276" spans="1:2" x14ac:dyDescent="0.25">
      <c r="A2276" s="20" t="s">
        <v>7841</v>
      </c>
      <c r="B2276" s="21">
        <v>-18353336</v>
      </c>
    </row>
    <row r="2277" spans="1:2" x14ac:dyDescent="0.25">
      <c r="A2277" s="20" t="s">
        <v>8314</v>
      </c>
      <c r="B2277" s="21">
        <v>-13953505</v>
      </c>
    </row>
    <row r="2278" spans="1:2" x14ac:dyDescent="0.25">
      <c r="A2278" s="20" t="s">
        <v>9486</v>
      </c>
      <c r="B2278" s="21">
        <v>1854039</v>
      </c>
    </row>
    <row r="2279" spans="1:2" x14ac:dyDescent="0.25">
      <c r="A2279" s="20" t="s">
        <v>9504</v>
      </c>
      <c r="B2279" s="21">
        <v>3517198</v>
      </c>
    </row>
    <row r="2280" spans="1:2" x14ac:dyDescent="0.25">
      <c r="A2280" s="20" t="s">
        <v>6821</v>
      </c>
      <c r="B2280" s="21">
        <v>-24037529</v>
      </c>
    </row>
    <row r="2281" spans="1:2" x14ac:dyDescent="0.25">
      <c r="A2281" s="20" t="s">
        <v>9653</v>
      </c>
      <c r="B2281" s="21">
        <v>299658</v>
      </c>
    </row>
    <row r="2282" spans="1:2" x14ac:dyDescent="0.25">
      <c r="A2282" s="20" t="s">
        <v>6245</v>
      </c>
      <c r="B2282" s="21">
        <v>83151473</v>
      </c>
    </row>
    <row r="2283" spans="1:2" x14ac:dyDescent="0.25">
      <c r="A2283" s="20" t="s">
        <v>6529</v>
      </c>
      <c r="B2283" s="21">
        <v>-16356539</v>
      </c>
    </row>
    <row r="2284" spans="1:2" x14ac:dyDescent="0.25">
      <c r="A2284" s="20" t="s">
        <v>8488</v>
      </c>
      <c r="B2284" s="21">
        <v>-10493002</v>
      </c>
    </row>
    <row r="2285" spans="1:2" x14ac:dyDescent="0.25">
      <c r="A2285" s="20" t="s">
        <v>6024</v>
      </c>
      <c r="B2285" s="21">
        <v>-32245792</v>
      </c>
    </row>
    <row r="2286" spans="1:2" x14ac:dyDescent="0.25">
      <c r="A2286" s="20" t="s">
        <v>5684</v>
      </c>
      <c r="B2286" s="21">
        <v>-128620685</v>
      </c>
    </row>
    <row r="2287" spans="1:2" x14ac:dyDescent="0.25">
      <c r="A2287" s="20" t="s">
        <v>9999</v>
      </c>
      <c r="B2287" s="21">
        <v>2981638</v>
      </c>
    </row>
    <row r="2288" spans="1:2" x14ac:dyDescent="0.25">
      <c r="A2288" s="20" t="s">
        <v>7348</v>
      </c>
      <c r="B2288" s="21">
        <v>-19513094</v>
      </c>
    </row>
    <row r="2289" spans="1:2" x14ac:dyDescent="0.25">
      <c r="A2289" s="20" t="s">
        <v>9521</v>
      </c>
      <c r="B2289" s="21">
        <v>16184015</v>
      </c>
    </row>
    <row r="2290" spans="1:2" x14ac:dyDescent="0.25">
      <c r="A2290" s="20" t="s">
        <v>7587</v>
      </c>
      <c r="B2290" s="21">
        <v>-10217492</v>
      </c>
    </row>
    <row r="2291" spans="1:2" x14ac:dyDescent="0.25">
      <c r="A2291" s="20" t="s">
        <v>9061</v>
      </c>
      <c r="B2291" s="21">
        <v>96300000</v>
      </c>
    </row>
    <row r="2292" spans="1:2" x14ac:dyDescent="0.25">
      <c r="A2292" s="20" t="s">
        <v>6596</v>
      </c>
      <c r="B2292" s="21">
        <v>-41400000</v>
      </c>
    </row>
    <row r="2293" spans="1:2" x14ac:dyDescent="0.25">
      <c r="A2293" s="20" t="s">
        <v>8929</v>
      </c>
      <c r="B2293" s="21">
        <v>533344</v>
      </c>
    </row>
    <row r="2294" spans="1:2" x14ac:dyDescent="0.25">
      <c r="A2294" s="20" t="s">
        <v>5714</v>
      </c>
      <c r="B2294" s="21">
        <v>-56073614</v>
      </c>
    </row>
    <row r="2295" spans="1:2" x14ac:dyDescent="0.25">
      <c r="A2295" s="20" t="s">
        <v>8166</v>
      </c>
      <c r="B2295" s="21">
        <v>8089926</v>
      </c>
    </row>
    <row r="2296" spans="1:2" x14ac:dyDescent="0.25">
      <c r="A2296" s="20" t="s">
        <v>9628</v>
      </c>
      <c r="B2296" s="21">
        <v>530592</v>
      </c>
    </row>
    <row r="2297" spans="1:2" x14ac:dyDescent="0.25">
      <c r="A2297" s="20" t="s">
        <v>8455</v>
      </c>
      <c r="B2297" s="21">
        <v>5292381</v>
      </c>
    </row>
    <row r="2298" spans="1:2" x14ac:dyDescent="0.25">
      <c r="A2298" s="20" t="s">
        <v>6969</v>
      </c>
      <c r="B2298" s="21">
        <v>5687294</v>
      </c>
    </row>
    <row r="2299" spans="1:2" x14ac:dyDescent="0.25">
      <c r="A2299" s="20" t="s">
        <v>7706</v>
      </c>
      <c r="B2299" s="21">
        <v>22652003</v>
      </c>
    </row>
    <row r="2300" spans="1:2" x14ac:dyDescent="0.25">
      <c r="A2300" s="20" t="s">
        <v>7489</v>
      </c>
      <c r="B2300" s="21">
        <v>-10904697</v>
      </c>
    </row>
    <row r="2301" spans="1:2" x14ac:dyDescent="0.25">
      <c r="A2301" s="20" t="s">
        <v>9824</v>
      </c>
      <c r="B2301" s="21">
        <v>-354460</v>
      </c>
    </row>
    <row r="2302" spans="1:2" x14ac:dyDescent="0.25">
      <c r="A2302" s="20" t="s">
        <v>8013</v>
      </c>
      <c r="B2302" s="21">
        <v>27469602</v>
      </c>
    </row>
    <row r="2303" spans="1:2" x14ac:dyDescent="0.25">
      <c r="A2303" s="20" t="s">
        <v>6707</v>
      </c>
      <c r="B2303" s="21">
        <v>0</v>
      </c>
    </row>
    <row r="2304" spans="1:2" x14ac:dyDescent="0.25">
      <c r="A2304" s="20" t="s">
        <v>7527</v>
      </c>
      <c r="B2304" s="21">
        <v>-23813043</v>
      </c>
    </row>
    <row r="2305" spans="1:2" x14ac:dyDescent="0.25">
      <c r="A2305" s="20" t="s">
        <v>9725</v>
      </c>
      <c r="B2305" s="21">
        <v>1885134</v>
      </c>
    </row>
    <row r="2306" spans="1:2" x14ac:dyDescent="0.25">
      <c r="A2306" s="20" t="s">
        <v>7694</v>
      </c>
      <c r="B2306" s="21">
        <v>36154094</v>
      </c>
    </row>
    <row r="2307" spans="1:2" x14ac:dyDescent="0.25">
      <c r="A2307" s="20" t="s">
        <v>9882</v>
      </c>
      <c r="B2307" s="21">
        <v>-1500000</v>
      </c>
    </row>
    <row r="2308" spans="1:2" x14ac:dyDescent="0.25">
      <c r="A2308" s="20" t="s">
        <v>6456</v>
      </c>
      <c r="B2308" s="21">
        <v>39567722</v>
      </c>
    </row>
    <row r="2309" spans="1:2" x14ac:dyDescent="0.25">
      <c r="A2309" s="20" t="s">
        <v>10171</v>
      </c>
      <c r="B2309" s="21">
        <v>103943</v>
      </c>
    </row>
    <row r="2310" spans="1:2" x14ac:dyDescent="0.25">
      <c r="A2310" s="20" t="s">
        <v>7922</v>
      </c>
      <c r="B2310" s="21">
        <v>69049418</v>
      </c>
    </row>
    <row r="2311" spans="1:2" x14ac:dyDescent="0.25">
      <c r="A2311" s="20" t="s">
        <v>9332</v>
      </c>
      <c r="B2311" s="21">
        <v>-2407809</v>
      </c>
    </row>
    <row r="2312" spans="1:2" x14ac:dyDescent="0.25">
      <c r="A2312" s="20" t="s">
        <v>6812</v>
      </c>
      <c r="B2312" s="21">
        <v>-467355</v>
      </c>
    </row>
    <row r="2313" spans="1:2" x14ac:dyDescent="0.25">
      <c r="A2313" s="20" t="s">
        <v>6780</v>
      </c>
      <c r="B2313" s="21">
        <v>5500797</v>
      </c>
    </row>
    <row r="2314" spans="1:2" x14ac:dyDescent="0.25">
      <c r="A2314" s="20" t="s">
        <v>9741</v>
      </c>
      <c r="B2314" s="21">
        <v>977600</v>
      </c>
    </row>
    <row r="2315" spans="1:2" x14ac:dyDescent="0.25">
      <c r="A2315" s="20" t="s">
        <v>6335</v>
      </c>
      <c r="B2315" s="21">
        <v>-48197944</v>
      </c>
    </row>
    <row r="2316" spans="1:2" x14ac:dyDescent="0.25">
      <c r="A2316" s="20" t="s">
        <v>5956</v>
      </c>
      <c r="B2316" s="21">
        <v>-45393665</v>
      </c>
    </row>
    <row r="2317" spans="1:2" x14ac:dyDescent="0.25">
      <c r="A2317" s="20" t="s">
        <v>7707</v>
      </c>
      <c r="B2317" s="21">
        <v>0</v>
      </c>
    </row>
    <row r="2318" spans="1:2" x14ac:dyDescent="0.25">
      <c r="A2318" s="20" t="s">
        <v>7566</v>
      </c>
      <c r="B2318" s="21">
        <v>-19691019</v>
      </c>
    </row>
    <row r="2319" spans="1:2" x14ac:dyDescent="0.25">
      <c r="A2319" s="20" t="s">
        <v>6244</v>
      </c>
      <c r="B2319" s="21">
        <v>199167575</v>
      </c>
    </row>
    <row r="2320" spans="1:2" x14ac:dyDescent="0.25">
      <c r="A2320" s="20" t="s">
        <v>6371</v>
      </c>
      <c r="B2320" s="21">
        <v>111225040</v>
      </c>
    </row>
    <row r="2321" spans="1:2" x14ac:dyDescent="0.25">
      <c r="A2321" s="20" t="s">
        <v>7180</v>
      </c>
      <c r="B2321" s="21">
        <v>8232624</v>
      </c>
    </row>
    <row r="2322" spans="1:2" x14ac:dyDescent="0.25">
      <c r="A2322" s="20" t="s">
        <v>7965</v>
      </c>
      <c r="B2322" s="21">
        <v>-14666342</v>
      </c>
    </row>
    <row r="2323" spans="1:2" x14ac:dyDescent="0.25">
      <c r="A2323" s="20" t="s">
        <v>5741</v>
      </c>
      <c r="B2323" s="21">
        <v>18337537</v>
      </c>
    </row>
    <row r="2324" spans="1:2" x14ac:dyDescent="0.25">
      <c r="A2324" s="20" t="s">
        <v>7631</v>
      </c>
      <c r="B2324" s="21">
        <v>-16025347</v>
      </c>
    </row>
    <row r="2325" spans="1:2" x14ac:dyDescent="0.25">
      <c r="A2325" s="20" t="s">
        <v>8760</v>
      </c>
      <c r="B2325" s="21">
        <v>-4370130</v>
      </c>
    </row>
    <row r="2326" spans="1:2" x14ac:dyDescent="0.25">
      <c r="A2326" s="20" t="s">
        <v>9189</v>
      </c>
      <c r="B2326" s="21">
        <v>16530884</v>
      </c>
    </row>
    <row r="2327" spans="1:2" x14ac:dyDescent="0.25">
      <c r="A2327" s="20" t="s">
        <v>5953</v>
      </c>
      <c r="B2327" s="21">
        <v>-27989147</v>
      </c>
    </row>
    <row r="2328" spans="1:2" x14ac:dyDescent="0.25">
      <c r="A2328" s="20" t="s">
        <v>6828</v>
      </c>
      <c r="B2328" s="21">
        <v>-25641967</v>
      </c>
    </row>
    <row r="2329" spans="1:2" x14ac:dyDescent="0.25">
      <c r="A2329" s="20" t="s">
        <v>5561</v>
      </c>
      <c r="B2329" s="21">
        <v>-45979146</v>
      </c>
    </row>
    <row r="2330" spans="1:2" x14ac:dyDescent="0.25">
      <c r="A2330" s="20" t="s">
        <v>5693</v>
      </c>
      <c r="B2330" s="21">
        <v>50418803</v>
      </c>
    </row>
    <row r="2331" spans="1:2" x14ac:dyDescent="0.25">
      <c r="A2331" s="20" t="s">
        <v>5890</v>
      </c>
      <c r="B2331" s="21">
        <v>160147615</v>
      </c>
    </row>
    <row r="2332" spans="1:2" x14ac:dyDescent="0.25">
      <c r="A2332" s="20" t="s">
        <v>7075</v>
      </c>
      <c r="B2332" s="21">
        <v>16814909</v>
      </c>
    </row>
    <row r="2333" spans="1:2" x14ac:dyDescent="0.25">
      <c r="A2333" s="20" t="s">
        <v>9120</v>
      </c>
      <c r="B2333" s="21">
        <v>-8600000</v>
      </c>
    </row>
    <row r="2334" spans="1:2" x14ac:dyDescent="0.25">
      <c r="A2334" s="20" t="s">
        <v>8925</v>
      </c>
      <c r="B2334" s="21">
        <v>-3260233</v>
      </c>
    </row>
    <row r="2335" spans="1:2" x14ac:dyDescent="0.25">
      <c r="A2335" s="20" t="s">
        <v>9451</v>
      </c>
      <c r="B2335" s="21">
        <v>24400000</v>
      </c>
    </row>
    <row r="2336" spans="1:2" x14ac:dyDescent="0.25">
      <c r="A2336" s="20" t="s">
        <v>6319</v>
      </c>
      <c r="B2336" s="21">
        <v>732216161417049</v>
      </c>
    </row>
    <row r="2337" spans="1:2" x14ac:dyDescent="0.25">
      <c r="A2337" s="20" t="s">
        <v>10141</v>
      </c>
      <c r="B2337" s="21">
        <v>-428012</v>
      </c>
    </row>
    <row r="2338" spans="1:2" x14ac:dyDescent="0.25">
      <c r="A2338" s="20" t="s">
        <v>7156</v>
      </c>
      <c r="B2338" s="21">
        <v>-2200996</v>
      </c>
    </row>
    <row r="2339" spans="1:2" x14ac:dyDescent="0.25">
      <c r="A2339" s="20" t="s">
        <v>7976</v>
      </c>
      <c r="B2339" s="21">
        <v>3419967</v>
      </c>
    </row>
    <row r="2340" spans="1:2" x14ac:dyDescent="0.25">
      <c r="A2340" s="20" t="s">
        <v>8081</v>
      </c>
      <c r="B2340" s="21">
        <v>-16000000</v>
      </c>
    </row>
    <row r="2341" spans="1:2" x14ac:dyDescent="0.25">
      <c r="A2341" s="20" t="s">
        <v>8236</v>
      </c>
      <c r="B2341" s="21">
        <v>-5973565</v>
      </c>
    </row>
    <row r="2342" spans="1:2" x14ac:dyDescent="0.25">
      <c r="A2342" s="20" t="s">
        <v>10216</v>
      </c>
      <c r="B2342" s="21">
        <v>2713208</v>
      </c>
    </row>
    <row r="2343" spans="1:2" x14ac:dyDescent="0.25">
      <c r="A2343" s="20" t="s">
        <v>9694</v>
      </c>
      <c r="B2343" s="21">
        <v>-2096670</v>
      </c>
    </row>
    <row r="2344" spans="1:2" x14ac:dyDescent="0.25">
      <c r="A2344" s="20" t="s">
        <v>5718</v>
      </c>
      <c r="B2344" s="21">
        <v>-1500000</v>
      </c>
    </row>
    <row r="2345" spans="1:2" x14ac:dyDescent="0.25">
      <c r="A2345" s="20" t="s">
        <v>7645</v>
      </c>
      <c r="B2345" s="21">
        <v>24024969</v>
      </c>
    </row>
    <row r="2346" spans="1:2" x14ac:dyDescent="0.25">
      <c r="A2346" s="20" t="s">
        <v>7504</v>
      </c>
      <c r="B2346" s="21">
        <v>-16969037</v>
      </c>
    </row>
    <row r="2347" spans="1:2" x14ac:dyDescent="0.25">
      <c r="A2347" s="20" t="s">
        <v>8963</v>
      </c>
      <c r="B2347" s="21">
        <v>18642318</v>
      </c>
    </row>
    <row r="2348" spans="1:2" x14ac:dyDescent="0.25">
      <c r="A2348" s="20" t="s">
        <v>6793</v>
      </c>
      <c r="B2348" s="21">
        <v>-6135658</v>
      </c>
    </row>
    <row r="2349" spans="1:2" x14ac:dyDescent="0.25">
      <c r="A2349" s="20" t="s">
        <v>6708</v>
      </c>
      <c r="B2349" s="21">
        <v>-25739083</v>
      </c>
    </row>
    <row r="2350" spans="1:2" x14ac:dyDescent="0.25">
      <c r="A2350" s="20" t="s">
        <v>10325</v>
      </c>
      <c r="B2350" s="21">
        <v>-121970</v>
      </c>
    </row>
    <row r="2351" spans="1:2" x14ac:dyDescent="0.25">
      <c r="A2351" s="20" t="s">
        <v>10272</v>
      </c>
      <c r="B2351" s="21">
        <v>0</v>
      </c>
    </row>
    <row r="2352" spans="1:2" x14ac:dyDescent="0.25">
      <c r="A2352" s="20" t="s">
        <v>9446</v>
      </c>
      <c r="B2352" s="21">
        <v>-3600000</v>
      </c>
    </row>
    <row r="2353" spans="1:2" x14ac:dyDescent="0.25">
      <c r="A2353" s="20" t="s">
        <v>7153</v>
      </c>
      <c r="B2353" s="21">
        <v>39816662</v>
      </c>
    </row>
    <row r="2354" spans="1:2" x14ac:dyDescent="0.25">
      <c r="A2354" s="20" t="s">
        <v>6990</v>
      </c>
      <c r="B2354" s="21">
        <v>-4921063</v>
      </c>
    </row>
    <row r="2355" spans="1:2" x14ac:dyDescent="0.25">
      <c r="A2355" s="20" t="s">
        <v>7181</v>
      </c>
      <c r="B2355" s="21">
        <v>8413606</v>
      </c>
    </row>
    <row r="2356" spans="1:2" x14ac:dyDescent="0.25">
      <c r="A2356" s="20" t="s">
        <v>7968</v>
      </c>
      <c r="B2356" s="21">
        <v>-14292206</v>
      </c>
    </row>
    <row r="2357" spans="1:2" x14ac:dyDescent="0.25">
      <c r="A2357" s="20" t="s">
        <v>6018</v>
      </c>
      <c r="B2357" s="21">
        <v>-39371991</v>
      </c>
    </row>
    <row r="2358" spans="1:2" x14ac:dyDescent="0.25">
      <c r="A2358" s="20" t="s">
        <v>7727</v>
      </c>
      <c r="B2358" s="21">
        <v>11838002</v>
      </c>
    </row>
    <row r="2359" spans="1:2" x14ac:dyDescent="0.25">
      <c r="A2359" s="20" t="s">
        <v>7444</v>
      </c>
      <c r="B2359" s="21">
        <v>11447959</v>
      </c>
    </row>
    <row r="2360" spans="1:2" x14ac:dyDescent="0.25">
      <c r="A2360" s="20" t="s">
        <v>7130</v>
      </c>
      <c r="B2360" s="21">
        <v>70422786</v>
      </c>
    </row>
    <row r="2361" spans="1:2" x14ac:dyDescent="0.25">
      <c r="A2361" s="20" t="s">
        <v>7353</v>
      </c>
      <c r="B2361" s="21">
        <v>-22523765</v>
      </c>
    </row>
    <row r="2362" spans="1:2" x14ac:dyDescent="0.25">
      <c r="A2362" s="20" t="s">
        <v>6099</v>
      </c>
      <c r="B2362" s="21">
        <v>262029560</v>
      </c>
    </row>
    <row r="2363" spans="1:2" x14ac:dyDescent="0.25">
      <c r="A2363" s="20" t="s">
        <v>5823</v>
      </c>
      <c r="B2363" s="21">
        <v>30014112</v>
      </c>
    </row>
    <row r="2364" spans="1:2" x14ac:dyDescent="0.25">
      <c r="A2364" s="20" t="s">
        <v>6660</v>
      </c>
      <c r="B2364" s="21">
        <v>-37083113</v>
      </c>
    </row>
    <row r="2365" spans="1:2" x14ac:dyDescent="0.25">
      <c r="A2365" s="20" t="s">
        <v>7284</v>
      </c>
      <c r="B2365" s="21">
        <v>36371181</v>
      </c>
    </row>
    <row r="2366" spans="1:2" x14ac:dyDescent="0.25">
      <c r="A2366" s="20" t="s">
        <v>8336</v>
      </c>
      <c r="B2366" s="21">
        <v>48693523</v>
      </c>
    </row>
    <row r="2367" spans="1:2" x14ac:dyDescent="0.25">
      <c r="A2367" s="20" t="s">
        <v>5959</v>
      </c>
      <c r="B2367" s="21">
        <v>-20066330</v>
      </c>
    </row>
    <row r="2368" spans="1:2" x14ac:dyDescent="0.25">
      <c r="A2368" s="20" t="s">
        <v>9395</v>
      </c>
      <c r="B2368" s="21">
        <v>-3135041</v>
      </c>
    </row>
    <row r="2369" spans="1:2" x14ac:dyDescent="0.25">
      <c r="A2369" s="20" t="s">
        <v>6982</v>
      </c>
      <c r="B2369" s="21">
        <v>-4308561</v>
      </c>
    </row>
    <row r="2370" spans="1:2" x14ac:dyDescent="0.25">
      <c r="A2370" s="20" t="s">
        <v>8580</v>
      </c>
      <c r="B2370" s="21">
        <v>-11000000</v>
      </c>
    </row>
    <row r="2371" spans="1:2" x14ac:dyDescent="0.25">
      <c r="A2371" s="20" t="s">
        <v>6302</v>
      </c>
      <c r="B2371" s="21">
        <v>3472213</v>
      </c>
    </row>
    <row r="2372" spans="1:2" x14ac:dyDescent="0.25">
      <c r="A2372" s="20" t="s">
        <v>6609</v>
      </c>
      <c r="B2372" s="21">
        <v>61807667</v>
      </c>
    </row>
    <row r="2373" spans="1:2" x14ac:dyDescent="0.25">
      <c r="A2373" s="20" t="s">
        <v>9167</v>
      </c>
      <c r="B2373" s="21">
        <v>-5500000</v>
      </c>
    </row>
    <row r="2374" spans="1:2" x14ac:dyDescent="0.25">
      <c r="A2374" s="20" t="s">
        <v>9095</v>
      </c>
      <c r="B2374" s="21">
        <v>-1457225</v>
      </c>
    </row>
    <row r="2375" spans="1:2" x14ac:dyDescent="0.25">
      <c r="A2375" s="20" t="s">
        <v>7245</v>
      </c>
      <c r="B2375" s="21">
        <v>-27024351</v>
      </c>
    </row>
    <row r="2376" spans="1:2" x14ac:dyDescent="0.25">
      <c r="A2376" s="20" t="s">
        <v>5921</v>
      </c>
      <c r="B2376" s="21">
        <v>-29125385</v>
      </c>
    </row>
    <row r="2377" spans="1:2" x14ac:dyDescent="0.25">
      <c r="A2377" s="20" t="s">
        <v>5696</v>
      </c>
      <c r="B2377" s="21">
        <v>64364921</v>
      </c>
    </row>
    <row r="2378" spans="1:2" x14ac:dyDescent="0.25">
      <c r="A2378" s="20" t="s">
        <v>5677</v>
      </c>
      <c r="B2378" s="21">
        <v>45000874</v>
      </c>
    </row>
    <row r="2379" spans="1:2" x14ac:dyDescent="0.25">
      <c r="A2379" s="20" t="s">
        <v>5759</v>
      </c>
      <c r="B2379" s="21">
        <v>90397307</v>
      </c>
    </row>
    <row r="2380" spans="1:2" x14ac:dyDescent="0.25">
      <c r="A2380" s="20" t="s">
        <v>5682</v>
      </c>
      <c r="B2380" s="21">
        <v>-16617691</v>
      </c>
    </row>
    <row r="2381" spans="1:2" x14ac:dyDescent="0.25">
      <c r="A2381" s="20" t="s">
        <v>5974</v>
      </c>
      <c r="B2381" s="21">
        <v>100965237</v>
      </c>
    </row>
    <row r="2382" spans="1:2" x14ac:dyDescent="0.25">
      <c r="A2382" s="20" t="s">
        <v>9846</v>
      </c>
      <c r="B2382" s="21">
        <v>-1573107</v>
      </c>
    </row>
    <row r="2383" spans="1:2" x14ac:dyDescent="0.25">
      <c r="A2383" s="20" t="s">
        <v>8632</v>
      </c>
      <c r="B2383" s="21">
        <v>6153600</v>
      </c>
    </row>
    <row r="2384" spans="1:2" x14ac:dyDescent="0.25">
      <c r="A2384" s="20" t="s">
        <v>9316</v>
      </c>
      <c r="B2384" s="21">
        <v>-4500000</v>
      </c>
    </row>
    <row r="2385" spans="1:2" x14ac:dyDescent="0.25">
      <c r="A2385" s="20" t="s">
        <v>8854</v>
      </c>
      <c r="B2385" s="21">
        <v>-8000000</v>
      </c>
    </row>
    <row r="2386" spans="1:2" x14ac:dyDescent="0.25">
      <c r="A2386" s="20" t="s">
        <v>9873</v>
      </c>
      <c r="B2386" s="21">
        <v>-1336755</v>
      </c>
    </row>
    <row r="2387" spans="1:2" x14ac:dyDescent="0.25">
      <c r="A2387" s="20" t="s">
        <v>7643</v>
      </c>
      <c r="B2387" s="21">
        <v>-15365723</v>
      </c>
    </row>
    <row r="2388" spans="1:2" x14ac:dyDescent="0.25">
      <c r="A2388" s="20" t="s">
        <v>7666</v>
      </c>
      <c r="B2388" s="21">
        <v>-20984407</v>
      </c>
    </row>
    <row r="2389" spans="1:2" x14ac:dyDescent="0.25">
      <c r="A2389" s="20" t="s">
        <v>9198</v>
      </c>
      <c r="B2389" s="21">
        <v>-5000000</v>
      </c>
    </row>
    <row r="2390" spans="1:2" x14ac:dyDescent="0.25">
      <c r="A2390" s="20" t="s">
        <v>9324</v>
      </c>
      <c r="B2390" s="21">
        <v>5429707</v>
      </c>
    </row>
    <row r="2391" spans="1:2" x14ac:dyDescent="0.25">
      <c r="A2391" s="20" t="s">
        <v>6203</v>
      </c>
      <c r="B2391" s="21">
        <v>-1304240</v>
      </c>
    </row>
    <row r="2392" spans="1:2" x14ac:dyDescent="0.25">
      <c r="A2392" s="20" t="s">
        <v>9414</v>
      </c>
      <c r="B2392" s="21">
        <v>-3853598</v>
      </c>
    </row>
    <row r="2393" spans="1:2" x14ac:dyDescent="0.25">
      <c r="A2393" s="20" t="s">
        <v>7350</v>
      </c>
      <c r="B2393" s="21">
        <v>14008532</v>
      </c>
    </row>
    <row r="2394" spans="1:2" x14ac:dyDescent="0.25">
      <c r="A2394" s="20" t="s">
        <v>7435</v>
      </c>
      <c r="B2394" s="21">
        <v>16067398</v>
      </c>
    </row>
    <row r="2395" spans="1:2" x14ac:dyDescent="0.25">
      <c r="A2395" s="20" t="s">
        <v>6169</v>
      </c>
      <c r="B2395" s="21">
        <v>-32675768</v>
      </c>
    </row>
    <row r="2396" spans="1:2" x14ac:dyDescent="0.25">
      <c r="A2396" s="20" t="s">
        <v>6489</v>
      </c>
      <c r="B2396" s="21">
        <v>25605492</v>
      </c>
    </row>
    <row r="2397" spans="1:2" x14ac:dyDescent="0.25">
      <c r="A2397" s="20" t="s">
        <v>7963</v>
      </c>
      <c r="B2397" s="21">
        <v>-14298357</v>
      </c>
    </row>
    <row r="2398" spans="1:2" x14ac:dyDescent="0.25">
      <c r="A2398" s="20" t="s">
        <v>6096</v>
      </c>
      <c r="B2398" s="21">
        <v>-69590483</v>
      </c>
    </row>
    <row r="2399" spans="1:2" x14ac:dyDescent="0.25">
      <c r="A2399" s="20" t="s">
        <v>9933</v>
      </c>
      <c r="B2399" s="21">
        <v>6876974</v>
      </c>
    </row>
    <row r="2400" spans="1:2" x14ac:dyDescent="0.25">
      <c r="A2400" s="20" t="s">
        <v>6086</v>
      </c>
      <c r="B2400" s="21">
        <v>-1338990</v>
      </c>
    </row>
    <row r="2401" spans="1:2" x14ac:dyDescent="0.25">
      <c r="A2401" s="20" t="s">
        <v>9183</v>
      </c>
      <c r="B2401" s="21">
        <v>29968224</v>
      </c>
    </row>
    <row r="2402" spans="1:2" x14ac:dyDescent="0.25">
      <c r="A2402" s="20" t="s">
        <v>6616</v>
      </c>
      <c r="B2402" s="21">
        <v>22931301</v>
      </c>
    </row>
    <row r="2403" spans="1:2" x14ac:dyDescent="0.25">
      <c r="A2403" s="20" t="s">
        <v>9361</v>
      </c>
      <c r="B2403" s="21">
        <v>27252964</v>
      </c>
    </row>
    <row r="2404" spans="1:2" x14ac:dyDescent="0.25">
      <c r="A2404" s="20" t="s">
        <v>5577</v>
      </c>
      <c r="B2404" s="21">
        <v>68488329</v>
      </c>
    </row>
    <row r="2405" spans="1:2" x14ac:dyDescent="0.25">
      <c r="A2405" s="20" t="s">
        <v>5610</v>
      </c>
      <c r="B2405" s="21">
        <v>23332128</v>
      </c>
    </row>
    <row r="2406" spans="1:2" x14ac:dyDescent="0.25">
      <c r="A2406" s="20" t="s">
        <v>5777</v>
      </c>
      <c r="B2406" s="21">
        <v>174907418</v>
      </c>
    </row>
    <row r="2407" spans="1:2" x14ac:dyDescent="0.25">
      <c r="A2407" s="20" t="s">
        <v>10185</v>
      </c>
      <c r="B2407" s="21">
        <v>-262699</v>
      </c>
    </row>
    <row r="2408" spans="1:2" x14ac:dyDescent="0.25">
      <c r="A2408" s="20" t="s">
        <v>7745</v>
      </c>
      <c r="B2408" s="21">
        <v>3179303</v>
      </c>
    </row>
    <row r="2409" spans="1:2" x14ac:dyDescent="0.25">
      <c r="A2409" s="20" t="s">
        <v>10223</v>
      </c>
      <c r="B2409" s="21">
        <v>999622</v>
      </c>
    </row>
    <row r="2410" spans="1:2" x14ac:dyDescent="0.25">
      <c r="A2410" s="20" t="s">
        <v>9240</v>
      </c>
      <c r="B2410" s="21">
        <v>9677</v>
      </c>
    </row>
    <row r="2411" spans="1:2" x14ac:dyDescent="0.25">
      <c r="A2411" s="20" t="s">
        <v>7664</v>
      </c>
      <c r="B2411" s="21">
        <v>-14169043</v>
      </c>
    </row>
    <row r="2412" spans="1:2" x14ac:dyDescent="0.25">
      <c r="A2412" s="20" t="s">
        <v>7104</v>
      </c>
      <c r="B2412" s="21">
        <v>28700000</v>
      </c>
    </row>
    <row r="2413" spans="1:2" x14ac:dyDescent="0.25">
      <c r="A2413" s="20" t="s">
        <v>8055</v>
      </c>
      <c r="B2413" s="21">
        <v>29507053</v>
      </c>
    </row>
    <row r="2414" spans="1:2" x14ac:dyDescent="0.25">
      <c r="A2414" s="20" t="s">
        <v>9871</v>
      </c>
      <c r="B2414" s="21">
        <v>0</v>
      </c>
    </row>
    <row r="2415" spans="1:2" x14ac:dyDescent="0.25">
      <c r="A2415" s="20" t="s">
        <v>6801</v>
      </c>
      <c r="B2415" s="21">
        <v>-9006456</v>
      </c>
    </row>
    <row r="2416" spans="1:2" x14ac:dyDescent="0.25">
      <c r="A2416" s="20" t="s">
        <v>7186</v>
      </c>
      <c r="B2416" s="21">
        <v>5927406</v>
      </c>
    </row>
    <row r="2417" spans="1:2" x14ac:dyDescent="0.25">
      <c r="A2417" s="20" t="s">
        <v>7685</v>
      </c>
      <c r="B2417" s="21">
        <v>52360285</v>
      </c>
    </row>
    <row r="2418" spans="1:2" x14ac:dyDescent="0.25">
      <c r="A2418" s="20" t="s">
        <v>6340</v>
      </c>
      <c r="B2418" s="21">
        <v>-52394332</v>
      </c>
    </row>
    <row r="2419" spans="1:2" x14ac:dyDescent="0.25">
      <c r="A2419" s="20" t="s">
        <v>9108</v>
      </c>
      <c r="B2419" s="21">
        <v>267194</v>
      </c>
    </row>
    <row r="2420" spans="1:2" x14ac:dyDescent="0.25">
      <c r="A2420" s="20" t="s">
        <v>8996</v>
      </c>
      <c r="B2420" s="21">
        <v>-3714714</v>
      </c>
    </row>
    <row r="2421" spans="1:2" x14ac:dyDescent="0.25">
      <c r="A2421" s="20" t="s">
        <v>8723</v>
      </c>
      <c r="B2421" s="21">
        <v>-4907100</v>
      </c>
    </row>
    <row r="2422" spans="1:2" x14ac:dyDescent="0.25">
      <c r="A2422" s="20" t="s">
        <v>6436</v>
      </c>
      <c r="B2422" s="21">
        <v>4886369</v>
      </c>
    </row>
    <row r="2423" spans="1:2" x14ac:dyDescent="0.25">
      <c r="A2423" s="20" t="s">
        <v>8657</v>
      </c>
      <c r="B2423" s="21">
        <v>2828771</v>
      </c>
    </row>
    <row r="2424" spans="1:2" x14ac:dyDescent="0.25">
      <c r="A2424" s="20" t="s">
        <v>9331</v>
      </c>
      <c r="B2424" s="21">
        <v>706622</v>
      </c>
    </row>
    <row r="2425" spans="1:2" x14ac:dyDescent="0.25">
      <c r="A2425" s="20" t="s">
        <v>7207</v>
      </c>
      <c r="B2425" s="21">
        <v>-8199698</v>
      </c>
    </row>
    <row r="2426" spans="1:2" x14ac:dyDescent="0.25">
      <c r="A2426" s="20" t="s">
        <v>5794</v>
      </c>
      <c r="B2426" s="21">
        <v>66336103</v>
      </c>
    </row>
    <row r="2427" spans="1:2" x14ac:dyDescent="0.25">
      <c r="A2427" s="20" t="s">
        <v>7452</v>
      </c>
      <c r="B2427" s="21">
        <v>7553210</v>
      </c>
    </row>
    <row r="2428" spans="1:2" x14ac:dyDescent="0.25">
      <c r="A2428" s="20" t="s">
        <v>8910</v>
      </c>
      <c r="B2428" s="21">
        <v>-8000000</v>
      </c>
    </row>
    <row r="2429" spans="1:2" x14ac:dyDescent="0.25">
      <c r="A2429" s="20" t="s">
        <v>6468</v>
      </c>
      <c r="B2429" s="21">
        <v>76203320</v>
      </c>
    </row>
    <row r="2430" spans="1:2" x14ac:dyDescent="0.25">
      <c r="A2430" s="20" t="s">
        <v>7100</v>
      </c>
      <c r="B2430" s="21">
        <v>76028097</v>
      </c>
    </row>
    <row r="2431" spans="1:2" x14ac:dyDescent="0.25">
      <c r="A2431" s="20" t="s">
        <v>9076</v>
      </c>
      <c r="B2431" s="21">
        <v>12674183</v>
      </c>
    </row>
    <row r="2432" spans="1:2" x14ac:dyDescent="0.25">
      <c r="A2432" s="20" t="s">
        <v>5687</v>
      </c>
      <c r="B2432" s="21">
        <v>-33494358</v>
      </c>
    </row>
    <row r="2433" spans="1:2" x14ac:dyDescent="0.25">
      <c r="A2433" s="20" t="s">
        <v>6396</v>
      </c>
      <c r="B2433" s="21">
        <v>13218041</v>
      </c>
    </row>
    <row r="2434" spans="1:2" x14ac:dyDescent="0.25">
      <c r="A2434" s="20" t="s">
        <v>9851</v>
      </c>
      <c r="B2434" s="21">
        <v>-1500000</v>
      </c>
    </row>
    <row r="2435" spans="1:2" x14ac:dyDescent="0.25">
      <c r="A2435" s="20" t="s">
        <v>8309</v>
      </c>
      <c r="B2435" s="21">
        <v>-4241500</v>
      </c>
    </row>
    <row r="2436" spans="1:2" x14ac:dyDescent="0.25">
      <c r="A2436" s="20" t="s">
        <v>7799</v>
      </c>
      <c r="B2436" s="21">
        <v>-8965564</v>
      </c>
    </row>
    <row r="2437" spans="1:2" x14ac:dyDescent="0.25">
      <c r="A2437" s="20" t="s">
        <v>7392</v>
      </c>
      <c r="B2437" s="21">
        <v>194200000</v>
      </c>
    </row>
    <row r="2438" spans="1:2" x14ac:dyDescent="0.25">
      <c r="A2438" s="20" t="s">
        <v>7510</v>
      </c>
      <c r="B2438" s="21">
        <v>-14930000</v>
      </c>
    </row>
    <row r="2439" spans="1:2" x14ac:dyDescent="0.25">
      <c r="A2439" s="20" t="s">
        <v>8856</v>
      </c>
      <c r="B2439" s="21">
        <v>14551000</v>
      </c>
    </row>
    <row r="2440" spans="1:2" x14ac:dyDescent="0.25">
      <c r="A2440" s="20" t="s">
        <v>8638</v>
      </c>
      <c r="B2440" s="21">
        <v>11589307</v>
      </c>
    </row>
    <row r="2441" spans="1:2" x14ac:dyDescent="0.25">
      <c r="A2441" s="20" t="s">
        <v>5900</v>
      </c>
      <c r="B2441" s="21">
        <v>30618403</v>
      </c>
    </row>
    <row r="2442" spans="1:2" x14ac:dyDescent="0.25">
      <c r="A2442" s="20" t="s">
        <v>8225</v>
      </c>
      <c r="B2442" s="21">
        <v>-7780422</v>
      </c>
    </row>
    <row r="2443" spans="1:2" x14ac:dyDescent="0.25">
      <c r="A2443" s="20" t="s">
        <v>6651</v>
      </c>
      <c r="B2443" s="21">
        <v>-24898139</v>
      </c>
    </row>
    <row r="2444" spans="1:2" x14ac:dyDescent="0.25">
      <c r="A2444" s="20" t="s">
        <v>7270</v>
      </c>
      <c r="B2444" s="21">
        <v>-23445431</v>
      </c>
    </row>
    <row r="2445" spans="1:2" x14ac:dyDescent="0.25">
      <c r="A2445" s="20" t="s">
        <v>6081</v>
      </c>
      <c r="B2445" s="21">
        <v>-22620910</v>
      </c>
    </row>
    <row r="2446" spans="1:2" x14ac:dyDescent="0.25">
      <c r="A2446" s="20" t="s">
        <v>7559</v>
      </c>
      <c r="B2446" s="21">
        <v>-7709024</v>
      </c>
    </row>
    <row r="2447" spans="1:2" x14ac:dyDescent="0.25">
      <c r="A2447" s="20" t="s">
        <v>6419</v>
      </c>
      <c r="B2447" s="21">
        <v>1178893</v>
      </c>
    </row>
    <row r="2448" spans="1:2" x14ac:dyDescent="0.25">
      <c r="A2448" s="20" t="s">
        <v>6531</v>
      </c>
      <c r="B2448" s="21">
        <v>328520373767161</v>
      </c>
    </row>
    <row r="2449" spans="1:2" x14ac:dyDescent="0.25">
      <c r="A2449" s="20" t="s">
        <v>10244</v>
      </c>
      <c r="B2449" s="21">
        <v>-226328</v>
      </c>
    </row>
    <row r="2450" spans="1:2" x14ac:dyDescent="0.25">
      <c r="A2450" s="20" t="s">
        <v>6784</v>
      </c>
      <c r="B2450" s="21">
        <v>50562555</v>
      </c>
    </row>
    <row r="2451" spans="1:2" x14ac:dyDescent="0.25">
      <c r="A2451" s="20" t="s">
        <v>6964</v>
      </c>
      <c r="B2451" s="21">
        <v>13894863</v>
      </c>
    </row>
    <row r="2452" spans="1:2" x14ac:dyDescent="0.25">
      <c r="A2452" s="20" t="s">
        <v>9889</v>
      </c>
      <c r="B2452" s="21">
        <v>-1500000</v>
      </c>
    </row>
    <row r="2453" spans="1:2" x14ac:dyDescent="0.25">
      <c r="A2453" s="20" t="s">
        <v>10422</v>
      </c>
      <c r="B2453" s="21">
        <v>0</v>
      </c>
    </row>
    <row r="2454" spans="1:2" x14ac:dyDescent="0.25">
      <c r="A2454" s="20" t="s">
        <v>10213</v>
      </c>
      <c r="B2454" s="21">
        <v>-450000</v>
      </c>
    </row>
    <row r="2455" spans="1:2" x14ac:dyDescent="0.25">
      <c r="A2455" s="20" t="s">
        <v>8452</v>
      </c>
      <c r="B2455" s="21">
        <v>17321573</v>
      </c>
    </row>
    <row r="2456" spans="1:2" x14ac:dyDescent="0.25">
      <c r="A2456" s="20" t="s">
        <v>10234</v>
      </c>
      <c r="B2456" s="21">
        <v>-650000</v>
      </c>
    </row>
    <row r="2457" spans="1:2" x14ac:dyDescent="0.25">
      <c r="A2457" s="20" t="s">
        <v>7758</v>
      </c>
      <c r="B2457" s="21">
        <v>-20848136</v>
      </c>
    </row>
    <row r="2458" spans="1:2" x14ac:dyDescent="0.25">
      <c r="A2458" s="20" t="s">
        <v>6597</v>
      </c>
      <c r="B2458" s="21">
        <v>80805112</v>
      </c>
    </row>
    <row r="2459" spans="1:2" x14ac:dyDescent="0.25">
      <c r="A2459" s="20" t="s">
        <v>7917</v>
      </c>
      <c r="B2459" s="21">
        <v>41573085</v>
      </c>
    </row>
    <row r="2460" spans="1:2" x14ac:dyDescent="0.25">
      <c r="A2460" s="20" t="s">
        <v>9209</v>
      </c>
      <c r="B2460" s="21">
        <v>236437427</v>
      </c>
    </row>
    <row r="2461" spans="1:2" x14ac:dyDescent="0.25">
      <c r="A2461" s="20" t="s">
        <v>9587</v>
      </c>
      <c r="B2461" s="21">
        <v>-3000000</v>
      </c>
    </row>
    <row r="2462" spans="1:2" x14ac:dyDescent="0.25">
      <c r="A2462" s="20" t="s">
        <v>8272</v>
      </c>
      <c r="B2462" s="21">
        <v>36527787</v>
      </c>
    </row>
    <row r="2463" spans="1:2" x14ac:dyDescent="0.25">
      <c r="A2463" s="20" t="s">
        <v>8700</v>
      </c>
      <c r="B2463" s="21">
        <v>-9133222</v>
      </c>
    </row>
    <row r="2464" spans="1:2" x14ac:dyDescent="0.25">
      <c r="A2464" s="20" t="s">
        <v>8287</v>
      </c>
      <c r="B2464" s="21">
        <v>1549702</v>
      </c>
    </row>
    <row r="2465" spans="1:2" x14ac:dyDescent="0.25">
      <c r="A2465" s="20" t="s">
        <v>8522</v>
      </c>
      <c r="B2465" s="21">
        <v>41929168</v>
      </c>
    </row>
    <row r="2466" spans="1:2" x14ac:dyDescent="0.25">
      <c r="A2466" s="20" t="s">
        <v>10458</v>
      </c>
      <c r="B2466" s="21">
        <v>84122</v>
      </c>
    </row>
    <row r="2467" spans="1:2" x14ac:dyDescent="0.25">
      <c r="A2467" s="20" t="s">
        <v>8952</v>
      </c>
      <c r="B2467" s="21">
        <v>29099640</v>
      </c>
    </row>
    <row r="2468" spans="1:2" x14ac:dyDescent="0.25">
      <c r="A2468" s="20" t="s">
        <v>10250</v>
      </c>
      <c r="B2468" s="21">
        <v>246574</v>
      </c>
    </row>
    <row r="2469" spans="1:2" x14ac:dyDescent="0.25">
      <c r="A2469" s="20" t="s">
        <v>7998</v>
      </c>
      <c r="B2469" s="21">
        <v>55000000</v>
      </c>
    </row>
    <row r="2470" spans="1:2" x14ac:dyDescent="0.25">
      <c r="A2470" s="20" t="s">
        <v>6309</v>
      </c>
      <c r="B2470" s="21">
        <v>-28169943</v>
      </c>
    </row>
    <row r="2471" spans="1:2" x14ac:dyDescent="0.25">
      <c r="A2471" s="20" t="s">
        <v>7646</v>
      </c>
      <c r="B2471" s="21">
        <v>794341</v>
      </c>
    </row>
    <row r="2472" spans="1:2" x14ac:dyDescent="0.25">
      <c r="A2472" s="20" t="s">
        <v>8040</v>
      </c>
      <c r="B2472" s="21">
        <v>43347242</v>
      </c>
    </row>
    <row r="2473" spans="1:2" x14ac:dyDescent="0.25">
      <c r="A2473" s="20" t="s">
        <v>10057</v>
      </c>
      <c r="B2473" s="21">
        <v>-1000000</v>
      </c>
    </row>
    <row r="2474" spans="1:2" x14ac:dyDescent="0.25">
      <c r="A2474" s="20" t="s">
        <v>8025</v>
      </c>
      <c r="B2474" s="21">
        <v>-8337682</v>
      </c>
    </row>
    <row r="2475" spans="1:2" x14ac:dyDescent="0.25">
      <c r="A2475" s="20" t="s">
        <v>9651</v>
      </c>
      <c r="B2475" s="21">
        <v>-1604408</v>
      </c>
    </row>
    <row r="2476" spans="1:2" x14ac:dyDescent="0.25">
      <c r="A2476" s="20" t="s">
        <v>8908</v>
      </c>
      <c r="B2476" s="21">
        <v>50000</v>
      </c>
    </row>
    <row r="2477" spans="1:2" x14ac:dyDescent="0.25">
      <c r="A2477" s="20" t="s">
        <v>9875</v>
      </c>
      <c r="B2477" s="21">
        <v>-1326934</v>
      </c>
    </row>
    <row r="2478" spans="1:2" x14ac:dyDescent="0.25">
      <c r="A2478" s="20" t="s">
        <v>8829</v>
      </c>
      <c r="B2478" s="21">
        <v>-7981305</v>
      </c>
    </row>
    <row r="2479" spans="1:2" x14ac:dyDescent="0.25">
      <c r="A2479" s="20" t="s">
        <v>9643</v>
      </c>
      <c r="B2479" s="21">
        <v>3901336</v>
      </c>
    </row>
    <row r="2480" spans="1:2" x14ac:dyDescent="0.25">
      <c r="A2480" s="20" t="s">
        <v>7323</v>
      </c>
      <c r="B2480" s="21">
        <v>19185998</v>
      </c>
    </row>
    <row r="2481" spans="1:2" x14ac:dyDescent="0.25">
      <c r="A2481" s="20" t="s">
        <v>7487</v>
      </c>
      <c r="B2481" s="21">
        <v>107381613500100</v>
      </c>
    </row>
    <row r="2482" spans="1:2" x14ac:dyDescent="0.25">
      <c r="A2482" s="20" t="s">
        <v>8077</v>
      </c>
      <c r="B2482" s="21">
        <v>-6146000</v>
      </c>
    </row>
    <row r="2483" spans="1:2" x14ac:dyDescent="0.25">
      <c r="A2483" s="20" t="s">
        <v>9832</v>
      </c>
      <c r="B2483" s="21">
        <v>-707762</v>
      </c>
    </row>
    <row r="2484" spans="1:2" x14ac:dyDescent="0.25">
      <c r="A2484" s="20" t="s">
        <v>7202</v>
      </c>
      <c r="B2484" s="21">
        <v>-7473856</v>
      </c>
    </row>
    <row r="2485" spans="1:2" x14ac:dyDescent="0.25">
      <c r="A2485" s="20" t="s">
        <v>8643</v>
      </c>
      <c r="B2485" s="21">
        <v>8197405</v>
      </c>
    </row>
    <row r="2486" spans="1:2" x14ac:dyDescent="0.25">
      <c r="A2486" s="20" t="s">
        <v>6172</v>
      </c>
      <c r="B2486" s="21">
        <v>-35344410</v>
      </c>
    </row>
    <row r="2487" spans="1:2" x14ac:dyDescent="0.25">
      <c r="A2487" s="20" t="s">
        <v>7310</v>
      </c>
      <c r="B2487" s="21">
        <v>-19111857</v>
      </c>
    </row>
    <row r="2488" spans="1:2" x14ac:dyDescent="0.25">
      <c r="A2488" s="20" t="s">
        <v>9078</v>
      </c>
      <c r="B2488" s="21">
        <v>6793213</v>
      </c>
    </row>
    <row r="2489" spans="1:2" x14ac:dyDescent="0.25">
      <c r="A2489" s="20" t="s">
        <v>7129</v>
      </c>
      <c r="B2489" s="21">
        <v>65135191</v>
      </c>
    </row>
    <row r="2490" spans="1:2" x14ac:dyDescent="0.25">
      <c r="A2490" s="20" t="s">
        <v>7071</v>
      </c>
      <c r="B2490" s="21">
        <v>48197993</v>
      </c>
    </row>
    <row r="2491" spans="1:2" x14ac:dyDescent="0.25">
      <c r="A2491" s="20" t="s">
        <v>7159</v>
      </c>
      <c r="B2491" s="21">
        <v>21109400</v>
      </c>
    </row>
    <row r="2492" spans="1:2" x14ac:dyDescent="0.25">
      <c r="A2492" s="20" t="s">
        <v>8832</v>
      </c>
      <c r="B2492" s="21">
        <v>1207007</v>
      </c>
    </row>
    <row r="2493" spans="1:2" x14ac:dyDescent="0.25">
      <c r="A2493" s="20" t="s">
        <v>7742</v>
      </c>
      <c r="B2493" s="21">
        <v>5584685</v>
      </c>
    </row>
    <row r="2494" spans="1:2" x14ac:dyDescent="0.25">
      <c r="A2494" s="20" t="s">
        <v>6992</v>
      </c>
      <c r="B2494" s="21">
        <v>-6004550</v>
      </c>
    </row>
    <row r="2495" spans="1:2" x14ac:dyDescent="0.25">
      <c r="A2495" s="20" t="s">
        <v>7430</v>
      </c>
      <c r="B2495" s="21">
        <v>22124400</v>
      </c>
    </row>
    <row r="2496" spans="1:2" x14ac:dyDescent="0.25">
      <c r="A2496" s="20" t="s">
        <v>10219</v>
      </c>
      <c r="B2496" s="21">
        <v>44140956</v>
      </c>
    </row>
    <row r="2497" spans="1:2" x14ac:dyDescent="0.25">
      <c r="A2497" s="20" t="s">
        <v>8924</v>
      </c>
      <c r="B2497" s="21">
        <v>2960089</v>
      </c>
    </row>
    <row r="2498" spans="1:2" x14ac:dyDescent="0.25">
      <c r="A2498" s="20" t="s">
        <v>8124</v>
      </c>
      <c r="B2498" s="21">
        <v>46400000</v>
      </c>
    </row>
    <row r="2499" spans="1:2" x14ac:dyDescent="0.25">
      <c r="A2499" s="20" t="s">
        <v>5839</v>
      </c>
      <c r="B2499" s="21">
        <v>73005002</v>
      </c>
    </row>
    <row r="2500" spans="1:2" x14ac:dyDescent="0.25">
      <c r="A2500" s="20" t="s">
        <v>10128</v>
      </c>
      <c r="B2500" s="21">
        <v>-689492</v>
      </c>
    </row>
    <row r="2501" spans="1:2" x14ac:dyDescent="0.25">
      <c r="A2501" s="20" t="s">
        <v>9290</v>
      </c>
      <c r="B2501" s="21">
        <v>0</v>
      </c>
    </row>
    <row r="2502" spans="1:2" x14ac:dyDescent="0.25">
      <c r="A2502" s="20" t="s">
        <v>9915</v>
      </c>
      <c r="B2502" s="21">
        <v>-1399642</v>
      </c>
    </row>
    <row r="2503" spans="1:2" x14ac:dyDescent="0.25">
      <c r="A2503" s="20" t="s">
        <v>8453</v>
      </c>
      <c r="B2503" s="21">
        <v>5613460</v>
      </c>
    </row>
    <row r="2504" spans="1:2" x14ac:dyDescent="0.25">
      <c r="A2504" s="20" t="s">
        <v>6184</v>
      </c>
      <c r="B2504" s="21">
        <v>-22431493</v>
      </c>
    </row>
    <row r="2505" spans="1:2" x14ac:dyDescent="0.25">
      <c r="A2505" s="20" t="s">
        <v>6956</v>
      </c>
      <c r="B2505" s="21">
        <v>20291815</v>
      </c>
    </row>
    <row r="2506" spans="1:2" x14ac:dyDescent="0.25">
      <c r="A2506" s="20" t="s">
        <v>7904</v>
      </c>
      <c r="B2506" s="21">
        <v>132056505</v>
      </c>
    </row>
    <row r="2507" spans="1:2" x14ac:dyDescent="0.25">
      <c r="A2507" s="20" t="s">
        <v>7753</v>
      </c>
      <c r="B2507" s="21">
        <v>8876924</v>
      </c>
    </row>
    <row r="2508" spans="1:2" x14ac:dyDescent="0.25">
      <c r="A2508" s="20" t="s">
        <v>9433</v>
      </c>
      <c r="B2508" s="21">
        <v>-3800000</v>
      </c>
    </row>
    <row r="2509" spans="1:2" x14ac:dyDescent="0.25">
      <c r="A2509" s="20" t="s">
        <v>10173</v>
      </c>
      <c r="B2509" s="21">
        <v>-204532</v>
      </c>
    </row>
    <row r="2510" spans="1:2" x14ac:dyDescent="0.25">
      <c r="A2510" s="20" t="s">
        <v>9593</v>
      </c>
      <c r="B2510" s="21">
        <v>-3000000</v>
      </c>
    </row>
    <row r="2511" spans="1:2" x14ac:dyDescent="0.25">
      <c r="A2511" s="20" t="s">
        <v>7659</v>
      </c>
      <c r="B2511" s="21">
        <v>4848292</v>
      </c>
    </row>
    <row r="2512" spans="1:2" x14ac:dyDescent="0.25">
      <c r="A2512" s="20" t="s">
        <v>8228</v>
      </c>
      <c r="B2512" s="21">
        <v>-12587955</v>
      </c>
    </row>
    <row r="2513" spans="1:2" x14ac:dyDescent="0.25">
      <c r="A2513" s="20" t="s">
        <v>6913</v>
      </c>
      <c r="B2513" s="21">
        <v>19500000</v>
      </c>
    </row>
    <row r="2514" spans="1:2" x14ac:dyDescent="0.25">
      <c r="A2514" s="20" t="s">
        <v>8863</v>
      </c>
      <c r="B2514" s="21">
        <v>8699684</v>
      </c>
    </row>
    <row r="2515" spans="1:2" x14ac:dyDescent="0.25">
      <c r="A2515" s="20" t="s">
        <v>8859</v>
      </c>
      <c r="B2515" s="21">
        <v>10090181</v>
      </c>
    </row>
    <row r="2516" spans="1:2" x14ac:dyDescent="0.25">
      <c r="A2516" s="20" t="s">
        <v>7379</v>
      </c>
      <c r="B2516" s="21">
        <v>-1459475</v>
      </c>
    </row>
    <row r="2517" spans="1:2" x14ac:dyDescent="0.25">
      <c r="A2517" s="20" t="s">
        <v>6830</v>
      </c>
      <c r="B2517" s="21">
        <v>-15981636</v>
      </c>
    </row>
    <row r="2518" spans="1:2" x14ac:dyDescent="0.25">
      <c r="A2518" s="20" t="s">
        <v>8197</v>
      </c>
      <c r="B2518" s="21">
        <v>-4236531</v>
      </c>
    </row>
    <row r="2519" spans="1:2" x14ac:dyDescent="0.25">
      <c r="A2519" s="20" t="s">
        <v>8293</v>
      </c>
      <c r="B2519" s="21">
        <v>-14000000</v>
      </c>
    </row>
    <row r="2520" spans="1:2" x14ac:dyDescent="0.25">
      <c r="A2520" s="20" t="s">
        <v>10453</v>
      </c>
      <c r="B2520" s="21">
        <v>-4416</v>
      </c>
    </row>
    <row r="2521" spans="1:2" x14ac:dyDescent="0.25">
      <c r="A2521" s="20" t="s">
        <v>9536</v>
      </c>
      <c r="B2521" s="21">
        <v>7017041</v>
      </c>
    </row>
    <row r="2522" spans="1:2" x14ac:dyDescent="0.25">
      <c r="A2522" s="20" t="s">
        <v>8746</v>
      </c>
      <c r="B2522" s="21">
        <v>47676582</v>
      </c>
    </row>
    <row r="2523" spans="1:2" x14ac:dyDescent="0.25">
      <c r="A2523" s="20" t="s">
        <v>9997</v>
      </c>
      <c r="B2523" s="21">
        <v>2386698</v>
      </c>
    </row>
    <row r="2524" spans="1:2" x14ac:dyDescent="0.25">
      <c r="A2524" s="20" t="s">
        <v>9924</v>
      </c>
      <c r="B2524" s="21">
        <v>-1250000</v>
      </c>
    </row>
    <row r="2525" spans="1:2" x14ac:dyDescent="0.25">
      <c r="A2525" s="20" t="s">
        <v>8692</v>
      </c>
      <c r="B2525" s="21">
        <v>-8690151</v>
      </c>
    </row>
    <row r="2526" spans="1:2" x14ac:dyDescent="0.25">
      <c r="A2526" s="20" t="s">
        <v>8607</v>
      </c>
      <c r="B2526" s="21">
        <v>22487293</v>
      </c>
    </row>
    <row r="2527" spans="1:2" x14ac:dyDescent="0.25">
      <c r="A2527" s="20" t="s">
        <v>5664</v>
      </c>
      <c r="B2527" s="21">
        <v>27243721</v>
      </c>
    </row>
    <row r="2528" spans="1:2" x14ac:dyDescent="0.25">
      <c r="A2528" s="20" t="s">
        <v>5740</v>
      </c>
      <c r="B2528" s="21">
        <v>-13266274</v>
      </c>
    </row>
    <row r="2529" spans="1:2" x14ac:dyDescent="0.25">
      <c r="A2529" s="20" t="s">
        <v>5789</v>
      </c>
      <c r="B2529" s="21">
        <v>140863268</v>
      </c>
    </row>
    <row r="2530" spans="1:2" x14ac:dyDescent="0.25">
      <c r="A2530" s="20" t="s">
        <v>9357</v>
      </c>
      <c r="B2530" s="21">
        <v>12996000000</v>
      </c>
    </row>
    <row r="2531" spans="1:2" x14ac:dyDescent="0.25">
      <c r="A2531" s="20" t="s">
        <v>9353</v>
      </c>
      <c r="B2531" s="21">
        <v>-2712523</v>
      </c>
    </row>
    <row r="2532" spans="1:2" x14ac:dyDescent="0.25">
      <c r="A2532" s="20" t="s">
        <v>8840</v>
      </c>
      <c r="B2532" s="21">
        <v>23779955</v>
      </c>
    </row>
    <row r="2533" spans="1:2" x14ac:dyDescent="0.25">
      <c r="A2533" s="20" t="s">
        <v>9207</v>
      </c>
      <c r="B2533" s="21">
        <v>-5000000</v>
      </c>
    </row>
    <row r="2534" spans="1:2" x14ac:dyDescent="0.25">
      <c r="A2534" s="20" t="s">
        <v>8983</v>
      </c>
      <c r="B2534" s="21">
        <v>0</v>
      </c>
    </row>
    <row r="2535" spans="1:2" x14ac:dyDescent="0.25">
      <c r="A2535" s="20" t="s">
        <v>6901</v>
      </c>
      <c r="B2535" s="21">
        <v>11006503</v>
      </c>
    </row>
    <row r="2536" spans="1:2" x14ac:dyDescent="0.25">
      <c r="A2536" s="20" t="s">
        <v>9772</v>
      </c>
      <c r="B2536" s="21">
        <v>-2000000</v>
      </c>
    </row>
    <row r="2537" spans="1:2" x14ac:dyDescent="0.25">
      <c r="A2537" s="20" t="s">
        <v>9861</v>
      </c>
      <c r="B2537" s="21">
        <v>-278739</v>
      </c>
    </row>
    <row r="2538" spans="1:2" x14ac:dyDescent="0.25">
      <c r="A2538" s="20" t="s">
        <v>6033</v>
      </c>
      <c r="B2538" s="21">
        <v>-60326576</v>
      </c>
    </row>
    <row r="2539" spans="1:2" x14ac:dyDescent="0.25">
      <c r="A2539" s="20" t="s">
        <v>6525</v>
      </c>
      <c r="B2539" s="21">
        <v>-1894923</v>
      </c>
    </row>
    <row r="2540" spans="1:2" x14ac:dyDescent="0.25">
      <c r="A2540" s="20" t="s">
        <v>6657</v>
      </c>
      <c r="B2540" s="21">
        <v>-36439040</v>
      </c>
    </row>
    <row r="2541" spans="1:2" x14ac:dyDescent="0.25">
      <c r="A2541" s="20" t="s">
        <v>7410</v>
      </c>
      <c r="B2541" s="21">
        <v>49273505</v>
      </c>
    </row>
    <row r="2542" spans="1:2" x14ac:dyDescent="0.25">
      <c r="A2542" s="20" t="s">
        <v>9737</v>
      </c>
      <c r="B2542" s="21">
        <v>-569815</v>
      </c>
    </row>
    <row r="2543" spans="1:2" x14ac:dyDescent="0.25">
      <c r="A2543" s="20" t="s">
        <v>9222</v>
      </c>
      <c r="B2543" s="21">
        <v>22285953</v>
      </c>
    </row>
    <row r="2544" spans="1:2" x14ac:dyDescent="0.25">
      <c r="A2544" s="20" t="s">
        <v>8352</v>
      </c>
      <c r="B2544" s="21">
        <v>39343632</v>
      </c>
    </row>
    <row r="2545" spans="1:2" x14ac:dyDescent="0.25">
      <c r="A2545" s="20" t="s">
        <v>9779</v>
      </c>
      <c r="B2545" s="21">
        <v>-2000000</v>
      </c>
    </row>
    <row r="2546" spans="1:2" x14ac:dyDescent="0.25">
      <c r="A2546" s="20" t="s">
        <v>7297</v>
      </c>
      <c r="B2546" s="21">
        <v>15097652</v>
      </c>
    </row>
    <row r="2547" spans="1:2" x14ac:dyDescent="0.25">
      <c r="A2547" s="20" t="s">
        <v>7416</v>
      </c>
      <c r="B2547" s="21">
        <v>45625986</v>
      </c>
    </row>
    <row r="2548" spans="1:2" x14ac:dyDescent="0.25">
      <c r="A2548" s="20" t="s">
        <v>9429</v>
      </c>
      <c r="B2548" s="21">
        <v>-4000000</v>
      </c>
    </row>
    <row r="2549" spans="1:2" x14ac:dyDescent="0.25">
      <c r="A2549" s="20" t="s">
        <v>5733</v>
      </c>
      <c r="B2549" s="21">
        <v>-23839471</v>
      </c>
    </row>
    <row r="2550" spans="1:2" x14ac:dyDescent="0.25">
      <c r="A2550" s="20" t="s">
        <v>6854</v>
      </c>
      <c r="B2550" s="21">
        <v>-24922769</v>
      </c>
    </row>
    <row r="2551" spans="1:2" x14ac:dyDescent="0.25">
      <c r="A2551" s="20" t="s">
        <v>6491</v>
      </c>
      <c r="B2551" s="21">
        <v>41439400</v>
      </c>
    </row>
    <row r="2552" spans="1:2" x14ac:dyDescent="0.25">
      <c r="A2552" s="20" t="s">
        <v>7216</v>
      </c>
      <c r="B2552" s="21">
        <v>-16675758</v>
      </c>
    </row>
    <row r="2553" spans="1:2" x14ac:dyDescent="0.25">
      <c r="A2553" s="20" t="s">
        <v>9794</v>
      </c>
      <c r="B2553" s="21">
        <v>-479422</v>
      </c>
    </row>
    <row r="2554" spans="1:2" x14ac:dyDescent="0.25">
      <c r="A2554" s="20" t="s">
        <v>8141</v>
      </c>
      <c r="B2554" s="21">
        <v>21882551</v>
      </c>
    </row>
    <row r="2555" spans="1:2" x14ac:dyDescent="0.25">
      <c r="A2555" s="20" t="s">
        <v>10104</v>
      </c>
      <c r="B2555" s="21">
        <v>-564312</v>
      </c>
    </row>
    <row r="2556" spans="1:2" x14ac:dyDescent="0.25">
      <c r="A2556" s="20" t="s">
        <v>9226</v>
      </c>
      <c r="B2556" s="21">
        <v>2572742</v>
      </c>
    </row>
    <row r="2557" spans="1:2" x14ac:dyDescent="0.25">
      <c r="A2557" s="20" t="s">
        <v>7326</v>
      </c>
      <c r="B2557" s="21">
        <v>2508670</v>
      </c>
    </row>
    <row r="2558" spans="1:2" x14ac:dyDescent="0.25">
      <c r="A2558" s="20" t="s">
        <v>10265</v>
      </c>
      <c r="B2558" s="21">
        <v>-147562</v>
      </c>
    </row>
    <row r="2559" spans="1:2" x14ac:dyDescent="0.25">
      <c r="A2559" s="20" t="s">
        <v>7432</v>
      </c>
      <c r="B2559" s="21">
        <v>19455658</v>
      </c>
    </row>
    <row r="2560" spans="1:2" x14ac:dyDescent="0.25">
      <c r="A2560" s="20" t="s">
        <v>9421</v>
      </c>
      <c r="B2560" s="21">
        <v>0</v>
      </c>
    </row>
    <row r="2561" spans="1:2" x14ac:dyDescent="0.25">
      <c r="A2561" s="20" t="s">
        <v>6687</v>
      </c>
      <c r="B2561" s="21">
        <v>74006080</v>
      </c>
    </row>
    <row r="2562" spans="1:2" x14ac:dyDescent="0.25">
      <c r="A2562" s="20" t="s">
        <v>10289</v>
      </c>
      <c r="B2562" s="21">
        <v>41309</v>
      </c>
    </row>
    <row r="2563" spans="1:2" x14ac:dyDescent="0.25">
      <c r="A2563" s="20" t="s">
        <v>9103</v>
      </c>
      <c r="B2563" s="21">
        <v>-3974762</v>
      </c>
    </row>
    <row r="2564" spans="1:2" x14ac:dyDescent="0.25">
      <c r="A2564" s="20" t="s">
        <v>10195</v>
      </c>
      <c r="B2564" s="21">
        <v>0</v>
      </c>
    </row>
    <row r="2565" spans="1:2" x14ac:dyDescent="0.25">
      <c r="A2565" s="20" t="s">
        <v>5918</v>
      </c>
      <c r="B2565" s="21">
        <v>-25314641</v>
      </c>
    </row>
    <row r="2566" spans="1:2" x14ac:dyDescent="0.25">
      <c r="A2566" s="20" t="s">
        <v>6070</v>
      </c>
      <c r="B2566" s="21">
        <v>42698894</v>
      </c>
    </row>
    <row r="2567" spans="1:2" x14ac:dyDescent="0.25">
      <c r="A2567" s="20" t="s">
        <v>9805</v>
      </c>
      <c r="B2567" s="21">
        <v>1445366</v>
      </c>
    </row>
    <row r="2568" spans="1:2" x14ac:dyDescent="0.25">
      <c r="A2568" s="20" t="s">
        <v>9041</v>
      </c>
      <c r="B2568" s="21">
        <v>-826515</v>
      </c>
    </row>
    <row r="2569" spans="1:2" x14ac:dyDescent="0.25">
      <c r="A2569" s="20" t="s">
        <v>8170</v>
      </c>
      <c r="B2569" s="21">
        <v>7189039</v>
      </c>
    </row>
    <row r="2570" spans="1:2" x14ac:dyDescent="0.25">
      <c r="A2570" s="20" t="s">
        <v>9840</v>
      </c>
      <c r="B2570" s="21">
        <v>2592808</v>
      </c>
    </row>
    <row r="2571" spans="1:2" x14ac:dyDescent="0.25">
      <c r="A2571" s="20" t="s">
        <v>8742</v>
      </c>
      <c r="B2571" s="21">
        <v>-10000000</v>
      </c>
    </row>
    <row r="2572" spans="1:2" x14ac:dyDescent="0.25">
      <c r="A2572" s="20" t="s">
        <v>7554</v>
      </c>
      <c r="B2572" s="21">
        <v>1167270</v>
      </c>
    </row>
    <row r="2573" spans="1:2" x14ac:dyDescent="0.25">
      <c r="A2573" s="20" t="s">
        <v>5962</v>
      </c>
      <c r="B2573" s="21">
        <v>58307945</v>
      </c>
    </row>
    <row r="2574" spans="1:2" x14ac:dyDescent="0.25">
      <c r="A2574" s="20" t="s">
        <v>7371</v>
      </c>
      <c r="B2574" s="21">
        <v>19506619</v>
      </c>
    </row>
    <row r="2575" spans="1:2" x14ac:dyDescent="0.25">
      <c r="A2575" s="20" t="s">
        <v>8555</v>
      </c>
      <c r="B2575" s="21">
        <v>121383168864409</v>
      </c>
    </row>
    <row r="2576" spans="1:2" x14ac:dyDescent="0.25">
      <c r="A2576" s="20" t="s">
        <v>6911</v>
      </c>
      <c r="B2576" s="21">
        <v>-29500000</v>
      </c>
    </row>
    <row r="2577" spans="1:2" x14ac:dyDescent="0.25">
      <c r="A2577" s="20" t="s">
        <v>5774</v>
      </c>
      <c r="B2577" s="21">
        <v>-30978265</v>
      </c>
    </row>
    <row r="2578" spans="1:2" x14ac:dyDescent="0.25">
      <c r="A2578" s="20" t="s">
        <v>7935</v>
      </c>
      <c r="B2578" s="21">
        <v>5993605</v>
      </c>
    </row>
    <row r="2579" spans="1:2" x14ac:dyDescent="0.25">
      <c r="A2579" s="20" t="s">
        <v>10000</v>
      </c>
      <c r="B2579" s="21">
        <v>3122616</v>
      </c>
    </row>
    <row r="2580" spans="1:2" x14ac:dyDescent="0.25">
      <c r="A2580" s="20" t="s">
        <v>5936</v>
      </c>
      <c r="B2580" s="21">
        <v>98405771</v>
      </c>
    </row>
    <row r="2581" spans="1:2" x14ac:dyDescent="0.25">
      <c r="A2581" s="20" t="s">
        <v>5947</v>
      </c>
      <c r="B2581" s="21">
        <v>32144465</v>
      </c>
    </row>
    <row r="2582" spans="1:2" x14ac:dyDescent="0.25">
      <c r="A2582" s="20" t="s">
        <v>5793</v>
      </c>
      <c r="B2582" s="21">
        <v>15531634</v>
      </c>
    </row>
    <row r="2583" spans="1:2" x14ac:dyDescent="0.25">
      <c r="A2583" s="20" t="s">
        <v>6040</v>
      </c>
      <c r="B2583" s="21">
        <v>-20593594</v>
      </c>
    </row>
    <row r="2584" spans="1:2" x14ac:dyDescent="0.25">
      <c r="A2584" s="20" t="s">
        <v>9996</v>
      </c>
      <c r="B2584" s="21">
        <v>5355847</v>
      </c>
    </row>
    <row r="2585" spans="1:2" x14ac:dyDescent="0.25">
      <c r="A2585" s="20" t="s">
        <v>7321</v>
      </c>
      <c r="B2585" s="21">
        <v>40400000</v>
      </c>
    </row>
    <row r="2586" spans="1:2" x14ac:dyDescent="0.25">
      <c r="A2586" s="20" t="s">
        <v>9190</v>
      </c>
      <c r="B2586" s="21">
        <v>22689474</v>
      </c>
    </row>
    <row r="2587" spans="1:2" x14ac:dyDescent="0.25">
      <c r="A2587" s="20" t="s">
        <v>9244</v>
      </c>
      <c r="B2587" s="21">
        <v>-49971</v>
      </c>
    </row>
    <row r="2588" spans="1:2" x14ac:dyDescent="0.25">
      <c r="A2588" s="20" t="s">
        <v>8736</v>
      </c>
      <c r="B2588" s="21">
        <v>-9988165</v>
      </c>
    </row>
    <row r="2589" spans="1:2" x14ac:dyDescent="0.25">
      <c r="A2589" s="20" t="s">
        <v>8649</v>
      </c>
      <c r="B2589" s="21">
        <v>824921</v>
      </c>
    </row>
    <row r="2590" spans="1:2" x14ac:dyDescent="0.25">
      <c r="A2590" s="20" t="s">
        <v>6960</v>
      </c>
      <c r="B2590" s="21">
        <v>14474048</v>
      </c>
    </row>
    <row r="2591" spans="1:2" x14ac:dyDescent="0.25">
      <c r="A2591" s="20" t="s">
        <v>10259</v>
      </c>
      <c r="B2591" s="21">
        <v>-44648</v>
      </c>
    </row>
    <row r="2592" spans="1:2" x14ac:dyDescent="0.25">
      <c r="A2592" s="20" t="s">
        <v>7549</v>
      </c>
      <c r="B2592" s="21">
        <v>50608545</v>
      </c>
    </row>
    <row r="2593" spans="1:2" x14ac:dyDescent="0.25">
      <c r="A2593" s="20" t="s">
        <v>9566</v>
      </c>
      <c r="B2593" s="21">
        <v>-818710</v>
      </c>
    </row>
    <row r="2594" spans="1:2" x14ac:dyDescent="0.25">
      <c r="A2594" s="20" t="s">
        <v>6223</v>
      </c>
      <c r="B2594" s="21">
        <v>-48012713</v>
      </c>
    </row>
    <row r="2595" spans="1:2" x14ac:dyDescent="0.25">
      <c r="A2595" s="20" t="s">
        <v>8596</v>
      </c>
      <c r="B2595" s="21">
        <v>6800000</v>
      </c>
    </row>
    <row r="2596" spans="1:2" x14ac:dyDescent="0.25">
      <c r="A2596" s="20" t="s">
        <v>6134</v>
      </c>
      <c r="B2596" s="21">
        <v>28895417</v>
      </c>
    </row>
    <row r="2597" spans="1:2" x14ac:dyDescent="0.25">
      <c r="A2597" s="20" t="s">
        <v>6521</v>
      </c>
      <c r="B2597" s="21">
        <v>-11409500</v>
      </c>
    </row>
    <row r="2598" spans="1:2" x14ac:dyDescent="0.25">
      <c r="A2598" s="20" t="s">
        <v>8857</v>
      </c>
      <c r="B2598" s="21">
        <v>15800000</v>
      </c>
    </row>
    <row r="2599" spans="1:2" x14ac:dyDescent="0.25">
      <c r="A2599" s="20" t="s">
        <v>10446</v>
      </c>
      <c r="B2599" s="21">
        <v>0</v>
      </c>
    </row>
    <row r="2600" spans="1:2" x14ac:dyDescent="0.25">
      <c r="A2600" s="20" t="s">
        <v>8672</v>
      </c>
      <c r="B2600" s="21">
        <v>-11643257</v>
      </c>
    </row>
    <row r="2601" spans="1:2" x14ac:dyDescent="0.25">
      <c r="A2601" s="20" t="s">
        <v>10296</v>
      </c>
      <c r="B2601" s="21">
        <v>0</v>
      </c>
    </row>
    <row r="2602" spans="1:2" x14ac:dyDescent="0.25">
      <c r="A2602" s="20" t="s">
        <v>7541</v>
      </c>
      <c r="B2602" s="21">
        <v>-24282247</v>
      </c>
    </row>
    <row r="2603" spans="1:2" x14ac:dyDescent="0.25">
      <c r="A2603" s="20" t="s">
        <v>10073</v>
      </c>
      <c r="B2603" s="21">
        <v>8690000</v>
      </c>
    </row>
    <row r="2604" spans="1:2" x14ac:dyDescent="0.25">
      <c r="A2604" s="20" t="s">
        <v>10023</v>
      </c>
      <c r="B2604" s="21">
        <v>-855569</v>
      </c>
    </row>
    <row r="2605" spans="1:2" x14ac:dyDescent="0.25">
      <c r="A2605" s="20" t="s">
        <v>7240</v>
      </c>
      <c r="B2605" s="21">
        <v>-24700000</v>
      </c>
    </row>
    <row r="2606" spans="1:2" x14ac:dyDescent="0.25">
      <c r="A2606" s="20" t="s">
        <v>7279</v>
      </c>
      <c r="B2606" s="21">
        <v>26845943</v>
      </c>
    </row>
    <row r="2607" spans="1:2" x14ac:dyDescent="0.25">
      <c r="A2607" s="20" t="s">
        <v>9887</v>
      </c>
      <c r="B2607" s="21">
        <v>-1500000</v>
      </c>
    </row>
    <row r="2608" spans="1:2" x14ac:dyDescent="0.25">
      <c r="A2608" s="20" t="s">
        <v>9238</v>
      </c>
      <c r="B2608" s="21">
        <v>-5000000</v>
      </c>
    </row>
    <row r="2609" spans="1:2" x14ac:dyDescent="0.25">
      <c r="A2609" s="20" t="s">
        <v>10353</v>
      </c>
      <c r="B2609" s="21">
        <v>9257933</v>
      </c>
    </row>
    <row r="2610" spans="1:2" x14ac:dyDescent="0.25">
      <c r="A2610" s="20" t="s">
        <v>8490</v>
      </c>
      <c r="B2610" s="21">
        <v>-11451066</v>
      </c>
    </row>
    <row r="2611" spans="1:2" x14ac:dyDescent="0.25">
      <c r="A2611" s="20" t="s">
        <v>8191</v>
      </c>
      <c r="B2611" s="21">
        <v>-1233986</v>
      </c>
    </row>
    <row r="2612" spans="1:2" x14ac:dyDescent="0.25">
      <c r="A2612" s="20" t="s">
        <v>8640</v>
      </c>
      <c r="B2612" s="21">
        <v>18873374</v>
      </c>
    </row>
    <row r="2613" spans="1:2" x14ac:dyDescent="0.25">
      <c r="A2613" s="20" t="s">
        <v>9338</v>
      </c>
      <c r="B2613" s="21">
        <v>107600000</v>
      </c>
    </row>
    <row r="2614" spans="1:2" x14ac:dyDescent="0.25">
      <c r="A2614" s="20" t="s">
        <v>6704</v>
      </c>
      <c r="B2614" s="21">
        <v>-13595247</v>
      </c>
    </row>
    <row r="2615" spans="1:2" x14ac:dyDescent="0.25">
      <c r="A2615" s="20" t="s">
        <v>8433</v>
      </c>
      <c r="B2615" s="21">
        <v>19597131</v>
      </c>
    </row>
    <row r="2616" spans="1:2" x14ac:dyDescent="0.25">
      <c r="A2616" s="20" t="s">
        <v>7980</v>
      </c>
      <c r="B2616" s="21">
        <v>-11120689</v>
      </c>
    </row>
    <row r="2617" spans="1:2" x14ac:dyDescent="0.25">
      <c r="A2617" s="20" t="s">
        <v>7735</v>
      </c>
      <c r="B2617" s="21">
        <v>-123471</v>
      </c>
    </row>
    <row r="2618" spans="1:2" x14ac:dyDescent="0.25">
      <c r="A2618" s="20" t="s">
        <v>7790</v>
      </c>
      <c r="B2618" s="21">
        <v>-6608826</v>
      </c>
    </row>
    <row r="2619" spans="1:2" x14ac:dyDescent="0.25">
      <c r="A2619" s="20" t="s">
        <v>9799</v>
      </c>
      <c r="B2619" s="21">
        <v>-1381565</v>
      </c>
    </row>
    <row r="2620" spans="1:2" x14ac:dyDescent="0.25">
      <c r="A2620" s="20" t="s">
        <v>7200</v>
      </c>
      <c r="B2620" s="21">
        <v>-6790560</v>
      </c>
    </row>
    <row r="2621" spans="1:2" x14ac:dyDescent="0.25">
      <c r="A2621" s="20" t="s">
        <v>8242</v>
      </c>
      <c r="B2621" s="21">
        <v>-299897945</v>
      </c>
    </row>
    <row r="2622" spans="1:2" x14ac:dyDescent="0.25">
      <c r="A2622" s="20" t="s">
        <v>9303</v>
      </c>
      <c r="B2622" s="21">
        <v>-4021435</v>
      </c>
    </row>
    <row r="2623" spans="1:2" x14ac:dyDescent="0.25">
      <c r="A2623" s="20" t="s">
        <v>9100</v>
      </c>
      <c r="B2623" s="21">
        <v>-2726412</v>
      </c>
    </row>
    <row r="2624" spans="1:2" x14ac:dyDescent="0.25">
      <c r="A2624" s="20" t="s">
        <v>8802</v>
      </c>
      <c r="B2624" s="21">
        <v>-11386249</v>
      </c>
    </row>
    <row r="2625" spans="1:2" x14ac:dyDescent="0.25">
      <c r="A2625" s="20" t="s">
        <v>7365</v>
      </c>
      <c r="B2625" s="21">
        <v>36328680</v>
      </c>
    </row>
    <row r="2626" spans="1:2" x14ac:dyDescent="0.25">
      <c r="A2626" s="20" t="s">
        <v>9590</v>
      </c>
      <c r="B2626" s="21">
        <v>-3000000</v>
      </c>
    </row>
    <row r="2627" spans="1:2" x14ac:dyDescent="0.25">
      <c r="A2627" s="20" t="s">
        <v>5948</v>
      </c>
      <c r="B2627" s="21">
        <v>-696442</v>
      </c>
    </row>
    <row r="2628" spans="1:2" x14ac:dyDescent="0.25">
      <c r="A2628" s="20" t="s">
        <v>10385</v>
      </c>
      <c r="B2628" s="21">
        <v>0</v>
      </c>
    </row>
    <row r="2629" spans="1:2" x14ac:dyDescent="0.25">
      <c r="A2629" s="20" t="s">
        <v>10157</v>
      </c>
      <c r="B2629" s="21">
        <v>30000882</v>
      </c>
    </row>
    <row r="2630" spans="1:2" x14ac:dyDescent="0.25">
      <c r="A2630" s="20" t="s">
        <v>8387</v>
      </c>
      <c r="B2630" s="21">
        <v>-12588338</v>
      </c>
    </row>
    <row r="2631" spans="1:2" x14ac:dyDescent="0.25">
      <c r="A2631" s="20" t="s">
        <v>10335</v>
      </c>
      <c r="B2631" s="21">
        <v>0</v>
      </c>
    </row>
    <row r="2632" spans="1:2" x14ac:dyDescent="0.25">
      <c r="A2632" s="20" t="s">
        <v>9062</v>
      </c>
      <c r="B2632" s="21">
        <v>48800000</v>
      </c>
    </row>
    <row r="2633" spans="1:2" x14ac:dyDescent="0.25">
      <c r="A2633" s="20" t="s">
        <v>10011</v>
      </c>
      <c r="B2633" s="21">
        <v>-417976</v>
      </c>
    </row>
    <row r="2634" spans="1:2" x14ac:dyDescent="0.25">
      <c r="A2634" s="20" t="s">
        <v>7380</v>
      </c>
      <c r="B2634" s="21">
        <v>-25747235</v>
      </c>
    </row>
    <row r="2635" spans="1:2" x14ac:dyDescent="0.25">
      <c r="A2635" s="20" t="s">
        <v>7705</v>
      </c>
      <c r="B2635" s="21">
        <v>41573740</v>
      </c>
    </row>
    <row r="2636" spans="1:2" x14ac:dyDescent="0.25">
      <c r="A2636" s="20" t="s">
        <v>10166</v>
      </c>
      <c r="B2636" s="21">
        <v>1081331</v>
      </c>
    </row>
    <row r="2637" spans="1:2" x14ac:dyDescent="0.25">
      <c r="A2637" s="20" t="s">
        <v>8403</v>
      </c>
      <c r="B2637" s="21">
        <v>-14491311</v>
      </c>
    </row>
    <row r="2638" spans="1:2" x14ac:dyDescent="0.25">
      <c r="A2638" s="20" t="s">
        <v>6158</v>
      </c>
      <c r="B2638" s="21">
        <v>-56403089</v>
      </c>
    </row>
    <row r="2639" spans="1:2" x14ac:dyDescent="0.25">
      <c r="A2639" s="20" t="s">
        <v>9176</v>
      </c>
      <c r="B2639" s="21">
        <v>45820940</v>
      </c>
    </row>
    <row r="2640" spans="1:2" x14ac:dyDescent="0.25">
      <c r="A2640" s="20" t="s">
        <v>7314</v>
      </c>
      <c r="B2640" s="21">
        <v>-21001676</v>
      </c>
    </row>
    <row r="2641" spans="1:2" x14ac:dyDescent="0.25">
      <c r="A2641" s="20" t="s">
        <v>8289</v>
      </c>
      <c r="B2641" s="21">
        <v>6246959</v>
      </c>
    </row>
    <row r="2642" spans="1:2" x14ac:dyDescent="0.25">
      <c r="A2642" s="20" t="s">
        <v>9199</v>
      </c>
      <c r="B2642" s="21">
        <v>19809547</v>
      </c>
    </row>
    <row r="2643" spans="1:2" x14ac:dyDescent="0.25">
      <c r="A2643" s="20" t="s">
        <v>7619</v>
      </c>
      <c r="B2643" s="21">
        <v>3108216</v>
      </c>
    </row>
    <row r="2644" spans="1:2" x14ac:dyDescent="0.25">
      <c r="A2644" s="20" t="s">
        <v>8540</v>
      </c>
      <c r="B2644" s="21">
        <v>2903262</v>
      </c>
    </row>
    <row r="2645" spans="1:2" x14ac:dyDescent="0.25">
      <c r="A2645" s="20" t="s">
        <v>7102</v>
      </c>
      <c r="B2645" s="21">
        <v>56100000</v>
      </c>
    </row>
    <row r="2646" spans="1:2" x14ac:dyDescent="0.25">
      <c r="A2646" s="20" t="s">
        <v>7901</v>
      </c>
      <c r="B2646" s="21">
        <v>0</v>
      </c>
    </row>
    <row r="2647" spans="1:2" x14ac:dyDescent="0.25">
      <c r="A2647" s="20" t="s">
        <v>6587</v>
      </c>
      <c r="B2647" s="21">
        <v>-10660475</v>
      </c>
    </row>
    <row r="2648" spans="1:2" x14ac:dyDescent="0.25">
      <c r="A2648" s="20" t="s">
        <v>9263</v>
      </c>
      <c r="B2648" s="21">
        <v>-1601600000</v>
      </c>
    </row>
    <row r="2649" spans="1:2" x14ac:dyDescent="0.25">
      <c r="A2649" s="20" t="s">
        <v>9842</v>
      </c>
      <c r="B2649" s="21">
        <v>0</v>
      </c>
    </row>
    <row r="2650" spans="1:2" x14ac:dyDescent="0.25">
      <c r="A2650" s="20" t="s">
        <v>7644</v>
      </c>
      <c r="B2650" s="21">
        <v>-10673164</v>
      </c>
    </row>
    <row r="2651" spans="1:2" x14ac:dyDescent="0.25">
      <c r="A2651" s="20" t="s">
        <v>6520</v>
      </c>
      <c r="B2651" s="21">
        <v>-9094723</v>
      </c>
    </row>
    <row r="2652" spans="1:2" x14ac:dyDescent="0.25">
      <c r="A2652" s="20" t="s">
        <v>6490</v>
      </c>
      <c r="B2652" s="21">
        <v>17823573</v>
      </c>
    </row>
    <row r="2653" spans="1:2" x14ac:dyDescent="0.25">
      <c r="A2653" s="20" t="s">
        <v>6568</v>
      </c>
      <c r="B2653" s="21">
        <v>0</v>
      </c>
    </row>
    <row r="2654" spans="1:2" x14ac:dyDescent="0.25">
      <c r="A2654" s="20" t="s">
        <v>8932</v>
      </c>
      <c r="B2654" s="21">
        <v>-7500000</v>
      </c>
    </row>
    <row r="2655" spans="1:2" x14ac:dyDescent="0.25">
      <c r="A2655" s="20" t="s">
        <v>8978</v>
      </c>
      <c r="B2655" s="21">
        <v>292175</v>
      </c>
    </row>
    <row r="2656" spans="1:2" x14ac:dyDescent="0.25">
      <c r="A2656" s="20" t="s">
        <v>8658</v>
      </c>
      <c r="B2656" s="21">
        <v>-2436330</v>
      </c>
    </row>
    <row r="2657" spans="1:2" x14ac:dyDescent="0.25">
      <c r="A2657" s="20" t="s">
        <v>5978</v>
      </c>
      <c r="B2657" s="21">
        <v>75019340</v>
      </c>
    </row>
    <row r="2658" spans="1:2" x14ac:dyDescent="0.25">
      <c r="A2658" s="20" t="s">
        <v>10376</v>
      </c>
      <c r="B2658" s="21">
        <v>2900000</v>
      </c>
    </row>
    <row r="2659" spans="1:2" x14ac:dyDescent="0.25">
      <c r="A2659" s="20" t="s">
        <v>8698</v>
      </c>
      <c r="B2659" s="21">
        <v>-8988946</v>
      </c>
    </row>
    <row r="2660" spans="1:2" x14ac:dyDescent="0.25">
      <c r="A2660" s="20" t="s">
        <v>5580</v>
      </c>
      <c r="B2660" s="21">
        <v>396132434261776</v>
      </c>
    </row>
    <row r="2661" spans="1:2" x14ac:dyDescent="0.25">
      <c r="A2661" s="20" t="s">
        <v>7162</v>
      </c>
      <c r="B2661" s="21">
        <v>23680848</v>
      </c>
    </row>
    <row r="2662" spans="1:2" x14ac:dyDescent="0.25">
      <c r="A2662" s="20" t="s">
        <v>9348</v>
      </c>
      <c r="B2662" s="21">
        <v>-149800772</v>
      </c>
    </row>
    <row r="2663" spans="1:2" x14ac:dyDescent="0.25">
      <c r="A2663" s="20" t="s">
        <v>5594</v>
      </c>
      <c r="B2663" s="21">
        <v>-88214518</v>
      </c>
    </row>
    <row r="2664" spans="1:2" x14ac:dyDescent="0.25">
      <c r="A2664" s="20" t="s">
        <v>6403</v>
      </c>
      <c r="B2664" s="21">
        <v>21137505</v>
      </c>
    </row>
    <row r="2665" spans="1:2" x14ac:dyDescent="0.25">
      <c r="A2665" s="20" t="s">
        <v>7373</v>
      </c>
      <c r="B2665" s="21">
        <v>23874933</v>
      </c>
    </row>
    <row r="2666" spans="1:2" x14ac:dyDescent="0.25">
      <c r="A2666" s="20" t="s">
        <v>7726</v>
      </c>
      <c r="B2666" s="21">
        <v>-20000000</v>
      </c>
    </row>
    <row r="2667" spans="1:2" x14ac:dyDescent="0.25">
      <c r="A2667" s="20" t="s">
        <v>9016</v>
      </c>
      <c r="B2667" s="21">
        <v>34500000</v>
      </c>
    </row>
    <row r="2668" spans="1:2" x14ac:dyDescent="0.25">
      <c r="A2668" s="20" t="s">
        <v>10016</v>
      </c>
      <c r="B2668" s="21">
        <v>750100</v>
      </c>
    </row>
    <row r="2669" spans="1:2" x14ac:dyDescent="0.25">
      <c r="A2669" s="20" t="s">
        <v>5686</v>
      </c>
      <c r="B2669" s="21">
        <v>-1.5222712729252751E+24</v>
      </c>
    </row>
    <row r="2670" spans="1:2" x14ac:dyDescent="0.25">
      <c r="A2670" s="20" t="s">
        <v>8256</v>
      </c>
      <c r="B2670" s="21">
        <v>-15000000</v>
      </c>
    </row>
    <row r="2671" spans="1:2" x14ac:dyDescent="0.25">
      <c r="A2671" s="20" t="s">
        <v>10098</v>
      </c>
      <c r="B2671" s="21">
        <v>9950</v>
      </c>
    </row>
    <row r="2672" spans="1:2" x14ac:dyDescent="0.25">
      <c r="A2672" s="20" t="s">
        <v>6840</v>
      </c>
      <c r="B2672" s="21">
        <v>-22673938</v>
      </c>
    </row>
    <row r="2673" spans="1:2" x14ac:dyDescent="0.25">
      <c r="A2673" s="20" t="s">
        <v>6576</v>
      </c>
      <c r="B2673" s="21">
        <v>47308367</v>
      </c>
    </row>
    <row r="2674" spans="1:2" x14ac:dyDescent="0.25">
      <c r="A2674" s="20" t="s">
        <v>8059</v>
      </c>
      <c r="B2674" s="21">
        <v>24123143</v>
      </c>
    </row>
    <row r="2675" spans="1:2" x14ac:dyDescent="0.25">
      <c r="A2675" s="20" t="s">
        <v>7776</v>
      </c>
      <c r="B2675" s="21">
        <v>-4287928</v>
      </c>
    </row>
    <row r="2676" spans="1:2" x14ac:dyDescent="0.25">
      <c r="A2676" s="20" t="s">
        <v>8451</v>
      </c>
      <c r="B2676" s="21">
        <v>19990064</v>
      </c>
    </row>
    <row r="2677" spans="1:2" x14ac:dyDescent="0.25">
      <c r="A2677" s="20" t="s">
        <v>9513</v>
      </c>
      <c r="B2677" s="21">
        <v>81749884</v>
      </c>
    </row>
    <row r="2678" spans="1:2" x14ac:dyDescent="0.25">
      <c r="A2678" s="20" t="s">
        <v>9175</v>
      </c>
      <c r="B2678" s="21">
        <v>99007828</v>
      </c>
    </row>
    <row r="2679" spans="1:2" x14ac:dyDescent="0.25">
      <c r="A2679" s="20" t="s">
        <v>9179</v>
      </c>
      <c r="B2679" s="21">
        <v>48884821</v>
      </c>
    </row>
    <row r="2680" spans="1:2" x14ac:dyDescent="0.25">
      <c r="A2680" s="20" t="s">
        <v>9185</v>
      </c>
      <c r="B2680" s="21">
        <v>27453345</v>
      </c>
    </row>
    <row r="2681" spans="1:2" x14ac:dyDescent="0.25">
      <c r="A2681" s="20" t="s">
        <v>10221</v>
      </c>
      <c r="B2681" s="21">
        <v>107902283</v>
      </c>
    </row>
    <row r="2682" spans="1:2" x14ac:dyDescent="0.25">
      <c r="A2682" s="20" t="s">
        <v>6286</v>
      </c>
      <c r="B2682" s="21">
        <v>-4005443</v>
      </c>
    </row>
    <row r="2683" spans="1:2" x14ac:dyDescent="0.25">
      <c r="A2683" s="20" t="s">
        <v>7415</v>
      </c>
      <c r="B2683" s="21">
        <v>52264926</v>
      </c>
    </row>
    <row r="2684" spans="1:2" x14ac:dyDescent="0.25">
      <c r="A2684" s="20" t="s">
        <v>8372</v>
      </c>
      <c r="B2684" s="21">
        <v>-8142624</v>
      </c>
    </row>
    <row r="2685" spans="1:2" x14ac:dyDescent="0.25">
      <c r="A2685" s="20" t="s">
        <v>7006</v>
      </c>
      <c r="B2685" s="21">
        <v>-17390018</v>
      </c>
    </row>
    <row r="2686" spans="1:2" x14ac:dyDescent="0.25">
      <c r="A2686" s="20" t="s">
        <v>8739</v>
      </c>
      <c r="B2686" s="21">
        <v>-10000000</v>
      </c>
    </row>
    <row r="2687" spans="1:2" x14ac:dyDescent="0.25">
      <c r="A2687" s="20" t="s">
        <v>9255</v>
      </c>
      <c r="B2687" s="21">
        <v>-4703335</v>
      </c>
    </row>
    <row r="2688" spans="1:2" x14ac:dyDescent="0.25">
      <c r="A2688" s="20" t="s">
        <v>7830</v>
      </c>
      <c r="B2688" s="21">
        <v>-20000000</v>
      </c>
    </row>
    <row r="2689" spans="1:2" x14ac:dyDescent="0.25">
      <c r="A2689" s="20" t="s">
        <v>9302</v>
      </c>
      <c r="B2689" s="21">
        <v>-4638783</v>
      </c>
    </row>
    <row r="2690" spans="1:2" x14ac:dyDescent="0.25">
      <c r="A2690" s="20" t="s">
        <v>6466</v>
      </c>
      <c r="B2690" s="21">
        <v>85014968</v>
      </c>
    </row>
    <row r="2691" spans="1:2" x14ac:dyDescent="0.25">
      <c r="A2691" s="20" t="s">
        <v>8899</v>
      </c>
      <c r="B2691" s="21">
        <v>-7891338</v>
      </c>
    </row>
    <row r="2692" spans="1:2" x14ac:dyDescent="0.25">
      <c r="A2692" s="20" t="s">
        <v>6615</v>
      </c>
      <c r="B2692" s="21">
        <v>38287363</v>
      </c>
    </row>
    <row r="2693" spans="1:2" x14ac:dyDescent="0.25">
      <c r="A2693" s="20" t="s">
        <v>8432</v>
      </c>
      <c r="B2693" s="21">
        <v>-12000000</v>
      </c>
    </row>
    <row r="2694" spans="1:2" x14ac:dyDescent="0.25">
      <c r="A2694" s="20" t="s">
        <v>6880</v>
      </c>
      <c r="B2694" s="21">
        <v>41038190</v>
      </c>
    </row>
    <row r="2695" spans="1:2" x14ac:dyDescent="0.25">
      <c r="A2695" s="20" t="s">
        <v>7357</v>
      </c>
      <c r="B2695" s="21">
        <v>-5180871</v>
      </c>
    </row>
    <row r="2696" spans="1:2" x14ac:dyDescent="0.25">
      <c r="A2696" s="20" t="s">
        <v>6785</v>
      </c>
      <c r="B2696" s="21">
        <v>-2628615</v>
      </c>
    </row>
    <row r="2697" spans="1:2" x14ac:dyDescent="0.25">
      <c r="A2697" s="20" t="s">
        <v>6794</v>
      </c>
      <c r="B2697" s="21">
        <v>-6491078</v>
      </c>
    </row>
    <row r="2698" spans="1:2" x14ac:dyDescent="0.25">
      <c r="A2698" s="20" t="s">
        <v>6480</v>
      </c>
      <c r="B2698" s="21">
        <v>31517441</v>
      </c>
    </row>
    <row r="2699" spans="1:2" x14ac:dyDescent="0.25">
      <c r="A2699" s="20" t="s">
        <v>6288</v>
      </c>
      <c r="B2699" s="21">
        <v>-6210687</v>
      </c>
    </row>
    <row r="2700" spans="1:2" x14ac:dyDescent="0.25">
      <c r="A2700" s="20" t="s">
        <v>8787</v>
      </c>
      <c r="B2700" s="21">
        <v>-3649226</v>
      </c>
    </row>
    <row r="2701" spans="1:2" x14ac:dyDescent="0.25">
      <c r="A2701" s="20" t="s">
        <v>10389</v>
      </c>
      <c r="B2701" s="21">
        <v>-70000</v>
      </c>
    </row>
    <row r="2702" spans="1:2" x14ac:dyDescent="0.25">
      <c r="A2702" s="20" t="s">
        <v>8683</v>
      </c>
      <c r="B2702" s="21">
        <v>-8944346</v>
      </c>
    </row>
    <row r="2703" spans="1:2" x14ac:dyDescent="0.25">
      <c r="A2703" s="20" t="s">
        <v>5653</v>
      </c>
      <c r="B2703" s="21">
        <v>58539855</v>
      </c>
    </row>
    <row r="2704" spans="1:2" x14ac:dyDescent="0.25">
      <c r="A2704" s="20" t="s">
        <v>8215</v>
      </c>
      <c r="B2704" s="21">
        <v>-5876166</v>
      </c>
    </row>
    <row r="2705" spans="1:2" x14ac:dyDescent="0.25">
      <c r="A2705" s="20" t="s">
        <v>7926</v>
      </c>
      <c r="B2705" s="21">
        <v>23382841</v>
      </c>
    </row>
    <row r="2706" spans="1:2" x14ac:dyDescent="0.25">
      <c r="A2706" s="20" t="s">
        <v>5723</v>
      </c>
      <c r="B2706" s="21">
        <v>-48651080</v>
      </c>
    </row>
    <row r="2707" spans="1:2" x14ac:dyDescent="0.25">
      <c r="A2707" s="20" t="s">
        <v>10379</v>
      </c>
      <c r="B2707" s="21">
        <v>-100000</v>
      </c>
    </row>
    <row r="2708" spans="1:2" x14ac:dyDescent="0.25">
      <c r="A2708" s="20" t="s">
        <v>7854</v>
      </c>
      <c r="B2708" s="21">
        <v>-21878028</v>
      </c>
    </row>
    <row r="2709" spans="1:2" x14ac:dyDescent="0.25">
      <c r="A2709" s="20" t="s">
        <v>7816</v>
      </c>
      <c r="B2709" s="21">
        <v>0</v>
      </c>
    </row>
    <row r="2710" spans="1:2" x14ac:dyDescent="0.25">
      <c r="A2710" s="20" t="s">
        <v>5889</v>
      </c>
      <c r="B2710" s="21">
        <v>-6238280</v>
      </c>
    </row>
    <row r="2711" spans="1:2" x14ac:dyDescent="0.25">
      <c r="A2711" s="20" t="s">
        <v>5916</v>
      </c>
      <c r="B2711" s="21">
        <v>-21441338</v>
      </c>
    </row>
    <row r="2712" spans="1:2" x14ac:dyDescent="0.25">
      <c r="A2712" s="20" t="s">
        <v>10351</v>
      </c>
      <c r="B2712" s="21">
        <v>-200000</v>
      </c>
    </row>
    <row r="2713" spans="1:2" x14ac:dyDescent="0.25">
      <c r="A2713" s="20" t="s">
        <v>6228</v>
      </c>
      <c r="B2713" s="21">
        <v>-47791061</v>
      </c>
    </row>
    <row r="2714" spans="1:2" x14ac:dyDescent="0.25">
      <c r="A2714" s="20" t="s">
        <v>9028</v>
      </c>
      <c r="B2714" s="21">
        <v>828</v>
      </c>
    </row>
    <row r="2715" spans="1:2" x14ac:dyDescent="0.25">
      <c r="A2715" s="20" t="s">
        <v>8936</v>
      </c>
      <c r="B2715" s="21">
        <v>-2856597</v>
      </c>
    </row>
    <row r="2716" spans="1:2" x14ac:dyDescent="0.25">
      <c r="A2716" s="20" t="s">
        <v>8510</v>
      </c>
      <c r="B2716" s="21">
        <v>45969179</v>
      </c>
    </row>
    <row r="2717" spans="1:2" x14ac:dyDescent="0.25">
      <c r="A2717" s="20" t="s">
        <v>8617</v>
      </c>
      <c r="B2717" s="21">
        <v>-65000000</v>
      </c>
    </row>
    <row r="2718" spans="1:2" x14ac:dyDescent="0.25">
      <c r="A2718" s="20" t="s">
        <v>9545</v>
      </c>
      <c r="B2718" s="21">
        <v>4282851</v>
      </c>
    </row>
    <row r="2719" spans="1:2" x14ac:dyDescent="0.25">
      <c r="A2719" s="20" t="s">
        <v>9542</v>
      </c>
      <c r="B2719" s="21">
        <v>4059537</v>
      </c>
    </row>
    <row r="2720" spans="1:2" x14ac:dyDescent="0.25">
      <c r="A2720" s="20" t="s">
        <v>7068</v>
      </c>
      <c r="B2720" s="21">
        <v>72632573</v>
      </c>
    </row>
    <row r="2721" spans="1:2" x14ac:dyDescent="0.25">
      <c r="A2721" s="20" t="s">
        <v>8078</v>
      </c>
      <c r="B2721" s="21">
        <v>51324422</v>
      </c>
    </row>
    <row r="2722" spans="1:2" x14ac:dyDescent="0.25">
      <c r="A2722" s="20" t="s">
        <v>8447</v>
      </c>
      <c r="B2722" s="21">
        <v>25707719</v>
      </c>
    </row>
    <row r="2723" spans="1:2" x14ac:dyDescent="0.25">
      <c r="A2723" s="20" t="s">
        <v>8527</v>
      </c>
      <c r="B2723" s="21">
        <v>33563158</v>
      </c>
    </row>
    <row r="2724" spans="1:2" x14ac:dyDescent="0.25">
      <c r="A2724" s="20" t="s">
        <v>10390</v>
      </c>
      <c r="B2724" s="21">
        <v>3156970</v>
      </c>
    </row>
    <row r="2725" spans="1:2" x14ac:dyDescent="0.25">
      <c r="A2725" s="20" t="s">
        <v>10257</v>
      </c>
      <c r="B2725" s="21">
        <v>2060184</v>
      </c>
    </row>
    <row r="2726" spans="1:2" x14ac:dyDescent="0.25">
      <c r="A2726" s="20" t="s">
        <v>10262</v>
      </c>
      <c r="B2726" s="21">
        <v>-300000</v>
      </c>
    </row>
    <row r="2727" spans="1:2" x14ac:dyDescent="0.25">
      <c r="A2727" s="20" t="s">
        <v>7363</v>
      </c>
      <c r="B2727" s="21">
        <v>60341380</v>
      </c>
    </row>
    <row r="2728" spans="1:2" x14ac:dyDescent="0.25">
      <c r="A2728" s="20" t="s">
        <v>10441</v>
      </c>
      <c r="B2728" s="21">
        <v>170483</v>
      </c>
    </row>
    <row r="2729" spans="1:2" x14ac:dyDescent="0.25">
      <c r="A2729" s="20" t="s">
        <v>10426</v>
      </c>
      <c r="B2729" s="21">
        <v>-18769</v>
      </c>
    </row>
    <row r="2730" spans="1:2" x14ac:dyDescent="0.25">
      <c r="A2730" s="20" t="s">
        <v>9944</v>
      </c>
      <c r="B2730" s="21">
        <v>-1175216</v>
      </c>
    </row>
    <row r="2731" spans="1:2" x14ac:dyDescent="0.25">
      <c r="A2731" s="20" t="s">
        <v>6675</v>
      </c>
      <c r="B2731" s="21">
        <v>81700000</v>
      </c>
    </row>
    <row r="2732" spans="1:2" x14ac:dyDescent="0.25">
      <c r="A2732" s="20" t="s">
        <v>7564</v>
      </c>
      <c r="B2732" s="21">
        <v>1003072</v>
      </c>
    </row>
    <row r="2733" spans="1:2" x14ac:dyDescent="0.25">
      <c r="A2733" s="20" t="s">
        <v>6570</v>
      </c>
      <c r="B2733" s="21">
        <v>7994115</v>
      </c>
    </row>
    <row r="2734" spans="1:2" x14ac:dyDescent="0.25">
      <c r="A2734" s="20" t="s">
        <v>5543</v>
      </c>
      <c r="B2734" s="21">
        <v>9404152</v>
      </c>
    </row>
    <row r="2735" spans="1:2" x14ac:dyDescent="0.25">
      <c r="A2735" s="20" t="s">
        <v>5555</v>
      </c>
      <c r="B2735" s="21">
        <v>198032628</v>
      </c>
    </row>
    <row r="2736" spans="1:2" x14ac:dyDescent="0.25">
      <c r="A2736" s="20" t="s">
        <v>5560</v>
      </c>
      <c r="B2736" s="21">
        <v>-8936125</v>
      </c>
    </row>
    <row r="2737" spans="1:2" x14ac:dyDescent="0.25">
      <c r="A2737" s="20" t="s">
        <v>5744</v>
      </c>
      <c r="B2737" s="21">
        <v>165388685</v>
      </c>
    </row>
    <row r="2738" spans="1:2" x14ac:dyDescent="0.25">
      <c r="A2738" s="20" t="s">
        <v>7578</v>
      </c>
      <c r="B2738" s="21">
        <v>16235088</v>
      </c>
    </row>
    <row r="2739" spans="1:2" x14ac:dyDescent="0.25">
      <c r="A2739" s="20" t="s">
        <v>7260</v>
      </c>
      <c r="B2739" s="21">
        <v>154436380</v>
      </c>
    </row>
    <row r="2740" spans="1:2" x14ac:dyDescent="0.25">
      <c r="A2740" s="20" t="s">
        <v>8016</v>
      </c>
      <c r="B2740" s="21">
        <v>47998368</v>
      </c>
    </row>
    <row r="2741" spans="1:2" x14ac:dyDescent="0.25">
      <c r="A2741" s="20" t="s">
        <v>5910</v>
      </c>
      <c r="B2741" s="21">
        <v>-9252415</v>
      </c>
    </row>
    <row r="2742" spans="1:2" x14ac:dyDescent="0.25">
      <c r="A2742" s="20" t="s">
        <v>6311</v>
      </c>
      <c r="B2742" s="21">
        <v>-27805940</v>
      </c>
    </row>
    <row r="2743" spans="1:2" x14ac:dyDescent="0.25">
      <c r="A2743" s="20" t="s">
        <v>5826</v>
      </c>
      <c r="B2743" s="21">
        <v>6401878537827600</v>
      </c>
    </row>
    <row r="2744" spans="1:2" x14ac:dyDescent="0.25">
      <c r="A2744" s="20" t="s">
        <v>8749</v>
      </c>
      <c r="B2744" s="21">
        <v>-10000000</v>
      </c>
    </row>
    <row r="2745" spans="1:2" x14ac:dyDescent="0.25">
      <c r="A2745" s="20" t="s">
        <v>9058</v>
      </c>
      <c r="B2745" s="21">
        <v>131963328</v>
      </c>
    </row>
    <row r="2746" spans="1:2" x14ac:dyDescent="0.25">
      <c r="A2746" s="20" t="s">
        <v>7562</v>
      </c>
      <c r="B2746" s="21">
        <v>-15572796</v>
      </c>
    </row>
    <row r="2747" spans="1:2" x14ac:dyDescent="0.25">
      <c r="A2747" s="20" t="s">
        <v>7048</v>
      </c>
      <c r="B2747" s="21">
        <v>-21898858</v>
      </c>
    </row>
    <row r="2748" spans="1:2" x14ac:dyDescent="0.25">
      <c r="A2748" s="20" t="s">
        <v>9553</v>
      </c>
      <c r="B2748" s="21">
        <v>4033268</v>
      </c>
    </row>
    <row r="2749" spans="1:2" x14ac:dyDescent="0.25">
      <c r="A2749" s="20" t="s">
        <v>9766</v>
      </c>
      <c r="B2749" s="21">
        <v>2843</v>
      </c>
    </row>
    <row r="2750" spans="1:2" x14ac:dyDescent="0.25">
      <c r="A2750" s="20" t="s">
        <v>6372</v>
      </c>
      <c r="B2750" s="21">
        <v>86600000</v>
      </c>
    </row>
    <row r="2751" spans="1:2" x14ac:dyDescent="0.25">
      <c r="A2751" s="20" t="s">
        <v>9603</v>
      </c>
      <c r="B2751" s="21">
        <v>-2900000</v>
      </c>
    </row>
    <row r="2752" spans="1:2" x14ac:dyDescent="0.25">
      <c r="A2752" s="20" t="s">
        <v>8282</v>
      </c>
      <c r="B2752" s="21">
        <v>13515786</v>
      </c>
    </row>
    <row r="2753" spans="1:2" x14ac:dyDescent="0.25">
      <c r="A2753" s="20" t="s">
        <v>9594</v>
      </c>
      <c r="B2753" s="21">
        <v>-3000000</v>
      </c>
    </row>
    <row r="2754" spans="1:2" x14ac:dyDescent="0.25">
      <c r="A2754" s="20" t="s">
        <v>5856</v>
      </c>
      <c r="B2754" s="21">
        <v>5810674138817284</v>
      </c>
    </row>
    <row r="2755" spans="1:2" x14ac:dyDescent="0.25">
      <c r="A2755" s="20" t="s">
        <v>9525</v>
      </c>
      <c r="B2755" s="21">
        <v>-16000000</v>
      </c>
    </row>
    <row r="2756" spans="1:2" x14ac:dyDescent="0.25">
      <c r="A2756" s="20" t="s">
        <v>8716</v>
      </c>
      <c r="B2756" s="21">
        <v>-6073753</v>
      </c>
    </row>
    <row r="2757" spans="1:2" x14ac:dyDescent="0.25">
      <c r="A2757" s="20" t="s">
        <v>9312</v>
      </c>
      <c r="B2757" s="21">
        <v>76700000</v>
      </c>
    </row>
    <row r="2758" spans="1:2" x14ac:dyDescent="0.25">
      <c r="A2758" s="20" t="s">
        <v>8812</v>
      </c>
      <c r="B2758" s="21">
        <v>171320</v>
      </c>
    </row>
    <row r="2759" spans="1:2" x14ac:dyDescent="0.25">
      <c r="A2759" s="20" t="s">
        <v>9086</v>
      </c>
      <c r="B2759" s="21">
        <v>2596914</v>
      </c>
    </row>
    <row r="2760" spans="1:2" x14ac:dyDescent="0.25">
      <c r="A2760" s="20" t="s">
        <v>8751</v>
      </c>
      <c r="B2760" s="21">
        <v>3614488</v>
      </c>
    </row>
    <row r="2761" spans="1:2" x14ac:dyDescent="0.25">
      <c r="A2761" s="20" t="s">
        <v>6967</v>
      </c>
      <c r="B2761" s="21">
        <v>4342810000000000</v>
      </c>
    </row>
    <row r="2762" spans="1:2" x14ac:dyDescent="0.25">
      <c r="A2762" s="20" t="s">
        <v>6042</v>
      </c>
      <c r="B2762" s="21">
        <v>-56780252</v>
      </c>
    </row>
    <row r="2763" spans="1:2" x14ac:dyDescent="0.25">
      <c r="A2763" s="20" t="s">
        <v>9880</v>
      </c>
      <c r="B2763" s="21">
        <v>-1496522</v>
      </c>
    </row>
    <row r="2764" spans="1:2" x14ac:dyDescent="0.25">
      <c r="A2764" s="20" t="s">
        <v>7044</v>
      </c>
      <c r="B2764" s="21">
        <v>-18918217</v>
      </c>
    </row>
    <row r="2765" spans="1:2" x14ac:dyDescent="0.25">
      <c r="A2765" s="20" t="s">
        <v>7769</v>
      </c>
      <c r="B2765" s="21">
        <v>-1918374</v>
      </c>
    </row>
    <row r="2766" spans="1:2" x14ac:dyDescent="0.25">
      <c r="A2766" s="20" t="s">
        <v>9400</v>
      </c>
      <c r="B2766" s="21">
        <v>-3437941</v>
      </c>
    </row>
    <row r="2767" spans="1:2" x14ac:dyDescent="0.25">
      <c r="A2767" s="20" t="s">
        <v>9466</v>
      </c>
      <c r="B2767" s="21">
        <v>293258</v>
      </c>
    </row>
    <row r="2768" spans="1:2" x14ac:dyDescent="0.25">
      <c r="A2768" s="20" t="s">
        <v>9355</v>
      </c>
      <c r="B2768" s="21">
        <v>101500000</v>
      </c>
    </row>
    <row r="2769" spans="1:2" x14ac:dyDescent="0.25">
      <c r="A2769" s="20" t="s">
        <v>5647</v>
      </c>
      <c r="B2769" s="21">
        <v>-99344497</v>
      </c>
    </row>
    <row r="2770" spans="1:2" x14ac:dyDescent="0.25">
      <c r="A2770" s="20" t="s">
        <v>8217</v>
      </c>
      <c r="B2770" s="21">
        <v>-8626307</v>
      </c>
    </row>
    <row r="2771" spans="1:2" x14ac:dyDescent="0.25">
      <c r="A2771" s="20" t="s">
        <v>10212</v>
      </c>
      <c r="B2771" s="21">
        <v>-477000</v>
      </c>
    </row>
    <row r="2772" spans="1:2" x14ac:dyDescent="0.25">
      <c r="A2772" s="20" t="s">
        <v>8943</v>
      </c>
      <c r="B2772" s="21">
        <v>-7500000</v>
      </c>
    </row>
    <row r="2773" spans="1:2" x14ac:dyDescent="0.25">
      <c r="A2773" s="20" t="s">
        <v>6300</v>
      </c>
      <c r="B2773" s="21">
        <v>-1388796</v>
      </c>
    </row>
    <row r="2774" spans="1:2" x14ac:dyDescent="0.25">
      <c r="A2774" s="20" t="s">
        <v>8878</v>
      </c>
      <c r="B2774" s="21">
        <v>0</v>
      </c>
    </row>
    <row r="2775" spans="1:2" x14ac:dyDescent="0.25">
      <c r="A2775" s="20" t="s">
        <v>6886</v>
      </c>
      <c r="B2775" s="21">
        <v>1409023290967681</v>
      </c>
    </row>
    <row r="2776" spans="1:2" x14ac:dyDescent="0.25">
      <c r="A2776" s="20" t="s">
        <v>6984</v>
      </c>
      <c r="B2776" s="21">
        <v>-4330587</v>
      </c>
    </row>
    <row r="2777" spans="1:2" x14ac:dyDescent="0.25">
      <c r="A2777" s="20" t="s">
        <v>7919</v>
      </c>
      <c r="B2777" s="21">
        <v>44735548</v>
      </c>
    </row>
    <row r="2778" spans="1:2" x14ac:dyDescent="0.25">
      <c r="A2778" s="20" t="s">
        <v>6769</v>
      </c>
      <c r="B2778" s="21">
        <v>12000688</v>
      </c>
    </row>
    <row r="2779" spans="1:2" x14ac:dyDescent="0.25">
      <c r="A2779" s="20" t="s">
        <v>8887</v>
      </c>
      <c r="B2779" s="21">
        <v>-7467810</v>
      </c>
    </row>
    <row r="2780" spans="1:2" x14ac:dyDescent="0.25">
      <c r="A2780" s="20" t="s">
        <v>7003</v>
      </c>
      <c r="B2780" s="21">
        <v>-14724554</v>
      </c>
    </row>
    <row r="2781" spans="1:2" x14ac:dyDescent="0.25">
      <c r="A2781" s="20" t="s">
        <v>7703</v>
      </c>
      <c r="B2781" s="21">
        <v>27852604</v>
      </c>
    </row>
    <row r="2782" spans="1:2" x14ac:dyDescent="0.25">
      <c r="A2782" s="20" t="s">
        <v>8266</v>
      </c>
      <c r="B2782" s="21">
        <v>164406268</v>
      </c>
    </row>
    <row r="2783" spans="1:2" x14ac:dyDescent="0.25">
      <c r="A2783" s="20" t="s">
        <v>7302</v>
      </c>
      <c r="B2783" s="21">
        <v>10372662</v>
      </c>
    </row>
    <row r="2784" spans="1:2" x14ac:dyDescent="0.25">
      <c r="A2784" s="20" t="s">
        <v>7220</v>
      </c>
      <c r="B2784" s="21">
        <v>-14290615</v>
      </c>
    </row>
    <row r="2785" spans="1:2" x14ac:dyDescent="0.25">
      <c r="A2785" s="20" t="s">
        <v>7315</v>
      </c>
      <c r="B2785" s="21">
        <v>-17092709</v>
      </c>
    </row>
    <row r="2786" spans="1:2" x14ac:dyDescent="0.25">
      <c r="A2786" s="20" t="s">
        <v>6325</v>
      </c>
      <c r="B2786" s="21">
        <v>-30863374</v>
      </c>
    </row>
    <row r="2787" spans="1:2" x14ac:dyDescent="0.25">
      <c r="A2787" s="20" t="s">
        <v>6211</v>
      </c>
      <c r="B2787" s="21">
        <v>-26033943</v>
      </c>
    </row>
    <row r="2788" spans="1:2" x14ac:dyDescent="0.25">
      <c r="A2788" s="20" t="s">
        <v>10449</v>
      </c>
      <c r="B2788" s="21">
        <v>417760</v>
      </c>
    </row>
    <row r="2789" spans="1:2" x14ac:dyDescent="0.25">
      <c r="A2789" s="20" t="s">
        <v>5593</v>
      </c>
      <c r="B2789" s="21">
        <v>-109244357</v>
      </c>
    </row>
    <row r="2790" spans="1:2" x14ac:dyDescent="0.25">
      <c r="A2790" s="20" t="s">
        <v>8801</v>
      </c>
      <c r="B2790" s="21">
        <v>-8116113</v>
      </c>
    </row>
    <row r="2791" spans="1:2" x14ac:dyDescent="0.25">
      <c r="A2791" s="20" t="s">
        <v>7836</v>
      </c>
      <c r="B2791" s="21">
        <v>-2397701809</v>
      </c>
    </row>
    <row r="2792" spans="1:2" x14ac:dyDescent="0.25">
      <c r="A2792" s="20" t="s">
        <v>9405</v>
      </c>
      <c r="B2792" s="21">
        <v>-945296</v>
      </c>
    </row>
    <row r="2793" spans="1:2" x14ac:dyDescent="0.25">
      <c r="A2793" s="20" t="s">
        <v>6617</v>
      </c>
      <c r="B2793" s="21">
        <v>14962878</v>
      </c>
    </row>
    <row r="2794" spans="1:2" x14ac:dyDescent="0.25">
      <c r="A2794" s="20" t="s">
        <v>8120</v>
      </c>
      <c r="B2794" s="21">
        <v>59800000</v>
      </c>
    </row>
    <row r="2795" spans="1:2" x14ac:dyDescent="0.25">
      <c r="A2795" s="20" t="s">
        <v>8469</v>
      </c>
      <c r="B2795" s="21">
        <v>10331028</v>
      </c>
    </row>
    <row r="2796" spans="1:2" x14ac:dyDescent="0.25">
      <c r="A2796" s="20" t="s">
        <v>8431</v>
      </c>
      <c r="B2796" s="21">
        <v>42724272</v>
      </c>
    </row>
    <row r="2797" spans="1:2" x14ac:dyDescent="0.25">
      <c r="A2797" s="20" t="s">
        <v>7921</v>
      </c>
      <c r="B2797" s="21">
        <v>23818159</v>
      </c>
    </row>
    <row r="2798" spans="1:2" x14ac:dyDescent="0.25">
      <c r="A2798" s="20" t="s">
        <v>8873</v>
      </c>
      <c r="B2798" s="21">
        <v>2106233</v>
      </c>
    </row>
    <row r="2799" spans="1:2" x14ac:dyDescent="0.25">
      <c r="A2799" s="20" t="s">
        <v>5766</v>
      </c>
      <c r="B2799" s="21">
        <v>-3535096</v>
      </c>
    </row>
    <row r="2800" spans="1:2" x14ac:dyDescent="0.25">
      <c r="A2800" s="20" t="s">
        <v>8218</v>
      </c>
      <c r="B2800" s="21">
        <v>-7443292</v>
      </c>
    </row>
    <row r="2801" spans="1:2" x14ac:dyDescent="0.25">
      <c r="A2801" s="20" t="s">
        <v>6215</v>
      </c>
      <c r="B2801" s="21">
        <v>-32401069</v>
      </c>
    </row>
    <row r="2802" spans="1:2" x14ac:dyDescent="0.25">
      <c r="A2802" s="20" t="s">
        <v>8444</v>
      </c>
      <c r="B2802" s="21">
        <v>-12000000</v>
      </c>
    </row>
    <row r="2803" spans="1:2" x14ac:dyDescent="0.25">
      <c r="A2803" s="20" t="s">
        <v>10051</v>
      </c>
      <c r="B2803" s="21">
        <v>-1000000</v>
      </c>
    </row>
    <row r="2804" spans="1:2" x14ac:dyDescent="0.25">
      <c r="A2804" s="20" t="s">
        <v>9279</v>
      </c>
      <c r="B2804" s="21">
        <v>0</v>
      </c>
    </row>
    <row r="2805" spans="1:2" x14ac:dyDescent="0.25">
      <c r="A2805" s="20" t="s">
        <v>9406</v>
      </c>
      <c r="B2805" s="21">
        <v>-1234893</v>
      </c>
    </row>
    <row r="2806" spans="1:2" x14ac:dyDescent="0.25">
      <c r="A2806" s="20" t="s">
        <v>7757</v>
      </c>
      <c r="B2806" s="21">
        <v>31193053</v>
      </c>
    </row>
    <row r="2807" spans="1:2" x14ac:dyDescent="0.25">
      <c r="A2807" s="20" t="s">
        <v>5828</v>
      </c>
      <c r="B2807" s="21">
        <v>-2969275</v>
      </c>
    </row>
    <row r="2808" spans="1:2" x14ac:dyDescent="0.25">
      <c r="A2808" s="20" t="s">
        <v>8838</v>
      </c>
      <c r="B2808" s="21">
        <v>99930000</v>
      </c>
    </row>
    <row r="2809" spans="1:2" x14ac:dyDescent="0.25">
      <c r="A2809" s="20" t="s">
        <v>7673</v>
      </c>
      <c r="B2809" s="21">
        <v>259297</v>
      </c>
    </row>
    <row r="2810" spans="1:2" x14ac:dyDescent="0.25">
      <c r="A2810" s="20" t="s">
        <v>7477</v>
      </c>
      <c r="B2810" s="21">
        <v>-7208969</v>
      </c>
    </row>
    <row r="2811" spans="1:2" x14ac:dyDescent="0.25">
      <c r="A2811" s="20" t="s">
        <v>7022</v>
      </c>
      <c r="B2811" s="21">
        <v>-27051841</v>
      </c>
    </row>
    <row r="2812" spans="1:2" x14ac:dyDescent="0.25">
      <c r="A2812" s="20" t="s">
        <v>9426</v>
      </c>
      <c r="B2812" s="21">
        <v>-4000000</v>
      </c>
    </row>
    <row r="2813" spans="1:2" x14ac:dyDescent="0.25">
      <c r="A2813" s="20" t="s">
        <v>7062</v>
      </c>
      <c r="B2813" s="21">
        <v>-29593736</v>
      </c>
    </row>
    <row r="2814" spans="1:2" x14ac:dyDescent="0.25">
      <c r="A2814" s="20" t="s">
        <v>5731</v>
      </c>
      <c r="B2814" s="21">
        <v>19234747</v>
      </c>
    </row>
    <row r="2815" spans="1:2" x14ac:dyDescent="0.25">
      <c r="A2815" s="20" t="s">
        <v>9946</v>
      </c>
      <c r="B2815" s="21">
        <v>-1500000</v>
      </c>
    </row>
    <row r="2816" spans="1:2" x14ac:dyDescent="0.25">
      <c r="A2816" s="20" t="s">
        <v>5554</v>
      </c>
      <c r="B2816" s="21">
        <v>-31631573</v>
      </c>
    </row>
    <row r="2817" spans="1:2" x14ac:dyDescent="0.25">
      <c r="A2817" s="20" t="s">
        <v>8434</v>
      </c>
      <c r="B2817" s="21">
        <v>19691811</v>
      </c>
    </row>
    <row r="2818" spans="1:2" x14ac:dyDescent="0.25">
      <c r="A2818" s="20" t="s">
        <v>8542</v>
      </c>
      <c r="B2818" s="21">
        <v>7381787</v>
      </c>
    </row>
    <row r="2819" spans="1:2" x14ac:dyDescent="0.25">
      <c r="A2819" s="20" t="s">
        <v>10393</v>
      </c>
      <c r="B2819" s="21">
        <v>-75000</v>
      </c>
    </row>
    <row r="2820" spans="1:2" x14ac:dyDescent="0.25">
      <c r="A2820" s="20" t="s">
        <v>6983</v>
      </c>
      <c r="B2820" s="21">
        <v>-4692196</v>
      </c>
    </row>
    <row r="2821" spans="1:2" x14ac:dyDescent="0.25">
      <c r="A2821" s="20" t="s">
        <v>9912</v>
      </c>
      <c r="B2821" s="21">
        <v>-1400000</v>
      </c>
    </row>
    <row r="2822" spans="1:2" x14ac:dyDescent="0.25">
      <c r="A2822" s="20" t="s">
        <v>8390</v>
      </c>
      <c r="B2822" s="21">
        <v>-12500000</v>
      </c>
    </row>
    <row r="2823" spans="1:2" x14ac:dyDescent="0.25">
      <c r="A2823" s="20" t="s">
        <v>7747</v>
      </c>
      <c r="B2823" s="21">
        <v>1413105</v>
      </c>
    </row>
    <row r="2824" spans="1:2" x14ac:dyDescent="0.25">
      <c r="A2824" s="20" t="s">
        <v>8322</v>
      </c>
      <c r="B2824" s="21">
        <v>-6439124</v>
      </c>
    </row>
    <row r="2825" spans="1:2" x14ac:dyDescent="0.25">
      <c r="A2825" s="20" t="s">
        <v>10224</v>
      </c>
      <c r="B2825" s="21">
        <v>1289999</v>
      </c>
    </row>
    <row r="2826" spans="1:2" x14ac:dyDescent="0.25">
      <c r="A2826" s="20" t="s">
        <v>8835</v>
      </c>
      <c r="B2826" s="21">
        <v>-7623000</v>
      </c>
    </row>
    <row r="2827" spans="1:2" x14ac:dyDescent="0.25">
      <c r="A2827" s="20" t="s">
        <v>5743</v>
      </c>
      <c r="B2827" s="21">
        <v>-96407585</v>
      </c>
    </row>
    <row r="2828" spans="1:2" x14ac:dyDescent="0.25">
      <c r="A2828" s="20" t="s">
        <v>9339</v>
      </c>
      <c r="B2828" s="21">
        <v>-4400000</v>
      </c>
    </row>
    <row r="2829" spans="1:2" x14ac:dyDescent="0.25">
      <c r="A2829" s="20" t="s">
        <v>9158</v>
      </c>
      <c r="B2829" s="21">
        <v>-5477230</v>
      </c>
    </row>
    <row r="2830" spans="1:2" x14ac:dyDescent="0.25">
      <c r="A2830" s="20" t="s">
        <v>9254</v>
      </c>
      <c r="B2830" s="21">
        <v>-2778191</v>
      </c>
    </row>
    <row r="2831" spans="1:2" x14ac:dyDescent="0.25">
      <c r="A2831" s="20" t="s">
        <v>8980</v>
      </c>
      <c r="B2831" s="21">
        <v>165429</v>
      </c>
    </row>
    <row r="2832" spans="1:2" x14ac:dyDescent="0.25">
      <c r="A2832" s="20" t="s">
        <v>6492</v>
      </c>
      <c r="B2832" s="21">
        <v>2128202</v>
      </c>
    </row>
    <row r="2833" spans="1:2" x14ac:dyDescent="0.25">
      <c r="A2833" s="20" t="s">
        <v>9200</v>
      </c>
      <c r="B2833" s="21">
        <v>19097994</v>
      </c>
    </row>
    <row r="2834" spans="1:2" x14ac:dyDescent="0.25">
      <c r="A2834" s="20" t="s">
        <v>8461</v>
      </c>
      <c r="B2834" s="21">
        <v>12796277</v>
      </c>
    </row>
    <row r="2835" spans="1:2" x14ac:dyDescent="0.25">
      <c r="A2835" s="20" t="s">
        <v>7163</v>
      </c>
      <c r="B2835" s="21">
        <v>49186871</v>
      </c>
    </row>
    <row r="2836" spans="1:2" x14ac:dyDescent="0.25">
      <c r="A2836" s="20" t="s">
        <v>8074</v>
      </c>
      <c r="B2836" s="21">
        <v>-1207221</v>
      </c>
    </row>
    <row r="2837" spans="1:2" x14ac:dyDescent="0.25">
      <c r="A2837" s="20" t="s">
        <v>7028</v>
      </c>
      <c r="B2837" s="21">
        <v>-30348023</v>
      </c>
    </row>
    <row r="2838" spans="1:2" x14ac:dyDescent="0.25">
      <c r="A2838" s="20" t="s">
        <v>6954</v>
      </c>
      <c r="B2838" s="21">
        <v>17277485</v>
      </c>
    </row>
    <row r="2839" spans="1:2" x14ac:dyDescent="0.25">
      <c r="A2839" s="20" t="s">
        <v>7937</v>
      </c>
      <c r="B2839" s="21">
        <v>-17954750</v>
      </c>
    </row>
    <row r="2840" spans="1:2" x14ac:dyDescent="0.25">
      <c r="A2840" s="20" t="s">
        <v>7670</v>
      </c>
      <c r="B2840" s="21">
        <v>224374454</v>
      </c>
    </row>
    <row r="2841" spans="1:2" x14ac:dyDescent="0.25">
      <c r="A2841" s="20" t="s">
        <v>7393</v>
      </c>
      <c r="B2841" s="21">
        <v>147825435</v>
      </c>
    </row>
    <row r="2842" spans="1:2" x14ac:dyDescent="0.25">
      <c r="A2842" s="20" t="s">
        <v>6838</v>
      </c>
      <c r="B2842" s="21">
        <v>-29000000</v>
      </c>
    </row>
    <row r="2843" spans="1:2" x14ac:dyDescent="0.25">
      <c r="A2843" s="20" t="s">
        <v>8203</v>
      </c>
      <c r="B2843" s="21">
        <v>-4588020</v>
      </c>
    </row>
    <row r="2844" spans="1:2" x14ac:dyDescent="0.25">
      <c r="A2844" s="20" t="s">
        <v>8535</v>
      </c>
      <c r="B2844" s="21">
        <v>9370057</v>
      </c>
    </row>
    <row r="2845" spans="1:2" x14ac:dyDescent="0.25">
      <c r="A2845" s="20" t="s">
        <v>6524</v>
      </c>
      <c r="B2845" s="21">
        <v>-12513862</v>
      </c>
    </row>
    <row r="2846" spans="1:2" x14ac:dyDescent="0.25">
      <c r="A2846" s="20" t="s">
        <v>10097</v>
      </c>
      <c r="B2846" s="21">
        <v>1273984</v>
      </c>
    </row>
    <row r="2847" spans="1:2" x14ac:dyDescent="0.25">
      <c r="A2847" s="20" t="s">
        <v>7862</v>
      </c>
      <c r="B2847" s="21">
        <v>0</v>
      </c>
    </row>
    <row r="2848" spans="1:2" x14ac:dyDescent="0.25">
      <c r="A2848" s="20" t="s">
        <v>6352</v>
      </c>
      <c r="B2848" s="21">
        <v>-9284389</v>
      </c>
    </row>
    <row r="2849" spans="1:2" x14ac:dyDescent="0.25">
      <c r="A2849" s="20" t="s">
        <v>6673</v>
      </c>
      <c r="B2849" s="21">
        <v>106415432</v>
      </c>
    </row>
    <row r="2850" spans="1:2" x14ac:dyDescent="0.25">
      <c r="A2850" s="20" t="s">
        <v>8167</v>
      </c>
      <c r="B2850" s="21">
        <v>11161406</v>
      </c>
    </row>
    <row r="2851" spans="1:2" x14ac:dyDescent="0.25">
      <c r="A2851" s="20" t="s">
        <v>10430</v>
      </c>
      <c r="B2851" s="21">
        <v>0</v>
      </c>
    </row>
    <row r="2852" spans="1:2" x14ac:dyDescent="0.25">
      <c r="A2852" s="20" t="s">
        <v>6226</v>
      </c>
      <c r="B2852" s="21">
        <v>-32945076</v>
      </c>
    </row>
    <row r="2853" spans="1:2" x14ac:dyDescent="0.25">
      <c r="A2853" s="20" t="s">
        <v>9159</v>
      </c>
      <c r="B2853" s="21">
        <v>2197331</v>
      </c>
    </row>
    <row r="2854" spans="1:2" x14ac:dyDescent="0.25">
      <c r="A2854" s="20" t="s">
        <v>5722</v>
      </c>
      <c r="B2854" s="21">
        <v>-11792806</v>
      </c>
    </row>
    <row r="2855" spans="1:2" x14ac:dyDescent="0.25">
      <c r="A2855" s="20" t="s">
        <v>6123</v>
      </c>
      <c r="B2855" s="21">
        <v>56448821</v>
      </c>
    </row>
    <row r="2856" spans="1:2" x14ac:dyDescent="0.25">
      <c r="A2856" s="20" t="s">
        <v>7850</v>
      </c>
      <c r="B2856" s="21">
        <v>-19694930</v>
      </c>
    </row>
    <row r="2857" spans="1:2" x14ac:dyDescent="0.25">
      <c r="A2857" s="20" t="s">
        <v>6580</v>
      </c>
      <c r="B2857" s="21">
        <v>8607223</v>
      </c>
    </row>
    <row r="2858" spans="1:2" x14ac:dyDescent="0.25">
      <c r="A2858" s="20" t="s">
        <v>5661</v>
      </c>
      <c r="B2858" s="21">
        <v>56435493</v>
      </c>
    </row>
    <row r="2859" spans="1:2" x14ac:dyDescent="0.25">
      <c r="A2859" s="20" t="s">
        <v>8482</v>
      </c>
      <c r="B2859" s="21">
        <v>-9939047</v>
      </c>
    </row>
    <row r="2860" spans="1:2" x14ac:dyDescent="0.25">
      <c r="A2860" s="20" t="s">
        <v>6744</v>
      </c>
      <c r="B2860" s="21">
        <v>35305995</v>
      </c>
    </row>
    <row r="2861" spans="1:2" x14ac:dyDescent="0.25">
      <c r="A2861" s="20" t="s">
        <v>10417</v>
      </c>
      <c r="B2861" s="21">
        <v>-40000</v>
      </c>
    </row>
    <row r="2862" spans="1:2" x14ac:dyDescent="0.25">
      <c r="A2862" s="20" t="s">
        <v>7561</v>
      </c>
      <c r="B2862" s="21">
        <v>-11627590</v>
      </c>
    </row>
    <row r="2863" spans="1:2" x14ac:dyDescent="0.25">
      <c r="A2863" s="20" t="s">
        <v>5804</v>
      </c>
      <c r="B2863" s="21">
        <v>-24536691</v>
      </c>
    </row>
    <row r="2864" spans="1:2" x14ac:dyDescent="0.25">
      <c r="A2864" s="20" t="s">
        <v>9547</v>
      </c>
      <c r="B2864" s="21">
        <v>2844929</v>
      </c>
    </row>
    <row r="2865" spans="1:2" x14ac:dyDescent="0.25">
      <c r="A2865" s="20" t="s">
        <v>9918</v>
      </c>
      <c r="B2865" s="21">
        <v>-1288000</v>
      </c>
    </row>
    <row r="2866" spans="1:2" x14ac:dyDescent="0.25">
      <c r="A2866" s="20" t="s">
        <v>8598</v>
      </c>
      <c r="B2866" s="21">
        <v>13696761</v>
      </c>
    </row>
    <row r="2867" spans="1:2" x14ac:dyDescent="0.25">
      <c r="A2867" s="20" t="s">
        <v>5982</v>
      </c>
      <c r="B2867" s="21">
        <v>-30784021</v>
      </c>
    </row>
    <row r="2868" spans="1:2" x14ac:dyDescent="0.25">
      <c r="A2868" s="20" t="s">
        <v>6867</v>
      </c>
      <c r="B2868" s="21">
        <v>-553005191</v>
      </c>
    </row>
    <row r="2869" spans="1:2" x14ac:dyDescent="0.25">
      <c r="A2869" s="20" t="s">
        <v>6210</v>
      </c>
      <c r="B2869" s="21">
        <v>-16900000</v>
      </c>
    </row>
    <row r="2870" spans="1:2" x14ac:dyDescent="0.25">
      <c r="A2870" s="20" t="s">
        <v>8761</v>
      </c>
      <c r="B2870" s="21">
        <v>-8500000</v>
      </c>
    </row>
    <row r="2871" spans="1:2" x14ac:dyDescent="0.25">
      <c r="A2871" s="20" t="s">
        <v>6048</v>
      </c>
      <c r="B2871" s="21">
        <v>14930005</v>
      </c>
    </row>
    <row r="2872" spans="1:2" x14ac:dyDescent="0.25">
      <c r="A2872" s="20" t="s">
        <v>7369</v>
      </c>
      <c r="B2872" s="21">
        <v>31859105</v>
      </c>
    </row>
    <row r="2873" spans="1:2" x14ac:dyDescent="0.25">
      <c r="A2873" s="20" t="s">
        <v>7985</v>
      </c>
      <c r="B2873" s="21">
        <v>-14000000</v>
      </c>
    </row>
    <row r="2874" spans="1:2" x14ac:dyDescent="0.25">
      <c r="A2874" s="20" t="s">
        <v>6038</v>
      </c>
      <c r="B2874" s="21">
        <v>-52526755</v>
      </c>
    </row>
    <row r="2875" spans="1:2" x14ac:dyDescent="0.25">
      <c r="A2875" s="20" t="s">
        <v>6699</v>
      </c>
      <c r="B2875" s="21">
        <v>-4347435</v>
      </c>
    </row>
    <row r="2876" spans="1:2" x14ac:dyDescent="0.25">
      <c r="A2876" s="20" t="s">
        <v>8805</v>
      </c>
      <c r="B2876" s="21">
        <v>0</v>
      </c>
    </row>
    <row r="2877" spans="1:2" x14ac:dyDescent="0.25">
      <c r="A2877" s="20" t="s">
        <v>9541</v>
      </c>
      <c r="B2877" s="21">
        <v>-3000000</v>
      </c>
    </row>
    <row r="2878" spans="1:2" x14ac:dyDescent="0.25">
      <c r="A2878" s="20" t="s">
        <v>7539</v>
      </c>
      <c r="B2878" s="21">
        <v>-25000000</v>
      </c>
    </row>
    <row r="2879" spans="1:2" x14ac:dyDescent="0.25">
      <c r="A2879" s="20" t="s">
        <v>7984</v>
      </c>
      <c r="B2879" s="21">
        <v>-17900000</v>
      </c>
    </row>
    <row r="2880" spans="1:2" x14ac:dyDescent="0.25">
      <c r="A2880" s="20" t="s">
        <v>9394</v>
      </c>
      <c r="B2880" s="21">
        <v>-4000000</v>
      </c>
    </row>
    <row r="2881" spans="1:2" x14ac:dyDescent="0.25">
      <c r="A2881" s="20" t="s">
        <v>6358</v>
      </c>
      <c r="B2881" s="21">
        <v>-8124411</v>
      </c>
    </row>
    <row r="2882" spans="1:2" x14ac:dyDescent="0.25">
      <c r="A2882" s="20" t="s">
        <v>6267</v>
      </c>
      <c r="B2882" s="21">
        <v>32356857</v>
      </c>
    </row>
    <row r="2883" spans="1:2" x14ac:dyDescent="0.25">
      <c r="A2883" s="20" t="s">
        <v>9270</v>
      </c>
      <c r="B2883" s="21">
        <v>-4934913</v>
      </c>
    </row>
    <row r="2884" spans="1:2" x14ac:dyDescent="0.25">
      <c r="A2884" s="20" t="s">
        <v>8987</v>
      </c>
      <c r="B2884" s="21">
        <v>-4655153</v>
      </c>
    </row>
    <row r="2885" spans="1:2" x14ac:dyDescent="0.25">
      <c r="A2885" s="20" t="s">
        <v>9676</v>
      </c>
      <c r="B2885" s="21">
        <v>27012</v>
      </c>
    </row>
    <row r="2886" spans="1:2" x14ac:dyDescent="0.25">
      <c r="A2886" s="20" t="s">
        <v>7050</v>
      </c>
      <c r="B2886" s="21">
        <v>-35000000</v>
      </c>
    </row>
    <row r="2887" spans="1:2" x14ac:dyDescent="0.25">
      <c r="A2887" s="20" t="s">
        <v>7857</v>
      </c>
      <c r="B2887" s="21">
        <v>54734</v>
      </c>
    </row>
    <row r="2888" spans="1:2" x14ac:dyDescent="0.25">
      <c r="A2888" s="20" t="s">
        <v>8312</v>
      </c>
      <c r="B2888" s="21">
        <v>-12000000</v>
      </c>
    </row>
    <row r="2889" spans="1:2" x14ac:dyDescent="0.25">
      <c r="A2889" s="20" t="s">
        <v>6303</v>
      </c>
      <c r="B2889" s="21">
        <v>-16939434</v>
      </c>
    </row>
    <row r="2890" spans="1:2" x14ac:dyDescent="0.25">
      <c r="A2890" s="20" t="s">
        <v>7764</v>
      </c>
      <c r="B2890" s="21">
        <v>-338013</v>
      </c>
    </row>
    <row r="2891" spans="1:2" x14ac:dyDescent="0.25">
      <c r="A2891" s="20" t="s">
        <v>6916</v>
      </c>
      <c r="B2891" s="21">
        <v>-10639221</v>
      </c>
    </row>
    <row r="2892" spans="1:2" x14ac:dyDescent="0.25">
      <c r="A2892" s="20" t="s">
        <v>8752</v>
      </c>
      <c r="B2892" s="21">
        <v>-9500000</v>
      </c>
    </row>
    <row r="2893" spans="1:2" x14ac:dyDescent="0.25">
      <c r="A2893" s="20" t="s">
        <v>9654</v>
      </c>
      <c r="B2893" s="21">
        <v>10495673</v>
      </c>
    </row>
    <row r="2894" spans="1:2" x14ac:dyDescent="0.25">
      <c r="A2894" s="20" t="s">
        <v>9027</v>
      </c>
      <c r="B2894" s="21">
        <v>-4776122</v>
      </c>
    </row>
    <row r="2895" spans="1:2" x14ac:dyDescent="0.25">
      <c r="A2895" s="20" t="s">
        <v>8075</v>
      </c>
      <c r="B2895" s="21">
        <v>3057024</v>
      </c>
    </row>
    <row r="2896" spans="1:2" x14ac:dyDescent="0.25">
      <c r="A2896" s="20" t="s">
        <v>7118</v>
      </c>
      <c r="B2896" s="21">
        <v>85648585</v>
      </c>
    </row>
    <row r="2897" spans="1:2" x14ac:dyDescent="0.25">
      <c r="A2897" s="20" t="s">
        <v>6813</v>
      </c>
      <c r="B2897" s="21">
        <v>-15667676</v>
      </c>
    </row>
    <row r="2898" spans="1:2" x14ac:dyDescent="0.25">
      <c r="A2898" s="20" t="s">
        <v>7983</v>
      </c>
      <c r="B2898" s="21">
        <v>-13936740</v>
      </c>
    </row>
    <row r="2899" spans="1:2" x14ac:dyDescent="0.25">
      <c r="A2899" s="20" t="s">
        <v>7327</v>
      </c>
      <c r="B2899" s="21">
        <v>-17835684</v>
      </c>
    </row>
    <row r="2900" spans="1:2" x14ac:dyDescent="0.25">
      <c r="A2900" s="20" t="s">
        <v>8639</v>
      </c>
      <c r="B2900" s="21">
        <v>10339754</v>
      </c>
    </row>
    <row r="2901" spans="1:2" x14ac:dyDescent="0.25">
      <c r="A2901" s="20" t="s">
        <v>6804</v>
      </c>
      <c r="B2901" s="21">
        <v>-10922453</v>
      </c>
    </row>
    <row r="2902" spans="1:2" x14ac:dyDescent="0.25">
      <c r="A2902" s="20" t="s">
        <v>9860</v>
      </c>
      <c r="B2902" s="21">
        <v>-1500000</v>
      </c>
    </row>
    <row r="2903" spans="1:2" x14ac:dyDescent="0.25">
      <c r="A2903" s="20" t="s">
        <v>7090</v>
      </c>
      <c r="B2903" s="21">
        <v>-18236870</v>
      </c>
    </row>
    <row r="2904" spans="1:2" x14ac:dyDescent="0.25">
      <c r="A2904" s="20" t="s">
        <v>8836</v>
      </c>
      <c r="B2904" s="21">
        <v>-8359756</v>
      </c>
    </row>
    <row r="2905" spans="1:2" x14ac:dyDescent="0.25">
      <c r="A2905" s="20" t="s">
        <v>9320</v>
      </c>
      <c r="B2905" s="21">
        <v>-890722</v>
      </c>
    </row>
    <row r="2906" spans="1:2" x14ac:dyDescent="0.25">
      <c r="A2906" s="20" t="s">
        <v>8673</v>
      </c>
      <c r="B2906" s="21">
        <v>-4515625</v>
      </c>
    </row>
    <row r="2907" spans="1:2" x14ac:dyDescent="0.25">
      <c r="A2907" s="20" t="s">
        <v>9938</v>
      </c>
      <c r="B2907" s="21">
        <v>1612029</v>
      </c>
    </row>
    <row r="2908" spans="1:2" x14ac:dyDescent="0.25">
      <c r="A2908" s="20" t="s">
        <v>6357</v>
      </c>
      <c r="B2908" s="21">
        <v>128566</v>
      </c>
    </row>
    <row r="2909" spans="1:2" x14ac:dyDescent="0.25">
      <c r="A2909" s="20" t="s">
        <v>6518</v>
      </c>
      <c r="B2909" s="21">
        <v>5740078</v>
      </c>
    </row>
    <row r="2910" spans="1:2" x14ac:dyDescent="0.25">
      <c r="A2910" s="20" t="s">
        <v>6636</v>
      </c>
      <c r="B2910" s="21">
        <v>5648679</v>
      </c>
    </row>
    <row r="2911" spans="1:2" x14ac:dyDescent="0.25">
      <c r="A2911" s="20" t="s">
        <v>6212</v>
      </c>
      <c r="B2911" s="21">
        <v>-22654469</v>
      </c>
    </row>
    <row r="2912" spans="1:2" x14ac:dyDescent="0.25">
      <c r="A2912" s="20" t="s">
        <v>6966</v>
      </c>
      <c r="B2912" s="21">
        <v>6532308</v>
      </c>
    </row>
    <row r="2913" spans="1:2" x14ac:dyDescent="0.25">
      <c r="A2913" s="20" t="s">
        <v>8893</v>
      </c>
      <c r="B2913" s="21">
        <v>0</v>
      </c>
    </row>
    <row r="2914" spans="1:2" x14ac:dyDescent="0.25">
      <c r="A2914" s="20" t="s">
        <v>7973</v>
      </c>
      <c r="B2914" s="21">
        <v>0</v>
      </c>
    </row>
    <row r="2915" spans="1:2" x14ac:dyDescent="0.25">
      <c r="A2915" s="20" t="s">
        <v>8373</v>
      </c>
      <c r="B2915" s="21">
        <v>-9830576</v>
      </c>
    </row>
    <row r="2916" spans="1:2" x14ac:dyDescent="0.25">
      <c r="A2916" s="20" t="s">
        <v>9761</v>
      </c>
      <c r="B2916" s="21">
        <v>-2000000</v>
      </c>
    </row>
    <row r="2917" spans="1:2" x14ac:dyDescent="0.25">
      <c r="A2917" s="20" t="s">
        <v>7552</v>
      </c>
      <c r="B2917" s="21">
        <v>8662299</v>
      </c>
    </row>
    <row r="2918" spans="1:2" x14ac:dyDescent="0.25">
      <c r="A2918" s="20" t="s">
        <v>7699</v>
      </c>
      <c r="B2918" s="21">
        <v>28423368</v>
      </c>
    </row>
    <row r="2919" spans="1:2" x14ac:dyDescent="0.25">
      <c r="A2919" s="20" t="s">
        <v>7344</v>
      </c>
      <c r="B2919" s="21">
        <v>-25000000</v>
      </c>
    </row>
    <row r="2920" spans="1:2" x14ac:dyDescent="0.25">
      <c r="A2920" s="20" t="s">
        <v>8556</v>
      </c>
      <c r="B2920" s="21">
        <v>-8192146</v>
      </c>
    </row>
    <row r="2921" spans="1:2" x14ac:dyDescent="0.25">
      <c r="A2921" s="20" t="s">
        <v>10247</v>
      </c>
      <c r="B2921" s="21">
        <v>0</v>
      </c>
    </row>
    <row r="2922" spans="1:2" x14ac:dyDescent="0.25">
      <c r="A2922" s="20" t="s">
        <v>6647</v>
      </c>
      <c r="B2922" s="21">
        <v>-12122192</v>
      </c>
    </row>
    <row r="2923" spans="1:2" x14ac:dyDescent="0.25">
      <c r="A2923" s="20" t="s">
        <v>6782</v>
      </c>
      <c r="B2923" s="21">
        <v>-1912244</v>
      </c>
    </row>
    <row r="2924" spans="1:2" x14ac:dyDescent="0.25">
      <c r="A2924" s="20" t="s">
        <v>8757</v>
      </c>
      <c r="B2924" s="21">
        <v>-3400000</v>
      </c>
    </row>
    <row r="2925" spans="1:2" x14ac:dyDescent="0.25">
      <c r="A2925" s="20" t="s">
        <v>6889</v>
      </c>
      <c r="B2925" s="21">
        <v>3997790</v>
      </c>
    </row>
    <row r="2926" spans="1:2" x14ac:dyDescent="0.25">
      <c r="A2926" s="20" t="s">
        <v>6742</v>
      </c>
      <c r="B2926" s="21">
        <v>50835030</v>
      </c>
    </row>
    <row r="2927" spans="1:2" x14ac:dyDescent="0.25">
      <c r="A2927" s="20" t="s">
        <v>7411</v>
      </c>
      <c r="B2927" s="21">
        <v>109141530</v>
      </c>
    </row>
    <row r="2928" spans="1:2" x14ac:dyDescent="0.25">
      <c r="A2928" s="20" t="s">
        <v>7034</v>
      </c>
      <c r="B2928" s="21">
        <v>-34369221</v>
      </c>
    </row>
    <row r="2929" spans="1:2" x14ac:dyDescent="0.25">
      <c r="A2929" s="20" t="s">
        <v>9630</v>
      </c>
      <c r="B2929" s="21">
        <v>2276368</v>
      </c>
    </row>
    <row r="2930" spans="1:2" x14ac:dyDescent="0.25">
      <c r="A2930" s="20" t="s">
        <v>6592</v>
      </c>
      <c r="B2930" s="21">
        <v>-18218547</v>
      </c>
    </row>
    <row r="2931" spans="1:2" x14ac:dyDescent="0.25">
      <c r="A2931" s="20" t="s">
        <v>6318</v>
      </c>
      <c r="B2931" s="21">
        <v>-19923562</v>
      </c>
    </row>
    <row r="2932" spans="1:2" x14ac:dyDescent="0.25">
      <c r="A2932" s="20" t="s">
        <v>5748</v>
      </c>
      <c r="B2932" s="21">
        <v>28536019</v>
      </c>
    </row>
    <row r="2933" spans="1:2" x14ac:dyDescent="0.25">
      <c r="A2933" s="20" t="s">
        <v>5922</v>
      </c>
      <c r="B2933" s="21">
        <v>53618384</v>
      </c>
    </row>
    <row r="2934" spans="1:2" x14ac:dyDescent="0.25">
      <c r="A2934" s="20" t="s">
        <v>7258</v>
      </c>
      <c r="B2934" s="21">
        <v>-30000000</v>
      </c>
    </row>
    <row r="2935" spans="1:2" x14ac:dyDescent="0.25">
      <c r="A2935" s="20" t="s">
        <v>10215</v>
      </c>
      <c r="B2935" s="21">
        <v>-450000</v>
      </c>
    </row>
    <row r="2936" spans="1:2" x14ac:dyDescent="0.25">
      <c r="A2936" s="20" t="s">
        <v>5697</v>
      </c>
      <c r="B2936" s="21">
        <v>-41599308</v>
      </c>
    </row>
    <row r="2937" spans="1:2" x14ac:dyDescent="0.25">
      <c r="A2937" s="20" t="s">
        <v>5883</v>
      </c>
      <c r="B2937" s="21">
        <v>83740650</v>
      </c>
    </row>
    <row r="2938" spans="1:2" x14ac:dyDescent="0.25">
      <c r="A2938" s="20" t="s">
        <v>7728</v>
      </c>
      <c r="B2938" s="21">
        <v>16874745</v>
      </c>
    </row>
    <row r="2939" spans="1:2" x14ac:dyDescent="0.25">
      <c r="A2939" s="20" t="s">
        <v>9793</v>
      </c>
      <c r="B2939" s="21">
        <v>2700000</v>
      </c>
    </row>
    <row r="2940" spans="1:2" x14ac:dyDescent="0.25">
      <c r="A2940" s="20" t="s">
        <v>10122</v>
      </c>
      <c r="B2940" s="21">
        <v>3278611</v>
      </c>
    </row>
    <row r="2941" spans="1:2" x14ac:dyDescent="0.25">
      <c r="A2941" s="20" t="s">
        <v>9877</v>
      </c>
      <c r="B2941" s="21">
        <v>-1394057</v>
      </c>
    </row>
    <row r="2942" spans="1:2" x14ac:dyDescent="0.25">
      <c r="A2942" s="20" t="s">
        <v>8611</v>
      </c>
      <c r="B2942" s="21">
        <v>13050028</v>
      </c>
    </row>
    <row r="2943" spans="1:2" x14ac:dyDescent="0.25">
      <c r="A2943" s="20" t="s">
        <v>5993</v>
      </c>
      <c r="B2943" s="21">
        <v>24054514</v>
      </c>
    </row>
    <row r="2944" spans="1:2" x14ac:dyDescent="0.25">
      <c r="A2944" s="20" t="s">
        <v>8051</v>
      </c>
      <c r="B2944" s="21">
        <v>52925609</v>
      </c>
    </row>
    <row r="2945" spans="1:2" x14ac:dyDescent="0.25">
      <c r="A2945" s="20" t="s">
        <v>9756</v>
      </c>
      <c r="B2945" s="21">
        <v>55202</v>
      </c>
    </row>
    <row r="2946" spans="1:2" x14ac:dyDescent="0.25">
      <c r="A2946" s="20" t="s">
        <v>10218</v>
      </c>
      <c r="B2946" s="21">
        <v>0</v>
      </c>
    </row>
    <row r="2947" spans="1:2" x14ac:dyDescent="0.25">
      <c r="A2947" s="20" t="s">
        <v>8033</v>
      </c>
      <c r="B2947" s="21">
        <v>-15000000</v>
      </c>
    </row>
    <row r="2948" spans="1:2" x14ac:dyDescent="0.25">
      <c r="A2948" s="20" t="s">
        <v>7304</v>
      </c>
      <c r="B2948" s="21">
        <v>3600000</v>
      </c>
    </row>
    <row r="2949" spans="1:2" x14ac:dyDescent="0.25">
      <c r="A2949" s="20" t="s">
        <v>9232</v>
      </c>
      <c r="B2949" s="21">
        <v>-5000000</v>
      </c>
    </row>
    <row r="2950" spans="1:2" x14ac:dyDescent="0.25">
      <c r="A2950" s="20" t="s">
        <v>6462</v>
      </c>
      <c r="B2950" s="21">
        <v>117500000</v>
      </c>
    </row>
    <row r="2951" spans="1:2" x14ac:dyDescent="0.25">
      <c r="A2951" s="20" t="s">
        <v>5564</v>
      </c>
      <c r="B2951" s="21">
        <v>-94780265</v>
      </c>
    </row>
    <row r="2952" spans="1:2" x14ac:dyDescent="0.25">
      <c r="A2952" s="20" t="s">
        <v>7630</v>
      </c>
      <c r="B2952" s="21">
        <v>-12803790</v>
      </c>
    </row>
    <row r="2953" spans="1:2" x14ac:dyDescent="0.25">
      <c r="A2953" s="20" t="s">
        <v>5770</v>
      </c>
      <c r="B2953" s="21">
        <v>1713379869498049</v>
      </c>
    </row>
    <row r="2954" spans="1:2" x14ac:dyDescent="0.25">
      <c r="A2954" s="20" t="s">
        <v>9650</v>
      </c>
      <c r="B2954" s="21">
        <v>825638</v>
      </c>
    </row>
    <row r="2955" spans="1:2" x14ac:dyDescent="0.25">
      <c r="A2955" s="20" t="s">
        <v>9540</v>
      </c>
      <c r="B2955" s="21">
        <v>0</v>
      </c>
    </row>
    <row r="2956" spans="1:2" x14ac:dyDescent="0.25">
      <c r="A2956" s="20" t="s">
        <v>5990</v>
      </c>
      <c r="B2956" s="21">
        <v>53200012</v>
      </c>
    </row>
    <row r="2957" spans="1:2" x14ac:dyDescent="0.25">
      <c r="A2957" s="20" t="s">
        <v>6152</v>
      </c>
      <c r="B2957" s="21">
        <v>-36490658</v>
      </c>
    </row>
    <row r="2958" spans="1:2" x14ac:dyDescent="0.25">
      <c r="A2958" s="20" t="s">
        <v>6885</v>
      </c>
      <c r="B2958" s="21">
        <v>-40008098</v>
      </c>
    </row>
    <row r="2959" spans="1:2" x14ac:dyDescent="0.25">
      <c r="A2959" s="20" t="s">
        <v>9776</v>
      </c>
      <c r="B2959" s="21">
        <v>-2000000</v>
      </c>
    </row>
    <row r="2960" spans="1:2" x14ac:dyDescent="0.25">
      <c r="A2960" s="20" t="s">
        <v>9970</v>
      </c>
      <c r="B2960" s="21">
        <v>0</v>
      </c>
    </row>
    <row r="2961" spans="1:2" x14ac:dyDescent="0.25">
      <c r="A2961" s="20" t="s">
        <v>7964</v>
      </c>
      <c r="B2961" s="21">
        <v>-12305599</v>
      </c>
    </row>
    <row r="2962" spans="1:2" x14ac:dyDescent="0.25">
      <c r="A2962" s="20" t="s">
        <v>7543</v>
      </c>
      <c r="B2962" s="21">
        <v>46269171</v>
      </c>
    </row>
    <row r="2963" spans="1:2" x14ac:dyDescent="0.25">
      <c r="A2963" s="20" t="s">
        <v>9972</v>
      </c>
      <c r="B2963" s="21">
        <v>116275247</v>
      </c>
    </row>
    <row r="2964" spans="1:2" x14ac:dyDescent="0.25">
      <c r="A2964" s="20" t="s">
        <v>10204</v>
      </c>
      <c r="B2964" s="21">
        <v>-500000</v>
      </c>
    </row>
    <row r="2965" spans="1:2" x14ac:dyDescent="0.25">
      <c r="A2965" s="20" t="s">
        <v>10362</v>
      </c>
      <c r="B2965" s="21">
        <v>6546368</v>
      </c>
    </row>
    <row r="2966" spans="1:2" x14ac:dyDescent="0.25">
      <c r="A2966" s="20" t="s">
        <v>7595</v>
      </c>
      <c r="B2966" s="21">
        <v>0</v>
      </c>
    </row>
    <row r="2967" spans="1:2" x14ac:dyDescent="0.25">
      <c r="A2967" s="20" t="s">
        <v>7281</v>
      </c>
      <c r="B2967" s="21">
        <v>39266300</v>
      </c>
    </row>
    <row r="2968" spans="1:2" x14ac:dyDescent="0.25">
      <c r="A2968" s="20" t="s">
        <v>8626</v>
      </c>
      <c r="B2968" s="21">
        <v>17378977</v>
      </c>
    </row>
    <row r="2969" spans="1:2" x14ac:dyDescent="0.25">
      <c r="A2969" s="20" t="s">
        <v>6155</v>
      </c>
      <c r="B2969" s="21">
        <v>-51009458</v>
      </c>
    </row>
    <row r="2970" spans="1:2" x14ac:dyDescent="0.25">
      <c r="A2970" s="20" t="s">
        <v>8558</v>
      </c>
      <c r="B2970" s="21">
        <v>540085</v>
      </c>
    </row>
    <row r="2971" spans="1:2" x14ac:dyDescent="0.25">
      <c r="A2971" s="20" t="s">
        <v>10368</v>
      </c>
      <c r="B2971" s="21">
        <v>-125000</v>
      </c>
    </row>
    <row r="2972" spans="1:2" x14ac:dyDescent="0.25">
      <c r="A2972" s="20" t="s">
        <v>8259</v>
      </c>
      <c r="B2972" s="21">
        <v>31838728</v>
      </c>
    </row>
    <row r="2973" spans="1:2" x14ac:dyDescent="0.25">
      <c r="A2973" s="20" t="s">
        <v>8678</v>
      </c>
      <c r="B2973" s="21">
        <v>-8224415</v>
      </c>
    </row>
    <row r="2974" spans="1:2" x14ac:dyDescent="0.25">
      <c r="A2974" s="20" t="s">
        <v>7418</v>
      </c>
      <c r="B2974" s="21">
        <v>30973336</v>
      </c>
    </row>
    <row r="2975" spans="1:2" x14ac:dyDescent="0.25">
      <c r="A2975" s="20" t="s">
        <v>6401</v>
      </c>
      <c r="B2975" s="21">
        <v>-13390407</v>
      </c>
    </row>
    <row r="2976" spans="1:2" x14ac:dyDescent="0.25">
      <c r="A2976" s="20" t="s">
        <v>8362</v>
      </c>
      <c r="B2976" s="21">
        <v>1677654</v>
      </c>
    </row>
    <row r="2977" spans="1:2" x14ac:dyDescent="0.25">
      <c r="A2977" s="20" t="s">
        <v>9501</v>
      </c>
      <c r="B2977" s="21">
        <v>-2300000</v>
      </c>
    </row>
    <row r="2978" spans="1:2" x14ac:dyDescent="0.25">
      <c r="A2978" s="20" t="s">
        <v>8707</v>
      </c>
      <c r="B2978" s="21">
        <v>-1906509</v>
      </c>
    </row>
    <row r="2979" spans="1:2" x14ac:dyDescent="0.25">
      <c r="A2979" s="20" t="s">
        <v>10248</v>
      </c>
      <c r="B2979" s="21">
        <v>-350000</v>
      </c>
    </row>
    <row r="2980" spans="1:2" x14ac:dyDescent="0.25">
      <c r="A2980" s="20" t="s">
        <v>8442</v>
      </c>
      <c r="B2980" s="21">
        <v>10905674</v>
      </c>
    </row>
    <row r="2981" spans="1:2" x14ac:dyDescent="0.25">
      <c r="A2981" s="20" t="s">
        <v>10268</v>
      </c>
      <c r="B2981" s="21">
        <v>-350000</v>
      </c>
    </row>
    <row r="2982" spans="1:2" x14ac:dyDescent="0.25">
      <c r="A2982" s="20" t="s">
        <v>10182</v>
      </c>
      <c r="B2982" s="21">
        <v>-401983</v>
      </c>
    </row>
    <row r="2983" spans="1:2" x14ac:dyDescent="0.25">
      <c r="A2983" s="20" t="s">
        <v>10096</v>
      </c>
      <c r="B2983" s="21">
        <v>201437</v>
      </c>
    </row>
    <row r="2984" spans="1:2" x14ac:dyDescent="0.25">
      <c r="A2984" s="20" t="s">
        <v>9280</v>
      </c>
      <c r="B2984" s="21">
        <v>-4962560</v>
      </c>
    </row>
    <row r="2985" spans="1:2" x14ac:dyDescent="0.25">
      <c r="A2985" s="20" t="s">
        <v>7438</v>
      </c>
      <c r="B2985" s="21">
        <v>14399750</v>
      </c>
    </row>
    <row r="2986" spans="1:2" x14ac:dyDescent="0.25">
      <c r="A2986" s="20" t="s">
        <v>7135</v>
      </c>
      <c r="B2986" s="21">
        <v>46501438</v>
      </c>
    </row>
    <row r="2987" spans="1:2" x14ac:dyDescent="0.25">
      <c r="A2987" s="20" t="s">
        <v>6291</v>
      </c>
      <c r="B2987" s="21">
        <v>0</v>
      </c>
    </row>
    <row r="2988" spans="1:2" x14ac:dyDescent="0.25">
      <c r="A2988" s="20" t="s">
        <v>8917</v>
      </c>
      <c r="B2988" s="21">
        <v>24833860</v>
      </c>
    </row>
    <row r="2989" spans="1:2" x14ac:dyDescent="0.25">
      <c r="A2989" s="20" t="s">
        <v>6546</v>
      </c>
      <c r="B2989" s="21">
        <v>-23557749</v>
      </c>
    </row>
    <row r="2990" spans="1:2" x14ac:dyDescent="0.25">
      <c r="A2990" s="20" t="s">
        <v>9823</v>
      </c>
      <c r="B2990" s="21">
        <v>3767324</v>
      </c>
    </row>
    <row r="2991" spans="1:2" x14ac:dyDescent="0.25">
      <c r="A2991" s="20" t="s">
        <v>8669</v>
      </c>
      <c r="B2991" s="21">
        <v>5998971</v>
      </c>
    </row>
    <row r="2992" spans="1:2" x14ac:dyDescent="0.25">
      <c r="A2992" s="20" t="s">
        <v>10419</v>
      </c>
      <c r="B2992" s="21">
        <v>-50000</v>
      </c>
    </row>
    <row r="2993" spans="1:2" x14ac:dyDescent="0.25">
      <c r="A2993" s="20" t="s">
        <v>6120</v>
      </c>
      <c r="B2993" s="21">
        <v>82149590</v>
      </c>
    </row>
    <row r="2994" spans="1:2" x14ac:dyDescent="0.25">
      <c r="A2994" s="20" t="s">
        <v>7237</v>
      </c>
      <c r="B2994" s="21">
        <v>-10683354</v>
      </c>
    </row>
    <row r="2995" spans="1:2" x14ac:dyDescent="0.25">
      <c r="A2995" s="20" t="s">
        <v>9288</v>
      </c>
      <c r="B2995" s="21">
        <v>-5000000</v>
      </c>
    </row>
    <row r="2996" spans="1:2" x14ac:dyDescent="0.25">
      <c r="A2996" s="20" t="s">
        <v>8029</v>
      </c>
      <c r="B2996" s="21">
        <v>-10144863</v>
      </c>
    </row>
    <row r="2997" spans="1:2" x14ac:dyDescent="0.25">
      <c r="A2997" s="20" t="s">
        <v>8475</v>
      </c>
      <c r="B2997" s="21">
        <v>-5245102</v>
      </c>
    </row>
    <row r="2998" spans="1:2" x14ac:dyDescent="0.25">
      <c r="A2998" s="20" t="s">
        <v>5893</v>
      </c>
      <c r="B2998" s="21">
        <v>136138454</v>
      </c>
    </row>
    <row r="2999" spans="1:2" x14ac:dyDescent="0.25">
      <c r="A2999" s="20" t="s">
        <v>5601</v>
      </c>
      <c r="B2999" s="21">
        <v>80850</v>
      </c>
    </row>
    <row r="3000" spans="1:2" x14ac:dyDescent="0.25">
      <c r="A3000" s="20" t="s">
        <v>6933</v>
      </c>
      <c r="B3000" s="21">
        <v>0</v>
      </c>
    </row>
    <row r="3001" spans="1:2" x14ac:dyDescent="0.25">
      <c r="A3001" s="20" t="s">
        <v>6902</v>
      </c>
      <c r="B3001" s="21">
        <v>-11096291</v>
      </c>
    </row>
    <row r="3002" spans="1:2" x14ac:dyDescent="0.25">
      <c r="A3002" s="20" t="s">
        <v>8627</v>
      </c>
      <c r="B3002" s="21">
        <v>8096053</v>
      </c>
    </row>
    <row r="3003" spans="1:2" x14ac:dyDescent="0.25">
      <c r="A3003" s="20" t="s">
        <v>10301</v>
      </c>
      <c r="B3003" s="21">
        <v>-250000</v>
      </c>
    </row>
    <row r="3004" spans="1:2" x14ac:dyDescent="0.25">
      <c r="A3004" s="20" t="s">
        <v>6127</v>
      </c>
      <c r="B3004" s="21">
        <v>36643346</v>
      </c>
    </row>
    <row r="3005" spans="1:2" x14ac:dyDescent="0.25">
      <c r="A3005" s="20" t="s">
        <v>7020</v>
      </c>
      <c r="B3005" s="21">
        <v>600251568001024</v>
      </c>
    </row>
    <row r="3006" spans="1:2" x14ac:dyDescent="0.25">
      <c r="A3006" s="20" t="s">
        <v>6349</v>
      </c>
      <c r="B3006" s="21">
        <v>-3000000</v>
      </c>
    </row>
    <row r="3007" spans="1:2" x14ac:dyDescent="0.25">
      <c r="A3007" s="20" t="s">
        <v>7295</v>
      </c>
      <c r="B3007" s="21">
        <v>43346930</v>
      </c>
    </row>
    <row r="3008" spans="1:2" x14ac:dyDescent="0.25">
      <c r="A3008" s="20" t="s">
        <v>5941</v>
      </c>
      <c r="B3008" s="21">
        <v>41149655</v>
      </c>
    </row>
    <row r="3009" spans="1:2" x14ac:dyDescent="0.25">
      <c r="A3009" s="20" t="s">
        <v>10032</v>
      </c>
      <c r="B3009" s="21">
        <v>-978790</v>
      </c>
    </row>
    <row r="3010" spans="1:2" x14ac:dyDescent="0.25">
      <c r="A3010" s="20" t="s">
        <v>7061</v>
      </c>
      <c r="B3010" s="21">
        <v>-12879981</v>
      </c>
    </row>
    <row r="3011" spans="1:2" x14ac:dyDescent="0.25">
      <c r="A3011" s="20" t="s">
        <v>10111</v>
      </c>
      <c r="B3011" s="21">
        <v>3257792</v>
      </c>
    </row>
    <row r="3012" spans="1:2" x14ac:dyDescent="0.25">
      <c r="A3012" s="20" t="s">
        <v>5710</v>
      </c>
      <c r="B3012" s="21">
        <v>-61357548</v>
      </c>
    </row>
    <row r="3013" spans="1:2" x14ac:dyDescent="0.25">
      <c r="A3013" s="20" t="s">
        <v>9752</v>
      </c>
      <c r="B3013" s="21">
        <v>-3699331</v>
      </c>
    </row>
    <row r="3014" spans="1:2" x14ac:dyDescent="0.25">
      <c r="A3014" s="20" t="s">
        <v>9166</v>
      </c>
      <c r="B3014" s="21">
        <v>-5204874</v>
      </c>
    </row>
    <row r="3015" spans="1:2" x14ac:dyDescent="0.25">
      <c r="A3015" s="20" t="s">
        <v>10106</v>
      </c>
      <c r="B3015" s="21">
        <v>530270</v>
      </c>
    </row>
    <row r="3016" spans="1:2" x14ac:dyDescent="0.25">
      <c r="A3016" s="20" t="s">
        <v>5732</v>
      </c>
      <c r="B3016" s="21">
        <v>8311368</v>
      </c>
    </row>
    <row r="3017" spans="1:2" x14ac:dyDescent="0.25">
      <c r="A3017" s="20" t="s">
        <v>9323</v>
      </c>
      <c r="B3017" s="21">
        <v>-4500000</v>
      </c>
    </row>
    <row r="3018" spans="1:2" x14ac:dyDescent="0.25">
      <c r="A3018" s="20" t="s">
        <v>9161</v>
      </c>
      <c r="B3018" s="21">
        <v>-8972555</v>
      </c>
    </row>
    <row r="3019" spans="1:2" x14ac:dyDescent="0.25">
      <c r="A3019" s="20" t="s">
        <v>9396</v>
      </c>
      <c r="B3019" s="21">
        <v>-1398153</v>
      </c>
    </row>
    <row r="3020" spans="1:2" x14ac:dyDescent="0.25">
      <c r="A3020" s="20" t="s">
        <v>5790</v>
      </c>
      <c r="B3020" s="21">
        <v>45181732</v>
      </c>
    </row>
    <row r="3021" spans="1:2" x14ac:dyDescent="0.25">
      <c r="A3021" s="20" t="s">
        <v>10447</v>
      </c>
      <c r="B3021" s="21">
        <v>-200000</v>
      </c>
    </row>
    <row r="3022" spans="1:2" x14ac:dyDescent="0.25">
      <c r="A3022" s="20" t="s">
        <v>7204</v>
      </c>
      <c r="B3022" s="21">
        <v>-6929955</v>
      </c>
    </row>
    <row r="3023" spans="1:2" x14ac:dyDescent="0.25">
      <c r="A3023" s="20" t="s">
        <v>9990</v>
      </c>
      <c r="B3023" s="21">
        <v>-1000000</v>
      </c>
    </row>
    <row r="3024" spans="1:2" x14ac:dyDescent="0.25">
      <c r="A3024" s="20" t="s">
        <v>8260</v>
      </c>
      <c r="B3024" s="21">
        <v>-2308300</v>
      </c>
    </row>
    <row r="3025" spans="1:2" x14ac:dyDescent="0.25">
      <c r="A3025" s="20" t="s">
        <v>9620</v>
      </c>
      <c r="B3025" s="21">
        <v>-3000000</v>
      </c>
    </row>
    <row r="3026" spans="1:2" x14ac:dyDescent="0.25">
      <c r="A3026" s="20" t="s">
        <v>7259</v>
      </c>
      <c r="B3026" s="21">
        <v>-19000000</v>
      </c>
    </row>
    <row r="3027" spans="1:2" x14ac:dyDescent="0.25">
      <c r="A3027" s="20" t="s">
        <v>9311</v>
      </c>
      <c r="B3027" s="21">
        <v>-4165583</v>
      </c>
    </row>
    <row r="3028" spans="1:2" x14ac:dyDescent="0.25">
      <c r="A3028" s="20" t="s">
        <v>6641</v>
      </c>
      <c r="B3028" s="21">
        <v>2307550</v>
      </c>
    </row>
    <row r="3029" spans="1:2" x14ac:dyDescent="0.25">
      <c r="A3029" s="20" t="s">
        <v>8334</v>
      </c>
      <c r="B3029" s="21">
        <v>78038276</v>
      </c>
    </row>
    <row r="3030" spans="1:2" x14ac:dyDescent="0.25">
      <c r="A3030" s="20" t="s">
        <v>9230</v>
      </c>
      <c r="B3030" s="21">
        <v>3786715</v>
      </c>
    </row>
    <row r="3031" spans="1:2" x14ac:dyDescent="0.25">
      <c r="A3031" s="20" t="s">
        <v>9648</v>
      </c>
      <c r="B3031" s="21">
        <v>1186323</v>
      </c>
    </row>
    <row r="3032" spans="1:2" x14ac:dyDescent="0.25">
      <c r="A3032" s="20" t="s">
        <v>9272</v>
      </c>
      <c r="B3032" s="21">
        <v>0</v>
      </c>
    </row>
    <row r="3033" spans="1:2" x14ac:dyDescent="0.25">
      <c r="A3033" s="20" t="s">
        <v>6957</v>
      </c>
      <c r="B3033" s="21">
        <v>48299761</v>
      </c>
    </row>
    <row r="3034" spans="1:2" x14ac:dyDescent="0.25">
      <c r="A3034" s="20" t="s">
        <v>9326</v>
      </c>
      <c r="B3034" s="21">
        <v>1391770</v>
      </c>
    </row>
    <row r="3035" spans="1:2" x14ac:dyDescent="0.25">
      <c r="A3035" s="20" t="s">
        <v>6183</v>
      </c>
      <c r="B3035" s="21">
        <v>146119491</v>
      </c>
    </row>
    <row r="3036" spans="1:2" x14ac:dyDescent="0.25">
      <c r="A3036" s="20" t="s">
        <v>7620</v>
      </c>
      <c r="B3036" s="21">
        <v>-2648431</v>
      </c>
    </row>
    <row r="3037" spans="1:2" x14ac:dyDescent="0.25">
      <c r="A3037" s="20" t="s">
        <v>8007</v>
      </c>
      <c r="B3037" s="21">
        <v>25670855</v>
      </c>
    </row>
    <row r="3038" spans="1:2" x14ac:dyDescent="0.25">
      <c r="A3038" s="20" t="s">
        <v>9171</v>
      </c>
      <c r="B3038" s="21">
        <v>83025093</v>
      </c>
    </row>
    <row r="3039" spans="1:2" x14ac:dyDescent="0.25">
      <c r="A3039" s="20" t="s">
        <v>8581</v>
      </c>
      <c r="B3039" s="21">
        <v>70150343</v>
      </c>
    </row>
    <row r="3040" spans="1:2" x14ac:dyDescent="0.25">
      <c r="A3040" s="20" t="s">
        <v>8586</v>
      </c>
      <c r="B3040" s="21">
        <v>53270259</v>
      </c>
    </row>
    <row r="3041" spans="1:2" x14ac:dyDescent="0.25">
      <c r="A3041" s="20" t="s">
        <v>8561</v>
      </c>
      <c r="B3041" s="21">
        <v>45929973</v>
      </c>
    </row>
    <row r="3042" spans="1:2" x14ac:dyDescent="0.25">
      <c r="A3042" s="20" t="s">
        <v>8531</v>
      </c>
      <c r="B3042" s="21">
        <v>16669413</v>
      </c>
    </row>
    <row r="3043" spans="1:2" x14ac:dyDescent="0.25">
      <c r="A3043" s="20" t="s">
        <v>9929</v>
      </c>
      <c r="B3043" s="21">
        <v>53953403</v>
      </c>
    </row>
    <row r="3044" spans="1:2" x14ac:dyDescent="0.25">
      <c r="A3044" s="20" t="s">
        <v>7517</v>
      </c>
      <c r="B3044" s="21">
        <v>-19483292</v>
      </c>
    </row>
    <row r="3045" spans="1:2" x14ac:dyDescent="0.25">
      <c r="A3045" s="20" t="s">
        <v>7431</v>
      </c>
      <c r="B3045" s="21">
        <v>19700000</v>
      </c>
    </row>
    <row r="3046" spans="1:2" x14ac:dyDescent="0.25">
      <c r="A3046" s="20" t="s">
        <v>6620</v>
      </c>
      <c r="B3046" s="21">
        <v>26277420</v>
      </c>
    </row>
    <row r="3047" spans="1:2" x14ac:dyDescent="0.25">
      <c r="A3047" s="20" t="s">
        <v>6608</v>
      </c>
      <c r="B3047" s="21">
        <v>62000082</v>
      </c>
    </row>
    <row r="3048" spans="1:2" x14ac:dyDescent="0.25">
      <c r="A3048" s="20" t="s">
        <v>6731</v>
      </c>
      <c r="B3048" s="21">
        <v>45703745</v>
      </c>
    </row>
    <row r="3049" spans="1:2" x14ac:dyDescent="0.25">
      <c r="A3049" s="20" t="s">
        <v>7725</v>
      </c>
      <c r="B3049" s="21">
        <v>12014289</v>
      </c>
    </row>
    <row r="3050" spans="1:2" x14ac:dyDescent="0.25">
      <c r="A3050" s="20" t="s">
        <v>7399</v>
      </c>
      <c r="B3050" s="21">
        <v>74067179</v>
      </c>
    </row>
    <row r="3051" spans="1:2" x14ac:dyDescent="0.25">
      <c r="A3051" s="20" t="s">
        <v>9074</v>
      </c>
      <c r="B3051" s="21">
        <v>8045844</v>
      </c>
    </row>
    <row r="3052" spans="1:2" x14ac:dyDescent="0.25">
      <c r="A3052" s="20" t="s">
        <v>7766</v>
      </c>
      <c r="B3052" s="21">
        <v>-2196204</v>
      </c>
    </row>
    <row r="3053" spans="1:2" x14ac:dyDescent="0.25">
      <c r="A3053" s="20" t="s">
        <v>7684</v>
      </c>
      <c r="B3053" s="21">
        <v>46257845</v>
      </c>
    </row>
    <row r="3054" spans="1:2" x14ac:dyDescent="0.25">
      <c r="A3054" s="20" t="s">
        <v>7402</v>
      </c>
      <c r="B3054" s="21">
        <v>4185387</v>
      </c>
    </row>
    <row r="3055" spans="1:2" x14ac:dyDescent="0.25">
      <c r="A3055" s="20" t="s">
        <v>5963</v>
      </c>
      <c r="B3055" s="21">
        <v>69288182</v>
      </c>
    </row>
    <row r="3056" spans="1:2" x14ac:dyDescent="0.25">
      <c r="A3056" s="20" t="s">
        <v>9374</v>
      </c>
      <c r="B3056" s="21">
        <v>6515579</v>
      </c>
    </row>
    <row r="3057" spans="1:2" x14ac:dyDescent="0.25">
      <c r="A3057" s="20" t="s">
        <v>5960</v>
      </c>
      <c r="B3057" s="21">
        <v>-28505730</v>
      </c>
    </row>
    <row r="3058" spans="1:2" x14ac:dyDescent="0.25">
      <c r="A3058" s="20" t="s">
        <v>10190</v>
      </c>
      <c r="B3058" s="21">
        <v>-500000</v>
      </c>
    </row>
    <row r="3059" spans="1:2" x14ac:dyDescent="0.25">
      <c r="A3059" s="20" t="s">
        <v>7544</v>
      </c>
      <c r="B3059" s="21">
        <v>77334374</v>
      </c>
    </row>
    <row r="3060" spans="1:2" x14ac:dyDescent="0.25">
      <c r="A3060" s="20" t="s">
        <v>6732</v>
      </c>
      <c r="B3060" s="21">
        <v>49138076</v>
      </c>
    </row>
    <row r="3061" spans="1:2" x14ac:dyDescent="0.25">
      <c r="A3061" s="20" t="s">
        <v>6787</v>
      </c>
      <c r="B3061" s="21">
        <v>-1823108</v>
      </c>
    </row>
    <row r="3062" spans="1:2" x14ac:dyDescent="0.25">
      <c r="A3062" s="20" t="s">
        <v>8115</v>
      </c>
      <c r="B3062" s="21">
        <v>0</v>
      </c>
    </row>
    <row r="3063" spans="1:2" x14ac:dyDescent="0.25">
      <c r="A3063" s="20" t="s">
        <v>7873</v>
      </c>
      <c r="B3063" s="21">
        <v>88001286</v>
      </c>
    </row>
    <row r="3064" spans="1:2" x14ac:dyDescent="0.25">
      <c r="A3064" s="20" t="s">
        <v>8471</v>
      </c>
      <c r="B3064" s="21">
        <v>-3017320</v>
      </c>
    </row>
    <row r="3065" spans="1:2" x14ac:dyDescent="0.25">
      <c r="A3065" s="20" t="s">
        <v>7070</v>
      </c>
      <c r="B3065" s="21">
        <v>28328558</v>
      </c>
    </row>
    <row r="3066" spans="1:2" x14ac:dyDescent="0.25">
      <c r="A3066" s="20" t="s">
        <v>7126</v>
      </c>
      <c r="B3066" s="21">
        <v>67125340</v>
      </c>
    </row>
    <row r="3067" spans="1:2" x14ac:dyDescent="0.25">
      <c r="A3067" s="20" t="s">
        <v>7871</v>
      </c>
      <c r="B3067" s="21">
        <v>39571513</v>
      </c>
    </row>
    <row r="3068" spans="1:2" x14ac:dyDescent="0.25">
      <c r="A3068" s="20" t="s">
        <v>9242</v>
      </c>
      <c r="B3068" s="21">
        <v>-925977</v>
      </c>
    </row>
    <row r="3069" spans="1:2" x14ac:dyDescent="0.25">
      <c r="A3069" s="20" t="s">
        <v>5930</v>
      </c>
      <c r="B3069" s="21">
        <v>33147445</v>
      </c>
    </row>
    <row r="3070" spans="1:2" x14ac:dyDescent="0.25">
      <c r="A3070" s="20" t="s">
        <v>7174</v>
      </c>
      <c r="B3070" s="21">
        <v>11407470</v>
      </c>
    </row>
    <row r="3071" spans="1:2" x14ac:dyDescent="0.25">
      <c r="A3071" s="20" t="s">
        <v>7781</v>
      </c>
      <c r="B3071" s="21">
        <v>-19500000</v>
      </c>
    </row>
    <row r="3072" spans="1:2" x14ac:dyDescent="0.25">
      <c r="A3072" s="20" t="s">
        <v>6771</v>
      </c>
      <c r="B3072" s="21">
        <v>7781388</v>
      </c>
    </row>
    <row r="3073" spans="1:2" x14ac:dyDescent="0.25">
      <c r="A3073" s="20" t="s">
        <v>6952</v>
      </c>
      <c r="B3073" s="21">
        <v>24699513</v>
      </c>
    </row>
    <row r="3074" spans="1:2" x14ac:dyDescent="0.25">
      <c r="A3074" s="20" t="s">
        <v>9387</v>
      </c>
      <c r="B3074" s="21">
        <v>46737</v>
      </c>
    </row>
    <row r="3075" spans="1:2" x14ac:dyDescent="0.25">
      <c r="A3075" s="20" t="s">
        <v>9318</v>
      </c>
      <c r="B3075" s="21">
        <v>0</v>
      </c>
    </row>
    <row r="3076" spans="1:2" x14ac:dyDescent="0.25">
      <c r="A3076" s="20" t="s">
        <v>8061</v>
      </c>
      <c r="B3076" s="21">
        <v>-1642524</v>
      </c>
    </row>
    <row r="3077" spans="1:2" x14ac:dyDescent="0.25">
      <c r="A3077" s="20" t="s">
        <v>7271</v>
      </c>
      <c r="B3077" s="21">
        <v>5016190</v>
      </c>
    </row>
    <row r="3078" spans="1:2" x14ac:dyDescent="0.25">
      <c r="A3078" s="20" t="s">
        <v>8659</v>
      </c>
      <c r="B3078" s="21">
        <v>-3380827</v>
      </c>
    </row>
    <row r="3079" spans="1:2" x14ac:dyDescent="0.25">
      <c r="A3079" s="20" t="s">
        <v>7717</v>
      </c>
      <c r="B3079" s="21">
        <v>15422828</v>
      </c>
    </row>
    <row r="3080" spans="1:2" x14ac:dyDescent="0.25">
      <c r="A3080" s="20" t="s">
        <v>7389</v>
      </c>
      <c r="B3080" s="21">
        <v>-13723190</v>
      </c>
    </row>
    <row r="3081" spans="1:2" x14ac:dyDescent="0.25">
      <c r="A3081" s="20" t="s">
        <v>7700</v>
      </c>
      <c r="B3081" s="21">
        <v>32066000</v>
      </c>
    </row>
    <row r="3082" spans="1:2" x14ac:dyDescent="0.25">
      <c r="A3082" s="20" t="s">
        <v>6408</v>
      </c>
      <c r="B3082" s="21">
        <v>-21527150</v>
      </c>
    </row>
    <row r="3083" spans="1:2" x14ac:dyDescent="0.25">
      <c r="A3083" s="20" t="s">
        <v>8043</v>
      </c>
      <c r="B3083" s="21">
        <v>26200000</v>
      </c>
    </row>
    <row r="3084" spans="1:2" x14ac:dyDescent="0.25">
      <c r="A3084" s="20" t="s">
        <v>8576</v>
      </c>
      <c r="B3084" s="21">
        <v>-9933445</v>
      </c>
    </row>
    <row r="3085" spans="1:2" x14ac:dyDescent="0.25">
      <c r="A3085" s="20" t="s">
        <v>7292</v>
      </c>
      <c r="B3085" s="21">
        <v>21968653</v>
      </c>
    </row>
    <row r="3086" spans="1:2" x14ac:dyDescent="0.25">
      <c r="A3086" s="20" t="s">
        <v>6863</v>
      </c>
      <c r="B3086" s="21">
        <v>-14664065</v>
      </c>
    </row>
    <row r="3087" spans="1:2" x14ac:dyDescent="0.25">
      <c r="A3087" s="20" t="s">
        <v>8364</v>
      </c>
      <c r="B3087" s="21">
        <v>-5118665</v>
      </c>
    </row>
    <row r="3088" spans="1:2" x14ac:dyDescent="0.25">
      <c r="A3088" s="20" t="s">
        <v>7267</v>
      </c>
      <c r="B3088" s="21">
        <v>-12069815</v>
      </c>
    </row>
    <row r="3089" spans="1:2" x14ac:dyDescent="0.25">
      <c r="A3089" s="20" t="s">
        <v>9869</v>
      </c>
      <c r="B3089" s="21">
        <v>-1126033</v>
      </c>
    </row>
    <row r="3090" spans="1:2" x14ac:dyDescent="0.25">
      <c r="A3090" s="20" t="s">
        <v>8770</v>
      </c>
      <c r="B3090" s="21">
        <v>27049108</v>
      </c>
    </row>
    <row r="3091" spans="1:2" x14ac:dyDescent="0.25">
      <c r="A3091" s="20" t="s">
        <v>6426</v>
      </c>
      <c r="B3091" s="21">
        <v>14951824</v>
      </c>
    </row>
    <row r="3092" spans="1:2" x14ac:dyDescent="0.25">
      <c r="A3092" s="20" t="s">
        <v>8323</v>
      </c>
      <c r="B3092" s="21">
        <v>-10239</v>
      </c>
    </row>
    <row r="3093" spans="1:2" x14ac:dyDescent="0.25">
      <c r="A3093" s="20" t="s">
        <v>10178</v>
      </c>
      <c r="B3093" s="21">
        <v>-1730939</v>
      </c>
    </row>
    <row r="3094" spans="1:2" x14ac:dyDescent="0.25">
      <c r="A3094" s="20" t="s">
        <v>6146</v>
      </c>
      <c r="B3094" s="21">
        <v>-32098491</v>
      </c>
    </row>
    <row r="3095" spans="1:2" x14ac:dyDescent="0.25">
      <c r="A3095" s="20" t="s">
        <v>5879</v>
      </c>
      <c r="B3095" s="21">
        <v>-77823100</v>
      </c>
    </row>
    <row r="3096" spans="1:2" x14ac:dyDescent="0.25">
      <c r="A3096" s="20" t="s">
        <v>8713</v>
      </c>
      <c r="B3096" s="21">
        <v>-4863568</v>
      </c>
    </row>
    <row r="3097" spans="1:2" x14ac:dyDescent="0.25">
      <c r="A3097" s="20" t="s">
        <v>5871</v>
      </c>
      <c r="B3097" s="21">
        <v>-4671063</v>
      </c>
    </row>
    <row r="3098" spans="1:2" x14ac:dyDescent="0.25">
      <c r="A3098" s="20" t="s">
        <v>6359</v>
      </c>
      <c r="B3098" s="21">
        <v>0</v>
      </c>
    </row>
    <row r="3099" spans="1:2" x14ac:dyDescent="0.25">
      <c r="A3099" s="20" t="s">
        <v>7890</v>
      </c>
      <c r="B3099" s="21">
        <v>-10603058</v>
      </c>
    </row>
    <row r="3100" spans="1:2" x14ac:dyDescent="0.25">
      <c r="A3100" s="20" t="s">
        <v>6790</v>
      </c>
      <c r="B3100" s="21">
        <v>-1456527</v>
      </c>
    </row>
    <row r="3101" spans="1:2" x14ac:dyDescent="0.25">
      <c r="A3101" s="20" t="s">
        <v>9961</v>
      </c>
      <c r="B3101" s="21">
        <v>247740</v>
      </c>
    </row>
    <row r="3102" spans="1:2" x14ac:dyDescent="0.25">
      <c r="A3102" s="20" t="s">
        <v>9928</v>
      </c>
      <c r="B3102" s="21">
        <v>23541700</v>
      </c>
    </row>
    <row r="3103" spans="1:2" x14ac:dyDescent="0.25">
      <c r="A3103" s="20" t="s">
        <v>9345</v>
      </c>
      <c r="B3103" s="21">
        <v>6940281</v>
      </c>
    </row>
    <row r="3104" spans="1:2" x14ac:dyDescent="0.25">
      <c r="A3104" s="20" t="s">
        <v>6870</v>
      </c>
      <c r="B3104" s="21">
        <v>-8600000</v>
      </c>
    </row>
    <row r="3105" spans="1:2" x14ac:dyDescent="0.25">
      <c r="A3105" s="20" t="s">
        <v>9024</v>
      </c>
      <c r="B3105" s="21">
        <v>-6789304</v>
      </c>
    </row>
    <row r="3106" spans="1:2" x14ac:dyDescent="0.25">
      <c r="A3106" s="20" t="s">
        <v>6666</v>
      </c>
      <c r="B3106" s="21">
        <v>-42845460</v>
      </c>
    </row>
    <row r="3107" spans="1:2" x14ac:dyDescent="0.25">
      <c r="A3107" s="20" t="s">
        <v>8872</v>
      </c>
      <c r="B3107" s="21">
        <v>279017</v>
      </c>
    </row>
    <row r="3108" spans="1:2" x14ac:dyDescent="0.25">
      <c r="A3108" s="20" t="s">
        <v>7616</v>
      </c>
      <c r="B3108" s="21">
        <v>3842000</v>
      </c>
    </row>
    <row r="3109" spans="1:2" x14ac:dyDescent="0.25">
      <c r="A3109" s="20" t="s">
        <v>6434</v>
      </c>
      <c r="B3109" s="21">
        <v>24327868</v>
      </c>
    </row>
    <row r="3110" spans="1:2" x14ac:dyDescent="0.25">
      <c r="A3110" s="20" t="s">
        <v>7360</v>
      </c>
      <c r="B3110" s="21">
        <v>75241322</v>
      </c>
    </row>
    <row r="3111" spans="1:2" x14ac:dyDescent="0.25">
      <c r="A3111" s="20" t="s">
        <v>9896</v>
      </c>
      <c r="B3111" s="21">
        <v>-1455000</v>
      </c>
    </row>
    <row r="3112" spans="1:2" x14ac:dyDescent="0.25">
      <c r="A3112" s="20" t="s">
        <v>6758</v>
      </c>
      <c r="B3112" s="21">
        <v>7887882</v>
      </c>
    </row>
    <row r="3113" spans="1:2" x14ac:dyDescent="0.25">
      <c r="A3113" s="20" t="s">
        <v>6748</v>
      </c>
      <c r="B3113" s="21">
        <v>30836296</v>
      </c>
    </row>
    <row r="3114" spans="1:2" x14ac:dyDescent="0.25">
      <c r="A3114" s="20" t="s">
        <v>9042</v>
      </c>
      <c r="B3114" s="21">
        <v>-2499696</v>
      </c>
    </row>
    <row r="3115" spans="1:2" x14ac:dyDescent="0.25">
      <c r="A3115" s="20" t="s">
        <v>10457</v>
      </c>
      <c r="B3115" s="21">
        <v>10443</v>
      </c>
    </row>
    <row r="3116" spans="1:2" x14ac:dyDescent="0.25">
      <c r="A3116" s="20" t="s">
        <v>6494</v>
      </c>
      <c r="B3116" s="21">
        <v>10470220</v>
      </c>
    </row>
    <row r="3117" spans="1:2" x14ac:dyDescent="0.25">
      <c r="A3117" s="20" t="s">
        <v>6394</v>
      </c>
      <c r="B3117" s="21">
        <v>1932305</v>
      </c>
    </row>
    <row r="3118" spans="1:2" x14ac:dyDescent="0.25">
      <c r="A3118" s="20" t="s">
        <v>8031</v>
      </c>
      <c r="B3118" s="21">
        <v>-14684317</v>
      </c>
    </row>
    <row r="3119" spans="1:2" x14ac:dyDescent="0.25">
      <c r="A3119" s="20" t="s">
        <v>8704</v>
      </c>
      <c r="B3119" s="21">
        <v>-9511128</v>
      </c>
    </row>
    <row r="3120" spans="1:2" x14ac:dyDescent="0.25">
      <c r="A3120" s="20" t="s">
        <v>9792</v>
      </c>
      <c r="B3120" s="21">
        <v>-2000000</v>
      </c>
    </row>
    <row r="3121" spans="1:2" x14ac:dyDescent="0.25">
      <c r="A3121" s="20" t="s">
        <v>7493</v>
      </c>
      <c r="B3121" s="21">
        <v>-6139597</v>
      </c>
    </row>
    <row r="3122" spans="1:2" x14ac:dyDescent="0.25">
      <c r="A3122" s="20" t="s">
        <v>6077</v>
      </c>
      <c r="B3122" s="21">
        <v>85762022</v>
      </c>
    </row>
    <row r="3123" spans="1:2" x14ac:dyDescent="0.25">
      <c r="A3123" s="20" t="s">
        <v>9467</v>
      </c>
      <c r="B3123" s="21">
        <v>-1000000</v>
      </c>
    </row>
    <row r="3124" spans="1:2" x14ac:dyDescent="0.25">
      <c r="A3124" s="20" t="s">
        <v>9697</v>
      </c>
      <c r="B3124" s="21">
        <v>-2100000</v>
      </c>
    </row>
    <row r="3125" spans="1:2" x14ac:dyDescent="0.25">
      <c r="A3125" s="20" t="s">
        <v>9102</v>
      </c>
      <c r="B3125" s="21">
        <v>-3792025</v>
      </c>
    </row>
    <row r="3126" spans="1:2" x14ac:dyDescent="0.25">
      <c r="A3126" s="20" t="s">
        <v>7860</v>
      </c>
      <c r="B3126" s="21">
        <v>-20000000</v>
      </c>
    </row>
    <row r="3127" spans="1:2" x14ac:dyDescent="0.25">
      <c r="A3127" s="20" t="s">
        <v>9213</v>
      </c>
      <c r="B3127" s="21">
        <v>9464388</v>
      </c>
    </row>
    <row r="3128" spans="1:2" x14ac:dyDescent="0.25">
      <c r="A3128" s="20" t="s">
        <v>7472</v>
      </c>
      <c r="B3128" s="21">
        <v>0</v>
      </c>
    </row>
    <row r="3129" spans="1:2" x14ac:dyDescent="0.25">
      <c r="A3129" s="20" t="s">
        <v>10322</v>
      </c>
      <c r="B3129" s="21">
        <v>-200000</v>
      </c>
    </row>
    <row r="3130" spans="1:2" x14ac:dyDescent="0.25">
      <c r="A3130" s="20" t="s">
        <v>9837</v>
      </c>
      <c r="B3130" s="21">
        <v>-1600000</v>
      </c>
    </row>
    <row r="3131" spans="1:2" x14ac:dyDescent="0.25">
      <c r="A3131" s="20" t="s">
        <v>7515</v>
      </c>
      <c r="B3131" s="21">
        <v>-25000000</v>
      </c>
    </row>
    <row r="3132" spans="1:2" x14ac:dyDescent="0.25">
      <c r="A3132" s="20" t="s">
        <v>5751</v>
      </c>
      <c r="B3132" s="21">
        <v>61830669</v>
      </c>
    </row>
    <row r="3133" spans="1:2" x14ac:dyDescent="0.25">
      <c r="A3133" s="20" t="s">
        <v>5904</v>
      </c>
      <c r="B3133" s="21">
        <v>119019489</v>
      </c>
    </row>
    <row r="3134" spans="1:2" x14ac:dyDescent="0.25">
      <c r="A3134" s="20" t="s">
        <v>9763</v>
      </c>
      <c r="B3134" s="21">
        <v>-1801593</v>
      </c>
    </row>
    <row r="3135" spans="1:2" x14ac:dyDescent="0.25">
      <c r="A3135" s="20" t="s">
        <v>8585</v>
      </c>
      <c r="B3135" s="21">
        <v>53319509</v>
      </c>
    </row>
    <row r="3136" spans="1:2" x14ac:dyDescent="0.25">
      <c r="A3136" s="20" t="s">
        <v>10346</v>
      </c>
      <c r="B3136" s="21">
        <v>6962502</v>
      </c>
    </row>
    <row r="3137" spans="1:2" x14ac:dyDescent="0.25">
      <c r="A3137" s="20" t="s">
        <v>7744</v>
      </c>
      <c r="B3137" s="21">
        <v>11584722</v>
      </c>
    </row>
    <row r="3138" spans="1:2" x14ac:dyDescent="0.25">
      <c r="A3138" s="20" t="s">
        <v>7451</v>
      </c>
      <c r="B3138" s="21">
        <v>13687630</v>
      </c>
    </row>
    <row r="3139" spans="1:2" x14ac:dyDescent="0.25">
      <c r="A3139" s="20" t="s">
        <v>9461</v>
      </c>
      <c r="B3139" s="21">
        <v>5949219</v>
      </c>
    </row>
    <row r="3140" spans="1:2" x14ac:dyDescent="0.25">
      <c r="A3140" s="20" t="s">
        <v>9991</v>
      </c>
      <c r="B3140" s="21">
        <v>5355376</v>
      </c>
    </row>
    <row r="3141" spans="1:2" x14ac:dyDescent="0.25">
      <c r="A3141" s="20" t="s">
        <v>9145</v>
      </c>
      <c r="B3141" s="21">
        <v>30311509</v>
      </c>
    </row>
    <row r="3142" spans="1:2" x14ac:dyDescent="0.25">
      <c r="A3142" s="20" t="s">
        <v>8255</v>
      </c>
      <c r="B3142" s="21">
        <v>-15000000</v>
      </c>
    </row>
    <row r="3143" spans="1:2" x14ac:dyDescent="0.25">
      <c r="A3143" s="20" t="s">
        <v>8821</v>
      </c>
      <c r="B3143" s="21">
        <v>-60000000</v>
      </c>
    </row>
    <row r="3144" spans="1:2" x14ac:dyDescent="0.25">
      <c r="A3144" s="20" t="s">
        <v>10167</v>
      </c>
      <c r="B3144" s="21">
        <v>406666</v>
      </c>
    </row>
    <row r="3145" spans="1:2" x14ac:dyDescent="0.25">
      <c r="A3145" s="20" t="s">
        <v>6298</v>
      </c>
      <c r="B3145" s="21">
        <v>-14024817</v>
      </c>
    </row>
    <row r="3146" spans="1:2" x14ac:dyDescent="0.25">
      <c r="A3146" s="20" t="s">
        <v>9404</v>
      </c>
      <c r="B3146" s="21">
        <v>-2697796</v>
      </c>
    </row>
    <row r="3147" spans="1:2" x14ac:dyDescent="0.25">
      <c r="A3147" s="20" t="s">
        <v>10330</v>
      </c>
      <c r="B3147" s="21">
        <v>-250000</v>
      </c>
    </row>
    <row r="3148" spans="1:2" x14ac:dyDescent="0.25">
      <c r="A3148" s="20" t="s">
        <v>8922</v>
      </c>
      <c r="B3148" s="21">
        <v>10281585</v>
      </c>
    </row>
    <row r="3149" spans="1:2" x14ac:dyDescent="0.25">
      <c r="A3149" s="20" t="s">
        <v>10323</v>
      </c>
      <c r="B3149" s="21">
        <v>181225</v>
      </c>
    </row>
    <row r="3150" spans="1:2" x14ac:dyDescent="0.25">
      <c r="A3150" s="20" t="s">
        <v>9734</v>
      </c>
      <c r="B3150" s="21">
        <v>-15622</v>
      </c>
    </row>
    <row r="3151" spans="1:2" x14ac:dyDescent="0.25">
      <c r="A3151" s="20" t="s">
        <v>7751</v>
      </c>
      <c r="B3151" s="21">
        <v>-19083691</v>
      </c>
    </row>
    <row r="3152" spans="1:2" x14ac:dyDescent="0.25">
      <c r="A3152" s="20" t="s">
        <v>10297</v>
      </c>
      <c r="B3152" s="21">
        <v>45661</v>
      </c>
    </row>
    <row r="3153" spans="1:2" x14ac:dyDescent="0.25">
      <c r="A3153" s="20" t="s">
        <v>9287</v>
      </c>
      <c r="B3153" s="21">
        <v>-5000000</v>
      </c>
    </row>
    <row r="3154" spans="1:2" x14ac:dyDescent="0.25">
      <c r="A3154" s="20" t="s">
        <v>9675</v>
      </c>
      <c r="B3154" s="21">
        <v>-2295429</v>
      </c>
    </row>
    <row r="3155" spans="1:2" x14ac:dyDescent="0.25">
      <c r="A3155" s="20" t="s">
        <v>10236</v>
      </c>
      <c r="B3155" s="21">
        <v>-900000</v>
      </c>
    </row>
    <row r="3156" spans="1:2" x14ac:dyDescent="0.25">
      <c r="A3156" s="20" t="s">
        <v>8882</v>
      </c>
      <c r="B3156" s="21">
        <v>-5724443</v>
      </c>
    </row>
    <row r="3157" spans="1:2" x14ac:dyDescent="0.25">
      <c r="A3157" s="20" t="s">
        <v>6820</v>
      </c>
      <c r="B3157" s="21">
        <v>-24697039</v>
      </c>
    </row>
    <row r="3158" spans="1:2" x14ac:dyDescent="0.25">
      <c r="A3158" s="20" t="s">
        <v>6118</v>
      </c>
      <c r="B3158" s="21">
        <v>286471036</v>
      </c>
    </row>
    <row r="3159" spans="1:2" x14ac:dyDescent="0.25">
      <c r="A3159" s="20" t="s">
        <v>5629</v>
      </c>
      <c r="B3159" s="21">
        <v>73371987</v>
      </c>
    </row>
    <row r="3160" spans="1:2" x14ac:dyDescent="0.25">
      <c r="A3160" s="20" t="s">
        <v>5649</v>
      </c>
      <c r="B3160" s="21">
        <v>160706665</v>
      </c>
    </row>
    <row r="3161" spans="1:2" x14ac:dyDescent="0.25">
      <c r="A3161" s="20" t="s">
        <v>6460</v>
      </c>
      <c r="B3161" s="21">
        <v>207652016</v>
      </c>
    </row>
    <row r="3162" spans="1:2" x14ac:dyDescent="0.25">
      <c r="A3162" s="20" t="s">
        <v>5988</v>
      </c>
      <c r="B3162" s="21">
        <v>47968405</v>
      </c>
    </row>
    <row r="3163" spans="1:2" x14ac:dyDescent="0.25">
      <c r="A3163" s="20" t="s">
        <v>8852</v>
      </c>
      <c r="B3163" s="21">
        <v>17926543</v>
      </c>
    </row>
    <row r="3164" spans="1:2" x14ac:dyDescent="0.25">
      <c r="A3164" s="20" t="s">
        <v>7170</v>
      </c>
      <c r="B3164" s="21">
        <v>16875468</v>
      </c>
    </row>
    <row r="3165" spans="1:2" x14ac:dyDescent="0.25">
      <c r="A3165" s="20" t="s">
        <v>8773</v>
      </c>
      <c r="B3165" s="21">
        <v>15530513</v>
      </c>
    </row>
    <row r="3166" spans="1:2" x14ac:dyDescent="0.25">
      <c r="A3166" s="20" t="s">
        <v>7194</v>
      </c>
      <c r="B3166" s="21">
        <v>4641482448100</v>
      </c>
    </row>
    <row r="3167" spans="1:2" x14ac:dyDescent="0.25">
      <c r="A3167" s="20" t="s">
        <v>8001</v>
      </c>
      <c r="B3167" s="21">
        <v>59502303</v>
      </c>
    </row>
    <row r="3168" spans="1:2" x14ac:dyDescent="0.25">
      <c r="A3168" s="20" t="s">
        <v>10454</v>
      </c>
      <c r="B3168" s="21">
        <v>0</v>
      </c>
    </row>
    <row r="3169" spans="1:2" x14ac:dyDescent="0.25">
      <c r="A3169" s="20" t="s">
        <v>6117</v>
      </c>
      <c r="B3169" s="21">
        <v>155965690</v>
      </c>
    </row>
    <row r="3170" spans="1:2" x14ac:dyDescent="0.25">
      <c r="A3170" s="20" t="s">
        <v>7767</v>
      </c>
      <c r="B3170" s="21">
        <v>-2470843</v>
      </c>
    </row>
    <row r="3171" spans="1:2" x14ac:dyDescent="0.25">
      <c r="A3171" s="20" t="s">
        <v>6509</v>
      </c>
      <c r="B3171" s="21">
        <v>-3017368</v>
      </c>
    </row>
    <row r="3172" spans="1:2" x14ac:dyDescent="0.25">
      <c r="A3172" s="20" t="s">
        <v>9710</v>
      </c>
      <c r="B3172" s="21">
        <v>10555230</v>
      </c>
    </row>
    <row r="3173" spans="1:2" x14ac:dyDescent="0.25">
      <c r="A3173" s="20" t="s">
        <v>9340</v>
      </c>
      <c r="B3173" s="21">
        <v>-4400000</v>
      </c>
    </row>
    <row r="3174" spans="1:2" x14ac:dyDescent="0.25">
      <c r="A3174" s="20" t="s">
        <v>9971</v>
      </c>
      <c r="B3174" s="21">
        <v>-1000000</v>
      </c>
    </row>
    <row r="3175" spans="1:2" x14ac:dyDescent="0.25">
      <c r="A3175" s="20" t="s">
        <v>8244</v>
      </c>
      <c r="B3175" s="21">
        <v>-9000000</v>
      </c>
    </row>
    <row r="3176" spans="1:2" x14ac:dyDescent="0.25">
      <c r="A3176" s="20" t="s">
        <v>8827</v>
      </c>
      <c r="B3176" s="21">
        <v>-8000000</v>
      </c>
    </row>
    <row r="3177" spans="1:2" x14ac:dyDescent="0.25">
      <c r="A3177" s="20" t="s">
        <v>7655</v>
      </c>
      <c r="B3177" s="21">
        <v>111088910</v>
      </c>
    </row>
    <row r="3178" spans="1:2" x14ac:dyDescent="0.25">
      <c r="A3178" s="20" t="s">
        <v>9632</v>
      </c>
      <c r="B3178" s="21">
        <v>-15000000</v>
      </c>
    </row>
    <row r="3179" spans="1:2" x14ac:dyDescent="0.25">
      <c r="A3179" s="20" t="s">
        <v>7376</v>
      </c>
      <c r="B3179" s="21">
        <v>7200000</v>
      </c>
    </row>
    <row r="3180" spans="1:2" x14ac:dyDescent="0.25">
      <c r="A3180" s="20" t="s">
        <v>7763</v>
      </c>
      <c r="B3180" s="21">
        <v>-11747316</v>
      </c>
    </row>
    <row r="3181" spans="1:2" x14ac:dyDescent="0.25">
      <c r="A3181" s="20" t="s">
        <v>9097</v>
      </c>
      <c r="B3181" s="21">
        <v>-1605064</v>
      </c>
    </row>
    <row r="3182" spans="1:2" x14ac:dyDescent="0.25">
      <c r="A3182" s="20" t="s">
        <v>6225</v>
      </c>
      <c r="B3182" s="21">
        <v>-51249444</v>
      </c>
    </row>
    <row r="3183" spans="1:2" x14ac:dyDescent="0.25">
      <c r="A3183" s="20" t="s">
        <v>6745</v>
      </c>
      <c r="B3183" s="21">
        <v>34098862</v>
      </c>
    </row>
    <row r="3184" spans="1:2" x14ac:dyDescent="0.25">
      <c r="A3184" s="20" t="s">
        <v>6326</v>
      </c>
      <c r="B3184" s="21">
        <v>-33711680</v>
      </c>
    </row>
    <row r="3185" spans="1:2" x14ac:dyDescent="0.25">
      <c r="A3185" s="20" t="s">
        <v>9634</v>
      </c>
      <c r="B3185" s="21">
        <v>-2540800</v>
      </c>
    </row>
    <row r="3186" spans="1:2" x14ac:dyDescent="0.25">
      <c r="A3186" s="20" t="s">
        <v>8619</v>
      </c>
      <c r="B3186" s="21">
        <v>17736779</v>
      </c>
    </row>
    <row r="3187" spans="1:2" x14ac:dyDescent="0.25">
      <c r="A3187" s="20" t="s">
        <v>9520</v>
      </c>
      <c r="B3187" s="21">
        <v>45056940</v>
      </c>
    </row>
    <row r="3188" spans="1:2" x14ac:dyDescent="0.25">
      <c r="A3188" s="20" t="s">
        <v>10263</v>
      </c>
      <c r="B3188" s="21">
        <v>32631</v>
      </c>
    </row>
    <row r="3189" spans="1:2" x14ac:dyDescent="0.25">
      <c r="A3189" s="20" t="s">
        <v>6007</v>
      </c>
      <c r="B3189" s="21">
        <v>4329966</v>
      </c>
    </row>
    <row r="3190" spans="1:2" x14ac:dyDescent="0.25">
      <c r="A3190" s="20" t="s">
        <v>9749</v>
      </c>
      <c r="B3190" s="21">
        <v>-1875506</v>
      </c>
    </row>
    <row r="3191" spans="1:2" x14ac:dyDescent="0.25">
      <c r="A3191" s="20" t="s">
        <v>8815</v>
      </c>
      <c r="B3191" s="21">
        <v>-8999838</v>
      </c>
    </row>
    <row r="3192" spans="1:2" x14ac:dyDescent="0.25">
      <c r="A3192" s="20" t="s">
        <v>6161</v>
      </c>
      <c r="B3192" s="21">
        <v>-32239920</v>
      </c>
    </row>
    <row r="3193" spans="1:2" x14ac:dyDescent="0.25">
      <c r="A3193" s="20" t="s">
        <v>6946</v>
      </c>
      <c r="B3193" s="21">
        <v>28939454</v>
      </c>
    </row>
    <row r="3194" spans="1:2" x14ac:dyDescent="0.25">
      <c r="A3194" s="20" t="s">
        <v>5572</v>
      </c>
      <c r="B3194" s="21">
        <v>1.0891067415516728E+16</v>
      </c>
    </row>
    <row r="3195" spans="1:2" x14ac:dyDescent="0.25">
      <c r="A3195" s="20" t="s">
        <v>8628</v>
      </c>
      <c r="B3195" s="21">
        <v>11371425</v>
      </c>
    </row>
    <row r="3196" spans="1:2" x14ac:dyDescent="0.25">
      <c r="A3196" s="20" t="s">
        <v>9788</v>
      </c>
      <c r="B3196" s="21">
        <v>-2000000</v>
      </c>
    </row>
    <row r="3197" spans="1:2" x14ac:dyDescent="0.25">
      <c r="A3197" s="20" t="s">
        <v>10431</v>
      </c>
      <c r="B3197" s="21">
        <v>1204508</v>
      </c>
    </row>
    <row r="3198" spans="1:2" x14ac:dyDescent="0.25">
      <c r="A3198" s="20" t="s">
        <v>8548</v>
      </c>
      <c r="B3198" s="21">
        <v>-6185756</v>
      </c>
    </row>
    <row r="3199" spans="1:2" x14ac:dyDescent="0.25">
      <c r="A3199" s="20" t="s">
        <v>10008</v>
      </c>
      <c r="B3199" s="21">
        <v>-17786</v>
      </c>
    </row>
    <row r="3200" spans="1:2" x14ac:dyDescent="0.25">
      <c r="A3200" s="20" t="s">
        <v>9661</v>
      </c>
      <c r="B3200" s="21">
        <v>-2424273</v>
      </c>
    </row>
    <row r="3201" spans="1:2" x14ac:dyDescent="0.25">
      <c r="A3201" s="20" t="s">
        <v>9274</v>
      </c>
      <c r="B3201" s="21">
        <v>-5000000</v>
      </c>
    </row>
    <row r="3202" spans="1:2" x14ac:dyDescent="0.25">
      <c r="A3202" s="20" t="s">
        <v>9703</v>
      </c>
      <c r="B3202" s="21">
        <v>-2000000</v>
      </c>
    </row>
    <row r="3203" spans="1:2" x14ac:dyDescent="0.25">
      <c r="A3203" s="20" t="s">
        <v>6672</v>
      </c>
      <c r="B3203" s="21">
        <v>9300852</v>
      </c>
    </row>
    <row r="3204" spans="1:2" x14ac:dyDescent="0.25">
      <c r="A3204" s="20" t="s">
        <v>8653</v>
      </c>
      <c r="B3204" s="21">
        <v>-1929689</v>
      </c>
    </row>
    <row r="3205" spans="1:2" x14ac:dyDescent="0.25">
      <c r="A3205" s="20" t="s">
        <v>6128</v>
      </c>
      <c r="B3205" s="21">
        <v>0</v>
      </c>
    </row>
    <row r="3206" spans="1:2" x14ac:dyDescent="0.25">
      <c r="A3206" s="20" t="s">
        <v>9080</v>
      </c>
      <c r="B3206" s="21">
        <v>2883495</v>
      </c>
    </row>
    <row r="3207" spans="1:2" x14ac:dyDescent="0.25">
      <c r="A3207" s="20" t="s">
        <v>9293</v>
      </c>
      <c r="B3207" s="21">
        <v>23585416</v>
      </c>
    </row>
    <row r="3208" spans="1:2" x14ac:dyDescent="0.25">
      <c r="A3208" s="20" t="s">
        <v>8105</v>
      </c>
      <c r="B3208" s="21">
        <v>-7725270</v>
      </c>
    </row>
    <row r="3209" spans="1:2" x14ac:dyDescent="0.25">
      <c r="A3209" s="20" t="s">
        <v>8103</v>
      </c>
      <c r="B3209" s="21">
        <v>-14318803</v>
      </c>
    </row>
    <row r="3210" spans="1:2" x14ac:dyDescent="0.25">
      <c r="A3210" s="20" t="s">
        <v>9534</v>
      </c>
      <c r="B3210" s="21">
        <v>229094</v>
      </c>
    </row>
    <row r="3211" spans="1:2" x14ac:dyDescent="0.25">
      <c r="A3211" s="20" t="s">
        <v>8264</v>
      </c>
      <c r="B3211" s="21">
        <v>126319195</v>
      </c>
    </row>
    <row r="3212" spans="1:2" x14ac:dyDescent="0.25">
      <c r="A3212" s="20" t="s">
        <v>9237</v>
      </c>
      <c r="B3212" s="21">
        <v>480318</v>
      </c>
    </row>
    <row r="3213" spans="1:2" x14ac:dyDescent="0.25">
      <c r="A3213" s="20" t="s">
        <v>9781</v>
      </c>
      <c r="B3213" s="21">
        <v>-2000000</v>
      </c>
    </row>
    <row r="3214" spans="1:2" x14ac:dyDescent="0.25">
      <c r="A3214" s="20" t="s">
        <v>6759</v>
      </c>
      <c r="B3214" s="21">
        <v>13955614</v>
      </c>
    </row>
    <row r="3215" spans="1:2" x14ac:dyDescent="0.25">
      <c r="A3215" s="20" t="s">
        <v>7942</v>
      </c>
      <c r="B3215" s="21">
        <v>-928770</v>
      </c>
    </row>
    <row r="3216" spans="1:2" x14ac:dyDescent="0.25">
      <c r="A3216" s="20" t="s">
        <v>10415</v>
      </c>
      <c r="B3216" s="21">
        <v>237233</v>
      </c>
    </row>
    <row r="3217" spans="1:2" x14ac:dyDescent="0.25">
      <c r="A3217" s="20" t="s">
        <v>7030</v>
      </c>
      <c r="B3217" s="21">
        <v>-32778006</v>
      </c>
    </row>
    <row r="3218" spans="1:2" x14ac:dyDescent="0.25">
      <c r="A3218" s="20" t="s">
        <v>9716</v>
      </c>
      <c r="B3218" s="21">
        <v>4719300</v>
      </c>
    </row>
    <row r="3219" spans="1:2" x14ac:dyDescent="0.25">
      <c r="A3219" s="20" t="s">
        <v>8006</v>
      </c>
      <c r="B3219" s="21">
        <v>18635046</v>
      </c>
    </row>
    <row r="3220" spans="1:2" x14ac:dyDescent="0.25">
      <c r="A3220" s="20" t="s">
        <v>6101</v>
      </c>
      <c r="B3220" s="21">
        <v>-13414611</v>
      </c>
    </row>
    <row r="3221" spans="1:2" x14ac:dyDescent="0.25">
      <c r="A3221" s="20" t="s">
        <v>7057</v>
      </c>
      <c r="B3221" s="21">
        <v>1029003302404</v>
      </c>
    </row>
    <row r="3222" spans="1:2" x14ac:dyDescent="0.25">
      <c r="A3222" s="20" t="s">
        <v>8508</v>
      </c>
      <c r="B3222" s="21">
        <v>580477804913449</v>
      </c>
    </row>
    <row r="3223" spans="1:2" x14ac:dyDescent="0.25">
      <c r="A3223" s="20" t="s">
        <v>8136</v>
      </c>
      <c r="B3223" s="21">
        <v>779475921457216</v>
      </c>
    </row>
    <row r="3224" spans="1:2" x14ac:dyDescent="0.25">
      <c r="A3224" s="20" t="s">
        <v>9867</v>
      </c>
      <c r="B3224" s="21">
        <v>402820</v>
      </c>
    </row>
    <row r="3225" spans="1:2" x14ac:dyDescent="0.25">
      <c r="A3225" s="20" t="s">
        <v>8346</v>
      </c>
      <c r="B3225" s="21">
        <v>47008303</v>
      </c>
    </row>
    <row r="3226" spans="1:2" x14ac:dyDescent="0.25">
      <c r="A3226" s="20" t="s">
        <v>7069</v>
      </c>
      <c r="B3226" s="21">
        <v>46150692</v>
      </c>
    </row>
    <row r="3227" spans="1:2" x14ac:dyDescent="0.25">
      <c r="A3227" s="20" t="s">
        <v>6920</v>
      </c>
      <c r="B3227" s="21">
        <v>-21621647</v>
      </c>
    </row>
    <row r="3228" spans="1:2" x14ac:dyDescent="0.25">
      <c r="A3228" s="20" t="s">
        <v>9113</v>
      </c>
      <c r="B3228" s="21">
        <v>-4653497</v>
      </c>
    </row>
    <row r="3229" spans="1:2" x14ac:dyDescent="0.25">
      <c r="A3229" s="20" t="s">
        <v>9014</v>
      </c>
      <c r="B3229" s="21">
        <v>-7000000</v>
      </c>
    </row>
    <row r="3230" spans="1:2" x14ac:dyDescent="0.25">
      <c r="A3230" s="20" t="s">
        <v>5623</v>
      </c>
      <c r="B3230" s="21">
        <v>-14888185</v>
      </c>
    </row>
    <row r="3231" spans="1:2" x14ac:dyDescent="0.25">
      <c r="A3231" s="20" t="s">
        <v>9894</v>
      </c>
      <c r="B3231" s="21">
        <v>182925485</v>
      </c>
    </row>
    <row r="3232" spans="1:2" x14ac:dyDescent="0.25">
      <c r="A3232" s="20" t="s">
        <v>10055</v>
      </c>
      <c r="B3232" s="21">
        <v>-1000000</v>
      </c>
    </row>
    <row r="3233" spans="1:2" x14ac:dyDescent="0.25">
      <c r="A3233" s="20" t="s">
        <v>7385</v>
      </c>
      <c r="B3233" s="21">
        <v>-26000000</v>
      </c>
    </row>
    <row r="3234" spans="1:2" x14ac:dyDescent="0.25">
      <c r="A3234" s="20" t="s">
        <v>6855</v>
      </c>
      <c r="B3234" s="21">
        <v>-34636971</v>
      </c>
    </row>
    <row r="3235" spans="1:2" x14ac:dyDescent="0.25">
      <c r="A3235" s="20" t="s">
        <v>6594</v>
      </c>
      <c r="B3235" s="21">
        <v>-1000000</v>
      </c>
    </row>
    <row r="3236" spans="1:2" x14ac:dyDescent="0.25">
      <c r="A3236" s="20" t="s">
        <v>6094</v>
      </c>
      <c r="B3236" s="21">
        <v>-60432117</v>
      </c>
    </row>
    <row r="3237" spans="1:2" x14ac:dyDescent="0.25">
      <c r="A3237" s="20" t="s">
        <v>8405</v>
      </c>
      <c r="B3237" s="21">
        <v>-10639452</v>
      </c>
    </row>
    <row r="3238" spans="1:2" x14ac:dyDescent="0.25">
      <c r="A3238" s="20" t="s">
        <v>10333</v>
      </c>
      <c r="B3238" s="21">
        <v>0</v>
      </c>
    </row>
    <row r="3239" spans="1:2" x14ac:dyDescent="0.25">
      <c r="A3239" s="20" t="s">
        <v>9224</v>
      </c>
      <c r="B3239" s="21">
        <v>-5000000</v>
      </c>
    </row>
    <row r="3240" spans="1:2" x14ac:dyDescent="0.25">
      <c r="A3240" s="20" t="s">
        <v>10276</v>
      </c>
      <c r="B3240" s="21">
        <v>-300000</v>
      </c>
    </row>
    <row r="3241" spans="1:2" x14ac:dyDescent="0.25">
      <c r="A3241" s="20" t="s">
        <v>9612</v>
      </c>
      <c r="B3241" s="21">
        <v>22116152</v>
      </c>
    </row>
    <row r="3242" spans="1:2" x14ac:dyDescent="0.25">
      <c r="A3242" s="20" t="s">
        <v>7579</v>
      </c>
      <c r="B3242" s="21">
        <v>4338033</v>
      </c>
    </row>
    <row r="3243" spans="1:2" x14ac:dyDescent="0.25">
      <c r="A3243" s="20" t="s">
        <v>6972</v>
      </c>
      <c r="B3243" s="21">
        <v>4026186</v>
      </c>
    </row>
    <row r="3244" spans="1:2" x14ac:dyDescent="0.25">
      <c r="A3244" s="20" t="s">
        <v>9597</v>
      </c>
      <c r="B3244" s="21">
        <v>-3000000</v>
      </c>
    </row>
    <row r="3245" spans="1:2" x14ac:dyDescent="0.25">
      <c r="A3245" s="20" t="s">
        <v>5987</v>
      </c>
      <c r="B3245" s="21">
        <v>44590960</v>
      </c>
    </row>
    <row r="3246" spans="1:2" x14ac:dyDescent="0.25">
      <c r="A3246" s="20" t="s">
        <v>9168</v>
      </c>
      <c r="B3246" s="21">
        <v>-5100000</v>
      </c>
    </row>
    <row r="3247" spans="1:2" x14ac:dyDescent="0.25">
      <c r="A3247" s="20" t="s">
        <v>8999</v>
      </c>
      <c r="B3247" s="21">
        <v>-5231584</v>
      </c>
    </row>
    <row r="3248" spans="1:2" x14ac:dyDescent="0.25">
      <c r="A3248" s="20" t="s">
        <v>7612</v>
      </c>
      <c r="B3248" s="21">
        <v>37696176</v>
      </c>
    </row>
    <row r="3249" spans="1:2" x14ac:dyDescent="0.25">
      <c r="A3249" s="20" t="s">
        <v>5857</v>
      </c>
      <c r="B3249" s="21">
        <v>-66989354</v>
      </c>
    </row>
    <row r="3250" spans="1:2" x14ac:dyDescent="0.25">
      <c r="A3250" s="20" t="s">
        <v>9128</v>
      </c>
      <c r="B3250" s="21">
        <v>-5979800</v>
      </c>
    </row>
    <row r="3251" spans="1:2" x14ac:dyDescent="0.25">
      <c r="A3251" s="20" t="s">
        <v>9811</v>
      </c>
      <c r="B3251" s="21">
        <v>1250934</v>
      </c>
    </row>
    <row r="3252" spans="1:2" x14ac:dyDescent="0.25">
      <c r="A3252" s="20" t="s">
        <v>9416</v>
      </c>
      <c r="B3252" s="21">
        <v>0</v>
      </c>
    </row>
    <row r="3253" spans="1:2" x14ac:dyDescent="0.25">
      <c r="A3253" s="20" t="s">
        <v>7641</v>
      </c>
      <c r="B3253" s="21">
        <v>-12000000</v>
      </c>
    </row>
    <row r="3254" spans="1:2" x14ac:dyDescent="0.25">
      <c r="A3254" s="20" t="s">
        <v>8465</v>
      </c>
      <c r="B3254" s="21">
        <v>-1801234</v>
      </c>
    </row>
    <row r="3255" spans="1:2" x14ac:dyDescent="0.25">
      <c r="A3255" s="20" t="s">
        <v>8398</v>
      </c>
      <c r="B3255" s="21">
        <v>-4043793</v>
      </c>
    </row>
    <row r="3256" spans="1:2" x14ac:dyDescent="0.25">
      <c r="A3256" s="20" t="s">
        <v>8916</v>
      </c>
      <c r="B3256" s="21">
        <v>35990057</v>
      </c>
    </row>
    <row r="3257" spans="1:2" x14ac:dyDescent="0.25">
      <c r="A3257" s="20" t="s">
        <v>9292</v>
      </c>
      <c r="B3257" s="21">
        <v>-3725615</v>
      </c>
    </row>
    <row r="3258" spans="1:2" x14ac:dyDescent="0.25">
      <c r="A3258" s="20" t="s">
        <v>6837</v>
      </c>
      <c r="B3258" s="21">
        <v>12081447</v>
      </c>
    </row>
    <row r="3259" spans="1:2" x14ac:dyDescent="0.25">
      <c r="A3259" s="20" t="s">
        <v>8091</v>
      </c>
      <c r="B3259" s="21">
        <v>-2077789</v>
      </c>
    </row>
    <row r="3260" spans="1:2" x14ac:dyDescent="0.25">
      <c r="A3260" s="20" t="s">
        <v>7933</v>
      </c>
      <c r="B3260" s="21">
        <v>25853424</v>
      </c>
    </row>
    <row r="3261" spans="1:2" x14ac:dyDescent="0.25">
      <c r="A3261" s="20" t="s">
        <v>8305</v>
      </c>
      <c r="B3261" s="21">
        <v>-10899350</v>
      </c>
    </row>
    <row r="3262" spans="1:2" x14ac:dyDescent="0.25">
      <c r="A3262" s="20" t="s">
        <v>10364</v>
      </c>
      <c r="B3262" s="21">
        <v>405614</v>
      </c>
    </row>
    <row r="3263" spans="1:2" x14ac:dyDescent="0.25">
      <c r="A3263" s="20" t="s">
        <v>7079</v>
      </c>
      <c r="B3263" s="21">
        <v>22696902</v>
      </c>
    </row>
    <row r="3264" spans="1:2" x14ac:dyDescent="0.25">
      <c r="A3264" s="20" t="s">
        <v>7651</v>
      </c>
      <c r="B3264" s="21">
        <v>31008288</v>
      </c>
    </row>
    <row r="3265" spans="1:2" x14ac:dyDescent="0.25">
      <c r="A3265" s="20" t="s">
        <v>8036</v>
      </c>
      <c r="B3265" s="21">
        <v>-16726580</v>
      </c>
    </row>
    <row r="3266" spans="1:2" x14ac:dyDescent="0.25">
      <c r="A3266" s="20" t="s">
        <v>7171</v>
      </c>
      <c r="B3266" s="21">
        <v>22418902</v>
      </c>
    </row>
    <row r="3267" spans="1:2" x14ac:dyDescent="0.25">
      <c r="A3267" s="20" t="s">
        <v>8503</v>
      </c>
      <c r="B3267" s="21">
        <v>-12000000</v>
      </c>
    </row>
    <row r="3268" spans="1:2" x14ac:dyDescent="0.25">
      <c r="A3268" s="20" t="s">
        <v>6924</v>
      </c>
      <c r="B3268" s="21">
        <v>-6894032</v>
      </c>
    </row>
    <row r="3269" spans="1:2" x14ac:dyDescent="0.25">
      <c r="A3269" s="20" t="s">
        <v>6198</v>
      </c>
      <c r="B3269" s="21">
        <v>25454043</v>
      </c>
    </row>
    <row r="3270" spans="1:2" x14ac:dyDescent="0.25">
      <c r="A3270" s="20" t="s">
        <v>7534</v>
      </c>
      <c r="B3270" s="21">
        <v>-25000000</v>
      </c>
    </row>
    <row r="3271" spans="1:2" x14ac:dyDescent="0.25">
      <c r="A3271" s="20" t="s">
        <v>6002</v>
      </c>
      <c r="B3271" s="21">
        <v>10443603</v>
      </c>
    </row>
    <row r="3272" spans="1:2" x14ac:dyDescent="0.25">
      <c r="A3272" s="20" t="s">
        <v>9911</v>
      </c>
      <c r="B3272" s="21">
        <v>-5000000</v>
      </c>
    </row>
    <row r="3273" spans="1:2" x14ac:dyDescent="0.25">
      <c r="A3273" s="20" t="s">
        <v>7599</v>
      </c>
      <c r="B3273" s="21">
        <v>15419483</v>
      </c>
    </row>
    <row r="3274" spans="1:2" x14ac:dyDescent="0.25">
      <c r="A3274" s="20" t="s">
        <v>9528</v>
      </c>
      <c r="B3274" s="21">
        <v>12369573</v>
      </c>
    </row>
    <row r="3275" spans="1:2" x14ac:dyDescent="0.25">
      <c r="A3275" s="20" t="s">
        <v>6085</v>
      </c>
      <c r="B3275" s="21">
        <v>-37955679</v>
      </c>
    </row>
    <row r="3276" spans="1:2" x14ac:dyDescent="0.25">
      <c r="A3276" s="20" t="s">
        <v>8620</v>
      </c>
      <c r="B3276" s="21">
        <v>7397469</v>
      </c>
    </row>
    <row r="3277" spans="1:2" x14ac:dyDescent="0.25">
      <c r="A3277" s="20" t="s">
        <v>10040</v>
      </c>
      <c r="B3277" s="21">
        <v>5494</v>
      </c>
    </row>
    <row r="3278" spans="1:2" x14ac:dyDescent="0.25">
      <c r="A3278" s="20" t="s">
        <v>8446</v>
      </c>
      <c r="B3278" s="21">
        <v>0</v>
      </c>
    </row>
    <row r="3279" spans="1:2" x14ac:dyDescent="0.25">
      <c r="A3279" s="20" t="s">
        <v>6760</v>
      </c>
      <c r="B3279" s="21">
        <v>14967359</v>
      </c>
    </row>
    <row r="3280" spans="1:2" x14ac:dyDescent="0.25">
      <c r="A3280" s="20" t="s">
        <v>10039</v>
      </c>
      <c r="B3280" s="21">
        <v>-993613</v>
      </c>
    </row>
    <row r="3281" spans="1:2" x14ac:dyDescent="0.25">
      <c r="A3281" s="20" t="s">
        <v>6948</v>
      </c>
      <c r="B3281" s="21">
        <v>25054449</v>
      </c>
    </row>
    <row r="3282" spans="1:2" x14ac:dyDescent="0.25">
      <c r="A3282" s="20" t="s">
        <v>5544</v>
      </c>
      <c r="B3282" s="21">
        <v>-44925825</v>
      </c>
    </row>
    <row r="3283" spans="1:2" x14ac:dyDescent="0.25">
      <c r="A3283" s="20" t="s">
        <v>5806</v>
      </c>
      <c r="B3283" s="21">
        <v>-111931604</v>
      </c>
    </row>
    <row r="3284" spans="1:2" x14ac:dyDescent="0.25">
      <c r="A3284" s="20" t="s">
        <v>5771</v>
      </c>
      <c r="B3284" s="21">
        <v>-76070659</v>
      </c>
    </row>
    <row r="3285" spans="1:2" x14ac:dyDescent="0.25">
      <c r="A3285" s="20" t="s">
        <v>7115</v>
      </c>
      <c r="B3285" s="21">
        <v>96248145</v>
      </c>
    </row>
    <row r="3286" spans="1:2" x14ac:dyDescent="0.25">
      <c r="A3286" s="20" t="s">
        <v>10033</v>
      </c>
      <c r="B3286" s="21">
        <v>-1000000</v>
      </c>
    </row>
    <row r="3287" spans="1:2" x14ac:dyDescent="0.25">
      <c r="A3287" s="20" t="s">
        <v>9856</v>
      </c>
      <c r="B3287" s="21">
        <v>-1696377</v>
      </c>
    </row>
    <row r="3288" spans="1:2" x14ac:dyDescent="0.25">
      <c r="A3288" s="20" t="s">
        <v>6102</v>
      </c>
      <c r="B3288" s="21">
        <v>-38023633</v>
      </c>
    </row>
    <row r="3289" spans="1:2" x14ac:dyDescent="0.25">
      <c r="A3289" s="20" t="s">
        <v>8687</v>
      </c>
      <c r="B3289" s="21">
        <v>-13200000</v>
      </c>
    </row>
    <row r="3290" spans="1:2" x14ac:dyDescent="0.25">
      <c r="A3290" s="20" t="s">
        <v>7459</v>
      </c>
      <c r="B3290" s="21">
        <v>4247405</v>
      </c>
    </row>
    <row r="3291" spans="1:2" x14ac:dyDescent="0.25">
      <c r="A3291" s="20" t="s">
        <v>8690</v>
      </c>
      <c r="B3291" s="21">
        <v>-6358212</v>
      </c>
    </row>
    <row r="3292" spans="1:2" x14ac:dyDescent="0.25">
      <c r="A3292" s="20" t="s">
        <v>5573</v>
      </c>
      <c r="B3292" s="21">
        <v>173377893</v>
      </c>
    </row>
    <row r="3293" spans="1:2" x14ac:dyDescent="0.25">
      <c r="A3293" s="20" t="s">
        <v>5548</v>
      </c>
      <c r="B3293" s="21">
        <v>6167008489271809</v>
      </c>
    </row>
    <row r="3294" spans="1:2" x14ac:dyDescent="0.25">
      <c r="A3294" s="20" t="s">
        <v>5702</v>
      </c>
      <c r="B3294" s="21">
        <v>264706375</v>
      </c>
    </row>
    <row r="3295" spans="1:2" x14ac:dyDescent="0.25">
      <c r="A3295" s="20" t="s">
        <v>6009</v>
      </c>
      <c r="B3295" s="21">
        <v>-6784690</v>
      </c>
    </row>
    <row r="3296" spans="1:2" x14ac:dyDescent="0.25">
      <c r="A3296" s="20" t="s">
        <v>7886</v>
      </c>
      <c r="B3296" s="21">
        <v>-8950114</v>
      </c>
    </row>
    <row r="3297" spans="1:2" x14ac:dyDescent="0.25">
      <c r="A3297" s="20" t="s">
        <v>8843</v>
      </c>
      <c r="B3297" s="21">
        <v>61800000</v>
      </c>
    </row>
    <row r="3298" spans="1:2" x14ac:dyDescent="0.25">
      <c r="A3298" s="20" t="s">
        <v>7218</v>
      </c>
      <c r="B3298" s="21">
        <v>-9000954</v>
      </c>
    </row>
    <row r="3299" spans="1:2" x14ac:dyDescent="0.25">
      <c r="A3299" s="20" t="s">
        <v>8982</v>
      </c>
      <c r="B3299" s="21">
        <v>-1569178</v>
      </c>
    </row>
    <row r="3300" spans="1:2" x14ac:dyDescent="0.25">
      <c r="A3300" s="20" t="s">
        <v>7709</v>
      </c>
      <c r="B3300" s="21">
        <v>24988180</v>
      </c>
    </row>
    <row r="3301" spans="1:2" x14ac:dyDescent="0.25">
      <c r="A3301" s="20" t="s">
        <v>9210</v>
      </c>
      <c r="B3301" s="21">
        <v>9123773</v>
      </c>
    </row>
    <row r="3302" spans="1:2" x14ac:dyDescent="0.25">
      <c r="A3302" s="20" t="s">
        <v>9328</v>
      </c>
      <c r="B3302" s="21">
        <v>-1589759</v>
      </c>
    </row>
    <row r="3303" spans="1:2" x14ac:dyDescent="0.25">
      <c r="A3303" s="20" t="s">
        <v>5920</v>
      </c>
      <c r="B3303" s="21">
        <v>-91973129</v>
      </c>
    </row>
    <row r="3304" spans="1:2" x14ac:dyDescent="0.25">
      <c r="A3304" s="20" t="s">
        <v>7931</v>
      </c>
      <c r="B3304" s="21">
        <v>8906039</v>
      </c>
    </row>
    <row r="3305" spans="1:2" x14ac:dyDescent="0.25">
      <c r="A3305" s="20" t="s">
        <v>6871</v>
      </c>
      <c r="B3305" s="21">
        <v>47570368</v>
      </c>
    </row>
    <row r="3306" spans="1:2" x14ac:dyDescent="0.25">
      <c r="A3306" s="20" t="s">
        <v>6723</v>
      </c>
      <c r="B3306" s="21">
        <v>73760631</v>
      </c>
    </row>
    <row r="3307" spans="1:2" x14ac:dyDescent="0.25">
      <c r="A3307" s="20" t="s">
        <v>7349</v>
      </c>
      <c r="B3307" s="21">
        <v>11536376</v>
      </c>
    </row>
    <row r="3308" spans="1:2" x14ac:dyDescent="0.25">
      <c r="A3308" s="20" t="s">
        <v>6934</v>
      </c>
      <c r="B3308" s="21">
        <v>77692062</v>
      </c>
    </row>
    <row r="3309" spans="1:2" x14ac:dyDescent="0.25">
      <c r="A3309" s="20" t="s">
        <v>8526</v>
      </c>
      <c r="B3309" s="21">
        <v>-13500000</v>
      </c>
    </row>
    <row r="3310" spans="1:2" x14ac:dyDescent="0.25">
      <c r="A3310" s="20" t="s">
        <v>8339</v>
      </c>
      <c r="B3310" s="21">
        <v>31134898</v>
      </c>
    </row>
    <row r="3311" spans="1:2" x14ac:dyDescent="0.25">
      <c r="A3311" s="20" t="s">
        <v>9415</v>
      </c>
      <c r="B3311" s="21">
        <v>-631531</v>
      </c>
    </row>
    <row r="3312" spans="1:2" x14ac:dyDescent="0.25">
      <c r="A3312" s="20" t="s">
        <v>8315</v>
      </c>
      <c r="B3312" s="21">
        <v>0</v>
      </c>
    </row>
    <row r="3313" spans="1:2" x14ac:dyDescent="0.25">
      <c r="A3313" s="20" t="s">
        <v>8845</v>
      </c>
      <c r="B3313" s="21">
        <v>44287414</v>
      </c>
    </row>
    <row r="3314" spans="1:2" x14ac:dyDescent="0.25">
      <c r="A3314" s="20" t="s">
        <v>9262</v>
      </c>
      <c r="B3314" s="21">
        <v>228830</v>
      </c>
    </row>
    <row r="3315" spans="1:2" x14ac:dyDescent="0.25">
      <c r="A3315" s="20" t="s">
        <v>9141</v>
      </c>
      <c r="B3315" s="21">
        <v>531806</v>
      </c>
    </row>
    <row r="3316" spans="1:2" x14ac:dyDescent="0.25">
      <c r="A3316" s="20" t="s">
        <v>5599</v>
      </c>
      <c r="B3316" s="21">
        <v>-54531374</v>
      </c>
    </row>
    <row r="3317" spans="1:2" x14ac:dyDescent="0.25">
      <c r="A3317" s="20" t="s">
        <v>8418</v>
      </c>
      <c r="B3317" s="21">
        <v>67900000</v>
      </c>
    </row>
    <row r="3318" spans="1:2" x14ac:dyDescent="0.25">
      <c r="A3318" s="20" t="s">
        <v>7909</v>
      </c>
      <c r="B3318" s="21">
        <v>59400000</v>
      </c>
    </row>
    <row r="3319" spans="1:2" x14ac:dyDescent="0.25">
      <c r="A3319" s="20" t="s">
        <v>5590</v>
      </c>
      <c r="B3319" s="21">
        <v>38756232</v>
      </c>
    </row>
    <row r="3320" spans="1:2" x14ac:dyDescent="0.25">
      <c r="A3320" s="20" t="s">
        <v>7542</v>
      </c>
      <c r="B3320" s="21">
        <v>84713132</v>
      </c>
    </row>
    <row r="3321" spans="1:2" x14ac:dyDescent="0.25">
      <c r="A3321" s="20" t="s">
        <v>7157</v>
      </c>
      <c r="B3321" s="21">
        <v>27410049</v>
      </c>
    </row>
    <row r="3322" spans="1:2" x14ac:dyDescent="0.25">
      <c r="A3322" s="20" t="s">
        <v>7329</v>
      </c>
      <c r="B3322" s="21">
        <v>44888996</v>
      </c>
    </row>
    <row r="3323" spans="1:2" x14ac:dyDescent="0.25">
      <c r="A3323" s="20" t="s">
        <v>6600</v>
      </c>
      <c r="B3323" s="21">
        <v>47001027</v>
      </c>
    </row>
    <row r="3324" spans="1:2" x14ac:dyDescent="0.25">
      <c r="A3324" s="20" t="s">
        <v>6872</v>
      </c>
      <c r="B3324" s="21">
        <v>40668868</v>
      </c>
    </row>
    <row r="3325" spans="1:2" x14ac:dyDescent="0.25">
      <c r="A3325" s="20" t="s">
        <v>6135</v>
      </c>
      <c r="B3325" s="21">
        <v>12117571</v>
      </c>
    </row>
    <row r="3326" spans="1:2" x14ac:dyDescent="0.25">
      <c r="A3326" s="20" t="s">
        <v>6312</v>
      </c>
      <c r="B3326" s="21">
        <v>-16880121</v>
      </c>
    </row>
    <row r="3327" spans="1:2" x14ac:dyDescent="0.25">
      <c r="A3327" s="20" t="s">
        <v>6938</v>
      </c>
      <c r="B3327" s="21">
        <v>47300000</v>
      </c>
    </row>
    <row r="3328" spans="1:2" x14ac:dyDescent="0.25">
      <c r="A3328" s="20" t="s">
        <v>5701</v>
      </c>
      <c r="B3328" s="21">
        <v>107704099</v>
      </c>
    </row>
    <row r="3329" spans="1:2" x14ac:dyDescent="0.25">
      <c r="A3329" s="20" t="s">
        <v>5779</v>
      </c>
      <c r="B3329" s="21">
        <v>359544677</v>
      </c>
    </row>
    <row r="3330" spans="1:2" x14ac:dyDescent="0.25">
      <c r="A3330" s="20" t="s">
        <v>5776</v>
      </c>
      <c r="B3330" s="21">
        <v>195675583</v>
      </c>
    </row>
    <row r="3331" spans="1:2" x14ac:dyDescent="0.25">
      <c r="A3331" s="20" t="s">
        <v>5775</v>
      </c>
      <c r="B3331" s="21">
        <v>267262555</v>
      </c>
    </row>
    <row r="3332" spans="1:2" x14ac:dyDescent="0.25">
      <c r="A3332" s="20" t="s">
        <v>8515</v>
      </c>
      <c r="B3332" s="21">
        <v>449935665</v>
      </c>
    </row>
    <row r="3333" spans="1:2" x14ac:dyDescent="0.25">
      <c r="A3333" s="20" t="s">
        <v>7573</v>
      </c>
      <c r="B3333" s="21">
        <v>272158751</v>
      </c>
    </row>
    <row r="3334" spans="1:2" x14ac:dyDescent="0.25">
      <c r="A3334" s="20" t="s">
        <v>7063</v>
      </c>
      <c r="B3334" s="21">
        <v>276625409</v>
      </c>
    </row>
    <row r="3335" spans="1:2" x14ac:dyDescent="0.25">
      <c r="A3335" s="20" t="s">
        <v>5546</v>
      </c>
      <c r="B3335" s="21">
        <v>0</v>
      </c>
    </row>
    <row r="3336" spans="1:2" x14ac:dyDescent="0.25">
      <c r="A3336" s="20" t="s">
        <v>8814</v>
      </c>
      <c r="B3336" s="21">
        <v>0</v>
      </c>
    </row>
    <row r="3337" spans="1:2" x14ac:dyDescent="0.25">
      <c r="A3337" s="20" t="s">
        <v>6145</v>
      </c>
      <c r="B3337" s="21">
        <v>-31654597</v>
      </c>
    </row>
    <row r="3338" spans="1:2" x14ac:dyDescent="0.25">
      <c r="A3338" s="20" t="s">
        <v>6390</v>
      </c>
      <c r="B3338" s="21">
        <v>-1400000</v>
      </c>
    </row>
    <row r="3339" spans="1:2" x14ac:dyDescent="0.25">
      <c r="A3339" s="20" t="s">
        <v>9017</v>
      </c>
      <c r="B3339" s="21">
        <v>0</v>
      </c>
    </row>
    <row r="3340" spans="1:2" x14ac:dyDescent="0.25">
      <c r="A3340" s="20" t="s">
        <v>5848</v>
      </c>
      <c r="B3340" s="21">
        <v>-50299935</v>
      </c>
    </row>
    <row r="3341" spans="1:2" x14ac:dyDescent="0.25">
      <c r="A3341" s="20" t="s">
        <v>6282</v>
      </c>
      <c r="B3341" s="21">
        <v>28200225</v>
      </c>
    </row>
    <row r="3342" spans="1:2" x14ac:dyDescent="0.25">
      <c r="A3342" s="20" t="s">
        <v>10132</v>
      </c>
      <c r="B3342" s="21">
        <v>-400000</v>
      </c>
    </row>
    <row r="3343" spans="1:2" x14ac:dyDescent="0.25">
      <c r="A3343" s="20" t="s">
        <v>9321</v>
      </c>
      <c r="B3343" s="21">
        <v>0</v>
      </c>
    </row>
    <row r="3344" spans="1:2" x14ac:dyDescent="0.25">
      <c r="A3344" s="20" t="s">
        <v>6307</v>
      </c>
      <c r="B3344" s="21">
        <v>36965395</v>
      </c>
    </row>
    <row r="3345" spans="1:2" x14ac:dyDescent="0.25">
      <c r="A3345" s="20" t="s">
        <v>7746</v>
      </c>
      <c r="B3345" s="21">
        <v>14078294</v>
      </c>
    </row>
    <row r="3346" spans="1:2" x14ac:dyDescent="0.25">
      <c r="A3346" s="20" t="s">
        <v>7490</v>
      </c>
      <c r="B3346" s="21">
        <v>121582996555024</v>
      </c>
    </row>
    <row r="3347" spans="1:2" x14ac:dyDescent="0.25">
      <c r="A3347" s="20" t="s">
        <v>5705</v>
      </c>
      <c r="B3347" s="21">
        <v>-103295584</v>
      </c>
    </row>
    <row r="3348" spans="1:2" x14ac:dyDescent="0.25">
      <c r="A3348" s="20" t="s">
        <v>7847</v>
      </c>
      <c r="B3348" s="21">
        <v>-2127109510</v>
      </c>
    </row>
    <row r="3349" spans="1:2" x14ac:dyDescent="0.25">
      <c r="A3349" s="20" t="s">
        <v>8087</v>
      </c>
      <c r="B3349" s="21">
        <v>-14313571</v>
      </c>
    </row>
    <row r="3350" spans="1:2" x14ac:dyDescent="0.25">
      <c r="A3350" s="20" t="s">
        <v>6194</v>
      </c>
      <c r="B3350" s="21">
        <v>35468793</v>
      </c>
    </row>
    <row r="3351" spans="1:2" x14ac:dyDescent="0.25">
      <c r="A3351" s="20" t="s">
        <v>7989</v>
      </c>
      <c r="B3351" s="21">
        <v>35006147</v>
      </c>
    </row>
    <row r="3352" spans="1:2" x14ac:dyDescent="0.25">
      <c r="A3352" s="20" t="s">
        <v>7175</v>
      </c>
      <c r="B3352" s="21">
        <v>12385520</v>
      </c>
    </row>
    <row r="3353" spans="1:2" x14ac:dyDescent="0.25">
      <c r="A3353" s="20" t="s">
        <v>7056</v>
      </c>
      <c r="B3353" s="21">
        <v>2057332</v>
      </c>
    </row>
    <row r="3354" spans="1:2" x14ac:dyDescent="0.25">
      <c r="A3354" s="20" t="s">
        <v>8423</v>
      </c>
      <c r="B3354" s="21">
        <v>53269010</v>
      </c>
    </row>
    <row r="3355" spans="1:2" x14ac:dyDescent="0.25">
      <c r="A3355" s="20" t="s">
        <v>6476</v>
      </c>
      <c r="B3355" s="21">
        <v>41030827</v>
      </c>
    </row>
    <row r="3356" spans="1:2" x14ac:dyDescent="0.25">
      <c r="A3356" s="20" t="s">
        <v>10058</v>
      </c>
      <c r="B3356" s="21">
        <v>-1000000</v>
      </c>
    </row>
    <row r="3357" spans="1:2" x14ac:dyDescent="0.25">
      <c r="A3357" s="20" t="s">
        <v>7947</v>
      </c>
      <c r="B3357" s="21">
        <v>-12249417</v>
      </c>
    </row>
    <row r="3358" spans="1:2" x14ac:dyDescent="0.25">
      <c r="A3358" s="20" t="s">
        <v>7750</v>
      </c>
      <c r="B3358" s="21">
        <v>26870825</v>
      </c>
    </row>
    <row r="3359" spans="1:2" x14ac:dyDescent="0.25">
      <c r="A3359" s="20" t="s">
        <v>9134</v>
      </c>
      <c r="B3359" s="21">
        <v>69582</v>
      </c>
    </row>
    <row r="3360" spans="1:2" x14ac:dyDescent="0.25">
      <c r="A3360" s="20" t="s">
        <v>7074</v>
      </c>
      <c r="B3360" s="21">
        <v>21041732</v>
      </c>
    </row>
    <row r="3361" spans="1:2" x14ac:dyDescent="0.25">
      <c r="A3361" s="20" t="s">
        <v>9205</v>
      </c>
      <c r="B3361" s="21">
        <v>13656400</v>
      </c>
    </row>
    <row r="3362" spans="1:2" x14ac:dyDescent="0.25">
      <c r="A3362" s="20" t="s">
        <v>8445</v>
      </c>
      <c r="B3362" s="21">
        <v>9133087</v>
      </c>
    </row>
    <row r="3363" spans="1:2" x14ac:dyDescent="0.25">
      <c r="A3363" s="20" t="s">
        <v>9771</v>
      </c>
      <c r="B3363" s="21">
        <v>0</v>
      </c>
    </row>
    <row r="3364" spans="1:2" x14ac:dyDescent="0.25">
      <c r="A3364" s="20" t="s">
        <v>8486</v>
      </c>
      <c r="B3364" s="21">
        <v>-10297723</v>
      </c>
    </row>
    <row r="3365" spans="1:2" x14ac:dyDescent="0.25">
      <c r="A3365" s="20" t="s">
        <v>9874</v>
      </c>
      <c r="B3365" s="21">
        <v>-1380159</v>
      </c>
    </row>
    <row r="3366" spans="1:2" x14ac:dyDescent="0.25">
      <c r="A3366" s="20" t="s">
        <v>7043</v>
      </c>
      <c r="B3366" s="21">
        <v>-34816875</v>
      </c>
    </row>
    <row r="3367" spans="1:2" x14ac:dyDescent="0.25">
      <c r="A3367" s="20" t="s">
        <v>8273</v>
      </c>
      <c r="B3367" s="21">
        <v>47356221</v>
      </c>
    </row>
    <row r="3368" spans="1:2" x14ac:dyDescent="0.25">
      <c r="A3368" s="20" t="s">
        <v>7513</v>
      </c>
      <c r="B3368" s="21">
        <v>-7713686</v>
      </c>
    </row>
    <row r="3369" spans="1:2" x14ac:dyDescent="0.25">
      <c r="A3369" s="20" t="s">
        <v>7642</v>
      </c>
      <c r="B3369" s="21">
        <v>-20203976</v>
      </c>
    </row>
    <row r="3370" spans="1:2" x14ac:dyDescent="0.25">
      <c r="A3370" s="20" t="s">
        <v>9754</v>
      </c>
      <c r="B3370" s="21">
        <v>-13313646</v>
      </c>
    </row>
    <row r="3371" spans="1:2" x14ac:dyDescent="0.25">
      <c r="A3371" s="20" t="s">
        <v>7506</v>
      </c>
      <c r="B3371" s="21">
        <v>-14088250</v>
      </c>
    </row>
    <row r="3372" spans="1:2" x14ac:dyDescent="0.25">
      <c r="A3372" s="20" t="s">
        <v>10438</v>
      </c>
      <c r="B3372" s="21">
        <v>-15000</v>
      </c>
    </row>
    <row r="3373" spans="1:2" x14ac:dyDescent="0.25">
      <c r="A3373" s="20" t="s">
        <v>9786</v>
      </c>
      <c r="B3373" s="21">
        <v>-2000000</v>
      </c>
    </row>
    <row r="3374" spans="1:2" x14ac:dyDescent="0.25">
      <c r="A3374" s="20" t="s">
        <v>10208</v>
      </c>
      <c r="B3374" s="21">
        <v>2262293</v>
      </c>
    </row>
    <row r="3375" spans="1:2" x14ac:dyDescent="0.25">
      <c r="A3375" s="20" t="s">
        <v>7274</v>
      </c>
      <c r="B3375" s="21">
        <v>133029270</v>
      </c>
    </row>
    <row r="3376" spans="1:2" x14ac:dyDescent="0.25">
      <c r="A3376" s="20" t="s">
        <v>7820</v>
      </c>
      <c r="B3376" s="21">
        <v>-13436643</v>
      </c>
    </row>
    <row r="3377" spans="1:2" x14ac:dyDescent="0.25">
      <c r="A3377" s="20" t="s">
        <v>7177</v>
      </c>
      <c r="B3377" s="21">
        <v>2137776</v>
      </c>
    </row>
    <row r="3378" spans="1:2" x14ac:dyDescent="0.25">
      <c r="A3378" s="20" t="s">
        <v>8725</v>
      </c>
      <c r="B3378" s="21">
        <v>-10000000</v>
      </c>
    </row>
    <row r="3379" spans="1:2" x14ac:dyDescent="0.25">
      <c r="A3379" s="20" t="s">
        <v>9733</v>
      </c>
      <c r="B3379" s="21">
        <v>0</v>
      </c>
    </row>
    <row r="3380" spans="1:2" x14ac:dyDescent="0.25">
      <c r="A3380" s="20" t="s">
        <v>7511</v>
      </c>
      <c r="B3380" s="21">
        <v>-14675559</v>
      </c>
    </row>
    <row r="3381" spans="1:2" x14ac:dyDescent="0.25">
      <c r="A3381" s="20" t="s">
        <v>6566</v>
      </c>
      <c r="B3381" s="21">
        <v>-9257739</v>
      </c>
    </row>
    <row r="3382" spans="1:2" x14ac:dyDescent="0.25">
      <c r="A3382" s="20" t="s">
        <v>6976</v>
      </c>
      <c r="B3382" s="21">
        <v>-1576479</v>
      </c>
    </row>
    <row r="3383" spans="1:2" x14ac:dyDescent="0.25">
      <c r="A3383" s="20" t="s">
        <v>7740</v>
      </c>
      <c r="B3383" s="21">
        <v>6415649</v>
      </c>
    </row>
    <row r="3384" spans="1:2" x14ac:dyDescent="0.25">
      <c r="A3384" s="20" t="s">
        <v>8582</v>
      </c>
      <c r="B3384" s="21">
        <v>75300000</v>
      </c>
    </row>
    <row r="3385" spans="1:2" x14ac:dyDescent="0.25">
      <c r="A3385" s="20" t="s">
        <v>6528</v>
      </c>
      <c r="B3385" s="21">
        <v>-7200000</v>
      </c>
    </row>
    <row r="3386" spans="1:2" x14ac:dyDescent="0.25">
      <c r="A3386" s="20" t="s">
        <v>5767</v>
      </c>
      <c r="B3386" s="21">
        <v>-55263886</v>
      </c>
    </row>
    <row r="3387" spans="1:2" x14ac:dyDescent="0.25">
      <c r="A3387" s="20" t="s">
        <v>5815</v>
      </c>
      <c r="B3387" s="21">
        <v>7015224</v>
      </c>
    </row>
    <row r="3388" spans="1:2" x14ac:dyDescent="0.25">
      <c r="A3388" s="20" t="s">
        <v>6407</v>
      </c>
      <c r="B3388" s="21">
        <v>-21171682</v>
      </c>
    </row>
    <row r="3389" spans="1:2" x14ac:dyDescent="0.25">
      <c r="A3389" s="20" t="s">
        <v>9664</v>
      </c>
      <c r="B3389" s="21">
        <v>-2500000</v>
      </c>
    </row>
    <row r="3390" spans="1:2" x14ac:dyDescent="0.25">
      <c r="A3390" s="20" t="s">
        <v>10198</v>
      </c>
      <c r="B3390" s="21">
        <v>0</v>
      </c>
    </row>
    <row r="3391" spans="1:2" x14ac:dyDescent="0.25">
      <c r="A3391" s="20" t="s">
        <v>9819</v>
      </c>
      <c r="B3391" s="21">
        <v>-1800000</v>
      </c>
    </row>
    <row r="3392" spans="1:2" x14ac:dyDescent="0.25">
      <c r="A3392" s="20" t="s">
        <v>9797</v>
      </c>
      <c r="B3392" s="21">
        <v>466702</v>
      </c>
    </row>
    <row r="3393" spans="1:2" x14ac:dyDescent="0.25">
      <c r="A3393" s="20" t="s">
        <v>9746</v>
      </c>
      <c r="B3393" s="21">
        <v>-17000000</v>
      </c>
    </row>
    <row r="3394" spans="1:2" x14ac:dyDescent="0.25">
      <c r="A3394" s="20" t="s">
        <v>6100</v>
      </c>
      <c r="B3394" s="21">
        <v>-45618284</v>
      </c>
    </row>
    <row r="3395" spans="1:2" x14ac:dyDescent="0.25">
      <c r="A3395" s="20" t="s">
        <v>8624</v>
      </c>
      <c r="B3395" s="21">
        <v>8272447</v>
      </c>
    </row>
    <row r="3396" spans="1:2" x14ac:dyDescent="0.25">
      <c r="A3396" s="20" t="s">
        <v>10292</v>
      </c>
      <c r="B3396" s="21">
        <v>-72160</v>
      </c>
    </row>
    <row r="3397" spans="1:2" x14ac:dyDescent="0.25">
      <c r="A3397" s="20" t="s">
        <v>5615</v>
      </c>
      <c r="B3397" s="21">
        <v>-13912817</v>
      </c>
    </row>
    <row r="3398" spans="1:2" x14ac:dyDescent="0.25">
      <c r="A3398" s="20" t="s">
        <v>8017</v>
      </c>
      <c r="B3398" s="21">
        <v>-14306109</v>
      </c>
    </row>
    <row r="3399" spans="1:2" x14ac:dyDescent="0.25">
      <c r="A3399" s="20" t="s">
        <v>7622</v>
      </c>
      <c r="B3399" s="21">
        <v>-2716218</v>
      </c>
    </row>
    <row r="3400" spans="1:2" x14ac:dyDescent="0.25">
      <c r="A3400" s="20" t="s">
        <v>9580</v>
      </c>
      <c r="B3400" s="21">
        <v>-2604984</v>
      </c>
    </row>
    <row r="3401" spans="1:2" x14ac:dyDescent="0.25">
      <c r="A3401" s="20" t="s">
        <v>10300</v>
      </c>
      <c r="B3401" s="21">
        <v>0</v>
      </c>
    </row>
    <row r="3402" spans="1:2" x14ac:dyDescent="0.25">
      <c r="A3402" s="20" t="s">
        <v>9221</v>
      </c>
      <c r="B3402" s="21">
        <v>4055108</v>
      </c>
    </row>
    <row r="3403" spans="1:2" x14ac:dyDescent="0.25">
      <c r="A3403" s="20" t="s">
        <v>9137</v>
      </c>
      <c r="B3403" s="21">
        <v>-2535644</v>
      </c>
    </row>
    <row r="3404" spans="1:2" x14ac:dyDescent="0.25">
      <c r="A3404" s="20" t="s">
        <v>6844</v>
      </c>
      <c r="B3404" s="21">
        <v>-22324928</v>
      </c>
    </row>
    <row r="3405" spans="1:2" x14ac:dyDescent="0.25">
      <c r="A3405" s="20" t="s">
        <v>6469</v>
      </c>
      <c r="B3405" s="21">
        <v>76975169</v>
      </c>
    </row>
    <row r="3406" spans="1:2" x14ac:dyDescent="0.25">
      <c r="A3406" s="20" t="s">
        <v>10331</v>
      </c>
      <c r="B3406" s="21">
        <v>-13000000</v>
      </c>
    </row>
    <row r="3407" spans="1:2" x14ac:dyDescent="0.25">
      <c r="A3407" s="20" t="s">
        <v>6701</v>
      </c>
      <c r="B3407" s="21">
        <v>-21084535</v>
      </c>
    </row>
    <row r="3408" spans="1:2" x14ac:dyDescent="0.25">
      <c r="A3408" s="20" t="s">
        <v>10394</v>
      </c>
      <c r="B3408" s="21">
        <v>11464368</v>
      </c>
    </row>
    <row r="3409" spans="1:2" x14ac:dyDescent="0.25">
      <c r="A3409" s="20" t="s">
        <v>9930</v>
      </c>
      <c r="B3409" s="21">
        <v>17288314</v>
      </c>
    </row>
    <row r="3410" spans="1:2" x14ac:dyDescent="0.25">
      <c r="A3410" s="20" t="s">
        <v>9662</v>
      </c>
      <c r="B3410" s="21">
        <v>-2177843</v>
      </c>
    </row>
    <row r="3411" spans="1:2" x14ac:dyDescent="0.25">
      <c r="A3411" s="20" t="s">
        <v>7808</v>
      </c>
      <c r="B3411" s="21">
        <v>-10890678</v>
      </c>
    </row>
    <row r="3412" spans="1:2" x14ac:dyDescent="0.25">
      <c r="A3412" s="20" t="s">
        <v>7986</v>
      </c>
      <c r="B3412" s="21">
        <v>101463226</v>
      </c>
    </row>
    <row r="3413" spans="1:2" x14ac:dyDescent="0.25">
      <c r="A3413" s="20" t="s">
        <v>9775</v>
      </c>
      <c r="B3413" s="21">
        <v>13220</v>
      </c>
    </row>
    <row r="3414" spans="1:2" x14ac:dyDescent="0.25">
      <c r="A3414" s="20" t="s">
        <v>7244</v>
      </c>
      <c r="B3414" s="21">
        <v>3101301</v>
      </c>
    </row>
    <row r="3415" spans="1:2" x14ac:dyDescent="0.25">
      <c r="A3415" s="20" t="s">
        <v>7000</v>
      </c>
      <c r="B3415" s="21">
        <v>-9128166</v>
      </c>
    </row>
    <row r="3416" spans="1:2" x14ac:dyDescent="0.25">
      <c r="A3416" s="20" t="s">
        <v>6431</v>
      </c>
      <c r="B3416" s="21">
        <v>54200000</v>
      </c>
    </row>
    <row r="3417" spans="1:2" x14ac:dyDescent="0.25">
      <c r="A3417" s="20" t="s">
        <v>6865</v>
      </c>
      <c r="B3417" s="21">
        <v>21000000</v>
      </c>
    </row>
    <row r="3418" spans="1:2" x14ac:dyDescent="0.25">
      <c r="A3418" s="20" t="s">
        <v>8027</v>
      </c>
      <c r="B3418" s="21">
        <v>-1318980</v>
      </c>
    </row>
    <row r="3419" spans="1:2" x14ac:dyDescent="0.25">
      <c r="A3419" s="20" t="s">
        <v>5553</v>
      </c>
      <c r="B3419" s="21">
        <v>-8930592</v>
      </c>
    </row>
    <row r="3420" spans="1:2" x14ac:dyDescent="0.25">
      <c r="A3420" s="20" t="s">
        <v>6373</v>
      </c>
      <c r="B3420" s="21">
        <v>79218018</v>
      </c>
    </row>
    <row r="3421" spans="1:2" x14ac:dyDescent="0.25">
      <c r="A3421" s="20" t="s">
        <v>6332</v>
      </c>
      <c r="B3421" s="21">
        <v>-50781132</v>
      </c>
    </row>
    <row r="3422" spans="1:2" x14ac:dyDescent="0.25">
      <c r="A3422" s="20" t="s">
        <v>8279</v>
      </c>
      <c r="B3422" s="21">
        <v>16628981</v>
      </c>
    </row>
    <row r="3423" spans="1:2" x14ac:dyDescent="0.25">
      <c r="A3423" s="20" t="s">
        <v>10399</v>
      </c>
      <c r="B3423" s="21">
        <v>0</v>
      </c>
    </row>
    <row r="3424" spans="1:2" x14ac:dyDescent="0.25">
      <c r="A3424" s="20" t="s">
        <v>9646</v>
      </c>
      <c r="B3424" s="21">
        <v>-3200000</v>
      </c>
    </row>
    <row r="3425" spans="1:2" x14ac:dyDescent="0.25">
      <c r="A3425" s="20" t="s">
        <v>9117</v>
      </c>
      <c r="B3425" s="21">
        <v>-5963503</v>
      </c>
    </row>
    <row r="3426" spans="1:2" x14ac:dyDescent="0.25">
      <c r="A3426" s="20" t="s">
        <v>5866</v>
      </c>
      <c r="B3426" s="21">
        <v>-41132306</v>
      </c>
    </row>
    <row r="3427" spans="1:2" x14ac:dyDescent="0.25">
      <c r="A3427" s="20" t="s">
        <v>6027</v>
      </c>
      <c r="B3427" s="21">
        <v>-41457582</v>
      </c>
    </row>
    <row r="3428" spans="1:2" x14ac:dyDescent="0.25">
      <c r="A3428" s="20" t="s">
        <v>9356</v>
      </c>
      <c r="B3428" s="21">
        <v>-3898945</v>
      </c>
    </row>
    <row r="3429" spans="1:2" x14ac:dyDescent="0.25">
      <c r="A3429" s="20" t="s">
        <v>7865</v>
      </c>
      <c r="B3429" s="21">
        <v>-20000000</v>
      </c>
    </row>
    <row r="3430" spans="1:2" x14ac:dyDescent="0.25">
      <c r="A3430" s="20" t="s">
        <v>7347</v>
      </c>
      <c r="B3430" s="21">
        <v>-18287436</v>
      </c>
    </row>
    <row r="3431" spans="1:2" x14ac:dyDescent="0.25">
      <c r="A3431" s="20" t="s">
        <v>7812</v>
      </c>
      <c r="B3431" s="21">
        <v>-20000000</v>
      </c>
    </row>
    <row r="3432" spans="1:2" x14ac:dyDescent="0.25">
      <c r="A3432" s="20" t="s">
        <v>6868</v>
      </c>
      <c r="B3432" s="21">
        <v>89214072</v>
      </c>
    </row>
    <row r="3433" spans="1:2" x14ac:dyDescent="0.25">
      <c r="A3433" s="20" t="s">
        <v>6810</v>
      </c>
      <c r="B3433" s="21">
        <v>-14821835</v>
      </c>
    </row>
    <row r="3434" spans="1:2" x14ac:dyDescent="0.25">
      <c r="A3434" s="20" t="s">
        <v>10350</v>
      </c>
      <c r="B3434" s="21">
        <v>14680000</v>
      </c>
    </row>
    <row r="3435" spans="1:2" x14ac:dyDescent="0.25">
      <c r="A3435" s="20" t="s">
        <v>8907</v>
      </c>
      <c r="B3435" s="21">
        <v>-8000000</v>
      </c>
    </row>
    <row r="3436" spans="1:2" x14ac:dyDescent="0.25">
      <c r="A3436" s="20" t="s">
        <v>8702</v>
      </c>
      <c r="B3436" s="21">
        <v>-9401355</v>
      </c>
    </row>
    <row r="3437" spans="1:2" x14ac:dyDescent="0.25">
      <c r="A3437" s="20" t="s">
        <v>8613</v>
      </c>
      <c r="B3437" s="21">
        <v>20063926</v>
      </c>
    </row>
    <row r="3438" spans="1:2" x14ac:dyDescent="0.25">
      <c r="A3438" s="20" t="s">
        <v>8911</v>
      </c>
      <c r="B3438" s="21">
        <v>10105505</v>
      </c>
    </row>
    <row r="3439" spans="1:2" x14ac:dyDescent="0.25">
      <c r="A3439" s="20" t="s">
        <v>7663</v>
      </c>
      <c r="B3439" s="21">
        <v>-4715640</v>
      </c>
    </row>
    <row r="3440" spans="1:2" x14ac:dyDescent="0.25">
      <c r="A3440" s="20" t="s">
        <v>10320</v>
      </c>
      <c r="B3440" s="21">
        <v>4305922</v>
      </c>
    </row>
    <row r="3441" spans="1:2" x14ac:dyDescent="0.25">
      <c r="A3441" s="20" t="s">
        <v>6890</v>
      </c>
      <c r="B3441" s="21">
        <v>-30517805</v>
      </c>
    </row>
    <row r="3442" spans="1:2" x14ac:dyDescent="0.25">
      <c r="A3442" s="20" t="s">
        <v>6019</v>
      </c>
      <c r="B3442" s="21">
        <v>-10227031</v>
      </c>
    </row>
    <row r="3443" spans="1:2" x14ac:dyDescent="0.25">
      <c r="A3443" s="20" t="s">
        <v>8045</v>
      </c>
      <c r="B3443" s="21">
        <v>-4797910</v>
      </c>
    </row>
    <row r="3444" spans="1:2" x14ac:dyDescent="0.25">
      <c r="A3444" s="20" t="s">
        <v>7835</v>
      </c>
      <c r="B3444" s="21">
        <v>-17918075</v>
      </c>
    </row>
    <row r="3445" spans="1:2" x14ac:dyDescent="0.25">
      <c r="A3445" s="20" t="s">
        <v>6502</v>
      </c>
      <c r="B3445" s="21">
        <v>664694522944</v>
      </c>
    </row>
    <row r="3446" spans="1:2" x14ac:dyDescent="0.25">
      <c r="A3446" s="20" t="s">
        <v>8935</v>
      </c>
      <c r="B3446" s="21">
        <v>-5127357</v>
      </c>
    </row>
    <row r="3447" spans="1:2" x14ac:dyDescent="0.25">
      <c r="A3447" s="20" t="s">
        <v>10352</v>
      </c>
      <c r="B3447" s="21">
        <v>2732062</v>
      </c>
    </row>
    <row r="3448" spans="1:2" x14ac:dyDescent="0.25">
      <c r="A3448" s="20" t="s">
        <v>8409</v>
      </c>
      <c r="B3448" s="21">
        <v>-11689814</v>
      </c>
    </row>
    <row r="3449" spans="1:2" x14ac:dyDescent="0.25">
      <c r="A3449" s="20" t="s">
        <v>7893</v>
      </c>
      <c r="B3449" s="21">
        <v>-16076109</v>
      </c>
    </row>
    <row r="3450" spans="1:2" x14ac:dyDescent="0.25">
      <c r="A3450" s="20" t="s">
        <v>9297</v>
      </c>
      <c r="B3450" s="21">
        <v>-3270031</v>
      </c>
    </row>
    <row r="3451" spans="1:2" x14ac:dyDescent="0.25">
      <c r="A3451" s="20" t="s">
        <v>7189</v>
      </c>
      <c r="B3451" s="21">
        <v>4703228</v>
      </c>
    </row>
    <row r="3452" spans="1:2" x14ac:dyDescent="0.25">
      <c r="A3452" s="20" t="s">
        <v>6607</v>
      </c>
      <c r="B3452" s="21">
        <v>94852971</v>
      </c>
    </row>
    <row r="3453" spans="1:2" x14ac:dyDescent="0.25">
      <c r="A3453" s="20" t="s">
        <v>6586</v>
      </c>
      <c r="B3453" s="21">
        <v>41253340</v>
      </c>
    </row>
    <row r="3454" spans="1:2" x14ac:dyDescent="0.25">
      <c r="A3454" s="20" t="s">
        <v>7396</v>
      </c>
      <c r="B3454" s="21">
        <v>120000989</v>
      </c>
    </row>
    <row r="3455" spans="1:2" x14ac:dyDescent="0.25">
      <c r="A3455" s="20" t="s">
        <v>7076</v>
      </c>
      <c r="B3455" s="21">
        <v>37744720</v>
      </c>
    </row>
    <row r="3456" spans="1:2" x14ac:dyDescent="0.25">
      <c r="A3456" s="20" t="s">
        <v>7283</v>
      </c>
      <c r="B3456" s="21">
        <v>-22556993</v>
      </c>
    </row>
    <row r="3457" spans="1:2" x14ac:dyDescent="0.25">
      <c r="A3457" s="20" t="s">
        <v>8454</v>
      </c>
      <c r="B3457" s="21">
        <v>8088568</v>
      </c>
    </row>
    <row r="3458" spans="1:2" x14ac:dyDescent="0.25">
      <c r="A3458" s="20" t="s">
        <v>9081</v>
      </c>
      <c r="B3458" s="21">
        <v>5797927</v>
      </c>
    </row>
    <row r="3459" spans="1:2" x14ac:dyDescent="0.25">
      <c r="A3459" s="20" t="s">
        <v>9389</v>
      </c>
      <c r="B3459" s="21">
        <v>-531428</v>
      </c>
    </row>
    <row r="3460" spans="1:2" x14ac:dyDescent="0.25">
      <c r="A3460" s="20" t="s">
        <v>6107</v>
      </c>
      <c r="B3460" s="21">
        <v>75213377</v>
      </c>
    </row>
    <row r="3461" spans="1:2" x14ac:dyDescent="0.25">
      <c r="A3461" s="20" t="s">
        <v>7683</v>
      </c>
      <c r="B3461" s="21">
        <v>64518155</v>
      </c>
    </row>
    <row r="3462" spans="1:2" x14ac:dyDescent="0.25">
      <c r="A3462" s="20" t="s">
        <v>5549</v>
      </c>
      <c r="B3462" s="21">
        <v>-59192738</v>
      </c>
    </row>
    <row r="3463" spans="1:2" x14ac:dyDescent="0.25">
      <c r="A3463" s="20" t="s">
        <v>6392</v>
      </c>
      <c r="B3463" s="21">
        <v>8408614</v>
      </c>
    </row>
    <row r="3464" spans="1:2" x14ac:dyDescent="0.25">
      <c r="A3464" s="20" t="s">
        <v>9322</v>
      </c>
      <c r="B3464" s="21">
        <v>-698312689</v>
      </c>
    </row>
    <row r="3465" spans="1:2" x14ac:dyDescent="0.25">
      <c r="A3465" s="20" t="s">
        <v>7519</v>
      </c>
      <c r="B3465" s="21">
        <v>-20935667</v>
      </c>
    </row>
    <row r="3466" spans="1:2" x14ac:dyDescent="0.25">
      <c r="A3466" s="20" t="s">
        <v>9589</v>
      </c>
      <c r="B3466" s="21">
        <v>-2994995</v>
      </c>
    </row>
    <row r="3467" spans="1:2" x14ac:dyDescent="0.25">
      <c r="A3467" s="20" t="s">
        <v>10227</v>
      </c>
      <c r="B3467" s="21">
        <v>591796</v>
      </c>
    </row>
    <row r="3468" spans="1:2" x14ac:dyDescent="0.25">
      <c r="A3468" s="20" t="s">
        <v>9976</v>
      </c>
      <c r="B3468" s="21">
        <v>-1300000</v>
      </c>
    </row>
    <row r="3469" spans="1:2" x14ac:dyDescent="0.25">
      <c r="A3469" s="20" t="s">
        <v>10022</v>
      </c>
      <c r="B3469" s="21">
        <v>-725339</v>
      </c>
    </row>
    <row r="3470" spans="1:2" x14ac:dyDescent="0.25">
      <c r="A3470" s="20" t="s">
        <v>9475</v>
      </c>
      <c r="B3470" s="21">
        <v>-1000000</v>
      </c>
    </row>
    <row r="3471" spans="1:2" x14ac:dyDescent="0.25">
      <c r="A3471" s="20" t="s">
        <v>8291</v>
      </c>
      <c r="B3471" s="21">
        <v>2348123</v>
      </c>
    </row>
    <row r="3472" spans="1:2" x14ac:dyDescent="0.25">
      <c r="A3472" s="20" t="s">
        <v>8664</v>
      </c>
      <c r="B3472" s="21">
        <v>-3508650</v>
      </c>
    </row>
    <row r="3473" spans="1:2" x14ac:dyDescent="0.25">
      <c r="A3473" s="20" t="s">
        <v>7722</v>
      </c>
      <c r="B3473" s="21">
        <v>2774834</v>
      </c>
    </row>
    <row r="3474" spans="1:2" x14ac:dyDescent="0.25">
      <c r="A3474" s="20" t="s">
        <v>6082</v>
      </c>
      <c r="B3474" s="21">
        <v>-26573039</v>
      </c>
    </row>
    <row r="3475" spans="1:2" x14ac:dyDescent="0.25">
      <c r="A3475" s="20" t="s">
        <v>6170</v>
      </c>
      <c r="B3475" s="21">
        <v>13257500</v>
      </c>
    </row>
    <row r="3476" spans="1:2" x14ac:dyDescent="0.25">
      <c r="A3476" s="20" t="s">
        <v>6464</v>
      </c>
      <c r="B3476" s="21">
        <v>168628680</v>
      </c>
    </row>
    <row r="3477" spans="1:2" x14ac:dyDescent="0.25">
      <c r="A3477" s="20" t="s">
        <v>9544</v>
      </c>
      <c r="B3477" s="21">
        <v>4888703</v>
      </c>
    </row>
    <row r="3478" spans="1:2" x14ac:dyDescent="0.25">
      <c r="A3478" s="20" t="s">
        <v>7408</v>
      </c>
      <c r="B3478" s="21">
        <v>53656813</v>
      </c>
    </row>
    <row r="3479" spans="1:2" x14ac:dyDescent="0.25">
      <c r="A3479" s="20" t="s">
        <v>7653</v>
      </c>
      <c r="B3479" s="21">
        <v>25660000</v>
      </c>
    </row>
    <row r="3480" spans="1:2" x14ac:dyDescent="0.25">
      <c r="A3480" s="20" t="s">
        <v>5787</v>
      </c>
      <c r="B3480" s="21">
        <v>-53361326</v>
      </c>
    </row>
    <row r="3481" spans="1:2" x14ac:dyDescent="0.25">
      <c r="A3481" s="20" t="s">
        <v>5784</v>
      </c>
      <c r="B3481" s="21">
        <v>4339020259137600</v>
      </c>
    </row>
    <row r="3482" spans="1:2" x14ac:dyDescent="0.25">
      <c r="A3482" s="20" t="s">
        <v>10291</v>
      </c>
      <c r="B3482" s="21">
        <v>-300000</v>
      </c>
    </row>
    <row r="3483" spans="1:2" x14ac:dyDescent="0.25">
      <c r="A3483" s="20" t="s">
        <v>9748</v>
      </c>
      <c r="B3483" s="21">
        <v>347578</v>
      </c>
    </row>
    <row r="3484" spans="1:2" x14ac:dyDescent="0.25">
      <c r="A3484" s="20" t="s">
        <v>5827</v>
      </c>
      <c r="B3484" s="21">
        <v>102843350</v>
      </c>
    </row>
    <row r="3485" spans="1:2" x14ac:dyDescent="0.25">
      <c r="A3485" s="20" t="s">
        <v>5636</v>
      </c>
      <c r="B3485" s="21">
        <v>-49649808</v>
      </c>
    </row>
    <row r="3486" spans="1:2" x14ac:dyDescent="0.25">
      <c r="A3486" s="20" t="s">
        <v>5651</v>
      </c>
      <c r="B3486" s="21">
        <v>-65267965</v>
      </c>
    </row>
    <row r="3487" spans="1:2" x14ac:dyDescent="0.25">
      <c r="A3487" s="20" t="s">
        <v>5586</v>
      </c>
      <c r="B3487" s="21">
        <v>-74679997</v>
      </c>
    </row>
    <row r="3488" spans="1:2" x14ac:dyDescent="0.25">
      <c r="A3488" s="20" t="s">
        <v>7723</v>
      </c>
      <c r="B3488" s="21">
        <v>23334256</v>
      </c>
    </row>
    <row r="3489" spans="1:2" x14ac:dyDescent="0.25">
      <c r="A3489" s="20" t="s">
        <v>6891</v>
      </c>
      <c r="B3489" s="21">
        <v>-37376626</v>
      </c>
    </row>
    <row r="3490" spans="1:2" x14ac:dyDescent="0.25">
      <c r="A3490" s="20" t="s">
        <v>8919</v>
      </c>
      <c r="B3490" s="21">
        <v>18292061</v>
      </c>
    </row>
    <row r="3491" spans="1:2" x14ac:dyDescent="0.25">
      <c r="A3491" s="20" t="s">
        <v>8853</v>
      </c>
      <c r="B3491" s="21">
        <v>18049082</v>
      </c>
    </row>
    <row r="3492" spans="1:2" x14ac:dyDescent="0.25">
      <c r="A3492" s="20" t="s">
        <v>9638</v>
      </c>
      <c r="B3492" s="21">
        <v>-190187</v>
      </c>
    </row>
    <row r="3493" spans="1:2" x14ac:dyDescent="0.25">
      <c r="A3493" s="20" t="s">
        <v>6361</v>
      </c>
      <c r="B3493" s="21">
        <v>-33068911</v>
      </c>
    </row>
    <row r="3494" spans="1:2" x14ac:dyDescent="0.25">
      <c r="A3494" s="20" t="s">
        <v>5754</v>
      </c>
      <c r="B3494" s="21">
        <v>-52305212</v>
      </c>
    </row>
    <row r="3495" spans="1:2" x14ac:dyDescent="0.25">
      <c r="A3495" s="20" t="s">
        <v>7500</v>
      </c>
      <c r="B3495" s="21">
        <v>-13811358</v>
      </c>
    </row>
    <row r="3496" spans="1:2" x14ac:dyDescent="0.25">
      <c r="A3496" s="20" t="s">
        <v>7359</v>
      </c>
      <c r="B3496" s="21">
        <v>83243478</v>
      </c>
    </row>
    <row r="3497" spans="1:2" x14ac:dyDescent="0.25">
      <c r="A3497" s="20" t="s">
        <v>9916</v>
      </c>
      <c r="B3497" s="21">
        <v>-1300000</v>
      </c>
    </row>
    <row r="3498" spans="1:2" x14ac:dyDescent="0.25">
      <c r="A3498" s="20" t="s">
        <v>9110</v>
      </c>
      <c r="B3498" s="21">
        <v>-5600389</v>
      </c>
    </row>
    <row r="3499" spans="1:2" x14ac:dyDescent="0.25">
      <c r="A3499" s="20" t="s">
        <v>6896</v>
      </c>
      <c r="B3499" s="21">
        <v>-3087018</v>
      </c>
    </row>
    <row r="3500" spans="1:2" x14ac:dyDescent="0.25">
      <c r="A3500" s="20" t="s">
        <v>5971</v>
      </c>
      <c r="B3500" s="21">
        <v>-47456299</v>
      </c>
    </row>
    <row r="3501" spans="1:2" x14ac:dyDescent="0.25">
      <c r="A3501" s="20" t="s">
        <v>6141</v>
      </c>
      <c r="B3501" s="21">
        <v>-15278000</v>
      </c>
    </row>
    <row r="3502" spans="1:2" x14ac:dyDescent="0.25">
      <c r="A3502" s="20" t="s">
        <v>10021</v>
      </c>
      <c r="B3502" s="21">
        <v>-515779</v>
      </c>
    </row>
    <row r="3503" spans="1:2" x14ac:dyDescent="0.25">
      <c r="A3503" s="20" t="s">
        <v>7122</v>
      </c>
      <c r="B3503" s="21">
        <v>75502246</v>
      </c>
    </row>
    <row r="3504" spans="1:2" x14ac:dyDescent="0.25">
      <c r="A3504" s="20" t="s">
        <v>6461</v>
      </c>
      <c r="B3504" s="21">
        <v>12253315</v>
      </c>
    </row>
    <row r="3505" spans="1:2" x14ac:dyDescent="0.25">
      <c r="A3505" s="20" t="s">
        <v>7582</v>
      </c>
      <c r="B3505" s="21">
        <v>-24995244</v>
      </c>
    </row>
    <row r="3506" spans="1:2" x14ac:dyDescent="0.25">
      <c r="A3506" s="20" t="s">
        <v>8021</v>
      </c>
      <c r="B3506" s="21">
        <v>-5365542</v>
      </c>
    </row>
    <row r="3507" spans="1:2" x14ac:dyDescent="0.25">
      <c r="A3507" s="20" t="s">
        <v>6569</v>
      </c>
      <c r="B3507" s="21">
        <v>-18586498</v>
      </c>
    </row>
    <row r="3508" spans="1:2" x14ac:dyDescent="0.25">
      <c r="A3508" s="20" t="s">
        <v>9036</v>
      </c>
      <c r="B3508" s="21">
        <v>17603594</v>
      </c>
    </row>
    <row r="3509" spans="1:2" x14ac:dyDescent="0.25">
      <c r="A3509" s="20" t="s">
        <v>7482</v>
      </c>
      <c r="B3509" s="21">
        <v>-9908458</v>
      </c>
    </row>
    <row r="3510" spans="1:2" x14ac:dyDescent="0.25">
      <c r="A3510" s="20" t="s">
        <v>5859</v>
      </c>
      <c r="B3510" s="21">
        <v>-95588898</v>
      </c>
    </row>
    <row r="3511" spans="1:2" x14ac:dyDescent="0.25">
      <c r="A3511" s="20" t="s">
        <v>6054</v>
      </c>
      <c r="B3511" s="21">
        <v>-49999390</v>
      </c>
    </row>
    <row r="3512" spans="1:2" x14ac:dyDescent="0.25">
      <c r="A3512" s="20" t="s">
        <v>6522</v>
      </c>
      <c r="B3512" s="21">
        <v>-10822459</v>
      </c>
    </row>
    <row r="3513" spans="1:2" x14ac:dyDescent="0.25">
      <c r="A3513" s="20" t="s">
        <v>5734</v>
      </c>
      <c r="B3513" s="21">
        <v>-57435963</v>
      </c>
    </row>
    <row r="3514" spans="1:2" x14ac:dyDescent="0.25">
      <c r="A3514" s="20" t="s">
        <v>7173</v>
      </c>
      <c r="B3514" s="21">
        <v>17478175</v>
      </c>
    </row>
    <row r="3515" spans="1:2" x14ac:dyDescent="0.25">
      <c r="A3515" s="20" t="s">
        <v>7040</v>
      </c>
      <c r="B3515" s="21">
        <v>2000000</v>
      </c>
    </row>
    <row r="3516" spans="1:2" x14ac:dyDescent="0.25">
      <c r="A3516" s="20" t="s">
        <v>5886</v>
      </c>
      <c r="B3516" s="21">
        <v>7156083590075044</v>
      </c>
    </row>
    <row r="3517" spans="1:2" x14ac:dyDescent="0.25">
      <c r="A3517" s="20" t="s">
        <v>9931</v>
      </c>
      <c r="B3517" s="21">
        <v>-1300000</v>
      </c>
    </row>
    <row r="3518" spans="1:2" x14ac:dyDescent="0.25">
      <c r="A3518" s="20" t="s">
        <v>9932</v>
      </c>
      <c r="B3518" s="21">
        <v>-1288722</v>
      </c>
    </row>
    <row r="3519" spans="1:2" x14ac:dyDescent="0.25">
      <c r="A3519" s="20" t="s">
        <v>5581</v>
      </c>
      <c r="B3519" s="21">
        <v>2853933</v>
      </c>
    </row>
    <row r="3520" spans="1:2" x14ac:dyDescent="0.25">
      <c r="A3520" s="20" t="s">
        <v>5563</v>
      </c>
      <c r="B3520" s="21">
        <v>32030663</v>
      </c>
    </row>
    <row r="3521" spans="1:2" x14ac:dyDescent="0.25">
      <c r="A3521" s="20" t="s">
        <v>6237</v>
      </c>
      <c r="B3521" s="21">
        <v>3000000</v>
      </c>
    </row>
    <row r="3522" spans="1:2" x14ac:dyDescent="0.25">
      <c r="A3522" s="20" t="s">
        <v>7716</v>
      </c>
      <c r="B3522" s="21">
        <v>15596227</v>
      </c>
    </row>
    <row r="3523" spans="1:2" x14ac:dyDescent="0.25">
      <c r="A3523" s="20" t="s">
        <v>7898</v>
      </c>
      <c r="B3523" s="21">
        <v>45255243</v>
      </c>
    </row>
    <row r="3524" spans="1:2" x14ac:dyDescent="0.25">
      <c r="A3524" s="20" t="s">
        <v>9039</v>
      </c>
      <c r="B3524" s="21">
        <v>-6500000</v>
      </c>
    </row>
    <row r="3525" spans="1:2" x14ac:dyDescent="0.25">
      <c r="A3525" s="20" t="s">
        <v>6103</v>
      </c>
      <c r="B3525" s="21">
        <v>34225164</v>
      </c>
    </row>
    <row r="3526" spans="1:2" x14ac:dyDescent="0.25">
      <c r="A3526" s="20" t="s">
        <v>7607</v>
      </c>
      <c r="B3526" s="21">
        <v>33762229</v>
      </c>
    </row>
    <row r="3527" spans="1:2" x14ac:dyDescent="0.25">
      <c r="A3527" s="20" t="s">
        <v>6644</v>
      </c>
      <c r="B3527" s="21">
        <v>-21866841</v>
      </c>
    </row>
    <row r="3528" spans="1:2" x14ac:dyDescent="0.25">
      <c r="A3528" s="20" t="s">
        <v>9530</v>
      </c>
      <c r="B3528" s="21">
        <v>-3000000</v>
      </c>
    </row>
    <row r="3529" spans="1:2" x14ac:dyDescent="0.25">
      <c r="A3529" s="20" t="s">
        <v>9197</v>
      </c>
      <c r="B3529" s="21">
        <v>15733485</v>
      </c>
    </row>
    <row r="3530" spans="1:2" x14ac:dyDescent="0.25">
      <c r="A3530" s="20" t="s">
        <v>8039</v>
      </c>
      <c r="B3530" s="21">
        <v>-12069202</v>
      </c>
    </row>
    <row r="3531" spans="1:2" x14ac:dyDescent="0.25">
      <c r="A3531" s="20" t="s">
        <v>9398</v>
      </c>
      <c r="B3531" s="21">
        <v>1429260</v>
      </c>
    </row>
    <row r="3532" spans="1:2" x14ac:dyDescent="0.25">
      <c r="A3532" s="20" t="s">
        <v>6803</v>
      </c>
      <c r="B3532" s="21">
        <v>-9800895</v>
      </c>
    </row>
    <row r="3533" spans="1:2" x14ac:dyDescent="0.25">
      <c r="A3533" s="20" t="s">
        <v>8053</v>
      </c>
      <c r="B3533" s="21">
        <v>29667095</v>
      </c>
    </row>
    <row r="3534" spans="1:2" x14ac:dyDescent="0.25">
      <c r="A3534" s="20" t="s">
        <v>8239</v>
      </c>
      <c r="B3534" s="21">
        <v>-14386444</v>
      </c>
    </row>
    <row r="3535" spans="1:2" x14ac:dyDescent="0.25">
      <c r="A3535" s="20" t="s">
        <v>7248</v>
      </c>
      <c r="B3535" s="21">
        <v>-26095018</v>
      </c>
    </row>
    <row r="3536" spans="1:2" x14ac:dyDescent="0.25">
      <c r="A3536" s="20" t="s">
        <v>8360</v>
      </c>
      <c r="B3536" s="21">
        <v>-2003560</v>
      </c>
    </row>
    <row r="3537" spans="1:2" x14ac:dyDescent="0.25">
      <c r="A3537" s="20" t="s">
        <v>7046</v>
      </c>
      <c r="B3537" s="21">
        <v>545008588285561</v>
      </c>
    </row>
    <row r="3538" spans="1:2" x14ac:dyDescent="0.25">
      <c r="A3538" s="20" t="s">
        <v>5799</v>
      </c>
      <c r="B3538" s="21">
        <v>0</v>
      </c>
    </row>
    <row r="3539" spans="1:2" x14ac:dyDescent="0.25">
      <c r="A3539" s="20" t="s">
        <v>5559</v>
      </c>
      <c r="B3539" s="21">
        <v>1.6263439302852522E+17</v>
      </c>
    </row>
    <row r="3540" spans="1:2" x14ac:dyDescent="0.25">
      <c r="A3540" s="20" t="s">
        <v>5796</v>
      </c>
      <c r="B3540" s="21">
        <v>-7391173</v>
      </c>
    </row>
    <row r="3541" spans="1:2" x14ac:dyDescent="0.25">
      <c r="A3541" s="20" t="s">
        <v>9294</v>
      </c>
      <c r="B3541" s="21">
        <v>-3000000</v>
      </c>
    </row>
    <row r="3542" spans="1:2" x14ac:dyDescent="0.25">
      <c r="A3542" s="20" t="s">
        <v>7868</v>
      </c>
      <c r="B3542" s="21">
        <v>-19523730</v>
      </c>
    </row>
    <row r="3543" spans="1:2" x14ac:dyDescent="0.25">
      <c r="A3543" s="20" t="s">
        <v>7661</v>
      </c>
      <c r="B3543" s="21">
        <v>-3000000</v>
      </c>
    </row>
    <row r="3544" spans="1:2" x14ac:dyDescent="0.25">
      <c r="A3544" s="20" t="s">
        <v>6971</v>
      </c>
      <c r="B3544" s="21">
        <v>2481242</v>
      </c>
    </row>
    <row r="3545" spans="1:2" x14ac:dyDescent="0.25">
      <c r="A3545" s="20" t="s">
        <v>6975</v>
      </c>
      <c r="B3545" s="21">
        <v>0</v>
      </c>
    </row>
    <row r="3546" spans="1:2" x14ac:dyDescent="0.25">
      <c r="A3546" s="20" t="s">
        <v>9454</v>
      </c>
      <c r="B3546" s="21">
        <v>-3716946</v>
      </c>
    </row>
    <row r="3547" spans="1:2" x14ac:dyDescent="0.25">
      <c r="A3547" s="20" t="s">
        <v>9904</v>
      </c>
      <c r="B3547" s="21">
        <v>-1250000</v>
      </c>
    </row>
    <row r="3548" spans="1:2" x14ac:dyDescent="0.25">
      <c r="A3548" s="20" t="s">
        <v>9863</v>
      </c>
      <c r="B3548" s="21">
        <v>-787706</v>
      </c>
    </row>
    <row r="3549" spans="1:2" x14ac:dyDescent="0.25">
      <c r="A3549" s="20" t="s">
        <v>8609</v>
      </c>
      <c r="B3549" s="21">
        <v>20306281</v>
      </c>
    </row>
    <row r="3550" spans="1:2" x14ac:dyDescent="0.25">
      <c r="A3550" s="20" t="s">
        <v>7737</v>
      </c>
      <c r="B3550" s="21">
        <v>10028592</v>
      </c>
    </row>
    <row r="3551" spans="1:2" x14ac:dyDescent="0.25">
      <c r="A3551" s="20" t="s">
        <v>9231</v>
      </c>
      <c r="B3551" s="21">
        <v>-2567658</v>
      </c>
    </row>
    <row r="3552" spans="1:2" x14ac:dyDescent="0.25">
      <c r="A3552" s="20" t="s">
        <v>9397</v>
      </c>
      <c r="B3552" s="21">
        <v>-3200000</v>
      </c>
    </row>
    <row r="3553" spans="1:2" x14ac:dyDescent="0.25">
      <c r="A3553" s="20" t="s">
        <v>9909</v>
      </c>
      <c r="B3553" s="21">
        <v>-690958</v>
      </c>
    </row>
    <row r="3554" spans="1:2" x14ac:dyDescent="0.25">
      <c r="A3554" s="20" t="s">
        <v>10020</v>
      </c>
      <c r="B3554" s="21">
        <v>-720718</v>
      </c>
    </row>
    <row r="3555" spans="1:2" x14ac:dyDescent="0.25">
      <c r="A3555" s="20" t="s">
        <v>6523</v>
      </c>
      <c r="B3555" s="21">
        <v>-10221401</v>
      </c>
    </row>
    <row r="3556" spans="1:2" x14ac:dyDescent="0.25">
      <c r="A3556" s="20" t="s">
        <v>10318</v>
      </c>
      <c r="B3556" s="21">
        <v>4790000</v>
      </c>
    </row>
    <row r="3557" spans="1:2" x14ac:dyDescent="0.25">
      <c r="A3557" s="20" t="s">
        <v>9223</v>
      </c>
      <c r="B3557" s="21">
        <v>-8000000</v>
      </c>
    </row>
    <row r="3558" spans="1:2" x14ac:dyDescent="0.25">
      <c r="A3558" s="20" t="s">
        <v>7667</v>
      </c>
      <c r="B3558" s="21">
        <v>-20041681</v>
      </c>
    </row>
    <row r="3559" spans="1:2" x14ac:dyDescent="0.25">
      <c r="A3559" s="20" t="s">
        <v>9866</v>
      </c>
      <c r="B3559" s="21">
        <v>-1093965</v>
      </c>
    </row>
    <row r="3560" spans="1:2" x14ac:dyDescent="0.25">
      <c r="A3560" s="20" t="s">
        <v>6963</v>
      </c>
      <c r="B3560" s="21">
        <v>24651794</v>
      </c>
    </row>
    <row r="3561" spans="1:2" x14ac:dyDescent="0.25">
      <c r="A3561" s="20" t="s">
        <v>8597</v>
      </c>
      <c r="B3561" s="21">
        <v>36377022</v>
      </c>
    </row>
    <row r="3562" spans="1:2" x14ac:dyDescent="0.25">
      <c r="A3562" s="20" t="s">
        <v>7668</v>
      </c>
      <c r="B3562" s="21">
        <v>34700000</v>
      </c>
    </row>
    <row r="3563" spans="1:2" x14ac:dyDescent="0.25">
      <c r="A3563" s="20" t="s">
        <v>8005</v>
      </c>
      <c r="B3563" s="21">
        <v>53492685</v>
      </c>
    </row>
    <row r="3564" spans="1:2" x14ac:dyDescent="0.25">
      <c r="A3564" s="20" t="s">
        <v>8771</v>
      </c>
      <c r="B3564" s="21">
        <v>25074895</v>
      </c>
    </row>
    <row r="3565" spans="1:2" x14ac:dyDescent="0.25">
      <c r="A3565" s="20" t="s">
        <v>7397</v>
      </c>
      <c r="B3565" s="21">
        <v>761283</v>
      </c>
    </row>
    <row r="3566" spans="1:2" x14ac:dyDescent="0.25">
      <c r="A3566" s="20" t="s">
        <v>7528</v>
      </c>
      <c r="B3566" s="21">
        <v>-13414567</v>
      </c>
    </row>
    <row r="3567" spans="1:2" x14ac:dyDescent="0.25">
      <c r="A3567" s="20" t="s">
        <v>9691</v>
      </c>
      <c r="B3567" s="21">
        <v>21550000</v>
      </c>
    </row>
    <row r="3568" spans="1:2" x14ac:dyDescent="0.25">
      <c r="A3568" s="20" t="s">
        <v>9474</v>
      </c>
      <c r="B3568" s="21">
        <v>-3500000</v>
      </c>
    </row>
    <row r="3569" spans="1:2" x14ac:dyDescent="0.25">
      <c r="A3569" s="20" t="s">
        <v>10230</v>
      </c>
      <c r="B3569" s="21">
        <v>-273613</v>
      </c>
    </row>
    <row r="3570" spans="1:2" x14ac:dyDescent="0.25">
      <c r="A3570" s="20" t="s">
        <v>5719</v>
      </c>
      <c r="B3570" s="21">
        <v>-87207693</v>
      </c>
    </row>
    <row r="3571" spans="1:2" x14ac:dyDescent="0.25">
      <c r="A3571" s="20" t="s">
        <v>6563</v>
      </c>
      <c r="B3571" s="21">
        <v>-43528606</v>
      </c>
    </row>
    <row r="3572" spans="1:2" x14ac:dyDescent="0.25">
      <c r="A3572" s="20" t="s">
        <v>8349</v>
      </c>
      <c r="B3572" s="21">
        <v>14052167</v>
      </c>
    </row>
    <row r="3573" spans="1:2" x14ac:dyDescent="0.25">
      <c r="A3573" s="20" t="s">
        <v>8205</v>
      </c>
      <c r="B3573" s="21">
        <v>2439163</v>
      </c>
    </row>
    <row r="3574" spans="1:2" x14ac:dyDescent="0.25">
      <c r="A3574" s="20" t="s">
        <v>10310</v>
      </c>
      <c r="B3574" s="21">
        <v>-245000</v>
      </c>
    </row>
    <row r="3575" spans="1:2" x14ac:dyDescent="0.25">
      <c r="A3575" s="20" t="s">
        <v>7282</v>
      </c>
      <c r="B3575" s="21">
        <v>42235322</v>
      </c>
    </row>
    <row r="3576" spans="1:2" x14ac:dyDescent="0.25">
      <c r="A3576" s="20" t="s">
        <v>10258</v>
      </c>
      <c r="B3576" s="21">
        <v>0</v>
      </c>
    </row>
    <row r="3577" spans="1:2" x14ac:dyDescent="0.25">
      <c r="A3577" s="20" t="s">
        <v>9407</v>
      </c>
      <c r="B3577" s="21">
        <v>-3814423</v>
      </c>
    </row>
    <row r="3578" spans="1:2" x14ac:dyDescent="0.25">
      <c r="A3578" s="20" t="s">
        <v>7077</v>
      </c>
      <c r="B3578" s="21">
        <v>-13215568</v>
      </c>
    </row>
    <row r="3579" spans="1:2" x14ac:dyDescent="0.25">
      <c r="A3579" s="20" t="s">
        <v>6715</v>
      </c>
      <c r="B3579" s="21">
        <v>-33795862</v>
      </c>
    </row>
    <row r="3580" spans="1:2" x14ac:dyDescent="0.25">
      <c r="A3580" s="20" t="s">
        <v>10371</v>
      </c>
      <c r="B3580" s="21">
        <v>-10000000</v>
      </c>
    </row>
    <row r="3581" spans="1:2" x14ac:dyDescent="0.25">
      <c r="A3581" s="20" t="s">
        <v>6329</v>
      </c>
      <c r="B3581" s="21">
        <v>-27481675</v>
      </c>
    </row>
    <row r="3582" spans="1:2" x14ac:dyDescent="0.25">
      <c r="A3582" s="20" t="s">
        <v>7715</v>
      </c>
      <c r="B3582" s="21">
        <v>-20000000</v>
      </c>
    </row>
    <row r="3583" spans="1:2" x14ac:dyDescent="0.25">
      <c r="A3583" s="20" t="s">
        <v>9619</v>
      </c>
      <c r="B3583" s="21">
        <v>-2700000</v>
      </c>
    </row>
    <row r="3584" spans="1:2" x14ac:dyDescent="0.25">
      <c r="A3584" s="20" t="s">
        <v>10138</v>
      </c>
      <c r="B3584" s="21">
        <v>140470114</v>
      </c>
    </row>
    <row r="3585" spans="1:2" x14ac:dyDescent="0.25">
      <c r="A3585" s="20" t="s">
        <v>6932</v>
      </c>
      <c r="B3585" s="21">
        <v>226950375</v>
      </c>
    </row>
    <row r="3586" spans="1:2" x14ac:dyDescent="0.25">
      <c r="A3586" s="20" t="s">
        <v>8913</v>
      </c>
      <c r="B3586" s="21">
        <v>-9117710</v>
      </c>
    </row>
    <row r="3587" spans="1:2" x14ac:dyDescent="0.25">
      <c r="A3587" s="20" t="s">
        <v>10366</v>
      </c>
      <c r="B3587" s="21">
        <v>-120000</v>
      </c>
    </row>
    <row r="3588" spans="1:2" x14ac:dyDescent="0.25">
      <c r="A3588" s="20" t="s">
        <v>9939</v>
      </c>
      <c r="B3588" s="21">
        <v>0</v>
      </c>
    </row>
    <row r="3589" spans="1:2" x14ac:dyDescent="0.25">
      <c r="A3589" s="20" t="s">
        <v>8572</v>
      </c>
      <c r="B3589" s="21">
        <v>-12500000</v>
      </c>
    </row>
    <row r="3590" spans="1:2" x14ac:dyDescent="0.25">
      <c r="A3590" s="20" t="s">
        <v>9313</v>
      </c>
      <c r="B3590" s="21">
        <v>-4500000</v>
      </c>
    </row>
    <row r="3591" spans="1:2" x14ac:dyDescent="0.25">
      <c r="A3591" s="20" t="s">
        <v>9900</v>
      </c>
      <c r="B3591" s="21">
        <v>231186</v>
      </c>
    </row>
    <row r="3592" spans="1:2" x14ac:dyDescent="0.25">
      <c r="A3592" s="20" t="s">
        <v>7332</v>
      </c>
      <c r="B3592" s="21">
        <v>27200000</v>
      </c>
    </row>
    <row r="3593" spans="1:2" x14ac:dyDescent="0.25">
      <c r="A3593" s="20" t="s">
        <v>7398</v>
      </c>
      <c r="B3593" s="21">
        <v>96945720</v>
      </c>
    </row>
    <row r="3594" spans="1:2" x14ac:dyDescent="0.25">
      <c r="A3594" s="20" t="s">
        <v>8789</v>
      </c>
      <c r="B3594" s="21">
        <v>0</v>
      </c>
    </row>
    <row r="3595" spans="1:2" x14ac:dyDescent="0.25">
      <c r="A3595" s="20" t="s">
        <v>6575</v>
      </c>
      <c r="B3595" s="21">
        <v>18488090</v>
      </c>
    </row>
    <row r="3596" spans="1:2" x14ac:dyDescent="0.25">
      <c r="A3596" s="20" t="s">
        <v>5999</v>
      </c>
      <c r="B3596" s="21">
        <v>14822707</v>
      </c>
    </row>
    <row r="3597" spans="1:2" x14ac:dyDescent="0.25">
      <c r="A3597" s="20" t="s">
        <v>6504</v>
      </c>
      <c r="B3597" s="21">
        <v>150619</v>
      </c>
    </row>
    <row r="3598" spans="1:2" x14ac:dyDescent="0.25">
      <c r="A3598" s="20" t="s">
        <v>9736</v>
      </c>
      <c r="B3598" s="21">
        <v>-901776</v>
      </c>
    </row>
    <row r="3599" spans="1:2" x14ac:dyDescent="0.25">
      <c r="A3599" s="20" t="s">
        <v>7889</v>
      </c>
      <c r="B3599" s="21">
        <v>2483154</v>
      </c>
    </row>
    <row r="3600" spans="1:2" x14ac:dyDescent="0.25">
      <c r="A3600" s="20" t="s">
        <v>8867</v>
      </c>
      <c r="B3600" s="21">
        <v>2269307</v>
      </c>
    </row>
    <row r="3601" spans="1:2" x14ac:dyDescent="0.25">
      <c r="A3601" s="20" t="s">
        <v>9011</v>
      </c>
      <c r="B3601" s="21">
        <v>-7000000</v>
      </c>
    </row>
    <row r="3602" spans="1:2" x14ac:dyDescent="0.25">
      <c r="A3602" s="20" t="s">
        <v>8325</v>
      </c>
      <c r="B3602" s="21">
        <v>0</v>
      </c>
    </row>
    <row r="3603" spans="1:2" x14ac:dyDescent="0.25">
      <c r="A3603" s="20" t="s">
        <v>7264</v>
      </c>
      <c r="B3603" s="21">
        <v>-6640707</v>
      </c>
    </row>
    <row r="3604" spans="1:2" x14ac:dyDescent="0.25">
      <c r="A3604" s="20" t="s">
        <v>7268</v>
      </c>
      <c r="B3604" s="21">
        <v>34034755</v>
      </c>
    </row>
    <row r="3605" spans="1:2" x14ac:dyDescent="0.25">
      <c r="A3605" s="20" t="s">
        <v>6671</v>
      </c>
      <c r="B3605" s="21">
        <v>27061228</v>
      </c>
    </row>
    <row r="3606" spans="1:2" x14ac:dyDescent="0.25">
      <c r="A3606" s="20" t="s">
        <v>7888</v>
      </c>
      <c r="B3606" s="21">
        <v>-16400000</v>
      </c>
    </row>
    <row r="3607" spans="1:2" x14ac:dyDescent="0.25">
      <c r="A3607" s="20" t="s">
        <v>6250</v>
      </c>
      <c r="B3607" s="21">
        <v>61468960</v>
      </c>
    </row>
    <row r="3608" spans="1:2" x14ac:dyDescent="0.25">
      <c r="A3608" s="20" t="s">
        <v>5755</v>
      </c>
      <c r="B3608" s="21">
        <v>-11834365</v>
      </c>
    </row>
    <row r="3609" spans="1:2" x14ac:dyDescent="0.25">
      <c r="A3609" s="20" t="s">
        <v>5934</v>
      </c>
      <c r="B3609" s="21">
        <v>101049130</v>
      </c>
    </row>
    <row r="3610" spans="1:2" x14ac:dyDescent="0.25">
      <c r="A3610" s="20" t="s">
        <v>5724</v>
      </c>
      <c r="B3610" s="21">
        <v>117137090</v>
      </c>
    </row>
    <row r="3611" spans="1:2" x14ac:dyDescent="0.25">
      <c r="A3611" s="20" t="s">
        <v>7484</v>
      </c>
      <c r="B3611" s="21">
        <v>-954324</v>
      </c>
    </row>
    <row r="3612" spans="1:2" x14ac:dyDescent="0.25">
      <c r="A3612" s="20" t="s">
        <v>6299</v>
      </c>
      <c r="B3612" s="21">
        <v>-9192361</v>
      </c>
    </row>
    <row r="3613" spans="1:2" x14ac:dyDescent="0.25">
      <c r="A3613" s="20" t="s">
        <v>8401</v>
      </c>
      <c r="B3613" s="21">
        <v>-3469419</v>
      </c>
    </row>
    <row r="3614" spans="1:2" x14ac:dyDescent="0.25">
      <c r="A3614" s="20" t="s">
        <v>9366</v>
      </c>
      <c r="B3614" s="21">
        <v>31385560</v>
      </c>
    </row>
    <row r="3615" spans="1:2" x14ac:dyDescent="0.25">
      <c r="A3615" s="20" t="s">
        <v>8601</v>
      </c>
      <c r="B3615" s="21">
        <v>25794166</v>
      </c>
    </row>
    <row r="3616" spans="1:2" x14ac:dyDescent="0.25">
      <c r="A3616" s="20" t="s">
        <v>8449</v>
      </c>
      <c r="B3616" s="21">
        <v>-12000000</v>
      </c>
    </row>
    <row r="3617" spans="1:2" x14ac:dyDescent="0.25">
      <c r="A3617" s="20" t="s">
        <v>10365</v>
      </c>
      <c r="B3617" s="21">
        <v>-125000</v>
      </c>
    </row>
    <row r="3618" spans="1:2" x14ac:dyDescent="0.25">
      <c r="A3618" s="20" t="s">
        <v>10397</v>
      </c>
      <c r="B3618" s="21">
        <v>-62000</v>
      </c>
    </row>
    <row r="3619" spans="1:2" x14ac:dyDescent="0.25">
      <c r="A3619" s="20" t="s">
        <v>10081</v>
      </c>
      <c r="B3619" s="21">
        <v>-893357</v>
      </c>
    </row>
    <row r="3620" spans="1:2" x14ac:dyDescent="0.25">
      <c r="A3620" s="20" t="s">
        <v>9678</v>
      </c>
      <c r="B3620" s="21">
        <v>-2300000</v>
      </c>
    </row>
    <row r="3621" spans="1:2" x14ac:dyDescent="0.25">
      <c r="A3621" s="20" t="s">
        <v>6446</v>
      </c>
      <c r="B3621" s="21">
        <v>66683135</v>
      </c>
    </row>
    <row r="3622" spans="1:2" x14ac:dyDescent="0.25">
      <c r="A3622" s="20" t="s">
        <v>7568</v>
      </c>
      <c r="B3622" s="21">
        <v>-23957120</v>
      </c>
    </row>
    <row r="3623" spans="1:2" x14ac:dyDescent="0.25">
      <c r="A3623" s="20" t="s">
        <v>9527</v>
      </c>
      <c r="B3623" s="21">
        <v>24200000</v>
      </c>
    </row>
    <row r="3624" spans="1:2" x14ac:dyDescent="0.25">
      <c r="A3624" s="20" t="s">
        <v>7606</v>
      </c>
      <c r="B3624" s="21">
        <v>35960517</v>
      </c>
    </row>
    <row r="3625" spans="1:2" x14ac:dyDescent="0.25">
      <c r="A3625" s="20" t="s">
        <v>10240</v>
      </c>
      <c r="B3625" s="21">
        <v>2429000</v>
      </c>
    </row>
    <row r="3626" spans="1:2" x14ac:dyDescent="0.25">
      <c r="A3626" s="20" t="s">
        <v>10006</v>
      </c>
      <c r="B3626" s="21">
        <v>744858</v>
      </c>
    </row>
    <row r="3627" spans="1:2" x14ac:dyDescent="0.25">
      <c r="A3627" s="20" t="s">
        <v>7834</v>
      </c>
      <c r="B3627" s="21">
        <v>-16480373</v>
      </c>
    </row>
    <row r="3628" spans="1:2" x14ac:dyDescent="0.25">
      <c r="A3628" s="20" t="s">
        <v>6023</v>
      </c>
      <c r="B3628" s="21">
        <v>-50100362</v>
      </c>
    </row>
    <row r="3629" spans="1:2" x14ac:dyDescent="0.25">
      <c r="A3629" s="20" t="s">
        <v>10401</v>
      </c>
      <c r="B3629" s="21">
        <v>10221600</v>
      </c>
    </row>
    <row r="3630" spans="1:2" x14ac:dyDescent="0.25">
      <c r="A3630" s="20" t="s">
        <v>8699</v>
      </c>
      <c r="B3630" s="21">
        <v>-9099074</v>
      </c>
    </row>
    <row r="3631" spans="1:2" x14ac:dyDescent="0.25">
      <c r="A3631" s="20" t="s">
        <v>9065</v>
      </c>
      <c r="B3631" s="21">
        <v>21457409</v>
      </c>
    </row>
    <row r="3632" spans="1:2" x14ac:dyDescent="0.25">
      <c r="A3632" s="20" t="s">
        <v>8705</v>
      </c>
      <c r="B3632" s="21">
        <v>-9634266</v>
      </c>
    </row>
    <row r="3633" spans="1:2" x14ac:dyDescent="0.25">
      <c r="A3633" s="20" t="s">
        <v>9843</v>
      </c>
      <c r="B3633" s="21">
        <v>-1344028</v>
      </c>
    </row>
    <row r="3634" spans="1:2" x14ac:dyDescent="0.25">
      <c r="A3634" s="20" t="s">
        <v>6614</v>
      </c>
      <c r="B3634" s="21">
        <v>48452056</v>
      </c>
    </row>
    <row r="3635" spans="1:2" x14ac:dyDescent="0.25">
      <c r="A3635" s="20" t="s">
        <v>10327</v>
      </c>
      <c r="B3635" s="21">
        <v>-25318</v>
      </c>
    </row>
    <row r="3636" spans="1:2" x14ac:dyDescent="0.25">
      <c r="A3636" s="20" t="s">
        <v>9104</v>
      </c>
      <c r="B3636" s="21">
        <v>1028337</v>
      </c>
    </row>
    <row r="3637" spans="1:2" x14ac:dyDescent="0.25">
      <c r="A3637" s="20" t="s">
        <v>8345</v>
      </c>
      <c r="B3637" s="21">
        <v>-12976053</v>
      </c>
    </row>
    <row r="3638" spans="1:2" x14ac:dyDescent="0.25">
      <c r="A3638" s="20" t="s">
        <v>7179</v>
      </c>
      <c r="B3638" s="21">
        <v>12043633</v>
      </c>
    </row>
    <row r="3639" spans="1:2" x14ac:dyDescent="0.25">
      <c r="A3639" s="20" t="s">
        <v>6588</v>
      </c>
      <c r="B3639" s="21">
        <v>13154431</v>
      </c>
    </row>
    <row r="3640" spans="1:2" x14ac:dyDescent="0.25">
      <c r="A3640" s="20" t="s">
        <v>10186</v>
      </c>
      <c r="B3640" s="21">
        <v>0</v>
      </c>
    </row>
    <row r="3641" spans="1:2" x14ac:dyDescent="0.25">
      <c r="A3641" s="20" t="s">
        <v>10408</v>
      </c>
      <c r="B3641" s="21">
        <v>-50000</v>
      </c>
    </row>
    <row r="3642" spans="1:2" x14ac:dyDescent="0.25">
      <c r="A3642" s="20" t="s">
        <v>8386</v>
      </c>
      <c r="B3642" s="21">
        <v>38872378</v>
      </c>
    </row>
    <row r="3643" spans="1:2" x14ac:dyDescent="0.25">
      <c r="A3643" s="20" t="s">
        <v>9677</v>
      </c>
      <c r="B3643" s="21">
        <v>0</v>
      </c>
    </row>
    <row r="3644" spans="1:2" x14ac:dyDescent="0.25">
      <c r="A3644" s="20" t="s">
        <v>5869</v>
      </c>
      <c r="B3644" s="21">
        <v>-8102818</v>
      </c>
    </row>
    <row r="3645" spans="1:2" x14ac:dyDescent="0.25">
      <c r="A3645" s="20" t="s">
        <v>10294</v>
      </c>
      <c r="B3645" s="21">
        <v>-200506</v>
      </c>
    </row>
    <row r="3646" spans="1:2" x14ac:dyDescent="0.25">
      <c r="A3646" s="20" t="s">
        <v>10334</v>
      </c>
      <c r="B3646" s="21">
        <v>-150000</v>
      </c>
    </row>
    <row r="3647" spans="1:2" x14ac:dyDescent="0.25">
      <c r="A3647" s="20" t="s">
        <v>5812</v>
      </c>
      <c r="B3647" s="21">
        <v>-8553105</v>
      </c>
    </row>
    <row r="3648" spans="1:2" x14ac:dyDescent="0.25">
      <c r="A3648" s="20" t="s">
        <v>7221</v>
      </c>
      <c r="B3648" s="21">
        <v>-15111972</v>
      </c>
    </row>
    <row r="3649" spans="1:2" x14ac:dyDescent="0.25">
      <c r="A3649" s="20" t="s">
        <v>8324</v>
      </c>
      <c r="B3649" s="21">
        <v>687081</v>
      </c>
    </row>
    <row r="3650" spans="1:2" x14ac:dyDescent="0.25">
      <c r="A3650" s="20" t="s">
        <v>9906</v>
      </c>
      <c r="B3650" s="21">
        <v>347780</v>
      </c>
    </row>
    <row r="3651" spans="1:2" x14ac:dyDescent="0.25">
      <c r="A3651" s="20" t="s">
        <v>6950</v>
      </c>
      <c r="B3651" s="21">
        <v>28280963</v>
      </c>
    </row>
    <row r="3652" spans="1:2" x14ac:dyDescent="0.25">
      <c r="A3652" s="20" t="s">
        <v>8708</v>
      </c>
      <c r="B3652" s="21">
        <v>244465</v>
      </c>
    </row>
    <row r="3653" spans="1:2" x14ac:dyDescent="0.25">
      <c r="A3653" s="20" t="s">
        <v>6451</v>
      </c>
      <c r="B3653" s="21">
        <v>-14964155</v>
      </c>
    </row>
    <row r="3654" spans="1:2" x14ac:dyDescent="0.25">
      <c r="A3654" s="20" t="s">
        <v>9950</v>
      </c>
      <c r="B3654" s="21">
        <v>-1200000</v>
      </c>
    </row>
    <row r="3655" spans="1:2" x14ac:dyDescent="0.25">
      <c r="A3655" s="20" t="s">
        <v>7843</v>
      </c>
      <c r="B3655" s="21">
        <v>-38972251</v>
      </c>
    </row>
    <row r="3656" spans="1:2" x14ac:dyDescent="0.25">
      <c r="A3656" s="20" t="s">
        <v>9151</v>
      </c>
      <c r="B3656" s="21">
        <v>-1870242</v>
      </c>
    </row>
    <row r="3657" spans="1:2" x14ac:dyDescent="0.25">
      <c r="A3657" s="20" t="s">
        <v>10303</v>
      </c>
      <c r="B3657" s="21">
        <v>-250000</v>
      </c>
    </row>
    <row r="3658" spans="1:2" x14ac:dyDescent="0.25">
      <c r="A3658" s="20" t="s">
        <v>8993</v>
      </c>
      <c r="B3658" s="21">
        <v>2209479</v>
      </c>
    </row>
    <row r="3659" spans="1:2" x14ac:dyDescent="0.25">
      <c r="A3659" s="20" t="s">
        <v>5558</v>
      </c>
      <c r="B3659" s="21">
        <v>-83385977</v>
      </c>
    </row>
    <row r="3660" spans="1:2" x14ac:dyDescent="0.25">
      <c r="A3660" s="20" t="s">
        <v>5606</v>
      </c>
      <c r="B3660" s="21">
        <v>111709845</v>
      </c>
    </row>
    <row r="3661" spans="1:2" x14ac:dyDescent="0.25">
      <c r="A3661" s="20" t="s">
        <v>5652</v>
      </c>
      <c r="B3661" s="21">
        <v>-50616376</v>
      </c>
    </row>
    <row r="3662" spans="1:2" x14ac:dyDescent="0.25">
      <c r="A3662" s="20" t="s">
        <v>5769</v>
      </c>
      <c r="B3662" s="21">
        <v>-47362515</v>
      </c>
    </row>
    <row r="3663" spans="1:2" x14ac:dyDescent="0.25">
      <c r="A3663" s="20" t="s">
        <v>9023</v>
      </c>
      <c r="B3663" s="21">
        <v>-6750474</v>
      </c>
    </row>
    <row r="3664" spans="1:2" x14ac:dyDescent="0.25">
      <c r="A3664" s="20" t="s">
        <v>10443</v>
      </c>
      <c r="B3664" s="21">
        <v>663780</v>
      </c>
    </row>
    <row r="3665" spans="1:2" x14ac:dyDescent="0.25">
      <c r="A3665" s="20" t="s">
        <v>8868</v>
      </c>
      <c r="B3665" s="21">
        <v>-8300000</v>
      </c>
    </row>
    <row r="3666" spans="1:2" x14ac:dyDescent="0.25">
      <c r="A3666" s="20" t="s">
        <v>8382</v>
      </c>
      <c r="B3666" s="21">
        <v>384005881060624</v>
      </c>
    </row>
    <row r="3667" spans="1:2" x14ac:dyDescent="0.25">
      <c r="A3667" s="20" t="s">
        <v>8231</v>
      </c>
      <c r="B3667" s="21">
        <v>-13046268</v>
      </c>
    </row>
    <row r="3668" spans="1:2" x14ac:dyDescent="0.25">
      <c r="A3668" s="20" t="s">
        <v>9500</v>
      </c>
      <c r="B3668" s="21">
        <v>3766595</v>
      </c>
    </row>
    <row r="3669" spans="1:2" x14ac:dyDescent="0.25">
      <c r="A3669" s="20" t="s">
        <v>6613</v>
      </c>
      <c r="B3669" s="21">
        <v>47115211</v>
      </c>
    </row>
    <row r="3670" spans="1:2" x14ac:dyDescent="0.25">
      <c r="A3670" s="20" t="s">
        <v>7833</v>
      </c>
      <c r="B3670" s="21">
        <v>-16250939</v>
      </c>
    </row>
    <row r="3671" spans="1:2" x14ac:dyDescent="0.25">
      <c r="A3671" s="20" t="s">
        <v>8663</v>
      </c>
      <c r="B3671" s="21">
        <v>-3157942</v>
      </c>
    </row>
    <row r="3672" spans="1:2" x14ac:dyDescent="0.25">
      <c r="A3672" s="20" t="s">
        <v>7254</v>
      </c>
      <c r="B3672" s="21">
        <v>-30000000</v>
      </c>
    </row>
    <row r="3673" spans="1:2" x14ac:dyDescent="0.25">
      <c r="A3673" s="20" t="s">
        <v>8589</v>
      </c>
      <c r="B3673" s="21">
        <v>38493982</v>
      </c>
    </row>
    <row r="3674" spans="1:2" x14ac:dyDescent="0.25">
      <c r="A3674" s="20" t="s">
        <v>8117</v>
      </c>
      <c r="B3674" s="21">
        <v>79175854</v>
      </c>
    </row>
    <row r="3675" spans="1:2" x14ac:dyDescent="0.25">
      <c r="A3675" s="20" t="s">
        <v>8229</v>
      </c>
      <c r="B3675" s="21">
        <v>0</v>
      </c>
    </row>
    <row r="3676" spans="1:2" x14ac:dyDescent="0.25">
      <c r="A3676" s="20" t="s">
        <v>10115</v>
      </c>
      <c r="B3676" s="21">
        <v>-750000</v>
      </c>
    </row>
    <row r="3677" spans="1:2" x14ac:dyDescent="0.25">
      <c r="A3677" s="20" t="s">
        <v>6728</v>
      </c>
      <c r="B3677" s="21">
        <v>62310175</v>
      </c>
    </row>
    <row r="3678" spans="1:2" x14ac:dyDescent="0.25">
      <c r="A3678" s="20" t="s">
        <v>7681</v>
      </c>
      <c r="B3678" s="21">
        <v>117387272</v>
      </c>
    </row>
    <row r="3679" spans="1:2" x14ac:dyDescent="0.25">
      <c r="A3679" s="20" t="s">
        <v>7498</v>
      </c>
      <c r="B3679" s="21">
        <v>-13461796</v>
      </c>
    </row>
    <row r="3680" spans="1:2" x14ac:dyDescent="0.25">
      <c r="A3680" s="20" t="s">
        <v>7390</v>
      </c>
      <c r="B3680" s="21">
        <v>18565375</v>
      </c>
    </row>
    <row r="3681" spans="1:2" x14ac:dyDescent="0.25">
      <c r="A3681" s="20" t="s">
        <v>8777</v>
      </c>
      <c r="B3681" s="21">
        <v>-2195727</v>
      </c>
    </row>
    <row r="3682" spans="1:2" x14ac:dyDescent="0.25">
      <c r="A3682" s="20" t="s">
        <v>9844</v>
      </c>
      <c r="B3682" s="21">
        <v>-1600000</v>
      </c>
    </row>
    <row r="3683" spans="1:2" x14ac:dyDescent="0.25">
      <c r="A3683" s="20" t="s">
        <v>8080</v>
      </c>
      <c r="B3683" s="21">
        <v>11540112</v>
      </c>
    </row>
    <row r="3684" spans="1:2" x14ac:dyDescent="0.25">
      <c r="A3684" s="20" t="s">
        <v>9377</v>
      </c>
      <c r="B3684" s="21">
        <v>5043880</v>
      </c>
    </row>
    <row r="3685" spans="1:2" x14ac:dyDescent="0.25">
      <c r="A3685" s="20" t="s">
        <v>5961</v>
      </c>
      <c r="B3685" s="21">
        <v>-28888740</v>
      </c>
    </row>
    <row r="3686" spans="1:2" x14ac:dyDescent="0.25">
      <c r="A3686" s="20" t="s">
        <v>8637</v>
      </c>
      <c r="B3686" s="21">
        <v>-14843800</v>
      </c>
    </row>
    <row r="3687" spans="1:2" x14ac:dyDescent="0.25">
      <c r="A3687" s="20" t="s">
        <v>9275</v>
      </c>
      <c r="B3687" s="21">
        <v>-2500000</v>
      </c>
    </row>
    <row r="3688" spans="1:2" x14ac:dyDescent="0.25">
      <c r="A3688" s="20" t="s">
        <v>6584</v>
      </c>
      <c r="B3688" s="21">
        <v>-32100000</v>
      </c>
    </row>
    <row r="3689" spans="1:2" x14ac:dyDescent="0.25">
      <c r="A3689" s="20" t="s">
        <v>7535</v>
      </c>
      <c r="B3689" s="21">
        <v>-8030610</v>
      </c>
    </row>
    <row r="3690" spans="1:2" x14ac:dyDescent="0.25">
      <c r="A3690" s="20" t="s">
        <v>6761</v>
      </c>
      <c r="B3690" s="21">
        <v>19228104</v>
      </c>
    </row>
    <row r="3691" spans="1:2" x14ac:dyDescent="0.25">
      <c r="A3691" s="20" t="s">
        <v>7773</v>
      </c>
      <c r="B3691" s="21">
        <v>-18011004</v>
      </c>
    </row>
    <row r="3692" spans="1:2" x14ac:dyDescent="0.25">
      <c r="A3692" s="20" t="s">
        <v>7749</v>
      </c>
      <c r="B3692" s="21">
        <v>3292105</v>
      </c>
    </row>
    <row r="3693" spans="1:2" x14ac:dyDescent="0.25">
      <c r="A3693" s="20" t="s">
        <v>8165</v>
      </c>
      <c r="B3693" s="21">
        <v>9881000</v>
      </c>
    </row>
    <row r="3694" spans="1:2" x14ac:dyDescent="0.25">
      <c r="A3694" s="20" t="s">
        <v>7885</v>
      </c>
      <c r="B3694" s="21">
        <v>19103378</v>
      </c>
    </row>
    <row r="3695" spans="1:2" x14ac:dyDescent="0.25">
      <c r="A3695" s="20" t="s">
        <v>7584</v>
      </c>
      <c r="B3695" s="21">
        <v>-9980747</v>
      </c>
    </row>
    <row r="3696" spans="1:2" x14ac:dyDescent="0.25">
      <c r="A3696" s="20" t="s">
        <v>8388</v>
      </c>
      <c r="B3696" s="21">
        <v>15399192</v>
      </c>
    </row>
    <row r="3697" spans="1:2" x14ac:dyDescent="0.25">
      <c r="A3697" s="20" t="s">
        <v>5780</v>
      </c>
      <c r="B3697" s="21">
        <v>52165546</v>
      </c>
    </row>
    <row r="3698" spans="1:2" x14ac:dyDescent="0.25">
      <c r="A3698" s="20" t="s">
        <v>6858</v>
      </c>
      <c r="B3698" s="21">
        <v>27693162</v>
      </c>
    </row>
    <row r="3699" spans="1:2" x14ac:dyDescent="0.25">
      <c r="A3699" s="20" t="s">
        <v>8512</v>
      </c>
      <c r="B3699" s="21">
        <v>-11500000</v>
      </c>
    </row>
    <row r="3700" spans="1:2" x14ac:dyDescent="0.25">
      <c r="A3700" s="20" t="s">
        <v>9354</v>
      </c>
      <c r="B3700" s="21">
        <v>60249000</v>
      </c>
    </row>
    <row r="3701" spans="1:2" x14ac:dyDescent="0.25">
      <c r="A3701" s="20" t="s">
        <v>10445</v>
      </c>
      <c r="B3701" s="21">
        <v>-905404</v>
      </c>
    </row>
    <row r="3702" spans="1:2" x14ac:dyDescent="0.25">
      <c r="A3702" s="20" t="s">
        <v>5643</v>
      </c>
      <c r="B3702" s="21">
        <v>-22509198</v>
      </c>
    </row>
    <row r="3703" spans="1:2" x14ac:dyDescent="0.25">
      <c r="A3703" s="20" t="s">
        <v>9791</v>
      </c>
      <c r="B3703" s="21">
        <v>-2000000</v>
      </c>
    </row>
    <row r="3704" spans="1:2" x14ac:dyDescent="0.25">
      <c r="A3704" s="20" t="s">
        <v>7386</v>
      </c>
      <c r="B3704" s="21">
        <v>-18503478</v>
      </c>
    </row>
    <row r="3705" spans="1:2" x14ac:dyDescent="0.25">
      <c r="A3705" s="20" t="s">
        <v>7161</v>
      </c>
      <c r="B3705" s="21">
        <v>26068547</v>
      </c>
    </row>
    <row r="3706" spans="1:2" x14ac:dyDescent="0.25">
      <c r="A3706" s="20" t="s">
        <v>5747</v>
      </c>
      <c r="B3706" s="21">
        <v>92536138</v>
      </c>
    </row>
    <row r="3707" spans="1:2" x14ac:dyDescent="0.25">
      <c r="A3707" s="20" t="s">
        <v>9053</v>
      </c>
      <c r="B3707" s="21">
        <v>-9550442</v>
      </c>
    </row>
    <row r="3708" spans="1:2" x14ac:dyDescent="0.25">
      <c r="A3708" s="20" t="s">
        <v>8485</v>
      </c>
      <c r="B3708" s="21">
        <v>-10220716</v>
      </c>
    </row>
    <row r="3709" spans="1:2" x14ac:dyDescent="0.25">
      <c r="A3709" s="20" t="s">
        <v>10233</v>
      </c>
      <c r="B3709" s="21">
        <v>-500000</v>
      </c>
    </row>
    <row r="3710" spans="1:2" x14ac:dyDescent="0.25">
      <c r="A3710" s="20" t="s">
        <v>5545</v>
      </c>
      <c r="B3710" s="21">
        <v>198130642</v>
      </c>
    </row>
    <row r="3711" spans="1:2" x14ac:dyDescent="0.25">
      <c r="A3711" s="20" t="s">
        <v>5608</v>
      </c>
      <c r="B3711" s="21">
        <v>348316061</v>
      </c>
    </row>
    <row r="3712" spans="1:2" x14ac:dyDescent="0.25">
      <c r="A3712" s="20" t="s">
        <v>7055</v>
      </c>
      <c r="B3712" s="21">
        <v>-8573195</v>
      </c>
    </row>
    <row r="3713" spans="1:2" x14ac:dyDescent="0.25">
      <c r="A3713" s="20" t="s">
        <v>5758</v>
      </c>
      <c r="B3713" s="21">
        <v>61739919</v>
      </c>
    </row>
    <row r="3714" spans="1:2" x14ac:dyDescent="0.25">
      <c r="A3714" s="20" t="s">
        <v>6004</v>
      </c>
      <c r="B3714" s="21">
        <v>404769526225</v>
      </c>
    </row>
    <row r="3715" spans="1:2" x14ac:dyDescent="0.25">
      <c r="A3715" s="20" t="s">
        <v>9493</v>
      </c>
      <c r="B3715" s="21">
        <v>17311</v>
      </c>
    </row>
    <row r="3716" spans="1:2" x14ac:dyDescent="0.25">
      <c r="A3716" s="20" t="s">
        <v>9966</v>
      </c>
      <c r="B3716" s="21">
        <v>-1100000</v>
      </c>
    </row>
    <row r="3717" spans="1:2" x14ac:dyDescent="0.25">
      <c r="A3717" s="20" t="s">
        <v>8618</v>
      </c>
      <c r="B3717" s="21">
        <v>-10000000</v>
      </c>
    </row>
    <row r="3718" spans="1:2" x14ac:dyDescent="0.25">
      <c r="A3718" s="20" t="s">
        <v>8204</v>
      </c>
      <c r="B3718" s="21">
        <v>0</v>
      </c>
    </row>
    <row r="3719" spans="1:2" x14ac:dyDescent="0.25">
      <c r="A3719" s="20" t="s">
        <v>8905</v>
      </c>
      <c r="B3719" s="21">
        <v>-22000000</v>
      </c>
    </row>
    <row r="3720" spans="1:2" x14ac:dyDescent="0.25">
      <c r="A3720" s="20" t="s">
        <v>7733</v>
      </c>
      <c r="B3720" s="21">
        <v>11146570</v>
      </c>
    </row>
    <row r="3721" spans="1:2" x14ac:dyDescent="0.25">
      <c r="A3721" s="20" t="s">
        <v>6833</v>
      </c>
      <c r="B3721" s="21">
        <v>-26623494</v>
      </c>
    </row>
    <row r="3722" spans="1:2" x14ac:dyDescent="0.25">
      <c r="A3722" s="20" t="s">
        <v>8133</v>
      </c>
      <c r="B3722" s="21">
        <v>-15000000</v>
      </c>
    </row>
    <row r="3723" spans="1:2" x14ac:dyDescent="0.25">
      <c r="A3723" s="20" t="s">
        <v>5899</v>
      </c>
      <c r="B3723" s="21">
        <v>42373442</v>
      </c>
    </row>
    <row r="3724" spans="1:2" x14ac:dyDescent="0.25">
      <c r="A3724" s="20" t="s">
        <v>9588</v>
      </c>
      <c r="B3724" s="21">
        <v>-3000000</v>
      </c>
    </row>
    <row r="3725" spans="1:2" x14ac:dyDescent="0.25">
      <c r="A3725" s="20" t="s">
        <v>7687</v>
      </c>
      <c r="B3725" s="21">
        <v>62624961</v>
      </c>
    </row>
    <row r="3726" spans="1:2" x14ac:dyDescent="0.25">
      <c r="A3726" s="20" t="s">
        <v>8962</v>
      </c>
      <c r="B3726" s="21">
        <v>22505908</v>
      </c>
    </row>
    <row r="3727" spans="1:2" x14ac:dyDescent="0.25">
      <c r="A3727" s="20" t="s">
        <v>9986</v>
      </c>
      <c r="B3727" s="21">
        <v>52245055</v>
      </c>
    </row>
    <row r="3728" spans="1:2" x14ac:dyDescent="0.25">
      <c r="A3728" s="20" t="s">
        <v>6937</v>
      </c>
      <c r="B3728" s="21">
        <v>89732962</v>
      </c>
    </row>
    <row r="3729" spans="1:2" x14ac:dyDescent="0.25">
      <c r="A3729" s="20" t="s">
        <v>6360</v>
      </c>
      <c r="B3729" s="21">
        <v>3984028</v>
      </c>
    </row>
    <row r="3730" spans="1:2" x14ac:dyDescent="0.25">
      <c r="A3730" s="20" t="s">
        <v>7882</v>
      </c>
      <c r="B3730" s="21">
        <v>-13642958</v>
      </c>
    </row>
    <row r="3731" spans="1:2" x14ac:dyDescent="0.25">
      <c r="A3731" s="20" t="s">
        <v>5925</v>
      </c>
      <c r="B3731" s="21">
        <v>-43122835</v>
      </c>
    </row>
    <row r="3732" spans="1:2" x14ac:dyDescent="0.25">
      <c r="A3732" s="20" t="s">
        <v>8966</v>
      </c>
      <c r="B3732" s="21">
        <v>9901126</v>
      </c>
    </row>
    <row r="3733" spans="1:2" x14ac:dyDescent="0.25">
      <c r="A3733" s="20" t="s">
        <v>8738</v>
      </c>
      <c r="B3733" s="21">
        <v>-10000000</v>
      </c>
    </row>
    <row r="3734" spans="1:2" x14ac:dyDescent="0.25">
      <c r="A3734" s="20" t="s">
        <v>9738</v>
      </c>
      <c r="B3734" s="21">
        <v>-522998</v>
      </c>
    </row>
    <row r="3735" spans="1:2" x14ac:dyDescent="0.25">
      <c r="A3735" s="20" t="s">
        <v>6204</v>
      </c>
      <c r="B3735" s="21">
        <v>-5382932</v>
      </c>
    </row>
    <row r="3736" spans="1:2" x14ac:dyDescent="0.25">
      <c r="A3736" s="20" t="s">
        <v>6147</v>
      </c>
      <c r="B3736" s="21">
        <v>-21569645</v>
      </c>
    </row>
    <row r="3737" spans="1:2" x14ac:dyDescent="0.25">
      <c r="A3737" s="20" t="s">
        <v>10402</v>
      </c>
      <c r="B3737" s="21">
        <v>0</v>
      </c>
    </row>
    <row r="3738" spans="1:2" x14ac:dyDescent="0.25">
      <c r="A3738" s="20" t="s">
        <v>9584</v>
      </c>
      <c r="B3738" s="21">
        <v>-2978000</v>
      </c>
    </row>
    <row r="3739" spans="1:2" x14ac:dyDescent="0.25">
      <c r="A3739" s="20" t="s">
        <v>8300</v>
      </c>
      <c r="B3739" s="21">
        <v>5990075</v>
      </c>
    </row>
    <row r="3740" spans="1:2" x14ac:dyDescent="0.25">
      <c r="A3740" s="20" t="s">
        <v>9898</v>
      </c>
      <c r="B3740" s="21">
        <v>-2000000</v>
      </c>
    </row>
    <row r="3741" spans="1:2" x14ac:dyDescent="0.25">
      <c r="A3741" s="20" t="s">
        <v>7855</v>
      </c>
      <c r="B3741" s="21">
        <v>0</v>
      </c>
    </row>
    <row r="3742" spans="1:2" x14ac:dyDescent="0.25">
      <c r="A3742" s="20" t="s">
        <v>6789</v>
      </c>
      <c r="B3742" s="21">
        <v>-2816208</v>
      </c>
    </row>
    <row r="3743" spans="1:2" x14ac:dyDescent="0.25">
      <c r="A3743" s="20" t="s">
        <v>9623</v>
      </c>
      <c r="B3743" s="21">
        <v>-2650000</v>
      </c>
    </row>
    <row r="3744" spans="1:2" x14ac:dyDescent="0.25">
      <c r="A3744" s="20" t="s">
        <v>7342</v>
      </c>
      <c r="B3744" s="21">
        <v>323741</v>
      </c>
    </row>
    <row r="3745" spans="1:2" x14ac:dyDescent="0.25">
      <c r="A3745" s="20" t="s">
        <v>8824</v>
      </c>
      <c r="B3745" s="21">
        <v>25517854</v>
      </c>
    </row>
    <row r="3746" spans="1:2" x14ac:dyDescent="0.25">
      <c r="A3746" s="20" t="s">
        <v>6449</v>
      </c>
      <c r="B3746" s="21">
        <v>30270227</v>
      </c>
    </row>
    <row r="3747" spans="1:2" x14ac:dyDescent="0.25">
      <c r="A3747" s="20" t="s">
        <v>9045</v>
      </c>
      <c r="B3747" s="21">
        <v>-4231704</v>
      </c>
    </row>
    <row r="3748" spans="1:2" x14ac:dyDescent="0.25">
      <c r="A3748" s="20" t="s">
        <v>9585</v>
      </c>
      <c r="B3748" s="21">
        <v>128937</v>
      </c>
    </row>
    <row r="3749" spans="1:2" x14ac:dyDescent="0.25">
      <c r="A3749" s="20" t="s">
        <v>6026</v>
      </c>
      <c r="B3749" s="21">
        <v>27779888</v>
      </c>
    </row>
    <row r="3750" spans="1:2" x14ac:dyDescent="0.25">
      <c r="A3750" s="20" t="s">
        <v>9206</v>
      </c>
      <c r="B3750" s="21">
        <v>-5000000</v>
      </c>
    </row>
    <row r="3751" spans="1:2" x14ac:dyDescent="0.25">
      <c r="A3751" s="20" t="s">
        <v>9186</v>
      </c>
      <c r="B3751" s="21">
        <v>-5000000</v>
      </c>
    </row>
    <row r="3752" spans="1:2" x14ac:dyDescent="0.25">
      <c r="A3752" s="20" t="s">
        <v>8392</v>
      </c>
      <c r="B3752" s="21">
        <v>1560950</v>
      </c>
    </row>
    <row r="3753" spans="1:2" x14ac:dyDescent="0.25">
      <c r="A3753" s="20" t="s">
        <v>5837</v>
      </c>
      <c r="B3753" s="21">
        <v>-10703427</v>
      </c>
    </row>
    <row r="3754" spans="1:2" x14ac:dyDescent="0.25">
      <c r="A3754" s="20" t="s">
        <v>7589</v>
      </c>
      <c r="B3754" s="21">
        <v>-12339853</v>
      </c>
    </row>
    <row r="3755" spans="1:2" x14ac:dyDescent="0.25">
      <c r="A3755" s="20" t="s">
        <v>6944</v>
      </c>
      <c r="B3755" s="21">
        <v>51651430</v>
      </c>
    </row>
    <row r="3756" spans="1:2" x14ac:dyDescent="0.25">
      <c r="A3756" s="20" t="s">
        <v>6381</v>
      </c>
      <c r="B3756" s="21">
        <v>46530738</v>
      </c>
    </row>
    <row r="3757" spans="1:2" x14ac:dyDescent="0.25">
      <c r="A3757" s="20" t="s">
        <v>10241</v>
      </c>
      <c r="B3757" s="21">
        <v>-375000</v>
      </c>
    </row>
    <row r="3758" spans="1:2" x14ac:dyDescent="0.25">
      <c r="A3758" s="20" t="s">
        <v>7910</v>
      </c>
      <c r="B3758" s="21">
        <v>55072454</v>
      </c>
    </row>
    <row r="3759" spans="1:2" x14ac:dyDescent="0.25">
      <c r="A3759" s="20" t="s">
        <v>8411</v>
      </c>
      <c r="B3759" s="21">
        <v>196565000</v>
      </c>
    </row>
    <row r="3760" spans="1:2" x14ac:dyDescent="0.25">
      <c r="A3760" s="20" t="s">
        <v>5838</v>
      </c>
      <c r="B3760" s="21">
        <v>-6982599</v>
      </c>
    </row>
    <row r="3761" spans="1:2" x14ac:dyDescent="0.25">
      <c r="A3761" s="20" t="s">
        <v>5855</v>
      </c>
      <c r="B3761" s="21">
        <v>-50707978</v>
      </c>
    </row>
    <row r="3762" spans="1:2" x14ac:dyDescent="0.25">
      <c r="A3762" s="20" t="s">
        <v>5973</v>
      </c>
      <c r="B3762" s="21">
        <v>22981571</v>
      </c>
    </row>
    <row r="3763" spans="1:2" x14ac:dyDescent="0.25">
      <c r="A3763" s="20" t="s">
        <v>10420</v>
      </c>
      <c r="B3763" s="21">
        <v>24705</v>
      </c>
    </row>
    <row r="3764" spans="1:2" x14ac:dyDescent="0.25">
      <c r="A3764" s="20" t="s">
        <v>6895</v>
      </c>
      <c r="B3764" s="21">
        <v>-30410125</v>
      </c>
    </row>
    <row r="3765" spans="1:2" x14ac:dyDescent="0.25">
      <c r="A3765" s="20" t="s">
        <v>9007</v>
      </c>
      <c r="B3765" s="21">
        <v>-6546921</v>
      </c>
    </row>
    <row r="3766" spans="1:2" x14ac:dyDescent="0.25">
      <c r="A3766" s="20" t="s">
        <v>8435</v>
      </c>
      <c r="B3766" s="21">
        <v>19397498</v>
      </c>
    </row>
    <row r="3767" spans="1:2" x14ac:dyDescent="0.25">
      <c r="A3767" s="20" t="s">
        <v>7405</v>
      </c>
      <c r="B3767" s="21">
        <v>0</v>
      </c>
    </row>
    <row r="3768" spans="1:2" x14ac:dyDescent="0.25">
      <c r="A3768" s="20" t="s">
        <v>8138</v>
      </c>
      <c r="B3768" s="21">
        <v>25064955</v>
      </c>
    </row>
    <row r="3769" spans="1:2" x14ac:dyDescent="0.25">
      <c r="A3769" s="20" t="s">
        <v>7892</v>
      </c>
      <c r="B3769" s="21">
        <v>-19000000</v>
      </c>
    </row>
    <row r="3770" spans="1:2" x14ac:dyDescent="0.25">
      <c r="A3770" s="20" t="s">
        <v>6266</v>
      </c>
      <c r="B3770" s="21">
        <v>15764085</v>
      </c>
    </row>
    <row r="3771" spans="1:2" x14ac:dyDescent="0.25">
      <c r="A3771" s="20" t="s">
        <v>7913</v>
      </c>
      <c r="B3771" s="21">
        <v>-10938241</v>
      </c>
    </row>
    <row r="3772" spans="1:2" x14ac:dyDescent="0.25">
      <c r="A3772" s="20" t="s">
        <v>7185</v>
      </c>
      <c r="B3772" s="21">
        <v>0</v>
      </c>
    </row>
    <row r="3773" spans="1:2" x14ac:dyDescent="0.25">
      <c r="A3773" s="20" t="s">
        <v>6412</v>
      </c>
      <c r="B3773" s="21">
        <v>-36426209</v>
      </c>
    </row>
    <row r="3774" spans="1:2" x14ac:dyDescent="0.25">
      <c r="A3774" s="20" t="s">
        <v>5954</v>
      </c>
      <c r="B3774" s="21">
        <v>-22505025</v>
      </c>
    </row>
    <row r="3775" spans="1:2" x14ac:dyDescent="0.25">
      <c r="A3775" s="20" t="s">
        <v>5642</v>
      </c>
      <c r="B3775" s="21">
        <v>1.2083685427101494E+24</v>
      </c>
    </row>
    <row r="3776" spans="1:2" x14ac:dyDescent="0.25">
      <c r="A3776" s="20" t="s">
        <v>8441</v>
      </c>
      <c r="B3776" s="21">
        <v>112868837</v>
      </c>
    </row>
    <row r="3777" spans="1:2" x14ac:dyDescent="0.25">
      <c r="A3777" s="20" t="s">
        <v>5870</v>
      </c>
      <c r="B3777" s="21">
        <v>-29459980</v>
      </c>
    </row>
    <row r="3778" spans="1:2" x14ac:dyDescent="0.25">
      <c r="A3778" s="20" t="s">
        <v>7401</v>
      </c>
      <c r="B3778" s="21">
        <v>-24745828</v>
      </c>
    </row>
    <row r="3779" spans="1:2" x14ac:dyDescent="0.25">
      <c r="A3779" s="20" t="s">
        <v>8520</v>
      </c>
      <c r="B3779" s="21">
        <v>68571803</v>
      </c>
    </row>
    <row r="3780" spans="1:2" x14ac:dyDescent="0.25">
      <c r="A3780" s="20" t="s">
        <v>6754</v>
      </c>
      <c r="B3780" s="21">
        <v>26466372</v>
      </c>
    </row>
    <row r="3781" spans="1:2" x14ac:dyDescent="0.25">
      <c r="A3781" s="20" t="s">
        <v>6175</v>
      </c>
      <c r="B3781" s="21">
        <v>27550735</v>
      </c>
    </row>
    <row r="3782" spans="1:2" x14ac:dyDescent="0.25">
      <c r="A3782" s="20" t="s">
        <v>6683</v>
      </c>
      <c r="B3782" s="21">
        <v>116348400</v>
      </c>
    </row>
    <row r="3783" spans="1:2" x14ac:dyDescent="0.25">
      <c r="A3783" s="20" t="s">
        <v>7125</v>
      </c>
      <c r="B3783" s="21">
        <v>79444419</v>
      </c>
    </row>
    <row r="3784" spans="1:2" x14ac:dyDescent="0.25">
      <c r="A3784" s="20" t="s">
        <v>7550</v>
      </c>
      <c r="B3784" s="21">
        <v>17895491</v>
      </c>
    </row>
    <row r="3785" spans="1:2" x14ac:dyDescent="0.25">
      <c r="A3785" s="20" t="s">
        <v>7206</v>
      </c>
      <c r="B3785" s="21">
        <v>-1355230</v>
      </c>
    </row>
    <row r="3786" spans="1:2" x14ac:dyDescent="0.25">
      <c r="A3786" s="20" t="s">
        <v>6351</v>
      </c>
      <c r="B3786" s="21">
        <v>-24768635</v>
      </c>
    </row>
    <row r="3787" spans="1:2" x14ac:dyDescent="0.25">
      <c r="A3787" s="20" t="s">
        <v>6606</v>
      </c>
      <c r="B3787" s="21">
        <v>85512915</v>
      </c>
    </row>
    <row r="3788" spans="1:2" x14ac:dyDescent="0.25">
      <c r="A3788" s="20" t="s">
        <v>9111</v>
      </c>
      <c r="B3788" s="21">
        <v>181798</v>
      </c>
    </row>
    <row r="3789" spans="1:2" x14ac:dyDescent="0.25">
      <c r="A3789" s="20" t="s">
        <v>5865</v>
      </c>
      <c r="B3789" s="21">
        <v>-93990787</v>
      </c>
    </row>
    <row r="3790" spans="1:2" x14ac:dyDescent="0.25">
      <c r="A3790" s="20" t="s">
        <v>7932</v>
      </c>
      <c r="B3790" s="21">
        <v>415262884000000</v>
      </c>
    </row>
    <row r="3791" spans="1:2" x14ac:dyDescent="0.25">
      <c r="A3791" s="20" t="s">
        <v>10455</v>
      </c>
      <c r="B3791" s="21">
        <v>0</v>
      </c>
    </row>
    <row r="3792" spans="1:2" x14ac:dyDescent="0.25">
      <c r="A3792" s="20" t="s">
        <v>6397</v>
      </c>
      <c r="B3792" s="21">
        <v>-29959707</v>
      </c>
    </row>
    <row r="3793" spans="1:2" x14ac:dyDescent="0.25">
      <c r="A3793" s="20" t="s">
        <v>8686</v>
      </c>
      <c r="B3793" s="21">
        <v>16583369</v>
      </c>
    </row>
    <row r="3794" spans="1:2" x14ac:dyDescent="0.25">
      <c r="A3794" s="20" t="s">
        <v>9233</v>
      </c>
      <c r="B3794" s="21">
        <v>1755271</v>
      </c>
    </row>
    <row r="3795" spans="1:2" x14ac:dyDescent="0.25">
      <c r="A3795" s="20" t="s">
        <v>7041</v>
      </c>
      <c r="B3795" s="21">
        <v>-24860746</v>
      </c>
    </row>
    <row r="3796" spans="1:2" x14ac:dyDescent="0.25">
      <c r="A3796" s="20" t="s">
        <v>7005</v>
      </c>
      <c r="B3796" s="21">
        <v>-16693834</v>
      </c>
    </row>
    <row r="3797" spans="1:2" x14ac:dyDescent="0.25">
      <c r="A3797" s="20" t="s">
        <v>9034</v>
      </c>
      <c r="B3797" s="21">
        <v>0</v>
      </c>
    </row>
    <row r="3798" spans="1:2" x14ac:dyDescent="0.25">
      <c r="A3798" s="20" t="s">
        <v>8622</v>
      </c>
      <c r="B3798" s="21">
        <v>15464480</v>
      </c>
    </row>
    <row r="3799" spans="1:2" x14ac:dyDescent="0.25">
      <c r="A3799" s="20" t="s">
        <v>10395</v>
      </c>
      <c r="B3799" s="21">
        <v>-19443</v>
      </c>
    </row>
    <row r="3800" spans="1:2" x14ac:dyDescent="0.25">
      <c r="A3800" s="20" t="s">
        <v>7696</v>
      </c>
      <c r="B3800" s="21">
        <v>3240000000000</v>
      </c>
    </row>
    <row r="3801" spans="1:2" x14ac:dyDescent="0.25">
      <c r="A3801" s="20" t="s">
        <v>9365</v>
      </c>
      <c r="B3801" s="21">
        <v>-4000000</v>
      </c>
    </row>
    <row r="3802" spans="1:2" x14ac:dyDescent="0.25">
      <c r="A3802" s="20" t="s">
        <v>7866</v>
      </c>
      <c r="B3802" s="21">
        <v>-27220000</v>
      </c>
    </row>
    <row r="3803" spans="1:2" x14ac:dyDescent="0.25">
      <c r="A3803" s="20" t="s">
        <v>10307</v>
      </c>
      <c r="B3803" s="21">
        <v>-250000</v>
      </c>
    </row>
    <row r="3804" spans="1:2" x14ac:dyDescent="0.25">
      <c r="A3804" s="20" t="s">
        <v>6670</v>
      </c>
      <c r="B3804" s="21">
        <v>139875760</v>
      </c>
    </row>
    <row r="3805" spans="1:2" x14ac:dyDescent="0.25">
      <c r="A3805" s="20" t="s">
        <v>9447</v>
      </c>
      <c r="B3805" s="21">
        <v>1794153824647209</v>
      </c>
    </row>
    <row r="3806" spans="1:2" x14ac:dyDescent="0.25">
      <c r="A3806" s="20" t="s">
        <v>8404</v>
      </c>
      <c r="B3806" s="21">
        <v>-11272676</v>
      </c>
    </row>
    <row r="3807" spans="1:2" x14ac:dyDescent="0.25">
      <c r="A3807" s="20" t="s">
        <v>10374</v>
      </c>
      <c r="B3807" s="21">
        <v>22657819</v>
      </c>
    </row>
    <row r="3808" spans="1:2" x14ac:dyDescent="0.25">
      <c r="A3808" s="20" t="s">
        <v>7465</v>
      </c>
      <c r="B3808" s="21">
        <v>74497975950841</v>
      </c>
    </row>
    <row r="3809" spans="1:2" x14ac:dyDescent="0.25">
      <c r="A3809" s="20" t="s">
        <v>7848</v>
      </c>
      <c r="B3809" s="21">
        <v>-19624526</v>
      </c>
    </row>
    <row r="3810" spans="1:2" x14ac:dyDescent="0.25">
      <c r="A3810" s="20" t="s">
        <v>7605</v>
      </c>
      <c r="B3810" s="21">
        <v>68636983</v>
      </c>
    </row>
    <row r="3811" spans="1:2" x14ac:dyDescent="0.25">
      <c r="A3811" s="20" t="s">
        <v>6508</v>
      </c>
      <c r="B3811" s="21">
        <v>-1734419</v>
      </c>
    </row>
    <row r="3812" spans="1:2" x14ac:dyDescent="0.25">
      <c r="A3812" s="20" t="s">
        <v>9862</v>
      </c>
      <c r="B3812" s="21">
        <v>2408553</v>
      </c>
    </row>
    <row r="3813" spans="1:2" x14ac:dyDescent="0.25">
      <c r="A3813" s="20" t="s">
        <v>6252</v>
      </c>
      <c r="B3813" s="21">
        <v>7678089</v>
      </c>
    </row>
    <row r="3814" spans="1:2" x14ac:dyDescent="0.25">
      <c r="A3814" s="20" t="s">
        <v>9422</v>
      </c>
      <c r="B3814" s="21">
        <v>-4000000</v>
      </c>
    </row>
    <row r="3815" spans="1:2" x14ac:dyDescent="0.25">
      <c r="A3815" s="20" t="s">
        <v>9783</v>
      </c>
      <c r="B3815" s="21">
        <v>-1997564</v>
      </c>
    </row>
    <row r="3816" spans="1:2" x14ac:dyDescent="0.25">
      <c r="A3816" s="20" t="s">
        <v>6402</v>
      </c>
      <c r="B3816" s="21">
        <v>-16446167</v>
      </c>
    </row>
    <row r="3817" spans="1:2" x14ac:dyDescent="0.25">
      <c r="A3817" s="20" t="s">
        <v>6658</v>
      </c>
      <c r="B3817" s="21">
        <v>-29476832</v>
      </c>
    </row>
    <row r="3818" spans="1:2" x14ac:dyDescent="0.25">
      <c r="A3818" s="20" t="s">
        <v>8646</v>
      </c>
      <c r="B3818" s="21">
        <v>1503213005806681</v>
      </c>
    </row>
    <row r="3819" spans="1:2" x14ac:dyDescent="0.25">
      <c r="A3819" s="20" t="s">
        <v>7488</v>
      </c>
      <c r="B3819" s="21">
        <v>-10410556</v>
      </c>
    </row>
    <row r="3820" spans="1:2" x14ac:dyDescent="0.25">
      <c r="A3820" s="20" t="s">
        <v>8806</v>
      </c>
      <c r="B3820" s="21">
        <v>2874</v>
      </c>
    </row>
    <row r="3821" spans="1:2" x14ac:dyDescent="0.25">
      <c r="A3821" s="20" t="s">
        <v>5902</v>
      </c>
      <c r="B3821" s="21">
        <v>12515793</v>
      </c>
    </row>
    <row r="3822" spans="1:2" x14ac:dyDescent="0.25">
      <c r="A3822" s="20" t="s">
        <v>9926</v>
      </c>
      <c r="B3822" s="21">
        <v>0</v>
      </c>
    </row>
    <row r="3823" spans="1:2" x14ac:dyDescent="0.25">
      <c r="A3823" s="20" t="s">
        <v>7445</v>
      </c>
      <c r="B3823" s="21">
        <v>20089048</v>
      </c>
    </row>
    <row r="3824" spans="1:2" x14ac:dyDescent="0.25">
      <c r="A3824" s="20" t="s">
        <v>7624</v>
      </c>
      <c r="B3824" s="21">
        <v>-12048569</v>
      </c>
    </row>
    <row r="3825" spans="1:2" x14ac:dyDescent="0.25">
      <c r="A3825" s="20" t="s">
        <v>6650</v>
      </c>
      <c r="B3825" s="21">
        <v>-24599087</v>
      </c>
    </row>
    <row r="3826" spans="1:2" x14ac:dyDescent="0.25">
      <c r="A3826" s="20" t="s">
        <v>8333</v>
      </c>
      <c r="B3826" s="21">
        <v>44300000</v>
      </c>
    </row>
    <row r="3827" spans="1:2" x14ac:dyDescent="0.25">
      <c r="A3827" s="20" t="s">
        <v>6428</v>
      </c>
      <c r="B3827" s="21">
        <v>12676062</v>
      </c>
    </row>
    <row r="3828" spans="1:2" x14ac:dyDescent="0.25">
      <c r="A3828" s="20" t="s">
        <v>8945</v>
      </c>
      <c r="B3828" s="21">
        <v>128821952</v>
      </c>
    </row>
    <row r="3829" spans="1:2" x14ac:dyDescent="0.25">
      <c r="A3829" s="20" t="s">
        <v>8415</v>
      </c>
      <c r="B3829" s="21">
        <v>54817937</v>
      </c>
    </row>
    <row r="3830" spans="1:2" x14ac:dyDescent="0.25">
      <c r="A3830" s="20" t="s">
        <v>5566</v>
      </c>
      <c r="B3830" s="21">
        <v>-109916481</v>
      </c>
    </row>
    <row r="3831" spans="1:2" x14ac:dyDescent="0.25">
      <c r="A3831" s="20" t="s">
        <v>5597</v>
      </c>
      <c r="B3831" s="21">
        <v>123070338</v>
      </c>
    </row>
    <row r="3832" spans="1:2" x14ac:dyDescent="0.25">
      <c r="A3832" s="20" t="s">
        <v>7096</v>
      </c>
      <c r="B3832" s="21">
        <v>-30695163</v>
      </c>
    </row>
    <row r="3833" spans="1:2" x14ac:dyDescent="0.25">
      <c r="A3833" s="20" t="s">
        <v>8865</v>
      </c>
      <c r="B3833" s="21">
        <v>9015786</v>
      </c>
    </row>
    <row r="3834" spans="1:2" x14ac:dyDescent="0.25">
      <c r="A3834" s="20" t="s">
        <v>8722</v>
      </c>
      <c r="B3834" s="21">
        <v>-7899497</v>
      </c>
    </row>
    <row r="3835" spans="1:2" x14ac:dyDescent="0.25">
      <c r="A3835" s="20" t="s">
        <v>9443</v>
      </c>
      <c r="B3835" s="21">
        <v>-3780041</v>
      </c>
    </row>
    <row r="3836" spans="1:2" x14ac:dyDescent="0.25">
      <c r="A3836" s="20" t="s">
        <v>8249</v>
      </c>
      <c r="B3836" s="21">
        <v>-14979620</v>
      </c>
    </row>
    <row r="3837" spans="1:2" x14ac:dyDescent="0.25">
      <c r="A3837" s="20" t="s">
        <v>7243</v>
      </c>
      <c r="B3837" s="21">
        <v>-21482203</v>
      </c>
    </row>
    <row r="3838" spans="1:2" x14ac:dyDescent="0.25">
      <c r="A3838" s="20" t="s">
        <v>9940</v>
      </c>
      <c r="B3838" s="21">
        <v>4900000</v>
      </c>
    </row>
    <row r="3839" spans="1:2" x14ac:dyDescent="0.25">
      <c r="A3839" s="20" t="s">
        <v>8741</v>
      </c>
      <c r="B3839" s="21">
        <v>-9871514</v>
      </c>
    </row>
    <row r="3840" spans="1:2" x14ac:dyDescent="0.25">
      <c r="A3840" s="20" t="s">
        <v>8641</v>
      </c>
      <c r="B3840" s="21">
        <v>15102127</v>
      </c>
    </row>
    <row r="3841" spans="1:2" x14ac:dyDescent="0.25">
      <c r="A3841" s="20" t="s">
        <v>10324</v>
      </c>
      <c r="B3841" s="21">
        <v>2228241</v>
      </c>
    </row>
    <row r="3842" spans="1:2" x14ac:dyDescent="0.25">
      <c r="A3842" s="20" t="s">
        <v>7105</v>
      </c>
      <c r="B3842" s="21">
        <v>34073773</v>
      </c>
    </row>
    <row r="3843" spans="1:2" x14ac:dyDescent="0.25">
      <c r="A3843" s="20" t="s">
        <v>9579</v>
      </c>
      <c r="B3843" s="21">
        <v>0</v>
      </c>
    </row>
    <row r="3844" spans="1:2" x14ac:dyDescent="0.25">
      <c r="A3844" s="20" t="s">
        <v>6873</v>
      </c>
      <c r="B3844" s="21">
        <v>-32005864</v>
      </c>
    </row>
    <row r="3845" spans="1:2" x14ac:dyDescent="0.25">
      <c r="A3845" s="20" t="s">
        <v>8484</v>
      </c>
      <c r="B3845" s="21">
        <v>-6364114</v>
      </c>
    </row>
    <row r="3846" spans="1:2" x14ac:dyDescent="0.25">
      <c r="A3846" s="20" t="s">
        <v>8154</v>
      </c>
      <c r="B3846" s="21">
        <v>15226144</v>
      </c>
    </row>
    <row r="3847" spans="1:2" x14ac:dyDescent="0.25">
      <c r="A3847" s="20" t="s">
        <v>9370</v>
      </c>
      <c r="B3847" s="21">
        <v>-4000000</v>
      </c>
    </row>
    <row r="3848" spans="1:2" x14ac:dyDescent="0.25">
      <c r="A3848" s="20" t="s">
        <v>5592</v>
      </c>
      <c r="B3848" s="21">
        <v>1585058725337616</v>
      </c>
    </row>
    <row r="3849" spans="1:2" x14ac:dyDescent="0.25">
      <c r="A3849" s="20" t="s">
        <v>6344</v>
      </c>
      <c r="B3849" s="21">
        <v>-69833498</v>
      </c>
    </row>
    <row r="3850" spans="1:2" x14ac:dyDescent="0.25">
      <c r="A3850" s="20" t="s">
        <v>9107</v>
      </c>
      <c r="B3850" s="21">
        <v>-6000000</v>
      </c>
    </row>
    <row r="3851" spans="1:2" x14ac:dyDescent="0.25">
      <c r="A3851" s="20" t="s">
        <v>7483</v>
      </c>
      <c r="B3851" s="21">
        <v>15331289</v>
      </c>
    </row>
    <row r="3852" spans="1:2" x14ac:dyDescent="0.25">
      <c r="A3852" s="20" t="s">
        <v>9814</v>
      </c>
      <c r="B3852" s="21">
        <v>-861524</v>
      </c>
    </row>
    <row r="3853" spans="1:2" x14ac:dyDescent="0.25">
      <c r="A3853" s="20" t="s">
        <v>9360</v>
      </c>
      <c r="B3853" s="21">
        <v>32000000</v>
      </c>
    </row>
    <row r="3854" spans="1:2" x14ac:dyDescent="0.25">
      <c r="A3854" s="20" t="s">
        <v>7780</v>
      </c>
      <c r="B3854" s="21">
        <v>-12000000</v>
      </c>
    </row>
    <row r="3855" spans="1:2" x14ac:dyDescent="0.25">
      <c r="A3855" s="20" t="s">
        <v>9112</v>
      </c>
      <c r="B3855" s="21">
        <v>-5884138</v>
      </c>
    </row>
    <row r="3856" spans="1:2" x14ac:dyDescent="0.25">
      <c r="A3856" s="20" t="s">
        <v>5798</v>
      </c>
      <c r="B3856" s="21">
        <v>-21219958</v>
      </c>
    </row>
    <row r="3857" spans="1:2" x14ac:dyDescent="0.25">
      <c r="A3857" s="20" t="s">
        <v>9992</v>
      </c>
      <c r="B3857" s="21">
        <v>1186670</v>
      </c>
    </row>
    <row r="3858" spans="1:2" x14ac:dyDescent="0.25">
      <c r="A3858" s="20" t="s">
        <v>6246</v>
      </c>
      <c r="B3858" s="21">
        <v>76801374</v>
      </c>
    </row>
    <row r="3859" spans="1:2" x14ac:dyDescent="0.25">
      <c r="A3859" s="20" t="s">
        <v>7425</v>
      </c>
      <c r="B3859" s="21">
        <v>26533608</v>
      </c>
    </row>
    <row r="3860" spans="1:2" x14ac:dyDescent="0.25">
      <c r="A3860" s="20" t="s">
        <v>7711</v>
      </c>
      <c r="B3860" s="21">
        <v>19143839</v>
      </c>
    </row>
    <row r="3861" spans="1:2" x14ac:dyDescent="0.25">
      <c r="A3861" s="20" t="s">
        <v>8592</v>
      </c>
      <c r="B3861" s="21">
        <v>100175871</v>
      </c>
    </row>
    <row r="3862" spans="1:2" x14ac:dyDescent="0.25">
      <c r="A3862" s="20" t="s">
        <v>9091</v>
      </c>
      <c r="B3862" s="21">
        <v>-640226</v>
      </c>
    </row>
    <row r="3863" spans="1:2" x14ac:dyDescent="0.25">
      <c r="A3863" s="20" t="s">
        <v>6786</v>
      </c>
      <c r="B3863" s="21">
        <v>-2898989</v>
      </c>
    </row>
    <row r="3864" spans="1:2" x14ac:dyDescent="0.25">
      <c r="A3864" s="20" t="s">
        <v>6847</v>
      </c>
      <c r="B3864" s="21">
        <v>-29359355</v>
      </c>
    </row>
    <row r="3865" spans="1:2" x14ac:dyDescent="0.25">
      <c r="A3865" s="20" t="s">
        <v>8552</v>
      </c>
      <c r="B3865" s="21">
        <v>-7965819</v>
      </c>
    </row>
    <row r="3866" spans="1:2" x14ac:dyDescent="0.25">
      <c r="A3866" s="20" t="s">
        <v>10133</v>
      </c>
      <c r="B3866" s="21">
        <v>-650000</v>
      </c>
    </row>
    <row r="3867" spans="1:2" x14ac:dyDescent="0.25">
      <c r="A3867" s="20" t="s">
        <v>10083</v>
      </c>
      <c r="B3867" s="21">
        <v>-407362</v>
      </c>
    </row>
    <row r="3868" spans="1:2" x14ac:dyDescent="0.25">
      <c r="A3868" s="20" t="s">
        <v>5976</v>
      </c>
      <c r="B3868" s="21">
        <v>174455986</v>
      </c>
    </row>
    <row r="3869" spans="1:2" x14ac:dyDescent="0.25">
      <c r="A3869" s="20" t="s">
        <v>6926</v>
      </c>
      <c r="B3869" s="21">
        <v>242313371</v>
      </c>
    </row>
    <row r="3870" spans="1:2" x14ac:dyDescent="0.25">
      <c r="A3870" s="20" t="s">
        <v>6279</v>
      </c>
      <c r="B3870" s="21">
        <v>16505912</v>
      </c>
    </row>
    <row r="3871" spans="1:2" x14ac:dyDescent="0.25">
      <c r="A3871" s="20" t="s">
        <v>10151</v>
      </c>
      <c r="B3871" s="21">
        <v>-557755</v>
      </c>
    </row>
    <row r="3872" spans="1:2" x14ac:dyDescent="0.25">
      <c r="A3872" s="20" t="s">
        <v>6240</v>
      </c>
      <c r="B3872" s="21">
        <v>10116191</v>
      </c>
    </row>
    <row r="3873" spans="1:2" x14ac:dyDescent="0.25">
      <c r="A3873" s="20" t="s">
        <v>5912</v>
      </c>
      <c r="B3873" s="21">
        <v>-14182006</v>
      </c>
    </row>
    <row r="3874" spans="1:2" x14ac:dyDescent="0.25">
      <c r="A3874" s="20" t="s">
        <v>8826</v>
      </c>
      <c r="B3874" s="21">
        <v>-9000000</v>
      </c>
    </row>
    <row r="3875" spans="1:2" x14ac:dyDescent="0.25">
      <c r="A3875" s="20" t="s">
        <v>9214</v>
      </c>
      <c r="B3875" s="21">
        <v>8350177</v>
      </c>
    </row>
    <row r="3876" spans="1:2" x14ac:dyDescent="0.25">
      <c r="A3876" s="20" t="s">
        <v>6001</v>
      </c>
      <c r="B3876" s="21">
        <v>11188905</v>
      </c>
    </row>
    <row r="3877" spans="1:2" x14ac:dyDescent="0.25">
      <c r="A3877" s="20" t="s">
        <v>9005</v>
      </c>
      <c r="B3877" s="21">
        <v>-6803933</v>
      </c>
    </row>
    <row r="3878" spans="1:2" x14ac:dyDescent="0.25">
      <c r="A3878" s="20" t="s">
        <v>6691</v>
      </c>
      <c r="B3878" s="21">
        <v>116578352</v>
      </c>
    </row>
    <row r="3879" spans="1:2" x14ac:dyDescent="0.25">
      <c r="A3879" s="20" t="s">
        <v>9914</v>
      </c>
      <c r="B3879" s="21">
        <v>-980461</v>
      </c>
    </row>
    <row r="3880" spans="1:2" x14ac:dyDescent="0.25">
      <c r="A3880" s="20" t="s">
        <v>10041</v>
      </c>
      <c r="B3880" s="21">
        <v>-1000000</v>
      </c>
    </row>
    <row r="3881" spans="1:2" x14ac:dyDescent="0.25">
      <c r="A3881" s="20" t="s">
        <v>7400</v>
      </c>
      <c r="B3881" s="21">
        <v>144705587</v>
      </c>
    </row>
    <row r="3882" spans="1:2" x14ac:dyDescent="0.25">
      <c r="A3882" s="20" t="s">
        <v>8172</v>
      </c>
      <c r="B3882" s="21">
        <v>5801344</v>
      </c>
    </row>
    <row r="3883" spans="1:2" x14ac:dyDescent="0.25">
      <c r="A3883" s="20" t="s">
        <v>8011</v>
      </c>
      <c r="B3883" s="21">
        <v>26777564</v>
      </c>
    </row>
    <row r="3884" spans="1:2" x14ac:dyDescent="0.25">
      <c r="A3884" s="20" t="s">
        <v>9444</v>
      </c>
      <c r="B3884" s="21">
        <v>706659</v>
      </c>
    </row>
    <row r="3885" spans="1:2" x14ac:dyDescent="0.25">
      <c r="A3885" s="20" t="s">
        <v>9124</v>
      </c>
      <c r="B3885" s="21">
        <v>-6000000</v>
      </c>
    </row>
    <row r="3886" spans="1:2" x14ac:dyDescent="0.25">
      <c r="A3886" s="20" t="s">
        <v>6634</v>
      </c>
      <c r="B3886" s="21">
        <v>1019112</v>
      </c>
    </row>
    <row r="3887" spans="1:2" x14ac:dyDescent="0.25">
      <c r="A3887" s="20" t="s">
        <v>7512</v>
      </c>
      <c r="B3887" s="21">
        <v>-17843067</v>
      </c>
    </row>
    <row r="3888" spans="1:2" x14ac:dyDescent="0.25">
      <c r="A3888" s="20" t="s">
        <v>5641</v>
      </c>
      <c r="B3888" s="21">
        <v>123001229</v>
      </c>
    </row>
    <row r="3889" spans="1:2" x14ac:dyDescent="0.25">
      <c r="A3889" s="20" t="s">
        <v>5562</v>
      </c>
      <c r="B3889" s="21">
        <v>5108370</v>
      </c>
    </row>
    <row r="3890" spans="1:2" x14ac:dyDescent="0.25">
      <c r="A3890" s="20" t="s">
        <v>5565</v>
      </c>
      <c r="B3890" s="21">
        <v>33355354</v>
      </c>
    </row>
    <row r="3891" spans="1:2" x14ac:dyDescent="0.25">
      <c r="A3891" s="20" t="s">
        <v>8937</v>
      </c>
      <c r="B3891" s="21">
        <v>-12000000</v>
      </c>
    </row>
    <row r="3892" spans="1:2" x14ac:dyDescent="0.25">
      <c r="A3892" s="20" t="s">
        <v>5944</v>
      </c>
      <c r="B3892" s="21">
        <v>-21775151</v>
      </c>
    </row>
    <row r="3893" spans="1:2" x14ac:dyDescent="0.25">
      <c r="A3893" s="20" t="s">
        <v>9895</v>
      </c>
      <c r="B3893" s="21">
        <v>-1095876</v>
      </c>
    </row>
    <row r="3894" spans="1:2" x14ac:dyDescent="0.25">
      <c r="A3894" s="20" t="s">
        <v>8098</v>
      </c>
      <c r="B3894" s="21">
        <v>-13571117</v>
      </c>
    </row>
    <row r="3895" spans="1:2" x14ac:dyDescent="0.25">
      <c r="A3895" s="20" t="s">
        <v>7343</v>
      </c>
      <c r="B3895" s="21">
        <v>0</v>
      </c>
    </row>
    <row r="3896" spans="1:2" x14ac:dyDescent="0.25">
      <c r="A3896" s="20" t="s">
        <v>10076</v>
      </c>
      <c r="B3896" s="21">
        <v>-3000000</v>
      </c>
    </row>
    <row r="3897" spans="1:2" x14ac:dyDescent="0.25">
      <c r="A3897" s="20" t="s">
        <v>10355</v>
      </c>
      <c r="B3897" s="21">
        <v>-4016</v>
      </c>
    </row>
    <row r="3898" spans="1:2" x14ac:dyDescent="0.25">
      <c r="A3898" s="20" t="s">
        <v>6269</v>
      </c>
      <c r="B3898" s="21">
        <v>15370763</v>
      </c>
    </row>
    <row r="3899" spans="1:2" x14ac:dyDescent="0.25">
      <c r="A3899" s="20" t="s">
        <v>7033</v>
      </c>
      <c r="B3899" s="21">
        <v>1877179</v>
      </c>
    </row>
    <row r="3900" spans="1:2" x14ac:dyDescent="0.25">
      <c r="A3900" s="20" t="s">
        <v>6535</v>
      </c>
      <c r="B3900" s="21">
        <v>1.6345058721650259E+17</v>
      </c>
    </row>
    <row r="3901" spans="1:2" x14ac:dyDescent="0.25">
      <c r="A3901" s="20" t="s">
        <v>8923</v>
      </c>
      <c r="B3901" s="21">
        <v>-2400000</v>
      </c>
    </row>
    <row r="3902" spans="1:2" x14ac:dyDescent="0.25">
      <c r="A3902" s="20" t="s">
        <v>7450</v>
      </c>
      <c r="B3902" s="21">
        <v>16597830</v>
      </c>
    </row>
    <row r="3903" spans="1:2" x14ac:dyDescent="0.25">
      <c r="A3903" s="20" t="s">
        <v>7442</v>
      </c>
      <c r="B3903" s="21">
        <v>23237389</v>
      </c>
    </row>
    <row r="3904" spans="1:2" x14ac:dyDescent="0.25">
      <c r="A3904" s="20" t="s">
        <v>8681</v>
      </c>
      <c r="B3904" s="21">
        <v>-6958197</v>
      </c>
    </row>
    <row r="3905" spans="1:2" x14ac:dyDescent="0.25">
      <c r="A3905" s="20" t="s">
        <v>10030</v>
      </c>
      <c r="B3905" s="21">
        <v>-799341</v>
      </c>
    </row>
    <row r="3906" spans="1:2" x14ac:dyDescent="0.25">
      <c r="A3906" s="20" t="s">
        <v>9977</v>
      </c>
      <c r="B3906" s="21">
        <v>16986000</v>
      </c>
    </row>
    <row r="3907" spans="1:2" x14ac:dyDescent="0.25">
      <c r="A3907" s="20" t="s">
        <v>6852</v>
      </c>
      <c r="B3907" s="21">
        <v>-27130631</v>
      </c>
    </row>
    <row r="3908" spans="1:2" x14ac:dyDescent="0.25">
      <c r="A3908" s="20" t="s">
        <v>5836</v>
      </c>
      <c r="B3908" s="21">
        <v>117603</v>
      </c>
    </row>
    <row r="3909" spans="1:2" x14ac:dyDescent="0.25">
      <c r="A3909" s="20" t="s">
        <v>7609</v>
      </c>
      <c r="B3909" s="21">
        <v>32235441</v>
      </c>
    </row>
    <row r="3910" spans="1:2" x14ac:dyDescent="0.25">
      <c r="A3910" s="20" t="s">
        <v>5727</v>
      </c>
      <c r="B3910" s="21">
        <v>294645577</v>
      </c>
    </row>
    <row r="3911" spans="1:2" x14ac:dyDescent="0.25">
      <c r="A3911" s="20" t="s">
        <v>5746</v>
      </c>
      <c r="B3911" s="21">
        <v>212103873</v>
      </c>
    </row>
    <row r="3912" spans="1:2" x14ac:dyDescent="0.25">
      <c r="A3912" s="20" t="s">
        <v>5645</v>
      </c>
      <c r="B3912" s="21">
        <v>121666058</v>
      </c>
    </row>
    <row r="3913" spans="1:2" x14ac:dyDescent="0.25">
      <c r="A3913" s="20" t="s">
        <v>5975</v>
      </c>
      <c r="B3913" s="21">
        <v>329999255</v>
      </c>
    </row>
    <row r="3914" spans="1:2" x14ac:dyDescent="0.25">
      <c r="A3914" s="20" t="s">
        <v>7119</v>
      </c>
      <c r="B3914" s="21">
        <v>92012643</v>
      </c>
    </row>
    <row r="3915" spans="1:2" x14ac:dyDescent="0.25">
      <c r="A3915" s="20" t="s">
        <v>9494</v>
      </c>
      <c r="B3915" s="21">
        <v>-3189032</v>
      </c>
    </row>
    <row r="3916" spans="1:2" x14ac:dyDescent="0.25">
      <c r="A3916" s="20" t="s">
        <v>6405</v>
      </c>
      <c r="B3916" s="21">
        <v>-20761389</v>
      </c>
    </row>
    <row r="3917" spans="1:2" x14ac:dyDescent="0.25">
      <c r="A3917" s="20" t="s">
        <v>6851</v>
      </c>
      <c r="B3917" s="21">
        <v>-24123329</v>
      </c>
    </row>
    <row r="3918" spans="1:2" x14ac:dyDescent="0.25">
      <c r="A3918" s="20" t="s">
        <v>5783</v>
      </c>
      <c r="B3918" s="21">
        <v>-67047980</v>
      </c>
    </row>
    <row r="3919" spans="1:2" x14ac:dyDescent="0.25">
      <c r="A3919" s="20" t="s">
        <v>6877</v>
      </c>
      <c r="B3919" s="21">
        <v>12668906</v>
      </c>
    </row>
    <row r="3920" spans="1:2" x14ac:dyDescent="0.25">
      <c r="A3920" s="20" t="s">
        <v>8182</v>
      </c>
      <c r="B3920" s="21">
        <v>700000</v>
      </c>
    </row>
    <row r="3921" spans="1:2" x14ac:dyDescent="0.25">
      <c r="A3921" s="20" t="s">
        <v>9713</v>
      </c>
      <c r="B3921" s="21">
        <v>-2000000</v>
      </c>
    </row>
    <row r="3922" spans="1:2" x14ac:dyDescent="0.25">
      <c r="A3922" s="20" t="s">
        <v>8810</v>
      </c>
      <c r="B3922" s="21">
        <v>-8800000</v>
      </c>
    </row>
    <row r="3923" spans="1:2" x14ac:dyDescent="0.25">
      <c r="A3923" s="20" t="s">
        <v>8790</v>
      </c>
      <c r="B3923" s="21">
        <v>-9000000</v>
      </c>
    </row>
    <row r="3924" spans="1:2" x14ac:dyDescent="0.25">
      <c r="A3924" s="20" t="s">
        <v>7954</v>
      </c>
      <c r="B3924" s="21">
        <v>-10162368</v>
      </c>
    </row>
    <row r="3925" spans="1:2" x14ac:dyDescent="0.25">
      <c r="A3925" s="20" t="s">
        <v>8693</v>
      </c>
      <c r="B3925" s="21">
        <v>-8060559</v>
      </c>
    </row>
    <row r="3926" spans="1:2" x14ac:dyDescent="0.25">
      <c r="A3926" s="20" t="s">
        <v>7577</v>
      </c>
      <c r="B3926" s="21">
        <v>28462534</v>
      </c>
    </row>
    <row r="3927" spans="1:2" x14ac:dyDescent="0.25">
      <c r="A3927" s="20" t="s">
        <v>8032</v>
      </c>
      <c r="B3927" s="21">
        <v>567668650336804</v>
      </c>
    </row>
    <row r="3928" spans="1:2" x14ac:dyDescent="0.25">
      <c r="A3928" s="20" t="s">
        <v>10411</v>
      </c>
      <c r="B3928" s="21">
        <v>-50000</v>
      </c>
    </row>
    <row r="3929" spans="1:2" x14ac:dyDescent="0.25">
      <c r="A3929" s="20" t="s">
        <v>7234</v>
      </c>
      <c r="B3929" s="21">
        <v>-32310542</v>
      </c>
    </row>
    <row r="3930" spans="1:2" x14ac:dyDescent="0.25">
      <c r="A3930" s="20" t="s">
        <v>8119</v>
      </c>
      <c r="B3930" s="21">
        <v>77121452</v>
      </c>
    </row>
    <row r="3931" spans="1:2" x14ac:dyDescent="0.25">
      <c r="A3931" s="20" t="s">
        <v>8088</v>
      </c>
      <c r="B3931" s="21">
        <v>-14015257</v>
      </c>
    </row>
    <row r="3932" spans="1:2" x14ac:dyDescent="0.25">
      <c r="A3932" s="20" t="s">
        <v>8211</v>
      </c>
      <c r="B3932" s="21">
        <v>-6621859</v>
      </c>
    </row>
    <row r="3933" spans="1:2" x14ac:dyDescent="0.25">
      <c r="A3933" s="20" t="s">
        <v>6824</v>
      </c>
      <c r="B3933" s="21">
        <v>-26003245</v>
      </c>
    </row>
    <row r="3934" spans="1:2" x14ac:dyDescent="0.25">
      <c r="A3934" s="20" t="s">
        <v>8220</v>
      </c>
      <c r="B3934" s="21">
        <v>-9782502</v>
      </c>
    </row>
    <row r="3935" spans="1:2" x14ac:dyDescent="0.25">
      <c r="A3935" s="20" t="s">
        <v>9135</v>
      </c>
      <c r="B3935" s="21">
        <v>0</v>
      </c>
    </row>
    <row r="3936" spans="1:2" x14ac:dyDescent="0.25">
      <c r="A3936" s="20" t="s">
        <v>7093</v>
      </c>
      <c r="B3936" s="21">
        <v>-7474079</v>
      </c>
    </row>
    <row r="3937" spans="1:2" x14ac:dyDescent="0.25">
      <c r="A3937" s="20" t="s">
        <v>5717</v>
      </c>
      <c r="B3937" s="21">
        <v>-15481610</v>
      </c>
    </row>
    <row r="3938" spans="1:2" x14ac:dyDescent="0.25">
      <c r="A3938" s="20" t="s">
        <v>5887</v>
      </c>
      <c r="B3938" s="21">
        <v>169437578</v>
      </c>
    </row>
    <row r="3939" spans="1:2" x14ac:dyDescent="0.25">
      <c r="A3939" s="20" t="s">
        <v>10282</v>
      </c>
      <c r="B3939" s="21">
        <v>1727544</v>
      </c>
    </row>
    <row r="3940" spans="1:2" x14ac:dyDescent="0.25">
      <c r="A3940" s="20" t="s">
        <v>6640</v>
      </c>
      <c r="B3940" s="21">
        <v>-9382401</v>
      </c>
    </row>
    <row r="3941" spans="1:2" x14ac:dyDescent="0.25">
      <c r="A3941" s="20" t="s">
        <v>6604</v>
      </c>
      <c r="B3941" s="21">
        <v>-10053771</v>
      </c>
    </row>
    <row r="3942" spans="1:2" x14ac:dyDescent="0.25">
      <c r="A3942" s="20" t="s">
        <v>7615</v>
      </c>
      <c r="B3942" s="21">
        <v>12313582</v>
      </c>
    </row>
    <row r="3943" spans="1:2" x14ac:dyDescent="0.25">
      <c r="A3943" s="20" t="s">
        <v>7977</v>
      </c>
      <c r="B3943" s="21">
        <v>-18000000</v>
      </c>
    </row>
    <row r="3944" spans="1:2" x14ac:dyDescent="0.25">
      <c r="A3944" s="20" t="s">
        <v>8871</v>
      </c>
      <c r="B3944" s="21">
        <v>8880705</v>
      </c>
    </row>
    <row r="3945" spans="1:2" x14ac:dyDescent="0.25">
      <c r="A3945" s="20" t="s">
        <v>10114</v>
      </c>
      <c r="B3945" s="21">
        <v>-672499</v>
      </c>
    </row>
    <row r="3946" spans="1:2" x14ac:dyDescent="0.25">
      <c r="A3946" s="20" t="s">
        <v>6174</v>
      </c>
      <c r="B3946" s="21">
        <v>-39034803</v>
      </c>
    </row>
    <row r="3947" spans="1:2" x14ac:dyDescent="0.25">
      <c r="A3947" s="20" t="s">
        <v>6741</v>
      </c>
      <c r="B3947" s="21">
        <v>40274748</v>
      </c>
    </row>
    <row r="3948" spans="1:2" x14ac:dyDescent="0.25">
      <c r="A3948" s="20" t="s">
        <v>6538</v>
      </c>
      <c r="B3948" s="21">
        <v>-24549473</v>
      </c>
    </row>
    <row r="3949" spans="1:2" x14ac:dyDescent="0.25">
      <c r="A3949" s="20" t="s">
        <v>6356</v>
      </c>
      <c r="B3949" s="21">
        <v>-13334037</v>
      </c>
    </row>
    <row r="3950" spans="1:2" x14ac:dyDescent="0.25">
      <c r="A3950" s="20" t="s">
        <v>5915</v>
      </c>
      <c r="B3950" s="21">
        <v>-7484640</v>
      </c>
    </row>
    <row r="3951" spans="1:2" x14ac:dyDescent="0.25">
      <c r="A3951" s="20" t="s">
        <v>6705</v>
      </c>
      <c r="B3951" s="21">
        <v>-37894825</v>
      </c>
    </row>
    <row r="3952" spans="1:2" x14ac:dyDescent="0.25">
      <c r="A3952" s="20" t="s">
        <v>6053</v>
      </c>
      <c r="B3952" s="21">
        <v>-64928486</v>
      </c>
    </row>
    <row r="3953" spans="1:2" x14ac:dyDescent="0.25">
      <c r="A3953" s="20" t="s">
        <v>7903</v>
      </c>
      <c r="B3953" s="21">
        <v>-60918</v>
      </c>
    </row>
    <row r="3954" spans="1:2" x14ac:dyDescent="0.25">
      <c r="A3954" s="20" t="s">
        <v>6541</v>
      </c>
      <c r="B3954" s="21">
        <v>-46840695</v>
      </c>
    </row>
    <row r="3955" spans="1:2" x14ac:dyDescent="0.25">
      <c r="A3955" s="20" t="s">
        <v>8280</v>
      </c>
      <c r="B3955" s="21">
        <v>16959436</v>
      </c>
    </row>
    <row r="3956" spans="1:2" x14ac:dyDescent="0.25">
      <c r="A3956" s="20" t="s">
        <v>6807</v>
      </c>
      <c r="B3956" s="21">
        <v>-12336018</v>
      </c>
    </row>
    <row r="3957" spans="1:2" x14ac:dyDescent="0.25">
      <c r="A3957" s="20" t="s">
        <v>5819</v>
      </c>
      <c r="B3957" s="21">
        <v>8136215710548676</v>
      </c>
    </row>
    <row r="3958" spans="1:2" x14ac:dyDescent="0.25">
      <c r="A3958" s="20" t="s">
        <v>6258</v>
      </c>
      <c r="B3958" s="21">
        <v>46126012</v>
      </c>
    </row>
    <row r="3959" spans="1:2" x14ac:dyDescent="0.25">
      <c r="A3959" s="20" t="s">
        <v>6287</v>
      </c>
      <c r="B3959" s="21">
        <v>-5089440</v>
      </c>
    </row>
    <row r="3960" spans="1:2" x14ac:dyDescent="0.25">
      <c r="A3960" s="20" t="s">
        <v>7272</v>
      </c>
      <c r="B3960" s="21">
        <v>-22698869</v>
      </c>
    </row>
    <row r="3961" spans="1:2" x14ac:dyDescent="0.25">
      <c r="A3961" s="20" t="s">
        <v>8726</v>
      </c>
      <c r="B3961" s="21">
        <v>0</v>
      </c>
    </row>
    <row r="3962" spans="1:2" x14ac:dyDescent="0.25">
      <c r="A3962" s="20" t="s">
        <v>9380</v>
      </c>
      <c r="B3962" s="21">
        <v>7557877</v>
      </c>
    </row>
    <row r="3963" spans="1:2" x14ac:dyDescent="0.25">
      <c r="A3963" s="20" t="s">
        <v>10043</v>
      </c>
      <c r="B3963" s="21">
        <v>-1499297</v>
      </c>
    </row>
    <row r="3964" spans="1:2" x14ac:dyDescent="0.25">
      <c r="A3964" s="20" t="s">
        <v>8697</v>
      </c>
      <c r="B3964" s="21">
        <v>-3525492</v>
      </c>
    </row>
    <row r="3965" spans="1:2" x14ac:dyDescent="0.25">
      <c r="A3965" s="20" t="s">
        <v>6516</v>
      </c>
      <c r="B3965" s="21">
        <v>-2894915</v>
      </c>
    </row>
    <row r="3966" spans="1:2" x14ac:dyDescent="0.25">
      <c r="A3966" s="20" t="s">
        <v>7701</v>
      </c>
      <c r="B3966" s="21">
        <v>27887943</v>
      </c>
    </row>
    <row r="3967" spans="1:2" x14ac:dyDescent="0.25">
      <c r="A3967" s="20" t="s">
        <v>5621</v>
      </c>
      <c r="B3967" s="21">
        <v>3.521069894090988E+16</v>
      </c>
    </row>
    <row r="3968" spans="1:2" x14ac:dyDescent="0.25">
      <c r="A3968" s="20" t="s">
        <v>6674</v>
      </c>
      <c r="B3968" s="21">
        <v>834712</v>
      </c>
    </row>
    <row r="3969" spans="1:2" x14ac:dyDescent="0.25">
      <c r="A3969" s="20" t="s">
        <v>6716</v>
      </c>
      <c r="B3969" s="21">
        <v>6855840000000000</v>
      </c>
    </row>
    <row r="3970" spans="1:2" x14ac:dyDescent="0.25">
      <c r="A3970" s="20" t="s">
        <v>10140</v>
      </c>
      <c r="B3970" s="21">
        <v>-650000</v>
      </c>
    </row>
    <row r="3971" spans="1:2" x14ac:dyDescent="0.25">
      <c r="A3971" s="20" t="s">
        <v>6201</v>
      </c>
      <c r="B3971" s="21">
        <v>9688384</v>
      </c>
    </row>
    <row r="3972" spans="1:2" x14ac:dyDescent="0.25">
      <c r="A3972" s="20" t="s">
        <v>9368</v>
      </c>
      <c r="B3972" s="21">
        <v>17303237</v>
      </c>
    </row>
    <row r="3973" spans="1:2" x14ac:dyDescent="0.25">
      <c r="A3973" s="20" t="s">
        <v>8396</v>
      </c>
      <c r="B3973" s="21">
        <v>-12785034</v>
      </c>
    </row>
    <row r="3974" spans="1:2" x14ac:dyDescent="0.25">
      <c r="A3974" s="20" t="s">
        <v>10200</v>
      </c>
      <c r="B3974" s="21">
        <v>-500000</v>
      </c>
    </row>
    <row r="3975" spans="1:2" x14ac:dyDescent="0.25">
      <c r="A3975" s="20" t="s">
        <v>6106</v>
      </c>
      <c r="B3975" s="21">
        <v>-22543550</v>
      </c>
    </row>
    <row r="3976" spans="1:2" x14ac:dyDescent="0.25">
      <c r="A3976" s="20" t="s">
        <v>8113</v>
      </c>
      <c r="B3976" s="21">
        <v>123795342</v>
      </c>
    </row>
    <row r="3977" spans="1:2" x14ac:dyDescent="0.25">
      <c r="A3977" s="20" t="s">
        <v>7774</v>
      </c>
      <c r="B3977" s="21">
        <v>-4202093</v>
      </c>
    </row>
    <row r="3978" spans="1:2" x14ac:dyDescent="0.25">
      <c r="A3978" s="20" t="s">
        <v>9947</v>
      </c>
      <c r="B3978" s="21">
        <v>-1196170</v>
      </c>
    </row>
    <row r="3979" spans="1:2" x14ac:dyDescent="0.25">
      <c r="A3979" s="20" t="s">
        <v>8541</v>
      </c>
      <c r="B3979" s="21">
        <v>2592872</v>
      </c>
    </row>
    <row r="3980" spans="1:2" x14ac:dyDescent="0.25">
      <c r="A3980" s="20" t="s">
        <v>9778</v>
      </c>
      <c r="B3980" s="21">
        <v>-2292073</v>
      </c>
    </row>
    <row r="3981" spans="1:2" x14ac:dyDescent="0.25">
      <c r="A3981" s="20" t="s">
        <v>6968</v>
      </c>
      <c r="B3981" s="21">
        <v>4692139</v>
      </c>
    </row>
    <row r="3982" spans="1:2" x14ac:dyDescent="0.25">
      <c r="A3982" s="20" t="s">
        <v>6772</v>
      </c>
      <c r="B3982" s="21">
        <v>12320979</v>
      </c>
    </row>
    <row r="3983" spans="1:2" x14ac:dyDescent="0.25">
      <c r="A3983" s="20" t="s">
        <v>8408</v>
      </c>
      <c r="B3983" s="21">
        <v>35592846</v>
      </c>
    </row>
    <row r="3984" spans="1:2" x14ac:dyDescent="0.25">
      <c r="A3984" s="20" t="s">
        <v>8895</v>
      </c>
      <c r="B3984" s="21">
        <v>146083</v>
      </c>
    </row>
    <row r="3985" spans="1:2" x14ac:dyDescent="0.25">
      <c r="A3985" s="20" t="s">
        <v>5681</v>
      </c>
      <c r="B3985" s="21">
        <v>-18435269</v>
      </c>
    </row>
    <row r="3986" spans="1:2" x14ac:dyDescent="0.25">
      <c r="A3986" s="20" t="s">
        <v>10034</v>
      </c>
      <c r="B3986" s="21">
        <v>22434</v>
      </c>
    </row>
    <row r="3987" spans="1:2" x14ac:dyDescent="0.25">
      <c r="A3987" s="20" t="s">
        <v>6331</v>
      </c>
      <c r="B3987" s="21">
        <v>-41791922</v>
      </c>
    </row>
    <row r="3988" spans="1:2" x14ac:dyDescent="0.25">
      <c r="A3988" s="20" t="s">
        <v>8567</v>
      </c>
      <c r="B3988" s="21">
        <v>-6976162</v>
      </c>
    </row>
    <row r="3989" spans="1:2" x14ac:dyDescent="0.25">
      <c r="A3989" s="20" t="s">
        <v>8605</v>
      </c>
      <c r="B3989" s="21">
        <v>23000000</v>
      </c>
    </row>
    <row r="3990" spans="1:2" x14ac:dyDescent="0.25">
      <c r="A3990" s="20" t="s">
        <v>7433</v>
      </c>
      <c r="B3990" s="21">
        <v>20984230</v>
      </c>
    </row>
    <row r="3991" spans="1:2" x14ac:dyDescent="0.25">
      <c r="A3991" s="20" t="s">
        <v>9372</v>
      </c>
      <c r="B3991" s="21">
        <v>10152879</v>
      </c>
    </row>
    <row r="3992" spans="1:2" x14ac:dyDescent="0.25">
      <c r="A3992" s="20" t="s">
        <v>9804</v>
      </c>
      <c r="B3992" s="21">
        <v>39190055</v>
      </c>
    </row>
    <row r="3993" spans="1:2" x14ac:dyDescent="0.25">
      <c r="A3993" s="20" t="s">
        <v>9759</v>
      </c>
      <c r="B3993" s="21">
        <v>137945</v>
      </c>
    </row>
    <row r="3994" spans="1:2" x14ac:dyDescent="0.25">
      <c r="A3994" s="20" t="s">
        <v>8330</v>
      </c>
      <c r="B3994" s="21">
        <v>-13236409</v>
      </c>
    </row>
    <row r="3995" spans="1:2" x14ac:dyDescent="0.25">
      <c r="A3995" s="20" t="s">
        <v>8150</v>
      </c>
      <c r="B3995" s="21">
        <v>314056347073225</v>
      </c>
    </row>
    <row r="3996" spans="1:2" x14ac:dyDescent="0.25">
      <c r="A3996" s="20" t="s">
        <v>9082</v>
      </c>
      <c r="B3996" s="21">
        <v>11605861</v>
      </c>
    </row>
    <row r="3997" spans="1:2" x14ac:dyDescent="0.25">
      <c r="A3997" s="20" t="s">
        <v>6182</v>
      </c>
      <c r="B3997" s="21">
        <v>-29067940</v>
      </c>
    </row>
    <row r="3998" spans="1:2" x14ac:dyDescent="0.25">
      <c r="A3998" s="20" t="s">
        <v>6743</v>
      </c>
      <c r="B3998" s="21">
        <v>32455275</v>
      </c>
    </row>
    <row r="3999" spans="1:2" x14ac:dyDescent="0.25">
      <c r="A3999" s="20" t="s">
        <v>5699</v>
      </c>
      <c r="B3999" s="21">
        <v>-28889425</v>
      </c>
    </row>
    <row r="4000" spans="1:2" x14ac:dyDescent="0.25">
      <c r="A4000" s="20" t="s">
        <v>6857</v>
      </c>
      <c r="B4000" s="21">
        <v>463730</v>
      </c>
    </row>
    <row r="4001" spans="1:2" x14ac:dyDescent="0.25">
      <c r="A4001" s="20" t="s">
        <v>9683</v>
      </c>
      <c r="B4001" s="21">
        <v>-1820357</v>
      </c>
    </row>
    <row r="4002" spans="1:2" x14ac:dyDescent="0.25">
      <c r="A4002" s="20" t="s">
        <v>7689</v>
      </c>
      <c r="B4002" s="21">
        <v>42933793</v>
      </c>
    </row>
    <row r="4003" spans="1:2" x14ac:dyDescent="0.25">
      <c r="A4003" s="20" t="s">
        <v>7229</v>
      </c>
      <c r="B4003" s="21">
        <v>-32973330</v>
      </c>
    </row>
    <row r="4004" spans="1:2" x14ac:dyDescent="0.25">
      <c r="A4004" s="20" t="s">
        <v>7960</v>
      </c>
      <c r="B4004" s="21">
        <v>-6384422</v>
      </c>
    </row>
    <row r="4005" spans="1:2" x14ac:dyDescent="0.25">
      <c r="A4005" s="20" t="s">
        <v>8977</v>
      </c>
      <c r="B4005" s="21">
        <v>1373585</v>
      </c>
    </row>
    <row r="4006" spans="1:2" x14ac:dyDescent="0.25">
      <c r="A4006" s="20" t="s">
        <v>9417</v>
      </c>
      <c r="B4006" s="21">
        <v>-3987164</v>
      </c>
    </row>
    <row r="4007" spans="1:2" x14ac:dyDescent="0.25">
      <c r="A4007" s="20" t="s">
        <v>10418</v>
      </c>
      <c r="B4007" s="21">
        <v>321952</v>
      </c>
    </row>
    <row r="4008" spans="1:2" x14ac:dyDescent="0.25">
      <c r="A4008" s="20" t="s">
        <v>6037</v>
      </c>
      <c r="B4008" s="21">
        <v>-62643910</v>
      </c>
    </row>
    <row r="4009" spans="1:2" x14ac:dyDescent="0.25">
      <c r="A4009" s="20" t="s">
        <v>8606</v>
      </c>
      <c r="B4009" s="21">
        <v>22101000</v>
      </c>
    </row>
    <row r="4010" spans="1:2" x14ac:dyDescent="0.25">
      <c r="A4010" s="20" t="s">
        <v>9188</v>
      </c>
      <c r="B4010" s="21">
        <v>22499043</v>
      </c>
    </row>
    <row r="4011" spans="1:2" x14ac:dyDescent="0.25">
      <c r="A4011" s="20" t="s">
        <v>6056</v>
      </c>
      <c r="B4011" s="21">
        <v>-11537400</v>
      </c>
    </row>
    <row r="4012" spans="1:2" x14ac:dyDescent="0.25">
      <c r="A4012" s="20" t="s">
        <v>6321</v>
      </c>
      <c r="B4012" s="21">
        <v>-29304773</v>
      </c>
    </row>
    <row r="4013" spans="1:2" x14ac:dyDescent="0.25">
      <c r="A4013" s="20" t="s">
        <v>9708</v>
      </c>
      <c r="B4013" s="21">
        <v>9546543</v>
      </c>
    </row>
    <row r="4014" spans="1:2" x14ac:dyDescent="0.25">
      <c r="A4014" s="20" t="s">
        <v>10421</v>
      </c>
      <c r="B4014" s="21">
        <v>213768</v>
      </c>
    </row>
    <row r="4015" spans="1:2" x14ac:dyDescent="0.25">
      <c r="A4015" s="20" t="s">
        <v>9789</v>
      </c>
      <c r="B4015" s="21">
        <v>-2000000</v>
      </c>
    </row>
    <row r="4016" spans="1:2" x14ac:dyDescent="0.25">
      <c r="A4016" s="20" t="s">
        <v>6164</v>
      </c>
      <c r="B4016" s="21">
        <v>-51178721</v>
      </c>
    </row>
    <row r="4017" spans="1:2" x14ac:dyDescent="0.25">
      <c r="A4017" s="20" t="s">
        <v>8797</v>
      </c>
      <c r="B4017" s="21">
        <v>-399545745</v>
      </c>
    </row>
    <row r="4018" spans="1:2" x14ac:dyDescent="0.25">
      <c r="A4018" s="20" t="s">
        <v>5605</v>
      </c>
      <c r="B4018" s="21">
        <v>3130205670994081</v>
      </c>
    </row>
    <row r="4019" spans="1:2" x14ac:dyDescent="0.25">
      <c r="A4019" s="20" t="s">
        <v>7950</v>
      </c>
      <c r="B4019" s="21">
        <v>-10000000</v>
      </c>
    </row>
    <row r="4020" spans="1:2" x14ac:dyDescent="0.25">
      <c r="A4020" s="20" t="s">
        <v>6020</v>
      </c>
      <c r="B4020" s="21">
        <v>-29643614</v>
      </c>
    </row>
    <row r="4021" spans="1:2" x14ac:dyDescent="0.25">
      <c r="A4021" s="20" t="s">
        <v>6301</v>
      </c>
      <c r="B4021" s="21">
        <v>197756197</v>
      </c>
    </row>
    <row r="4022" spans="1:2" x14ac:dyDescent="0.25">
      <c r="A4022" s="20" t="s">
        <v>7635</v>
      </c>
      <c r="B4022" s="21">
        <v>4829497</v>
      </c>
    </row>
    <row r="4023" spans="1:2" x14ac:dyDescent="0.25">
      <c r="A4023" s="20" t="s">
        <v>6542</v>
      </c>
      <c r="B4023" s="21">
        <v>-25993274</v>
      </c>
    </row>
    <row r="4024" spans="1:2" x14ac:dyDescent="0.25">
      <c r="A4024" s="20" t="s">
        <v>8494</v>
      </c>
      <c r="B4024" s="21">
        <v>-7696561</v>
      </c>
    </row>
    <row r="4025" spans="1:2" x14ac:dyDescent="0.25">
      <c r="A4025" s="20" t="s">
        <v>6544</v>
      </c>
      <c r="B4025" s="21">
        <v>-30406260</v>
      </c>
    </row>
    <row r="4026" spans="1:2" x14ac:dyDescent="0.25">
      <c r="A4026" s="20" t="s">
        <v>8679</v>
      </c>
      <c r="B4026" s="21">
        <v>-5806898</v>
      </c>
    </row>
    <row r="4027" spans="1:2" x14ac:dyDescent="0.25">
      <c r="A4027" s="20" t="s">
        <v>6762</v>
      </c>
      <c r="B4027" s="21">
        <v>17981889</v>
      </c>
    </row>
    <row r="4028" spans="1:2" x14ac:dyDescent="0.25">
      <c r="A4028" s="20" t="s">
        <v>6045</v>
      </c>
      <c r="B4028" s="21">
        <v>377783777</v>
      </c>
    </row>
    <row r="4029" spans="1:2" x14ac:dyDescent="0.25">
      <c r="A4029" s="20" t="s">
        <v>9923</v>
      </c>
      <c r="B4029" s="21">
        <v>-15000000</v>
      </c>
    </row>
    <row r="4030" spans="1:2" x14ac:dyDescent="0.25">
      <c r="A4030" s="20" t="s">
        <v>10206</v>
      </c>
      <c r="B4030" s="21">
        <v>-500000</v>
      </c>
    </row>
    <row r="4031" spans="1:2" x14ac:dyDescent="0.25">
      <c r="A4031" s="20" t="s">
        <v>6052</v>
      </c>
      <c r="B4031" s="21">
        <v>-79860848</v>
      </c>
    </row>
    <row r="4032" spans="1:2" x14ac:dyDescent="0.25">
      <c r="A4032" s="20" t="s">
        <v>7628</v>
      </c>
      <c r="B4032" s="21">
        <v>-8444012</v>
      </c>
    </row>
    <row r="4033" spans="1:2" x14ac:dyDescent="0.25">
      <c r="A4033" s="20" t="s">
        <v>9711</v>
      </c>
      <c r="B4033" s="21">
        <v>9284657</v>
      </c>
    </row>
    <row r="4034" spans="1:2" x14ac:dyDescent="0.25">
      <c r="A4034" s="20" t="s">
        <v>6768</v>
      </c>
      <c r="B4034" s="21">
        <v>21185897</v>
      </c>
    </row>
    <row r="4035" spans="1:2" x14ac:dyDescent="0.25">
      <c r="A4035" s="20" t="s">
        <v>10187</v>
      </c>
      <c r="B4035" s="21">
        <v>-487945</v>
      </c>
    </row>
    <row r="4036" spans="1:2" x14ac:dyDescent="0.25">
      <c r="A4036" s="20" t="s">
        <v>8135</v>
      </c>
      <c r="B4036" s="21">
        <v>25672630</v>
      </c>
    </row>
    <row r="4037" spans="1:2" x14ac:dyDescent="0.25">
      <c r="A4037" s="20" t="s">
        <v>5556</v>
      </c>
      <c r="B4037" s="21">
        <v>-125710090</v>
      </c>
    </row>
    <row r="4038" spans="1:2" x14ac:dyDescent="0.25">
      <c r="A4038" s="20" t="s">
        <v>6214</v>
      </c>
      <c r="B4038" s="21">
        <v>-31671949</v>
      </c>
    </row>
    <row r="4039" spans="1:2" x14ac:dyDescent="0.25">
      <c r="A4039" s="20" t="s">
        <v>8636</v>
      </c>
      <c r="B4039" s="21">
        <v>-10000000</v>
      </c>
    </row>
    <row r="4040" spans="1:2" x14ac:dyDescent="0.25">
      <c r="A4040" s="20" t="s">
        <v>8590</v>
      </c>
      <c r="B4040" s="21">
        <v>-10000000</v>
      </c>
    </row>
    <row r="4041" spans="1:2" x14ac:dyDescent="0.25">
      <c r="A4041" s="20" t="s">
        <v>7045</v>
      </c>
      <c r="B4041" s="21">
        <v>3432299</v>
      </c>
    </row>
    <row r="4042" spans="1:2" x14ac:dyDescent="0.25">
      <c r="A4042" s="20" t="s">
        <v>5983</v>
      </c>
      <c r="B4042" s="21">
        <v>76115031</v>
      </c>
    </row>
    <row r="4043" spans="1:2" x14ac:dyDescent="0.25">
      <c r="A4043" s="20" t="s">
        <v>7588</v>
      </c>
      <c r="B4043" s="21">
        <v>-11491577</v>
      </c>
    </row>
    <row r="4044" spans="1:2" x14ac:dyDescent="0.25">
      <c r="A4044" s="20" t="s">
        <v>10269</v>
      </c>
      <c r="B4044" s="21">
        <v>1711</v>
      </c>
    </row>
    <row r="4045" spans="1:2" x14ac:dyDescent="0.25">
      <c r="A4045" s="20" t="s">
        <v>5809</v>
      </c>
      <c r="B4045" s="21">
        <v>220837577</v>
      </c>
    </row>
    <row r="4046" spans="1:2" x14ac:dyDescent="0.25">
      <c r="A4046" s="20" t="s">
        <v>5877</v>
      </c>
      <c r="B4046" s="21">
        <v>283019252</v>
      </c>
    </row>
    <row r="4047" spans="1:2" x14ac:dyDescent="0.25">
      <c r="A4047" s="20" t="s">
        <v>5878</v>
      </c>
      <c r="B4047" s="21">
        <v>246478898</v>
      </c>
    </row>
    <row r="4048" spans="1:2" x14ac:dyDescent="0.25">
      <c r="A4048" s="20" t="s">
        <v>9883</v>
      </c>
      <c r="B4048" s="21">
        <v>-1336492</v>
      </c>
    </row>
    <row r="4049" spans="1:2" x14ac:dyDescent="0.25">
      <c r="A4049" s="20" t="s">
        <v>7474</v>
      </c>
      <c r="B4049" s="21">
        <v>-1472045</v>
      </c>
    </row>
    <row r="4050" spans="1:2" x14ac:dyDescent="0.25">
      <c r="A4050" s="20" t="s">
        <v>9401</v>
      </c>
      <c r="B4050" s="21">
        <v>-3600207</v>
      </c>
    </row>
    <row r="4051" spans="1:2" x14ac:dyDescent="0.25">
      <c r="A4051" s="20" t="s">
        <v>8816</v>
      </c>
      <c r="B4051" s="21">
        <v>32222567</v>
      </c>
    </row>
    <row r="4052" spans="1:2" x14ac:dyDescent="0.25">
      <c r="A4052" s="20" t="s">
        <v>8745</v>
      </c>
      <c r="B4052" s="21">
        <v>-7116045</v>
      </c>
    </row>
    <row r="4053" spans="1:2" x14ac:dyDescent="0.25">
      <c r="A4053" s="20" t="s">
        <v>9758</v>
      </c>
      <c r="B4053" s="21">
        <v>549632</v>
      </c>
    </row>
    <row r="4054" spans="1:2" x14ac:dyDescent="0.25">
      <c r="A4054" s="20" t="s">
        <v>10380</v>
      </c>
      <c r="B4054" s="21">
        <v>70536</v>
      </c>
    </row>
    <row r="4055" spans="1:2" x14ac:dyDescent="0.25">
      <c r="A4055" s="20" t="s">
        <v>9920</v>
      </c>
      <c r="B4055" s="21">
        <v>-1250000</v>
      </c>
    </row>
    <row r="4056" spans="1:2" x14ac:dyDescent="0.25">
      <c r="A4056" s="20" t="s">
        <v>6059</v>
      </c>
      <c r="B4056" s="21">
        <v>156074524</v>
      </c>
    </row>
    <row r="4057" spans="1:2" x14ac:dyDescent="0.25">
      <c r="A4057" s="20" t="s">
        <v>6238</v>
      </c>
      <c r="B4057" s="21">
        <v>-29821223</v>
      </c>
    </row>
    <row r="4058" spans="1:2" x14ac:dyDescent="0.25">
      <c r="A4058" s="20" t="s">
        <v>8212</v>
      </c>
      <c r="B4058" s="21">
        <v>0</v>
      </c>
    </row>
    <row r="4059" spans="1:2" x14ac:dyDescent="0.25">
      <c r="A4059" s="20" t="s">
        <v>9428</v>
      </c>
      <c r="B4059" s="21">
        <v>0</v>
      </c>
    </row>
    <row r="4060" spans="1:2" x14ac:dyDescent="0.25">
      <c r="A4060" s="20" t="s">
        <v>5875</v>
      </c>
      <c r="B4060" s="21">
        <v>441720930396964</v>
      </c>
    </row>
    <row r="4061" spans="1:2" x14ac:dyDescent="0.25">
      <c r="A4061" s="20" t="s">
        <v>5626</v>
      </c>
      <c r="B4061" s="21">
        <v>0</v>
      </c>
    </row>
    <row r="4062" spans="1:2" x14ac:dyDescent="0.25">
      <c r="A4062" s="20" t="s">
        <v>7421</v>
      </c>
      <c r="B4062" s="21">
        <v>35443237</v>
      </c>
    </row>
    <row r="4063" spans="1:2" x14ac:dyDescent="0.25">
      <c r="A4063" s="20" t="s">
        <v>8313</v>
      </c>
      <c r="B4063" s="21">
        <v>-14816912</v>
      </c>
    </row>
    <row r="4064" spans="1:2" x14ac:dyDescent="0.25">
      <c r="A4064" s="20" t="s">
        <v>9833</v>
      </c>
      <c r="B4064" s="21">
        <v>3231500</v>
      </c>
    </row>
    <row r="4065" spans="1:2" x14ac:dyDescent="0.25">
      <c r="A4065" s="20" t="s">
        <v>9251</v>
      </c>
      <c r="B4065" s="21">
        <v>-3917956</v>
      </c>
    </row>
    <row r="4066" spans="1:2" x14ac:dyDescent="0.25">
      <c r="A4066" s="20" t="s">
        <v>7356</v>
      </c>
      <c r="B4066" s="21">
        <v>-27000000</v>
      </c>
    </row>
    <row r="4067" spans="1:2" x14ac:dyDescent="0.25">
      <c r="A4067" s="20" t="s">
        <v>6815</v>
      </c>
      <c r="B4067" s="21">
        <v>-17282242</v>
      </c>
    </row>
    <row r="4068" spans="1:2" x14ac:dyDescent="0.25">
      <c r="A4068" s="20" t="s">
        <v>10149</v>
      </c>
      <c r="B4068" s="21">
        <v>-600000</v>
      </c>
    </row>
    <row r="4069" spans="1:2" x14ac:dyDescent="0.25">
      <c r="A4069" s="20" t="s">
        <v>6112</v>
      </c>
      <c r="B4069" s="21">
        <v>-44203958</v>
      </c>
    </row>
    <row r="4070" spans="1:2" x14ac:dyDescent="0.25">
      <c r="A4070" s="20" t="s">
        <v>10337</v>
      </c>
      <c r="B4070" s="21">
        <v>-200000</v>
      </c>
    </row>
    <row r="4071" spans="1:2" x14ac:dyDescent="0.25">
      <c r="A4071" s="20" t="s">
        <v>9195</v>
      </c>
      <c r="B4071" s="21">
        <v>-3500000</v>
      </c>
    </row>
    <row r="4072" spans="1:2" x14ac:dyDescent="0.25">
      <c r="A4072" s="20" t="s">
        <v>6084</v>
      </c>
      <c r="B4072" s="21">
        <v>-29565557</v>
      </c>
    </row>
    <row r="4073" spans="1:2" x14ac:dyDescent="0.25">
      <c r="A4073" s="20" t="s">
        <v>6951</v>
      </c>
      <c r="B4073" s="21">
        <v>21876365</v>
      </c>
    </row>
    <row r="4074" spans="1:2" x14ac:dyDescent="0.25">
      <c r="A4074" s="20" t="s">
        <v>7784</v>
      </c>
      <c r="B4074" s="21">
        <v>-6198245</v>
      </c>
    </row>
    <row r="4075" spans="1:2" x14ac:dyDescent="0.25">
      <c r="A4075" s="20" t="s">
        <v>9502</v>
      </c>
      <c r="B4075" s="21">
        <v>-3200000</v>
      </c>
    </row>
    <row r="4076" spans="1:2" x14ac:dyDescent="0.25">
      <c r="A4076" s="20" t="s">
        <v>8960</v>
      </c>
      <c r="B4076" s="21">
        <v>8000000</v>
      </c>
    </row>
    <row r="4077" spans="1:2" x14ac:dyDescent="0.25">
      <c r="A4077" s="20" t="s">
        <v>8199</v>
      </c>
      <c r="B4077" s="21">
        <v>608545</v>
      </c>
    </row>
    <row r="4078" spans="1:2" x14ac:dyDescent="0.25">
      <c r="A4078" s="20" t="s">
        <v>7809</v>
      </c>
      <c r="B4078" s="21">
        <v>-24673965</v>
      </c>
    </row>
    <row r="4079" spans="1:2" x14ac:dyDescent="0.25">
      <c r="A4079" s="20" t="s">
        <v>6012</v>
      </c>
      <c r="B4079" s="21">
        <v>-14051289</v>
      </c>
    </row>
    <row r="4080" spans="1:2" x14ac:dyDescent="0.25">
      <c r="A4080" s="20" t="s">
        <v>9795</v>
      </c>
      <c r="B4080" s="21">
        <v>-1950000</v>
      </c>
    </row>
    <row r="4081" spans="1:2" x14ac:dyDescent="0.25">
      <c r="A4081" s="20" t="s">
        <v>8175</v>
      </c>
      <c r="B4081" s="21">
        <v>-1156686</v>
      </c>
    </row>
    <row r="4082" spans="1:2" x14ac:dyDescent="0.25">
      <c r="A4082" s="20" t="s">
        <v>5817</v>
      </c>
      <c r="B4082" s="21">
        <v>120430993</v>
      </c>
    </row>
    <row r="4083" spans="1:2" x14ac:dyDescent="0.25">
      <c r="A4083" s="20" t="s">
        <v>6195</v>
      </c>
      <c r="B4083" s="21">
        <v>28771072</v>
      </c>
    </row>
    <row r="4084" spans="1:2" x14ac:dyDescent="0.25">
      <c r="A4084" s="20" t="s">
        <v>7905</v>
      </c>
      <c r="B4084" s="21">
        <v>101938730</v>
      </c>
    </row>
    <row r="4085" spans="1:2" x14ac:dyDescent="0.25">
      <c r="A4085" s="20" t="s">
        <v>9473</v>
      </c>
      <c r="B4085" s="21">
        <v>-3376223</v>
      </c>
    </row>
    <row r="4086" spans="1:2" x14ac:dyDescent="0.25">
      <c r="A4086" s="20" t="s">
        <v>8058</v>
      </c>
      <c r="B4086" s="21">
        <v>24363530</v>
      </c>
    </row>
    <row r="4087" spans="1:2" x14ac:dyDescent="0.25">
      <c r="A4087" s="20" t="s">
        <v>6893</v>
      </c>
      <c r="B4087" s="21">
        <v>-15622726</v>
      </c>
    </row>
    <row r="4088" spans="1:2" x14ac:dyDescent="0.25">
      <c r="A4088" s="20" t="s">
        <v>8644</v>
      </c>
      <c r="B4088" s="21">
        <v>2570442</v>
      </c>
    </row>
    <row r="4089" spans="1:2" x14ac:dyDescent="0.25">
      <c r="A4089" s="20" t="s">
        <v>5668</v>
      </c>
      <c r="B4089" s="21">
        <v>131492479</v>
      </c>
    </row>
    <row r="4090" spans="1:2" x14ac:dyDescent="0.25">
      <c r="A4090" s="20" t="s">
        <v>5666</v>
      </c>
      <c r="B4090" s="21">
        <v>-10740241</v>
      </c>
    </row>
    <row r="4091" spans="1:2" x14ac:dyDescent="0.25">
      <c r="A4091" s="20" t="s">
        <v>6189</v>
      </c>
      <c r="B4091" s="21">
        <v>108383253</v>
      </c>
    </row>
    <row r="4092" spans="1:2" x14ac:dyDescent="0.25">
      <c r="A4092" s="20" t="s">
        <v>7038</v>
      </c>
      <c r="B4092" s="21">
        <v>68413606</v>
      </c>
    </row>
    <row r="4093" spans="1:2" x14ac:dyDescent="0.25">
      <c r="A4093" s="20" t="s">
        <v>6685</v>
      </c>
      <c r="B4093" s="21">
        <v>-10886412</v>
      </c>
    </row>
    <row r="4094" spans="1:2" x14ac:dyDescent="0.25">
      <c r="A4094" s="20" t="s">
        <v>6712</v>
      </c>
      <c r="B4094" s="21">
        <v>-18891023</v>
      </c>
    </row>
    <row r="4095" spans="1:2" x14ac:dyDescent="0.25">
      <c r="A4095" s="20" t="s">
        <v>7555</v>
      </c>
      <c r="B4095" s="21">
        <v>7416109</v>
      </c>
    </row>
    <row r="4096" spans="1:2" x14ac:dyDescent="0.25">
      <c r="A4096" s="20" t="s">
        <v>7242</v>
      </c>
      <c r="B4096" s="21">
        <v>-14247275</v>
      </c>
    </row>
    <row r="4097" spans="1:2" x14ac:dyDescent="0.25">
      <c r="A4097" s="20" t="s">
        <v>6549</v>
      </c>
      <c r="B4097" s="21">
        <v>-375868702</v>
      </c>
    </row>
    <row r="4098" spans="1:2" x14ac:dyDescent="0.25">
      <c r="A4098" s="20" t="s">
        <v>9048</v>
      </c>
      <c r="B4098" s="21">
        <v>-6433363</v>
      </c>
    </row>
    <row r="4099" spans="1:2" x14ac:dyDescent="0.25">
      <c r="A4099" s="20" t="s">
        <v>8060</v>
      </c>
      <c r="B4099" s="21">
        <v>0</v>
      </c>
    </row>
    <row r="4100" spans="1:2" x14ac:dyDescent="0.25">
      <c r="A4100" s="20" t="s">
        <v>6751</v>
      </c>
      <c r="B4100" s="21">
        <v>32808615</v>
      </c>
    </row>
    <row r="4101" spans="1:2" x14ac:dyDescent="0.25">
      <c r="A4101" s="20" t="s">
        <v>8245</v>
      </c>
      <c r="B4101" s="21">
        <v>-14926452</v>
      </c>
    </row>
    <row r="4102" spans="1:2" x14ac:dyDescent="0.25">
      <c r="A4102" s="20" t="s">
        <v>8591</v>
      </c>
      <c r="B4102" s="21">
        <v>40752337</v>
      </c>
    </row>
    <row r="4103" spans="1:2" x14ac:dyDescent="0.25">
      <c r="A4103" s="20" t="s">
        <v>8994</v>
      </c>
      <c r="B4103" s="21">
        <v>-5110478</v>
      </c>
    </row>
    <row r="4104" spans="1:2" x14ac:dyDescent="0.25">
      <c r="A4104" s="20" t="s">
        <v>10378</v>
      </c>
      <c r="B4104" s="21">
        <v>2643689</v>
      </c>
    </row>
    <row r="4105" spans="1:2" x14ac:dyDescent="0.25">
      <c r="A4105" s="20" t="s">
        <v>6695</v>
      </c>
      <c r="B4105" s="21">
        <v>-747572</v>
      </c>
    </row>
    <row r="4106" spans="1:2" x14ac:dyDescent="0.25">
      <c r="A4106" s="20" t="s">
        <v>9378</v>
      </c>
      <c r="B4106" s="21">
        <v>-4000000</v>
      </c>
    </row>
    <row r="4107" spans="1:2" x14ac:dyDescent="0.25">
      <c r="A4107" s="20" t="s">
        <v>9760</v>
      </c>
      <c r="B4107" s="21">
        <v>-1482420</v>
      </c>
    </row>
    <row r="4108" spans="1:2" x14ac:dyDescent="0.25">
      <c r="A4108" s="20" t="s">
        <v>6219</v>
      </c>
      <c r="B4108" s="21">
        <v>0</v>
      </c>
    </row>
    <row r="4109" spans="1:2" x14ac:dyDescent="0.25">
      <c r="A4109" s="20" t="s">
        <v>8353</v>
      </c>
      <c r="B4109" s="21">
        <v>7592632</v>
      </c>
    </row>
    <row r="4110" spans="1:2" x14ac:dyDescent="0.25">
      <c r="A4110" s="20" t="s">
        <v>8557</v>
      </c>
      <c r="B4110" s="21">
        <v>-11000000</v>
      </c>
    </row>
    <row r="4111" spans="1:2" x14ac:dyDescent="0.25">
      <c r="A4111" s="20" t="s">
        <v>10452</v>
      </c>
      <c r="B4111" s="21">
        <v>-3250</v>
      </c>
    </row>
    <row r="4112" spans="1:2" x14ac:dyDescent="0.25">
      <c r="A4112" s="20" t="s">
        <v>6140</v>
      </c>
      <c r="B4112" s="21">
        <v>8031620</v>
      </c>
    </row>
    <row r="4113" spans="1:2" x14ac:dyDescent="0.25">
      <c r="A4113" s="20" t="s">
        <v>6334</v>
      </c>
      <c r="B4113" s="21">
        <v>-28834579</v>
      </c>
    </row>
    <row r="4114" spans="1:2" x14ac:dyDescent="0.25">
      <c r="A4114" s="20" t="s">
        <v>10293</v>
      </c>
      <c r="B4114" s="21">
        <v>47111</v>
      </c>
    </row>
    <row r="4115" spans="1:2" x14ac:dyDescent="0.25">
      <c r="A4115" s="20" t="s">
        <v>6696</v>
      </c>
      <c r="B4115" s="21">
        <v>3228696</v>
      </c>
    </row>
    <row r="4116" spans="1:2" x14ac:dyDescent="0.25">
      <c r="A4116" s="20" t="s">
        <v>10102</v>
      </c>
      <c r="B4116" s="21">
        <v>-800000</v>
      </c>
    </row>
    <row r="4117" spans="1:2" x14ac:dyDescent="0.25">
      <c r="A4117" s="20" t="s">
        <v>5863</v>
      </c>
      <c r="B4117" s="21">
        <v>104007640</v>
      </c>
    </row>
    <row r="4118" spans="1:2" x14ac:dyDescent="0.25">
      <c r="A4118" s="20" t="s">
        <v>5614</v>
      </c>
      <c r="B4118" s="21">
        <v>-42823835</v>
      </c>
    </row>
    <row r="4119" spans="1:2" x14ac:dyDescent="0.25">
      <c r="A4119" s="20" t="s">
        <v>8438</v>
      </c>
      <c r="B4119" s="21">
        <v>15281507</v>
      </c>
    </row>
    <row r="4120" spans="1:2" x14ac:dyDescent="0.25">
      <c r="A4120" s="20" t="s">
        <v>8839</v>
      </c>
      <c r="B4120" s="21">
        <v>76657000</v>
      </c>
    </row>
    <row r="4121" spans="1:2" x14ac:dyDescent="0.25">
      <c r="A4121" s="20" t="s">
        <v>6621</v>
      </c>
      <c r="B4121" s="21">
        <v>43625922</v>
      </c>
    </row>
    <row r="4122" spans="1:2" x14ac:dyDescent="0.25">
      <c r="A4122" s="20" t="s">
        <v>8195</v>
      </c>
      <c r="B4122" s="21">
        <v>-3385764</v>
      </c>
    </row>
    <row r="4123" spans="1:2" x14ac:dyDescent="0.25">
      <c r="A4123" s="20" t="s">
        <v>6808</v>
      </c>
      <c r="B4123" s="21">
        <v>-12946185</v>
      </c>
    </row>
    <row r="4124" spans="1:2" x14ac:dyDescent="0.25">
      <c r="A4124" s="20" t="s">
        <v>10406</v>
      </c>
      <c r="B4124" s="21">
        <v>0</v>
      </c>
    </row>
    <row r="4125" spans="1:2" x14ac:dyDescent="0.25">
      <c r="A4125" s="20" t="s">
        <v>7575</v>
      </c>
      <c r="B4125" s="21">
        <v>63930411</v>
      </c>
    </row>
    <row r="4126" spans="1:2" x14ac:dyDescent="0.25">
      <c r="A4126" s="20" t="s">
        <v>9309</v>
      </c>
      <c r="B4126" s="21">
        <v>-4086164</v>
      </c>
    </row>
    <row r="4127" spans="1:2" x14ac:dyDescent="0.25">
      <c r="A4127" s="20" t="s">
        <v>8823</v>
      </c>
      <c r="B4127" s="21">
        <v>13569248</v>
      </c>
    </row>
    <row r="4128" spans="1:2" x14ac:dyDescent="0.25">
      <c r="A4128" s="20" t="s">
        <v>6978</v>
      </c>
      <c r="B4128" s="21">
        <v>7617947</v>
      </c>
    </row>
    <row r="4129" spans="1:2" x14ac:dyDescent="0.25">
      <c r="A4129" s="20" t="s">
        <v>6512</v>
      </c>
      <c r="B4129" s="21">
        <v>-5515935</v>
      </c>
    </row>
    <row r="4130" spans="1:2" x14ac:dyDescent="0.25">
      <c r="A4130" s="20" t="s">
        <v>8939</v>
      </c>
      <c r="B4130" s="21">
        <v>-5669173</v>
      </c>
    </row>
    <row r="4131" spans="1:2" x14ac:dyDescent="0.25">
      <c r="A4131" s="20" t="s">
        <v>7610</v>
      </c>
      <c r="B4131" s="21">
        <v>28728000</v>
      </c>
    </row>
    <row r="4132" spans="1:2" x14ac:dyDescent="0.25">
      <c r="A4132" s="20" t="s">
        <v>7340</v>
      </c>
      <c r="B4132" s="21">
        <v>-27000000</v>
      </c>
    </row>
    <row r="4133" spans="1:2" x14ac:dyDescent="0.25">
      <c r="A4133" s="20" t="s">
        <v>8342</v>
      </c>
      <c r="B4133" s="21">
        <v>15972187</v>
      </c>
    </row>
    <row r="4134" spans="1:2" x14ac:dyDescent="0.25">
      <c r="A4134" s="20" t="s">
        <v>7225</v>
      </c>
      <c r="B4134" s="21">
        <v>-17287907</v>
      </c>
    </row>
    <row r="4135" spans="1:2" x14ac:dyDescent="0.25">
      <c r="A4135" s="20" t="s">
        <v>7345</v>
      </c>
      <c r="B4135" s="21">
        <v>-16702103</v>
      </c>
    </row>
    <row r="4136" spans="1:2" x14ac:dyDescent="0.25">
      <c r="A4136" s="20" t="s">
        <v>7486</v>
      </c>
      <c r="B4136" s="21">
        <v>-10016428</v>
      </c>
    </row>
    <row r="4137" spans="1:2" x14ac:dyDescent="0.25">
      <c r="A4137" s="20" t="s">
        <v>7208</v>
      </c>
      <c r="B4137" s="21">
        <v>-13870652</v>
      </c>
    </row>
    <row r="4138" spans="1:2" x14ac:dyDescent="0.25">
      <c r="A4138" s="20" t="s">
        <v>9379</v>
      </c>
      <c r="B4138" s="21">
        <v>3825820</v>
      </c>
    </row>
    <row r="4139" spans="1:2" x14ac:dyDescent="0.25">
      <c r="A4139" s="20" t="s">
        <v>10387</v>
      </c>
      <c r="B4139" s="21">
        <v>0</v>
      </c>
    </row>
    <row r="4140" spans="1:2" x14ac:dyDescent="0.25">
      <c r="A4140" s="20" t="s">
        <v>6883</v>
      </c>
      <c r="B4140" s="21">
        <v>-19346254</v>
      </c>
    </row>
    <row r="4141" spans="1:2" x14ac:dyDescent="0.25">
      <c r="A4141" s="20" t="s">
        <v>7132</v>
      </c>
      <c r="B4141" s="21">
        <v>-28935714</v>
      </c>
    </row>
    <row r="4142" spans="1:2" x14ac:dyDescent="0.25">
      <c r="A4142" s="20" t="s">
        <v>8180</v>
      </c>
      <c r="B4142" s="21">
        <v>9984868</v>
      </c>
    </row>
    <row r="4143" spans="1:2" x14ac:dyDescent="0.25">
      <c r="A4143" s="20" t="s">
        <v>7081</v>
      </c>
      <c r="B4143" s="21">
        <v>3063732</v>
      </c>
    </row>
    <row r="4144" spans="1:2" x14ac:dyDescent="0.25">
      <c r="A4144" s="20" t="s">
        <v>9456</v>
      </c>
      <c r="B4144" s="21">
        <v>-3500000</v>
      </c>
    </row>
    <row r="4145" spans="1:2" x14ac:dyDescent="0.25">
      <c r="A4145" s="20" t="s">
        <v>7154</v>
      </c>
      <c r="B4145" s="21">
        <v>22238770</v>
      </c>
    </row>
    <row r="4146" spans="1:2" x14ac:dyDescent="0.25">
      <c r="A4146" s="20" t="s">
        <v>5929</v>
      </c>
      <c r="B4146" s="21">
        <v>-89809438</v>
      </c>
    </row>
    <row r="4147" spans="1:2" x14ac:dyDescent="0.25">
      <c r="A4147" s="20" t="s">
        <v>7895</v>
      </c>
      <c r="B4147" s="21">
        <v>-16880006</v>
      </c>
    </row>
    <row r="4148" spans="1:2" x14ac:dyDescent="0.25">
      <c r="A4148" s="20" t="s">
        <v>6374</v>
      </c>
      <c r="B4148" s="21">
        <v>74769345</v>
      </c>
    </row>
    <row r="4149" spans="1:2" x14ac:dyDescent="0.25">
      <c r="A4149" s="20" t="s">
        <v>7925</v>
      </c>
      <c r="B4149" s="21">
        <v>0</v>
      </c>
    </row>
    <row r="4150" spans="1:2" x14ac:dyDescent="0.25">
      <c r="A4150" s="20" t="s">
        <v>8157</v>
      </c>
      <c r="B4150" s="21">
        <v>14106737</v>
      </c>
    </row>
    <row r="4151" spans="1:2" x14ac:dyDescent="0.25">
      <c r="A4151" s="20" t="s">
        <v>6774</v>
      </c>
      <c r="B4151" s="21">
        <v>26853450</v>
      </c>
    </row>
    <row r="4152" spans="1:2" x14ac:dyDescent="0.25">
      <c r="A4152" s="20" t="s">
        <v>9257</v>
      </c>
      <c r="B4152" s="21">
        <v>-5000000</v>
      </c>
    </row>
    <row r="4153" spans="1:2" x14ac:dyDescent="0.25">
      <c r="A4153" s="20" t="s">
        <v>8941</v>
      </c>
      <c r="B4153" s="21">
        <v>5110552</v>
      </c>
    </row>
    <row r="4154" spans="1:2" x14ac:dyDescent="0.25">
      <c r="A4154" s="20" t="s">
        <v>7419</v>
      </c>
      <c r="B4154" s="21">
        <v>7840000000000</v>
      </c>
    </row>
    <row r="4155" spans="1:2" x14ac:dyDescent="0.25">
      <c r="A4155" s="20" t="s">
        <v>6567</v>
      </c>
      <c r="B4155" s="21">
        <v>-5094254</v>
      </c>
    </row>
    <row r="4156" spans="1:2" x14ac:dyDescent="0.25">
      <c r="A4156" s="20" t="s">
        <v>7845</v>
      </c>
      <c r="B4156" s="21">
        <v>-18935723</v>
      </c>
    </row>
    <row r="4157" spans="1:2" x14ac:dyDescent="0.25">
      <c r="A4157" s="20" t="s">
        <v>8721</v>
      </c>
      <c r="B4157" s="21">
        <v>-9980652</v>
      </c>
    </row>
    <row r="4158" spans="1:2" x14ac:dyDescent="0.25">
      <c r="A4158" s="20" t="s">
        <v>9498</v>
      </c>
      <c r="B4158" s="21">
        <v>-3300000</v>
      </c>
    </row>
    <row r="4159" spans="1:2" x14ac:dyDescent="0.25">
      <c r="A4159" s="20" t="s">
        <v>7021</v>
      </c>
      <c r="B4159" s="21">
        <v>-30340253</v>
      </c>
    </row>
    <row r="4160" spans="1:2" x14ac:dyDescent="0.25">
      <c r="A4160" s="20" t="s">
        <v>9512</v>
      </c>
      <c r="B4160" s="21">
        <v>35168022</v>
      </c>
    </row>
    <row r="4161" spans="1:2" x14ac:dyDescent="0.25">
      <c r="A4161" s="20" t="s">
        <v>9381</v>
      </c>
      <c r="B4161" s="21">
        <v>3759147</v>
      </c>
    </row>
    <row r="4162" spans="1:2" x14ac:dyDescent="0.25">
      <c r="A4162" s="20" t="s">
        <v>6809</v>
      </c>
      <c r="B4162" s="21">
        <v>-8185043</v>
      </c>
    </row>
    <row r="4163" spans="1:2" x14ac:dyDescent="0.25">
      <c r="A4163" s="20" t="s">
        <v>10179</v>
      </c>
      <c r="B4163" s="21">
        <v>-366222</v>
      </c>
    </row>
    <row r="4164" spans="1:2" x14ac:dyDescent="0.25">
      <c r="A4164" s="20" t="s">
        <v>9659</v>
      </c>
      <c r="B4164" s="21">
        <v>-13884496</v>
      </c>
    </row>
    <row r="4165" spans="1:2" x14ac:dyDescent="0.25">
      <c r="A4165" s="20" t="s">
        <v>5833</v>
      </c>
      <c r="B4165" s="21">
        <v>19219978</v>
      </c>
    </row>
    <row r="4166" spans="1:2" x14ac:dyDescent="0.25">
      <c r="A4166" s="20" t="s">
        <v>8984</v>
      </c>
      <c r="B4166" s="21">
        <v>-2279629</v>
      </c>
    </row>
    <row r="4167" spans="1:2" x14ac:dyDescent="0.25">
      <c r="A4167" s="20" t="s">
        <v>6753</v>
      </c>
      <c r="B4167" s="21">
        <v>43906114</v>
      </c>
    </row>
    <row r="4168" spans="1:2" x14ac:dyDescent="0.25">
      <c r="A4168" s="20" t="s">
        <v>7996</v>
      </c>
      <c r="B4168" s="21">
        <v>79471845</v>
      </c>
    </row>
    <row r="4169" spans="1:2" x14ac:dyDescent="0.25">
      <c r="A4169" s="20" t="s">
        <v>6806</v>
      </c>
      <c r="B4169" s="21">
        <v>-11464232</v>
      </c>
    </row>
    <row r="4170" spans="1:2" x14ac:dyDescent="0.25">
      <c r="A4170" s="20" t="s">
        <v>10194</v>
      </c>
      <c r="B4170" s="21">
        <v>-500000</v>
      </c>
    </row>
    <row r="4171" spans="1:2" x14ac:dyDescent="0.25">
      <c r="A4171" s="20" t="s">
        <v>8616</v>
      </c>
      <c r="B4171" s="21">
        <v>15600000</v>
      </c>
    </row>
    <row r="4172" spans="1:2" x14ac:dyDescent="0.25">
      <c r="A4172" s="20" t="s">
        <v>8728</v>
      </c>
      <c r="B4172" s="21">
        <v>-9996393</v>
      </c>
    </row>
    <row r="4173" spans="1:2" x14ac:dyDescent="0.25">
      <c r="A4173" s="20" t="s">
        <v>6367</v>
      </c>
      <c r="B4173" s="21">
        <v>57006880</v>
      </c>
    </row>
    <row r="4174" spans="1:2" x14ac:dyDescent="0.25">
      <c r="A4174" s="20" t="s">
        <v>7867</v>
      </c>
      <c r="B4174" s="21">
        <v>-11352310</v>
      </c>
    </row>
    <row r="4175" spans="1:2" x14ac:dyDescent="0.25">
      <c r="A4175" s="20" t="s">
        <v>8874</v>
      </c>
      <c r="B4175" s="21">
        <v>-8000000</v>
      </c>
    </row>
    <row r="4176" spans="1:2" x14ac:dyDescent="0.25">
      <c r="A4176" s="20" t="s">
        <v>10050</v>
      </c>
      <c r="B4176" s="21">
        <v>0</v>
      </c>
    </row>
    <row r="4177" spans="1:2" x14ac:dyDescent="0.25">
      <c r="A4177" s="20" t="s">
        <v>7391</v>
      </c>
      <c r="B4177" s="21">
        <v>-29500737</v>
      </c>
    </row>
    <row r="4178" spans="1:2" x14ac:dyDescent="0.25">
      <c r="A4178" s="20" t="s">
        <v>10388</v>
      </c>
      <c r="B4178" s="21">
        <v>-100000</v>
      </c>
    </row>
    <row r="4179" spans="1:2" x14ac:dyDescent="0.25">
      <c r="A4179" s="20" t="s">
        <v>5792</v>
      </c>
      <c r="B4179" s="21">
        <v>3330342</v>
      </c>
    </row>
    <row r="4180" spans="1:2" x14ac:dyDescent="0.25">
      <c r="A4180" s="20" t="s">
        <v>6517</v>
      </c>
      <c r="B4180" s="21">
        <v>-8743723</v>
      </c>
    </row>
    <row r="4181" spans="1:2" x14ac:dyDescent="0.25">
      <c r="A4181" s="20" t="s">
        <v>5861</v>
      </c>
      <c r="B4181" s="21">
        <v>31174897</v>
      </c>
    </row>
    <row r="4182" spans="1:2" x14ac:dyDescent="0.25">
      <c r="A4182" s="20" t="s">
        <v>6612</v>
      </c>
      <c r="B4182" s="21">
        <v>55768056</v>
      </c>
    </row>
    <row r="4183" spans="1:2" x14ac:dyDescent="0.25">
      <c r="A4183" s="20" t="s">
        <v>8553</v>
      </c>
      <c r="B4183" s="21">
        <v>-8167174</v>
      </c>
    </row>
    <row r="4184" spans="1:2" x14ac:dyDescent="0.25">
      <c r="A4184" s="20" t="s">
        <v>8410</v>
      </c>
      <c r="B4184" s="21">
        <v>-11410555</v>
      </c>
    </row>
    <row r="4185" spans="1:2" x14ac:dyDescent="0.25">
      <c r="A4185" s="20" t="s">
        <v>10031</v>
      </c>
      <c r="B4185" s="21">
        <v>-451570</v>
      </c>
    </row>
    <row r="4186" spans="1:2" x14ac:dyDescent="0.25">
      <c r="A4186" s="20" t="s">
        <v>8631</v>
      </c>
      <c r="B4186" s="21">
        <v>-8752225</v>
      </c>
    </row>
    <row r="4187" spans="1:2" x14ac:dyDescent="0.25">
      <c r="A4187" s="20" t="s">
        <v>9228</v>
      </c>
      <c r="B4187" s="21">
        <v>4658370</v>
      </c>
    </row>
    <row r="4188" spans="1:2" x14ac:dyDescent="0.25">
      <c r="A4188" s="20" t="s">
        <v>5760</v>
      </c>
      <c r="B4188" s="21">
        <v>42618434</v>
      </c>
    </row>
    <row r="4189" spans="1:2" x14ac:dyDescent="0.25">
      <c r="A4189" s="20" t="s">
        <v>9431</v>
      </c>
      <c r="B4189" s="21">
        <v>-4000000</v>
      </c>
    </row>
    <row r="4190" spans="1:2" x14ac:dyDescent="0.25">
      <c r="A4190" s="20" t="s">
        <v>8379</v>
      </c>
      <c r="B4190" s="21">
        <v>4738570</v>
      </c>
    </row>
    <row r="4191" spans="1:2" x14ac:dyDescent="0.25">
      <c r="A4191" s="20" t="s">
        <v>10062</v>
      </c>
      <c r="B4191" s="21">
        <v>-1000000</v>
      </c>
    </row>
    <row r="4192" spans="1:2" x14ac:dyDescent="0.25">
      <c r="A4192" s="20" t="s">
        <v>6413</v>
      </c>
      <c r="B4192" s="21">
        <v>-18774204</v>
      </c>
    </row>
    <row r="4193" spans="1:2" x14ac:dyDescent="0.25">
      <c r="A4193" s="20" t="s">
        <v>6655</v>
      </c>
      <c r="B4193" s="21">
        <v>-27699111</v>
      </c>
    </row>
    <row r="4194" spans="1:2" x14ac:dyDescent="0.25">
      <c r="A4194" s="20" t="s">
        <v>6977</v>
      </c>
      <c r="B4194" s="21">
        <v>-2480678</v>
      </c>
    </row>
    <row r="4195" spans="1:2" x14ac:dyDescent="0.25">
      <c r="A4195" s="20" t="s">
        <v>8948</v>
      </c>
      <c r="B4195" s="21">
        <v>33158000</v>
      </c>
    </row>
    <row r="4196" spans="1:2" x14ac:dyDescent="0.25">
      <c r="A4196" s="20" t="s">
        <v>6003</v>
      </c>
      <c r="B4196" s="21">
        <v>17226474</v>
      </c>
    </row>
    <row r="4197" spans="1:2" x14ac:dyDescent="0.25">
      <c r="A4197" s="20" t="s">
        <v>9442</v>
      </c>
      <c r="B4197" s="21">
        <v>-744000</v>
      </c>
    </row>
    <row r="4198" spans="1:2" x14ac:dyDescent="0.25">
      <c r="A4198" s="20" t="s">
        <v>8187</v>
      </c>
      <c r="B4198" s="21">
        <v>-2298120</v>
      </c>
    </row>
    <row r="4199" spans="1:2" x14ac:dyDescent="0.25">
      <c r="A4199" s="20" t="s">
        <v>6409</v>
      </c>
      <c r="B4199" s="21">
        <v>-23948874</v>
      </c>
    </row>
    <row r="4200" spans="1:2" x14ac:dyDescent="0.25">
      <c r="A4200" s="20" t="s">
        <v>8179</v>
      </c>
      <c r="B4200" s="21">
        <v>6383298</v>
      </c>
    </row>
    <row r="4201" spans="1:2" x14ac:dyDescent="0.25">
      <c r="A4201" s="20" t="s">
        <v>8858</v>
      </c>
      <c r="B4201" s="21">
        <v>0</v>
      </c>
    </row>
    <row r="4202" spans="1:2" x14ac:dyDescent="0.25">
      <c r="A4202" s="20" t="s">
        <v>9201</v>
      </c>
      <c r="B4202" s="21">
        <v>18531390</v>
      </c>
    </row>
    <row r="4203" spans="1:2" x14ac:dyDescent="0.25">
      <c r="A4203" s="20" t="s">
        <v>6653</v>
      </c>
      <c r="B4203" s="21">
        <v>-25280070</v>
      </c>
    </row>
    <row r="4204" spans="1:2" x14ac:dyDescent="0.25">
      <c r="A4204" s="20" t="s">
        <v>10052</v>
      </c>
      <c r="B4204" s="21">
        <v>0</v>
      </c>
    </row>
    <row r="4205" spans="1:2" x14ac:dyDescent="0.25">
      <c r="A4205" s="20" t="s">
        <v>5633</v>
      </c>
      <c r="B4205" s="21">
        <v>-164334574</v>
      </c>
    </row>
    <row r="4206" spans="1:2" x14ac:dyDescent="0.25">
      <c r="A4206" s="20" t="s">
        <v>7509</v>
      </c>
      <c r="B4206" s="21">
        <v>1233577291937761</v>
      </c>
    </row>
    <row r="4207" spans="1:2" x14ac:dyDescent="0.25">
      <c r="A4207" s="20" t="s">
        <v>8462</v>
      </c>
      <c r="B4207" s="21">
        <v>-12000000</v>
      </c>
    </row>
    <row r="4208" spans="1:2" x14ac:dyDescent="0.25">
      <c r="A4208" s="20" t="s">
        <v>6035</v>
      </c>
      <c r="B4208" s="21">
        <v>-62406609</v>
      </c>
    </row>
    <row r="4209" spans="1:2" x14ac:dyDescent="0.25">
      <c r="A4209" s="20" t="s">
        <v>7497</v>
      </c>
      <c r="B4209" s="21">
        <v>0</v>
      </c>
    </row>
    <row r="4210" spans="1:2" x14ac:dyDescent="0.25">
      <c r="A4210" s="20" t="s">
        <v>6764</v>
      </c>
      <c r="B4210" s="21">
        <v>13082743</v>
      </c>
    </row>
    <row r="4211" spans="1:2" x14ac:dyDescent="0.25">
      <c r="A4211" s="20" t="s">
        <v>7195</v>
      </c>
      <c r="B4211" s="21">
        <v>28165882</v>
      </c>
    </row>
    <row r="4212" spans="1:2" x14ac:dyDescent="0.25">
      <c r="A4212" s="20" t="s">
        <v>6254</v>
      </c>
      <c r="B4212" s="21">
        <v>31217900</v>
      </c>
    </row>
    <row r="4213" spans="1:2" x14ac:dyDescent="0.25">
      <c r="A4213" s="20" t="s">
        <v>7136</v>
      </c>
      <c r="B4213" s="21">
        <v>44787599</v>
      </c>
    </row>
    <row r="4214" spans="1:2" x14ac:dyDescent="0.25">
      <c r="A4214" s="20" t="s">
        <v>7994</v>
      </c>
      <c r="B4214" s="21">
        <v>-18000000</v>
      </c>
    </row>
    <row r="4215" spans="1:2" x14ac:dyDescent="0.25">
      <c r="A4215" s="20" t="s">
        <v>7567</v>
      </c>
      <c r="B4215" s="21">
        <v>-27330724</v>
      </c>
    </row>
    <row r="4216" spans="1:2" x14ac:dyDescent="0.25">
      <c r="A4216" s="20" t="s">
        <v>5816</v>
      </c>
      <c r="B4216" s="21">
        <v>-625893</v>
      </c>
    </row>
    <row r="4217" spans="1:2" x14ac:dyDescent="0.25">
      <c r="A4217" s="20" t="s">
        <v>8153</v>
      </c>
      <c r="B4217" s="21">
        <v>14857814</v>
      </c>
    </row>
    <row r="4218" spans="1:2" x14ac:dyDescent="0.25">
      <c r="A4218" s="20" t="s">
        <v>6611</v>
      </c>
      <c r="B4218" s="21">
        <v>55149435</v>
      </c>
    </row>
    <row r="4219" spans="1:2" x14ac:dyDescent="0.25">
      <c r="A4219" s="20" t="s">
        <v>7124</v>
      </c>
      <c r="B4219" s="21">
        <v>71244774</v>
      </c>
    </row>
    <row r="4220" spans="1:2" x14ac:dyDescent="0.25">
      <c r="A4220" s="20" t="s">
        <v>8399</v>
      </c>
      <c r="B4220" s="21">
        <v>0</v>
      </c>
    </row>
    <row r="4221" spans="1:2" x14ac:dyDescent="0.25">
      <c r="A4221" s="20" t="s">
        <v>6654</v>
      </c>
      <c r="B4221" s="21">
        <v>-25622273</v>
      </c>
    </row>
    <row r="4222" spans="1:2" x14ac:dyDescent="0.25">
      <c r="A4222" s="20" t="s">
        <v>7246</v>
      </c>
      <c r="B4222" s="21">
        <v>-59331829</v>
      </c>
    </row>
    <row r="4223" spans="1:2" x14ac:dyDescent="0.25">
      <c r="A4223" s="20" t="s">
        <v>10255</v>
      </c>
      <c r="B4223" s="21">
        <v>8115878</v>
      </c>
    </row>
    <row r="4224" spans="1:2" x14ac:dyDescent="0.25">
      <c r="A4224" s="20" t="s">
        <v>6718</v>
      </c>
      <c r="B4224" s="21">
        <v>123947053</v>
      </c>
    </row>
    <row r="4225" spans="1:2" x14ac:dyDescent="0.25">
      <c r="A4225" s="20" t="s">
        <v>7839</v>
      </c>
      <c r="B4225" s="21">
        <v>-99275</v>
      </c>
    </row>
    <row r="4226" spans="1:2" x14ac:dyDescent="0.25">
      <c r="A4226" s="20" t="s">
        <v>9133</v>
      </c>
      <c r="B4226" s="21">
        <v>-188094481</v>
      </c>
    </row>
    <row r="4227" spans="1:2" x14ac:dyDescent="0.25">
      <c r="A4227" s="20" t="s">
        <v>10437</v>
      </c>
      <c r="B4227" s="21">
        <v>177467</v>
      </c>
    </row>
    <row r="4228" spans="1:2" x14ac:dyDescent="0.25">
      <c r="A4228" s="20" t="s">
        <v>7059</v>
      </c>
      <c r="B4228" s="21">
        <v>682273</v>
      </c>
    </row>
    <row r="4229" spans="1:2" x14ac:dyDescent="0.25">
      <c r="A4229" s="20" t="s">
        <v>8774</v>
      </c>
      <c r="B4229" s="21">
        <v>62519230</v>
      </c>
    </row>
    <row r="4230" spans="1:2" x14ac:dyDescent="0.25">
      <c r="A4230" s="20" t="s">
        <v>8584</v>
      </c>
      <c r="B4230" s="21">
        <v>68845130</v>
      </c>
    </row>
    <row r="4231" spans="1:2" x14ac:dyDescent="0.25">
      <c r="A4231" s="20" t="s">
        <v>9519</v>
      </c>
      <c r="B4231" s="21">
        <v>61423650</v>
      </c>
    </row>
    <row r="4232" spans="1:2" x14ac:dyDescent="0.25">
      <c r="A4232" s="20" t="s">
        <v>8481</v>
      </c>
      <c r="B4232" s="21">
        <v>-12000000</v>
      </c>
    </row>
    <row r="4233" spans="1:2" x14ac:dyDescent="0.25">
      <c r="A4233" s="20" t="s">
        <v>6384</v>
      </c>
      <c r="B4233" s="21">
        <v>107586036</v>
      </c>
    </row>
    <row r="4234" spans="1:2" x14ac:dyDescent="0.25">
      <c r="A4234" s="20" t="s">
        <v>8126</v>
      </c>
      <c r="B4234" s="21">
        <v>46637947</v>
      </c>
    </row>
    <row r="4235" spans="1:2" x14ac:dyDescent="0.25">
      <c r="A4235" s="20" t="s">
        <v>7087</v>
      </c>
      <c r="B4235" s="21">
        <v>-13363463</v>
      </c>
    </row>
    <row r="4236" spans="1:2" x14ac:dyDescent="0.25">
      <c r="A4236" s="20" t="s">
        <v>7791</v>
      </c>
      <c r="B4236" s="21">
        <v>-17012353</v>
      </c>
    </row>
    <row r="4237" spans="1:2" x14ac:dyDescent="0.25">
      <c r="A4237" s="20" t="s">
        <v>10078</v>
      </c>
      <c r="B4237" s="21">
        <v>-518814</v>
      </c>
    </row>
    <row r="4238" spans="1:2" x14ac:dyDescent="0.25">
      <c r="A4238" s="20" t="s">
        <v>10169</v>
      </c>
      <c r="B4238" s="21">
        <v>611615</v>
      </c>
    </row>
    <row r="4239" spans="1:2" x14ac:dyDescent="0.25">
      <c r="A4239" s="20" t="s">
        <v>7660</v>
      </c>
      <c r="B4239" s="21">
        <v>-3242913</v>
      </c>
    </row>
    <row r="4240" spans="1:2" x14ac:dyDescent="0.25">
      <c r="A4240" s="20" t="s">
        <v>9965</v>
      </c>
      <c r="B4240" s="21">
        <v>3005123</v>
      </c>
    </row>
    <row r="4241" spans="1:2" x14ac:dyDescent="0.25">
      <c r="A4241" s="20" t="s">
        <v>7970</v>
      </c>
      <c r="B4241" s="21">
        <v>-13564917</v>
      </c>
    </row>
    <row r="4242" spans="1:2" x14ac:dyDescent="0.25">
      <c r="A4242" s="20" t="s">
        <v>6777</v>
      </c>
      <c r="B4242" s="21">
        <v>5856732</v>
      </c>
    </row>
    <row r="4243" spans="1:2" x14ac:dyDescent="0.25">
      <c r="A4243" s="20" t="s">
        <v>7381</v>
      </c>
      <c r="B4243" s="21">
        <v>-9994022</v>
      </c>
    </row>
    <row r="4244" spans="1:2" x14ac:dyDescent="0.25">
      <c r="A4244" s="20" t="s">
        <v>7065</v>
      </c>
      <c r="B4244" s="21">
        <v>2180954</v>
      </c>
    </row>
    <row r="4245" spans="1:2" x14ac:dyDescent="0.25">
      <c r="A4245" s="20" t="s">
        <v>9388</v>
      </c>
      <c r="B4245" s="21">
        <v>-4286998</v>
      </c>
    </row>
    <row r="4246" spans="1:2" x14ac:dyDescent="0.25">
      <c r="A4246" s="20" t="s">
        <v>6811</v>
      </c>
      <c r="B4246" s="21">
        <v>-14882502</v>
      </c>
    </row>
    <row r="4247" spans="1:2" x14ac:dyDescent="0.25">
      <c r="A4247" s="20" t="s">
        <v>8665</v>
      </c>
      <c r="B4247" s="21">
        <v>-526618</v>
      </c>
    </row>
    <row r="4248" spans="1:2" x14ac:dyDescent="0.25">
      <c r="A4248" s="20" t="s">
        <v>8729</v>
      </c>
      <c r="B4248" s="21">
        <v>0</v>
      </c>
    </row>
    <row r="4249" spans="1:2" x14ac:dyDescent="0.25">
      <c r="A4249" s="20" t="s">
        <v>6316</v>
      </c>
      <c r="B4249" s="21">
        <v>-6072524</v>
      </c>
    </row>
    <row r="4250" spans="1:2" x14ac:dyDescent="0.25">
      <c r="A4250" s="20" t="s">
        <v>8168</v>
      </c>
      <c r="B4250" s="21">
        <v>11454968</v>
      </c>
    </row>
    <row r="4251" spans="1:2" x14ac:dyDescent="0.25">
      <c r="A4251" s="20" t="s">
        <v>7211</v>
      </c>
      <c r="B4251" s="21">
        <v>-11032429</v>
      </c>
    </row>
    <row r="4252" spans="1:2" x14ac:dyDescent="0.25">
      <c r="A4252" s="20" t="s">
        <v>6510</v>
      </c>
      <c r="B4252" s="21">
        <v>-5262941</v>
      </c>
    </row>
    <row r="4253" spans="1:2" x14ac:dyDescent="0.25">
      <c r="A4253" s="20" t="s">
        <v>9054</v>
      </c>
      <c r="B4253" s="21">
        <v>16000000000000</v>
      </c>
    </row>
    <row r="4254" spans="1:2" x14ac:dyDescent="0.25">
      <c r="A4254" s="20" t="s">
        <v>9181</v>
      </c>
      <c r="B4254" s="21">
        <v>-5000000</v>
      </c>
    </row>
    <row r="4255" spans="1:2" x14ac:dyDescent="0.25">
      <c r="A4255" s="20" t="s">
        <v>8241</v>
      </c>
      <c r="B4255" s="21">
        <v>502028</v>
      </c>
    </row>
    <row r="4256" spans="1:2" x14ac:dyDescent="0.25">
      <c r="A4256" s="20" t="s">
        <v>6665</v>
      </c>
      <c r="B4256" s="21">
        <v>0</v>
      </c>
    </row>
    <row r="4257" spans="1:2" x14ac:dyDescent="0.25">
      <c r="A4257" s="20" t="s">
        <v>5720</v>
      </c>
      <c r="B4257" s="21">
        <v>48635922</v>
      </c>
    </row>
    <row r="4258" spans="1:2" x14ac:dyDescent="0.25">
      <c r="A4258" s="20" t="s">
        <v>10436</v>
      </c>
      <c r="B4258" s="21">
        <v>-17350</v>
      </c>
    </row>
    <row r="4259" spans="1:2" x14ac:dyDescent="0.25">
      <c r="A4259" s="20" t="s">
        <v>6354</v>
      </c>
      <c r="B4259" s="21">
        <v>0</v>
      </c>
    </row>
    <row r="4260" spans="1:2" x14ac:dyDescent="0.25">
      <c r="A4260" s="20" t="s">
        <v>7338</v>
      </c>
      <c r="B4260" s="21">
        <v>-5500000</v>
      </c>
    </row>
    <row r="4261" spans="1:2" x14ac:dyDescent="0.25">
      <c r="A4261" s="20" t="s">
        <v>6485</v>
      </c>
      <c r="B4261" s="21">
        <v>75888270</v>
      </c>
    </row>
    <row r="4262" spans="1:2" x14ac:dyDescent="0.25">
      <c r="A4262" s="20" t="s">
        <v>9669</v>
      </c>
      <c r="B4262" s="21">
        <v>-2500000</v>
      </c>
    </row>
    <row r="4263" spans="1:2" x14ac:dyDescent="0.25">
      <c r="A4263" s="20" t="s">
        <v>6921</v>
      </c>
      <c r="B4263" s="21">
        <v>-3962246</v>
      </c>
    </row>
    <row r="4264" spans="1:2" x14ac:dyDescent="0.25">
      <c r="A4264" s="20" t="s">
        <v>6639</v>
      </c>
      <c r="B4264" s="21">
        <v>1815748</v>
      </c>
    </row>
    <row r="4265" spans="1:2" x14ac:dyDescent="0.25">
      <c r="A4265" s="20" t="s">
        <v>5872</v>
      </c>
      <c r="B4265" s="21">
        <v>-44197339</v>
      </c>
    </row>
    <row r="4266" spans="1:2" x14ac:dyDescent="0.25">
      <c r="A4266" s="20" t="s">
        <v>7514</v>
      </c>
      <c r="B4266" s="21">
        <v>-24943308</v>
      </c>
    </row>
    <row r="4267" spans="1:2" x14ac:dyDescent="0.25">
      <c r="A4267" s="20" t="s">
        <v>9180</v>
      </c>
      <c r="B4267" s="21">
        <v>31000000</v>
      </c>
    </row>
    <row r="4268" spans="1:2" x14ac:dyDescent="0.25">
      <c r="A4268" s="20" t="s">
        <v>6064</v>
      </c>
      <c r="B4268" s="21">
        <v>59006721</v>
      </c>
    </row>
    <row r="4269" spans="1:2" x14ac:dyDescent="0.25">
      <c r="A4269" s="20" t="s">
        <v>8216</v>
      </c>
      <c r="B4269" s="21">
        <v>-8590794</v>
      </c>
    </row>
    <row r="4270" spans="1:2" x14ac:dyDescent="0.25">
      <c r="A4270" s="20" t="s">
        <v>8906</v>
      </c>
      <c r="B4270" s="21">
        <v>-8000000</v>
      </c>
    </row>
    <row r="4271" spans="1:2" x14ac:dyDescent="0.25">
      <c r="A4271" s="20" t="s">
        <v>7604</v>
      </c>
      <c r="B4271" s="21">
        <v>55597042</v>
      </c>
    </row>
    <row r="4272" spans="1:2" x14ac:dyDescent="0.25">
      <c r="A4272" s="20" t="s">
        <v>8063</v>
      </c>
      <c r="B4272" s="21">
        <v>21300107</v>
      </c>
    </row>
    <row r="4273" spans="1:2" x14ac:dyDescent="0.25">
      <c r="A4273" s="20" t="s">
        <v>8818</v>
      </c>
      <c r="B4273" s="21">
        <v>20700000</v>
      </c>
    </row>
    <row r="4274" spans="1:2" x14ac:dyDescent="0.25">
      <c r="A4274" s="20" t="s">
        <v>7288</v>
      </c>
      <c r="B4274" s="21">
        <v>31353636</v>
      </c>
    </row>
    <row r="4275" spans="1:2" x14ac:dyDescent="0.25">
      <c r="A4275" s="20" t="s">
        <v>7276</v>
      </c>
      <c r="B4275" s="21">
        <v>76491683</v>
      </c>
    </row>
    <row r="4276" spans="1:2" x14ac:dyDescent="0.25">
      <c r="A4276" s="20" t="s">
        <v>7485</v>
      </c>
      <c r="B4276" s="21">
        <v>9427926</v>
      </c>
    </row>
    <row r="4277" spans="1:2" x14ac:dyDescent="0.25">
      <c r="A4277" s="20" t="s">
        <v>9383</v>
      </c>
      <c r="B4277" s="21">
        <v>2525762</v>
      </c>
    </row>
    <row r="4278" spans="1:2" x14ac:dyDescent="0.25">
      <c r="A4278" s="20" t="s">
        <v>8765</v>
      </c>
      <c r="B4278" s="21">
        <v>-6428265</v>
      </c>
    </row>
    <row r="4279" spans="1:2" x14ac:dyDescent="0.25">
      <c r="A4279" s="20" t="s">
        <v>5951</v>
      </c>
      <c r="B4279" s="21">
        <v>-37407175</v>
      </c>
    </row>
    <row r="4280" spans="1:2" x14ac:dyDescent="0.25">
      <c r="A4280" s="20" t="s">
        <v>7182</v>
      </c>
      <c r="B4280" s="21">
        <v>11122105</v>
      </c>
    </row>
    <row r="4281" spans="1:2" x14ac:dyDescent="0.25">
      <c r="A4281" s="20" t="s">
        <v>5919</v>
      </c>
      <c r="B4281" s="21">
        <v>-6644564</v>
      </c>
    </row>
    <row r="4282" spans="1:2" x14ac:dyDescent="0.25">
      <c r="A4282" s="20" t="s">
        <v>9876</v>
      </c>
      <c r="B4282" s="21">
        <v>-1407638</v>
      </c>
    </row>
    <row r="4283" spans="1:2" x14ac:dyDescent="0.25">
      <c r="A4283" s="20" t="s">
        <v>7975</v>
      </c>
      <c r="B4283" s="21">
        <v>-17323302</v>
      </c>
    </row>
    <row r="4284" spans="1:2" x14ac:dyDescent="0.25">
      <c r="A4284" s="20" t="s">
        <v>6191</v>
      </c>
      <c r="B4284" s="21">
        <v>79225854</v>
      </c>
    </row>
    <row r="4285" spans="1:2" x14ac:dyDescent="0.25">
      <c r="A4285" s="20" t="s">
        <v>7603</v>
      </c>
      <c r="B4285" s="21">
        <v>122833357</v>
      </c>
    </row>
    <row r="4286" spans="1:2" x14ac:dyDescent="0.25">
      <c r="A4286" s="20" t="s">
        <v>8783</v>
      </c>
      <c r="B4286" s="21">
        <v>6610326</v>
      </c>
    </row>
    <row r="4287" spans="1:2" x14ac:dyDescent="0.25">
      <c r="A4287" s="20" t="s">
        <v>6554</v>
      </c>
      <c r="B4287" s="21">
        <v>-39600000</v>
      </c>
    </row>
    <row r="4288" spans="1:2" x14ac:dyDescent="0.25">
      <c r="A4288" s="20" t="s">
        <v>6264</v>
      </c>
      <c r="B4288" s="21">
        <v>20687587</v>
      </c>
    </row>
    <row r="4289" spans="1:2" x14ac:dyDescent="0.25">
      <c r="A4289" s="20" t="s">
        <v>6167</v>
      </c>
      <c r="B4289" s="21">
        <v>3069884</v>
      </c>
    </row>
    <row r="4290" spans="1:2" x14ac:dyDescent="0.25">
      <c r="A4290" s="20" t="s">
        <v>6271</v>
      </c>
      <c r="B4290" s="21">
        <v>30341670</v>
      </c>
    </row>
    <row r="4291" spans="1:2" x14ac:dyDescent="0.25">
      <c r="A4291" s="20" t="s">
        <v>8327</v>
      </c>
      <c r="B4291" s="21">
        <v>-7913655</v>
      </c>
    </row>
    <row r="4292" spans="1:2" x14ac:dyDescent="0.25">
      <c r="A4292" s="20" t="s">
        <v>8629</v>
      </c>
      <c r="B4292" s="21">
        <v>23071558</v>
      </c>
    </row>
    <row r="4293" spans="1:2" x14ac:dyDescent="0.25">
      <c r="A4293" s="20" t="s">
        <v>9941</v>
      </c>
      <c r="B4293" s="21">
        <v>-3624277</v>
      </c>
    </row>
    <row r="4294" spans="1:2" x14ac:dyDescent="0.25">
      <c r="A4294" s="20" t="s">
        <v>9463</v>
      </c>
      <c r="B4294" s="21">
        <v>18167424</v>
      </c>
    </row>
    <row r="4295" spans="1:2" x14ac:dyDescent="0.25">
      <c r="A4295" s="20" t="s">
        <v>8533</v>
      </c>
      <c r="B4295" s="21">
        <v>26766350</v>
      </c>
    </row>
    <row r="4296" spans="1:2" x14ac:dyDescent="0.25">
      <c r="A4296" s="20" t="s">
        <v>6055</v>
      </c>
      <c r="B4296" s="21">
        <v>248505540</v>
      </c>
    </row>
    <row r="4297" spans="1:2" x14ac:dyDescent="0.25">
      <c r="A4297" s="20" t="s">
        <v>5897</v>
      </c>
      <c r="B4297" s="21">
        <v>-31770880</v>
      </c>
    </row>
    <row r="4298" spans="1:2" x14ac:dyDescent="0.25">
      <c r="A4298" s="20" t="s">
        <v>8889</v>
      </c>
      <c r="B4298" s="21">
        <v>-5813617</v>
      </c>
    </row>
    <row r="4299" spans="1:2" x14ac:dyDescent="0.25">
      <c r="A4299" s="20" t="s">
        <v>9476</v>
      </c>
      <c r="B4299" s="21">
        <v>0</v>
      </c>
    </row>
    <row r="4300" spans="1:2" x14ac:dyDescent="0.25">
      <c r="A4300" s="20" t="s">
        <v>6310</v>
      </c>
      <c r="B4300" s="21">
        <v>-23720770</v>
      </c>
    </row>
    <row r="4301" spans="1:2" x14ac:dyDescent="0.25">
      <c r="A4301" s="20" t="s">
        <v>9994</v>
      </c>
      <c r="B4301" s="21">
        <v>4997134</v>
      </c>
    </row>
    <row r="4302" spans="1:2" x14ac:dyDescent="0.25">
      <c r="A4302" s="20" t="s">
        <v>6799</v>
      </c>
      <c r="B4302" s="21">
        <v>7055248</v>
      </c>
    </row>
    <row r="4303" spans="1:2" x14ac:dyDescent="0.25">
      <c r="A4303" s="20" t="s">
        <v>6281</v>
      </c>
      <c r="B4303" s="21">
        <v>11112916</v>
      </c>
    </row>
    <row r="4304" spans="1:2" x14ac:dyDescent="0.25">
      <c r="A4304" s="20" t="s">
        <v>8344</v>
      </c>
      <c r="B4304" s="21">
        <v>37257433</v>
      </c>
    </row>
    <row r="4305" spans="1:2" x14ac:dyDescent="0.25">
      <c r="A4305" s="20" t="s">
        <v>7462</v>
      </c>
      <c r="B4305" s="21">
        <v>3341469</v>
      </c>
    </row>
    <row r="4306" spans="1:2" x14ac:dyDescent="0.25">
      <c r="A4306" s="20" t="s">
        <v>7875</v>
      </c>
      <c r="B4306" s="21">
        <v>-19000000</v>
      </c>
    </row>
    <row r="4307" spans="1:2" x14ac:dyDescent="0.25">
      <c r="A4307" s="20" t="s">
        <v>7014</v>
      </c>
      <c r="B4307" s="21">
        <v>-23594175</v>
      </c>
    </row>
    <row r="4308" spans="1:2" x14ac:dyDescent="0.25">
      <c r="A4308" s="20" t="s">
        <v>6144</v>
      </c>
      <c r="B4308" s="21">
        <v>-29067628</v>
      </c>
    </row>
    <row r="4309" spans="1:2" x14ac:dyDescent="0.25">
      <c r="A4309" s="20" t="s">
        <v>10410</v>
      </c>
      <c r="B4309" s="21">
        <v>-4000000</v>
      </c>
    </row>
    <row r="4310" spans="1:2" x14ac:dyDescent="0.25">
      <c r="A4310" s="20" t="s">
        <v>7676</v>
      </c>
      <c r="B4310" s="21">
        <v>111727000</v>
      </c>
    </row>
    <row r="4311" spans="1:2" x14ac:dyDescent="0.25">
      <c r="A4311" s="20" t="s">
        <v>6111</v>
      </c>
      <c r="B4311" s="21">
        <v>108132370</v>
      </c>
    </row>
    <row r="4312" spans="1:2" x14ac:dyDescent="0.25">
      <c r="A4312" s="20" t="s">
        <v>8894</v>
      </c>
      <c r="B4312" s="21">
        <v>-7663544</v>
      </c>
    </row>
    <row r="4313" spans="1:2" x14ac:dyDescent="0.25">
      <c r="A4313" s="20" t="s">
        <v>10165</v>
      </c>
      <c r="B4313" s="21">
        <v>750798</v>
      </c>
    </row>
    <row r="4314" spans="1:2" x14ac:dyDescent="0.25">
      <c r="A4314" s="20" t="s">
        <v>10125</v>
      </c>
      <c r="B4314" s="21">
        <v>-1000000</v>
      </c>
    </row>
    <row r="4315" spans="1:2" x14ac:dyDescent="0.25">
      <c r="A4315" s="20" t="s">
        <v>7333</v>
      </c>
      <c r="B4315" s="21">
        <v>44087387</v>
      </c>
    </row>
    <row r="4316" spans="1:2" x14ac:dyDescent="0.25">
      <c r="A4316" s="20" t="s">
        <v>7440</v>
      </c>
      <c r="B4316" s="21">
        <v>14008741</v>
      </c>
    </row>
    <row r="4317" spans="1:2" x14ac:dyDescent="0.25">
      <c r="A4317" s="20" t="s">
        <v>7460</v>
      </c>
      <c r="B4317" s="21">
        <v>30538669</v>
      </c>
    </row>
    <row r="4318" spans="1:2" x14ac:dyDescent="0.25">
      <c r="A4318" s="20" t="s">
        <v>6713</v>
      </c>
      <c r="B4318" s="21">
        <v>253501675</v>
      </c>
    </row>
    <row r="4319" spans="1:2" x14ac:dyDescent="0.25">
      <c r="A4319" s="20" t="s">
        <v>6773</v>
      </c>
      <c r="B4319" s="21">
        <v>4806295</v>
      </c>
    </row>
    <row r="4320" spans="1:2" x14ac:dyDescent="0.25">
      <c r="A4320" s="20" t="s">
        <v>9998</v>
      </c>
      <c r="B4320" s="21">
        <v>5283379</v>
      </c>
    </row>
    <row r="4321" spans="1:2" x14ac:dyDescent="0.25">
      <c r="A4321" s="20" t="s">
        <v>8143</v>
      </c>
      <c r="B4321" s="21">
        <v>20007180</v>
      </c>
    </row>
    <row r="4322" spans="1:2" x14ac:dyDescent="0.25">
      <c r="A4322" s="20" t="s">
        <v>10184</v>
      </c>
      <c r="B4322" s="21">
        <v>-486866</v>
      </c>
    </row>
    <row r="4323" spans="1:2" x14ac:dyDescent="0.25">
      <c r="A4323" s="20" t="s">
        <v>9973</v>
      </c>
      <c r="B4323" s="21">
        <v>-1100000</v>
      </c>
    </row>
    <row r="4324" spans="1:2" x14ac:dyDescent="0.25">
      <c r="A4324" s="20" t="s">
        <v>5805</v>
      </c>
      <c r="B4324" s="21">
        <v>-33982216</v>
      </c>
    </row>
    <row r="4325" spans="1:2" x14ac:dyDescent="0.25">
      <c r="A4325" s="20" t="s">
        <v>5801</v>
      </c>
      <c r="B4325" s="21">
        <v>32614158</v>
      </c>
    </row>
    <row r="4326" spans="1:2" x14ac:dyDescent="0.25">
      <c r="A4326" s="20" t="s">
        <v>6729</v>
      </c>
      <c r="B4326" s="21">
        <v>56917897</v>
      </c>
    </row>
    <row r="4327" spans="1:2" x14ac:dyDescent="0.25">
      <c r="A4327" s="20" t="s">
        <v>6320</v>
      </c>
      <c r="B4327" s="21">
        <v>-28329069</v>
      </c>
    </row>
    <row r="4328" spans="1:2" x14ac:dyDescent="0.25">
      <c r="A4328" s="20" t="s">
        <v>8247</v>
      </c>
      <c r="B4328" s="21">
        <v>-14971130</v>
      </c>
    </row>
    <row r="4329" spans="1:2" x14ac:dyDescent="0.25">
      <c r="A4329" s="20" t="s">
        <v>5646</v>
      </c>
      <c r="B4329" s="21">
        <v>-86856188</v>
      </c>
    </row>
    <row r="4330" spans="1:2" x14ac:dyDescent="0.25">
      <c r="A4330" s="20" t="s">
        <v>10203</v>
      </c>
      <c r="B4330" s="21">
        <v>0</v>
      </c>
    </row>
    <row r="4331" spans="1:2" x14ac:dyDescent="0.25">
      <c r="A4331" s="20" t="s">
        <v>8842</v>
      </c>
      <c r="B4331" s="21">
        <v>155014286</v>
      </c>
    </row>
    <row r="4332" spans="1:2" x14ac:dyDescent="0.25">
      <c r="A4332" s="20" t="s">
        <v>5862</v>
      </c>
      <c r="B4332" s="21">
        <v>200000</v>
      </c>
    </row>
    <row r="4333" spans="1:2" x14ac:dyDescent="0.25">
      <c r="A4333" s="20" t="s">
        <v>6630</v>
      </c>
      <c r="B4333" s="21">
        <v>12362581</v>
      </c>
    </row>
    <row r="4334" spans="1:2" x14ac:dyDescent="0.25">
      <c r="A4334" s="20" t="s">
        <v>10035</v>
      </c>
      <c r="B4334" s="21">
        <v>-987004</v>
      </c>
    </row>
    <row r="4335" spans="1:2" x14ac:dyDescent="0.25">
      <c r="A4335" s="20" t="s">
        <v>9652</v>
      </c>
      <c r="B4335" s="21">
        <v>4351969</v>
      </c>
    </row>
    <row r="4336" spans="1:2" x14ac:dyDescent="0.25">
      <c r="A4336" s="20" t="s">
        <v>5884</v>
      </c>
      <c r="B4336" s="21">
        <v>-18851301</v>
      </c>
    </row>
    <row r="4337" spans="1:2" x14ac:dyDescent="0.25">
      <c r="A4337" s="20" t="s">
        <v>6339</v>
      </c>
      <c r="B4337" s="21">
        <v>-40218121</v>
      </c>
    </row>
    <row r="4338" spans="1:2" x14ac:dyDescent="0.25">
      <c r="A4338" s="20" t="s">
        <v>6122</v>
      </c>
      <c r="B4338" s="21">
        <v>88495848</v>
      </c>
    </row>
    <row r="4339" spans="1:2" x14ac:dyDescent="0.25">
      <c r="A4339" s="20" t="s">
        <v>7128</v>
      </c>
      <c r="B4339" s="21">
        <v>55416609</v>
      </c>
    </row>
    <row r="4340" spans="1:2" x14ac:dyDescent="0.25">
      <c r="A4340" s="20" t="s">
        <v>7311</v>
      </c>
      <c r="B4340" s="21">
        <v>-3731172</v>
      </c>
    </row>
    <row r="4341" spans="1:2" x14ac:dyDescent="0.25">
      <c r="A4341" s="20" t="s">
        <v>8274</v>
      </c>
      <c r="B4341" s="21">
        <v>32800000</v>
      </c>
    </row>
    <row r="4342" spans="1:2" x14ac:dyDescent="0.25">
      <c r="A4342" s="20" t="s">
        <v>9798</v>
      </c>
      <c r="B4342" s="21">
        <v>-1500000</v>
      </c>
    </row>
    <row r="4343" spans="1:2" x14ac:dyDescent="0.25">
      <c r="A4343" s="20" t="s">
        <v>9853</v>
      </c>
      <c r="B4343" s="21">
        <v>5862100</v>
      </c>
    </row>
    <row r="4344" spans="1:2" x14ac:dyDescent="0.25">
      <c r="A4344" s="20" t="s">
        <v>7355</v>
      </c>
      <c r="B4344" s="21">
        <v>-22236956</v>
      </c>
    </row>
    <row r="4345" spans="1:2" x14ac:dyDescent="0.25">
      <c r="A4345" s="20" t="s">
        <v>10161</v>
      </c>
      <c r="B4345" s="21">
        <v>5239376</v>
      </c>
    </row>
    <row r="4346" spans="1:2" x14ac:dyDescent="0.25">
      <c r="A4346" s="20" t="s">
        <v>7732</v>
      </c>
      <c r="B4346" s="21">
        <v>29062561</v>
      </c>
    </row>
    <row r="4347" spans="1:2" x14ac:dyDescent="0.25">
      <c r="A4347" s="20" t="s">
        <v>5867</v>
      </c>
      <c r="B4347" s="21">
        <v>-30524377</v>
      </c>
    </row>
    <row r="4348" spans="1:2" x14ac:dyDescent="0.25">
      <c r="A4348" s="20" t="s">
        <v>10317</v>
      </c>
      <c r="B4348" s="21">
        <v>-100000</v>
      </c>
    </row>
    <row r="4349" spans="1:2" x14ac:dyDescent="0.25">
      <c r="A4349" s="20" t="s">
        <v>10299</v>
      </c>
      <c r="B4349" s="21">
        <v>-231805</v>
      </c>
    </row>
    <row r="4350" spans="1:2" x14ac:dyDescent="0.25">
      <c r="A4350" s="20" t="s">
        <v>9142</v>
      </c>
      <c r="B4350" s="21">
        <v>154100000</v>
      </c>
    </row>
    <row r="4351" spans="1:2" x14ac:dyDescent="0.25">
      <c r="A4351" s="20" t="s">
        <v>6534</v>
      </c>
      <c r="B4351" s="21">
        <v>-22932840</v>
      </c>
    </row>
    <row r="4352" spans="1:2" x14ac:dyDescent="0.25">
      <c r="A4352" s="20" t="s">
        <v>8666</v>
      </c>
      <c r="B4352" s="21">
        <v>-3802134</v>
      </c>
    </row>
    <row r="4353" spans="1:2" x14ac:dyDescent="0.25">
      <c r="A4353" s="20" t="s">
        <v>9905</v>
      </c>
      <c r="B4353" s="21">
        <v>0</v>
      </c>
    </row>
    <row r="4354" spans="1:2" x14ac:dyDescent="0.25">
      <c r="A4354" s="20" t="s">
        <v>6165</v>
      </c>
      <c r="B4354" s="21">
        <v>50471320</v>
      </c>
    </row>
    <row r="4355" spans="1:2" x14ac:dyDescent="0.25">
      <c r="A4355" s="20" t="s">
        <v>9344</v>
      </c>
      <c r="B4355" s="21">
        <v>-2973655</v>
      </c>
    </row>
    <row r="4356" spans="1:2" x14ac:dyDescent="0.25">
      <c r="A4356" s="20" t="s">
        <v>9243</v>
      </c>
      <c r="B4356" s="21">
        <v>-693303</v>
      </c>
    </row>
    <row r="4357" spans="1:2" x14ac:dyDescent="0.25">
      <c r="A4357" s="20" t="s">
        <v>6682</v>
      </c>
      <c r="B4357" s="21">
        <v>-18569728</v>
      </c>
    </row>
    <row r="4358" spans="1:2" x14ac:dyDescent="0.25">
      <c r="A4358" s="20" t="s">
        <v>8706</v>
      </c>
      <c r="B4358" s="21">
        <v>-59768583</v>
      </c>
    </row>
    <row r="4359" spans="1:2" x14ac:dyDescent="0.25">
      <c r="A4359" s="20" t="s">
        <v>7880</v>
      </c>
      <c r="B4359" s="21">
        <v>8758465</v>
      </c>
    </row>
    <row r="4360" spans="1:2" x14ac:dyDescent="0.25">
      <c r="A4360" s="20" t="s">
        <v>7951</v>
      </c>
      <c r="B4360" s="21">
        <v>-4508347</v>
      </c>
    </row>
    <row r="4361" spans="1:2" x14ac:dyDescent="0.25">
      <c r="A4361" s="20" t="s">
        <v>5831</v>
      </c>
      <c r="B4361" s="21">
        <v>-34547688</v>
      </c>
    </row>
    <row r="4362" spans="1:2" x14ac:dyDescent="0.25">
      <c r="A4362" s="20" t="s">
        <v>6290</v>
      </c>
      <c r="B4362" s="21">
        <v>-9181250</v>
      </c>
    </row>
    <row r="4363" spans="1:2" x14ac:dyDescent="0.25">
      <c r="A4363" s="20" t="s">
        <v>6738</v>
      </c>
      <c r="B4363" s="21">
        <v>41292135</v>
      </c>
    </row>
    <row r="4364" spans="1:2" x14ac:dyDescent="0.25">
      <c r="A4364" s="20" t="s">
        <v>7856</v>
      </c>
      <c r="B4364" s="21">
        <v>-19736635</v>
      </c>
    </row>
    <row r="4365" spans="1:2" x14ac:dyDescent="0.25">
      <c r="A4365" s="20" t="s">
        <v>9162</v>
      </c>
      <c r="B4365" s="21">
        <v>-4483513</v>
      </c>
    </row>
    <row r="4366" spans="1:2" x14ac:dyDescent="0.25">
      <c r="A4366" s="20" t="s">
        <v>6072</v>
      </c>
      <c r="B4366" s="21">
        <v>17032279</v>
      </c>
    </row>
    <row r="4367" spans="1:2" x14ac:dyDescent="0.25">
      <c r="A4367" s="20" t="s">
        <v>9051</v>
      </c>
      <c r="B4367" s="21">
        <v>31900000</v>
      </c>
    </row>
    <row r="4368" spans="1:2" x14ac:dyDescent="0.25">
      <c r="A4368" s="20" t="s">
        <v>8764</v>
      </c>
      <c r="B4368" s="21">
        <v>947129430619024</v>
      </c>
    </row>
    <row r="4369" spans="1:2" x14ac:dyDescent="0.25">
      <c r="A4369" s="20" t="s">
        <v>9301</v>
      </c>
      <c r="B4369" s="21">
        <v>3325872</v>
      </c>
    </row>
    <row r="4370" spans="1:2" x14ac:dyDescent="0.25">
      <c r="A4370" s="20" t="s">
        <v>8056</v>
      </c>
      <c r="B4370" s="21">
        <v>23511038</v>
      </c>
    </row>
    <row r="4371" spans="1:2" x14ac:dyDescent="0.25">
      <c r="A4371" s="20" t="s">
        <v>8144</v>
      </c>
      <c r="B4371" s="21">
        <v>20887263</v>
      </c>
    </row>
    <row r="4372" spans="1:2" x14ac:dyDescent="0.25">
      <c r="A4372" s="20" t="s">
        <v>6450</v>
      </c>
      <c r="B4372" s="21">
        <v>-15614237</v>
      </c>
    </row>
    <row r="4373" spans="1:2" x14ac:dyDescent="0.25">
      <c r="A4373" s="20" t="s">
        <v>6888</v>
      </c>
      <c r="B4373" s="21">
        <v>-1217162</v>
      </c>
    </row>
    <row r="4374" spans="1:2" x14ac:dyDescent="0.25">
      <c r="A4374" s="20" t="s">
        <v>8079</v>
      </c>
      <c r="B4374" s="21">
        <v>-500000</v>
      </c>
    </row>
    <row r="4375" spans="1:2" x14ac:dyDescent="0.25">
      <c r="A4375" s="20" t="s">
        <v>6591</v>
      </c>
      <c r="B4375" s="21">
        <v>21304264</v>
      </c>
    </row>
    <row r="4376" spans="1:2" x14ac:dyDescent="0.25">
      <c r="A4376" s="20" t="s">
        <v>5937</v>
      </c>
      <c r="B4376" s="21">
        <v>-54684676</v>
      </c>
    </row>
    <row r="4377" spans="1:2" x14ac:dyDescent="0.25">
      <c r="A4377" s="20" t="s">
        <v>7167</v>
      </c>
      <c r="B4377" s="21">
        <v>44328238</v>
      </c>
    </row>
    <row r="4378" spans="1:2" x14ac:dyDescent="0.25">
      <c r="A4378" s="20" t="s">
        <v>7704</v>
      </c>
      <c r="B4378" s="21">
        <v>15542421</v>
      </c>
    </row>
    <row r="4379" spans="1:2" x14ac:dyDescent="0.25">
      <c r="A4379" s="20" t="s">
        <v>9699</v>
      </c>
      <c r="B4379" s="21">
        <v>-2100000</v>
      </c>
    </row>
    <row r="4380" spans="1:2" x14ac:dyDescent="0.25">
      <c r="A4380" s="20" t="s">
        <v>6017</v>
      </c>
      <c r="B4380" s="21">
        <v>-23315181</v>
      </c>
    </row>
    <row r="4381" spans="1:2" x14ac:dyDescent="0.25">
      <c r="A4381" s="20" t="s">
        <v>6860</v>
      </c>
      <c r="B4381" s="21">
        <v>24411478</v>
      </c>
    </row>
    <row r="4382" spans="1:2" x14ac:dyDescent="0.25">
      <c r="A4382" s="20" t="s">
        <v>9864</v>
      </c>
      <c r="B4382" s="21">
        <v>1947339</v>
      </c>
    </row>
    <row r="4383" spans="1:2" x14ac:dyDescent="0.25">
      <c r="A4383" s="20" t="s">
        <v>6577</v>
      </c>
      <c r="B4383" s="21">
        <v>-1500000</v>
      </c>
    </row>
    <row r="4384" spans="1:2" x14ac:dyDescent="0.25">
      <c r="A4384" s="20" t="s">
        <v>9785</v>
      </c>
      <c r="B4384" s="21">
        <v>0</v>
      </c>
    </row>
    <row r="4385" spans="1:2" x14ac:dyDescent="0.25">
      <c r="A4385" s="20" t="s">
        <v>7858</v>
      </c>
      <c r="B4385" s="21">
        <v>-13000</v>
      </c>
    </row>
    <row r="4386" spans="1:2" x14ac:dyDescent="0.25">
      <c r="A4386" s="20" t="s">
        <v>5843</v>
      </c>
      <c r="B4386" s="21">
        <v>1047741997158649</v>
      </c>
    </row>
    <row r="4387" spans="1:2" x14ac:dyDescent="0.25">
      <c r="A4387" s="20" t="s">
        <v>6898</v>
      </c>
      <c r="B4387" s="21">
        <v>55173235</v>
      </c>
    </row>
    <row r="4388" spans="1:2" x14ac:dyDescent="0.25">
      <c r="A4388" s="20" t="s">
        <v>9701</v>
      </c>
      <c r="B4388" s="21">
        <v>-1507034</v>
      </c>
    </row>
    <row r="4389" spans="1:2" x14ac:dyDescent="0.25">
      <c r="A4389" s="20" t="s">
        <v>10207</v>
      </c>
      <c r="B4389" s="21">
        <v>-475000</v>
      </c>
    </row>
    <row r="4390" spans="1:2" x14ac:dyDescent="0.25">
      <c r="A4390" s="20" t="s">
        <v>9131</v>
      </c>
      <c r="B4390" s="21">
        <v>-6700000</v>
      </c>
    </row>
    <row r="4391" spans="1:2" x14ac:dyDescent="0.25">
      <c r="A4391" s="20" t="s">
        <v>7634</v>
      </c>
      <c r="B4391" s="21">
        <v>-8972134</v>
      </c>
    </row>
    <row r="4392" spans="1:2" x14ac:dyDescent="0.25">
      <c r="A4392" s="20" t="s">
        <v>7658</v>
      </c>
      <c r="B4392" s="21">
        <v>4296447</v>
      </c>
    </row>
    <row r="4393" spans="1:2" x14ac:dyDescent="0.25">
      <c r="A4393" s="20" t="s">
        <v>7018</v>
      </c>
      <c r="B4393" s="21">
        <v>-18696681</v>
      </c>
    </row>
    <row r="4394" spans="1:2" x14ac:dyDescent="0.25">
      <c r="A4394" s="20" t="s">
        <v>10338</v>
      </c>
      <c r="B4394" s="21">
        <v>-198889</v>
      </c>
    </row>
    <row r="4395" spans="1:2" x14ac:dyDescent="0.25">
      <c r="A4395" s="20" t="s">
        <v>9715</v>
      </c>
      <c r="B4395" s="21">
        <v>-2497745</v>
      </c>
    </row>
    <row r="4396" spans="1:2" x14ac:dyDescent="0.25">
      <c r="A4396" s="20" t="s">
        <v>9935</v>
      </c>
      <c r="B4396" s="21">
        <v>-1200000</v>
      </c>
    </row>
    <row r="4397" spans="1:2" x14ac:dyDescent="0.25">
      <c r="A4397" s="20" t="s">
        <v>7533</v>
      </c>
      <c r="B4397" s="21">
        <v>-25000000</v>
      </c>
    </row>
    <row r="4398" spans="1:2" x14ac:dyDescent="0.25">
      <c r="A4398" s="20" t="s">
        <v>6253</v>
      </c>
      <c r="B4398" s="21">
        <v>65603360</v>
      </c>
    </row>
    <row r="4399" spans="1:2" x14ac:dyDescent="0.25">
      <c r="A4399" s="20" t="s">
        <v>6292</v>
      </c>
      <c r="B4399" s="21">
        <v>-9810821</v>
      </c>
    </row>
    <row r="4400" spans="1:2" x14ac:dyDescent="0.25">
      <c r="A4400" s="20" t="s">
        <v>5715</v>
      </c>
      <c r="B4400" s="21">
        <v>2.9686918866959928E+16</v>
      </c>
    </row>
    <row r="4401" spans="1:2" x14ac:dyDescent="0.25">
      <c r="A4401" s="20" t="s">
        <v>6166</v>
      </c>
      <c r="B4401" s="21">
        <v>232523113</v>
      </c>
    </row>
    <row r="4402" spans="1:2" x14ac:dyDescent="0.25">
      <c r="A4402" s="20" t="s">
        <v>6459</v>
      </c>
      <c r="B4402" s="21">
        <v>246623634</v>
      </c>
    </row>
    <row r="4403" spans="1:2" x14ac:dyDescent="0.25">
      <c r="A4403" s="20" t="s">
        <v>6869</v>
      </c>
      <c r="B4403" s="21">
        <v>50915214</v>
      </c>
    </row>
    <row r="4404" spans="1:2" x14ac:dyDescent="0.25">
      <c r="A4404" s="20" t="s">
        <v>8788</v>
      </c>
      <c r="B4404" s="21">
        <v>3420871</v>
      </c>
    </row>
    <row r="4405" spans="1:2" x14ac:dyDescent="0.25">
      <c r="A4405" s="20" t="s">
        <v>8054</v>
      </c>
      <c r="B4405" s="21">
        <v>709591834567225</v>
      </c>
    </row>
    <row r="4406" spans="1:2" x14ac:dyDescent="0.25">
      <c r="A4406" s="20" t="s">
        <v>7409</v>
      </c>
      <c r="B4406" s="21">
        <v>51270454</v>
      </c>
    </row>
    <row r="4407" spans="1:2" x14ac:dyDescent="0.25">
      <c r="A4407" s="20" t="s">
        <v>8448</v>
      </c>
      <c r="B4407" s="21">
        <v>9761993</v>
      </c>
    </row>
    <row r="4408" spans="1:2" x14ac:dyDescent="0.25">
      <c r="A4408" s="20" t="s">
        <v>9067</v>
      </c>
      <c r="B4408" s="21">
        <v>17272306</v>
      </c>
    </row>
    <row r="4409" spans="1:2" x14ac:dyDescent="0.25">
      <c r="A4409" s="20" t="s">
        <v>9686</v>
      </c>
      <c r="B4409" s="21">
        <v>-2160000</v>
      </c>
    </row>
    <row r="4410" spans="1:2" x14ac:dyDescent="0.25">
      <c r="A4410" s="20" t="s">
        <v>9967</v>
      </c>
      <c r="B4410" s="21">
        <v>-1100000</v>
      </c>
    </row>
    <row r="4411" spans="1:2" x14ac:dyDescent="0.25">
      <c r="A4411" s="20" t="s">
        <v>8383</v>
      </c>
      <c r="B4411" s="21">
        <v>-6782889</v>
      </c>
    </row>
    <row r="4412" spans="1:2" x14ac:dyDescent="0.25">
      <c r="A4412" s="20" t="s">
        <v>9427</v>
      </c>
      <c r="B4412" s="21">
        <v>-4000000</v>
      </c>
    </row>
    <row r="4413" spans="1:2" x14ac:dyDescent="0.25">
      <c r="A4413" s="20" t="s">
        <v>9413</v>
      </c>
      <c r="B4413" s="21">
        <v>-4000000</v>
      </c>
    </row>
    <row r="4414" spans="1:2" x14ac:dyDescent="0.25">
      <c r="A4414" s="20" t="s">
        <v>8050</v>
      </c>
      <c r="B4414" s="21">
        <v>38000000</v>
      </c>
    </row>
    <row r="4415" spans="1:2" x14ac:dyDescent="0.25">
      <c r="A4415" s="20" t="s">
        <v>6115</v>
      </c>
      <c r="B4415" s="21">
        <v>54195633</v>
      </c>
    </row>
    <row r="4416" spans="1:2" x14ac:dyDescent="0.25">
      <c r="A4416" s="20" t="s">
        <v>9093</v>
      </c>
      <c r="B4416" s="21">
        <v>-1140525</v>
      </c>
    </row>
    <row r="4417" spans="1:2" x14ac:dyDescent="0.25">
      <c r="A4417" s="20" t="s">
        <v>9745</v>
      </c>
      <c r="B4417" s="21">
        <v>-2864751</v>
      </c>
    </row>
    <row r="4418" spans="1:2" x14ac:dyDescent="0.25">
      <c r="A4418" s="20" t="s">
        <v>9269</v>
      </c>
      <c r="B4418" s="21">
        <v>60069140</v>
      </c>
    </row>
    <row r="4419" spans="1:2" x14ac:dyDescent="0.25">
      <c r="A4419" s="20" t="s">
        <v>8550</v>
      </c>
      <c r="B4419" s="21">
        <v>-12931913</v>
      </c>
    </row>
    <row r="4420" spans="1:2" x14ac:dyDescent="0.25">
      <c r="A4420" s="20" t="s">
        <v>7116</v>
      </c>
      <c r="B4420" s="21">
        <v>95014030</v>
      </c>
    </row>
    <row r="4421" spans="1:2" x14ac:dyDescent="0.25">
      <c r="A4421" s="20" t="s">
        <v>9106</v>
      </c>
      <c r="B4421" s="21">
        <v>-3922954</v>
      </c>
    </row>
    <row r="4422" spans="1:2" x14ac:dyDescent="0.25">
      <c r="A4422" s="20" t="s">
        <v>8795</v>
      </c>
      <c r="B4422" s="21">
        <v>770629</v>
      </c>
    </row>
    <row r="4423" spans="1:2" x14ac:dyDescent="0.25">
      <c r="A4423" s="20" t="s">
        <v>7024</v>
      </c>
      <c r="B4423" s="21">
        <v>-24862498</v>
      </c>
    </row>
    <row r="4424" spans="1:2" x14ac:dyDescent="0.25">
      <c r="A4424" s="20" t="s">
        <v>9790</v>
      </c>
      <c r="B4424" s="21">
        <v>-1250000</v>
      </c>
    </row>
    <row r="4425" spans="1:2" x14ac:dyDescent="0.25">
      <c r="A4425" s="20" t="s">
        <v>6853</v>
      </c>
      <c r="B4425" s="21">
        <v>-39871022</v>
      </c>
    </row>
    <row r="4426" spans="1:2" x14ac:dyDescent="0.25">
      <c r="A4426" s="20" t="s">
        <v>6706</v>
      </c>
      <c r="B4426" s="21">
        <v>-39335749</v>
      </c>
    </row>
    <row r="4427" spans="1:2" x14ac:dyDescent="0.25">
      <c r="A4427" s="20" t="s">
        <v>9375</v>
      </c>
      <c r="B4427" s="21">
        <v>6097096</v>
      </c>
    </row>
    <row r="4428" spans="1:2" x14ac:dyDescent="0.25">
      <c r="A4428" s="20" t="s">
        <v>6404</v>
      </c>
      <c r="B4428" s="21">
        <v>1132285283405809</v>
      </c>
    </row>
    <row r="4429" spans="1:2" x14ac:dyDescent="0.25">
      <c r="A4429" s="20" t="s">
        <v>7058</v>
      </c>
      <c r="B4429" s="21">
        <v>-4072280</v>
      </c>
    </row>
    <row r="4430" spans="1:2" x14ac:dyDescent="0.25">
      <c r="A4430" s="20" t="s">
        <v>7600</v>
      </c>
      <c r="B4430" s="21">
        <v>-18309470</v>
      </c>
    </row>
    <row r="4431" spans="1:2" x14ac:dyDescent="0.25">
      <c r="A4431" s="20" t="s">
        <v>7572</v>
      </c>
      <c r="B4431" s="21">
        <v>141487252</v>
      </c>
    </row>
    <row r="4432" spans="1:2" x14ac:dyDescent="0.25">
      <c r="A4432" s="20" t="s">
        <v>8938</v>
      </c>
      <c r="B4432" s="21">
        <v>-5000000</v>
      </c>
    </row>
    <row r="4433" spans="1:2" x14ac:dyDescent="0.25">
      <c r="A4433" s="20" t="s">
        <v>8785</v>
      </c>
      <c r="B4433" s="21">
        <v>-2452144</v>
      </c>
    </row>
    <row r="4434" spans="1:2" x14ac:dyDescent="0.25">
      <c r="A4434" s="20" t="s">
        <v>9193</v>
      </c>
      <c r="B4434" s="21">
        <v>16501098</v>
      </c>
    </row>
    <row r="4435" spans="1:2" x14ac:dyDescent="0.25">
      <c r="A4435" s="20" t="s">
        <v>7792</v>
      </c>
      <c r="B4435" s="21">
        <v>-9530189</v>
      </c>
    </row>
    <row r="4436" spans="1:2" x14ac:dyDescent="0.25">
      <c r="A4436" s="20" t="s">
        <v>8151</v>
      </c>
      <c r="B4436" s="21">
        <v>16585300</v>
      </c>
    </row>
    <row r="4437" spans="1:2" x14ac:dyDescent="0.25">
      <c r="A4437" s="20" t="s">
        <v>7286</v>
      </c>
      <c r="B4437" s="21">
        <v>25400856</v>
      </c>
    </row>
    <row r="4438" spans="1:2" x14ac:dyDescent="0.25">
      <c r="A4438" s="20" t="s">
        <v>8897</v>
      </c>
      <c r="B4438" s="21">
        <v>-7872856</v>
      </c>
    </row>
    <row r="4439" spans="1:2" x14ac:dyDescent="0.25">
      <c r="A4439" s="20" t="s">
        <v>8089</v>
      </c>
      <c r="B4439" s="21">
        <v>-14333738</v>
      </c>
    </row>
    <row r="4440" spans="1:2" x14ac:dyDescent="0.25">
      <c r="A4440" s="20" t="s">
        <v>7972</v>
      </c>
      <c r="B4440" s="21">
        <v>-9777353</v>
      </c>
    </row>
    <row r="4441" spans="1:2" x14ac:dyDescent="0.25">
      <c r="A4441" s="20" t="s">
        <v>7547</v>
      </c>
      <c r="B4441" s="21">
        <v>33262492</v>
      </c>
    </row>
    <row r="4442" spans="1:2" x14ac:dyDescent="0.25">
      <c r="A4442" s="20" t="s">
        <v>7217</v>
      </c>
      <c r="B4442" s="21">
        <v>-23676031</v>
      </c>
    </row>
    <row r="4443" spans="1:2" x14ac:dyDescent="0.25">
      <c r="A4443" s="20" t="s">
        <v>8888</v>
      </c>
      <c r="B4443" s="21">
        <v>-8000000</v>
      </c>
    </row>
    <row r="4444" spans="1:2" x14ac:dyDescent="0.25">
      <c r="A4444" s="20" t="s">
        <v>9955</v>
      </c>
      <c r="B4444" s="21">
        <v>-1200000</v>
      </c>
    </row>
    <row r="4445" spans="1:2" x14ac:dyDescent="0.25">
      <c r="A4445" s="20" t="s">
        <v>8375</v>
      </c>
      <c r="B4445" s="21">
        <v>-96941620</v>
      </c>
    </row>
    <row r="4446" spans="1:2" x14ac:dyDescent="0.25">
      <c r="A4446" s="20" t="s">
        <v>9105</v>
      </c>
      <c r="B4446" s="21">
        <v>-6244087</v>
      </c>
    </row>
    <row r="4447" spans="1:2" x14ac:dyDescent="0.25">
      <c r="A4447" s="20" t="s">
        <v>7437</v>
      </c>
      <c r="B4447" s="21">
        <v>14880476</v>
      </c>
    </row>
    <row r="4448" spans="1:2" x14ac:dyDescent="0.25">
      <c r="A4448" s="20" t="s">
        <v>8833</v>
      </c>
      <c r="B4448" s="21">
        <v>1829142</v>
      </c>
    </row>
    <row r="4449" spans="1:2" x14ac:dyDescent="0.25">
      <c r="A4449" s="20" t="s">
        <v>9459</v>
      </c>
      <c r="B4449" s="21">
        <v>21638292</v>
      </c>
    </row>
    <row r="4450" spans="1:2" x14ac:dyDescent="0.25">
      <c r="A4450" s="20" t="s">
        <v>7560</v>
      </c>
      <c r="B4450" s="21">
        <v>-11000000</v>
      </c>
    </row>
    <row r="4451" spans="1:2" x14ac:dyDescent="0.25">
      <c r="A4451" s="20" t="s">
        <v>9614</v>
      </c>
      <c r="B4451" s="21">
        <v>19402612</v>
      </c>
    </row>
    <row r="4452" spans="1:2" x14ac:dyDescent="0.25">
      <c r="A4452" s="20" t="s">
        <v>5846</v>
      </c>
      <c r="B4452" s="21">
        <v>16866727</v>
      </c>
    </row>
    <row r="4453" spans="1:2" x14ac:dyDescent="0.25">
      <c r="A4453" s="20" t="s">
        <v>5678</v>
      </c>
      <c r="B4453" s="21">
        <v>-88062505</v>
      </c>
    </row>
    <row r="4454" spans="1:2" x14ac:dyDescent="0.25">
      <c r="A4454" s="20" t="s">
        <v>5778</v>
      </c>
      <c r="B4454" s="21">
        <v>12550960</v>
      </c>
    </row>
    <row r="4455" spans="1:2" x14ac:dyDescent="0.25">
      <c r="A4455" s="20" t="s">
        <v>10354</v>
      </c>
      <c r="B4455" s="21">
        <v>-1089280</v>
      </c>
    </row>
    <row r="4456" spans="1:2" x14ac:dyDescent="0.25">
      <c r="A4456" s="20" t="s">
        <v>8130</v>
      </c>
      <c r="B4456" s="21">
        <v>37322273</v>
      </c>
    </row>
    <row r="4457" spans="1:2" x14ac:dyDescent="0.25">
      <c r="A4457" s="20" t="s">
        <v>8067</v>
      </c>
      <c r="B4457" s="21">
        <v>10396744</v>
      </c>
    </row>
    <row r="4458" spans="1:2" x14ac:dyDescent="0.25">
      <c r="A4458" s="20" t="s">
        <v>9066</v>
      </c>
      <c r="B4458" s="21">
        <v>19047631</v>
      </c>
    </row>
    <row r="4459" spans="1:2" x14ac:dyDescent="0.25">
      <c r="A4459" s="20" t="s">
        <v>9088</v>
      </c>
      <c r="B4459" s="21">
        <v>5434867</v>
      </c>
    </row>
    <row r="4460" spans="1:2" x14ac:dyDescent="0.25">
      <c r="A4460" s="20" t="s">
        <v>9044</v>
      </c>
      <c r="B4460" s="21">
        <v>-4475146</v>
      </c>
    </row>
    <row r="4461" spans="1:2" x14ac:dyDescent="0.25">
      <c r="A4461" s="20" t="s">
        <v>8927</v>
      </c>
      <c r="B4461" s="21">
        <v>-4152561</v>
      </c>
    </row>
    <row r="4462" spans="1:2" x14ac:dyDescent="0.25">
      <c r="A4462" s="20" t="s">
        <v>10372</v>
      </c>
      <c r="B4462" s="21">
        <v>-103000</v>
      </c>
    </row>
    <row r="4463" spans="1:2" x14ac:dyDescent="0.25">
      <c r="A4463" s="20" t="s">
        <v>10348</v>
      </c>
      <c r="B4463" s="21">
        <v>-168000</v>
      </c>
    </row>
    <row r="4464" spans="1:2" x14ac:dyDescent="0.25">
      <c r="A4464" s="20" t="s">
        <v>5713</v>
      </c>
      <c r="B4464" s="21">
        <v>-8069340</v>
      </c>
    </row>
    <row r="4465" spans="1:2" x14ac:dyDescent="0.25">
      <c r="A4465" s="20" t="s">
        <v>7741</v>
      </c>
      <c r="B4465" s="21">
        <v>6003149</v>
      </c>
    </row>
    <row r="4466" spans="1:2" x14ac:dyDescent="0.25">
      <c r="A4466" s="20" t="s">
        <v>7518</v>
      </c>
      <c r="B4466" s="21">
        <v>-19871876</v>
      </c>
    </row>
    <row r="4467" spans="1:2" x14ac:dyDescent="0.25">
      <c r="A4467" s="20" t="s">
        <v>7974</v>
      </c>
      <c r="B4467" s="21">
        <v>800000</v>
      </c>
    </row>
    <row r="4468" spans="1:2" x14ac:dyDescent="0.25">
      <c r="A4468" s="20" t="s">
        <v>9070</v>
      </c>
      <c r="B4468" s="21">
        <v>20236603</v>
      </c>
    </row>
    <row r="4469" spans="1:2" x14ac:dyDescent="0.25">
      <c r="A4469" s="20" t="s">
        <v>6994</v>
      </c>
      <c r="B4469" s="21">
        <v>-9018367</v>
      </c>
    </row>
    <row r="4470" spans="1:2" x14ac:dyDescent="0.25">
      <c r="A4470" s="20" t="s">
        <v>6181</v>
      </c>
      <c r="B4470" s="21">
        <v>17892374</v>
      </c>
    </row>
    <row r="4471" spans="1:2" x14ac:dyDescent="0.25">
      <c r="A4471" s="20" t="s">
        <v>7844</v>
      </c>
      <c r="B4471" s="21">
        <v>-23117290</v>
      </c>
    </row>
    <row r="4472" spans="1:2" x14ac:dyDescent="0.25">
      <c r="A4472" s="20" t="s">
        <v>8116</v>
      </c>
      <c r="B4472" s="21">
        <v>-15182960</v>
      </c>
    </row>
    <row r="4473" spans="1:2" x14ac:dyDescent="0.25">
      <c r="A4473" s="20" t="s">
        <v>7082</v>
      </c>
      <c r="B4473" s="21">
        <v>-32900538</v>
      </c>
    </row>
    <row r="4474" spans="1:2" x14ac:dyDescent="0.25">
      <c r="A4474" s="20" t="s">
        <v>8057</v>
      </c>
      <c r="B4474" s="21">
        <v>-12037424</v>
      </c>
    </row>
    <row r="4475" spans="1:2" x14ac:dyDescent="0.25">
      <c r="A4475" s="20" t="s">
        <v>10103</v>
      </c>
      <c r="B4475" s="21">
        <v>58163</v>
      </c>
    </row>
    <row r="4476" spans="1:2" x14ac:dyDescent="0.25">
      <c r="A4476" s="20" t="s">
        <v>7016</v>
      </c>
      <c r="B4476" s="21">
        <v>-24008619</v>
      </c>
    </row>
    <row r="4477" spans="1:2" x14ac:dyDescent="0.25">
      <c r="A4477" s="20" t="s">
        <v>6930</v>
      </c>
      <c r="B4477" s="21">
        <v>-34931608</v>
      </c>
    </row>
    <row r="4478" spans="1:2" x14ac:dyDescent="0.25">
      <c r="A4478" s="20" t="s">
        <v>8573</v>
      </c>
      <c r="B4478" s="21">
        <v>-10374831</v>
      </c>
    </row>
    <row r="4479" spans="1:2" x14ac:dyDescent="0.25">
      <c r="A4479" s="20" t="s">
        <v>7436</v>
      </c>
      <c r="B4479" s="21">
        <v>15218903</v>
      </c>
    </row>
    <row r="4480" spans="1:2" x14ac:dyDescent="0.25">
      <c r="A4480" s="20" t="s">
        <v>7602</v>
      </c>
      <c r="B4480" s="21">
        <v>153483808</v>
      </c>
    </row>
    <row r="4481" spans="1:2" x14ac:dyDescent="0.25">
      <c r="A4481" s="20" t="s">
        <v>10341</v>
      </c>
      <c r="B4481" s="21">
        <v>-200000</v>
      </c>
    </row>
    <row r="4482" spans="1:2" x14ac:dyDescent="0.25">
      <c r="A4482" s="20" t="s">
        <v>9591</v>
      </c>
      <c r="B4482" s="21">
        <v>0</v>
      </c>
    </row>
    <row r="4483" spans="1:2" x14ac:dyDescent="0.25">
      <c r="A4483" s="20" t="s">
        <v>9369</v>
      </c>
      <c r="B4483" s="21">
        <v>9008928</v>
      </c>
    </row>
    <row r="4484" spans="1:2" x14ac:dyDescent="0.25">
      <c r="A4484" s="20" t="s">
        <v>10145</v>
      </c>
      <c r="B4484" s="21">
        <v>-400000</v>
      </c>
    </row>
    <row r="4485" spans="1:2" x14ac:dyDescent="0.25">
      <c r="A4485" s="20" t="s">
        <v>8019</v>
      </c>
      <c r="B4485" s="21">
        <v>-4306379</v>
      </c>
    </row>
    <row r="4486" spans="1:2" x14ac:dyDescent="0.25">
      <c r="A4486" s="20" t="s">
        <v>8238</v>
      </c>
      <c r="B4486" s="21">
        <v>-6470234</v>
      </c>
    </row>
    <row r="4487" spans="1:2" x14ac:dyDescent="0.25">
      <c r="A4487" s="20" t="s">
        <v>8086</v>
      </c>
      <c r="B4487" s="21">
        <v>-13150858</v>
      </c>
    </row>
    <row r="4488" spans="1:2" x14ac:dyDescent="0.25">
      <c r="A4488" s="20" t="s">
        <v>7546</v>
      </c>
      <c r="B4488" s="21">
        <v>41182182</v>
      </c>
    </row>
    <row r="4489" spans="1:2" x14ac:dyDescent="0.25">
      <c r="A4489" s="20" t="s">
        <v>8416</v>
      </c>
      <c r="B4489" s="21">
        <v>79547205</v>
      </c>
    </row>
    <row r="4490" spans="1:2" x14ac:dyDescent="0.25">
      <c r="A4490" s="20" t="s">
        <v>8292</v>
      </c>
      <c r="B4490" s="21">
        <v>6671475</v>
      </c>
    </row>
    <row r="4491" spans="1:2" x14ac:dyDescent="0.25">
      <c r="A4491" s="20" t="s">
        <v>7874</v>
      </c>
      <c r="B4491" s="21">
        <v>21867960</v>
      </c>
    </row>
    <row r="4492" spans="1:2" x14ac:dyDescent="0.25">
      <c r="A4492" s="20" t="s">
        <v>9558</v>
      </c>
      <c r="B4492" s="21">
        <v>-1212565</v>
      </c>
    </row>
    <row r="4493" spans="1:2" x14ac:dyDescent="0.25">
      <c r="A4493" s="20" t="s">
        <v>6028</v>
      </c>
      <c r="B4493" s="21">
        <v>-45433254</v>
      </c>
    </row>
    <row r="4494" spans="1:2" x14ac:dyDescent="0.25">
      <c r="A4494" s="20" t="s">
        <v>9720</v>
      </c>
      <c r="B4494" s="21">
        <v>3099680</v>
      </c>
    </row>
    <row r="4495" spans="1:2" x14ac:dyDescent="0.25">
      <c r="A4495" s="20" t="s">
        <v>8347</v>
      </c>
      <c r="B4495" s="21">
        <v>36121934</v>
      </c>
    </row>
    <row r="4496" spans="1:2" x14ac:dyDescent="0.25">
      <c r="A4496" s="20" t="s">
        <v>6959</v>
      </c>
      <c r="B4496" s="21">
        <v>32523385</v>
      </c>
    </row>
    <row r="4497" spans="1:2" x14ac:dyDescent="0.25">
      <c r="A4497" s="20" t="s">
        <v>9670</v>
      </c>
      <c r="B4497" s="21">
        <v>-1172081</v>
      </c>
    </row>
    <row r="4498" spans="1:2" x14ac:dyDescent="0.25">
      <c r="A4498" s="20" t="s">
        <v>6275</v>
      </c>
      <c r="B4498" s="21">
        <v>11844424</v>
      </c>
    </row>
    <row r="4499" spans="1:2" x14ac:dyDescent="0.25">
      <c r="A4499" s="20" t="s">
        <v>10412</v>
      </c>
      <c r="B4499" s="21">
        <v>-42000</v>
      </c>
    </row>
    <row r="4500" spans="1:2" x14ac:dyDescent="0.25">
      <c r="A4500" s="20" t="s">
        <v>7073</v>
      </c>
      <c r="B4500" s="21">
        <v>69470202</v>
      </c>
    </row>
    <row r="4501" spans="1:2" x14ac:dyDescent="0.25">
      <c r="A4501" s="20" t="s">
        <v>7720</v>
      </c>
      <c r="B4501" s="21">
        <v>14490142</v>
      </c>
    </row>
    <row r="4502" spans="1:2" x14ac:dyDescent="0.25">
      <c r="A4502" s="20" t="s">
        <v>6208</v>
      </c>
      <c r="B4502" s="21">
        <v>-10241539</v>
      </c>
    </row>
    <row r="4503" spans="1:2" x14ac:dyDescent="0.25">
      <c r="A4503" s="20" t="s">
        <v>9757</v>
      </c>
      <c r="B4503" s="21">
        <v>0</v>
      </c>
    </row>
    <row r="4504" spans="1:2" x14ac:dyDescent="0.25">
      <c r="A4504" s="20" t="s">
        <v>7884</v>
      </c>
      <c r="B4504" s="21">
        <v>-3088667</v>
      </c>
    </row>
    <row r="4505" spans="1:2" x14ac:dyDescent="0.25">
      <c r="A4505" s="20" t="s">
        <v>5669</v>
      </c>
      <c r="B4505" s="21">
        <v>36360018</v>
      </c>
    </row>
    <row r="4506" spans="1:2" x14ac:dyDescent="0.25">
      <c r="A4506" s="20" t="s">
        <v>5672</v>
      </c>
      <c r="B4506" s="21">
        <v>31015141</v>
      </c>
    </row>
    <row r="4507" spans="1:2" x14ac:dyDescent="0.25">
      <c r="A4507" s="20" t="s">
        <v>9667</v>
      </c>
      <c r="B4507" s="21">
        <v>-1421092</v>
      </c>
    </row>
    <row r="4508" spans="1:2" x14ac:dyDescent="0.25">
      <c r="A4508" s="20" t="s">
        <v>8221</v>
      </c>
      <c r="B4508" s="21">
        <v>-9976725</v>
      </c>
    </row>
    <row r="4509" spans="1:2" x14ac:dyDescent="0.25">
      <c r="A4509" s="20" t="s">
        <v>7859</v>
      </c>
      <c r="B4509" s="21">
        <v>-25000000</v>
      </c>
    </row>
    <row r="4510" spans="1:2" x14ac:dyDescent="0.25">
      <c r="A4510" s="20" t="s">
        <v>6578</v>
      </c>
      <c r="B4510" s="21">
        <v>12652036</v>
      </c>
    </row>
    <row r="4511" spans="1:2" x14ac:dyDescent="0.25">
      <c r="A4511" s="20" t="s">
        <v>7802</v>
      </c>
      <c r="B4511" s="21">
        <v>-9455857</v>
      </c>
    </row>
    <row r="4512" spans="1:2" x14ac:dyDescent="0.25">
      <c r="A4512" s="20" t="s">
        <v>9393</v>
      </c>
      <c r="B4512" s="21">
        <v>-2674927</v>
      </c>
    </row>
    <row r="4513" spans="1:2" x14ac:dyDescent="0.25">
      <c r="A4513" s="20" t="s">
        <v>7054</v>
      </c>
      <c r="B4513" s="21">
        <v>-33995909</v>
      </c>
    </row>
    <row r="4514" spans="1:2" x14ac:dyDescent="0.25">
      <c r="A4514" s="20" t="s">
        <v>8767</v>
      </c>
      <c r="B4514" s="21">
        <v>54600000</v>
      </c>
    </row>
    <row r="4515" spans="1:2" x14ac:dyDescent="0.25">
      <c r="A4515" s="20" t="s">
        <v>6420</v>
      </c>
      <c r="B4515" s="21">
        <v>-50231945</v>
      </c>
    </row>
    <row r="4516" spans="1:2" x14ac:dyDescent="0.25">
      <c r="A4516" s="20" t="s">
        <v>8118</v>
      </c>
      <c r="B4516" s="21">
        <v>0</v>
      </c>
    </row>
    <row r="4517" spans="1:2" x14ac:dyDescent="0.25">
      <c r="A4517" s="20" t="s">
        <v>10398</v>
      </c>
      <c r="B4517" s="21">
        <v>-100000</v>
      </c>
    </row>
    <row r="4518" spans="1:2" x14ac:dyDescent="0.25">
      <c r="A4518" s="20" t="s">
        <v>9578</v>
      </c>
      <c r="B4518" s="21">
        <v>-2799197</v>
      </c>
    </row>
    <row r="4519" spans="1:2" x14ac:dyDescent="0.25">
      <c r="A4519" s="20" t="s">
        <v>9633</v>
      </c>
      <c r="B4519" s="21">
        <v>-2600000</v>
      </c>
    </row>
    <row r="4520" spans="1:2" x14ac:dyDescent="0.25">
      <c r="A4520" s="20" t="s">
        <v>8429</v>
      </c>
      <c r="B4520" s="21">
        <v>37365600</v>
      </c>
    </row>
    <row r="4521" spans="1:2" x14ac:dyDescent="0.25">
      <c r="A4521" s="20" t="s">
        <v>10089</v>
      </c>
      <c r="B4521" s="21">
        <v>-809722</v>
      </c>
    </row>
    <row r="4522" spans="1:2" x14ac:dyDescent="0.25">
      <c r="A4522" s="20" t="s">
        <v>9479</v>
      </c>
      <c r="B4522" s="21">
        <v>-3470767</v>
      </c>
    </row>
    <row r="4523" spans="1:2" x14ac:dyDescent="0.25">
      <c r="A4523" s="20" t="s">
        <v>7293</v>
      </c>
      <c r="B4523" s="21">
        <v>17450000</v>
      </c>
    </row>
    <row r="4524" spans="1:2" x14ac:dyDescent="0.25">
      <c r="A4524" s="20" t="s">
        <v>9631</v>
      </c>
      <c r="B4524" s="21">
        <v>-2561892</v>
      </c>
    </row>
    <row r="4525" spans="1:2" x14ac:dyDescent="0.25">
      <c r="A4525" s="20" t="s">
        <v>6034</v>
      </c>
      <c r="B4525" s="21">
        <v>-60519261</v>
      </c>
    </row>
    <row r="4526" spans="1:2" x14ac:dyDescent="0.25">
      <c r="A4526" s="20" t="s">
        <v>10444</v>
      </c>
      <c r="B4526" s="21">
        <v>-10000</v>
      </c>
    </row>
    <row r="4527" spans="1:2" x14ac:dyDescent="0.25">
      <c r="A4527" s="20" t="s">
        <v>6631</v>
      </c>
      <c r="B4527" s="21">
        <v>8854588</v>
      </c>
    </row>
    <row r="4528" spans="1:2" x14ac:dyDescent="0.25">
      <c r="A4528" s="20" t="s">
        <v>7665</v>
      </c>
      <c r="B4528" s="21">
        <v>4104113</v>
      </c>
    </row>
    <row r="4529" spans="1:2" x14ac:dyDescent="0.25">
      <c r="A4529" s="20" t="s">
        <v>10404</v>
      </c>
      <c r="B4529" s="21">
        <v>324804</v>
      </c>
    </row>
    <row r="4530" spans="1:2" x14ac:dyDescent="0.25">
      <c r="A4530" s="20" t="s">
        <v>6092</v>
      </c>
      <c r="B4530" s="21">
        <v>-52248021</v>
      </c>
    </row>
    <row r="4531" spans="1:2" x14ac:dyDescent="0.25">
      <c r="A4531" s="20" t="s">
        <v>5568</v>
      </c>
      <c r="B4531" s="21">
        <v>458672302</v>
      </c>
    </row>
    <row r="4532" spans="1:2" x14ac:dyDescent="0.25">
      <c r="A4532" s="20" t="s">
        <v>6953</v>
      </c>
      <c r="B4532" s="21">
        <v>20132596</v>
      </c>
    </row>
    <row r="4533" spans="1:2" x14ac:dyDescent="0.25">
      <c r="A4533" s="20" t="s">
        <v>9773</v>
      </c>
      <c r="B4533" s="21">
        <v>-2000000</v>
      </c>
    </row>
    <row r="4534" spans="1:2" x14ac:dyDescent="0.25">
      <c r="A4534" s="20" t="s">
        <v>7752</v>
      </c>
      <c r="B4534" s="21">
        <v>1200000</v>
      </c>
    </row>
    <row r="4535" spans="1:2" x14ac:dyDescent="0.25">
      <c r="A4535" s="20" t="s">
        <v>9706</v>
      </c>
      <c r="B4535" s="21">
        <v>-2000000</v>
      </c>
    </row>
    <row r="4536" spans="1:2" x14ac:dyDescent="0.25">
      <c r="A4536" s="20" t="s">
        <v>7649</v>
      </c>
      <c r="B4536" s="21">
        <v>-315648</v>
      </c>
    </row>
    <row r="4537" spans="1:2" x14ac:dyDescent="0.25">
      <c r="A4537" s="20" t="s">
        <v>10162</v>
      </c>
      <c r="B4537" s="21">
        <v>2773863</v>
      </c>
    </row>
    <row r="4538" spans="1:2" x14ac:dyDescent="0.25">
      <c r="A4538" s="20" t="s">
        <v>9974</v>
      </c>
      <c r="B4538" s="21">
        <v>-1000000</v>
      </c>
    </row>
    <row r="4539" spans="1:2" x14ac:dyDescent="0.25">
      <c r="A4539" s="20" t="s">
        <v>7417</v>
      </c>
      <c r="B4539" s="21">
        <v>31505065</v>
      </c>
    </row>
    <row r="4540" spans="1:2" x14ac:dyDescent="0.25">
      <c r="A4540" s="20" t="s">
        <v>8543</v>
      </c>
      <c r="B4540" s="21">
        <v>2558739</v>
      </c>
    </row>
    <row r="4541" spans="1:2" x14ac:dyDescent="0.25">
      <c r="A4541" s="20" t="s">
        <v>5791</v>
      </c>
      <c r="B4541" s="21">
        <v>15332007</v>
      </c>
    </row>
    <row r="4542" spans="1:2" x14ac:dyDescent="0.25">
      <c r="A4542" s="20" t="s">
        <v>5630</v>
      </c>
      <c r="B4542" s="21">
        <v>-96582135</v>
      </c>
    </row>
    <row r="4543" spans="1:2" x14ac:dyDescent="0.25">
      <c r="A4543" s="20" t="s">
        <v>8109</v>
      </c>
      <c r="B4543" s="21">
        <v>155200000</v>
      </c>
    </row>
    <row r="4544" spans="1:2" x14ac:dyDescent="0.25">
      <c r="A4544" s="20" t="s">
        <v>6043</v>
      </c>
      <c r="B4544" s="21">
        <v>-8000000</v>
      </c>
    </row>
    <row r="4545" spans="1:2" x14ac:dyDescent="0.25">
      <c r="A4545" s="20" t="s">
        <v>8443</v>
      </c>
      <c r="B4545" s="21">
        <v>13277561</v>
      </c>
    </row>
    <row r="4546" spans="1:2" x14ac:dyDescent="0.25">
      <c r="A4546" s="20" t="s">
        <v>8110</v>
      </c>
      <c r="B4546" s="21">
        <v>161781728</v>
      </c>
    </row>
    <row r="4547" spans="1:2" x14ac:dyDescent="0.25">
      <c r="A4547" s="20" t="s">
        <v>10137</v>
      </c>
      <c r="B4547" s="21">
        <v>2391000</v>
      </c>
    </row>
    <row r="4548" spans="1:2" x14ac:dyDescent="0.25">
      <c r="A4548" s="20" t="s">
        <v>10361</v>
      </c>
      <c r="B4548" s="21">
        <v>-144142</v>
      </c>
    </row>
    <row r="4549" spans="1:2" x14ac:dyDescent="0.25">
      <c r="A4549" s="20" t="s">
        <v>9384</v>
      </c>
      <c r="B4549" s="21">
        <v>-4000000</v>
      </c>
    </row>
    <row r="4550" spans="1:2" x14ac:dyDescent="0.25">
      <c r="A4550" s="20" t="s">
        <v>7821</v>
      </c>
      <c r="B4550" s="21">
        <v>-3798243</v>
      </c>
    </row>
    <row r="4551" spans="1:2" x14ac:dyDescent="0.25">
      <c r="A4551" s="20" t="s">
        <v>7458</v>
      </c>
      <c r="B4551" s="21">
        <v>-10500000</v>
      </c>
    </row>
    <row r="4552" spans="1:2" x14ac:dyDescent="0.25">
      <c r="A4552" s="20" t="s">
        <v>9532</v>
      </c>
      <c r="B4552" s="21">
        <v>-6000000</v>
      </c>
    </row>
    <row r="4553" spans="1:2" x14ac:dyDescent="0.25">
      <c r="A4553" s="20" t="s">
        <v>6818</v>
      </c>
      <c r="B4553" s="21">
        <v>-18823678</v>
      </c>
    </row>
    <row r="4554" spans="1:2" x14ac:dyDescent="0.25">
      <c r="A4554" s="20" t="s">
        <v>5753</v>
      </c>
      <c r="B4554" s="21">
        <v>2960765971752241</v>
      </c>
    </row>
    <row r="4555" spans="1:2" x14ac:dyDescent="0.25">
      <c r="A4555" s="20" t="s">
        <v>9723</v>
      </c>
      <c r="B4555" s="21">
        <v>4581222</v>
      </c>
    </row>
    <row r="4556" spans="1:2" x14ac:dyDescent="0.25">
      <c r="A4556" s="20" t="s">
        <v>5943</v>
      </c>
      <c r="B4556" s="21">
        <v>3009155</v>
      </c>
    </row>
    <row r="4557" spans="1:2" x14ac:dyDescent="0.25">
      <c r="A4557" s="20" t="s">
        <v>8267</v>
      </c>
      <c r="B4557" s="21">
        <v>0</v>
      </c>
    </row>
    <row r="4558" spans="1:2" x14ac:dyDescent="0.25">
      <c r="A4558" s="20" t="s">
        <v>5820</v>
      </c>
      <c r="B4558" s="21">
        <v>-83287549</v>
      </c>
    </row>
    <row r="4559" spans="1:2" x14ac:dyDescent="0.25">
      <c r="A4559" s="20" t="s">
        <v>5891</v>
      </c>
      <c r="B4559" s="21">
        <v>155823397</v>
      </c>
    </row>
    <row r="4560" spans="1:2" x14ac:dyDescent="0.25">
      <c r="A4560" s="20" t="s">
        <v>5585</v>
      </c>
      <c r="B4560" s="21">
        <v>214984497</v>
      </c>
    </row>
    <row r="4561" spans="1:2" x14ac:dyDescent="0.25">
      <c r="A4561" s="20" t="s">
        <v>7114</v>
      </c>
      <c r="B4561" s="21">
        <v>161796233</v>
      </c>
    </row>
    <row r="4562" spans="1:2" x14ac:dyDescent="0.25">
      <c r="A4562" s="20" t="s">
        <v>9049</v>
      </c>
      <c r="B4562" s="21">
        <v>-6500000</v>
      </c>
    </row>
    <row r="4563" spans="1:2" x14ac:dyDescent="0.25">
      <c r="A4563" s="20" t="s">
        <v>9132</v>
      </c>
      <c r="B4563" s="21">
        <v>15059</v>
      </c>
    </row>
    <row r="4564" spans="1:2" x14ac:dyDescent="0.25">
      <c r="A4564" s="20" t="s">
        <v>8496</v>
      </c>
      <c r="B4564" s="21">
        <v>-11785798</v>
      </c>
    </row>
    <row r="4565" spans="1:2" x14ac:dyDescent="0.25">
      <c r="A4565" s="20" t="s">
        <v>8779</v>
      </c>
      <c r="B4565" s="21">
        <v>90400000</v>
      </c>
    </row>
    <row r="4566" spans="1:2" x14ac:dyDescent="0.25">
      <c r="A4566" s="20" t="s">
        <v>6571</v>
      </c>
      <c r="B4566" s="21">
        <v>76107476</v>
      </c>
    </row>
    <row r="4567" spans="1:2" x14ac:dyDescent="0.25">
      <c r="A4567" s="20" t="s">
        <v>9464</v>
      </c>
      <c r="B4567" s="21">
        <v>0</v>
      </c>
    </row>
    <row r="4568" spans="1:2" x14ac:dyDescent="0.25">
      <c r="A4568" s="20" t="s">
        <v>6618</v>
      </c>
      <c r="B4568" s="21">
        <v>31261036</v>
      </c>
    </row>
    <row r="4569" spans="1:2" x14ac:dyDescent="0.25">
      <c r="A4569" s="20" t="s">
        <v>9511</v>
      </c>
      <c r="B4569" s="21">
        <v>13001785</v>
      </c>
    </row>
    <row r="4570" spans="1:2" x14ac:dyDescent="0.25">
      <c r="A4570" s="20" t="s">
        <v>6942</v>
      </c>
      <c r="B4570" s="21">
        <v>75008260</v>
      </c>
    </row>
    <row r="4571" spans="1:2" x14ac:dyDescent="0.25">
      <c r="A4571" s="20" t="s">
        <v>8090</v>
      </c>
      <c r="B4571" s="21">
        <v>312611148340969</v>
      </c>
    </row>
    <row r="4572" spans="1:2" x14ac:dyDescent="0.25">
      <c r="A4572" s="20" t="s">
        <v>9985</v>
      </c>
      <c r="B4572" s="21">
        <v>8013113</v>
      </c>
    </row>
    <row r="4573" spans="1:2" x14ac:dyDescent="0.25">
      <c r="A4573" s="20" t="s">
        <v>5881</v>
      </c>
      <c r="B4573" s="21">
        <v>-76985496</v>
      </c>
    </row>
    <row r="4574" spans="1:2" x14ac:dyDescent="0.25">
      <c r="A4574" s="20" t="s">
        <v>5579</v>
      </c>
      <c r="B4574" s="21">
        <v>35428137</v>
      </c>
    </row>
    <row r="4575" spans="1:2" x14ac:dyDescent="0.25">
      <c r="A4575" s="20" t="s">
        <v>5595</v>
      </c>
      <c r="B4575" s="21">
        <v>157358779</v>
      </c>
    </row>
    <row r="4576" spans="1:2" x14ac:dyDescent="0.25">
      <c r="A4576" s="20" t="s">
        <v>5578</v>
      </c>
      <c r="B4576" s="21">
        <v>202076689</v>
      </c>
    </row>
    <row r="4577" spans="1:2" x14ac:dyDescent="0.25">
      <c r="A4577" s="20" t="s">
        <v>5654</v>
      </c>
      <c r="B4577" s="21">
        <v>168759914</v>
      </c>
    </row>
    <row r="4578" spans="1:2" x14ac:dyDescent="0.25">
      <c r="A4578" s="20" t="s">
        <v>7086</v>
      </c>
      <c r="B4578" s="21">
        <v>11095600</v>
      </c>
    </row>
    <row r="4579" spans="1:2" x14ac:dyDescent="0.25">
      <c r="A4579" s="20" t="s">
        <v>8230</v>
      </c>
      <c r="B4579" s="21">
        <v>-12796359</v>
      </c>
    </row>
    <row r="4580" spans="1:2" x14ac:dyDescent="0.25">
      <c r="A4580" s="20" t="s">
        <v>9367</v>
      </c>
      <c r="B4580" s="21">
        <v>-4000000</v>
      </c>
    </row>
    <row r="4581" spans="1:2" x14ac:dyDescent="0.25">
      <c r="A4581" s="20" t="s">
        <v>7236</v>
      </c>
      <c r="B4581" s="21">
        <v>0</v>
      </c>
    </row>
    <row r="4582" spans="1:2" x14ac:dyDescent="0.25">
      <c r="A4582" s="20" t="s">
        <v>8518</v>
      </c>
      <c r="B4582" s="21">
        <v>10230</v>
      </c>
    </row>
    <row r="4583" spans="1:2" x14ac:dyDescent="0.25">
      <c r="A4583" s="20" t="s">
        <v>9816</v>
      </c>
      <c r="B4583" s="21">
        <v>-1294705</v>
      </c>
    </row>
    <row r="4584" spans="1:2" x14ac:dyDescent="0.25">
      <c r="A4584" s="20" t="s">
        <v>10135</v>
      </c>
      <c r="B4584" s="21">
        <v>-625000</v>
      </c>
    </row>
    <row r="4585" spans="1:2" x14ac:dyDescent="0.25">
      <c r="A4585" s="20" t="s">
        <v>9310</v>
      </c>
      <c r="B4585" s="21">
        <v>-4700000</v>
      </c>
    </row>
    <row r="4586" spans="1:2" x14ac:dyDescent="0.25">
      <c r="A4586" s="20" t="s">
        <v>5853</v>
      </c>
      <c r="B4586" s="21">
        <v>-101879446</v>
      </c>
    </row>
    <row r="4587" spans="1:2" x14ac:dyDescent="0.25">
      <c r="A4587" s="20" t="s">
        <v>9907</v>
      </c>
      <c r="B4587" s="21">
        <v>-604771</v>
      </c>
    </row>
    <row r="4588" spans="1:2" x14ac:dyDescent="0.25">
      <c r="A4588" s="20" t="s">
        <v>10239</v>
      </c>
      <c r="B4588" s="21">
        <v>242172</v>
      </c>
    </row>
    <row r="4589" spans="1:2" x14ac:dyDescent="0.25">
      <c r="A4589" s="20" t="s">
        <v>8634</v>
      </c>
      <c r="B4589" s="21">
        <v>5667084</v>
      </c>
    </row>
    <row r="4590" spans="1:2" x14ac:dyDescent="0.25">
      <c r="A4590" s="20" t="s">
        <v>8505</v>
      </c>
      <c r="B4590" s="21">
        <v>-12000000</v>
      </c>
    </row>
    <row r="4591" spans="1:2" x14ac:dyDescent="0.25">
      <c r="A4591" s="20" t="s">
        <v>7800</v>
      </c>
      <c r="B4591" s="21">
        <v>-7373095</v>
      </c>
    </row>
    <row r="4592" spans="1:2" x14ac:dyDescent="0.25">
      <c r="A4592" s="20" t="s">
        <v>9539</v>
      </c>
      <c r="B4592" s="21">
        <v>9016377</v>
      </c>
    </row>
    <row r="4593" spans="1:2" x14ac:dyDescent="0.25">
      <c r="A4593" s="20" t="s">
        <v>9296</v>
      </c>
      <c r="B4593" s="21">
        <v>-1552547</v>
      </c>
    </row>
    <row r="4594" spans="1:2" x14ac:dyDescent="0.25">
      <c r="A4594" s="20" t="s">
        <v>9469</v>
      </c>
      <c r="B4594" s="21">
        <v>-19647348</v>
      </c>
    </row>
    <row r="4595" spans="1:2" x14ac:dyDescent="0.25">
      <c r="A4595" s="20" t="s">
        <v>5582</v>
      </c>
      <c r="B4595" s="21">
        <v>4209829893369</v>
      </c>
    </row>
    <row r="4596" spans="1:2" x14ac:dyDescent="0.25">
      <c r="A4596" s="20" t="s">
        <v>7956</v>
      </c>
      <c r="B4596" s="21">
        <v>-9491157</v>
      </c>
    </row>
    <row r="4597" spans="1:2" x14ac:dyDescent="0.25">
      <c r="A4597" s="20" t="s">
        <v>5901</v>
      </c>
      <c r="B4597" s="21">
        <v>18416702</v>
      </c>
    </row>
    <row r="4598" spans="1:2" x14ac:dyDescent="0.25">
      <c r="A4598" s="20" t="s">
        <v>6314</v>
      </c>
      <c r="B4598" s="21">
        <v>35754555</v>
      </c>
    </row>
    <row r="4599" spans="1:2" x14ac:dyDescent="0.25">
      <c r="A4599" s="20" t="s">
        <v>5688</v>
      </c>
      <c r="B4599" s="21">
        <v>-41771652</v>
      </c>
    </row>
    <row r="4600" spans="1:2" x14ac:dyDescent="0.25">
      <c r="A4600" s="20" t="s">
        <v>9881</v>
      </c>
      <c r="B4600" s="21">
        <v>-1947834</v>
      </c>
    </row>
    <row r="4601" spans="1:2" x14ac:dyDescent="0.25">
      <c r="A4601" s="20" t="s">
        <v>6936</v>
      </c>
      <c r="B4601" s="21">
        <v>133031347</v>
      </c>
    </row>
    <row r="4602" spans="1:2" x14ac:dyDescent="0.25">
      <c r="A4602" s="20" t="s">
        <v>5830</v>
      </c>
      <c r="B4602" s="21">
        <v>31282411</v>
      </c>
    </row>
    <row r="4603" spans="1:2" x14ac:dyDescent="0.25">
      <c r="A4603" s="20" t="s">
        <v>8393</v>
      </c>
      <c r="B4603" s="21">
        <v>-718500</v>
      </c>
    </row>
    <row r="4604" spans="1:2" x14ac:dyDescent="0.25">
      <c r="A4604" s="20" t="s">
        <v>8792</v>
      </c>
      <c r="B4604" s="21">
        <v>-7469465</v>
      </c>
    </row>
    <row r="4605" spans="1:2" x14ac:dyDescent="0.25">
      <c r="A4605" s="20" t="s">
        <v>9409</v>
      </c>
      <c r="B4605" s="21">
        <v>-9441786</v>
      </c>
    </row>
    <row r="4606" spans="1:2" x14ac:dyDescent="0.25">
      <c r="A4606" s="20" t="s">
        <v>10061</v>
      </c>
      <c r="B4606" s="21">
        <v>-1000000</v>
      </c>
    </row>
    <row r="4607" spans="1:2" x14ac:dyDescent="0.25">
      <c r="A4607" s="20" t="s">
        <v>9562</v>
      </c>
      <c r="B4607" s="21">
        <v>-87637</v>
      </c>
    </row>
    <row r="4608" spans="1:2" x14ac:dyDescent="0.25">
      <c r="A4608" s="20" t="s">
        <v>8174</v>
      </c>
      <c r="B4608" s="21">
        <v>4158074</v>
      </c>
    </row>
    <row r="4609" spans="1:2" x14ac:dyDescent="0.25">
      <c r="A4609" s="20" t="s">
        <v>9264</v>
      </c>
      <c r="B4609" s="21">
        <v>223615</v>
      </c>
    </row>
    <row r="4610" spans="1:2" x14ac:dyDescent="0.25">
      <c r="A4610" s="20" t="s">
        <v>10254</v>
      </c>
      <c r="B4610" s="21">
        <v>969176</v>
      </c>
    </row>
    <row r="4611" spans="1:2" x14ac:dyDescent="0.25">
      <c r="A4611" s="20" t="s">
        <v>10253</v>
      </c>
      <c r="B4611" s="21">
        <v>7707563</v>
      </c>
    </row>
    <row r="4612" spans="1:2" x14ac:dyDescent="0.25">
      <c r="A4612" s="20" t="s">
        <v>5721</v>
      </c>
      <c r="B4612" s="21">
        <v>-51975100</v>
      </c>
    </row>
    <row r="4613" spans="1:2" x14ac:dyDescent="0.25">
      <c r="A4613" s="20" t="s">
        <v>6417</v>
      </c>
      <c r="B4613" s="21">
        <v>-59533912</v>
      </c>
    </row>
    <row r="4614" spans="1:2" x14ac:dyDescent="0.25">
      <c r="A4614" s="20" t="s">
        <v>9565</v>
      </c>
      <c r="B4614" s="21">
        <v>-1178017</v>
      </c>
    </row>
    <row r="4615" spans="1:2" x14ac:dyDescent="0.25">
      <c r="A4615" s="20" t="s">
        <v>8610</v>
      </c>
      <c r="B4615" s="21">
        <v>19500000</v>
      </c>
    </row>
    <row r="4616" spans="1:2" x14ac:dyDescent="0.25">
      <c r="A4616" s="20" t="s">
        <v>6907</v>
      </c>
      <c r="B4616" s="21">
        <v>2.3854640327775624E+16</v>
      </c>
    </row>
    <row r="4617" spans="1:2" x14ac:dyDescent="0.25">
      <c r="A4617" s="20" t="s">
        <v>10170</v>
      </c>
      <c r="B4617" s="21">
        <v>485341</v>
      </c>
    </row>
    <row r="4618" spans="1:2" x14ac:dyDescent="0.25">
      <c r="A4618" s="20" t="s">
        <v>8114</v>
      </c>
      <c r="B4618" s="21">
        <v>96936400</v>
      </c>
    </row>
    <row r="4619" spans="1:2" x14ac:dyDescent="0.25">
      <c r="A4619" s="20" t="s">
        <v>6540</v>
      </c>
      <c r="B4619" s="21">
        <v>0</v>
      </c>
    </row>
    <row r="4620" spans="1:2" x14ac:dyDescent="0.25">
      <c r="A4620" s="20" t="s">
        <v>5931</v>
      </c>
      <c r="B4620" s="21">
        <v>149688385</v>
      </c>
    </row>
    <row r="4621" spans="1:2" x14ac:dyDescent="0.25">
      <c r="A4621" s="20" t="s">
        <v>9013</v>
      </c>
      <c r="B4621" s="21">
        <v>-7000000</v>
      </c>
    </row>
    <row r="4622" spans="1:2" x14ac:dyDescent="0.25">
      <c r="A4622" s="20" t="s">
        <v>6114</v>
      </c>
      <c r="B4622" s="21">
        <v>-40712370</v>
      </c>
    </row>
    <row r="4623" spans="1:2" x14ac:dyDescent="0.25">
      <c r="A4623" s="20" t="s">
        <v>8356</v>
      </c>
      <c r="B4623" s="21">
        <v>16235901</v>
      </c>
    </row>
    <row r="4624" spans="1:2" x14ac:dyDescent="0.25">
      <c r="A4624" s="20" t="s">
        <v>8798</v>
      </c>
      <c r="B4624" s="21">
        <v>-8650382</v>
      </c>
    </row>
    <row r="4625" spans="1:2" x14ac:dyDescent="0.25">
      <c r="A4625" s="20" t="s">
        <v>10003</v>
      </c>
      <c r="B4625" s="21">
        <v>950218</v>
      </c>
    </row>
    <row r="4626" spans="1:2" x14ac:dyDescent="0.25">
      <c r="A4626" s="20" t="s">
        <v>9020</v>
      </c>
      <c r="B4626" s="21">
        <v>-8700000</v>
      </c>
    </row>
    <row r="4627" spans="1:2" x14ac:dyDescent="0.25">
      <c r="A4627" s="20" t="s">
        <v>8479</v>
      </c>
      <c r="B4627" s="21">
        <v>-8851518</v>
      </c>
    </row>
    <row r="4628" spans="1:2" x14ac:dyDescent="0.25">
      <c r="A4628" s="20" t="s">
        <v>6259</v>
      </c>
      <c r="B4628" s="21">
        <v>33307796</v>
      </c>
    </row>
    <row r="4629" spans="1:2" x14ac:dyDescent="0.25">
      <c r="A4629" s="20" t="s">
        <v>9266</v>
      </c>
      <c r="B4629" s="21">
        <v>-3209000</v>
      </c>
    </row>
    <row r="4630" spans="1:2" x14ac:dyDescent="0.25">
      <c r="A4630" s="20" t="s">
        <v>8188</v>
      </c>
      <c r="B4630" s="21">
        <v>10353690</v>
      </c>
    </row>
    <row r="4631" spans="1:2" x14ac:dyDescent="0.25">
      <c r="A4631" s="20" t="s">
        <v>6236</v>
      </c>
      <c r="B4631" s="21">
        <v>15086030</v>
      </c>
    </row>
    <row r="4632" spans="1:2" x14ac:dyDescent="0.25">
      <c r="A4632" s="20" t="s">
        <v>9235</v>
      </c>
      <c r="B4632" s="21">
        <v>1157157</v>
      </c>
    </row>
    <row r="4633" spans="1:2" x14ac:dyDescent="0.25">
      <c r="A4633" s="20" t="s">
        <v>9618</v>
      </c>
      <c r="B4633" s="21">
        <v>6354736</v>
      </c>
    </row>
    <row r="4634" spans="1:2" x14ac:dyDescent="0.25">
      <c r="A4634" s="20" t="s">
        <v>8809</v>
      </c>
      <c r="B4634" s="21">
        <v>0</v>
      </c>
    </row>
    <row r="4635" spans="1:2" x14ac:dyDescent="0.25">
      <c r="A4635" s="20" t="s">
        <v>7209</v>
      </c>
      <c r="B4635" s="21">
        <v>-11499034</v>
      </c>
    </row>
    <row r="4636" spans="1:2" x14ac:dyDescent="0.25">
      <c r="A4636" s="20" t="s">
        <v>7480</v>
      </c>
      <c r="B4636" s="21">
        <v>-9352616</v>
      </c>
    </row>
    <row r="4637" spans="1:2" x14ac:dyDescent="0.25">
      <c r="A4637" s="20" t="s">
        <v>6098</v>
      </c>
      <c r="B4637" s="21">
        <v>19999143</v>
      </c>
    </row>
    <row r="4638" spans="1:2" x14ac:dyDescent="0.25">
      <c r="A4638" s="20" t="s">
        <v>6197</v>
      </c>
      <c r="B4638" s="21">
        <v>2560762791840400</v>
      </c>
    </row>
    <row r="4639" spans="1:2" x14ac:dyDescent="0.25">
      <c r="A4639" s="20" t="s">
        <v>6293</v>
      </c>
      <c r="B4639" s="21">
        <v>-9975917</v>
      </c>
    </row>
    <row r="4640" spans="1:2" x14ac:dyDescent="0.25">
      <c r="A4640" s="20" t="s">
        <v>7761</v>
      </c>
      <c r="B4640" s="21">
        <v>-11500000</v>
      </c>
    </row>
    <row r="4641" spans="1:2" x14ac:dyDescent="0.25">
      <c r="A4641" s="20" t="s">
        <v>9827</v>
      </c>
      <c r="B4641" s="21">
        <v>12589108</v>
      </c>
    </row>
    <row r="4642" spans="1:2" x14ac:dyDescent="0.25">
      <c r="A4642" s="20" t="s">
        <v>8328</v>
      </c>
      <c r="B4642" s="21">
        <v>2605039</v>
      </c>
    </row>
    <row r="4643" spans="1:2" x14ac:dyDescent="0.25">
      <c r="A4643" s="20" t="s">
        <v>7923</v>
      </c>
      <c r="B4643" s="21">
        <v>25601508</v>
      </c>
    </row>
    <row r="4644" spans="1:2" x14ac:dyDescent="0.25">
      <c r="A4644" s="20" t="s">
        <v>7516</v>
      </c>
      <c r="B4644" s="21">
        <v>-19345223</v>
      </c>
    </row>
    <row r="4645" spans="1:2" x14ac:dyDescent="0.25">
      <c r="A4645" s="20" t="s">
        <v>7439</v>
      </c>
      <c r="B4645" s="21">
        <v>13230435</v>
      </c>
    </row>
    <row r="4646" spans="1:2" x14ac:dyDescent="0.25">
      <c r="A4646" s="20" t="s">
        <v>7648</v>
      </c>
      <c r="B4646" s="21">
        <v>-22000000</v>
      </c>
    </row>
    <row r="4647" spans="1:2" x14ac:dyDescent="0.25">
      <c r="A4647" s="20" t="s">
        <v>6151</v>
      </c>
      <c r="B4647" s="21">
        <v>-7678961</v>
      </c>
    </row>
    <row r="4648" spans="1:2" x14ac:dyDescent="0.25">
      <c r="A4648" s="20" t="s">
        <v>6677</v>
      </c>
      <c r="B4648" s="21">
        <v>12318875</v>
      </c>
    </row>
    <row r="4649" spans="1:2" x14ac:dyDescent="0.25">
      <c r="A4649" s="20" t="s">
        <v>6961</v>
      </c>
      <c r="B4649" s="21">
        <v>10802315</v>
      </c>
    </row>
    <row r="4650" spans="1:2" x14ac:dyDescent="0.25">
      <c r="A4650" s="20" t="s">
        <v>7613</v>
      </c>
      <c r="B4650" s="21">
        <v>29483949</v>
      </c>
    </row>
    <row r="4651" spans="1:2" x14ac:dyDescent="0.25">
      <c r="A4651" s="20" t="s">
        <v>8804</v>
      </c>
      <c r="B4651" s="21">
        <v>-7953834</v>
      </c>
    </row>
    <row r="4652" spans="1:2" x14ac:dyDescent="0.25">
      <c r="A4652" s="20" t="s">
        <v>7793</v>
      </c>
      <c r="B4652" s="21">
        <v>-7601372</v>
      </c>
    </row>
    <row r="4653" spans="1:2" x14ac:dyDescent="0.25">
      <c r="A4653" s="20" t="s">
        <v>10306</v>
      </c>
      <c r="B4653" s="21">
        <v>-250000</v>
      </c>
    </row>
    <row r="4654" spans="1:2" x14ac:dyDescent="0.25">
      <c r="A4654" s="20" t="s">
        <v>10370</v>
      </c>
      <c r="B4654" s="21">
        <v>-120000</v>
      </c>
    </row>
    <row r="4655" spans="1:2" x14ac:dyDescent="0.25">
      <c r="A4655" s="20" t="s">
        <v>6500</v>
      </c>
      <c r="B4655" s="21">
        <v>2752475</v>
      </c>
    </row>
    <row r="4656" spans="1:2" x14ac:dyDescent="0.25">
      <c r="A4656" s="20" t="s">
        <v>7039</v>
      </c>
      <c r="B4656" s="21">
        <v>-24785987</v>
      </c>
    </row>
    <row r="4657" spans="1:2" x14ac:dyDescent="0.25">
      <c r="A4657" s="20" t="s">
        <v>7971</v>
      </c>
      <c r="B4657" s="21">
        <v>0</v>
      </c>
    </row>
    <row r="4658" spans="1:2" x14ac:dyDescent="0.25">
      <c r="A4658" s="20" t="s">
        <v>8262</v>
      </c>
      <c r="B4658" s="21">
        <v>86757447</v>
      </c>
    </row>
    <row r="4659" spans="1:2" x14ac:dyDescent="0.25">
      <c r="A4659" s="20" t="s">
        <v>6495</v>
      </c>
      <c r="B4659" s="21">
        <v>0</v>
      </c>
    </row>
    <row r="4660" spans="1:2" x14ac:dyDescent="0.25">
      <c r="A4660" s="20" t="s">
        <v>9975</v>
      </c>
      <c r="B4660" s="21">
        <v>30537320</v>
      </c>
    </row>
    <row r="4661" spans="1:2" x14ac:dyDescent="0.25">
      <c r="A4661" s="20" t="s">
        <v>7929</v>
      </c>
      <c r="B4661" s="21">
        <v>16471430</v>
      </c>
    </row>
    <row r="4662" spans="1:2" x14ac:dyDescent="0.25">
      <c r="A4662" s="20" t="s">
        <v>7255</v>
      </c>
      <c r="B4662" s="21">
        <v>-24000000</v>
      </c>
    </row>
    <row r="4663" spans="1:2" x14ac:dyDescent="0.25">
      <c r="A4663" s="20" t="s">
        <v>6839</v>
      </c>
      <c r="B4663" s="21">
        <v>-13568780</v>
      </c>
    </row>
    <row r="4664" spans="1:2" x14ac:dyDescent="0.25">
      <c r="A4664" s="20" t="s">
        <v>6763</v>
      </c>
      <c r="B4664" s="21">
        <v>966892992579409</v>
      </c>
    </row>
    <row r="4665" spans="1:2" x14ac:dyDescent="0.25">
      <c r="A4665" s="20" t="s">
        <v>6681</v>
      </c>
      <c r="B4665" s="21">
        <v>-20479108</v>
      </c>
    </row>
    <row r="4666" spans="1:2" x14ac:dyDescent="0.25">
      <c r="A4666" s="20" t="s">
        <v>9610</v>
      </c>
      <c r="B4666" s="21">
        <v>-3000000</v>
      </c>
    </row>
    <row r="4667" spans="1:2" x14ac:dyDescent="0.25">
      <c r="A4667" s="20" t="s">
        <v>5892</v>
      </c>
      <c r="B4667" s="21">
        <v>-18442521</v>
      </c>
    </row>
    <row r="4668" spans="1:2" x14ac:dyDescent="0.25">
      <c r="A4668" s="20" t="s">
        <v>9868</v>
      </c>
      <c r="B4668" s="21">
        <v>-1500000</v>
      </c>
    </row>
    <row r="4669" spans="1:2" x14ac:dyDescent="0.25">
      <c r="A4669" s="20" t="s">
        <v>6985</v>
      </c>
      <c r="B4669" s="21">
        <v>-6312165</v>
      </c>
    </row>
    <row r="4670" spans="1:2" x14ac:dyDescent="0.25">
      <c r="A4670" s="20" t="s">
        <v>6289</v>
      </c>
      <c r="B4670" s="21">
        <v>-8954199</v>
      </c>
    </row>
    <row r="4671" spans="1:2" x14ac:dyDescent="0.25">
      <c r="A4671" s="20" t="s">
        <v>7138</v>
      </c>
      <c r="B4671" s="21">
        <v>58813460</v>
      </c>
    </row>
    <row r="4672" spans="1:2" x14ac:dyDescent="0.25">
      <c r="A4672" s="20" t="s">
        <v>5609</v>
      </c>
      <c r="B4672" s="21">
        <v>117979556</v>
      </c>
    </row>
    <row r="4673" spans="1:2" x14ac:dyDescent="0.25">
      <c r="A4673" s="20" t="s">
        <v>8276</v>
      </c>
      <c r="B4673" s="21">
        <v>24048637</v>
      </c>
    </row>
    <row r="4674" spans="1:2" x14ac:dyDescent="0.25">
      <c r="A4674" s="20" t="s">
        <v>8173</v>
      </c>
      <c r="B4674" s="21">
        <v>7468807</v>
      </c>
    </row>
    <row r="4675" spans="1:2" x14ac:dyDescent="0.25">
      <c r="A4675" s="20" t="s">
        <v>10316</v>
      </c>
      <c r="B4675" s="21">
        <v>802119</v>
      </c>
    </row>
    <row r="4676" spans="1:2" x14ac:dyDescent="0.25">
      <c r="A4676" s="20" t="s">
        <v>6493</v>
      </c>
      <c r="B4676" s="21">
        <v>16496802</v>
      </c>
    </row>
    <row r="4677" spans="1:2" x14ac:dyDescent="0.25">
      <c r="A4677" s="20" t="s">
        <v>9813</v>
      </c>
      <c r="B4677" s="21">
        <v>-150000000</v>
      </c>
    </row>
    <row r="4678" spans="1:2" x14ac:dyDescent="0.25">
      <c r="A4678" s="20" t="s">
        <v>7109</v>
      </c>
      <c r="B4678" s="21">
        <v>27879132</v>
      </c>
    </row>
    <row r="4679" spans="1:2" x14ac:dyDescent="0.25">
      <c r="A4679" s="20" t="s">
        <v>8621</v>
      </c>
      <c r="B4679" s="21">
        <v>10384136</v>
      </c>
    </row>
    <row r="4680" spans="1:2" x14ac:dyDescent="0.25">
      <c r="A4680" s="20" t="s">
        <v>6448</v>
      </c>
      <c r="B4680" s="21">
        <v>58476776</v>
      </c>
    </row>
    <row r="4681" spans="1:2" x14ac:dyDescent="0.25">
      <c r="A4681" s="20" t="s">
        <v>6998</v>
      </c>
      <c r="B4681" s="21">
        <v>-15552522</v>
      </c>
    </row>
    <row r="4682" spans="1:2" x14ac:dyDescent="0.25">
      <c r="A4682" s="20" t="s">
        <v>5908</v>
      </c>
      <c r="B4682" s="21">
        <v>8077470</v>
      </c>
    </row>
    <row r="4683" spans="1:2" x14ac:dyDescent="0.25">
      <c r="A4683" s="20" t="s">
        <v>9656</v>
      </c>
      <c r="B4683" s="21">
        <v>-2381334</v>
      </c>
    </row>
    <row r="4684" spans="1:2" x14ac:dyDescent="0.25">
      <c r="A4684" s="20" t="s">
        <v>8837</v>
      </c>
      <c r="B4684" s="21">
        <v>-8300000</v>
      </c>
    </row>
    <row r="4685" spans="1:2" x14ac:dyDescent="0.25">
      <c r="A4685" s="20" t="s">
        <v>8284</v>
      </c>
      <c r="B4685" s="21">
        <v>-100000</v>
      </c>
    </row>
    <row r="4686" spans="1:2" x14ac:dyDescent="0.25">
      <c r="A4686" s="20" t="s">
        <v>9767</v>
      </c>
      <c r="B4686" s="21">
        <v>0</v>
      </c>
    </row>
    <row r="4687" spans="1:2" x14ac:dyDescent="0.25">
      <c r="A4687" s="20" t="s">
        <v>7718</v>
      </c>
      <c r="B4687" s="21">
        <v>16658108</v>
      </c>
    </row>
    <row r="4688" spans="1:2" x14ac:dyDescent="0.25">
      <c r="A4688" s="20" t="s">
        <v>7755</v>
      </c>
      <c r="B4688" s="21">
        <v>241395</v>
      </c>
    </row>
    <row r="4689" spans="1:2" x14ac:dyDescent="0.25">
      <c r="A4689" s="20" t="s">
        <v>8095</v>
      </c>
      <c r="B4689" s="21">
        <v>-15997036</v>
      </c>
    </row>
    <row r="4690" spans="1:2" x14ac:dyDescent="0.25">
      <c r="A4690" s="20" t="s">
        <v>9069</v>
      </c>
      <c r="B4690" s="21">
        <v>15005329</v>
      </c>
    </row>
    <row r="4691" spans="1:2" x14ac:dyDescent="0.25">
      <c r="A4691" s="20" t="s">
        <v>6129</v>
      </c>
      <c r="B4691" s="21">
        <v>32614858</v>
      </c>
    </row>
    <row r="4692" spans="1:2" x14ac:dyDescent="0.25">
      <c r="A4692" s="20" t="s">
        <v>7596</v>
      </c>
      <c r="B4692" s="21">
        <v>-6876149</v>
      </c>
    </row>
    <row r="4693" spans="1:2" x14ac:dyDescent="0.25">
      <c r="A4693" s="20" t="s">
        <v>6746</v>
      </c>
      <c r="B4693" s="21">
        <v>32266306</v>
      </c>
    </row>
    <row r="4694" spans="1:2" x14ac:dyDescent="0.25">
      <c r="A4694" s="20" t="s">
        <v>8052</v>
      </c>
      <c r="B4694" s="21">
        <v>36885587</v>
      </c>
    </row>
    <row r="4695" spans="1:2" x14ac:dyDescent="0.25">
      <c r="A4695" s="20" t="s">
        <v>8986</v>
      </c>
      <c r="B4695" s="21">
        <v>-4078262</v>
      </c>
    </row>
    <row r="4696" spans="1:2" x14ac:dyDescent="0.25">
      <c r="A4696" s="20" t="s">
        <v>8794</v>
      </c>
      <c r="B4696" s="21">
        <v>1043487</v>
      </c>
    </row>
    <row r="4697" spans="1:2" x14ac:dyDescent="0.25">
      <c r="A4697" s="20" t="s">
        <v>8551</v>
      </c>
      <c r="B4697" s="21">
        <v>-7246194</v>
      </c>
    </row>
    <row r="4698" spans="1:2" x14ac:dyDescent="0.25">
      <c r="A4698" s="20" t="s">
        <v>8034</v>
      </c>
      <c r="B4698" s="21">
        <v>-15430082</v>
      </c>
    </row>
    <row r="4699" spans="1:2" x14ac:dyDescent="0.25">
      <c r="A4699" s="20" t="s">
        <v>9098</v>
      </c>
      <c r="B4699" s="21">
        <v>0</v>
      </c>
    </row>
    <row r="4700" spans="1:2" x14ac:dyDescent="0.25">
      <c r="A4700" s="20" t="s">
        <v>8807</v>
      </c>
      <c r="B4700" s="21">
        <v>-9000000</v>
      </c>
    </row>
    <row r="4701" spans="1:2" x14ac:dyDescent="0.25">
      <c r="A4701" s="20" t="s">
        <v>6075</v>
      </c>
      <c r="B4701" s="21">
        <v>-6526640</v>
      </c>
    </row>
    <row r="4702" spans="1:2" x14ac:dyDescent="0.25">
      <c r="A4702" s="20" t="s">
        <v>8652</v>
      </c>
      <c r="B4702" s="21">
        <v>-198218</v>
      </c>
    </row>
    <row r="4703" spans="1:2" x14ac:dyDescent="0.25">
      <c r="A4703" s="20" t="s">
        <v>10107</v>
      </c>
      <c r="B4703" s="21">
        <v>0</v>
      </c>
    </row>
    <row r="4704" spans="1:2" x14ac:dyDescent="0.25">
      <c r="A4704" s="20" t="s">
        <v>8068</v>
      </c>
      <c r="B4704" s="21">
        <v>7713577</v>
      </c>
    </row>
    <row r="4705" spans="1:2" x14ac:dyDescent="0.25">
      <c r="A4705" s="20" t="s">
        <v>6678</v>
      </c>
      <c r="B4705" s="21">
        <v>-4.0094679676658462E+22</v>
      </c>
    </row>
    <row r="4706" spans="1:2" x14ac:dyDescent="0.25">
      <c r="A4706" s="20" t="s">
        <v>9126</v>
      </c>
      <c r="B4706" s="21">
        <v>-5952000</v>
      </c>
    </row>
    <row r="4707" spans="1:2" x14ac:dyDescent="0.25">
      <c r="A4707" s="20" t="s">
        <v>6894</v>
      </c>
      <c r="B4707" s="21">
        <v>-38000000</v>
      </c>
    </row>
    <row r="4708" spans="1:2" x14ac:dyDescent="0.25">
      <c r="A4708" s="20" t="s">
        <v>7201</v>
      </c>
      <c r="B4708" s="21">
        <v>-5952000</v>
      </c>
    </row>
    <row r="4709" spans="1:2" x14ac:dyDescent="0.25">
      <c r="A4709" s="20" t="s">
        <v>7403</v>
      </c>
      <c r="B4709" s="21">
        <v>-26000000</v>
      </c>
    </row>
    <row r="4710" spans="1:2" x14ac:dyDescent="0.25">
      <c r="A4710" s="20" t="s">
        <v>5924</v>
      </c>
      <c r="B4710" s="21">
        <v>-42525888</v>
      </c>
    </row>
    <row r="4711" spans="1:2" x14ac:dyDescent="0.25">
      <c r="A4711" s="20" t="s">
        <v>8754</v>
      </c>
      <c r="B4711" s="21">
        <v>12899702</v>
      </c>
    </row>
    <row r="4712" spans="1:2" x14ac:dyDescent="0.25">
      <c r="A4712" s="20" t="s">
        <v>7395</v>
      </c>
      <c r="B4712" s="21">
        <v>417500</v>
      </c>
    </row>
    <row r="4713" spans="1:2" x14ac:dyDescent="0.25">
      <c r="A4713" s="20" t="s">
        <v>8134</v>
      </c>
      <c r="B4713" s="21">
        <v>28022524</v>
      </c>
    </row>
    <row r="4714" spans="1:2" x14ac:dyDescent="0.25">
      <c r="A4714" s="20" t="s">
        <v>9010</v>
      </c>
      <c r="B4714" s="21">
        <v>-6766897</v>
      </c>
    </row>
    <row r="4715" spans="1:2" x14ac:dyDescent="0.25">
      <c r="A4715" s="20" t="s">
        <v>9390</v>
      </c>
      <c r="B4715" s="21">
        <v>-1107418</v>
      </c>
    </row>
    <row r="4716" spans="1:2" x14ac:dyDescent="0.25">
      <c r="A4716" s="20" t="s">
        <v>9957</v>
      </c>
      <c r="B4716" s="21">
        <v>13101109</v>
      </c>
    </row>
    <row r="4717" spans="1:2" x14ac:dyDescent="0.25">
      <c r="A4717" s="20" t="s">
        <v>9849</v>
      </c>
      <c r="B4717" s="21">
        <v>17067631</v>
      </c>
    </row>
    <row r="4718" spans="1:2" x14ac:dyDescent="0.25">
      <c r="A4718" s="20" t="s">
        <v>9514</v>
      </c>
      <c r="B4718" s="21">
        <v>21788807</v>
      </c>
    </row>
    <row r="4719" spans="1:2" x14ac:dyDescent="0.25">
      <c r="A4719" s="20" t="s">
        <v>7013</v>
      </c>
      <c r="B4719" s="21">
        <v>-16682849</v>
      </c>
    </row>
    <row r="4720" spans="1:2" x14ac:dyDescent="0.25">
      <c r="A4720" s="20" t="s">
        <v>7261</v>
      </c>
      <c r="B4720" s="21">
        <v>91518352</v>
      </c>
    </row>
    <row r="4721" spans="1:2" x14ac:dyDescent="0.25">
      <c r="A4721" s="20" t="s">
        <v>10004</v>
      </c>
      <c r="B4721" s="21">
        <v>277257</v>
      </c>
    </row>
    <row r="4722" spans="1:2" x14ac:dyDescent="0.25">
      <c r="A4722" s="20" t="s">
        <v>6368</v>
      </c>
      <c r="B4722" s="21">
        <v>-10139961</v>
      </c>
    </row>
    <row r="4723" spans="1:2" x14ac:dyDescent="0.25">
      <c r="A4723" s="20" t="s">
        <v>6030</v>
      </c>
      <c r="B4723" s="21">
        <v>-43926768</v>
      </c>
    </row>
    <row r="4724" spans="1:2" x14ac:dyDescent="0.25">
      <c r="A4724" s="20" t="s">
        <v>6142</v>
      </c>
      <c r="B4724" s="21">
        <v>-17525384</v>
      </c>
    </row>
    <row r="4725" spans="1:2" x14ac:dyDescent="0.25">
      <c r="A4725" s="20" t="s">
        <v>8042</v>
      </c>
      <c r="B4725" s="21">
        <v>28848100</v>
      </c>
    </row>
    <row r="4726" spans="1:2" x14ac:dyDescent="0.25">
      <c r="A4726" s="20" t="s">
        <v>5600</v>
      </c>
      <c r="B4726" s="21">
        <v>43806889</v>
      </c>
    </row>
    <row r="4727" spans="1:2" x14ac:dyDescent="0.25">
      <c r="A4727" s="20" t="s">
        <v>9885</v>
      </c>
      <c r="B4727" s="21">
        <v>-1500000</v>
      </c>
    </row>
    <row r="4728" spans="1:2" x14ac:dyDescent="0.25">
      <c r="A4728" s="20" t="s">
        <v>10136</v>
      </c>
      <c r="B4728" s="21">
        <v>-700000</v>
      </c>
    </row>
    <row r="4729" spans="1:2" x14ac:dyDescent="0.25">
      <c r="A4729" s="20" t="s">
        <v>9735</v>
      </c>
      <c r="B4729" s="21">
        <v>783276</v>
      </c>
    </row>
    <row r="4730" spans="1:2" x14ac:dyDescent="0.25">
      <c r="A4730" s="20" t="s">
        <v>7066</v>
      </c>
      <c r="B4730" s="21">
        <v>17225675</v>
      </c>
    </row>
    <row r="4731" spans="1:2" x14ac:dyDescent="0.25">
      <c r="A4731" s="20" t="s">
        <v>6063</v>
      </c>
      <c r="B4731" s="21">
        <v>59568845</v>
      </c>
    </row>
    <row r="4732" spans="1:2" x14ac:dyDescent="0.25">
      <c r="A4732" s="20" t="s">
        <v>9079</v>
      </c>
      <c r="B4732" s="21">
        <v>0</v>
      </c>
    </row>
    <row r="4733" spans="1:2" x14ac:dyDescent="0.25">
      <c r="A4733" s="20" t="s">
        <v>6139</v>
      </c>
      <c r="B4733" s="21">
        <v>13883359</v>
      </c>
    </row>
    <row r="4734" spans="1:2" x14ac:dyDescent="0.25">
      <c r="A4734" s="20" t="s">
        <v>5729</v>
      </c>
      <c r="B4734" s="21">
        <v>102277056</v>
      </c>
    </row>
    <row r="4735" spans="1:2" x14ac:dyDescent="0.25">
      <c r="A4735" s="20" t="s">
        <v>8703</v>
      </c>
      <c r="B4735" s="21">
        <v>-9421473</v>
      </c>
    </row>
    <row r="4736" spans="1:2" x14ac:dyDescent="0.25">
      <c r="A4736" s="20" t="s">
        <v>7476</v>
      </c>
      <c r="B4736" s="21">
        <v>-2533006</v>
      </c>
    </row>
    <row r="4737" spans="1:2" x14ac:dyDescent="0.25">
      <c r="A4737" s="20" t="s">
        <v>5650</v>
      </c>
      <c r="B4737" s="21">
        <v>-113021005</v>
      </c>
    </row>
    <row r="4738" spans="1:2" x14ac:dyDescent="0.25">
      <c r="A4738" s="20" t="s">
        <v>8420</v>
      </c>
      <c r="B4738" s="21">
        <v>67568000</v>
      </c>
    </row>
    <row r="4739" spans="1:2" x14ac:dyDescent="0.25">
      <c r="A4739" s="20" t="s">
        <v>9555</v>
      </c>
      <c r="B4739" s="21">
        <v>902679</v>
      </c>
    </row>
    <row r="4740" spans="1:2" x14ac:dyDescent="0.25">
      <c r="A4740" s="20" t="s">
        <v>8974</v>
      </c>
      <c r="B4740" s="21">
        <v>2094451</v>
      </c>
    </row>
    <row r="4741" spans="1:2" x14ac:dyDescent="0.25">
      <c r="A4741" s="20" t="s">
        <v>7140</v>
      </c>
      <c r="B4741" s="21">
        <v>31359959</v>
      </c>
    </row>
    <row r="4742" spans="1:2" x14ac:dyDescent="0.25">
      <c r="A4742" s="20" t="s">
        <v>7503</v>
      </c>
      <c r="B4742" s="21">
        <v>-11348338</v>
      </c>
    </row>
    <row r="4743" spans="1:2" x14ac:dyDescent="0.25">
      <c r="A4743" s="20" t="s">
        <v>7025</v>
      </c>
      <c r="B4743" s="21">
        <v>-28551183</v>
      </c>
    </row>
    <row r="4744" spans="1:2" x14ac:dyDescent="0.25">
      <c r="A4744" s="20" t="s">
        <v>8104</v>
      </c>
      <c r="B4744" s="21">
        <v>-15218475</v>
      </c>
    </row>
    <row r="4745" spans="1:2" x14ac:dyDescent="0.25">
      <c r="A4745" s="20" t="s">
        <v>5706</v>
      </c>
      <c r="B4745" s="21">
        <v>-22496684</v>
      </c>
    </row>
    <row r="4746" spans="1:2" x14ac:dyDescent="0.25">
      <c r="A4746" s="20" t="s">
        <v>10144</v>
      </c>
      <c r="B4746" s="21">
        <v>79043</v>
      </c>
    </row>
    <row r="4747" spans="1:2" x14ac:dyDescent="0.25">
      <c r="A4747" s="20" t="s">
        <v>6874</v>
      </c>
      <c r="B4747" s="21">
        <v>20700247</v>
      </c>
    </row>
    <row r="4748" spans="1:2" x14ac:dyDescent="0.25">
      <c r="A4748" s="20" t="s">
        <v>9549</v>
      </c>
      <c r="B4748" s="21">
        <v>3222857</v>
      </c>
    </row>
    <row r="4749" spans="1:2" x14ac:dyDescent="0.25">
      <c r="A4749" s="20" t="s">
        <v>7537</v>
      </c>
      <c r="B4749" s="21">
        <v>-25000000</v>
      </c>
    </row>
    <row r="4750" spans="1:2" x14ac:dyDescent="0.25">
      <c r="A4750" s="20" t="s">
        <v>5618</v>
      </c>
      <c r="B4750" s="21">
        <v>-86753780</v>
      </c>
    </row>
    <row r="4751" spans="1:2" x14ac:dyDescent="0.25">
      <c r="A4751" s="20" t="s">
        <v>7677</v>
      </c>
      <c r="B4751" s="21">
        <v>101697350</v>
      </c>
    </row>
    <row r="4752" spans="1:2" x14ac:dyDescent="0.25">
      <c r="A4752" s="20" t="s">
        <v>6218</v>
      </c>
      <c r="B4752" s="21">
        <v>-21467706</v>
      </c>
    </row>
    <row r="4753" spans="1:2" x14ac:dyDescent="0.25">
      <c r="A4753" s="20" t="s">
        <v>9727</v>
      </c>
      <c r="B4753" s="21">
        <v>1590010</v>
      </c>
    </row>
    <row r="4754" spans="1:2" x14ac:dyDescent="0.25">
      <c r="A4754" s="20" t="s">
        <v>6482</v>
      </c>
      <c r="B4754" s="21">
        <v>75621915</v>
      </c>
    </row>
    <row r="4755" spans="1:2" x14ac:dyDescent="0.25">
      <c r="A4755" s="20" t="s">
        <v>9283</v>
      </c>
      <c r="B4755" s="21">
        <v>-5000000</v>
      </c>
    </row>
    <row r="4756" spans="1:2" x14ac:dyDescent="0.25">
      <c r="A4756" s="20" t="s">
        <v>8992</v>
      </c>
      <c r="B4756" s="21">
        <v>-5261308</v>
      </c>
    </row>
    <row r="4757" spans="1:2" x14ac:dyDescent="0.25">
      <c r="A4757" s="20" t="s">
        <v>7306</v>
      </c>
      <c r="B4757" s="21">
        <v>7563179</v>
      </c>
    </row>
    <row r="4758" spans="1:2" x14ac:dyDescent="0.25">
      <c r="A4758" s="20" t="s">
        <v>6133</v>
      </c>
      <c r="B4758" s="21">
        <v>3120196</v>
      </c>
    </row>
    <row r="4759" spans="1:2" x14ac:dyDescent="0.25">
      <c r="A4759" s="20" t="s">
        <v>10345</v>
      </c>
      <c r="B4759" s="21">
        <v>349947</v>
      </c>
    </row>
    <row r="4760" spans="1:2" x14ac:dyDescent="0.25">
      <c r="A4760" s="20" t="s">
        <v>7324</v>
      </c>
      <c r="B4760" s="21">
        <v>7168445</v>
      </c>
    </row>
    <row r="4761" spans="1:2" x14ac:dyDescent="0.25">
      <c r="A4761" s="20" t="s">
        <v>8492</v>
      </c>
      <c r="B4761" s="21">
        <v>-11666024</v>
      </c>
    </row>
    <row r="4762" spans="1:2" x14ac:dyDescent="0.25">
      <c r="A4762" s="20" t="s">
        <v>7382</v>
      </c>
      <c r="B4762" s="21">
        <v>-11530572</v>
      </c>
    </row>
    <row r="4763" spans="1:2" x14ac:dyDescent="0.25">
      <c r="A4763" s="20" t="s">
        <v>10095</v>
      </c>
      <c r="B4763" s="21">
        <v>3971000</v>
      </c>
    </row>
    <row r="4764" spans="1:2" x14ac:dyDescent="0.25">
      <c r="A4764" s="20" t="s">
        <v>8715</v>
      </c>
      <c r="B4764" s="21">
        <v>152857</v>
      </c>
    </row>
    <row r="4765" spans="1:2" x14ac:dyDescent="0.25">
      <c r="A4765" s="20" t="s">
        <v>8092</v>
      </c>
      <c r="B4765" s="21">
        <v>-11000000</v>
      </c>
    </row>
    <row r="4766" spans="1:2" x14ac:dyDescent="0.25">
      <c r="A4766" s="20" t="s">
        <v>10260</v>
      </c>
      <c r="B4766" s="21">
        <v>656942</v>
      </c>
    </row>
    <row r="4767" spans="1:2" x14ac:dyDescent="0.25">
      <c r="A4767" s="20" t="s">
        <v>7804</v>
      </c>
      <c r="B4767" s="21">
        <v>-9444652</v>
      </c>
    </row>
    <row r="4768" spans="1:2" x14ac:dyDescent="0.25">
      <c r="A4768" s="20" t="s">
        <v>6910</v>
      </c>
      <c r="B4768" s="21">
        <v>113368971</v>
      </c>
    </row>
    <row r="4769" spans="1:2" x14ac:dyDescent="0.25">
      <c r="A4769" s="20" t="s">
        <v>9063</v>
      </c>
      <c r="B4769" s="21">
        <v>37650000</v>
      </c>
    </row>
    <row r="4770" spans="1:2" x14ac:dyDescent="0.25">
      <c r="A4770" s="20" t="s">
        <v>10314</v>
      </c>
      <c r="B4770" s="21">
        <v>-250000</v>
      </c>
    </row>
    <row r="4771" spans="1:2" x14ac:dyDescent="0.25">
      <c r="A4771" s="20" t="s">
        <v>9347</v>
      </c>
      <c r="B4771" s="21">
        <v>14772796</v>
      </c>
    </row>
    <row r="4772" spans="1:2" x14ac:dyDescent="0.25">
      <c r="A4772" s="20" t="s">
        <v>7446</v>
      </c>
      <c r="B4772" s="21">
        <v>15990505</v>
      </c>
    </row>
    <row r="4773" spans="1:2" x14ac:dyDescent="0.25">
      <c r="A4773" s="20" t="s">
        <v>6021</v>
      </c>
      <c r="B4773" s="21">
        <v>-29649103</v>
      </c>
    </row>
    <row r="4774" spans="1:2" x14ac:dyDescent="0.25">
      <c r="A4774" s="20" t="s">
        <v>10232</v>
      </c>
      <c r="B4774" s="21">
        <v>45276912</v>
      </c>
    </row>
    <row r="4775" spans="1:2" x14ac:dyDescent="0.25">
      <c r="A4775" s="20" t="s">
        <v>7354</v>
      </c>
      <c r="B4775" s="21">
        <v>-23910635</v>
      </c>
    </row>
    <row r="4776" spans="1:2" x14ac:dyDescent="0.25">
      <c r="A4776" s="20" t="s">
        <v>5894</v>
      </c>
      <c r="B4776" s="21">
        <v>55370362</v>
      </c>
    </row>
    <row r="4777" spans="1:2" x14ac:dyDescent="0.25">
      <c r="A4777" s="20" t="s">
        <v>6564</v>
      </c>
      <c r="B4777" s="21">
        <v>-43708398</v>
      </c>
    </row>
    <row r="4778" spans="1:2" x14ac:dyDescent="0.25">
      <c r="A4778" s="20" t="s">
        <v>9371</v>
      </c>
      <c r="B4778" s="21">
        <v>10941801</v>
      </c>
    </row>
    <row r="4779" spans="1:2" x14ac:dyDescent="0.25">
      <c r="A4779" s="20" t="s">
        <v>6899</v>
      </c>
      <c r="B4779" s="21">
        <v>1102171</v>
      </c>
    </row>
    <row r="4780" spans="1:2" x14ac:dyDescent="0.25">
      <c r="A4780" s="20" t="s">
        <v>6185</v>
      </c>
      <c r="B4780" s="21">
        <v>112805123</v>
      </c>
    </row>
    <row r="4781" spans="1:2" x14ac:dyDescent="0.25">
      <c r="A4781" s="20" t="s">
        <v>8209</v>
      </c>
      <c r="B4781" s="21">
        <v>-6264471</v>
      </c>
    </row>
    <row r="4782" spans="1:2" x14ac:dyDescent="0.25">
      <c r="A4782" s="20" t="s">
        <v>8219</v>
      </c>
      <c r="B4782" s="21">
        <v>-9693553</v>
      </c>
    </row>
    <row r="4783" spans="1:2" x14ac:dyDescent="0.25">
      <c r="A4783" s="20" t="s">
        <v>8549</v>
      </c>
      <c r="B4783" s="21">
        <v>-1829786</v>
      </c>
    </row>
    <row r="4784" spans="1:2" x14ac:dyDescent="0.25">
      <c r="A4784" s="20" t="s">
        <v>8139</v>
      </c>
      <c r="B4784" s="21">
        <v>39100956</v>
      </c>
    </row>
    <row r="4785" spans="1:2" x14ac:dyDescent="0.25">
      <c r="A4785" s="20" t="s">
        <v>7192</v>
      </c>
      <c r="B4785" s="21">
        <v>-12904682</v>
      </c>
    </row>
    <row r="4786" spans="1:2" x14ac:dyDescent="0.25">
      <c r="A4786" s="20" t="s">
        <v>7785</v>
      </c>
      <c r="B4786" s="21">
        <v>-6012518</v>
      </c>
    </row>
    <row r="4787" spans="1:2" x14ac:dyDescent="0.25">
      <c r="A4787" s="20" t="s">
        <v>8131</v>
      </c>
      <c r="B4787" s="21">
        <v>32860214</v>
      </c>
    </row>
    <row r="4788" spans="1:2" x14ac:dyDescent="0.25">
      <c r="A4788" s="20" t="s">
        <v>8886</v>
      </c>
      <c r="B4788" s="21">
        <v>-6928760</v>
      </c>
    </row>
    <row r="4789" spans="1:2" x14ac:dyDescent="0.25">
      <c r="A4789" s="20" t="s">
        <v>8049</v>
      </c>
      <c r="B4789" s="21">
        <v>76823600</v>
      </c>
    </row>
    <row r="4790" spans="1:2" x14ac:dyDescent="0.25">
      <c r="A4790" s="20" t="s">
        <v>10256</v>
      </c>
      <c r="B4790" s="21">
        <v>1352472</v>
      </c>
    </row>
    <row r="4791" spans="1:2" x14ac:dyDescent="0.25">
      <c r="A4791" s="20" t="s">
        <v>8159</v>
      </c>
      <c r="B4791" s="21">
        <v>15127963</v>
      </c>
    </row>
    <row r="4792" spans="1:2" x14ac:dyDescent="0.25">
      <c r="A4792" s="20" t="s">
        <v>10356</v>
      </c>
      <c r="B4792" s="21">
        <v>0</v>
      </c>
    </row>
    <row r="4793" spans="1:2" x14ac:dyDescent="0.25">
      <c r="A4793" s="20" t="s">
        <v>8146</v>
      </c>
      <c r="B4793" s="21">
        <v>18771174</v>
      </c>
    </row>
    <row r="4794" spans="1:2" x14ac:dyDescent="0.25">
      <c r="A4794" s="20" t="s">
        <v>7524</v>
      </c>
      <c r="B4794" s="21">
        <v>-24128473</v>
      </c>
    </row>
    <row r="4795" spans="1:2" x14ac:dyDescent="0.25">
      <c r="A4795" s="20" t="s">
        <v>5841</v>
      </c>
      <c r="B4795" s="21">
        <v>-22777816</v>
      </c>
    </row>
    <row r="4796" spans="1:2" x14ac:dyDescent="0.25">
      <c r="A4796" s="20" t="s">
        <v>8688</v>
      </c>
      <c r="B4796" s="21">
        <v>-2425934</v>
      </c>
    </row>
    <row r="4797" spans="1:2" x14ac:dyDescent="0.25">
      <c r="A4797" s="20" t="s">
        <v>8192</v>
      </c>
      <c r="B4797" s="21">
        <v>-1965583</v>
      </c>
    </row>
    <row r="4798" spans="1:2" x14ac:dyDescent="0.25">
      <c r="A4798" s="20" t="s">
        <v>9489</v>
      </c>
      <c r="B4798" s="21">
        <v>9792000</v>
      </c>
    </row>
    <row r="4799" spans="1:2" x14ac:dyDescent="0.25">
      <c r="A4799" s="20" t="s">
        <v>9551</v>
      </c>
      <c r="B4799" s="21">
        <v>1142507</v>
      </c>
    </row>
    <row r="4800" spans="1:2" x14ac:dyDescent="0.25">
      <c r="A4800" s="20" t="s">
        <v>7686</v>
      </c>
      <c r="B4800" s="21">
        <v>32148997</v>
      </c>
    </row>
    <row r="4801" spans="1:2" x14ac:dyDescent="0.25">
      <c r="A4801" s="20" t="s">
        <v>8278</v>
      </c>
      <c r="B4801" s="21">
        <v>20793160</v>
      </c>
    </row>
    <row r="4802" spans="1:2" x14ac:dyDescent="0.25">
      <c r="A4802" s="20" t="s">
        <v>5683</v>
      </c>
      <c r="B4802" s="21">
        <v>-76896216</v>
      </c>
    </row>
    <row r="4803" spans="1:2" x14ac:dyDescent="0.25">
      <c r="A4803" s="20" t="s">
        <v>8731</v>
      </c>
      <c r="B4803" s="21">
        <v>-10000000</v>
      </c>
    </row>
    <row r="4804" spans="1:2" x14ac:dyDescent="0.25">
      <c r="A4804" s="20" t="s">
        <v>8587</v>
      </c>
      <c r="B4804" s="21">
        <v>45865715</v>
      </c>
    </row>
    <row r="4805" spans="1:2" x14ac:dyDescent="0.25">
      <c r="A4805" s="20" t="s">
        <v>8071</v>
      </c>
      <c r="B4805" s="21">
        <v>346122</v>
      </c>
    </row>
    <row r="4806" spans="1:2" x14ac:dyDescent="0.25">
      <c r="A4806" s="20" t="s">
        <v>6887</v>
      </c>
      <c r="B4806" s="21">
        <v>-27700000</v>
      </c>
    </row>
    <row r="4807" spans="1:2" x14ac:dyDescent="0.25">
      <c r="A4807" s="20" t="s">
        <v>7017</v>
      </c>
      <c r="B4807" s="21">
        <v>-24731154</v>
      </c>
    </row>
    <row r="4808" spans="1:2" x14ac:dyDescent="0.25">
      <c r="A4808" s="20" t="s">
        <v>10005</v>
      </c>
      <c r="B4808" s="21">
        <v>677838</v>
      </c>
    </row>
    <row r="4809" spans="1:2" x14ac:dyDescent="0.25">
      <c r="A4809" s="20" t="s">
        <v>8981</v>
      </c>
      <c r="B4809" s="21">
        <v>-1305692</v>
      </c>
    </row>
    <row r="4810" spans="1:2" x14ac:dyDescent="0.25">
      <c r="A4810" s="20" t="s">
        <v>7692</v>
      </c>
      <c r="B4810" s="21">
        <v>40072596</v>
      </c>
    </row>
    <row r="4811" spans="1:2" x14ac:dyDescent="0.25">
      <c r="A4811" s="20" t="s">
        <v>8128</v>
      </c>
      <c r="B4811" s="21">
        <v>40184721</v>
      </c>
    </row>
    <row r="4812" spans="1:2" x14ac:dyDescent="0.25">
      <c r="A4812" s="20" t="s">
        <v>9481</v>
      </c>
      <c r="B4812" s="21">
        <v>-3500000</v>
      </c>
    </row>
    <row r="4813" spans="1:2" x14ac:dyDescent="0.25">
      <c r="A4813" s="20" t="s">
        <v>7223</v>
      </c>
      <c r="B4813" s="21">
        <v>294770406116641</v>
      </c>
    </row>
    <row r="4814" spans="1:2" x14ac:dyDescent="0.25">
      <c r="A4814" s="20" t="s">
        <v>7251</v>
      </c>
      <c r="B4814" s="21">
        <v>-30000000</v>
      </c>
    </row>
    <row r="4815" spans="1:2" x14ac:dyDescent="0.25">
      <c r="A4815" s="20" t="s">
        <v>8310</v>
      </c>
      <c r="B4815" s="21">
        <v>403649</v>
      </c>
    </row>
    <row r="4816" spans="1:2" x14ac:dyDescent="0.25">
      <c r="A4816" s="20" t="s">
        <v>6247</v>
      </c>
      <c r="B4816" s="21">
        <v>168213584</v>
      </c>
    </row>
    <row r="4817" spans="1:2" x14ac:dyDescent="0.25">
      <c r="A4817" s="20" t="s">
        <v>8898</v>
      </c>
      <c r="B4817" s="21">
        <v>-7882810</v>
      </c>
    </row>
    <row r="4818" spans="1:2" x14ac:dyDescent="0.25">
      <c r="A4818" s="20" t="s">
        <v>7731</v>
      </c>
      <c r="B4818" s="21">
        <v>9753944</v>
      </c>
    </row>
    <row r="4819" spans="1:2" x14ac:dyDescent="0.25">
      <c r="A4819" s="20" t="s">
        <v>5613</v>
      </c>
      <c r="B4819" s="21">
        <v>-56254592</v>
      </c>
    </row>
    <row r="4820" spans="1:2" x14ac:dyDescent="0.25">
      <c r="A4820" s="20" t="s">
        <v>8149</v>
      </c>
      <c r="B4820" s="21">
        <v>22877959</v>
      </c>
    </row>
    <row r="4821" spans="1:2" x14ac:dyDescent="0.25">
      <c r="A4821" s="20" t="s">
        <v>7819</v>
      </c>
      <c r="B4821" s="21">
        <v>-15147856</v>
      </c>
    </row>
    <row r="4822" spans="1:2" x14ac:dyDescent="0.25">
      <c r="A4822" s="20" t="s">
        <v>9554</v>
      </c>
      <c r="B4822" s="21">
        <v>-3000000</v>
      </c>
    </row>
    <row r="4823" spans="1:2" x14ac:dyDescent="0.25">
      <c r="A4823" s="20" t="s">
        <v>7007</v>
      </c>
      <c r="B4823" s="21">
        <v>-14168495</v>
      </c>
    </row>
    <row r="4824" spans="1:2" x14ac:dyDescent="0.25">
      <c r="A4824" s="20" t="s">
        <v>7558</v>
      </c>
      <c r="B4824" s="21">
        <v>-7035257</v>
      </c>
    </row>
    <row r="4825" spans="1:2" x14ac:dyDescent="0.25">
      <c r="A4825" s="20" t="s">
        <v>9893</v>
      </c>
      <c r="B4825" s="21">
        <v>-2000000</v>
      </c>
    </row>
    <row r="4826" spans="1:2" x14ac:dyDescent="0.25">
      <c r="A4826" s="20" t="s">
        <v>10092</v>
      </c>
      <c r="B4826" s="21">
        <v>-100000</v>
      </c>
    </row>
    <row r="4827" spans="1:2" x14ac:dyDescent="0.25">
      <c r="A4827" s="20" t="s">
        <v>5782</v>
      </c>
      <c r="B4827" s="21">
        <v>-74088170</v>
      </c>
    </row>
    <row r="4828" spans="1:2" x14ac:dyDescent="0.25">
      <c r="A4828" s="20" t="s">
        <v>7226</v>
      </c>
      <c r="B4828" s="21">
        <v>-18423913</v>
      </c>
    </row>
    <row r="4829" spans="1:2" x14ac:dyDescent="0.25">
      <c r="A4829" s="20" t="s">
        <v>7308</v>
      </c>
      <c r="B4829" s="21">
        <v>-149237822</v>
      </c>
    </row>
    <row r="4830" spans="1:2" x14ac:dyDescent="0.25">
      <c r="A4830" s="20" t="s">
        <v>9777</v>
      </c>
      <c r="B4830" s="21">
        <v>0</v>
      </c>
    </row>
    <row r="4831" spans="1:2" x14ac:dyDescent="0.25">
      <c r="A4831" s="20" t="s">
        <v>8246</v>
      </c>
      <c r="B4831" s="21">
        <v>-15000000</v>
      </c>
    </row>
    <row r="4832" spans="1:2" x14ac:dyDescent="0.25">
      <c r="A4832" s="20" t="s">
        <v>7196</v>
      </c>
      <c r="B4832" s="21">
        <v>-3312828</v>
      </c>
    </row>
    <row r="4833" spans="1:2" x14ac:dyDescent="0.25">
      <c r="A4833" s="20" t="s">
        <v>9129</v>
      </c>
      <c r="B4833" s="21">
        <v>-3457140</v>
      </c>
    </row>
    <row r="4834" spans="1:2" x14ac:dyDescent="0.25">
      <c r="A4834" s="20" t="s">
        <v>9471</v>
      </c>
      <c r="B4834" s="21">
        <v>-3398772</v>
      </c>
    </row>
    <row r="4835" spans="1:2" x14ac:dyDescent="0.25">
      <c r="A4835" s="20" t="s">
        <v>9722</v>
      </c>
      <c r="B4835" s="21">
        <v>4531491</v>
      </c>
    </row>
    <row r="4836" spans="1:2" x14ac:dyDescent="0.25">
      <c r="A4836" s="20" t="s">
        <v>6333</v>
      </c>
      <c r="B4836" s="21">
        <v>-59977549</v>
      </c>
    </row>
    <row r="4837" spans="1:2" x14ac:dyDescent="0.25">
      <c r="A4837" s="20" t="s">
        <v>9096</v>
      </c>
      <c r="B4837" s="21">
        <v>-2411568</v>
      </c>
    </row>
    <row r="4838" spans="1:2" x14ac:dyDescent="0.25">
      <c r="A4838" s="20" t="s">
        <v>9732</v>
      </c>
      <c r="B4838" s="21">
        <v>5369373</v>
      </c>
    </row>
    <row r="4839" spans="1:2" x14ac:dyDescent="0.25">
      <c r="A4839" s="20" t="s">
        <v>7151</v>
      </c>
      <c r="B4839" s="21">
        <v>39156435</v>
      </c>
    </row>
    <row r="4840" spans="1:2" x14ac:dyDescent="0.25">
      <c r="A4840" s="20" t="s">
        <v>7526</v>
      </c>
      <c r="B4840" s="21">
        <v>-24222577</v>
      </c>
    </row>
    <row r="4841" spans="1:2" x14ac:dyDescent="0.25">
      <c r="A4841" s="20" t="s">
        <v>9305</v>
      </c>
      <c r="B4841" s="21">
        <v>-4700000</v>
      </c>
    </row>
    <row r="4842" spans="1:2" x14ac:dyDescent="0.25">
      <c r="A4842" s="20" t="s">
        <v>8926</v>
      </c>
      <c r="B4842" s="21">
        <v>-3368360</v>
      </c>
    </row>
    <row r="4843" spans="1:2" x14ac:dyDescent="0.25">
      <c r="A4843" s="20" t="s">
        <v>8421</v>
      </c>
      <c r="B4843" s="21">
        <v>53500000</v>
      </c>
    </row>
    <row r="4844" spans="1:2" x14ac:dyDescent="0.25">
      <c r="A4844" s="20" t="s">
        <v>9959</v>
      </c>
      <c r="B4844" s="21">
        <v>0</v>
      </c>
    </row>
    <row r="4845" spans="1:2" x14ac:dyDescent="0.25">
      <c r="A4845" s="20" t="s">
        <v>6138</v>
      </c>
      <c r="B4845" s="21">
        <v>-4988000</v>
      </c>
    </row>
    <row r="4846" spans="1:2" x14ac:dyDescent="0.25">
      <c r="A4846" s="20" t="s">
        <v>7988</v>
      </c>
      <c r="B4846" s="21">
        <v>-18000000</v>
      </c>
    </row>
    <row r="4847" spans="1:2" x14ac:dyDescent="0.25">
      <c r="A4847" s="20" t="s">
        <v>8545</v>
      </c>
      <c r="B4847" s="21">
        <v>22305037</v>
      </c>
    </row>
    <row r="4848" spans="1:2" x14ac:dyDescent="0.25">
      <c r="A4848" s="20" t="s">
        <v>8876</v>
      </c>
      <c r="B4848" s="21">
        <v>-2981550</v>
      </c>
    </row>
    <row r="4849" spans="1:2" x14ac:dyDescent="0.25">
      <c r="A4849" s="20" t="s">
        <v>9546</v>
      </c>
      <c r="B4849" s="21">
        <v>6879730</v>
      </c>
    </row>
    <row r="4850" spans="1:2" x14ac:dyDescent="0.25">
      <c r="A4850" s="20" t="s">
        <v>8394</v>
      </c>
      <c r="B4850" s="21">
        <v>-3660000</v>
      </c>
    </row>
    <row r="4851" spans="1:2" x14ac:dyDescent="0.25">
      <c r="A4851" s="20" t="s">
        <v>6999</v>
      </c>
      <c r="B4851" s="21">
        <v>-35610546</v>
      </c>
    </row>
    <row r="4852" spans="1:2" x14ac:dyDescent="0.25">
      <c r="A4852" s="20" t="s">
        <v>9153</v>
      </c>
      <c r="B4852" s="21">
        <v>-3943898</v>
      </c>
    </row>
    <row r="4853" spans="1:2" x14ac:dyDescent="0.25">
      <c r="A4853" s="20" t="s">
        <v>7894</v>
      </c>
      <c r="B4853" s="21">
        <v>5308553</v>
      </c>
    </row>
    <row r="4854" spans="1:2" x14ac:dyDescent="0.25">
      <c r="A4854" s="20" t="s">
        <v>8361</v>
      </c>
      <c r="B4854" s="21">
        <v>-4973029</v>
      </c>
    </row>
    <row r="4855" spans="1:2" x14ac:dyDescent="0.25">
      <c r="A4855" s="20" t="s">
        <v>10139</v>
      </c>
      <c r="B4855" s="21">
        <v>12700000</v>
      </c>
    </row>
    <row r="4856" spans="1:2" x14ac:dyDescent="0.25">
      <c r="A4856" s="20" t="s">
        <v>10163</v>
      </c>
      <c r="B4856" s="21">
        <v>3117666</v>
      </c>
    </row>
    <row r="4857" spans="1:2" x14ac:dyDescent="0.25">
      <c r="A4857" s="20" t="s">
        <v>6202</v>
      </c>
      <c r="B4857" s="21">
        <v>7236496</v>
      </c>
    </row>
    <row r="4858" spans="1:2" x14ac:dyDescent="0.25">
      <c r="A4858" s="20" t="s">
        <v>5588</v>
      </c>
      <c r="B4858" s="21">
        <v>12351611</v>
      </c>
    </row>
    <row r="4859" spans="1:2" x14ac:dyDescent="0.25">
      <c r="A4859" s="20" t="s">
        <v>8712</v>
      </c>
      <c r="B4859" s="21">
        <v>221210</v>
      </c>
    </row>
    <row r="4860" spans="1:2" x14ac:dyDescent="0.25">
      <c r="A4860" s="20" t="s">
        <v>5675</v>
      </c>
      <c r="B4860" s="21">
        <v>-66359574</v>
      </c>
    </row>
    <row r="4861" spans="1:2" x14ac:dyDescent="0.25">
      <c r="A4861" s="20" t="s">
        <v>5632</v>
      </c>
      <c r="B4861" s="21">
        <v>24412677</v>
      </c>
    </row>
    <row r="4862" spans="1:2" x14ac:dyDescent="0.25">
      <c r="A4862" s="20" t="s">
        <v>10018</v>
      </c>
      <c r="B4862" s="21">
        <v>-895923</v>
      </c>
    </row>
    <row r="4863" spans="1:2" x14ac:dyDescent="0.25">
      <c r="A4863" s="20" t="s">
        <v>8635</v>
      </c>
      <c r="B4863" s="21">
        <v>2817771</v>
      </c>
    </row>
    <row r="4864" spans="1:2" x14ac:dyDescent="0.25">
      <c r="A4864" s="20" t="s">
        <v>8900</v>
      </c>
      <c r="B4864" s="21">
        <v>0</v>
      </c>
    </row>
    <row r="4865" spans="1:2" x14ac:dyDescent="0.25">
      <c r="A4865" s="20" t="s">
        <v>6232</v>
      </c>
      <c r="B4865" s="21">
        <v>-37948000</v>
      </c>
    </row>
    <row r="4866" spans="1:2" x14ac:dyDescent="0.25">
      <c r="A4866" s="20" t="s">
        <v>6343</v>
      </c>
      <c r="B4866" s="21">
        <v>-68005000</v>
      </c>
    </row>
    <row r="4867" spans="1:2" x14ac:dyDescent="0.25">
      <c r="A4867" s="20" t="s">
        <v>5749</v>
      </c>
      <c r="B4867" s="21">
        <v>104948780</v>
      </c>
    </row>
    <row r="4868" spans="1:2" x14ac:dyDescent="0.25">
      <c r="A4868" s="20" t="s">
        <v>5665</v>
      </c>
      <c r="B4868" s="21">
        <v>29883016</v>
      </c>
    </row>
    <row r="4869" spans="1:2" x14ac:dyDescent="0.25">
      <c r="A4869" s="20" t="s">
        <v>5607</v>
      </c>
      <c r="B4869" s="21">
        <v>-23014913</v>
      </c>
    </row>
    <row r="4870" spans="1:2" x14ac:dyDescent="0.25">
      <c r="A4870" s="20" t="s">
        <v>5589</v>
      </c>
      <c r="B4870" s="21">
        <v>33914986</v>
      </c>
    </row>
    <row r="4871" spans="1:2" x14ac:dyDescent="0.25">
      <c r="A4871" s="20" t="s">
        <v>5644</v>
      </c>
      <c r="B4871" s="21">
        <v>-13594629</v>
      </c>
    </row>
    <row r="4872" spans="1:2" x14ac:dyDescent="0.25">
      <c r="A4872" s="20" t="s">
        <v>5576</v>
      </c>
      <c r="B4872" s="21">
        <v>24360014</v>
      </c>
    </row>
    <row r="4873" spans="1:2" x14ac:dyDescent="0.25">
      <c r="A4873" s="20" t="s">
        <v>6062</v>
      </c>
      <c r="B4873" s="21">
        <v>82299717</v>
      </c>
    </row>
    <row r="4874" spans="1:2" x14ac:dyDescent="0.25">
      <c r="A4874" s="20" t="s">
        <v>6324</v>
      </c>
      <c r="B4874" s="21">
        <v>-60917086</v>
      </c>
    </row>
    <row r="4875" spans="1:2" x14ac:dyDescent="0.25">
      <c r="A4875" s="20" t="s">
        <v>6121</v>
      </c>
      <c r="B4875" s="21">
        <v>71204016</v>
      </c>
    </row>
    <row r="4876" spans="1:2" x14ac:dyDescent="0.25">
      <c r="A4876" s="20" t="s">
        <v>9212</v>
      </c>
      <c r="B4876" s="21">
        <v>11622333</v>
      </c>
    </row>
    <row r="4877" spans="1:2" x14ac:dyDescent="0.25">
      <c r="A4877" s="20" t="s">
        <v>6305</v>
      </c>
      <c r="B4877" s="21">
        <v>-16662721</v>
      </c>
    </row>
    <row r="4878" spans="1:2" x14ac:dyDescent="0.25">
      <c r="A4878" s="20" t="s">
        <v>8834</v>
      </c>
      <c r="B4878" s="21">
        <v>3827466</v>
      </c>
    </row>
    <row r="4879" spans="1:2" x14ac:dyDescent="0.25">
      <c r="A4879" s="20" t="s">
        <v>8428</v>
      </c>
      <c r="B4879" s="21">
        <v>18400000</v>
      </c>
    </row>
    <row r="4880" spans="1:2" x14ac:dyDescent="0.25">
      <c r="A4880" s="20" t="s">
        <v>6474</v>
      </c>
      <c r="B4880" s="21">
        <v>27680195</v>
      </c>
    </row>
    <row r="4881" spans="1:2" x14ac:dyDescent="0.25">
      <c r="A4881" s="20" t="s">
        <v>9834</v>
      </c>
      <c r="B4881" s="21">
        <v>-603965</v>
      </c>
    </row>
    <row r="4882" spans="1:2" x14ac:dyDescent="0.25">
      <c r="A4882" s="20" t="s">
        <v>10340</v>
      </c>
      <c r="B4882" s="21">
        <v>-2500000</v>
      </c>
    </row>
    <row r="4883" spans="1:2" x14ac:dyDescent="0.25">
      <c r="A4883" s="20" t="s">
        <v>9289</v>
      </c>
      <c r="B4883" s="21">
        <v>-5000000</v>
      </c>
    </row>
    <row r="4884" spans="1:2" x14ac:dyDescent="0.25">
      <c r="A4884" s="20" t="s">
        <v>6008</v>
      </c>
      <c r="B4884" s="21">
        <v>20169068</v>
      </c>
    </row>
    <row r="4885" spans="1:2" x14ac:dyDescent="0.25">
      <c r="A4885" s="20" t="s">
        <v>7739</v>
      </c>
      <c r="B4885" s="21">
        <v>5677801</v>
      </c>
    </row>
    <row r="4886" spans="1:2" x14ac:dyDescent="0.25">
      <c r="A4886" s="20" t="s">
        <v>9934</v>
      </c>
      <c r="B4886" s="21">
        <v>7980275</v>
      </c>
    </row>
    <row r="4887" spans="1:2" x14ac:dyDescent="0.25">
      <c r="A4887" s="20" t="s">
        <v>9835</v>
      </c>
      <c r="B4887" s="21">
        <v>-1644736</v>
      </c>
    </row>
    <row r="4888" spans="1:2" x14ac:dyDescent="0.25">
      <c r="A4888" s="20" t="s">
        <v>5909</v>
      </c>
      <c r="B4888" s="21">
        <v>10018837</v>
      </c>
    </row>
    <row r="4889" spans="1:2" x14ac:dyDescent="0.25">
      <c r="A4889" s="20" t="s">
        <v>8732</v>
      </c>
      <c r="B4889" s="21">
        <v>-10000000</v>
      </c>
    </row>
    <row r="4890" spans="1:2" x14ac:dyDescent="0.25">
      <c r="A4890" s="20" t="s">
        <v>8847</v>
      </c>
      <c r="B4890" s="21">
        <v>32066497</v>
      </c>
    </row>
    <row r="4891" spans="1:2" x14ac:dyDescent="0.25">
      <c r="A4891" s="20" t="s">
        <v>9392</v>
      </c>
      <c r="B4891" s="21">
        <v>-1573149</v>
      </c>
    </row>
    <row r="4892" spans="1:2" x14ac:dyDescent="0.25">
      <c r="A4892" s="20" t="s">
        <v>8748</v>
      </c>
      <c r="B4892" s="21">
        <v>33600000</v>
      </c>
    </row>
    <row r="4893" spans="1:2" x14ac:dyDescent="0.25">
      <c r="A4893" s="20" t="s">
        <v>8227</v>
      </c>
      <c r="B4893" s="21">
        <v>-18752184</v>
      </c>
    </row>
    <row r="4894" spans="1:2" x14ac:dyDescent="0.25">
      <c r="A4894" s="20" t="s">
        <v>6430</v>
      </c>
      <c r="B4894" s="21">
        <v>21604320</v>
      </c>
    </row>
    <row r="4895" spans="1:2" x14ac:dyDescent="0.25">
      <c r="A4895" s="20" t="s">
        <v>8456</v>
      </c>
      <c r="B4895" s="21">
        <v>4300302</v>
      </c>
    </row>
    <row r="4896" spans="1:2" x14ac:dyDescent="0.25">
      <c r="A4896" s="20" t="s">
        <v>9615</v>
      </c>
      <c r="B4896" s="21">
        <v>83500000</v>
      </c>
    </row>
    <row r="4897" spans="1:2" x14ac:dyDescent="0.25">
      <c r="A4897" s="20" t="s">
        <v>8338</v>
      </c>
      <c r="B4897" s="21">
        <v>31726644</v>
      </c>
    </row>
    <row r="4898" spans="1:2" x14ac:dyDescent="0.25">
      <c r="A4898" s="20" t="s">
        <v>7939</v>
      </c>
      <c r="B4898" s="21">
        <v>-13749680</v>
      </c>
    </row>
    <row r="4899" spans="1:2" x14ac:dyDescent="0.25">
      <c r="A4899" s="20" t="s">
        <v>6550</v>
      </c>
      <c r="B4899" s="21">
        <v>-28342760</v>
      </c>
    </row>
    <row r="4900" spans="1:2" x14ac:dyDescent="0.25">
      <c r="A4900" s="20" t="s">
        <v>10367</v>
      </c>
      <c r="B4900" s="21">
        <v>1448712</v>
      </c>
    </row>
    <row r="4901" spans="1:2" x14ac:dyDescent="0.25">
      <c r="A4901" s="20" t="s">
        <v>6632</v>
      </c>
      <c r="B4901" s="21">
        <v>-2500000</v>
      </c>
    </row>
    <row r="4902" spans="1:2" x14ac:dyDescent="0.25">
      <c r="A4902" s="20" t="s">
        <v>7949</v>
      </c>
      <c r="B4902" s="21">
        <v>-2718714</v>
      </c>
    </row>
    <row r="4903" spans="1:2" x14ac:dyDescent="0.25">
      <c r="A4903" s="20" t="s">
        <v>6193</v>
      </c>
      <c r="B4903" s="21">
        <v>50731542</v>
      </c>
    </row>
    <row r="4904" spans="1:2" x14ac:dyDescent="0.25">
      <c r="A4904" s="20" t="s">
        <v>7756</v>
      </c>
      <c r="B4904" s="21">
        <v>0</v>
      </c>
    </row>
    <row r="4905" spans="1:2" x14ac:dyDescent="0.25">
      <c r="A4905" s="20" t="s">
        <v>9012</v>
      </c>
      <c r="B4905" s="21">
        <v>-7000000</v>
      </c>
    </row>
    <row r="4906" spans="1:2" x14ac:dyDescent="0.25">
      <c r="A4906" s="20" t="s">
        <v>7553</v>
      </c>
      <c r="B4906" s="21">
        <v>7452765</v>
      </c>
    </row>
    <row r="4907" spans="1:2" x14ac:dyDescent="0.25">
      <c r="A4907" s="20" t="s">
        <v>7861</v>
      </c>
      <c r="B4907" s="21">
        <v>-20000000</v>
      </c>
    </row>
    <row r="4908" spans="1:2" x14ac:dyDescent="0.25">
      <c r="A4908" s="20" t="s">
        <v>6216</v>
      </c>
      <c r="B4908" s="21">
        <v>-36954460</v>
      </c>
    </row>
    <row r="4909" spans="1:2" x14ac:dyDescent="0.25">
      <c r="A4909" s="20" t="s">
        <v>6445</v>
      </c>
      <c r="B4909" s="21">
        <v>55720716</v>
      </c>
    </row>
    <row r="4910" spans="1:2" x14ac:dyDescent="0.25">
      <c r="A4910" s="20" t="s">
        <v>9250</v>
      </c>
      <c r="B4910" s="21">
        <v>-3019662</v>
      </c>
    </row>
    <row r="4911" spans="1:2" x14ac:dyDescent="0.25">
      <c r="A4911" s="20" t="s">
        <v>9399</v>
      </c>
      <c r="B4911" s="21">
        <v>-4500000</v>
      </c>
    </row>
    <row r="4912" spans="1:2" x14ac:dyDescent="0.25">
      <c r="A4912" s="20" t="s">
        <v>10054</v>
      </c>
      <c r="B4912" s="21">
        <v>-500000</v>
      </c>
    </row>
    <row r="4913" spans="1:2" x14ac:dyDescent="0.25">
      <c r="A4913" s="20" t="s">
        <v>5970</v>
      </c>
      <c r="B4913" s="21">
        <v>-31951647</v>
      </c>
    </row>
    <row r="4914" spans="1:2" x14ac:dyDescent="0.25">
      <c r="A4914" s="20" t="s">
        <v>10065</v>
      </c>
      <c r="B4914" s="21">
        <v>-1000000</v>
      </c>
    </row>
    <row r="4915" spans="1:2" x14ac:dyDescent="0.25">
      <c r="A4915" s="20" t="s">
        <v>7571</v>
      </c>
      <c r="B4915" s="21">
        <v>51990286</v>
      </c>
    </row>
    <row r="4916" spans="1:2" x14ac:dyDescent="0.25">
      <c r="A4916" s="20" t="s">
        <v>6010</v>
      </c>
      <c r="B4916" s="21">
        <v>360866</v>
      </c>
    </row>
    <row r="4917" spans="1:2" x14ac:dyDescent="0.25">
      <c r="A4917" s="20" t="s">
        <v>6562</v>
      </c>
      <c r="B4917" s="21">
        <v>-21162885</v>
      </c>
    </row>
    <row r="4918" spans="1:2" x14ac:dyDescent="0.25">
      <c r="A4918" s="20" t="s">
        <v>7294</v>
      </c>
      <c r="B4918" s="21">
        <v>17162741</v>
      </c>
    </row>
    <row r="4919" spans="1:2" x14ac:dyDescent="0.25">
      <c r="A4919" s="20" t="s">
        <v>7023</v>
      </c>
      <c r="B4919" s="21">
        <v>-23368755</v>
      </c>
    </row>
    <row r="4920" spans="1:2" x14ac:dyDescent="0.25">
      <c r="A4920" s="20" t="s">
        <v>8097</v>
      </c>
      <c r="B4920" s="21">
        <v>-16000000</v>
      </c>
    </row>
    <row r="4921" spans="1:2" x14ac:dyDescent="0.25">
      <c r="A4921" s="20" t="s">
        <v>5515</v>
      </c>
      <c r="B4921" s="21">
        <v>0</v>
      </c>
    </row>
  </sheetData>
  <conditionalFormatting sqref="A3">
    <cfRule type="top10" dxfId="2" priority="2" rank="10"/>
  </conditionalFormatting>
  <conditionalFormatting sqref="A3:B3">
    <cfRule type="top10" dxfId="0" priority="1" rank="10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CE681-15BB-4B76-BC6B-B7B64514B670}">
  <dimension ref="A1:J5044"/>
  <sheetViews>
    <sheetView tabSelected="1" zoomScaleNormal="100" workbookViewId="0">
      <selection activeCell="F28" sqref="F28"/>
    </sheetView>
  </sheetViews>
  <sheetFormatPr defaultRowHeight="15" x14ac:dyDescent="0.25"/>
  <cols>
    <col min="1" max="1" width="43.5703125" customWidth="1"/>
    <col min="2" max="2" width="10" bestFit="1" customWidth="1"/>
    <col min="3" max="3" width="12" bestFit="1" customWidth="1"/>
    <col min="4" max="4" width="15.42578125" customWidth="1"/>
    <col min="6" max="6" width="10" bestFit="1" customWidth="1"/>
  </cols>
  <sheetData>
    <row r="1" spans="1:10" x14ac:dyDescent="0.25">
      <c r="A1" s="27" t="s">
        <v>5541</v>
      </c>
      <c r="B1" s="27" t="s">
        <v>8</v>
      </c>
      <c r="C1" s="27" t="s">
        <v>14</v>
      </c>
      <c r="D1" s="27" t="s">
        <v>10459</v>
      </c>
    </row>
    <row r="2" spans="1:10" x14ac:dyDescent="0.25">
      <c r="A2" t="s">
        <v>5542</v>
      </c>
      <c r="B2">
        <v>760505847</v>
      </c>
      <c r="C2">
        <v>237000000</v>
      </c>
      <c r="D2">
        <f>B2-C2</f>
        <v>523505847</v>
      </c>
    </row>
    <row r="3" spans="1:10" x14ac:dyDescent="0.25">
      <c r="A3" t="s">
        <v>5543</v>
      </c>
      <c r="B3">
        <v>309404152</v>
      </c>
      <c r="C3">
        <v>300000000</v>
      </c>
      <c r="D3">
        <f>B3-C3</f>
        <v>9404152</v>
      </c>
    </row>
    <row r="4" spans="1:10" x14ac:dyDescent="0.25">
      <c r="A4" t="s">
        <v>5544</v>
      </c>
      <c r="B4">
        <v>200074175</v>
      </c>
      <c r="C4">
        <v>245000000</v>
      </c>
      <c r="D4">
        <f>B4-C4</f>
        <v>-44925825</v>
      </c>
    </row>
    <row r="5" spans="1:10" x14ac:dyDescent="0.25">
      <c r="A5" t="s">
        <v>5545</v>
      </c>
      <c r="B5">
        <v>448130642</v>
      </c>
      <c r="C5">
        <v>250000000</v>
      </c>
      <c r="D5">
        <f>B5-C5</f>
        <v>198130642</v>
      </c>
      <c r="G5" s="28" t="s">
        <v>10460</v>
      </c>
      <c r="H5" s="28"/>
      <c r="I5" s="28"/>
      <c r="J5" s="28"/>
    </row>
    <row r="6" spans="1:10" x14ac:dyDescent="0.25">
      <c r="A6" t="s">
        <v>5546</v>
      </c>
      <c r="D6">
        <f>B6-C6</f>
        <v>0</v>
      </c>
      <c r="G6" s="29">
        <f>MAX(D:D)</f>
        <v>523505847</v>
      </c>
      <c r="H6" s="29"/>
      <c r="I6" s="29"/>
      <c r="J6" s="29"/>
    </row>
    <row r="7" spans="1:10" x14ac:dyDescent="0.25">
      <c r="A7" t="s">
        <v>5547</v>
      </c>
      <c r="B7">
        <v>73058679</v>
      </c>
      <c r="C7">
        <v>263700000</v>
      </c>
      <c r="D7">
        <f>B7-C7</f>
        <v>-190641321</v>
      </c>
    </row>
    <row r="8" spans="1:10" x14ac:dyDescent="0.25">
      <c r="A8" t="s">
        <v>5548</v>
      </c>
      <c r="B8">
        <v>336530303</v>
      </c>
      <c r="C8">
        <v>258000000</v>
      </c>
      <c r="D8">
        <f>B8-C8</f>
        <v>78530303</v>
      </c>
    </row>
    <row r="9" spans="1:10" x14ac:dyDescent="0.25">
      <c r="A9" t="s">
        <v>5549</v>
      </c>
      <c r="B9">
        <v>200807262</v>
      </c>
      <c r="C9">
        <v>260000000</v>
      </c>
      <c r="D9">
        <f>B9-C9</f>
        <v>-59192738</v>
      </c>
    </row>
    <row r="10" spans="1:10" x14ac:dyDescent="0.25">
      <c r="A10" t="s">
        <v>5550</v>
      </c>
      <c r="B10">
        <v>458991599</v>
      </c>
      <c r="C10">
        <v>250000000</v>
      </c>
      <c r="D10">
        <f>B10-C10</f>
        <v>208991599</v>
      </c>
      <c r="H10" s="32" t="s">
        <v>10461</v>
      </c>
      <c r="I10" s="32"/>
      <c r="J10" s="32"/>
    </row>
    <row r="11" spans="1:10" x14ac:dyDescent="0.25">
      <c r="A11" t="s">
        <v>5551</v>
      </c>
      <c r="B11">
        <v>301956980</v>
      </c>
      <c r="C11">
        <v>250000000</v>
      </c>
      <c r="D11">
        <f>B11-C11</f>
        <v>51956980</v>
      </c>
      <c r="H11" s="29">
        <f>CORREL(Table5[budget],Table5[gross])</f>
        <v>0.10217945351303385</v>
      </c>
      <c r="I11" s="29"/>
      <c r="J11" s="29"/>
    </row>
    <row r="12" spans="1:10" x14ac:dyDescent="0.25">
      <c r="A12" t="s">
        <v>5552</v>
      </c>
      <c r="B12">
        <v>330249062</v>
      </c>
      <c r="C12">
        <v>250000000</v>
      </c>
      <c r="D12">
        <f>B12-C12</f>
        <v>80249062</v>
      </c>
    </row>
    <row r="13" spans="1:10" x14ac:dyDescent="0.25">
      <c r="A13" t="s">
        <v>5553</v>
      </c>
      <c r="B13">
        <v>200069408</v>
      </c>
      <c r="C13">
        <v>209000000</v>
      </c>
      <c r="D13">
        <f>B13-C13</f>
        <v>-8930592</v>
      </c>
    </row>
    <row r="14" spans="1:10" x14ac:dyDescent="0.25">
      <c r="A14" t="s">
        <v>5554</v>
      </c>
      <c r="B14">
        <v>168368427</v>
      </c>
      <c r="C14">
        <v>200000000</v>
      </c>
      <c r="D14">
        <f>B14-C14</f>
        <v>-31631573</v>
      </c>
    </row>
    <row r="15" spans="1:10" x14ac:dyDescent="0.25">
      <c r="A15" t="s">
        <v>5555</v>
      </c>
      <c r="B15">
        <v>423032628</v>
      </c>
      <c r="C15">
        <v>225000000</v>
      </c>
      <c r="D15">
        <f>B15-C15</f>
        <v>198032628</v>
      </c>
    </row>
    <row r="16" spans="1:10" x14ac:dyDescent="0.25">
      <c r="A16" t="s">
        <v>5556</v>
      </c>
      <c r="B16">
        <v>89289910</v>
      </c>
      <c r="C16">
        <v>215000000</v>
      </c>
      <c r="D16">
        <f>B16-C16</f>
        <v>-125710090</v>
      </c>
    </row>
    <row r="17" spans="1:4" x14ac:dyDescent="0.25">
      <c r="A17" t="s">
        <v>5557</v>
      </c>
      <c r="B17">
        <v>291021565</v>
      </c>
      <c r="C17">
        <v>225000000</v>
      </c>
      <c r="D17">
        <f>B17-C17</f>
        <v>66021565</v>
      </c>
    </row>
    <row r="18" spans="1:4" x14ac:dyDescent="0.25">
      <c r="A18" t="s">
        <v>5558</v>
      </c>
      <c r="B18">
        <v>141614023</v>
      </c>
      <c r="C18">
        <v>225000000</v>
      </c>
      <c r="D18">
        <f>B18-C18</f>
        <v>-83385977</v>
      </c>
    </row>
    <row r="19" spans="1:4" x14ac:dyDescent="0.25">
      <c r="A19" t="s">
        <v>5559</v>
      </c>
      <c r="B19">
        <v>623279547</v>
      </c>
      <c r="C19">
        <v>220000000</v>
      </c>
      <c r="D19">
        <f>B19-C19</f>
        <v>403279547</v>
      </c>
    </row>
    <row r="20" spans="1:4" x14ac:dyDescent="0.25">
      <c r="A20" t="s">
        <v>5560</v>
      </c>
      <c r="B20">
        <v>241063875</v>
      </c>
      <c r="C20">
        <v>250000000</v>
      </c>
      <c r="D20">
        <f>B20-C20</f>
        <v>-8936125</v>
      </c>
    </row>
    <row r="21" spans="1:4" x14ac:dyDescent="0.25">
      <c r="A21" t="s">
        <v>5561</v>
      </c>
      <c r="B21">
        <v>179020854</v>
      </c>
      <c r="C21">
        <v>225000000</v>
      </c>
      <c r="D21">
        <f>B21-C21</f>
        <v>-45979146</v>
      </c>
    </row>
    <row r="22" spans="1:4" x14ac:dyDescent="0.25">
      <c r="A22" t="s">
        <v>5562</v>
      </c>
      <c r="B22">
        <v>255108370</v>
      </c>
      <c r="C22">
        <v>250000000</v>
      </c>
      <c r="D22">
        <f>B22-C22</f>
        <v>5108370</v>
      </c>
    </row>
    <row r="23" spans="1:4" x14ac:dyDescent="0.25">
      <c r="A23" t="s">
        <v>5563</v>
      </c>
      <c r="B23">
        <v>262030663</v>
      </c>
      <c r="C23">
        <v>230000000</v>
      </c>
      <c r="D23">
        <f>B23-C23</f>
        <v>32030663</v>
      </c>
    </row>
    <row r="24" spans="1:4" x14ac:dyDescent="0.25">
      <c r="A24" t="s">
        <v>5564</v>
      </c>
      <c r="B24">
        <v>105219735</v>
      </c>
      <c r="C24">
        <v>200000000</v>
      </c>
      <c r="D24">
        <f>B24-C24</f>
        <v>-94780265</v>
      </c>
    </row>
    <row r="25" spans="1:4" x14ac:dyDescent="0.25">
      <c r="A25" t="s">
        <v>5565</v>
      </c>
      <c r="B25">
        <v>258355354</v>
      </c>
      <c r="C25">
        <v>225000000</v>
      </c>
      <c r="D25">
        <f>B25-C25</f>
        <v>33355354</v>
      </c>
    </row>
    <row r="26" spans="1:4" x14ac:dyDescent="0.25">
      <c r="A26" t="s">
        <v>5566</v>
      </c>
      <c r="B26">
        <v>70083519</v>
      </c>
      <c r="C26">
        <v>180000000</v>
      </c>
      <c r="D26">
        <f>B26-C26</f>
        <v>-109916481</v>
      </c>
    </row>
    <row r="27" spans="1:4" x14ac:dyDescent="0.25">
      <c r="A27" t="s">
        <v>5567</v>
      </c>
      <c r="B27">
        <v>218051260</v>
      </c>
      <c r="C27">
        <v>207000000</v>
      </c>
      <c r="D27">
        <f>B27-C27</f>
        <v>11051260</v>
      </c>
    </row>
    <row r="28" spans="1:4" x14ac:dyDescent="0.25">
      <c r="A28" t="s">
        <v>5568</v>
      </c>
      <c r="B28">
        <v>658672302</v>
      </c>
      <c r="C28">
        <v>200000000</v>
      </c>
      <c r="D28">
        <f>B28-C28</f>
        <v>458672302</v>
      </c>
    </row>
    <row r="29" spans="1:4" x14ac:dyDescent="0.25">
      <c r="A29" t="s">
        <v>5569</v>
      </c>
      <c r="B29">
        <v>407197282</v>
      </c>
      <c r="C29">
        <v>250000000</v>
      </c>
      <c r="D29">
        <f>B29-C29</f>
        <v>157197282</v>
      </c>
    </row>
    <row r="30" spans="1:4" x14ac:dyDescent="0.25">
      <c r="A30" t="s">
        <v>5570</v>
      </c>
      <c r="B30">
        <v>65173160</v>
      </c>
      <c r="C30">
        <v>209000000</v>
      </c>
      <c r="D30">
        <f>B30-C30</f>
        <v>-143826840</v>
      </c>
    </row>
    <row r="31" spans="1:4" x14ac:dyDescent="0.25">
      <c r="A31" t="s">
        <v>5571</v>
      </c>
      <c r="B31">
        <v>652177271</v>
      </c>
      <c r="C31">
        <v>150000000</v>
      </c>
      <c r="D31">
        <f>B31-C31</f>
        <v>502177271</v>
      </c>
    </row>
    <row r="32" spans="1:4" x14ac:dyDescent="0.25">
      <c r="A32" t="s">
        <v>5572</v>
      </c>
      <c r="B32">
        <v>304360277</v>
      </c>
      <c r="C32">
        <v>200000000</v>
      </c>
      <c r="D32">
        <f>B32-C32</f>
        <v>104360277</v>
      </c>
    </row>
    <row r="33" spans="1:4" x14ac:dyDescent="0.25">
      <c r="A33" t="s">
        <v>5573</v>
      </c>
      <c r="B33">
        <v>373377893</v>
      </c>
      <c r="C33">
        <v>200000000</v>
      </c>
      <c r="D33">
        <f>B33-C33</f>
        <v>173377893</v>
      </c>
    </row>
    <row r="34" spans="1:4" x14ac:dyDescent="0.25">
      <c r="A34" t="s">
        <v>5574</v>
      </c>
      <c r="B34">
        <v>408992272</v>
      </c>
      <c r="C34">
        <v>200000000</v>
      </c>
      <c r="D34">
        <f>B34-C34</f>
        <v>208992272</v>
      </c>
    </row>
    <row r="35" spans="1:4" x14ac:dyDescent="0.25">
      <c r="A35" t="s">
        <v>5575</v>
      </c>
      <c r="B35">
        <v>334185206</v>
      </c>
      <c r="C35">
        <v>200000000</v>
      </c>
      <c r="D35">
        <f>B35-C35</f>
        <v>134185206</v>
      </c>
    </row>
    <row r="36" spans="1:4" x14ac:dyDescent="0.25">
      <c r="A36" t="s">
        <v>5576</v>
      </c>
      <c r="B36">
        <v>234360014</v>
      </c>
      <c r="C36">
        <v>210000000</v>
      </c>
      <c r="D36">
        <f>B36-C36</f>
        <v>24360014</v>
      </c>
    </row>
    <row r="37" spans="1:4" x14ac:dyDescent="0.25">
      <c r="A37" t="s">
        <v>5577</v>
      </c>
      <c r="B37">
        <v>268488329</v>
      </c>
      <c r="C37">
        <v>200000000</v>
      </c>
      <c r="D37">
        <f>B37-C37</f>
        <v>68488329</v>
      </c>
    </row>
    <row r="38" spans="1:4" x14ac:dyDescent="0.25">
      <c r="A38" t="s">
        <v>5578</v>
      </c>
      <c r="B38">
        <v>402076689</v>
      </c>
      <c r="C38">
        <v>200000000</v>
      </c>
      <c r="D38">
        <f>B38-C38</f>
        <v>202076689</v>
      </c>
    </row>
    <row r="39" spans="1:4" x14ac:dyDescent="0.25">
      <c r="A39" t="s">
        <v>5579</v>
      </c>
      <c r="B39">
        <v>245428137</v>
      </c>
      <c r="C39">
        <v>210000000</v>
      </c>
      <c r="D39">
        <f>B39-C39</f>
        <v>35428137</v>
      </c>
    </row>
    <row r="40" spans="1:4" x14ac:dyDescent="0.25">
      <c r="A40" t="s">
        <v>5580</v>
      </c>
      <c r="B40">
        <v>234903076</v>
      </c>
      <c r="C40">
        <v>215000000</v>
      </c>
      <c r="D40">
        <f>B40-C40</f>
        <v>19903076</v>
      </c>
    </row>
    <row r="41" spans="1:4" x14ac:dyDescent="0.25">
      <c r="A41" t="s">
        <v>5581</v>
      </c>
      <c r="B41">
        <v>202853933</v>
      </c>
      <c r="C41">
        <v>200000000</v>
      </c>
      <c r="D41">
        <f>B41-C41</f>
        <v>2853933</v>
      </c>
    </row>
    <row r="42" spans="1:4" x14ac:dyDescent="0.25">
      <c r="A42" t="s">
        <v>5582</v>
      </c>
      <c r="B42">
        <v>172051787</v>
      </c>
      <c r="C42">
        <v>170000000</v>
      </c>
      <c r="D42">
        <f>B42-C42</f>
        <v>2051787</v>
      </c>
    </row>
    <row r="43" spans="1:4" x14ac:dyDescent="0.25">
      <c r="A43" t="s">
        <v>5583</v>
      </c>
      <c r="B43">
        <v>191450875</v>
      </c>
      <c r="C43">
        <v>200000000</v>
      </c>
      <c r="D43">
        <f>B43-C43</f>
        <v>-8549125</v>
      </c>
    </row>
    <row r="44" spans="1:4" x14ac:dyDescent="0.25">
      <c r="A44" t="s">
        <v>5584</v>
      </c>
      <c r="B44">
        <v>116593191</v>
      </c>
      <c r="C44">
        <v>200000000</v>
      </c>
      <c r="D44">
        <f>B44-C44</f>
        <v>-83406809</v>
      </c>
    </row>
    <row r="45" spans="1:4" x14ac:dyDescent="0.25">
      <c r="A45" t="s">
        <v>5585</v>
      </c>
      <c r="B45">
        <v>414984497</v>
      </c>
      <c r="C45">
        <v>200000000</v>
      </c>
      <c r="D45">
        <f>B45-C45</f>
        <v>214984497</v>
      </c>
    </row>
    <row r="46" spans="1:4" x14ac:dyDescent="0.25">
      <c r="A46" t="s">
        <v>5586</v>
      </c>
      <c r="B46">
        <v>125320003</v>
      </c>
      <c r="C46">
        <v>200000000</v>
      </c>
      <c r="D46">
        <f>B46-C46</f>
        <v>-74679997</v>
      </c>
    </row>
    <row r="47" spans="1:4" x14ac:dyDescent="0.25">
      <c r="A47" t="s">
        <v>5587</v>
      </c>
      <c r="B47">
        <v>350034110</v>
      </c>
      <c r="C47">
        <v>190000000</v>
      </c>
      <c r="D47">
        <f>B47-C47</f>
        <v>160034110</v>
      </c>
    </row>
    <row r="48" spans="1:4" x14ac:dyDescent="0.25">
      <c r="A48" t="s">
        <v>5588</v>
      </c>
      <c r="B48">
        <v>202351611</v>
      </c>
      <c r="C48">
        <v>190000000</v>
      </c>
      <c r="D48">
        <f>B48-C48</f>
        <v>12351611</v>
      </c>
    </row>
    <row r="49" spans="1:4" x14ac:dyDescent="0.25">
      <c r="A49" t="s">
        <v>5589</v>
      </c>
      <c r="B49">
        <v>233914986</v>
      </c>
      <c r="C49">
        <v>200000000</v>
      </c>
      <c r="D49">
        <f>B49-C49</f>
        <v>33914986</v>
      </c>
    </row>
    <row r="50" spans="1:4" x14ac:dyDescent="0.25">
      <c r="A50" t="s">
        <v>5590</v>
      </c>
      <c r="B50">
        <v>228756232</v>
      </c>
      <c r="C50">
        <v>190000000</v>
      </c>
      <c r="D50">
        <f>B50-C50</f>
        <v>38756232</v>
      </c>
    </row>
    <row r="51" spans="1:4" x14ac:dyDescent="0.25">
      <c r="A51" t="s">
        <v>5591</v>
      </c>
      <c r="B51">
        <v>65171860</v>
      </c>
      <c r="C51">
        <v>195000000</v>
      </c>
      <c r="D51">
        <f>B51-C51</f>
        <v>-129828140</v>
      </c>
    </row>
    <row r="52" spans="1:4" x14ac:dyDescent="0.25">
      <c r="A52" t="s">
        <v>5592</v>
      </c>
      <c r="B52">
        <v>144812796</v>
      </c>
      <c r="C52">
        <v>105000000</v>
      </c>
      <c r="D52">
        <f>B52-C52</f>
        <v>39812796</v>
      </c>
    </row>
    <row r="53" spans="1:4" x14ac:dyDescent="0.25">
      <c r="A53" t="s">
        <v>5593</v>
      </c>
      <c r="B53">
        <v>90755643</v>
      </c>
      <c r="C53">
        <v>200000000</v>
      </c>
      <c r="D53">
        <f>B53-C53</f>
        <v>-109244357</v>
      </c>
    </row>
    <row r="54" spans="1:4" x14ac:dyDescent="0.25">
      <c r="A54" t="s">
        <v>5594</v>
      </c>
      <c r="B54">
        <v>101785482</v>
      </c>
      <c r="C54">
        <v>190000000</v>
      </c>
      <c r="D54">
        <f>B54-C54</f>
        <v>-88214518</v>
      </c>
    </row>
    <row r="55" spans="1:4" x14ac:dyDescent="0.25">
      <c r="A55" t="s">
        <v>5595</v>
      </c>
      <c r="B55">
        <v>352358779</v>
      </c>
      <c r="C55">
        <v>195000000</v>
      </c>
      <c r="D55">
        <f>B55-C55</f>
        <v>157358779</v>
      </c>
    </row>
    <row r="56" spans="1:4" x14ac:dyDescent="0.25">
      <c r="A56" t="s">
        <v>5596</v>
      </c>
      <c r="B56">
        <v>317011114</v>
      </c>
      <c r="C56">
        <v>185000000</v>
      </c>
      <c r="D56">
        <f>B56-C56</f>
        <v>132011114</v>
      </c>
    </row>
    <row r="57" spans="1:4" x14ac:dyDescent="0.25">
      <c r="A57" t="s">
        <v>5597</v>
      </c>
      <c r="B57">
        <v>123070338</v>
      </c>
      <c r="D57">
        <f>B57-C57</f>
        <v>123070338</v>
      </c>
    </row>
    <row r="58" spans="1:4" x14ac:dyDescent="0.25">
      <c r="A58" t="s">
        <v>5598</v>
      </c>
      <c r="B58">
        <v>237282182</v>
      </c>
      <c r="C58">
        <v>185000000</v>
      </c>
      <c r="D58">
        <f>B58-C58</f>
        <v>52282182</v>
      </c>
    </row>
    <row r="59" spans="1:4" x14ac:dyDescent="0.25">
      <c r="A59" t="s">
        <v>5599</v>
      </c>
      <c r="B59">
        <v>130468626</v>
      </c>
      <c r="C59">
        <v>185000000</v>
      </c>
      <c r="D59">
        <f>B59-C59</f>
        <v>-54531374</v>
      </c>
    </row>
    <row r="60" spans="1:4" x14ac:dyDescent="0.25">
      <c r="A60" t="s">
        <v>5600</v>
      </c>
      <c r="B60">
        <v>223806889</v>
      </c>
      <c r="C60">
        <v>180000000</v>
      </c>
      <c r="D60">
        <f>B60-C60</f>
        <v>43806889</v>
      </c>
    </row>
    <row r="61" spans="1:4" x14ac:dyDescent="0.25">
      <c r="A61" t="s">
        <v>5601</v>
      </c>
      <c r="B61">
        <v>140080850</v>
      </c>
      <c r="C61">
        <v>140000000</v>
      </c>
      <c r="D61">
        <f>B61-C61</f>
        <v>80850</v>
      </c>
    </row>
    <row r="62" spans="1:4" x14ac:dyDescent="0.25">
      <c r="A62" t="s">
        <v>5602</v>
      </c>
      <c r="B62">
        <v>166112167</v>
      </c>
      <c r="C62">
        <v>200000000</v>
      </c>
      <c r="D62">
        <f>B62-C62</f>
        <v>-33887833</v>
      </c>
    </row>
    <row r="63" spans="1:4" x14ac:dyDescent="0.25">
      <c r="A63" t="s">
        <v>5603</v>
      </c>
      <c r="B63">
        <v>137850096</v>
      </c>
      <c r="C63">
        <v>200000000</v>
      </c>
      <c r="D63">
        <f>B63-C63</f>
        <v>-62149904</v>
      </c>
    </row>
    <row r="64" spans="1:4" x14ac:dyDescent="0.25">
      <c r="A64" t="s">
        <v>5604</v>
      </c>
      <c r="B64">
        <v>47375327</v>
      </c>
      <c r="C64">
        <v>176000000</v>
      </c>
      <c r="D64">
        <f>B64-C64</f>
        <v>-128624673</v>
      </c>
    </row>
    <row r="65" spans="1:4" x14ac:dyDescent="0.25">
      <c r="A65" t="s">
        <v>5605</v>
      </c>
      <c r="B65">
        <v>124051759</v>
      </c>
      <c r="C65">
        <v>180000000</v>
      </c>
      <c r="D65">
        <f>B65-C65</f>
        <v>-55948241</v>
      </c>
    </row>
    <row r="66" spans="1:4" x14ac:dyDescent="0.25">
      <c r="A66" t="s">
        <v>5606</v>
      </c>
      <c r="B66">
        <v>291709845</v>
      </c>
      <c r="C66">
        <v>180000000</v>
      </c>
      <c r="D66">
        <f>B66-C66</f>
        <v>111709845</v>
      </c>
    </row>
    <row r="67" spans="1:4" x14ac:dyDescent="0.25">
      <c r="A67" t="s">
        <v>5607</v>
      </c>
      <c r="B67">
        <v>154985087</v>
      </c>
      <c r="C67">
        <v>178000000</v>
      </c>
      <c r="D67">
        <f>B67-C67</f>
        <v>-23014913</v>
      </c>
    </row>
    <row r="68" spans="1:4" x14ac:dyDescent="0.25">
      <c r="A68" t="s">
        <v>5608</v>
      </c>
      <c r="B68">
        <v>533316061</v>
      </c>
      <c r="C68">
        <v>185000000</v>
      </c>
      <c r="D68">
        <f>B68-C68</f>
        <v>348316061</v>
      </c>
    </row>
    <row r="69" spans="1:4" x14ac:dyDescent="0.25">
      <c r="A69" t="s">
        <v>5609</v>
      </c>
      <c r="B69">
        <v>292979556</v>
      </c>
      <c r="C69">
        <v>175000000</v>
      </c>
      <c r="D69">
        <f>B69-C69</f>
        <v>117979556</v>
      </c>
    </row>
    <row r="70" spans="1:4" x14ac:dyDescent="0.25">
      <c r="A70" t="s">
        <v>5610</v>
      </c>
      <c r="B70">
        <v>198332128</v>
      </c>
      <c r="C70">
        <v>175000000</v>
      </c>
      <c r="D70">
        <f>B70-C70</f>
        <v>23332128</v>
      </c>
    </row>
    <row r="71" spans="1:4" x14ac:dyDescent="0.25">
      <c r="A71" t="s">
        <v>5611</v>
      </c>
      <c r="B71">
        <v>318298180</v>
      </c>
      <c r="C71">
        <v>140000000</v>
      </c>
      <c r="D71">
        <f>B71-C71</f>
        <v>178298180</v>
      </c>
    </row>
    <row r="72" spans="1:4" x14ac:dyDescent="0.25">
      <c r="A72" t="s">
        <v>5612</v>
      </c>
      <c r="B72">
        <v>73820094</v>
      </c>
      <c r="C72">
        <v>170000000</v>
      </c>
      <c r="D72">
        <f>B72-C72</f>
        <v>-96179906</v>
      </c>
    </row>
    <row r="73" spans="1:4" x14ac:dyDescent="0.25">
      <c r="A73" t="s">
        <v>5613</v>
      </c>
      <c r="B73">
        <v>113745408</v>
      </c>
      <c r="C73">
        <v>170000000</v>
      </c>
      <c r="D73">
        <f>B73-C73</f>
        <v>-56254592</v>
      </c>
    </row>
    <row r="74" spans="1:4" x14ac:dyDescent="0.25">
      <c r="A74" t="s">
        <v>5614</v>
      </c>
      <c r="B74">
        <v>102176165</v>
      </c>
      <c r="C74">
        <v>145000000</v>
      </c>
      <c r="D74">
        <f>B74-C74</f>
        <v>-42823835</v>
      </c>
    </row>
    <row r="75" spans="1:4" x14ac:dyDescent="0.25">
      <c r="A75" t="s">
        <v>5615</v>
      </c>
      <c r="B75">
        <v>161087183</v>
      </c>
      <c r="C75">
        <v>175000000</v>
      </c>
      <c r="D75">
        <f>B75-C75</f>
        <v>-13912817</v>
      </c>
    </row>
    <row r="76" spans="1:4" x14ac:dyDescent="0.25">
      <c r="A76" t="s">
        <v>5616</v>
      </c>
      <c r="B76">
        <v>100289690</v>
      </c>
      <c r="C76">
        <v>175000000</v>
      </c>
      <c r="D76">
        <f>B76-C76</f>
        <v>-74710310</v>
      </c>
    </row>
    <row r="77" spans="1:4" x14ac:dyDescent="0.25">
      <c r="A77" t="s">
        <v>5617</v>
      </c>
      <c r="B77">
        <v>100189501</v>
      </c>
      <c r="C77">
        <v>178000000</v>
      </c>
      <c r="D77">
        <f>B77-C77</f>
        <v>-77810499</v>
      </c>
    </row>
    <row r="78" spans="1:4" x14ac:dyDescent="0.25">
      <c r="A78" t="s">
        <v>5618</v>
      </c>
      <c r="B78">
        <v>88246220</v>
      </c>
      <c r="C78">
        <v>175000000</v>
      </c>
      <c r="D78">
        <f>B78-C78</f>
        <v>-86753780</v>
      </c>
    </row>
    <row r="79" spans="1:4" x14ac:dyDescent="0.25">
      <c r="A79" t="s">
        <v>5619</v>
      </c>
      <c r="B79">
        <v>150167630</v>
      </c>
      <c r="C79">
        <v>175000000</v>
      </c>
      <c r="D79">
        <f>B79-C79</f>
        <v>-24832370</v>
      </c>
    </row>
    <row r="80" spans="1:4" x14ac:dyDescent="0.25">
      <c r="A80" t="s">
        <v>5620</v>
      </c>
      <c r="B80">
        <v>356454367</v>
      </c>
      <c r="C80">
        <v>175000000</v>
      </c>
      <c r="D80">
        <f>B80-C80</f>
        <v>181454367</v>
      </c>
    </row>
    <row r="81" spans="1:4" x14ac:dyDescent="0.25">
      <c r="A81" t="s">
        <v>5621</v>
      </c>
      <c r="B81">
        <v>362645141</v>
      </c>
      <c r="C81">
        <v>175000000</v>
      </c>
      <c r="D81">
        <f>B81-C81</f>
        <v>187645141</v>
      </c>
    </row>
    <row r="82" spans="1:4" x14ac:dyDescent="0.25">
      <c r="A82" t="s">
        <v>5622</v>
      </c>
      <c r="B82">
        <v>312057433</v>
      </c>
      <c r="C82">
        <v>200000000</v>
      </c>
      <c r="D82">
        <f>B82-C82</f>
        <v>112057433</v>
      </c>
    </row>
    <row r="83" spans="1:4" x14ac:dyDescent="0.25">
      <c r="A83" t="s">
        <v>5623</v>
      </c>
      <c r="B83">
        <v>155111815</v>
      </c>
      <c r="C83">
        <v>170000000</v>
      </c>
      <c r="D83">
        <f>B83-C83</f>
        <v>-14888185</v>
      </c>
    </row>
    <row r="84" spans="1:4" x14ac:dyDescent="0.25">
      <c r="A84" t="s">
        <v>5624</v>
      </c>
      <c r="B84">
        <v>241407328</v>
      </c>
      <c r="C84">
        <v>180000000</v>
      </c>
      <c r="D84">
        <f>B84-C84</f>
        <v>61407328</v>
      </c>
    </row>
    <row r="85" spans="1:4" x14ac:dyDescent="0.25">
      <c r="A85" t="s">
        <v>5625</v>
      </c>
      <c r="B85">
        <v>208543795</v>
      </c>
      <c r="C85">
        <v>170000000</v>
      </c>
      <c r="D85">
        <f>B85-C85</f>
        <v>38543795</v>
      </c>
    </row>
    <row r="86" spans="1:4" x14ac:dyDescent="0.25">
      <c r="A86" t="s">
        <v>5626</v>
      </c>
      <c r="D86">
        <f>B86-C86</f>
        <v>0</v>
      </c>
    </row>
    <row r="87" spans="1:4" x14ac:dyDescent="0.25">
      <c r="A87" t="s">
        <v>5627</v>
      </c>
      <c r="B87">
        <v>38297305</v>
      </c>
      <c r="C87">
        <v>175000000</v>
      </c>
      <c r="D87">
        <f>B87-C87</f>
        <v>-136702695</v>
      </c>
    </row>
    <row r="88" spans="1:4" x14ac:dyDescent="0.25">
      <c r="A88" t="s">
        <v>5628</v>
      </c>
      <c r="B88">
        <v>259746958</v>
      </c>
      <c r="C88">
        <v>170000000</v>
      </c>
      <c r="D88">
        <f>B88-C88</f>
        <v>89746958</v>
      </c>
    </row>
    <row r="89" spans="1:4" x14ac:dyDescent="0.25">
      <c r="A89" t="s">
        <v>5629</v>
      </c>
      <c r="B89">
        <v>238371987</v>
      </c>
      <c r="C89">
        <v>165000000</v>
      </c>
      <c r="D89">
        <f>B89-C89</f>
        <v>73371987</v>
      </c>
    </row>
    <row r="90" spans="1:4" x14ac:dyDescent="0.25">
      <c r="A90" t="s">
        <v>5630</v>
      </c>
      <c r="B90">
        <v>93417865</v>
      </c>
      <c r="C90">
        <v>190000000</v>
      </c>
      <c r="D90">
        <f>B90-C90</f>
        <v>-96582135</v>
      </c>
    </row>
    <row r="91" spans="1:4" x14ac:dyDescent="0.25">
      <c r="A91" t="s">
        <v>5631</v>
      </c>
      <c r="B91">
        <v>222487711</v>
      </c>
      <c r="C91">
        <v>165000000</v>
      </c>
      <c r="D91">
        <f>B91-C91</f>
        <v>57487711</v>
      </c>
    </row>
    <row r="92" spans="1:4" x14ac:dyDescent="0.25">
      <c r="A92" t="s">
        <v>5632</v>
      </c>
      <c r="B92">
        <v>189412677</v>
      </c>
      <c r="C92">
        <v>165000000</v>
      </c>
      <c r="D92">
        <f>B92-C92</f>
        <v>24412677</v>
      </c>
    </row>
    <row r="93" spans="1:4" x14ac:dyDescent="0.25">
      <c r="A93" t="s">
        <v>5633</v>
      </c>
      <c r="B93">
        <v>665426</v>
      </c>
      <c r="C93">
        <v>165000000</v>
      </c>
      <c r="D93">
        <f>B93-C93</f>
        <v>-164334574</v>
      </c>
    </row>
    <row r="94" spans="1:4" x14ac:dyDescent="0.25">
      <c r="A94" t="s">
        <v>5634</v>
      </c>
      <c r="B94">
        <v>102315545</v>
      </c>
      <c r="C94">
        <v>165000000</v>
      </c>
      <c r="D94">
        <f>B94-C94</f>
        <v>-62684455</v>
      </c>
    </row>
    <row r="95" spans="1:4" x14ac:dyDescent="0.25">
      <c r="A95" t="s">
        <v>5635</v>
      </c>
      <c r="B95">
        <v>217387997</v>
      </c>
      <c r="C95">
        <v>165000000</v>
      </c>
      <c r="D95">
        <f>B95-C95</f>
        <v>52387997</v>
      </c>
    </row>
    <row r="96" spans="1:4" x14ac:dyDescent="0.25">
      <c r="A96" t="s">
        <v>5636</v>
      </c>
      <c r="B96">
        <v>150350192</v>
      </c>
      <c r="C96">
        <v>200000000</v>
      </c>
      <c r="D96">
        <f>B96-C96</f>
        <v>-49649808</v>
      </c>
    </row>
    <row r="97" spans="1:4" x14ac:dyDescent="0.25">
      <c r="A97" t="s">
        <v>5637</v>
      </c>
      <c r="B97">
        <v>333130696</v>
      </c>
      <c r="C97">
        <v>170000000</v>
      </c>
      <c r="D97">
        <f>B97-C97</f>
        <v>163130696</v>
      </c>
    </row>
    <row r="98" spans="1:4" x14ac:dyDescent="0.25">
      <c r="A98" t="s">
        <v>5638</v>
      </c>
      <c r="B98">
        <v>187991439</v>
      </c>
      <c r="C98">
        <v>165000000</v>
      </c>
      <c r="D98">
        <f>B98-C98</f>
        <v>22991439</v>
      </c>
    </row>
    <row r="99" spans="1:4" x14ac:dyDescent="0.25">
      <c r="A99" t="s">
        <v>5639</v>
      </c>
      <c r="B99">
        <v>292568851</v>
      </c>
      <c r="C99">
        <v>160000000</v>
      </c>
      <c r="D99">
        <f>B99-C99</f>
        <v>132568851</v>
      </c>
    </row>
    <row r="100" spans="1:4" x14ac:dyDescent="0.25">
      <c r="A100" t="s">
        <v>5640</v>
      </c>
      <c r="D100">
        <f>B100-C100</f>
        <v>0</v>
      </c>
    </row>
    <row r="101" spans="1:4" x14ac:dyDescent="0.25">
      <c r="A101" t="s">
        <v>5641</v>
      </c>
      <c r="B101">
        <v>303001229</v>
      </c>
      <c r="C101">
        <v>180000000</v>
      </c>
      <c r="D101">
        <f>B101-C101</f>
        <v>123001229</v>
      </c>
    </row>
    <row r="102" spans="1:4" x14ac:dyDescent="0.25">
      <c r="A102" t="s">
        <v>5642</v>
      </c>
      <c r="B102">
        <v>144512310</v>
      </c>
      <c r="C102">
        <v>38000000</v>
      </c>
      <c r="D102">
        <f>B102-C102</f>
        <v>106512310</v>
      </c>
    </row>
    <row r="103" spans="1:4" x14ac:dyDescent="0.25">
      <c r="A103" t="s">
        <v>5643</v>
      </c>
      <c r="B103">
        <v>127490802</v>
      </c>
      <c r="C103">
        <v>150000000</v>
      </c>
      <c r="D103">
        <f>B103-C103</f>
        <v>-22509198</v>
      </c>
    </row>
    <row r="104" spans="1:4" x14ac:dyDescent="0.25">
      <c r="A104" t="s">
        <v>5644</v>
      </c>
      <c r="B104">
        <v>146405371</v>
      </c>
      <c r="C104">
        <v>160000000</v>
      </c>
      <c r="D104">
        <f>B104-C104</f>
        <v>-13594629</v>
      </c>
    </row>
    <row r="105" spans="1:4" x14ac:dyDescent="0.25">
      <c r="A105" t="s">
        <v>5645</v>
      </c>
      <c r="B105">
        <v>281666058</v>
      </c>
      <c r="C105">
        <v>160000000</v>
      </c>
      <c r="D105">
        <f>B105-C105</f>
        <v>121666058</v>
      </c>
    </row>
    <row r="106" spans="1:4" x14ac:dyDescent="0.25">
      <c r="A106" t="s">
        <v>5646</v>
      </c>
      <c r="B106">
        <v>63143812</v>
      </c>
      <c r="C106">
        <v>150000000</v>
      </c>
      <c r="D106">
        <f>B106-C106</f>
        <v>-86856188</v>
      </c>
    </row>
    <row r="107" spans="1:4" x14ac:dyDescent="0.25">
      <c r="A107" t="s">
        <v>5647</v>
      </c>
      <c r="B107">
        <v>60655503</v>
      </c>
      <c r="C107">
        <v>160000000</v>
      </c>
      <c r="D107">
        <f>B107-C107</f>
        <v>-99344497</v>
      </c>
    </row>
    <row r="108" spans="1:4" x14ac:dyDescent="0.25">
      <c r="A108" t="s">
        <v>5648</v>
      </c>
      <c r="B108">
        <v>76846624</v>
      </c>
      <c r="C108">
        <v>170000000</v>
      </c>
      <c r="D108">
        <f>B108-C108</f>
        <v>-93153376</v>
      </c>
    </row>
    <row r="109" spans="1:4" x14ac:dyDescent="0.25">
      <c r="A109" t="s">
        <v>5649</v>
      </c>
      <c r="B109">
        <v>320706665</v>
      </c>
      <c r="C109">
        <v>160000000</v>
      </c>
      <c r="D109">
        <f>B109-C109</f>
        <v>160706665</v>
      </c>
    </row>
    <row r="110" spans="1:4" x14ac:dyDescent="0.25">
      <c r="A110" t="s">
        <v>5650</v>
      </c>
      <c r="B110">
        <v>46978995</v>
      </c>
      <c r="C110">
        <v>160000000</v>
      </c>
      <c r="D110">
        <f>B110-C110</f>
        <v>-113021005</v>
      </c>
    </row>
    <row r="111" spans="1:4" x14ac:dyDescent="0.25">
      <c r="A111" t="s">
        <v>5651</v>
      </c>
      <c r="B111">
        <v>89732035</v>
      </c>
      <c r="C111">
        <v>155000000</v>
      </c>
      <c r="D111">
        <f>B111-C111</f>
        <v>-65267965</v>
      </c>
    </row>
    <row r="112" spans="1:4" x14ac:dyDescent="0.25">
      <c r="A112" t="s">
        <v>5652</v>
      </c>
      <c r="B112">
        <v>104383624</v>
      </c>
      <c r="C112">
        <v>155000000</v>
      </c>
      <c r="D112">
        <f>B112-C112</f>
        <v>-50616376</v>
      </c>
    </row>
    <row r="113" spans="1:4" x14ac:dyDescent="0.25">
      <c r="A113" t="s">
        <v>5653</v>
      </c>
      <c r="B113">
        <v>198539855</v>
      </c>
      <c r="C113">
        <v>140000000</v>
      </c>
      <c r="D113">
        <f>B113-C113</f>
        <v>58539855</v>
      </c>
    </row>
    <row r="114" spans="1:4" x14ac:dyDescent="0.25">
      <c r="A114" t="s">
        <v>5654</v>
      </c>
      <c r="B114">
        <v>318759914</v>
      </c>
      <c r="C114">
        <v>150000000</v>
      </c>
      <c r="D114">
        <f>B114-C114</f>
        <v>168759914</v>
      </c>
    </row>
    <row r="115" spans="1:4" x14ac:dyDescent="0.25">
      <c r="A115" t="s">
        <v>5655</v>
      </c>
      <c r="B115">
        <v>34293771</v>
      </c>
      <c r="C115">
        <v>155000000</v>
      </c>
      <c r="D115">
        <f>B115-C115</f>
        <v>-120706229</v>
      </c>
    </row>
    <row r="116" spans="1:4" x14ac:dyDescent="0.25">
      <c r="A116" t="s">
        <v>5656</v>
      </c>
      <c r="B116">
        <v>292000866</v>
      </c>
      <c r="C116">
        <v>150000000</v>
      </c>
      <c r="D116">
        <f>B116-C116</f>
        <v>142000866</v>
      </c>
    </row>
    <row r="117" spans="1:4" x14ac:dyDescent="0.25">
      <c r="A117" t="s">
        <v>5657</v>
      </c>
      <c r="B117">
        <v>289994397</v>
      </c>
      <c r="C117">
        <v>150000000</v>
      </c>
      <c r="D117">
        <f>B117-C117</f>
        <v>139994397</v>
      </c>
    </row>
    <row r="118" spans="1:4" x14ac:dyDescent="0.25">
      <c r="A118" t="s">
        <v>5658</v>
      </c>
      <c r="B118">
        <v>227946274</v>
      </c>
      <c r="C118">
        <v>150000000</v>
      </c>
      <c r="D118">
        <f>B118-C118</f>
        <v>77946274</v>
      </c>
    </row>
    <row r="119" spans="1:4" x14ac:dyDescent="0.25">
      <c r="A119" t="s">
        <v>5659</v>
      </c>
      <c r="B119">
        <v>256386216</v>
      </c>
      <c r="C119">
        <v>150000000</v>
      </c>
      <c r="D119">
        <f>B119-C119</f>
        <v>106386216</v>
      </c>
    </row>
    <row r="120" spans="1:4" x14ac:dyDescent="0.25">
      <c r="A120" t="s">
        <v>5660</v>
      </c>
      <c r="B120">
        <v>206456431</v>
      </c>
      <c r="C120">
        <v>150000000</v>
      </c>
      <c r="D120">
        <f>B120-C120</f>
        <v>56456431</v>
      </c>
    </row>
    <row r="121" spans="1:4" x14ac:dyDescent="0.25">
      <c r="A121" t="s">
        <v>5661</v>
      </c>
      <c r="B121">
        <v>206435493</v>
      </c>
      <c r="C121">
        <v>150000000</v>
      </c>
      <c r="D121">
        <f>B121-C121</f>
        <v>56435493</v>
      </c>
    </row>
    <row r="122" spans="1:4" x14ac:dyDescent="0.25">
      <c r="A122" t="s">
        <v>5662</v>
      </c>
      <c r="B122">
        <v>205343774</v>
      </c>
      <c r="C122">
        <v>150000000</v>
      </c>
      <c r="D122">
        <f>B122-C122</f>
        <v>55343774</v>
      </c>
    </row>
    <row r="123" spans="1:4" x14ac:dyDescent="0.25">
      <c r="A123" t="s">
        <v>5663</v>
      </c>
      <c r="B123">
        <v>179982968</v>
      </c>
      <c r="C123">
        <v>150000000</v>
      </c>
      <c r="D123">
        <f>B123-C123</f>
        <v>29982968</v>
      </c>
    </row>
    <row r="124" spans="1:4" x14ac:dyDescent="0.25">
      <c r="A124" t="s">
        <v>5664</v>
      </c>
      <c r="B124">
        <v>177243721</v>
      </c>
      <c r="C124">
        <v>150000000</v>
      </c>
      <c r="D124">
        <f>B124-C124</f>
        <v>27243721</v>
      </c>
    </row>
    <row r="125" spans="1:4" x14ac:dyDescent="0.25">
      <c r="A125" t="s">
        <v>5665</v>
      </c>
      <c r="B125">
        <v>179883016</v>
      </c>
      <c r="C125">
        <v>150000000</v>
      </c>
      <c r="D125">
        <f>B125-C125</f>
        <v>29883016</v>
      </c>
    </row>
    <row r="126" spans="1:4" x14ac:dyDescent="0.25">
      <c r="A126" t="s">
        <v>5666</v>
      </c>
      <c r="B126">
        <v>139259759</v>
      </c>
      <c r="C126">
        <v>150000000</v>
      </c>
      <c r="D126">
        <f>B126-C126</f>
        <v>-10740241</v>
      </c>
    </row>
    <row r="127" spans="1:4" x14ac:dyDescent="0.25">
      <c r="A127" t="s">
        <v>5667</v>
      </c>
      <c r="B127">
        <v>400736600</v>
      </c>
      <c r="C127">
        <v>150000000</v>
      </c>
      <c r="D127">
        <f>B127-C127</f>
        <v>250736600</v>
      </c>
    </row>
    <row r="128" spans="1:4" x14ac:dyDescent="0.25">
      <c r="A128" t="s">
        <v>5668</v>
      </c>
      <c r="B128">
        <v>281492479</v>
      </c>
      <c r="C128">
        <v>150000000</v>
      </c>
      <c r="D128">
        <f>B128-C128</f>
        <v>131492479</v>
      </c>
    </row>
    <row r="129" spans="1:4" x14ac:dyDescent="0.25">
      <c r="A129" t="s">
        <v>5669</v>
      </c>
      <c r="B129">
        <v>206360018</v>
      </c>
      <c r="C129">
        <v>170000000</v>
      </c>
      <c r="D129">
        <f>B129-C129</f>
        <v>36360018</v>
      </c>
    </row>
    <row r="130" spans="1:4" x14ac:dyDescent="0.25">
      <c r="A130" t="s">
        <v>5670</v>
      </c>
      <c r="B130">
        <v>153629485</v>
      </c>
      <c r="C130">
        <v>150000000</v>
      </c>
      <c r="D130">
        <f>B130-C130</f>
        <v>3629485</v>
      </c>
    </row>
    <row r="131" spans="1:4" x14ac:dyDescent="0.25">
      <c r="A131" t="s">
        <v>5671</v>
      </c>
      <c r="B131">
        <v>133375846</v>
      </c>
      <c r="C131">
        <v>150000000</v>
      </c>
      <c r="D131">
        <f>B131-C131</f>
        <v>-16624154</v>
      </c>
    </row>
    <row r="132" spans="1:4" x14ac:dyDescent="0.25">
      <c r="A132" t="s">
        <v>5672</v>
      </c>
      <c r="B132">
        <v>181015141</v>
      </c>
      <c r="C132">
        <v>150000000</v>
      </c>
      <c r="D132">
        <f>B132-C132</f>
        <v>31015141</v>
      </c>
    </row>
    <row r="133" spans="1:4" x14ac:dyDescent="0.25">
      <c r="A133" t="s">
        <v>5673</v>
      </c>
      <c r="B133">
        <v>114053579</v>
      </c>
      <c r="C133">
        <v>150000000</v>
      </c>
      <c r="D133">
        <f>B133-C133</f>
        <v>-35946421</v>
      </c>
    </row>
    <row r="134" spans="1:4" x14ac:dyDescent="0.25">
      <c r="A134" t="s">
        <v>5674</v>
      </c>
      <c r="B134">
        <v>119420252</v>
      </c>
      <c r="C134">
        <v>150000000</v>
      </c>
      <c r="D134">
        <f>B134-C134</f>
        <v>-30579748</v>
      </c>
    </row>
    <row r="135" spans="1:4" x14ac:dyDescent="0.25">
      <c r="A135" t="s">
        <v>5675</v>
      </c>
      <c r="B135">
        <v>83640426</v>
      </c>
      <c r="C135">
        <v>150000000</v>
      </c>
      <c r="D135">
        <f>B135-C135</f>
        <v>-66359574</v>
      </c>
    </row>
    <row r="136" spans="1:4" x14ac:dyDescent="0.25">
      <c r="A136" t="s">
        <v>5676</v>
      </c>
      <c r="B136">
        <v>79711678</v>
      </c>
      <c r="C136">
        <v>100000000</v>
      </c>
      <c r="D136">
        <f>B136-C136</f>
        <v>-20288322</v>
      </c>
    </row>
    <row r="137" spans="1:4" x14ac:dyDescent="0.25">
      <c r="A137" t="s">
        <v>5677</v>
      </c>
      <c r="B137">
        <v>195000874</v>
      </c>
      <c r="C137">
        <v>150000000</v>
      </c>
      <c r="D137">
        <f>B137-C137</f>
        <v>45000874</v>
      </c>
    </row>
    <row r="138" spans="1:4" x14ac:dyDescent="0.25">
      <c r="A138" t="s">
        <v>5678</v>
      </c>
      <c r="B138">
        <v>61937495</v>
      </c>
      <c r="C138">
        <v>150000000</v>
      </c>
      <c r="D138">
        <f>B138-C138</f>
        <v>-88062505</v>
      </c>
    </row>
    <row r="139" spans="1:4" x14ac:dyDescent="0.25">
      <c r="A139" t="s">
        <v>5605</v>
      </c>
      <c r="B139">
        <v>124051759</v>
      </c>
      <c r="C139">
        <v>180000000</v>
      </c>
      <c r="D139">
        <f>B139-C139</f>
        <v>-55948241</v>
      </c>
    </row>
    <row r="140" spans="1:4" x14ac:dyDescent="0.25">
      <c r="A140" t="s">
        <v>5679</v>
      </c>
      <c r="B140">
        <v>126597121</v>
      </c>
      <c r="C140">
        <v>150000000</v>
      </c>
      <c r="D140">
        <f>B140-C140</f>
        <v>-23402879</v>
      </c>
    </row>
    <row r="141" spans="1:4" x14ac:dyDescent="0.25">
      <c r="A141" t="s">
        <v>5680</v>
      </c>
      <c r="B141">
        <v>165230261</v>
      </c>
      <c r="C141">
        <v>150000000</v>
      </c>
      <c r="D141">
        <f>B141-C141</f>
        <v>15230261</v>
      </c>
    </row>
    <row r="142" spans="1:4" x14ac:dyDescent="0.25">
      <c r="A142" t="s">
        <v>5681</v>
      </c>
      <c r="B142">
        <v>131564731</v>
      </c>
      <c r="C142">
        <v>150000000</v>
      </c>
      <c r="D142">
        <f>B142-C142</f>
        <v>-18435269</v>
      </c>
    </row>
    <row r="143" spans="1:4" x14ac:dyDescent="0.25">
      <c r="A143" t="s">
        <v>5682</v>
      </c>
      <c r="B143">
        <v>133382309</v>
      </c>
      <c r="C143">
        <v>150000000</v>
      </c>
      <c r="D143">
        <f>B143-C143</f>
        <v>-16617691</v>
      </c>
    </row>
    <row r="144" spans="1:4" x14ac:dyDescent="0.25">
      <c r="A144" t="s">
        <v>5683</v>
      </c>
      <c r="B144">
        <v>73103784</v>
      </c>
      <c r="C144">
        <v>150000000</v>
      </c>
      <c r="D144">
        <f>B144-C144</f>
        <v>-76896216</v>
      </c>
    </row>
    <row r="145" spans="1:4" x14ac:dyDescent="0.25">
      <c r="A145" t="s">
        <v>5684</v>
      </c>
      <c r="B145">
        <v>21379315</v>
      </c>
      <c r="C145">
        <v>150000000</v>
      </c>
      <c r="D145">
        <f>B145-C145</f>
        <v>-128620685</v>
      </c>
    </row>
    <row r="146" spans="1:4" x14ac:dyDescent="0.25">
      <c r="A146" t="s">
        <v>5685</v>
      </c>
      <c r="B146">
        <v>64459316</v>
      </c>
      <c r="C146">
        <v>149000000</v>
      </c>
      <c r="D146">
        <f>B146-C146</f>
        <v>-84540684</v>
      </c>
    </row>
    <row r="147" spans="1:4" x14ac:dyDescent="0.25">
      <c r="A147" t="s">
        <v>5686</v>
      </c>
      <c r="B147">
        <v>34964818</v>
      </c>
      <c r="C147">
        <v>150000000</v>
      </c>
      <c r="D147">
        <f>B147-C147</f>
        <v>-115035182</v>
      </c>
    </row>
    <row r="148" spans="1:4" x14ac:dyDescent="0.25">
      <c r="A148" t="s">
        <v>5687</v>
      </c>
      <c r="B148">
        <v>111505642</v>
      </c>
      <c r="C148">
        <v>145000000</v>
      </c>
      <c r="D148">
        <f>B148-C148</f>
        <v>-33494358</v>
      </c>
    </row>
    <row r="149" spans="1:4" x14ac:dyDescent="0.25">
      <c r="A149" t="s">
        <v>5688</v>
      </c>
      <c r="B149">
        <v>133228348</v>
      </c>
      <c r="C149">
        <v>175000000</v>
      </c>
      <c r="D149">
        <f>B149-C149</f>
        <v>-41771652</v>
      </c>
    </row>
    <row r="150" spans="1:4" x14ac:dyDescent="0.25">
      <c r="A150" t="s">
        <v>5689</v>
      </c>
      <c r="B150">
        <v>216366733</v>
      </c>
      <c r="C150">
        <v>145000000</v>
      </c>
      <c r="D150">
        <f>B150-C150</f>
        <v>71366733</v>
      </c>
    </row>
    <row r="151" spans="1:4" x14ac:dyDescent="0.25">
      <c r="A151" t="s">
        <v>5690</v>
      </c>
      <c r="B151">
        <v>160201106</v>
      </c>
      <c r="C151">
        <v>142000000</v>
      </c>
      <c r="D151">
        <f>B151-C151</f>
        <v>18201106</v>
      </c>
    </row>
    <row r="152" spans="1:4" x14ac:dyDescent="0.25">
      <c r="A152" t="s">
        <v>5691</v>
      </c>
      <c r="B152">
        <v>118099659</v>
      </c>
      <c r="C152">
        <v>144000000</v>
      </c>
      <c r="D152">
        <f>B152-C152</f>
        <v>-25900341</v>
      </c>
    </row>
    <row r="153" spans="1:4" x14ac:dyDescent="0.25">
      <c r="A153" t="s">
        <v>5692</v>
      </c>
      <c r="B153">
        <v>201573391</v>
      </c>
      <c r="C153">
        <v>140000000</v>
      </c>
      <c r="D153">
        <f>B153-C153</f>
        <v>61573391</v>
      </c>
    </row>
    <row r="154" spans="1:4" x14ac:dyDescent="0.25">
      <c r="A154" t="s">
        <v>5693</v>
      </c>
      <c r="B154">
        <v>190418803</v>
      </c>
      <c r="C154">
        <v>140000000</v>
      </c>
      <c r="D154">
        <f>B154-C154</f>
        <v>50418803</v>
      </c>
    </row>
    <row r="155" spans="1:4" x14ac:dyDescent="0.25">
      <c r="A155" t="s">
        <v>5694</v>
      </c>
      <c r="B155">
        <v>82161969</v>
      </c>
      <c r="C155">
        <v>150000000</v>
      </c>
      <c r="D155">
        <f>B155-C155</f>
        <v>-67838031</v>
      </c>
    </row>
    <row r="156" spans="1:4" x14ac:dyDescent="0.25">
      <c r="A156" t="s">
        <v>5695</v>
      </c>
      <c r="B156">
        <v>143523463</v>
      </c>
      <c r="C156">
        <v>145000000</v>
      </c>
      <c r="D156">
        <f>B156-C156</f>
        <v>-1476537</v>
      </c>
    </row>
    <row r="157" spans="1:4" x14ac:dyDescent="0.25">
      <c r="A157" t="s">
        <v>5696</v>
      </c>
      <c r="B157">
        <v>209364921</v>
      </c>
      <c r="C157">
        <v>145000000</v>
      </c>
      <c r="D157">
        <f>B157-C157</f>
        <v>64364921</v>
      </c>
    </row>
    <row r="158" spans="1:4" x14ac:dyDescent="0.25">
      <c r="A158" t="s">
        <v>5697</v>
      </c>
      <c r="B158">
        <v>103400692</v>
      </c>
      <c r="C158">
        <v>145000000</v>
      </c>
      <c r="D158">
        <f>B158-C158</f>
        <v>-41599308</v>
      </c>
    </row>
    <row r="159" spans="1:4" x14ac:dyDescent="0.25">
      <c r="A159" t="s">
        <v>5698</v>
      </c>
      <c r="B159">
        <v>110332737</v>
      </c>
      <c r="C159">
        <v>100000000</v>
      </c>
      <c r="D159">
        <f>B159-C159</f>
        <v>10332737</v>
      </c>
    </row>
    <row r="160" spans="1:4" x14ac:dyDescent="0.25">
      <c r="A160" t="s">
        <v>5699</v>
      </c>
      <c r="B160">
        <v>111110575</v>
      </c>
      <c r="C160">
        <v>140000000</v>
      </c>
      <c r="D160">
        <f>B160-C160</f>
        <v>-28889425</v>
      </c>
    </row>
    <row r="161" spans="1:4" x14ac:dyDescent="0.25">
      <c r="A161" t="s">
        <v>5700</v>
      </c>
      <c r="B161">
        <v>65007045</v>
      </c>
      <c r="C161">
        <v>140000000</v>
      </c>
      <c r="D161">
        <f>B161-C161</f>
        <v>-74992955</v>
      </c>
    </row>
    <row r="162" spans="1:4" x14ac:dyDescent="0.25">
      <c r="A162" t="s">
        <v>5701</v>
      </c>
      <c r="B162">
        <v>257704099</v>
      </c>
      <c r="C162">
        <v>150000000</v>
      </c>
      <c r="D162">
        <f>B162-C162</f>
        <v>107704099</v>
      </c>
    </row>
    <row r="163" spans="1:4" x14ac:dyDescent="0.25">
      <c r="A163" t="s">
        <v>5702</v>
      </c>
      <c r="B163">
        <v>403706375</v>
      </c>
      <c r="C163">
        <v>139000000</v>
      </c>
      <c r="D163">
        <f>B163-C163</f>
        <v>264706375</v>
      </c>
    </row>
    <row r="164" spans="1:4" x14ac:dyDescent="0.25">
      <c r="A164" t="s">
        <v>5703</v>
      </c>
      <c r="B164">
        <v>176997107</v>
      </c>
      <c r="C164">
        <v>145000000</v>
      </c>
      <c r="D164">
        <f>B164-C164</f>
        <v>31997107</v>
      </c>
    </row>
    <row r="165" spans="1:4" x14ac:dyDescent="0.25">
      <c r="A165" t="s">
        <v>5704</v>
      </c>
      <c r="B165">
        <v>31141074</v>
      </c>
      <c r="C165">
        <v>140000000</v>
      </c>
      <c r="D165">
        <f>B165-C165</f>
        <v>-108858926</v>
      </c>
    </row>
    <row r="166" spans="1:4" x14ac:dyDescent="0.25">
      <c r="A166" t="s">
        <v>5705</v>
      </c>
      <c r="B166">
        <v>31704416</v>
      </c>
      <c r="C166">
        <v>135000000</v>
      </c>
      <c r="D166">
        <f>B166-C166</f>
        <v>-103295584</v>
      </c>
    </row>
    <row r="167" spans="1:4" x14ac:dyDescent="0.25">
      <c r="A167" t="s">
        <v>5706</v>
      </c>
      <c r="B167">
        <v>107503316</v>
      </c>
      <c r="C167">
        <v>130000000</v>
      </c>
      <c r="D167">
        <f>B167-C167</f>
        <v>-22496684</v>
      </c>
    </row>
    <row r="168" spans="1:4" x14ac:dyDescent="0.25">
      <c r="A168" t="s">
        <v>5707</v>
      </c>
      <c r="B168">
        <v>129734803</v>
      </c>
      <c r="C168">
        <v>140000000</v>
      </c>
      <c r="D168">
        <f>B168-C168</f>
        <v>-10265197</v>
      </c>
    </row>
    <row r="169" spans="1:4" x14ac:dyDescent="0.25">
      <c r="A169" t="s">
        <v>5708</v>
      </c>
      <c r="B169">
        <v>132122995</v>
      </c>
      <c r="C169">
        <v>137000000</v>
      </c>
      <c r="D169">
        <f>B169-C169</f>
        <v>-4877005</v>
      </c>
    </row>
    <row r="170" spans="1:4" x14ac:dyDescent="0.25">
      <c r="A170" t="s">
        <v>5709</v>
      </c>
      <c r="B170">
        <v>122512052</v>
      </c>
      <c r="C170">
        <v>130000000</v>
      </c>
      <c r="D170">
        <f>B170-C170</f>
        <v>-7487948</v>
      </c>
    </row>
    <row r="171" spans="1:4" x14ac:dyDescent="0.25">
      <c r="A171" t="s">
        <v>5710</v>
      </c>
      <c r="B171">
        <v>68642452</v>
      </c>
      <c r="C171">
        <v>130000000</v>
      </c>
      <c r="D171">
        <f>B171-C171</f>
        <v>-61357548</v>
      </c>
    </row>
    <row r="172" spans="1:4" x14ac:dyDescent="0.25">
      <c r="A172" t="s">
        <v>5711</v>
      </c>
      <c r="B172">
        <v>32131830</v>
      </c>
      <c r="C172">
        <v>137000000</v>
      </c>
      <c r="D172">
        <f>B172-C172</f>
        <v>-104868170</v>
      </c>
    </row>
    <row r="173" spans="1:4" x14ac:dyDescent="0.25">
      <c r="A173" t="s">
        <v>5712</v>
      </c>
      <c r="B173">
        <v>176636816</v>
      </c>
      <c r="C173">
        <v>140000000</v>
      </c>
      <c r="D173">
        <f>B173-C173</f>
        <v>36636816</v>
      </c>
    </row>
    <row r="174" spans="1:4" x14ac:dyDescent="0.25">
      <c r="A174" t="s">
        <v>5713</v>
      </c>
      <c r="B174">
        <v>126930660</v>
      </c>
      <c r="C174">
        <v>135000000</v>
      </c>
      <c r="D174">
        <f>B174-C174</f>
        <v>-8069340</v>
      </c>
    </row>
    <row r="175" spans="1:4" x14ac:dyDescent="0.25">
      <c r="A175" t="s">
        <v>5714</v>
      </c>
      <c r="B175">
        <v>93926386</v>
      </c>
      <c r="C175">
        <v>150000000</v>
      </c>
      <c r="D175">
        <f>B175-C175</f>
        <v>-56073614</v>
      </c>
    </row>
    <row r="176" spans="1:4" x14ac:dyDescent="0.25">
      <c r="A176" t="s">
        <v>5715</v>
      </c>
      <c r="B176">
        <v>292298923</v>
      </c>
      <c r="C176">
        <v>120000000</v>
      </c>
      <c r="D176">
        <f>B176-C176</f>
        <v>172298923</v>
      </c>
    </row>
    <row r="177" spans="1:4" x14ac:dyDescent="0.25">
      <c r="A177" t="s">
        <v>5716</v>
      </c>
      <c r="B177">
        <v>63992328</v>
      </c>
      <c r="C177">
        <v>135000000</v>
      </c>
      <c r="D177">
        <f>B177-C177</f>
        <v>-71007672</v>
      </c>
    </row>
    <row r="178" spans="1:4" x14ac:dyDescent="0.25">
      <c r="A178" t="s">
        <v>5717</v>
      </c>
      <c r="B178">
        <v>134518390</v>
      </c>
      <c r="C178">
        <v>150000000</v>
      </c>
      <c r="D178">
        <f>B178-C178</f>
        <v>-15481610</v>
      </c>
    </row>
    <row r="179" spans="1:4" x14ac:dyDescent="0.25">
      <c r="A179" t="s">
        <v>5718</v>
      </c>
      <c r="C179">
        <v>1500000</v>
      </c>
      <c r="D179">
        <f>B179-C179</f>
        <v>-1500000</v>
      </c>
    </row>
    <row r="180" spans="1:4" x14ac:dyDescent="0.25">
      <c r="A180" t="s">
        <v>5719</v>
      </c>
      <c r="B180">
        <v>52792307</v>
      </c>
      <c r="C180">
        <v>140000000</v>
      </c>
      <c r="D180">
        <f>B180-C180</f>
        <v>-87207693</v>
      </c>
    </row>
    <row r="181" spans="1:4" x14ac:dyDescent="0.25">
      <c r="A181" t="s">
        <v>5720</v>
      </c>
      <c r="B181">
        <v>183635922</v>
      </c>
      <c r="C181">
        <v>135000000</v>
      </c>
      <c r="D181">
        <f>B181-C181</f>
        <v>48635922</v>
      </c>
    </row>
    <row r="182" spans="1:4" x14ac:dyDescent="0.25">
      <c r="A182" t="s">
        <v>5721</v>
      </c>
      <c r="B182">
        <v>83024900</v>
      </c>
      <c r="C182">
        <v>135000000</v>
      </c>
      <c r="D182">
        <f>B182-C182</f>
        <v>-51975100</v>
      </c>
    </row>
    <row r="183" spans="1:4" x14ac:dyDescent="0.25">
      <c r="A183" t="s">
        <v>5722</v>
      </c>
      <c r="B183">
        <v>123207194</v>
      </c>
      <c r="C183">
        <v>135000000</v>
      </c>
      <c r="D183">
        <f>B183-C183</f>
        <v>-11792806</v>
      </c>
    </row>
    <row r="184" spans="1:4" x14ac:dyDescent="0.25">
      <c r="A184" t="s">
        <v>5723</v>
      </c>
      <c r="B184">
        <v>83348920</v>
      </c>
      <c r="C184">
        <v>132000000</v>
      </c>
      <c r="D184">
        <f>B184-C184</f>
        <v>-48651080</v>
      </c>
    </row>
    <row r="185" spans="1:4" x14ac:dyDescent="0.25">
      <c r="A185" t="s">
        <v>5724</v>
      </c>
      <c r="B185">
        <v>227137090</v>
      </c>
      <c r="C185">
        <v>110000000</v>
      </c>
      <c r="D185">
        <f>B185-C185</f>
        <v>117137090</v>
      </c>
    </row>
    <row r="186" spans="1:4" x14ac:dyDescent="0.25">
      <c r="A186" t="s">
        <v>5725</v>
      </c>
      <c r="B186">
        <v>215395021</v>
      </c>
      <c r="C186">
        <v>130000000</v>
      </c>
      <c r="D186">
        <f>B186-C186</f>
        <v>85395021</v>
      </c>
    </row>
    <row r="187" spans="1:4" x14ac:dyDescent="0.25">
      <c r="A187" t="s">
        <v>5726</v>
      </c>
      <c r="B187">
        <v>180191634</v>
      </c>
      <c r="C187">
        <v>130000000</v>
      </c>
      <c r="D187">
        <f>B187-C187</f>
        <v>50191634</v>
      </c>
    </row>
    <row r="188" spans="1:4" x14ac:dyDescent="0.25">
      <c r="A188" t="s">
        <v>5727</v>
      </c>
      <c r="B188">
        <v>424645577</v>
      </c>
      <c r="C188">
        <v>130000000</v>
      </c>
      <c r="D188">
        <f>B188-C188</f>
        <v>294645577</v>
      </c>
    </row>
    <row r="189" spans="1:4" x14ac:dyDescent="0.25">
      <c r="A189" t="s">
        <v>5715</v>
      </c>
      <c r="B189">
        <v>292298923</v>
      </c>
      <c r="C189">
        <v>120000000</v>
      </c>
      <c r="D189">
        <f>B189-C189</f>
        <v>172298923</v>
      </c>
    </row>
    <row r="190" spans="1:4" x14ac:dyDescent="0.25">
      <c r="A190" t="s">
        <v>5728</v>
      </c>
      <c r="B190">
        <v>177343675</v>
      </c>
      <c r="C190">
        <v>135000000</v>
      </c>
      <c r="D190">
        <f>B190-C190</f>
        <v>42343675</v>
      </c>
    </row>
    <row r="191" spans="1:4" x14ac:dyDescent="0.25">
      <c r="A191" t="s">
        <v>5729</v>
      </c>
      <c r="B191">
        <v>234277056</v>
      </c>
      <c r="C191">
        <v>132000000</v>
      </c>
      <c r="D191">
        <f>B191-C191</f>
        <v>102277056</v>
      </c>
    </row>
    <row r="192" spans="1:4" x14ac:dyDescent="0.25">
      <c r="A192" t="s">
        <v>5730</v>
      </c>
      <c r="B192">
        <v>138396624</v>
      </c>
      <c r="C192">
        <v>130000000</v>
      </c>
      <c r="D192">
        <f>B192-C192</f>
        <v>8396624</v>
      </c>
    </row>
    <row r="193" spans="1:4" x14ac:dyDescent="0.25">
      <c r="A193" t="s">
        <v>5731</v>
      </c>
      <c r="B193">
        <v>149234747</v>
      </c>
      <c r="C193">
        <v>130000000</v>
      </c>
      <c r="D193">
        <f>B193-C193</f>
        <v>19234747</v>
      </c>
    </row>
    <row r="194" spans="1:4" x14ac:dyDescent="0.25">
      <c r="A194" t="s">
        <v>5732</v>
      </c>
      <c r="B194">
        <v>118311368</v>
      </c>
      <c r="C194">
        <v>110000000</v>
      </c>
      <c r="D194">
        <f>B194-C194</f>
        <v>8311368</v>
      </c>
    </row>
    <row r="195" spans="1:4" x14ac:dyDescent="0.25">
      <c r="A195" t="s">
        <v>5733</v>
      </c>
      <c r="B195">
        <v>101160529</v>
      </c>
      <c r="C195">
        <v>125000000</v>
      </c>
      <c r="D195">
        <f>B195-C195</f>
        <v>-23839471</v>
      </c>
    </row>
    <row r="196" spans="1:4" x14ac:dyDescent="0.25">
      <c r="A196" t="s">
        <v>5734</v>
      </c>
      <c r="B196">
        <v>77564037</v>
      </c>
      <c r="C196">
        <v>135000000</v>
      </c>
      <c r="D196">
        <f>B196-C196</f>
        <v>-57435963</v>
      </c>
    </row>
    <row r="197" spans="1:4" x14ac:dyDescent="0.25">
      <c r="A197" t="s">
        <v>5735</v>
      </c>
      <c r="B197">
        <v>249358727</v>
      </c>
      <c r="C197">
        <v>130000000</v>
      </c>
      <c r="D197">
        <f>B197-C197</f>
        <v>119358727</v>
      </c>
    </row>
    <row r="198" spans="1:4" x14ac:dyDescent="0.25">
      <c r="A198" t="s">
        <v>5736</v>
      </c>
      <c r="B198">
        <v>49551662</v>
      </c>
      <c r="C198">
        <v>130000000</v>
      </c>
      <c r="D198">
        <f>B198-C198</f>
        <v>-80448338</v>
      </c>
    </row>
    <row r="199" spans="1:4" x14ac:dyDescent="0.25">
      <c r="A199" t="s">
        <v>5737</v>
      </c>
      <c r="B199">
        <v>60522097</v>
      </c>
      <c r="C199">
        <v>130000000</v>
      </c>
      <c r="D199">
        <f>B199-C199</f>
        <v>-69477903</v>
      </c>
    </row>
    <row r="200" spans="1:4" x14ac:dyDescent="0.25">
      <c r="A200" t="s">
        <v>5738</v>
      </c>
      <c r="B200">
        <v>137748063</v>
      </c>
      <c r="C200">
        <v>127500000</v>
      </c>
      <c r="D200">
        <f>B200-C200</f>
        <v>10248063</v>
      </c>
    </row>
    <row r="201" spans="1:4" x14ac:dyDescent="0.25">
      <c r="A201" t="s">
        <v>5739</v>
      </c>
      <c r="D201">
        <f>B201-C201</f>
        <v>0</v>
      </c>
    </row>
    <row r="202" spans="1:4" x14ac:dyDescent="0.25">
      <c r="A202" t="s">
        <v>5740</v>
      </c>
      <c r="B202">
        <v>113733726</v>
      </c>
      <c r="C202">
        <v>127000000</v>
      </c>
      <c r="D202">
        <f>B202-C202</f>
        <v>-13266274</v>
      </c>
    </row>
    <row r="203" spans="1:4" x14ac:dyDescent="0.25">
      <c r="A203" t="s">
        <v>5741</v>
      </c>
      <c r="B203">
        <v>148337537</v>
      </c>
      <c r="C203">
        <v>130000000</v>
      </c>
      <c r="D203">
        <f>B203-C203</f>
        <v>18337537</v>
      </c>
    </row>
    <row r="204" spans="1:4" x14ac:dyDescent="0.25">
      <c r="A204" t="s">
        <v>5742</v>
      </c>
      <c r="B204">
        <v>317557891</v>
      </c>
      <c r="C204">
        <v>125000000</v>
      </c>
      <c r="D204">
        <f>B204-C204</f>
        <v>192557891</v>
      </c>
    </row>
    <row r="205" spans="1:4" x14ac:dyDescent="0.25">
      <c r="A205" t="s">
        <v>5743</v>
      </c>
      <c r="B205">
        <v>33592415</v>
      </c>
      <c r="C205">
        <v>130000000</v>
      </c>
      <c r="D205">
        <f>B205-C205</f>
        <v>-96407585</v>
      </c>
    </row>
    <row r="206" spans="1:4" x14ac:dyDescent="0.25">
      <c r="A206" t="s">
        <v>5640</v>
      </c>
      <c r="D206">
        <f>B206-C206</f>
        <v>0</v>
      </c>
    </row>
    <row r="207" spans="1:4" x14ac:dyDescent="0.25">
      <c r="A207" t="s">
        <v>5744</v>
      </c>
      <c r="B207">
        <v>305388685</v>
      </c>
      <c r="C207">
        <v>140000000</v>
      </c>
      <c r="D207">
        <f>B207-C207</f>
        <v>165388685</v>
      </c>
    </row>
    <row r="208" spans="1:4" x14ac:dyDescent="0.25">
      <c r="A208" t="s">
        <v>5745</v>
      </c>
      <c r="D208">
        <f>B208-C208</f>
        <v>0</v>
      </c>
    </row>
    <row r="209" spans="1:4" x14ac:dyDescent="0.25">
      <c r="A209" t="s">
        <v>5746</v>
      </c>
      <c r="B209">
        <v>337103873</v>
      </c>
      <c r="C209">
        <v>125000000</v>
      </c>
      <c r="D209">
        <f>B209-C209</f>
        <v>212103873</v>
      </c>
    </row>
    <row r="210" spans="1:4" x14ac:dyDescent="0.25">
      <c r="A210" t="s">
        <v>5747</v>
      </c>
      <c r="B210">
        <v>217536138</v>
      </c>
      <c r="C210">
        <v>125000000</v>
      </c>
      <c r="D210">
        <f>B210-C210</f>
        <v>92536138</v>
      </c>
    </row>
    <row r="211" spans="1:4" x14ac:dyDescent="0.25">
      <c r="A211" t="s">
        <v>5748</v>
      </c>
      <c r="B211">
        <v>131536019</v>
      </c>
      <c r="C211">
        <v>103000000</v>
      </c>
      <c r="D211">
        <f>B211-C211</f>
        <v>28536019</v>
      </c>
    </row>
    <row r="212" spans="1:4" x14ac:dyDescent="0.25">
      <c r="A212" t="s">
        <v>5749</v>
      </c>
      <c r="B212">
        <v>214948780</v>
      </c>
      <c r="C212">
        <v>110000000</v>
      </c>
      <c r="D212">
        <f>B212-C212</f>
        <v>104948780</v>
      </c>
    </row>
    <row r="213" spans="1:4" x14ac:dyDescent="0.25">
      <c r="A213" t="s">
        <v>5750</v>
      </c>
      <c r="B213">
        <v>209805005</v>
      </c>
      <c r="C213">
        <v>125000000</v>
      </c>
      <c r="D213">
        <f>B213-C213</f>
        <v>84805005</v>
      </c>
    </row>
    <row r="214" spans="1:4" x14ac:dyDescent="0.25">
      <c r="A214" t="s">
        <v>5751</v>
      </c>
      <c r="B214">
        <v>186830669</v>
      </c>
      <c r="C214">
        <v>125000000</v>
      </c>
      <c r="D214">
        <f>B214-C214</f>
        <v>61830669</v>
      </c>
    </row>
    <row r="215" spans="1:4" x14ac:dyDescent="0.25">
      <c r="A215" t="s">
        <v>5752</v>
      </c>
      <c r="B215">
        <v>163192114</v>
      </c>
      <c r="C215">
        <v>125000000</v>
      </c>
      <c r="D215">
        <f>B215-C215</f>
        <v>38192114</v>
      </c>
    </row>
    <row r="216" spans="1:4" x14ac:dyDescent="0.25">
      <c r="A216" t="s">
        <v>5753</v>
      </c>
      <c r="B216">
        <v>119412921</v>
      </c>
      <c r="C216">
        <v>65000000</v>
      </c>
      <c r="D216">
        <f>B216-C216</f>
        <v>54412921</v>
      </c>
    </row>
    <row r="217" spans="1:4" x14ac:dyDescent="0.25">
      <c r="A217" t="s">
        <v>5754</v>
      </c>
      <c r="B217">
        <v>32694788</v>
      </c>
      <c r="C217">
        <v>85000000</v>
      </c>
      <c r="D217">
        <f>B217-C217</f>
        <v>-52305212</v>
      </c>
    </row>
    <row r="218" spans="1:4" x14ac:dyDescent="0.25">
      <c r="A218" t="s">
        <v>5755</v>
      </c>
      <c r="B218">
        <v>113165635</v>
      </c>
      <c r="C218">
        <v>125000000</v>
      </c>
      <c r="D218">
        <f>B218-C218</f>
        <v>-11834365</v>
      </c>
    </row>
    <row r="219" spans="1:4" x14ac:dyDescent="0.25">
      <c r="A219" t="s">
        <v>5756</v>
      </c>
      <c r="B219">
        <v>107285004</v>
      </c>
      <c r="C219">
        <v>125000000</v>
      </c>
      <c r="D219">
        <f>B219-C219</f>
        <v>-17714996</v>
      </c>
    </row>
    <row r="220" spans="1:4" x14ac:dyDescent="0.25">
      <c r="A220" t="s">
        <v>5757</v>
      </c>
      <c r="B220">
        <v>260031035</v>
      </c>
      <c r="C220">
        <v>123000000</v>
      </c>
      <c r="D220">
        <f>B220-C220</f>
        <v>137031035</v>
      </c>
    </row>
    <row r="221" spans="1:4" x14ac:dyDescent="0.25">
      <c r="A221" t="s">
        <v>5758</v>
      </c>
      <c r="B221">
        <v>186739919</v>
      </c>
      <c r="C221">
        <v>125000000</v>
      </c>
      <c r="D221">
        <f>B221-C221</f>
        <v>61739919</v>
      </c>
    </row>
    <row r="222" spans="1:4" x14ac:dyDescent="0.25">
      <c r="A222" t="s">
        <v>5759</v>
      </c>
      <c r="B222">
        <v>215397307</v>
      </c>
      <c r="C222">
        <v>125000000</v>
      </c>
      <c r="D222">
        <f>B222-C222</f>
        <v>90397307</v>
      </c>
    </row>
    <row r="223" spans="1:4" x14ac:dyDescent="0.25">
      <c r="A223" t="s">
        <v>5760</v>
      </c>
      <c r="B223">
        <v>182618434</v>
      </c>
      <c r="C223">
        <v>140000000</v>
      </c>
      <c r="D223">
        <f>B223-C223</f>
        <v>42618434</v>
      </c>
    </row>
    <row r="224" spans="1:4" x14ac:dyDescent="0.25">
      <c r="A224" t="s">
        <v>5761</v>
      </c>
      <c r="B224">
        <v>131920333</v>
      </c>
      <c r="C224">
        <v>130000000</v>
      </c>
      <c r="D224">
        <f>B224-C224</f>
        <v>1920333</v>
      </c>
    </row>
    <row r="225" spans="1:4" x14ac:dyDescent="0.25">
      <c r="A225" t="s">
        <v>5762</v>
      </c>
      <c r="B225">
        <v>124976634</v>
      </c>
      <c r="C225">
        <v>120000000</v>
      </c>
      <c r="D225">
        <f>B225-C225</f>
        <v>4976634</v>
      </c>
    </row>
    <row r="226" spans="1:4" x14ac:dyDescent="0.25">
      <c r="A226" t="s">
        <v>5763</v>
      </c>
      <c r="B226">
        <v>115802596</v>
      </c>
      <c r="C226">
        <v>110000000</v>
      </c>
      <c r="D226">
        <f>B226-C226</f>
        <v>5802596</v>
      </c>
    </row>
    <row r="227" spans="1:4" x14ac:dyDescent="0.25">
      <c r="A227" t="s">
        <v>5764</v>
      </c>
      <c r="B227">
        <v>108521835</v>
      </c>
      <c r="C227">
        <v>120000000</v>
      </c>
      <c r="D227">
        <f>B227-C227</f>
        <v>-11478165</v>
      </c>
    </row>
    <row r="228" spans="1:4" x14ac:dyDescent="0.25">
      <c r="A228" t="s">
        <v>5765</v>
      </c>
      <c r="B228">
        <v>100685880</v>
      </c>
      <c r="C228">
        <v>120000000</v>
      </c>
      <c r="D228">
        <f>B228-C228</f>
        <v>-19314120</v>
      </c>
    </row>
    <row r="229" spans="1:4" x14ac:dyDescent="0.25">
      <c r="A229" t="s">
        <v>5766</v>
      </c>
      <c r="B229">
        <v>126464904</v>
      </c>
      <c r="C229">
        <v>130000000</v>
      </c>
      <c r="D229">
        <f>B229-C229</f>
        <v>-3535096</v>
      </c>
    </row>
    <row r="230" spans="1:4" x14ac:dyDescent="0.25">
      <c r="A230" t="s">
        <v>5767</v>
      </c>
      <c r="B230">
        <v>64736114</v>
      </c>
      <c r="C230">
        <v>120000000</v>
      </c>
      <c r="D230">
        <f>B230-C230</f>
        <v>-55263886</v>
      </c>
    </row>
    <row r="231" spans="1:4" x14ac:dyDescent="0.25">
      <c r="A231" t="s">
        <v>5768</v>
      </c>
      <c r="B231">
        <v>93050117</v>
      </c>
      <c r="C231">
        <v>115000000</v>
      </c>
      <c r="D231">
        <f>B231-C231</f>
        <v>-21949883</v>
      </c>
    </row>
    <row r="232" spans="1:4" x14ac:dyDescent="0.25">
      <c r="A232" t="s">
        <v>5769</v>
      </c>
      <c r="B232">
        <v>57637485</v>
      </c>
      <c r="C232">
        <v>105000000</v>
      </c>
      <c r="D232">
        <f>B232-C232</f>
        <v>-47362515</v>
      </c>
    </row>
    <row r="233" spans="1:4" x14ac:dyDescent="0.25">
      <c r="A233" t="s">
        <v>5770</v>
      </c>
      <c r="B233">
        <v>58607007</v>
      </c>
      <c r="C233">
        <v>100000000</v>
      </c>
      <c r="D233">
        <f>B233-C233</f>
        <v>-41392993</v>
      </c>
    </row>
    <row r="234" spans="1:4" x14ac:dyDescent="0.25">
      <c r="A234" t="s">
        <v>5771</v>
      </c>
      <c r="B234">
        <v>43929341</v>
      </c>
      <c r="C234">
        <v>120000000</v>
      </c>
      <c r="D234">
        <f>B234-C234</f>
        <v>-76070659</v>
      </c>
    </row>
    <row r="235" spans="1:4" x14ac:dyDescent="0.25">
      <c r="A235" t="s">
        <v>5772</v>
      </c>
      <c r="B235">
        <v>30212620</v>
      </c>
      <c r="C235">
        <v>120000000</v>
      </c>
      <c r="D235">
        <f>B235-C235</f>
        <v>-89787380</v>
      </c>
    </row>
    <row r="236" spans="1:4" x14ac:dyDescent="0.25">
      <c r="A236" t="s">
        <v>5773</v>
      </c>
      <c r="B236">
        <v>76418654</v>
      </c>
      <c r="C236">
        <v>117000000</v>
      </c>
      <c r="D236">
        <f>B236-C236</f>
        <v>-40581346</v>
      </c>
    </row>
    <row r="237" spans="1:4" x14ac:dyDescent="0.25">
      <c r="A237" t="s">
        <v>5774</v>
      </c>
      <c r="B237">
        <v>89021735</v>
      </c>
      <c r="C237">
        <v>120000000</v>
      </c>
      <c r="D237">
        <f>B237-C237</f>
        <v>-30978265</v>
      </c>
    </row>
    <row r="238" spans="1:4" x14ac:dyDescent="0.25">
      <c r="A238" t="s">
        <v>5775</v>
      </c>
      <c r="B238">
        <v>380262555</v>
      </c>
      <c r="C238">
        <v>113000000</v>
      </c>
      <c r="D238">
        <f>B238-C238</f>
        <v>267262555</v>
      </c>
    </row>
    <row r="239" spans="1:4" x14ac:dyDescent="0.25">
      <c r="A239" t="s">
        <v>5776</v>
      </c>
      <c r="B239">
        <v>310675583</v>
      </c>
      <c r="C239">
        <v>115000000</v>
      </c>
      <c r="D239">
        <f>B239-C239</f>
        <v>195675583</v>
      </c>
    </row>
    <row r="240" spans="1:4" x14ac:dyDescent="0.25">
      <c r="A240" t="s">
        <v>5777</v>
      </c>
      <c r="B240">
        <v>289907418</v>
      </c>
      <c r="C240">
        <v>115000000</v>
      </c>
      <c r="D240">
        <f>B240-C240</f>
        <v>174907418</v>
      </c>
    </row>
    <row r="241" spans="1:4" x14ac:dyDescent="0.25">
      <c r="A241" t="s">
        <v>5778</v>
      </c>
      <c r="B241">
        <v>132550960</v>
      </c>
      <c r="C241">
        <v>120000000</v>
      </c>
      <c r="D241">
        <f>B241-C241</f>
        <v>12550960</v>
      </c>
    </row>
    <row r="242" spans="1:4" x14ac:dyDescent="0.25">
      <c r="A242" t="s">
        <v>5779</v>
      </c>
      <c r="B242">
        <v>474544677</v>
      </c>
      <c r="C242">
        <v>115000000</v>
      </c>
      <c r="D242">
        <f>B242-C242</f>
        <v>359544677</v>
      </c>
    </row>
    <row r="243" spans="1:4" x14ac:dyDescent="0.25">
      <c r="A243" t="s">
        <v>5780</v>
      </c>
      <c r="B243">
        <v>187165546</v>
      </c>
      <c r="C243">
        <v>135000000</v>
      </c>
      <c r="D243">
        <f>B243-C243</f>
        <v>52165546</v>
      </c>
    </row>
    <row r="244" spans="1:4" x14ac:dyDescent="0.25">
      <c r="A244" t="s">
        <v>5781</v>
      </c>
      <c r="C244">
        <v>78000000</v>
      </c>
      <c r="D244">
        <f>B244-C244</f>
        <v>-78000000</v>
      </c>
    </row>
    <row r="245" spans="1:4" x14ac:dyDescent="0.25">
      <c r="A245" t="s">
        <v>5782</v>
      </c>
      <c r="B245">
        <v>40911830</v>
      </c>
      <c r="C245">
        <v>115000000</v>
      </c>
      <c r="D245">
        <f>B245-C245</f>
        <v>-74088170</v>
      </c>
    </row>
    <row r="246" spans="1:4" x14ac:dyDescent="0.25">
      <c r="A246" t="s">
        <v>5783</v>
      </c>
      <c r="B246">
        <v>47952020</v>
      </c>
      <c r="C246">
        <v>115000000</v>
      </c>
      <c r="D246">
        <f>B246-C246</f>
        <v>-67047980</v>
      </c>
    </row>
    <row r="247" spans="1:4" x14ac:dyDescent="0.25">
      <c r="A247" t="s">
        <v>5784</v>
      </c>
      <c r="B247">
        <v>190871240</v>
      </c>
      <c r="C247">
        <v>125000000</v>
      </c>
      <c r="D247">
        <f>B247-C247</f>
        <v>65871240</v>
      </c>
    </row>
    <row r="248" spans="1:4" x14ac:dyDescent="0.25">
      <c r="A248" t="s">
        <v>5785</v>
      </c>
      <c r="B248">
        <v>274084951</v>
      </c>
      <c r="C248">
        <v>100000000</v>
      </c>
      <c r="D248">
        <f>B248-C248</f>
        <v>174084951</v>
      </c>
    </row>
    <row r="249" spans="1:4" x14ac:dyDescent="0.25">
      <c r="A249" t="s">
        <v>5786</v>
      </c>
      <c r="B249">
        <v>67155742</v>
      </c>
      <c r="C249">
        <v>116000000</v>
      </c>
      <c r="D249">
        <f>B249-C249</f>
        <v>-48844258</v>
      </c>
    </row>
    <row r="250" spans="1:4" x14ac:dyDescent="0.25">
      <c r="A250" t="s">
        <v>5787</v>
      </c>
      <c r="B250">
        <v>81638674</v>
      </c>
      <c r="C250">
        <v>135000000</v>
      </c>
      <c r="D250">
        <f>B250-C250</f>
        <v>-53361326</v>
      </c>
    </row>
    <row r="251" spans="1:4" x14ac:dyDescent="0.25">
      <c r="A251" t="s">
        <v>5788</v>
      </c>
      <c r="B251">
        <v>56114221</v>
      </c>
      <c r="C251">
        <v>120000000</v>
      </c>
      <c r="D251">
        <f>B251-C251</f>
        <v>-63885779</v>
      </c>
    </row>
    <row r="252" spans="1:4" x14ac:dyDescent="0.25">
      <c r="A252" t="s">
        <v>5789</v>
      </c>
      <c r="B252">
        <v>250863268</v>
      </c>
      <c r="C252">
        <v>110000000</v>
      </c>
      <c r="D252">
        <f>B252-C252</f>
        <v>140863268</v>
      </c>
    </row>
    <row r="253" spans="1:4" x14ac:dyDescent="0.25">
      <c r="A253" t="s">
        <v>5790</v>
      </c>
      <c r="B253">
        <v>155181732</v>
      </c>
      <c r="C253">
        <v>110000000</v>
      </c>
      <c r="D253">
        <f>B253-C253</f>
        <v>45181732</v>
      </c>
    </row>
    <row r="254" spans="1:4" x14ac:dyDescent="0.25">
      <c r="A254" t="s">
        <v>5791</v>
      </c>
      <c r="B254">
        <v>125332007</v>
      </c>
      <c r="C254">
        <v>110000000</v>
      </c>
      <c r="D254">
        <f>B254-C254</f>
        <v>15332007</v>
      </c>
    </row>
    <row r="255" spans="1:4" x14ac:dyDescent="0.25">
      <c r="A255" t="s">
        <v>5792</v>
      </c>
      <c r="B255">
        <v>113330342</v>
      </c>
      <c r="C255">
        <v>110000000</v>
      </c>
      <c r="D255">
        <f>B255-C255</f>
        <v>3330342</v>
      </c>
    </row>
    <row r="256" spans="1:4" x14ac:dyDescent="0.25">
      <c r="A256" t="s">
        <v>5793</v>
      </c>
      <c r="B256">
        <v>125531634</v>
      </c>
      <c r="C256">
        <v>110000000</v>
      </c>
      <c r="D256">
        <f>B256-C256</f>
        <v>15531634</v>
      </c>
    </row>
    <row r="257" spans="1:4" x14ac:dyDescent="0.25">
      <c r="A257" t="s">
        <v>5794</v>
      </c>
      <c r="B257">
        <v>186336103</v>
      </c>
      <c r="C257">
        <v>120000000</v>
      </c>
      <c r="D257">
        <f>B257-C257</f>
        <v>66336103</v>
      </c>
    </row>
    <row r="258" spans="1:4" x14ac:dyDescent="0.25">
      <c r="A258" t="s">
        <v>5795</v>
      </c>
      <c r="B258">
        <v>129995817</v>
      </c>
      <c r="C258">
        <v>110000000</v>
      </c>
      <c r="D258">
        <f>B258-C258</f>
        <v>19995817</v>
      </c>
    </row>
    <row r="259" spans="1:4" x14ac:dyDescent="0.25">
      <c r="A259" t="s">
        <v>5796</v>
      </c>
      <c r="B259">
        <v>102608827</v>
      </c>
      <c r="C259">
        <v>110000000</v>
      </c>
      <c r="D259">
        <f>B259-C259</f>
        <v>-7391173</v>
      </c>
    </row>
    <row r="260" spans="1:4" x14ac:dyDescent="0.25">
      <c r="A260" t="s">
        <v>5797</v>
      </c>
      <c r="B260">
        <v>42776259</v>
      </c>
      <c r="C260">
        <v>112000000</v>
      </c>
      <c r="D260">
        <f>B260-C260</f>
        <v>-69223741</v>
      </c>
    </row>
    <row r="261" spans="1:4" x14ac:dyDescent="0.25">
      <c r="A261" t="s">
        <v>5798</v>
      </c>
      <c r="B261">
        <v>98780042</v>
      </c>
      <c r="C261">
        <v>120000000</v>
      </c>
      <c r="D261">
        <f>B261-C261</f>
        <v>-21219958</v>
      </c>
    </row>
    <row r="262" spans="1:4" x14ac:dyDescent="0.25">
      <c r="A262" t="s">
        <v>5799</v>
      </c>
      <c r="D262">
        <f>B262-C262</f>
        <v>0</v>
      </c>
    </row>
    <row r="263" spans="1:4" x14ac:dyDescent="0.25">
      <c r="A263" t="s">
        <v>5800</v>
      </c>
      <c r="B263">
        <v>106369117</v>
      </c>
      <c r="C263">
        <v>110000000</v>
      </c>
      <c r="D263">
        <f>B263-C263</f>
        <v>-3630883</v>
      </c>
    </row>
    <row r="264" spans="1:4" x14ac:dyDescent="0.25">
      <c r="A264" t="s">
        <v>5801</v>
      </c>
      <c r="B264">
        <v>142614158</v>
      </c>
      <c r="C264">
        <v>110000000</v>
      </c>
      <c r="D264">
        <f>B264-C264</f>
        <v>32614158</v>
      </c>
    </row>
    <row r="265" spans="1:4" x14ac:dyDescent="0.25">
      <c r="A265" t="s">
        <v>5802</v>
      </c>
      <c r="B265">
        <v>50026353</v>
      </c>
      <c r="C265">
        <v>110000000</v>
      </c>
      <c r="D265">
        <f>B265-C265</f>
        <v>-59973647</v>
      </c>
    </row>
    <row r="266" spans="1:4" x14ac:dyDescent="0.25">
      <c r="A266" t="s">
        <v>5803</v>
      </c>
      <c r="B266">
        <v>66002193</v>
      </c>
      <c r="C266">
        <v>110000000</v>
      </c>
      <c r="D266">
        <f>B266-C266</f>
        <v>-43997807</v>
      </c>
    </row>
    <row r="267" spans="1:4" x14ac:dyDescent="0.25">
      <c r="A267" t="s">
        <v>5804</v>
      </c>
      <c r="B267">
        <v>85463309</v>
      </c>
      <c r="C267">
        <v>110000000</v>
      </c>
      <c r="D267">
        <f>B267-C267</f>
        <v>-24536691</v>
      </c>
    </row>
    <row r="268" spans="1:4" x14ac:dyDescent="0.25">
      <c r="A268" t="s">
        <v>5805</v>
      </c>
      <c r="B268">
        <v>71017784</v>
      </c>
      <c r="C268">
        <v>105000000</v>
      </c>
      <c r="D268">
        <f>B268-C268</f>
        <v>-33982216</v>
      </c>
    </row>
    <row r="269" spans="1:4" x14ac:dyDescent="0.25">
      <c r="A269" t="s">
        <v>5806</v>
      </c>
      <c r="B269">
        <v>48068396</v>
      </c>
      <c r="C269">
        <v>160000000</v>
      </c>
      <c r="D269">
        <f>B269-C269</f>
        <v>-111931604</v>
      </c>
    </row>
    <row r="270" spans="1:4" x14ac:dyDescent="0.25">
      <c r="A270" t="s">
        <v>5807</v>
      </c>
      <c r="B270">
        <v>61656849</v>
      </c>
      <c r="C270">
        <v>110000000</v>
      </c>
      <c r="D270">
        <f>B270-C270</f>
        <v>-48343151</v>
      </c>
    </row>
    <row r="271" spans="1:4" x14ac:dyDescent="0.25">
      <c r="A271" t="s">
        <v>5808</v>
      </c>
      <c r="B271">
        <v>134520804</v>
      </c>
      <c r="C271">
        <v>110000000</v>
      </c>
      <c r="D271">
        <f>B271-C271</f>
        <v>24520804</v>
      </c>
    </row>
    <row r="272" spans="1:4" x14ac:dyDescent="0.25">
      <c r="A272" t="s">
        <v>5809</v>
      </c>
      <c r="B272">
        <v>313837577</v>
      </c>
      <c r="C272">
        <v>93000000</v>
      </c>
      <c r="D272">
        <f>B272-C272</f>
        <v>220837577</v>
      </c>
    </row>
    <row r="273" spans="1:4" x14ac:dyDescent="0.25">
      <c r="A273" t="s">
        <v>5810</v>
      </c>
      <c r="B273">
        <v>24004159</v>
      </c>
      <c r="C273">
        <v>110000000</v>
      </c>
      <c r="D273">
        <f>B273-C273</f>
        <v>-85995841</v>
      </c>
    </row>
    <row r="274" spans="1:4" x14ac:dyDescent="0.25">
      <c r="A274" t="s">
        <v>5811</v>
      </c>
      <c r="B274">
        <v>58183966</v>
      </c>
      <c r="C274">
        <v>107000000</v>
      </c>
      <c r="D274">
        <f>B274-C274</f>
        <v>-48816034</v>
      </c>
    </row>
    <row r="275" spans="1:4" x14ac:dyDescent="0.25">
      <c r="A275" t="s">
        <v>5812</v>
      </c>
      <c r="B275">
        <v>100446895</v>
      </c>
      <c r="C275">
        <v>109000000</v>
      </c>
      <c r="D275">
        <f>B275-C275</f>
        <v>-8553105</v>
      </c>
    </row>
    <row r="276" spans="1:4" x14ac:dyDescent="0.25">
      <c r="A276" t="s">
        <v>5813</v>
      </c>
      <c r="B276">
        <v>144795350</v>
      </c>
      <c r="C276">
        <v>120000000</v>
      </c>
      <c r="D276">
        <f>B276-C276</f>
        <v>24795350</v>
      </c>
    </row>
    <row r="277" spans="1:4" x14ac:dyDescent="0.25">
      <c r="A277" t="s">
        <v>5814</v>
      </c>
      <c r="B277">
        <v>47396698</v>
      </c>
      <c r="C277">
        <v>130000000</v>
      </c>
      <c r="D277">
        <f>B277-C277</f>
        <v>-82603302</v>
      </c>
    </row>
    <row r="278" spans="1:4" x14ac:dyDescent="0.25">
      <c r="A278" t="s">
        <v>5815</v>
      </c>
      <c r="B278">
        <v>140015224</v>
      </c>
      <c r="C278">
        <v>133000000</v>
      </c>
      <c r="D278">
        <f>B278-C278</f>
        <v>7015224</v>
      </c>
    </row>
    <row r="279" spans="1:4" x14ac:dyDescent="0.25">
      <c r="A279" t="s">
        <v>5816</v>
      </c>
      <c r="B279">
        <v>104374107</v>
      </c>
      <c r="C279">
        <v>105000000</v>
      </c>
      <c r="D279">
        <f>B279-C279</f>
        <v>-625893</v>
      </c>
    </row>
    <row r="280" spans="1:4" x14ac:dyDescent="0.25">
      <c r="A280" t="s">
        <v>5817</v>
      </c>
      <c r="B280">
        <v>228430993</v>
      </c>
      <c r="C280">
        <v>108000000</v>
      </c>
      <c r="D280">
        <f>B280-C280</f>
        <v>120430993</v>
      </c>
    </row>
    <row r="281" spans="1:4" x14ac:dyDescent="0.25">
      <c r="A281" t="s">
        <v>5818</v>
      </c>
      <c r="D281">
        <f>B281-C281</f>
        <v>0</v>
      </c>
    </row>
    <row r="282" spans="1:4" x14ac:dyDescent="0.25">
      <c r="A282" t="s">
        <v>5819</v>
      </c>
      <c r="B282">
        <v>35799026</v>
      </c>
      <c r="C282">
        <v>126000000</v>
      </c>
      <c r="D282">
        <f>B282-C282</f>
        <v>-90200974</v>
      </c>
    </row>
    <row r="283" spans="1:4" x14ac:dyDescent="0.25">
      <c r="A283" t="s">
        <v>5820</v>
      </c>
      <c r="B283">
        <v>6712451</v>
      </c>
      <c r="C283">
        <v>90000000</v>
      </c>
      <c r="D283">
        <f>B283-C283</f>
        <v>-83287549</v>
      </c>
    </row>
    <row r="284" spans="1:4" x14ac:dyDescent="0.25">
      <c r="A284" t="s">
        <v>5821</v>
      </c>
      <c r="B284">
        <v>101643008</v>
      </c>
      <c r="C284">
        <v>90000000</v>
      </c>
      <c r="D284">
        <f>B284-C284</f>
        <v>11643008</v>
      </c>
    </row>
    <row r="285" spans="1:4" x14ac:dyDescent="0.25">
      <c r="A285" t="s">
        <v>5822</v>
      </c>
      <c r="B285">
        <v>187670866</v>
      </c>
      <c r="C285">
        <v>103000000</v>
      </c>
      <c r="D285">
        <f>B285-C285</f>
        <v>84670866</v>
      </c>
    </row>
    <row r="286" spans="1:4" x14ac:dyDescent="0.25">
      <c r="A286" t="s">
        <v>5823</v>
      </c>
      <c r="B286">
        <v>132014112</v>
      </c>
      <c r="C286">
        <v>102000000</v>
      </c>
      <c r="D286">
        <f>B286-C286</f>
        <v>30014112</v>
      </c>
    </row>
    <row r="287" spans="1:4" x14ac:dyDescent="0.25">
      <c r="A287" t="s">
        <v>5824</v>
      </c>
      <c r="B287">
        <v>261970615</v>
      </c>
      <c r="C287">
        <v>100000000</v>
      </c>
      <c r="D287">
        <f>B287-C287</f>
        <v>161970615</v>
      </c>
    </row>
    <row r="288" spans="1:4" x14ac:dyDescent="0.25">
      <c r="A288" t="s">
        <v>5825</v>
      </c>
      <c r="B288">
        <v>167007184</v>
      </c>
      <c r="C288">
        <v>150000000</v>
      </c>
      <c r="D288">
        <f>B288-C288</f>
        <v>17007184</v>
      </c>
    </row>
    <row r="289" spans="1:4" x14ac:dyDescent="0.25">
      <c r="A289" t="s">
        <v>5826</v>
      </c>
      <c r="B289">
        <v>180011740</v>
      </c>
      <c r="C289">
        <v>100000000</v>
      </c>
      <c r="D289">
        <f>B289-C289</f>
        <v>80011740</v>
      </c>
    </row>
    <row r="290" spans="1:4" x14ac:dyDescent="0.25">
      <c r="A290" t="s">
        <v>5827</v>
      </c>
      <c r="B290">
        <v>204843350</v>
      </c>
      <c r="C290">
        <v>102000000</v>
      </c>
      <c r="D290">
        <f>B290-C290</f>
        <v>102843350</v>
      </c>
    </row>
    <row r="291" spans="1:4" x14ac:dyDescent="0.25">
      <c r="A291" t="s">
        <v>5828</v>
      </c>
      <c r="B291">
        <v>97030725</v>
      </c>
      <c r="C291">
        <v>100000000</v>
      </c>
      <c r="D291">
        <f>B291-C291</f>
        <v>-2969275</v>
      </c>
    </row>
    <row r="292" spans="1:4" x14ac:dyDescent="0.25">
      <c r="A292" t="s">
        <v>5829</v>
      </c>
      <c r="B292">
        <v>130127620</v>
      </c>
      <c r="C292">
        <v>100000000</v>
      </c>
      <c r="D292">
        <f>B292-C292</f>
        <v>30127620</v>
      </c>
    </row>
    <row r="293" spans="1:4" x14ac:dyDescent="0.25">
      <c r="A293" t="s">
        <v>5830</v>
      </c>
      <c r="B293">
        <v>146282411</v>
      </c>
      <c r="C293">
        <v>115000000</v>
      </c>
      <c r="D293">
        <f>B293-C293</f>
        <v>31282411</v>
      </c>
    </row>
    <row r="294" spans="1:4" x14ac:dyDescent="0.25">
      <c r="A294" t="s">
        <v>5831</v>
      </c>
      <c r="B294">
        <v>65452312</v>
      </c>
      <c r="C294">
        <v>100000000</v>
      </c>
      <c r="D294">
        <f>B294-C294</f>
        <v>-34547688</v>
      </c>
    </row>
    <row r="295" spans="1:4" x14ac:dyDescent="0.25">
      <c r="A295" t="s">
        <v>5832</v>
      </c>
      <c r="B295">
        <v>148383780</v>
      </c>
      <c r="C295">
        <v>100000000</v>
      </c>
      <c r="D295">
        <f>B295-C295</f>
        <v>48383780</v>
      </c>
    </row>
    <row r="296" spans="1:4" x14ac:dyDescent="0.25">
      <c r="A296" t="s">
        <v>5833</v>
      </c>
      <c r="B296">
        <v>119219978</v>
      </c>
      <c r="C296">
        <v>100000000</v>
      </c>
      <c r="D296">
        <f>B296-C296</f>
        <v>19219978</v>
      </c>
    </row>
    <row r="297" spans="1:4" x14ac:dyDescent="0.25">
      <c r="A297" t="s">
        <v>5834</v>
      </c>
      <c r="B297">
        <v>101228120</v>
      </c>
      <c r="C297">
        <v>100000000</v>
      </c>
      <c r="D297">
        <f>B297-C297</f>
        <v>1228120</v>
      </c>
    </row>
    <row r="298" spans="1:4" x14ac:dyDescent="0.25">
      <c r="A298" t="s">
        <v>5835</v>
      </c>
      <c r="B298">
        <v>162804648</v>
      </c>
      <c r="C298">
        <v>100000000</v>
      </c>
      <c r="D298">
        <f>B298-C298</f>
        <v>62804648</v>
      </c>
    </row>
    <row r="299" spans="1:4" x14ac:dyDescent="0.25">
      <c r="A299" t="s">
        <v>5836</v>
      </c>
      <c r="B299">
        <v>100117603</v>
      </c>
      <c r="C299">
        <v>100000000</v>
      </c>
      <c r="D299">
        <f>B299-C299</f>
        <v>117603</v>
      </c>
    </row>
    <row r="300" spans="1:4" x14ac:dyDescent="0.25">
      <c r="A300" t="s">
        <v>5837</v>
      </c>
      <c r="B300">
        <v>89296573</v>
      </c>
      <c r="C300">
        <v>100000000</v>
      </c>
      <c r="D300">
        <f>B300-C300</f>
        <v>-10703427</v>
      </c>
    </row>
    <row r="301" spans="1:4" x14ac:dyDescent="0.25">
      <c r="A301" t="s">
        <v>5838</v>
      </c>
      <c r="B301">
        <v>85017401</v>
      </c>
      <c r="C301">
        <v>92000000</v>
      </c>
      <c r="D301">
        <f>B301-C301</f>
        <v>-6982599</v>
      </c>
    </row>
    <row r="302" spans="1:4" x14ac:dyDescent="0.25">
      <c r="A302" t="s">
        <v>5839</v>
      </c>
      <c r="B302">
        <v>173005002</v>
      </c>
      <c r="C302">
        <v>100000000</v>
      </c>
      <c r="D302">
        <f>B302-C302</f>
        <v>73005002</v>
      </c>
    </row>
    <row r="303" spans="1:4" x14ac:dyDescent="0.25">
      <c r="A303" t="s">
        <v>5840</v>
      </c>
      <c r="B303">
        <v>75030163</v>
      </c>
      <c r="C303">
        <v>100000000</v>
      </c>
      <c r="D303">
        <f>B303-C303</f>
        <v>-24969837</v>
      </c>
    </row>
    <row r="304" spans="1:4" x14ac:dyDescent="0.25">
      <c r="A304" t="s">
        <v>5841</v>
      </c>
      <c r="B304">
        <v>77222184</v>
      </c>
      <c r="C304">
        <v>100000000</v>
      </c>
      <c r="D304">
        <f>B304-C304</f>
        <v>-22777816</v>
      </c>
    </row>
    <row r="305" spans="1:4" x14ac:dyDescent="0.25">
      <c r="A305" t="s">
        <v>5686</v>
      </c>
      <c r="B305">
        <v>34964818</v>
      </c>
      <c r="C305">
        <v>150000000</v>
      </c>
      <c r="D305">
        <f>B305-C305</f>
        <v>-115035182</v>
      </c>
    </row>
    <row r="306" spans="1:4" x14ac:dyDescent="0.25">
      <c r="A306" t="s">
        <v>5842</v>
      </c>
      <c r="B306">
        <v>107515297</v>
      </c>
      <c r="C306">
        <v>100000000</v>
      </c>
      <c r="D306">
        <f>B306-C306</f>
        <v>7515297</v>
      </c>
    </row>
    <row r="307" spans="1:4" x14ac:dyDescent="0.25">
      <c r="A307" t="s">
        <v>5843</v>
      </c>
      <c r="B307">
        <v>67631157</v>
      </c>
      <c r="C307">
        <v>100000000</v>
      </c>
      <c r="D307">
        <f>B307-C307</f>
        <v>-32368843</v>
      </c>
    </row>
    <row r="308" spans="1:4" x14ac:dyDescent="0.25">
      <c r="A308" t="s">
        <v>5844</v>
      </c>
      <c r="B308">
        <v>66862068</v>
      </c>
      <c r="C308">
        <v>83000000</v>
      </c>
      <c r="D308">
        <f>B308-C308</f>
        <v>-16137932</v>
      </c>
    </row>
    <row r="309" spans="1:4" x14ac:dyDescent="0.25">
      <c r="A309" t="s">
        <v>5845</v>
      </c>
      <c r="B309">
        <v>57366262</v>
      </c>
      <c r="C309">
        <v>100000000</v>
      </c>
      <c r="D309">
        <f>B309-C309</f>
        <v>-42633738</v>
      </c>
    </row>
    <row r="310" spans="1:4" x14ac:dyDescent="0.25">
      <c r="A310" t="s">
        <v>5846</v>
      </c>
      <c r="B310">
        <v>116866727</v>
      </c>
      <c r="C310">
        <v>100000000</v>
      </c>
      <c r="D310">
        <f>B310-C310</f>
        <v>16866727</v>
      </c>
    </row>
    <row r="311" spans="1:4" x14ac:dyDescent="0.25">
      <c r="A311" t="s">
        <v>5847</v>
      </c>
      <c r="B311">
        <v>184031112</v>
      </c>
      <c r="C311">
        <v>100000000</v>
      </c>
      <c r="D311">
        <f>B311-C311</f>
        <v>84031112</v>
      </c>
    </row>
    <row r="312" spans="1:4" x14ac:dyDescent="0.25">
      <c r="A312" t="s">
        <v>5848</v>
      </c>
      <c r="B312">
        <v>54700065</v>
      </c>
      <c r="C312">
        <v>105000000</v>
      </c>
      <c r="D312">
        <f>B312-C312</f>
        <v>-50299935</v>
      </c>
    </row>
    <row r="313" spans="1:4" x14ac:dyDescent="0.25">
      <c r="A313" t="s">
        <v>5849</v>
      </c>
      <c r="B313">
        <v>27098580</v>
      </c>
      <c r="C313">
        <v>102000000</v>
      </c>
      <c r="D313">
        <f>B313-C313</f>
        <v>-74901420</v>
      </c>
    </row>
    <row r="314" spans="1:4" x14ac:dyDescent="0.25">
      <c r="A314" t="s">
        <v>5850</v>
      </c>
      <c r="B314">
        <v>55673333</v>
      </c>
      <c r="C314">
        <v>80000000</v>
      </c>
      <c r="D314">
        <f>B314-C314</f>
        <v>-24326667</v>
      </c>
    </row>
    <row r="315" spans="1:4" x14ac:dyDescent="0.25">
      <c r="A315" t="s">
        <v>5851</v>
      </c>
      <c r="B315">
        <v>40198710</v>
      </c>
      <c r="C315">
        <v>100000000</v>
      </c>
      <c r="D315">
        <f>B315-C315</f>
        <v>-59801290</v>
      </c>
    </row>
    <row r="316" spans="1:4" x14ac:dyDescent="0.25">
      <c r="A316" t="s">
        <v>5852</v>
      </c>
      <c r="B316">
        <v>72660029</v>
      </c>
      <c r="C316">
        <v>100000000</v>
      </c>
      <c r="D316">
        <f>B316-C316</f>
        <v>-27339971</v>
      </c>
    </row>
    <row r="317" spans="1:4" x14ac:dyDescent="0.25">
      <c r="A317" t="s">
        <v>5853</v>
      </c>
      <c r="B317">
        <v>38120554</v>
      </c>
      <c r="C317">
        <v>140000000</v>
      </c>
      <c r="D317">
        <f>B317-C317</f>
        <v>-101879446</v>
      </c>
    </row>
    <row r="318" spans="1:4" x14ac:dyDescent="0.25">
      <c r="A318" t="s">
        <v>5854</v>
      </c>
      <c r="B318">
        <v>49392095</v>
      </c>
      <c r="C318">
        <v>100000000</v>
      </c>
      <c r="D318">
        <f>B318-C318</f>
        <v>-50607905</v>
      </c>
    </row>
    <row r="319" spans="1:4" x14ac:dyDescent="0.25">
      <c r="A319" t="s">
        <v>5855</v>
      </c>
      <c r="B319">
        <v>39292022</v>
      </c>
      <c r="C319">
        <v>90000000</v>
      </c>
      <c r="D319">
        <f>B319-C319</f>
        <v>-50707978</v>
      </c>
    </row>
    <row r="320" spans="1:4" x14ac:dyDescent="0.25">
      <c r="A320" t="s">
        <v>5856</v>
      </c>
      <c r="B320">
        <v>28772222</v>
      </c>
      <c r="C320">
        <v>105000000</v>
      </c>
      <c r="D320">
        <f>B320-C320</f>
        <v>-76227778</v>
      </c>
    </row>
    <row r="321" spans="1:4" x14ac:dyDescent="0.25">
      <c r="A321" t="s">
        <v>5857</v>
      </c>
      <c r="B321">
        <v>17010646</v>
      </c>
      <c r="C321">
        <v>84000000</v>
      </c>
      <c r="D321">
        <f>B321-C321</f>
        <v>-66989354</v>
      </c>
    </row>
    <row r="322" spans="1:4" x14ac:dyDescent="0.25">
      <c r="A322" t="s">
        <v>5858</v>
      </c>
      <c r="B322">
        <v>24985612</v>
      </c>
      <c r="C322">
        <v>100000000</v>
      </c>
      <c r="D322">
        <f>B322-C322</f>
        <v>-75014388</v>
      </c>
    </row>
    <row r="323" spans="1:4" x14ac:dyDescent="0.25">
      <c r="A323" t="s">
        <v>5859</v>
      </c>
      <c r="B323">
        <v>4411102</v>
      </c>
      <c r="C323">
        <v>100000000</v>
      </c>
      <c r="D323">
        <f>B323-C323</f>
        <v>-95588898</v>
      </c>
    </row>
    <row r="324" spans="1:4" x14ac:dyDescent="0.25">
      <c r="A324" t="s">
        <v>5860</v>
      </c>
      <c r="B324">
        <v>35024475</v>
      </c>
      <c r="C324">
        <v>100000000</v>
      </c>
      <c r="D324">
        <f>B324-C324</f>
        <v>-64975525</v>
      </c>
    </row>
    <row r="325" spans="1:4" x14ac:dyDescent="0.25">
      <c r="A325" t="s">
        <v>5861</v>
      </c>
      <c r="B325">
        <v>130174897</v>
      </c>
      <c r="C325">
        <v>99000000</v>
      </c>
      <c r="D325">
        <f>B325-C325</f>
        <v>31174897</v>
      </c>
    </row>
    <row r="326" spans="1:4" x14ac:dyDescent="0.25">
      <c r="A326" t="s">
        <v>5862</v>
      </c>
      <c r="B326">
        <v>10200000</v>
      </c>
      <c r="C326">
        <v>10000000</v>
      </c>
      <c r="D326">
        <f>B326-C326</f>
        <v>200000</v>
      </c>
    </row>
    <row r="327" spans="1:4" x14ac:dyDescent="0.25">
      <c r="A327" t="s">
        <v>5863</v>
      </c>
      <c r="B327">
        <v>202007640</v>
      </c>
      <c r="C327">
        <v>98000000</v>
      </c>
      <c r="D327">
        <f>B327-C327</f>
        <v>104007640</v>
      </c>
    </row>
    <row r="328" spans="1:4" x14ac:dyDescent="0.25">
      <c r="A328" t="s">
        <v>5864</v>
      </c>
      <c r="B328">
        <v>77679638</v>
      </c>
      <c r="C328">
        <v>100000000</v>
      </c>
      <c r="D328">
        <f>B328-C328</f>
        <v>-22320362</v>
      </c>
    </row>
    <row r="329" spans="1:4" x14ac:dyDescent="0.25">
      <c r="A329" t="s">
        <v>5865</v>
      </c>
      <c r="B329">
        <v>9213</v>
      </c>
      <c r="C329">
        <v>94000000</v>
      </c>
      <c r="D329">
        <f>B329-C329</f>
        <v>-93990787</v>
      </c>
    </row>
    <row r="330" spans="1:4" x14ac:dyDescent="0.25">
      <c r="A330" t="s">
        <v>5866</v>
      </c>
      <c r="B330">
        <v>58867694</v>
      </c>
      <c r="C330">
        <v>100000000</v>
      </c>
      <c r="D330">
        <f>B330-C330</f>
        <v>-41132306</v>
      </c>
    </row>
    <row r="331" spans="1:4" x14ac:dyDescent="0.25">
      <c r="A331" t="s">
        <v>5867</v>
      </c>
      <c r="B331">
        <v>59475623</v>
      </c>
      <c r="C331">
        <v>90000000</v>
      </c>
      <c r="D331">
        <f>B331-C331</f>
        <v>-30524377</v>
      </c>
    </row>
    <row r="332" spans="1:4" x14ac:dyDescent="0.25">
      <c r="A332" t="s">
        <v>5868</v>
      </c>
      <c r="B332">
        <v>108638745</v>
      </c>
      <c r="C332">
        <v>92000000</v>
      </c>
      <c r="D332">
        <f>B332-C332</f>
        <v>16638745</v>
      </c>
    </row>
    <row r="333" spans="1:4" x14ac:dyDescent="0.25">
      <c r="A333" t="s">
        <v>5869</v>
      </c>
      <c r="B333">
        <v>86897182</v>
      </c>
      <c r="C333">
        <v>95000000</v>
      </c>
      <c r="D333">
        <f>B333-C333</f>
        <v>-8102818</v>
      </c>
    </row>
    <row r="334" spans="1:4" x14ac:dyDescent="0.25">
      <c r="A334" t="s">
        <v>5870</v>
      </c>
      <c r="B334">
        <v>63540020</v>
      </c>
      <c r="C334">
        <v>93000000</v>
      </c>
      <c r="D334">
        <f>B334-C334</f>
        <v>-29459980</v>
      </c>
    </row>
    <row r="335" spans="1:4" x14ac:dyDescent="0.25">
      <c r="A335" t="s">
        <v>5871</v>
      </c>
      <c r="B335">
        <v>95328937</v>
      </c>
      <c r="C335">
        <v>100000000</v>
      </c>
      <c r="D335">
        <f>B335-C335</f>
        <v>-4671063</v>
      </c>
    </row>
    <row r="336" spans="1:4" x14ac:dyDescent="0.25">
      <c r="A336" t="s">
        <v>5872</v>
      </c>
      <c r="B336">
        <v>50802661</v>
      </c>
      <c r="C336">
        <v>95000000</v>
      </c>
      <c r="D336">
        <f>B336-C336</f>
        <v>-44197339</v>
      </c>
    </row>
    <row r="337" spans="1:4" x14ac:dyDescent="0.25">
      <c r="A337" t="s">
        <v>5873</v>
      </c>
      <c r="B337">
        <v>161317423</v>
      </c>
      <c r="C337">
        <v>95000000</v>
      </c>
      <c r="D337">
        <f>B337-C337</f>
        <v>66317423</v>
      </c>
    </row>
    <row r="338" spans="1:4" x14ac:dyDescent="0.25">
      <c r="A338" t="s">
        <v>5874</v>
      </c>
      <c r="B338">
        <v>201148159</v>
      </c>
      <c r="C338">
        <v>95000000</v>
      </c>
      <c r="D338">
        <f>B338-C338</f>
        <v>106148159</v>
      </c>
    </row>
    <row r="339" spans="1:4" x14ac:dyDescent="0.25">
      <c r="A339" t="s">
        <v>5875</v>
      </c>
      <c r="B339">
        <v>43982842</v>
      </c>
      <c r="C339">
        <v>65000000</v>
      </c>
      <c r="D339">
        <f>B339-C339</f>
        <v>-21017158</v>
      </c>
    </row>
    <row r="340" spans="1:4" x14ac:dyDescent="0.25">
      <c r="A340" t="s">
        <v>5876</v>
      </c>
      <c r="B340">
        <v>380838870</v>
      </c>
      <c r="C340">
        <v>94000000</v>
      </c>
      <c r="D340">
        <f>B340-C340</f>
        <v>286838870</v>
      </c>
    </row>
    <row r="341" spans="1:4" x14ac:dyDescent="0.25">
      <c r="A341" t="s">
        <v>5877</v>
      </c>
      <c r="B341">
        <v>377019252</v>
      </c>
      <c r="C341">
        <v>94000000</v>
      </c>
      <c r="D341">
        <f>B341-C341</f>
        <v>283019252</v>
      </c>
    </row>
    <row r="342" spans="1:4" x14ac:dyDescent="0.25">
      <c r="A342" t="s">
        <v>5878</v>
      </c>
      <c r="B342">
        <v>340478898</v>
      </c>
      <c r="C342">
        <v>94000000</v>
      </c>
      <c r="D342">
        <f>B342-C342</f>
        <v>246478898</v>
      </c>
    </row>
    <row r="343" spans="1:4" x14ac:dyDescent="0.25">
      <c r="A343" t="s">
        <v>5879</v>
      </c>
      <c r="B343">
        <v>17176900</v>
      </c>
      <c r="C343">
        <v>95000000</v>
      </c>
      <c r="D343">
        <f>B343-C343</f>
        <v>-77823100</v>
      </c>
    </row>
    <row r="344" spans="1:4" x14ac:dyDescent="0.25">
      <c r="A344" t="s">
        <v>5880</v>
      </c>
      <c r="B344">
        <v>131144183</v>
      </c>
      <c r="C344">
        <v>115000000</v>
      </c>
      <c r="D344">
        <f>B344-C344</f>
        <v>16144183</v>
      </c>
    </row>
    <row r="345" spans="1:4" x14ac:dyDescent="0.25">
      <c r="A345" t="s">
        <v>5881</v>
      </c>
      <c r="B345">
        <v>23014504</v>
      </c>
      <c r="C345">
        <v>100000000</v>
      </c>
      <c r="D345">
        <f>B345-C345</f>
        <v>-76985496</v>
      </c>
    </row>
    <row r="346" spans="1:4" x14ac:dyDescent="0.25">
      <c r="A346" t="s">
        <v>5882</v>
      </c>
      <c r="B346">
        <v>181166115</v>
      </c>
      <c r="C346">
        <v>93000000</v>
      </c>
      <c r="D346">
        <f>B346-C346</f>
        <v>88166115</v>
      </c>
    </row>
    <row r="347" spans="1:4" x14ac:dyDescent="0.25">
      <c r="A347" t="s">
        <v>5883</v>
      </c>
      <c r="B347">
        <v>176740650</v>
      </c>
      <c r="C347">
        <v>93000000</v>
      </c>
      <c r="D347">
        <f>B347-C347</f>
        <v>83740650</v>
      </c>
    </row>
    <row r="348" spans="1:4" x14ac:dyDescent="0.25">
      <c r="A348" t="s">
        <v>5884</v>
      </c>
      <c r="B348">
        <v>71148699</v>
      </c>
      <c r="C348">
        <v>90000000</v>
      </c>
      <c r="D348">
        <f>B348-C348</f>
        <v>-18851301</v>
      </c>
    </row>
    <row r="349" spans="1:4" x14ac:dyDescent="0.25">
      <c r="A349" t="s">
        <v>5885</v>
      </c>
      <c r="B349">
        <v>67344392</v>
      </c>
      <c r="C349">
        <v>92000000</v>
      </c>
      <c r="D349">
        <f>B349-C349</f>
        <v>-24655608</v>
      </c>
    </row>
    <row r="350" spans="1:4" x14ac:dyDescent="0.25">
      <c r="A350" t="s">
        <v>5886</v>
      </c>
      <c r="B350">
        <v>22406362</v>
      </c>
      <c r="C350">
        <v>107000000</v>
      </c>
      <c r="D350">
        <f>B350-C350</f>
        <v>-84593638</v>
      </c>
    </row>
    <row r="351" spans="1:4" x14ac:dyDescent="0.25">
      <c r="A351" t="s">
        <v>5887</v>
      </c>
      <c r="B351">
        <v>261437578</v>
      </c>
      <c r="C351">
        <v>92000000</v>
      </c>
      <c r="D351">
        <f>B351-C351</f>
        <v>169437578</v>
      </c>
    </row>
    <row r="352" spans="1:4" x14ac:dyDescent="0.25">
      <c r="A352" t="s">
        <v>5888</v>
      </c>
      <c r="B352">
        <v>11000000</v>
      </c>
      <c r="C352">
        <v>98000000</v>
      </c>
      <c r="D352">
        <f>B352-C352</f>
        <v>-87000000</v>
      </c>
    </row>
    <row r="353" spans="1:4" x14ac:dyDescent="0.25">
      <c r="A353" t="s">
        <v>5889</v>
      </c>
      <c r="B353">
        <v>88761720</v>
      </c>
      <c r="C353">
        <v>95000000</v>
      </c>
      <c r="D353">
        <f>B353-C353</f>
        <v>-6238280</v>
      </c>
    </row>
    <row r="354" spans="1:4" x14ac:dyDescent="0.25">
      <c r="A354" t="s">
        <v>5890</v>
      </c>
      <c r="B354">
        <v>250147615</v>
      </c>
      <c r="C354">
        <v>90000000</v>
      </c>
      <c r="D354">
        <f>B354-C354</f>
        <v>160147615</v>
      </c>
    </row>
    <row r="355" spans="1:4" x14ac:dyDescent="0.25">
      <c r="A355" t="s">
        <v>5891</v>
      </c>
      <c r="B355">
        <v>245823397</v>
      </c>
      <c r="C355">
        <v>90000000</v>
      </c>
      <c r="D355">
        <f>B355-C355</f>
        <v>155823397</v>
      </c>
    </row>
    <row r="356" spans="1:4" x14ac:dyDescent="0.25">
      <c r="A356" t="s">
        <v>5892</v>
      </c>
      <c r="B356">
        <v>81557479</v>
      </c>
      <c r="C356">
        <v>100000000</v>
      </c>
      <c r="D356">
        <f>B356-C356</f>
        <v>-18442521</v>
      </c>
    </row>
    <row r="357" spans="1:4" x14ac:dyDescent="0.25">
      <c r="A357" t="s">
        <v>5893</v>
      </c>
      <c r="B357">
        <v>226138454</v>
      </c>
      <c r="C357">
        <v>90000000</v>
      </c>
      <c r="D357">
        <f>B357-C357</f>
        <v>136138454</v>
      </c>
    </row>
    <row r="358" spans="1:4" x14ac:dyDescent="0.25">
      <c r="A358" t="s">
        <v>5894</v>
      </c>
      <c r="B358">
        <v>155370362</v>
      </c>
      <c r="C358">
        <v>100000000</v>
      </c>
      <c r="D358">
        <f>B358-C358</f>
        <v>55370362</v>
      </c>
    </row>
    <row r="359" spans="1:4" x14ac:dyDescent="0.25">
      <c r="A359" t="s">
        <v>5895</v>
      </c>
      <c r="B359">
        <v>124870275</v>
      </c>
      <c r="C359">
        <v>100000000</v>
      </c>
      <c r="D359">
        <f>B359-C359</f>
        <v>24870275</v>
      </c>
    </row>
    <row r="360" spans="1:4" x14ac:dyDescent="0.25">
      <c r="A360" t="s">
        <v>5896</v>
      </c>
      <c r="B360">
        <v>196573705</v>
      </c>
      <c r="C360">
        <v>90000000</v>
      </c>
      <c r="D360">
        <f>B360-C360</f>
        <v>106573705</v>
      </c>
    </row>
    <row r="361" spans="1:4" x14ac:dyDescent="0.25">
      <c r="A361" t="s">
        <v>5897</v>
      </c>
      <c r="B361">
        <v>58229120</v>
      </c>
      <c r="C361">
        <v>90000000</v>
      </c>
      <c r="D361">
        <f>B361-C361</f>
        <v>-31770880</v>
      </c>
    </row>
    <row r="362" spans="1:4" x14ac:dyDescent="0.25">
      <c r="A362" t="s">
        <v>5898</v>
      </c>
      <c r="B362">
        <v>125305545</v>
      </c>
      <c r="C362">
        <v>92000000</v>
      </c>
      <c r="D362">
        <f>B362-C362</f>
        <v>33305545</v>
      </c>
    </row>
    <row r="363" spans="1:4" x14ac:dyDescent="0.25">
      <c r="A363" t="s">
        <v>5899</v>
      </c>
      <c r="B363">
        <v>132373442</v>
      </c>
      <c r="C363">
        <v>90000000</v>
      </c>
      <c r="D363">
        <f>B363-C363</f>
        <v>42373442</v>
      </c>
    </row>
    <row r="364" spans="1:4" x14ac:dyDescent="0.25">
      <c r="A364" t="s">
        <v>5900</v>
      </c>
      <c r="B364">
        <v>120618403</v>
      </c>
      <c r="C364">
        <v>90000000</v>
      </c>
      <c r="D364">
        <f>B364-C364</f>
        <v>30618403</v>
      </c>
    </row>
    <row r="365" spans="1:4" x14ac:dyDescent="0.25">
      <c r="A365" t="s">
        <v>5901</v>
      </c>
      <c r="B365">
        <v>110416702</v>
      </c>
      <c r="C365">
        <v>92000000</v>
      </c>
      <c r="D365">
        <f>B365-C365</f>
        <v>18416702</v>
      </c>
    </row>
    <row r="366" spans="1:4" x14ac:dyDescent="0.25">
      <c r="A366" t="s">
        <v>5902</v>
      </c>
      <c r="B366">
        <v>102515793</v>
      </c>
      <c r="C366">
        <v>90000000</v>
      </c>
      <c r="D366">
        <f>B366-C366</f>
        <v>12515793</v>
      </c>
    </row>
    <row r="367" spans="1:4" x14ac:dyDescent="0.25">
      <c r="A367" t="s">
        <v>5903</v>
      </c>
      <c r="B367">
        <v>100012500</v>
      </c>
      <c r="C367">
        <v>90000000</v>
      </c>
      <c r="D367">
        <f>B367-C367</f>
        <v>10012500</v>
      </c>
    </row>
    <row r="368" spans="1:4" x14ac:dyDescent="0.25">
      <c r="A368" t="s">
        <v>5904</v>
      </c>
      <c r="B368">
        <v>209019489</v>
      </c>
      <c r="C368">
        <v>90000000</v>
      </c>
      <c r="D368">
        <f>B368-C368</f>
        <v>119019489</v>
      </c>
    </row>
    <row r="369" spans="1:4" x14ac:dyDescent="0.25">
      <c r="A369" t="s">
        <v>5905</v>
      </c>
      <c r="D369">
        <f>B369-C369</f>
        <v>0</v>
      </c>
    </row>
    <row r="370" spans="1:4" x14ac:dyDescent="0.25">
      <c r="A370" t="s">
        <v>5906</v>
      </c>
      <c r="B370">
        <v>84037039</v>
      </c>
      <c r="C370">
        <v>120000000</v>
      </c>
      <c r="D370">
        <f>B370-C370</f>
        <v>-35962961</v>
      </c>
    </row>
    <row r="371" spans="1:4" x14ac:dyDescent="0.25">
      <c r="A371" t="s">
        <v>5907</v>
      </c>
      <c r="B371">
        <v>85884815</v>
      </c>
      <c r="C371">
        <v>90000000</v>
      </c>
      <c r="D371">
        <f>B371-C371</f>
        <v>-4115185</v>
      </c>
    </row>
    <row r="372" spans="1:4" x14ac:dyDescent="0.25">
      <c r="A372" t="s">
        <v>5908</v>
      </c>
      <c r="B372">
        <v>83077470</v>
      </c>
      <c r="C372">
        <v>75000000</v>
      </c>
      <c r="D372">
        <f>B372-C372</f>
        <v>8077470</v>
      </c>
    </row>
    <row r="373" spans="1:4" x14ac:dyDescent="0.25">
      <c r="A373" t="s">
        <v>5909</v>
      </c>
      <c r="B373">
        <v>100018837</v>
      </c>
      <c r="C373">
        <v>90000000</v>
      </c>
      <c r="D373">
        <f>B373-C373</f>
        <v>10018837</v>
      </c>
    </row>
    <row r="374" spans="1:4" x14ac:dyDescent="0.25">
      <c r="A374" t="s">
        <v>5910</v>
      </c>
      <c r="B374">
        <v>78747585</v>
      </c>
      <c r="C374">
        <v>88000000</v>
      </c>
      <c r="D374">
        <f>B374-C374</f>
        <v>-9252415</v>
      </c>
    </row>
    <row r="375" spans="1:4" x14ac:dyDescent="0.25">
      <c r="A375" t="s">
        <v>5911</v>
      </c>
      <c r="B375">
        <v>78616689</v>
      </c>
      <c r="C375">
        <v>100000000</v>
      </c>
      <c r="D375">
        <f>B375-C375</f>
        <v>-21383311</v>
      </c>
    </row>
    <row r="376" spans="1:4" x14ac:dyDescent="0.25">
      <c r="A376" t="s">
        <v>5912</v>
      </c>
      <c r="B376">
        <v>75817994</v>
      </c>
      <c r="C376">
        <v>90000000</v>
      </c>
      <c r="D376">
        <f>B376-C376</f>
        <v>-14182006</v>
      </c>
    </row>
    <row r="377" spans="1:4" x14ac:dyDescent="0.25">
      <c r="A377" t="s">
        <v>5913</v>
      </c>
      <c r="B377">
        <v>100853835</v>
      </c>
      <c r="C377">
        <v>90000000</v>
      </c>
      <c r="D377">
        <f>B377-C377</f>
        <v>10853835</v>
      </c>
    </row>
    <row r="378" spans="1:4" x14ac:dyDescent="0.25">
      <c r="A378" t="s">
        <v>5914</v>
      </c>
      <c r="B378">
        <v>73209340</v>
      </c>
      <c r="C378">
        <v>95000000</v>
      </c>
      <c r="D378">
        <f>B378-C378</f>
        <v>-21790660</v>
      </c>
    </row>
    <row r="379" spans="1:4" x14ac:dyDescent="0.25">
      <c r="A379" t="s">
        <v>5915</v>
      </c>
      <c r="B379">
        <v>72515360</v>
      </c>
      <c r="C379">
        <v>80000000</v>
      </c>
      <c r="D379">
        <f>B379-C379</f>
        <v>-7484640</v>
      </c>
    </row>
    <row r="380" spans="1:4" x14ac:dyDescent="0.25">
      <c r="A380" t="s">
        <v>5916</v>
      </c>
      <c r="B380">
        <v>68558662</v>
      </c>
      <c r="C380">
        <v>90000000</v>
      </c>
      <c r="D380">
        <f>B380-C380</f>
        <v>-21441338</v>
      </c>
    </row>
    <row r="381" spans="1:4" x14ac:dyDescent="0.25">
      <c r="A381" t="s">
        <v>5917</v>
      </c>
      <c r="B381">
        <v>65653758</v>
      </c>
      <c r="C381">
        <v>95000000</v>
      </c>
      <c r="D381">
        <f>B381-C381</f>
        <v>-29346242</v>
      </c>
    </row>
    <row r="382" spans="1:4" x14ac:dyDescent="0.25">
      <c r="A382" t="s">
        <v>5918</v>
      </c>
      <c r="B382">
        <v>64685359</v>
      </c>
      <c r="C382">
        <v>90000000</v>
      </c>
      <c r="D382">
        <f>B382-C382</f>
        <v>-25314641</v>
      </c>
    </row>
    <row r="383" spans="1:4" x14ac:dyDescent="0.25">
      <c r="A383" t="s">
        <v>5919</v>
      </c>
      <c r="B383">
        <v>61355436</v>
      </c>
      <c r="C383">
        <v>68000000</v>
      </c>
      <c r="D383">
        <f>B383-C383</f>
        <v>-6644564</v>
      </c>
    </row>
    <row r="384" spans="1:4" x14ac:dyDescent="0.25">
      <c r="A384" t="s">
        <v>5920</v>
      </c>
      <c r="B384">
        <v>26871</v>
      </c>
      <c r="C384">
        <v>92000000</v>
      </c>
      <c r="D384">
        <f>B384-C384</f>
        <v>-91973129</v>
      </c>
    </row>
    <row r="385" spans="1:4" x14ac:dyDescent="0.25">
      <c r="A385" t="s">
        <v>5921</v>
      </c>
      <c r="B385">
        <v>60874615</v>
      </c>
      <c r="C385">
        <v>90000000</v>
      </c>
      <c r="D385">
        <f>B385-C385</f>
        <v>-29125385</v>
      </c>
    </row>
    <row r="386" spans="1:4" x14ac:dyDescent="0.25">
      <c r="A386" t="s">
        <v>5922</v>
      </c>
      <c r="B386">
        <v>143618384</v>
      </c>
      <c r="C386">
        <v>90000000</v>
      </c>
      <c r="D386">
        <f>B386-C386</f>
        <v>53618384</v>
      </c>
    </row>
    <row r="387" spans="1:4" x14ac:dyDescent="0.25">
      <c r="A387" t="s">
        <v>5923</v>
      </c>
      <c r="B387">
        <v>58220776</v>
      </c>
      <c r="C387">
        <v>100000000</v>
      </c>
      <c r="D387">
        <f>B387-C387</f>
        <v>-41779224</v>
      </c>
    </row>
    <row r="388" spans="1:4" x14ac:dyDescent="0.25">
      <c r="A388" t="s">
        <v>5924</v>
      </c>
      <c r="B388">
        <v>47474112</v>
      </c>
      <c r="C388">
        <v>90000000</v>
      </c>
      <c r="D388">
        <f>B388-C388</f>
        <v>-42525888</v>
      </c>
    </row>
    <row r="389" spans="1:4" x14ac:dyDescent="0.25">
      <c r="A389" t="s">
        <v>5925</v>
      </c>
      <c r="B389">
        <v>42877165</v>
      </c>
      <c r="C389">
        <v>86000000</v>
      </c>
      <c r="D389">
        <f>B389-C389</f>
        <v>-43122835</v>
      </c>
    </row>
    <row r="390" spans="1:4" x14ac:dyDescent="0.25">
      <c r="A390" t="s">
        <v>5926</v>
      </c>
      <c r="B390">
        <v>35168677</v>
      </c>
      <c r="C390">
        <v>100000000</v>
      </c>
      <c r="D390">
        <f>B390-C390</f>
        <v>-64831323</v>
      </c>
    </row>
    <row r="391" spans="1:4" x14ac:dyDescent="0.25">
      <c r="A391" t="s">
        <v>5788</v>
      </c>
      <c r="B391">
        <v>56114221</v>
      </c>
      <c r="C391">
        <v>120000000</v>
      </c>
      <c r="D391">
        <f>B391-C391</f>
        <v>-63885779</v>
      </c>
    </row>
    <row r="392" spans="1:4" x14ac:dyDescent="0.25">
      <c r="A392" t="s">
        <v>5927</v>
      </c>
      <c r="B392">
        <v>37567440</v>
      </c>
      <c r="C392">
        <v>20000000</v>
      </c>
      <c r="D392">
        <f>B392-C392</f>
        <v>17567440</v>
      </c>
    </row>
    <row r="393" spans="1:4" x14ac:dyDescent="0.25">
      <c r="A393" t="s">
        <v>5928</v>
      </c>
      <c r="B393">
        <v>61644321</v>
      </c>
      <c r="C393">
        <v>88000000</v>
      </c>
      <c r="D393">
        <f>B393-C393</f>
        <v>-26355679</v>
      </c>
    </row>
    <row r="394" spans="1:4" x14ac:dyDescent="0.25">
      <c r="A394" t="s">
        <v>5929</v>
      </c>
      <c r="B394">
        <v>190562</v>
      </c>
      <c r="C394">
        <v>90000000</v>
      </c>
      <c r="D394">
        <f>B394-C394</f>
        <v>-89809438</v>
      </c>
    </row>
    <row r="395" spans="1:4" x14ac:dyDescent="0.25">
      <c r="A395" t="s">
        <v>5930</v>
      </c>
      <c r="B395">
        <v>120147445</v>
      </c>
      <c r="C395">
        <v>87000000</v>
      </c>
      <c r="D395">
        <f>B395-C395</f>
        <v>33147445</v>
      </c>
    </row>
    <row r="396" spans="1:4" x14ac:dyDescent="0.25">
      <c r="A396" t="s">
        <v>5931</v>
      </c>
      <c r="B396">
        <v>241688385</v>
      </c>
      <c r="C396">
        <v>92000000</v>
      </c>
      <c r="D396">
        <f>B396-C396</f>
        <v>149688385</v>
      </c>
    </row>
    <row r="397" spans="1:4" x14ac:dyDescent="0.25">
      <c r="A397" t="s">
        <v>5642</v>
      </c>
      <c r="B397">
        <v>144512310</v>
      </c>
      <c r="C397">
        <v>38000000</v>
      </c>
      <c r="D397">
        <f>B397-C397</f>
        <v>106512310</v>
      </c>
    </row>
    <row r="398" spans="1:4" x14ac:dyDescent="0.25">
      <c r="A398" t="s">
        <v>5932</v>
      </c>
      <c r="B398">
        <v>233630478</v>
      </c>
      <c r="C398">
        <v>90000000</v>
      </c>
      <c r="D398">
        <f>B398-C398</f>
        <v>143630478</v>
      </c>
    </row>
    <row r="399" spans="1:4" x14ac:dyDescent="0.25">
      <c r="A399" t="s">
        <v>5933</v>
      </c>
      <c r="B399">
        <v>197992827</v>
      </c>
      <c r="C399">
        <v>100000000</v>
      </c>
      <c r="D399">
        <f>B399-C399</f>
        <v>97992827</v>
      </c>
    </row>
    <row r="400" spans="1:4" x14ac:dyDescent="0.25">
      <c r="A400" t="s">
        <v>5934</v>
      </c>
      <c r="B400">
        <v>176049130</v>
      </c>
      <c r="C400">
        <v>75000000</v>
      </c>
      <c r="D400">
        <f>B400-C400</f>
        <v>101049130</v>
      </c>
    </row>
    <row r="401" spans="1:4" x14ac:dyDescent="0.25">
      <c r="A401" t="s">
        <v>5935</v>
      </c>
      <c r="B401">
        <v>172620724</v>
      </c>
      <c r="C401">
        <v>85000000</v>
      </c>
      <c r="D401">
        <f>B401-C401</f>
        <v>87620724</v>
      </c>
    </row>
    <row r="402" spans="1:4" x14ac:dyDescent="0.25">
      <c r="A402" t="s">
        <v>5936</v>
      </c>
      <c r="B402">
        <v>183405771</v>
      </c>
      <c r="C402">
        <v>85000000</v>
      </c>
      <c r="D402">
        <f>B402-C402</f>
        <v>98405771</v>
      </c>
    </row>
    <row r="403" spans="1:4" x14ac:dyDescent="0.25">
      <c r="A403" t="s">
        <v>5937</v>
      </c>
      <c r="B403">
        <v>20315324</v>
      </c>
      <c r="C403">
        <v>75000000</v>
      </c>
      <c r="D403">
        <f>B403-C403</f>
        <v>-54684676</v>
      </c>
    </row>
    <row r="404" spans="1:4" x14ac:dyDescent="0.25">
      <c r="A404" t="s">
        <v>5938</v>
      </c>
      <c r="B404">
        <v>148313048</v>
      </c>
      <c r="C404">
        <v>85000000</v>
      </c>
      <c r="D404">
        <f>B404-C404</f>
        <v>63313048</v>
      </c>
    </row>
    <row r="405" spans="1:4" x14ac:dyDescent="0.25">
      <c r="A405" t="s">
        <v>5939</v>
      </c>
      <c r="B405">
        <v>127706877</v>
      </c>
      <c r="C405">
        <v>85000000</v>
      </c>
      <c r="D405">
        <f>B405-C405</f>
        <v>42706877</v>
      </c>
    </row>
    <row r="406" spans="1:4" x14ac:dyDescent="0.25">
      <c r="A406" t="s">
        <v>5940</v>
      </c>
      <c r="D406">
        <f>B406-C406</f>
        <v>0</v>
      </c>
    </row>
    <row r="407" spans="1:4" x14ac:dyDescent="0.25">
      <c r="A407" t="s">
        <v>5941</v>
      </c>
      <c r="B407">
        <v>126149655</v>
      </c>
      <c r="C407">
        <v>85000000</v>
      </c>
      <c r="D407">
        <f>B407-C407</f>
        <v>41149655</v>
      </c>
    </row>
    <row r="408" spans="1:4" x14ac:dyDescent="0.25">
      <c r="A408" t="s">
        <v>5942</v>
      </c>
      <c r="B408">
        <v>66941559</v>
      </c>
      <c r="C408">
        <v>85000000</v>
      </c>
      <c r="D408">
        <f>B408-C408</f>
        <v>-18058441</v>
      </c>
    </row>
    <row r="409" spans="1:4" x14ac:dyDescent="0.25">
      <c r="A409" t="s">
        <v>5943</v>
      </c>
      <c r="B409">
        <v>78009155</v>
      </c>
      <c r="C409">
        <v>75000000</v>
      </c>
      <c r="D409">
        <f>B409-C409</f>
        <v>3009155</v>
      </c>
    </row>
    <row r="410" spans="1:4" x14ac:dyDescent="0.25">
      <c r="A410" t="s">
        <v>5944</v>
      </c>
      <c r="B410">
        <v>63224849</v>
      </c>
      <c r="C410">
        <v>85000000</v>
      </c>
      <c r="D410">
        <f>B410-C410</f>
        <v>-21775151</v>
      </c>
    </row>
    <row r="411" spans="1:4" x14ac:dyDescent="0.25">
      <c r="A411" t="s">
        <v>5945</v>
      </c>
      <c r="B411">
        <v>111544445</v>
      </c>
      <c r="C411">
        <v>90000000</v>
      </c>
      <c r="D411">
        <f>B411-C411</f>
        <v>21544445</v>
      </c>
    </row>
    <row r="412" spans="1:4" x14ac:dyDescent="0.25">
      <c r="A412" t="s">
        <v>5946</v>
      </c>
      <c r="B412">
        <v>112703470</v>
      </c>
      <c r="C412">
        <v>85000000</v>
      </c>
      <c r="D412">
        <f>B412-C412</f>
        <v>27703470</v>
      </c>
    </row>
    <row r="413" spans="1:4" x14ac:dyDescent="0.25">
      <c r="A413" t="s">
        <v>5947</v>
      </c>
      <c r="B413">
        <v>117144465</v>
      </c>
      <c r="C413">
        <v>85000000</v>
      </c>
      <c r="D413">
        <f>B413-C413</f>
        <v>32144465</v>
      </c>
    </row>
    <row r="414" spans="1:4" x14ac:dyDescent="0.25">
      <c r="A414" t="s">
        <v>5948</v>
      </c>
      <c r="B414">
        <v>84303558</v>
      </c>
      <c r="C414">
        <v>85000000</v>
      </c>
      <c r="D414">
        <f>B414-C414</f>
        <v>-696442</v>
      </c>
    </row>
    <row r="415" spans="1:4" x14ac:dyDescent="0.25">
      <c r="A415" t="s">
        <v>5949</v>
      </c>
      <c r="B415">
        <v>150832203</v>
      </c>
      <c r="C415">
        <v>85000000</v>
      </c>
      <c r="D415">
        <f>B415-C415</f>
        <v>65832203</v>
      </c>
    </row>
    <row r="416" spans="1:4" x14ac:dyDescent="0.25">
      <c r="A416" t="s">
        <v>5950</v>
      </c>
      <c r="B416">
        <v>51396781</v>
      </c>
      <c r="C416">
        <v>68000000</v>
      </c>
      <c r="D416">
        <f>B416-C416</f>
        <v>-16603219</v>
      </c>
    </row>
    <row r="417" spans="1:4" x14ac:dyDescent="0.25">
      <c r="A417" t="s">
        <v>5951</v>
      </c>
      <c r="B417">
        <v>47592825</v>
      </c>
      <c r="C417">
        <v>85000000</v>
      </c>
      <c r="D417">
        <f>B417-C417</f>
        <v>-37407175</v>
      </c>
    </row>
    <row r="418" spans="1:4" x14ac:dyDescent="0.25">
      <c r="A418" t="s">
        <v>5952</v>
      </c>
      <c r="B418">
        <v>50016394</v>
      </c>
      <c r="C418">
        <v>70000000</v>
      </c>
      <c r="D418">
        <f>B418-C418</f>
        <v>-19983606</v>
      </c>
    </row>
    <row r="419" spans="1:4" x14ac:dyDescent="0.25">
      <c r="A419" t="s">
        <v>5953</v>
      </c>
      <c r="B419">
        <v>57010853</v>
      </c>
      <c r="C419">
        <v>85000000</v>
      </c>
      <c r="D419">
        <f>B419-C419</f>
        <v>-27989147</v>
      </c>
    </row>
    <row r="420" spans="1:4" x14ac:dyDescent="0.25">
      <c r="A420" t="s">
        <v>5954</v>
      </c>
      <c r="B420">
        <v>62494975</v>
      </c>
      <c r="C420">
        <v>85000000</v>
      </c>
      <c r="D420">
        <f>B420-C420</f>
        <v>-22505025</v>
      </c>
    </row>
    <row r="421" spans="1:4" x14ac:dyDescent="0.25">
      <c r="A421" t="s">
        <v>5955</v>
      </c>
      <c r="B421">
        <v>46440491</v>
      </c>
      <c r="C421">
        <v>100000000</v>
      </c>
      <c r="D421">
        <f>B421-C421</f>
        <v>-53559509</v>
      </c>
    </row>
    <row r="422" spans="1:4" x14ac:dyDescent="0.25">
      <c r="A422" t="s">
        <v>5956</v>
      </c>
      <c r="B422">
        <v>44606335</v>
      </c>
      <c r="C422">
        <v>90000000</v>
      </c>
      <c r="D422">
        <f>B422-C422</f>
        <v>-45393665</v>
      </c>
    </row>
    <row r="423" spans="1:4" x14ac:dyDescent="0.25">
      <c r="A423" t="s">
        <v>5957</v>
      </c>
      <c r="B423">
        <v>40048332</v>
      </c>
      <c r="C423">
        <v>85000000</v>
      </c>
      <c r="D423">
        <f>B423-C423</f>
        <v>-44951668</v>
      </c>
    </row>
    <row r="424" spans="1:4" x14ac:dyDescent="0.25">
      <c r="A424" t="s">
        <v>5958</v>
      </c>
      <c r="D424">
        <f>B424-C424</f>
        <v>0</v>
      </c>
    </row>
    <row r="425" spans="1:4" x14ac:dyDescent="0.25">
      <c r="A425" t="s">
        <v>5959</v>
      </c>
      <c r="B425">
        <v>64933670</v>
      </c>
      <c r="C425">
        <v>85000000</v>
      </c>
      <c r="D425">
        <f>B425-C425</f>
        <v>-20066330</v>
      </c>
    </row>
    <row r="426" spans="1:4" x14ac:dyDescent="0.25">
      <c r="A426" t="s">
        <v>5960</v>
      </c>
      <c r="B426">
        <v>31494270</v>
      </c>
      <c r="C426">
        <v>60000000</v>
      </c>
      <c r="D426">
        <f>B426-C426</f>
        <v>-28505730</v>
      </c>
    </row>
    <row r="427" spans="1:4" x14ac:dyDescent="0.25">
      <c r="A427" t="s">
        <v>5961</v>
      </c>
      <c r="B427">
        <v>31111260</v>
      </c>
      <c r="C427">
        <v>60000000</v>
      </c>
      <c r="D427">
        <f>B427-C427</f>
        <v>-28888740</v>
      </c>
    </row>
    <row r="428" spans="1:4" x14ac:dyDescent="0.25">
      <c r="A428" t="s">
        <v>5962</v>
      </c>
      <c r="B428">
        <v>123307945</v>
      </c>
      <c r="C428">
        <v>65000000</v>
      </c>
      <c r="D428">
        <f>B428-C428</f>
        <v>58307945</v>
      </c>
    </row>
    <row r="429" spans="1:4" x14ac:dyDescent="0.25">
      <c r="A429" t="s">
        <v>5963</v>
      </c>
      <c r="B429">
        <v>153288182</v>
      </c>
      <c r="C429">
        <v>84000000</v>
      </c>
      <c r="D429">
        <f>B429-C429</f>
        <v>69288182</v>
      </c>
    </row>
    <row r="430" spans="1:4" x14ac:dyDescent="0.25">
      <c r="A430" t="s">
        <v>5964</v>
      </c>
      <c r="B430">
        <v>13401683</v>
      </c>
      <c r="C430">
        <v>35000000</v>
      </c>
      <c r="D430">
        <f>B430-C430</f>
        <v>-21598317</v>
      </c>
    </row>
    <row r="431" spans="1:4" x14ac:dyDescent="0.25">
      <c r="A431" t="s">
        <v>5965</v>
      </c>
      <c r="B431">
        <v>137340146</v>
      </c>
      <c r="C431">
        <v>70000000</v>
      </c>
      <c r="D431">
        <f>B431-C431</f>
        <v>67340146</v>
      </c>
    </row>
    <row r="432" spans="1:4" x14ac:dyDescent="0.25">
      <c r="A432" t="s">
        <v>5966</v>
      </c>
      <c r="C432">
        <v>8000000</v>
      </c>
      <c r="D432">
        <f>B432-C432</f>
        <v>-8000000</v>
      </c>
    </row>
    <row r="433" spans="1:4" x14ac:dyDescent="0.25">
      <c r="A433" t="s">
        <v>5967</v>
      </c>
      <c r="B433">
        <v>43575716</v>
      </c>
      <c r="C433">
        <v>85000000</v>
      </c>
      <c r="D433">
        <f>B433-C433</f>
        <v>-41424284</v>
      </c>
    </row>
    <row r="434" spans="1:4" x14ac:dyDescent="0.25">
      <c r="A434" t="s">
        <v>5968</v>
      </c>
      <c r="B434">
        <v>80170146</v>
      </c>
      <c r="C434">
        <v>85000000</v>
      </c>
      <c r="D434">
        <f>B434-C434</f>
        <v>-4829854</v>
      </c>
    </row>
    <row r="435" spans="1:4" x14ac:dyDescent="0.25">
      <c r="A435" t="s">
        <v>5969</v>
      </c>
      <c r="B435">
        <v>75754670</v>
      </c>
      <c r="C435">
        <v>85000000</v>
      </c>
      <c r="D435">
        <f>B435-C435</f>
        <v>-9245330</v>
      </c>
    </row>
    <row r="436" spans="1:4" x14ac:dyDescent="0.25">
      <c r="A436" t="s">
        <v>5970</v>
      </c>
      <c r="B436">
        <v>33048353</v>
      </c>
      <c r="C436">
        <v>65000000</v>
      </c>
      <c r="D436">
        <f>B436-C436</f>
        <v>-31951647</v>
      </c>
    </row>
    <row r="437" spans="1:4" x14ac:dyDescent="0.25">
      <c r="A437" t="s">
        <v>5971</v>
      </c>
      <c r="B437">
        <v>34543701</v>
      </c>
      <c r="C437">
        <v>82000000</v>
      </c>
      <c r="D437">
        <f>B437-C437</f>
        <v>-47456299</v>
      </c>
    </row>
    <row r="438" spans="1:4" x14ac:dyDescent="0.25">
      <c r="A438" t="s">
        <v>5972</v>
      </c>
      <c r="B438">
        <v>242589580</v>
      </c>
      <c r="C438">
        <v>81000000</v>
      </c>
      <c r="D438">
        <f>B438-C438</f>
        <v>161589580</v>
      </c>
    </row>
    <row r="439" spans="1:4" x14ac:dyDescent="0.25">
      <c r="A439" t="s">
        <v>5973</v>
      </c>
      <c r="B439">
        <v>102981571</v>
      </c>
      <c r="C439">
        <v>80000000</v>
      </c>
      <c r="D439">
        <f>B439-C439</f>
        <v>22981571</v>
      </c>
    </row>
    <row r="440" spans="1:4" x14ac:dyDescent="0.25">
      <c r="A440" t="s">
        <v>5974</v>
      </c>
      <c r="B440">
        <v>180965237</v>
      </c>
      <c r="C440">
        <v>80000000</v>
      </c>
      <c r="D440">
        <f>B440-C440</f>
        <v>100965237</v>
      </c>
    </row>
    <row r="441" spans="1:4" x14ac:dyDescent="0.25">
      <c r="A441" t="s">
        <v>5975</v>
      </c>
      <c r="B441">
        <v>407999255</v>
      </c>
      <c r="C441">
        <v>78000000</v>
      </c>
      <c r="D441">
        <f>B441-C441</f>
        <v>329999255</v>
      </c>
    </row>
    <row r="442" spans="1:4" x14ac:dyDescent="0.25">
      <c r="A442" t="s">
        <v>5976</v>
      </c>
      <c r="B442">
        <v>254455986</v>
      </c>
      <c r="C442">
        <v>80000000</v>
      </c>
      <c r="D442">
        <f>B442-C442</f>
        <v>174455986</v>
      </c>
    </row>
    <row r="443" spans="1:4" x14ac:dyDescent="0.25">
      <c r="A443" t="s">
        <v>5977</v>
      </c>
      <c r="B443">
        <v>162831698</v>
      </c>
      <c r="C443">
        <v>80000000</v>
      </c>
      <c r="D443">
        <f>B443-C443</f>
        <v>82831698</v>
      </c>
    </row>
    <row r="444" spans="1:4" x14ac:dyDescent="0.25">
      <c r="A444" t="s">
        <v>5978</v>
      </c>
      <c r="B444">
        <v>155019340</v>
      </c>
      <c r="C444">
        <v>80000000</v>
      </c>
      <c r="D444">
        <f>B444-C444</f>
        <v>75019340</v>
      </c>
    </row>
    <row r="445" spans="1:4" x14ac:dyDescent="0.25">
      <c r="A445" t="s">
        <v>5979</v>
      </c>
      <c r="B445">
        <v>145771527</v>
      </c>
      <c r="C445">
        <v>80000000</v>
      </c>
      <c r="D445">
        <f>B445-C445</f>
        <v>65771527</v>
      </c>
    </row>
    <row r="446" spans="1:4" x14ac:dyDescent="0.25">
      <c r="A446" t="s">
        <v>5980</v>
      </c>
      <c r="B446">
        <v>82506325</v>
      </c>
      <c r="D446">
        <f>B446-C446</f>
        <v>82506325</v>
      </c>
    </row>
    <row r="447" spans="1:4" x14ac:dyDescent="0.25">
      <c r="A447" t="s">
        <v>5981</v>
      </c>
      <c r="B447">
        <v>140459099</v>
      </c>
      <c r="C447">
        <v>75000000</v>
      </c>
      <c r="D447">
        <f>B447-C447</f>
        <v>65459099</v>
      </c>
    </row>
    <row r="448" spans="1:4" x14ac:dyDescent="0.25">
      <c r="A448" t="s">
        <v>5982</v>
      </c>
      <c r="B448">
        <v>53215979</v>
      </c>
      <c r="C448">
        <v>84000000</v>
      </c>
      <c r="D448">
        <f>B448-C448</f>
        <v>-30784021</v>
      </c>
    </row>
    <row r="449" spans="1:4" x14ac:dyDescent="0.25">
      <c r="A449" t="s">
        <v>5983</v>
      </c>
      <c r="B449">
        <v>158115031</v>
      </c>
      <c r="C449">
        <v>82000000</v>
      </c>
      <c r="D449">
        <f>B449-C449</f>
        <v>76115031</v>
      </c>
    </row>
    <row r="450" spans="1:4" x14ac:dyDescent="0.25">
      <c r="A450" t="s">
        <v>5984</v>
      </c>
      <c r="B450">
        <v>133103929</v>
      </c>
      <c r="C450">
        <v>75000000</v>
      </c>
      <c r="D450">
        <f>B450-C450</f>
        <v>58103929</v>
      </c>
    </row>
    <row r="451" spans="1:4" x14ac:dyDescent="0.25">
      <c r="A451" t="s">
        <v>5985</v>
      </c>
      <c r="B451">
        <v>133668525</v>
      </c>
      <c r="C451">
        <v>80000000</v>
      </c>
      <c r="D451">
        <f>B451-C451</f>
        <v>53668525</v>
      </c>
    </row>
    <row r="452" spans="1:4" x14ac:dyDescent="0.25">
      <c r="A452" t="s">
        <v>5986</v>
      </c>
      <c r="B452">
        <v>130313314</v>
      </c>
      <c r="C452">
        <v>80000000</v>
      </c>
      <c r="D452">
        <f>B452-C452</f>
        <v>50313314</v>
      </c>
    </row>
    <row r="453" spans="1:4" x14ac:dyDescent="0.25">
      <c r="A453" t="s">
        <v>5987</v>
      </c>
      <c r="B453">
        <v>124590960</v>
      </c>
      <c r="C453">
        <v>80000000</v>
      </c>
      <c r="D453">
        <f>B453-C453</f>
        <v>44590960</v>
      </c>
    </row>
    <row r="454" spans="1:4" x14ac:dyDescent="0.25">
      <c r="A454" t="s">
        <v>5988</v>
      </c>
      <c r="B454">
        <v>127968405</v>
      </c>
      <c r="C454">
        <v>80000000</v>
      </c>
      <c r="D454">
        <f>B454-C454</f>
        <v>47968405</v>
      </c>
    </row>
    <row r="455" spans="1:4" x14ac:dyDescent="0.25">
      <c r="A455" t="s">
        <v>5989</v>
      </c>
      <c r="B455">
        <v>120136047</v>
      </c>
      <c r="C455">
        <v>80000000</v>
      </c>
      <c r="D455">
        <f>B455-C455</f>
        <v>40136047</v>
      </c>
    </row>
    <row r="456" spans="1:4" x14ac:dyDescent="0.25">
      <c r="A456" t="s">
        <v>5990</v>
      </c>
      <c r="B456">
        <v>128200012</v>
      </c>
      <c r="C456">
        <v>75000000</v>
      </c>
      <c r="D456">
        <f>B456-C456</f>
        <v>53200012</v>
      </c>
    </row>
    <row r="457" spans="1:4" x14ac:dyDescent="0.25">
      <c r="A457" t="s">
        <v>5991</v>
      </c>
      <c r="B457">
        <v>112225777</v>
      </c>
      <c r="C457">
        <v>80000000</v>
      </c>
      <c r="D457">
        <f>B457-C457</f>
        <v>32225777</v>
      </c>
    </row>
    <row r="458" spans="1:4" x14ac:dyDescent="0.25">
      <c r="A458" t="s">
        <v>5992</v>
      </c>
      <c r="B458">
        <v>109993847</v>
      </c>
      <c r="C458">
        <v>80000000</v>
      </c>
      <c r="D458">
        <f>B458-C458</f>
        <v>29993847</v>
      </c>
    </row>
    <row r="459" spans="1:4" x14ac:dyDescent="0.25">
      <c r="A459" t="s">
        <v>5993</v>
      </c>
      <c r="B459">
        <v>104054514</v>
      </c>
      <c r="C459">
        <v>80000000</v>
      </c>
      <c r="D459">
        <f>B459-C459</f>
        <v>24054514</v>
      </c>
    </row>
    <row r="460" spans="1:4" x14ac:dyDescent="0.25">
      <c r="A460" t="s">
        <v>5994</v>
      </c>
      <c r="B460">
        <v>103028109</v>
      </c>
      <c r="C460">
        <v>80000000</v>
      </c>
      <c r="D460">
        <f>B460-C460</f>
        <v>23028109</v>
      </c>
    </row>
    <row r="461" spans="1:4" x14ac:dyDescent="0.25">
      <c r="A461" t="s">
        <v>5995</v>
      </c>
      <c r="D461">
        <f>B461-C461</f>
        <v>0</v>
      </c>
    </row>
    <row r="462" spans="1:4" x14ac:dyDescent="0.25">
      <c r="A462" t="s">
        <v>5996</v>
      </c>
      <c r="B462">
        <v>101087161</v>
      </c>
      <c r="C462">
        <v>75000000</v>
      </c>
      <c r="D462">
        <f>B462-C462</f>
        <v>26087161</v>
      </c>
    </row>
    <row r="463" spans="1:4" x14ac:dyDescent="0.25">
      <c r="A463" t="s">
        <v>5997</v>
      </c>
      <c r="B463">
        <v>101111837</v>
      </c>
      <c r="C463">
        <v>80000000</v>
      </c>
      <c r="D463">
        <f>B463-C463</f>
        <v>21111837</v>
      </c>
    </row>
    <row r="464" spans="1:4" x14ac:dyDescent="0.25">
      <c r="A464" t="s">
        <v>5998</v>
      </c>
      <c r="B464">
        <v>95632614</v>
      </c>
      <c r="C464">
        <v>79000000</v>
      </c>
      <c r="D464">
        <f>B464-C464</f>
        <v>16632614</v>
      </c>
    </row>
    <row r="465" spans="1:4" x14ac:dyDescent="0.25">
      <c r="A465" t="s">
        <v>5999</v>
      </c>
      <c r="B465">
        <v>94822707</v>
      </c>
      <c r="C465">
        <v>80000000</v>
      </c>
      <c r="D465">
        <f>B465-C465</f>
        <v>14822707</v>
      </c>
    </row>
    <row r="466" spans="1:4" x14ac:dyDescent="0.25">
      <c r="A466" t="s">
        <v>6000</v>
      </c>
      <c r="B466">
        <v>92969824</v>
      </c>
      <c r="C466">
        <v>80000000</v>
      </c>
      <c r="D466">
        <f>B466-C466</f>
        <v>12969824</v>
      </c>
    </row>
    <row r="467" spans="1:4" x14ac:dyDescent="0.25">
      <c r="A467" t="s">
        <v>6001</v>
      </c>
      <c r="B467">
        <v>91188905</v>
      </c>
      <c r="C467">
        <v>80000000</v>
      </c>
      <c r="D467">
        <f>B467-C467</f>
        <v>11188905</v>
      </c>
    </row>
    <row r="468" spans="1:4" x14ac:dyDescent="0.25">
      <c r="A468" t="s">
        <v>6002</v>
      </c>
      <c r="B468">
        <v>90443603</v>
      </c>
      <c r="C468">
        <v>80000000</v>
      </c>
      <c r="D468">
        <f>B468-C468</f>
        <v>10443603</v>
      </c>
    </row>
    <row r="469" spans="1:4" x14ac:dyDescent="0.25">
      <c r="A469" t="s">
        <v>6003</v>
      </c>
      <c r="B469">
        <v>82226474</v>
      </c>
      <c r="C469">
        <v>65000000</v>
      </c>
      <c r="D469">
        <f>B469-C469</f>
        <v>17226474</v>
      </c>
    </row>
    <row r="470" spans="1:4" x14ac:dyDescent="0.25">
      <c r="A470" t="s">
        <v>6004</v>
      </c>
      <c r="B470">
        <v>79363785</v>
      </c>
      <c r="C470">
        <v>80000000</v>
      </c>
      <c r="D470">
        <f>B470-C470</f>
        <v>-636215</v>
      </c>
    </row>
    <row r="471" spans="1:4" x14ac:dyDescent="0.25">
      <c r="A471" t="s">
        <v>6005</v>
      </c>
      <c r="B471">
        <v>76081498</v>
      </c>
      <c r="C471">
        <v>75000000</v>
      </c>
      <c r="D471">
        <f>B471-C471</f>
        <v>1081498</v>
      </c>
    </row>
    <row r="472" spans="1:4" x14ac:dyDescent="0.25">
      <c r="A472" t="s">
        <v>6006</v>
      </c>
      <c r="B472">
        <v>85707116</v>
      </c>
      <c r="C472">
        <v>68000000</v>
      </c>
      <c r="D472">
        <f>B472-C472</f>
        <v>17707116</v>
      </c>
    </row>
    <row r="473" spans="1:4" x14ac:dyDescent="0.25">
      <c r="A473" t="s">
        <v>6007</v>
      </c>
      <c r="B473">
        <v>74329966</v>
      </c>
      <c r="C473">
        <v>70000000</v>
      </c>
      <c r="D473">
        <f>B473-C473</f>
        <v>4329966</v>
      </c>
    </row>
    <row r="474" spans="1:4" x14ac:dyDescent="0.25">
      <c r="A474" t="s">
        <v>6008</v>
      </c>
      <c r="B474">
        <v>100169068</v>
      </c>
      <c r="C474">
        <v>80000000</v>
      </c>
      <c r="D474">
        <f>B474-C474</f>
        <v>20169068</v>
      </c>
    </row>
    <row r="475" spans="1:4" x14ac:dyDescent="0.25">
      <c r="A475" t="s">
        <v>6009</v>
      </c>
      <c r="B475">
        <v>73215310</v>
      </c>
      <c r="C475">
        <v>80000000</v>
      </c>
      <c r="D475">
        <f>B475-C475</f>
        <v>-6784690</v>
      </c>
    </row>
    <row r="476" spans="1:4" x14ac:dyDescent="0.25">
      <c r="A476" t="s">
        <v>6010</v>
      </c>
      <c r="B476">
        <v>80360866</v>
      </c>
      <c r="C476">
        <v>80000000</v>
      </c>
      <c r="D476">
        <f>B476-C476</f>
        <v>360866</v>
      </c>
    </row>
    <row r="477" spans="1:4" x14ac:dyDescent="0.25">
      <c r="A477" t="s">
        <v>6011</v>
      </c>
      <c r="B477">
        <v>69102910</v>
      </c>
      <c r="C477">
        <v>80000000</v>
      </c>
      <c r="D477">
        <f>B477-C477</f>
        <v>-10897090</v>
      </c>
    </row>
    <row r="478" spans="1:4" x14ac:dyDescent="0.25">
      <c r="A478" t="s">
        <v>6012</v>
      </c>
      <c r="B478">
        <v>65948711</v>
      </c>
      <c r="C478">
        <v>80000000</v>
      </c>
      <c r="D478">
        <f>B478-C478</f>
        <v>-14051289</v>
      </c>
    </row>
    <row r="479" spans="1:4" x14ac:dyDescent="0.25">
      <c r="A479" t="s">
        <v>6013</v>
      </c>
      <c r="B479">
        <v>821997</v>
      </c>
      <c r="D479">
        <f>B479-C479</f>
        <v>821997</v>
      </c>
    </row>
    <row r="480" spans="1:4" x14ac:dyDescent="0.25">
      <c r="A480" t="s">
        <v>6014</v>
      </c>
      <c r="B480">
        <v>169692572</v>
      </c>
      <c r="C480">
        <v>80000000</v>
      </c>
      <c r="D480">
        <f>B480-C480</f>
        <v>89692572</v>
      </c>
    </row>
    <row r="481" spans="1:4" x14ac:dyDescent="0.25">
      <c r="A481" t="s">
        <v>6015</v>
      </c>
      <c r="D481">
        <f>B481-C481</f>
        <v>0</v>
      </c>
    </row>
    <row r="482" spans="1:4" x14ac:dyDescent="0.25">
      <c r="A482" t="s">
        <v>6016</v>
      </c>
      <c r="B482">
        <v>60507228</v>
      </c>
      <c r="C482">
        <v>80000000</v>
      </c>
      <c r="D482">
        <f>B482-C482</f>
        <v>-19492772</v>
      </c>
    </row>
    <row r="483" spans="1:4" x14ac:dyDescent="0.25">
      <c r="A483" t="s">
        <v>6017</v>
      </c>
      <c r="B483">
        <v>56684819</v>
      </c>
      <c r="C483">
        <v>80000000</v>
      </c>
      <c r="D483">
        <f>B483-C483</f>
        <v>-23315181</v>
      </c>
    </row>
    <row r="484" spans="1:4" x14ac:dyDescent="0.25">
      <c r="A484" t="s">
        <v>6018</v>
      </c>
      <c r="B484">
        <v>50628009</v>
      </c>
      <c r="C484">
        <v>90000000</v>
      </c>
      <c r="D484">
        <f>B484-C484</f>
        <v>-39371991</v>
      </c>
    </row>
    <row r="485" spans="1:4" x14ac:dyDescent="0.25">
      <c r="A485" t="s">
        <v>6019</v>
      </c>
      <c r="B485">
        <v>69772969</v>
      </c>
      <c r="C485">
        <v>80000000</v>
      </c>
      <c r="D485">
        <f>B485-C485</f>
        <v>-10227031</v>
      </c>
    </row>
    <row r="486" spans="1:4" x14ac:dyDescent="0.25">
      <c r="A486" t="s">
        <v>6020</v>
      </c>
      <c r="B486">
        <v>45356386</v>
      </c>
      <c r="C486">
        <v>75000000</v>
      </c>
      <c r="D486">
        <f>B486-C486</f>
        <v>-29643614</v>
      </c>
    </row>
    <row r="487" spans="1:4" x14ac:dyDescent="0.25">
      <c r="A487" t="s">
        <v>6021</v>
      </c>
      <c r="B487">
        <v>55350897</v>
      </c>
      <c r="C487">
        <v>85000000</v>
      </c>
      <c r="D487">
        <f>B487-C487</f>
        <v>-29649103</v>
      </c>
    </row>
    <row r="488" spans="1:4" x14ac:dyDescent="0.25">
      <c r="A488" t="s">
        <v>6022</v>
      </c>
      <c r="B488">
        <v>39442871</v>
      </c>
      <c r="C488">
        <v>80000000</v>
      </c>
      <c r="D488">
        <f>B488-C488</f>
        <v>-40557129</v>
      </c>
    </row>
    <row r="489" spans="1:4" x14ac:dyDescent="0.25">
      <c r="A489" t="s">
        <v>6023</v>
      </c>
      <c r="B489">
        <v>37899638</v>
      </c>
      <c r="C489">
        <v>88000000</v>
      </c>
      <c r="D489">
        <f>B489-C489</f>
        <v>-50100362</v>
      </c>
    </row>
    <row r="490" spans="1:4" x14ac:dyDescent="0.25">
      <c r="A490" t="s">
        <v>6024</v>
      </c>
      <c r="B490">
        <v>37754208</v>
      </c>
      <c r="C490">
        <v>70000000</v>
      </c>
      <c r="D490">
        <f>B490-C490</f>
        <v>-32245792</v>
      </c>
    </row>
    <row r="491" spans="1:4" x14ac:dyDescent="0.25">
      <c r="A491" t="s">
        <v>6025</v>
      </c>
      <c r="D491">
        <f>B491-C491</f>
        <v>0</v>
      </c>
    </row>
    <row r="492" spans="1:4" x14ac:dyDescent="0.25">
      <c r="A492" t="s">
        <v>6026</v>
      </c>
      <c r="B492">
        <v>27779888</v>
      </c>
      <c r="D492">
        <f>B492-C492</f>
        <v>27779888</v>
      </c>
    </row>
    <row r="493" spans="1:4" x14ac:dyDescent="0.25">
      <c r="A493" t="s">
        <v>6027</v>
      </c>
      <c r="B493">
        <v>38542418</v>
      </c>
      <c r="C493">
        <v>80000000</v>
      </c>
      <c r="D493">
        <f>B493-C493</f>
        <v>-41457582</v>
      </c>
    </row>
    <row r="494" spans="1:4" x14ac:dyDescent="0.25">
      <c r="A494" t="s">
        <v>6028</v>
      </c>
      <c r="B494">
        <v>34566746</v>
      </c>
      <c r="C494">
        <v>80000000</v>
      </c>
      <c r="D494">
        <f>B494-C494</f>
        <v>-45433254</v>
      </c>
    </row>
    <row r="495" spans="1:4" x14ac:dyDescent="0.25">
      <c r="A495" t="s">
        <v>6029</v>
      </c>
      <c r="B495">
        <v>32885565</v>
      </c>
      <c r="C495">
        <v>80000000</v>
      </c>
      <c r="D495">
        <f>B495-C495</f>
        <v>-47114435</v>
      </c>
    </row>
    <row r="496" spans="1:4" x14ac:dyDescent="0.25">
      <c r="A496" t="s">
        <v>6030</v>
      </c>
      <c r="B496">
        <v>36073232</v>
      </c>
      <c r="C496">
        <v>80000000</v>
      </c>
      <c r="D496">
        <f>B496-C496</f>
        <v>-43926768</v>
      </c>
    </row>
    <row r="497" spans="1:4" x14ac:dyDescent="0.25">
      <c r="A497" t="s">
        <v>6031</v>
      </c>
      <c r="B497">
        <v>21471685</v>
      </c>
      <c r="C497">
        <v>44000000</v>
      </c>
      <c r="D497">
        <f>B497-C497</f>
        <v>-22528315</v>
      </c>
    </row>
    <row r="498" spans="1:4" x14ac:dyDescent="0.25">
      <c r="A498" t="s">
        <v>6032</v>
      </c>
      <c r="B498">
        <v>20950820</v>
      </c>
      <c r="C498">
        <v>80000000</v>
      </c>
      <c r="D498">
        <f>B498-C498</f>
        <v>-59049180</v>
      </c>
    </row>
    <row r="499" spans="1:4" x14ac:dyDescent="0.25">
      <c r="A499" t="s">
        <v>6033</v>
      </c>
      <c r="B499">
        <v>19673424</v>
      </c>
      <c r="C499">
        <v>80000000</v>
      </c>
      <c r="D499">
        <f>B499-C499</f>
        <v>-60326576</v>
      </c>
    </row>
    <row r="500" spans="1:4" x14ac:dyDescent="0.25">
      <c r="A500" t="s">
        <v>6034</v>
      </c>
      <c r="B500">
        <v>19480739</v>
      </c>
      <c r="C500">
        <v>80000000</v>
      </c>
      <c r="D500">
        <f>B500-C500</f>
        <v>-60519261</v>
      </c>
    </row>
    <row r="501" spans="1:4" x14ac:dyDescent="0.25">
      <c r="A501" t="s">
        <v>6035</v>
      </c>
      <c r="B501">
        <v>17593391</v>
      </c>
      <c r="C501">
        <v>80000000</v>
      </c>
      <c r="D501">
        <f>B501-C501</f>
        <v>-62406609</v>
      </c>
    </row>
    <row r="502" spans="1:4" x14ac:dyDescent="0.25">
      <c r="A502" t="s">
        <v>6036</v>
      </c>
      <c r="B502">
        <v>18318000</v>
      </c>
      <c r="C502">
        <v>80000000</v>
      </c>
      <c r="D502">
        <f>B502-C502</f>
        <v>-61682000</v>
      </c>
    </row>
    <row r="503" spans="1:4" x14ac:dyDescent="0.25">
      <c r="A503" t="s">
        <v>6037</v>
      </c>
      <c r="B503">
        <v>27356090</v>
      </c>
      <c r="C503">
        <v>90000000</v>
      </c>
      <c r="D503">
        <f>B503-C503</f>
        <v>-62643910</v>
      </c>
    </row>
    <row r="504" spans="1:4" x14ac:dyDescent="0.25">
      <c r="A504" t="s">
        <v>6038</v>
      </c>
      <c r="B504">
        <v>17473245</v>
      </c>
      <c r="C504">
        <v>70000000</v>
      </c>
      <c r="D504">
        <f>B504-C504</f>
        <v>-52526755</v>
      </c>
    </row>
    <row r="505" spans="1:4" x14ac:dyDescent="0.25">
      <c r="A505" t="s">
        <v>6039</v>
      </c>
      <c r="B505">
        <v>15131330</v>
      </c>
      <c r="C505">
        <v>86000000</v>
      </c>
      <c r="D505">
        <f>B505-C505</f>
        <v>-70868670</v>
      </c>
    </row>
    <row r="506" spans="1:4" x14ac:dyDescent="0.25">
      <c r="A506" t="s">
        <v>6040</v>
      </c>
      <c r="B506">
        <v>19406406</v>
      </c>
      <c r="C506">
        <v>40000000</v>
      </c>
      <c r="D506">
        <f>B506-C506</f>
        <v>-20593594</v>
      </c>
    </row>
    <row r="507" spans="1:4" x14ac:dyDescent="0.25">
      <c r="A507" t="s">
        <v>6041</v>
      </c>
      <c r="B507">
        <v>1891821</v>
      </c>
      <c r="C507">
        <v>52000000</v>
      </c>
      <c r="D507">
        <f>B507-C507</f>
        <v>-50108179</v>
      </c>
    </row>
    <row r="508" spans="1:4" x14ac:dyDescent="0.25">
      <c r="A508" t="s">
        <v>6042</v>
      </c>
      <c r="B508">
        <v>23219748</v>
      </c>
      <c r="C508">
        <v>80000000</v>
      </c>
      <c r="D508">
        <f>B508-C508</f>
        <v>-56780252</v>
      </c>
    </row>
    <row r="509" spans="1:4" x14ac:dyDescent="0.25">
      <c r="A509" t="s">
        <v>6043</v>
      </c>
      <c r="C509">
        <v>8000000</v>
      </c>
      <c r="D509">
        <f>B509-C509</f>
        <v>-8000000</v>
      </c>
    </row>
    <row r="510" spans="1:4" x14ac:dyDescent="0.25">
      <c r="A510" t="s">
        <v>6044</v>
      </c>
      <c r="B510">
        <v>170708996</v>
      </c>
      <c r="C510">
        <v>58000000</v>
      </c>
      <c r="D510">
        <f>B510-C510</f>
        <v>112708996</v>
      </c>
    </row>
    <row r="511" spans="1:4" x14ac:dyDescent="0.25">
      <c r="A511" t="s">
        <v>6045</v>
      </c>
      <c r="B511">
        <v>422783777</v>
      </c>
      <c r="C511">
        <v>45000000</v>
      </c>
      <c r="D511">
        <f>B511-C511</f>
        <v>377783777</v>
      </c>
    </row>
    <row r="512" spans="1:4" x14ac:dyDescent="0.25">
      <c r="A512" t="s">
        <v>6046</v>
      </c>
      <c r="B512">
        <v>103812241</v>
      </c>
      <c r="C512">
        <v>79000000</v>
      </c>
      <c r="D512">
        <f>B512-C512</f>
        <v>24812241</v>
      </c>
    </row>
    <row r="513" spans="1:4" x14ac:dyDescent="0.25">
      <c r="A513" t="s">
        <v>6047</v>
      </c>
      <c r="B513">
        <v>119793567</v>
      </c>
      <c r="C513">
        <v>78000000</v>
      </c>
      <c r="D513">
        <f>B513-C513</f>
        <v>41793567</v>
      </c>
    </row>
    <row r="514" spans="1:4" x14ac:dyDescent="0.25">
      <c r="A514" t="s">
        <v>6048</v>
      </c>
      <c r="B514">
        <v>92930005</v>
      </c>
      <c r="C514">
        <v>78000000</v>
      </c>
      <c r="D514">
        <f>B514-C514</f>
        <v>14930005</v>
      </c>
    </row>
    <row r="515" spans="1:4" x14ac:dyDescent="0.25">
      <c r="A515" t="s">
        <v>6049</v>
      </c>
      <c r="B515">
        <v>67286731</v>
      </c>
      <c r="C515">
        <v>100000000</v>
      </c>
      <c r="D515">
        <f>B515-C515</f>
        <v>-32713269</v>
      </c>
    </row>
    <row r="516" spans="1:4" x14ac:dyDescent="0.25">
      <c r="A516" t="s">
        <v>6050</v>
      </c>
      <c r="B516">
        <v>74158157</v>
      </c>
      <c r="C516">
        <v>79000000</v>
      </c>
      <c r="D516">
        <f>B516-C516</f>
        <v>-4841843</v>
      </c>
    </row>
    <row r="517" spans="1:4" x14ac:dyDescent="0.25">
      <c r="A517" t="s">
        <v>6051</v>
      </c>
      <c r="B517">
        <v>127083765</v>
      </c>
      <c r="C517">
        <v>76000000</v>
      </c>
      <c r="D517">
        <f>B517-C517</f>
        <v>51083765</v>
      </c>
    </row>
    <row r="518" spans="1:4" x14ac:dyDescent="0.25">
      <c r="A518" t="s">
        <v>6052</v>
      </c>
      <c r="B518">
        <v>1339152</v>
      </c>
      <c r="C518">
        <v>81200000</v>
      </c>
      <c r="D518">
        <f>B518-C518</f>
        <v>-79860848</v>
      </c>
    </row>
    <row r="519" spans="1:4" x14ac:dyDescent="0.25">
      <c r="A519" t="s">
        <v>6053</v>
      </c>
      <c r="B519">
        <v>15071514</v>
      </c>
      <c r="C519">
        <v>80000000</v>
      </c>
      <c r="D519">
        <f>B519-C519</f>
        <v>-64928486</v>
      </c>
    </row>
    <row r="520" spans="1:4" x14ac:dyDescent="0.25">
      <c r="A520" t="s">
        <v>6054</v>
      </c>
      <c r="B520">
        <v>26000610</v>
      </c>
      <c r="C520">
        <v>76000000</v>
      </c>
      <c r="D520">
        <f>B520-C520</f>
        <v>-49999390</v>
      </c>
    </row>
    <row r="521" spans="1:4" x14ac:dyDescent="0.25">
      <c r="A521" t="s">
        <v>6055</v>
      </c>
      <c r="B521">
        <v>323505540</v>
      </c>
      <c r="C521">
        <v>75000000</v>
      </c>
      <c r="D521">
        <f>B521-C521</f>
        <v>248505540</v>
      </c>
    </row>
    <row r="522" spans="1:4" x14ac:dyDescent="0.25">
      <c r="A522" t="s">
        <v>6056</v>
      </c>
      <c r="B522">
        <v>66462600</v>
      </c>
      <c r="C522">
        <v>78000000</v>
      </c>
      <c r="D522">
        <f>B522-C522</f>
        <v>-11537400</v>
      </c>
    </row>
    <row r="523" spans="1:4" x14ac:dyDescent="0.25">
      <c r="A523" t="s">
        <v>6057</v>
      </c>
      <c r="B523">
        <v>368049635</v>
      </c>
      <c r="C523">
        <v>76000000</v>
      </c>
      <c r="D523">
        <f>B523-C523</f>
        <v>292049635</v>
      </c>
    </row>
    <row r="524" spans="1:4" x14ac:dyDescent="0.25">
      <c r="A524" t="s">
        <v>6058</v>
      </c>
      <c r="B524">
        <v>306124059</v>
      </c>
      <c r="C524">
        <v>75000000</v>
      </c>
      <c r="D524">
        <f>B524-C524</f>
        <v>231124059</v>
      </c>
    </row>
    <row r="525" spans="1:4" x14ac:dyDescent="0.25">
      <c r="A525" t="s">
        <v>6059</v>
      </c>
      <c r="B525">
        <v>229074524</v>
      </c>
      <c r="C525">
        <v>73000000</v>
      </c>
      <c r="D525">
        <f>B525-C525</f>
        <v>156074524</v>
      </c>
    </row>
    <row r="526" spans="1:4" x14ac:dyDescent="0.25">
      <c r="A526" t="s">
        <v>6060</v>
      </c>
      <c r="B526">
        <v>193136719</v>
      </c>
      <c r="C526">
        <v>75000000</v>
      </c>
      <c r="D526">
        <f>B526-C526</f>
        <v>118136719</v>
      </c>
    </row>
    <row r="527" spans="1:4" x14ac:dyDescent="0.25">
      <c r="A527" t="s">
        <v>6061</v>
      </c>
      <c r="B527">
        <v>35286428</v>
      </c>
      <c r="C527">
        <v>76000000</v>
      </c>
      <c r="D527">
        <f>B527-C527</f>
        <v>-40713572</v>
      </c>
    </row>
    <row r="528" spans="1:4" x14ac:dyDescent="0.25">
      <c r="A528" t="s">
        <v>6062</v>
      </c>
      <c r="B528">
        <v>157299717</v>
      </c>
      <c r="C528">
        <v>75000000</v>
      </c>
      <c r="D528">
        <f>B528-C528</f>
        <v>82299717</v>
      </c>
    </row>
    <row r="529" spans="1:4" x14ac:dyDescent="0.25">
      <c r="A529" t="s">
        <v>6063</v>
      </c>
      <c r="B529">
        <v>134568845</v>
      </c>
      <c r="C529">
        <v>75000000</v>
      </c>
      <c r="D529">
        <f>B529-C529</f>
        <v>59568845</v>
      </c>
    </row>
    <row r="530" spans="1:4" x14ac:dyDescent="0.25">
      <c r="A530" t="s">
        <v>6064</v>
      </c>
      <c r="B530">
        <v>134006721</v>
      </c>
      <c r="C530">
        <v>75000000</v>
      </c>
      <c r="D530">
        <f>B530-C530</f>
        <v>59006721</v>
      </c>
    </row>
    <row r="531" spans="1:4" x14ac:dyDescent="0.25">
      <c r="A531" t="s">
        <v>6065</v>
      </c>
      <c r="B531">
        <v>195329763</v>
      </c>
      <c r="C531">
        <v>80000000</v>
      </c>
      <c r="D531">
        <f>B531-C531</f>
        <v>115329763</v>
      </c>
    </row>
    <row r="532" spans="1:4" x14ac:dyDescent="0.25">
      <c r="A532" t="s">
        <v>6066</v>
      </c>
      <c r="B532">
        <v>120776832</v>
      </c>
      <c r="C532">
        <v>75000000</v>
      </c>
      <c r="D532">
        <f>B532-C532</f>
        <v>45776832</v>
      </c>
    </row>
    <row r="533" spans="1:4" x14ac:dyDescent="0.25">
      <c r="A533" t="s">
        <v>6067</v>
      </c>
      <c r="B533">
        <v>118823091</v>
      </c>
      <c r="C533">
        <v>75000000</v>
      </c>
      <c r="D533">
        <f>B533-C533</f>
        <v>43823091</v>
      </c>
    </row>
    <row r="534" spans="1:4" x14ac:dyDescent="0.25">
      <c r="A534" t="s">
        <v>6068</v>
      </c>
      <c r="B534">
        <v>41814863</v>
      </c>
      <c r="C534">
        <v>50000000</v>
      </c>
      <c r="D534">
        <f>B534-C534</f>
        <v>-8185137</v>
      </c>
    </row>
    <row r="535" spans="1:4" x14ac:dyDescent="0.25">
      <c r="A535" t="s">
        <v>6069</v>
      </c>
      <c r="B535">
        <v>97360069</v>
      </c>
      <c r="C535">
        <v>75000000</v>
      </c>
      <c r="D535">
        <f>B535-C535</f>
        <v>22360069</v>
      </c>
    </row>
    <row r="536" spans="1:4" x14ac:dyDescent="0.25">
      <c r="A536" t="s">
        <v>6070</v>
      </c>
      <c r="B536">
        <v>117698894</v>
      </c>
      <c r="C536">
        <v>75000000</v>
      </c>
      <c r="D536">
        <f>B536-C536</f>
        <v>42698894</v>
      </c>
    </row>
    <row r="537" spans="1:4" x14ac:dyDescent="0.25">
      <c r="A537" t="s">
        <v>6071</v>
      </c>
      <c r="B537">
        <v>162001186</v>
      </c>
      <c r="C537">
        <v>80000000</v>
      </c>
      <c r="D537">
        <f>B537-C537</f>
        <v>82001186</v>
      </c>
    </row>
    <row r="538" spans="1:4" x14ac:dyDescent="0.25">
      <c r="A538" t="s">
        <v>6072</v>
      </c>
      <c r="B538">
        <v>77032279</v>
      </c>
      <c r="C538">
        <v>60000000</v>
      </c>
      <c r="D538">
        <f>B538-C538</f>
        <v>17032279</v>
      </c>
    </row>
    <row r="539" spans="1:4" x14ac:dyDescent="0.25">
      <c r="A539" t="s">
        <v>6073</v>
      </c>
      <c r="D539">
        <f>B539-C539</f>
        <v>0</v>
      </c>
    </row>
    <row r="540" spans="1:4" x14ac:dyDescent="0.25">
      <c r="A540" t="s">
        <v>6074</v>
      </c>
      <c r="B540">
        <v>73023275</v>
      </c>
      <c r="C540">
        <v>35000000</v>
      </c>
      <c r="D540">
        <f>B540-C540</f>
        <v>38023275</v>
      </c>
    </row>
    <row r="541" spans="1:4" x14ac:dyDescent="0.25">
      <c r="A541" t="s">
        <v>6075</v>
      </c>
      <c r="B541">
        <v>68473360</v>
      </c>
      <c r="C541">
        <v>75000000</v>
      </c>
      <c r="D541">
        <f>B541-C541</f>
        <v>-6526640</v>
      </c>
    </row>
    <row r="542" spans="1:4" x14ac:dyDescent="0.25">
      <c r="A542" t="s">
        <v>6076</v>
      </c>
      <c r="B542">
        <v>66636385</v>
      </c>
      <c r="C542">
        <v>75000000</v>
      </c>
      <c r="D542">
        <f>B542-C542</f>
        <v>-8363615</v>
      </c>
    </row>
    <row r="543" spans="1:4" x14ac:dyDescent="0.25">
      <c r="A543" t="s">
        <v>6077</v>
      </c>
      <c r="B543">
        <v>160762022</v>
      </c>
      <c r="C543">
        <v>75000000</v>
      </c>
      <c r="D543">
        <f>B543-C543</f>
        <v>85762022</v>
      </c>
    </row>
    <row r="544" spans="1:4" x14ac:dyDescent="0.25">
      <c r="A544" t="s">
        <v>6078</v>
      </c>
      <c r="B544">
        <v>103338338</v>
      </c>
      <c r="C544">
        <v>70000000</v>
      </c>
      <c r="D544">
        <f>B544-C544</f>
        <v>33338338</v>
      </c>
    </row>
    <row r="545" spans="1:4" x14ac:dyDescent="0.25">
      <c r="A545" t="s">
        <v>6079</v>
      </c>
      <c r="D545">
        <f>B545-C545</f>
        <v>0</v>
      </c>
    </row>
    <row r="546" spans="1:4" x14ac:dyDescent="0.25">
      <c r="A546" t="s">
        <v>6080</v>
      </c>
      <c r="B546">
        <v>55808744</v>
      </c>
      <c r="C546">
        <v>53000000</v>
      </c>
      <c r="D546">
        <f>B546-C546</f>
        <v>2808744</v>
      </c>
    </row>
    <row r="547" spans="1:4" x14ac:dyDescent="0.25">
      <c r="A547" t="s">
        <v>6081</v>
      </c>
      <c r="B547">
        <v>47379090</v>
      </c>
      <c r="C547">
        <v>70000000</v>
      </c>
      <c r="D547">
        <f>B547-C547</f>
        <v>-22620910</v>
      </c>
    </row>
    <row r="548" spans="1:4" x14ac:dyDescent="0.25">
      <c r="A548" t="s">
        <v>6082</v>
      </c>
      <c r="B548">
        <v>43426961</v>
      </c>
      <c r="C548">
        <v>70000000</v>
      </c>
      <c r="D548">
        <f>B548-C548</f>
        <v>-26573039</v>
      </c>
    </row>
    <row r="549" spans="1:4" x14ac:dyDescent="0.25">
      <c r="A549" t="s">
        <v>6083</v>
      </c>
      <c r="B549">
        <v>47000485</v>
      </c>
      <c r="C549">
        <v>75000000</v>
      </c>
      <c r="D549">
        <f>B549-C549</f>
        <v>-27999515</v>
      </c>
    </row>
    <row r="550" spans="1:4" x14ac:dyDescent="0.25">
      <c r="A550" t="s">
        <v>6084</v>
      </c>
      <c r="B550">
        <v>45434443</v>
      </c>
      <c r="C550">
        <v>75000000</v>
      </c>
      <c r="D550">
        <f>B550-C550</f>
        <v>-29565557</v>
      </c>
    </row>
    <row r="551" spans="1:4" x14ac:dyDescent="0.25">
      <c r="A551" t="s">
        <v>6085</v>
      </c>
      <c r="B551">
        <v>42044321</v>
      </c>
      <c r="C551">
        <v>80000000</v>
      </c>
      <c r="D551">
        <f>B551-C551</f>
        <v>-37955679</v>
      </c>
    </row>
    <row r="552" spans="1:4" x14ac:dyDescent="0.25">
      <c r="A552" t="s">
        <v>6086</v>
      </c>
      <c r="B552">
        <v>73661010</v>
      </c>
      <c r="C552">
        <v>75000000</v>
      </c>
      <c r="D552">
        <f>B552-C552</f>
        <v>-1338990</v>
      </c>
    </row>
    <row r="553" spans="1:4" x14ac:dyDescent="0.25">
      <c r="A553" t="s">
        <v>6087</v>
      </c>
      <c r="B553">
        <v>41523271</v>
      </c>
      <c r="C553">
        <v>80000000</v>
      </c>
      <c r="D553">
        <f>B553-C553</f>
        <v>-38476729</v>
      </c>
    </row>
    <row r="554" spans="1:4" x14ac:dyDescent="0.25">
      <c r="A554" t="s">
        <v>6088</v>
      </c>
      <c r="B554">
        <v>37600435</v>
      </c>
      <c r="C554">
        <v>55000000</v>
      </c>
      <c r="D554">
        <f>B554-C554</f>
        <v>-17399565</v>
      </c>
    </row>
    <row r="555" spans="1:4" x14ac:dyDescent="0.25">
      <c r="A555" t="s">
        <v>6089</v>
      </c>
      <c r="B555">
        <v>39251128</v>
      </c>
      <c r="C555">
        <v>75000000</v>
      </c>
      <c r="D555">
        <f>B555-C555</f>
        <v>-35748872</v>
      </c>
    </row>
    <row r="556" spans="1:4" x14ac:dyDescent="0.25">
      <c r="A556" t="s">
        <v>6090</v>
      </c>
      <c r="B556">
        <v>83503161</v>
      </c>
      <c r="C556">
        <v>75000000</v>
      </c>
      <c r="D556">
        <f>B556-C556</f>
        <v>8503161</v>
      </c>
    </row>
    <row r="557" spans="1:4" x14ac:dyDescent="0.25">
      <c r="A557" t="s">
        <v>6091</v>
      </c>
      <c r="B557">
        <v>34636443</v>
      </c>
      <c r="C557">
        <v>52000000</v>
      </c>
      <c r="D557">
        <f>B557-C557</f>
        <v>-17363557</v>
      </c>
    </row>
    <row r="558" spans="1:4" x14ac:dyDescent="0.25">
      <c r="A558" t="s">
        <v>6092</v>
      </c>
      <c r="B558">
        <v>22751979</v>
      </c>
      <c r="C558">
        <v>75000000</v>
      </c>
      <c r="D558">
        <f>B558-C558</f>
        <v>-52248021</v>
      </c>
    </row>
    <row r="559" spans="1:4" x14ac:dyDescent="0.25">
      <c r="A559" t="s">
        <v>6093</v>
      </c>
      <c r="B559">
        <v>30013346</v>
      </c>
      <c r="C559">
        <v>75000000</v>
      </c>
      <c r="D559">
        <f>B559-C559</f>
        <v>-44986654</v>
      </c>
    </row>
    <row r="560" spans="1:4" x14ac:dyDescent="0.25">
      <c r="A560" t="s">
        <v>6094</v>
      </c>
      <c r="B560">
        <v>14567883</v>
      </c>
      <c r="C560">
        <v>75000000</v>
      </c>
      <c r="D560">
        <f>B560-C560</f>
        <v>-60432117</v>
      </c>
    </row>
    <row r="561" spans="1:4" x14ac:dyDescent="0.25">
      <c r="A561" t="s">
        <v>6095</v>
      </c>
      <c r="B561">
        <v>90820</v>
      </c>
      <c r="D561">
        <f>B561-C561</f>
        <v>90820</v>
      </c>
    </row>
    <row r="562" spans="1:4" x14ac:dyDescent="0.25">
      <c r="A562" t="s">
        <v>6096</v>
      </c>
      <c r="B562">
        <v>5409517</v>
      </c>
      <c r="C562">
        <v>75000000</v>
      </c>
      <c r="D562">
        <f>B562-C562</f>
        <v>-69590483</v>
      </c>
    </row>
    <row r="563" spans="1:4" x14ac:dyDescent="0.25">
      <c r="A563" t="s">
        <v>6097</v>
      </c>
      <c r="B563">
        <v>21009180</v>
      </c>
      <c r="C563">
        <v>45000000</v>
      </c>
      <c r="D563">
        <f>B563-C563</f>
        <v>-23990820</v>
      </c>
    </row>
    <row r="564" spans="1:4" x14ac:dyDescent="0.25">
      <c r="A564" t="s">
        <v>6098</v>
      </c>
      <c r="B564">
        <v>94999143</v>
      </c>
      <c r="C564">
        <v>75000000</v>
      </c>
      <c r="D564">
        <f>B564-C564</f>
        <v>19999143</v>
      </c>
    </row>
    <row r="565" spans="1:4" x14ac:dyDescent="0.25">
      <c r="A565" t="s">
        <v>6099</v>
      </c>
      <c r="B565">
        <v>336029560</v>
      </c>
      <c r="C565">
        <v>74000000</v>
      </c>
      <c r="D565">
        <f>B565-C565</f>
        <v>262029560</v>
      </c>
    </row>
    <row r="566" spans="1:4" x14ac:dyDescent="0.25">
      <c r="A566" t="s">
        <v>6100</v>
      </c>
      <c r="B566">
        <v>36381716</v>
      </c>
      <c r="C566">
        <v>82000000</v>
      </c>
      <c r="D566">
        <f>B566-C566</f>
        <v>-45618284</v>
      </c>
    </row>
    <row r="567" spans="1:4" x14ac:dyDescent="0.25">
      <c r="A567" t="s">
        <v>6101</v>
      </c>
      <c r="B567">
        <v>55585389</v>
      </c>
      <c r="C567">
        <v>69000000</v>
      </c>
      <c r="D567">
        <f>B567-C567</f>
        <v>-13414611</v>
      </c>
    </row>
    <row r="568" spans="1:4" x14ac:dyDescent="0.25">
      <c r="A568" t="s">
        <v>6102</v>
      </c>
      <c r="B568">
        <v>36976367</v>
      </c>
      <c r="C568">
        <v>75000000</v>
      </c>
      <c r="D568">
        <f>B568-C568</f>
        <v>-38023633</v>
      </c>
    </row>
    <row r="569" spans="1:4" x14ac:dyDescent="0.25">
      <c r="A569" t="s">
        <v>6103</v>
      </c>
      <c r="B569">
        <v>107225164</v>
      </c>
      <c r="C569">
        <v>73000000</v>
      </c>
      <c r="D569">
        <f>B569-C569</f>
        <v>34225164</v>
      </c>
    </row>
    <row r="570" spans="1:4" x14ac:dyDescent="0.25">
      <c r="A570" t="s">
        <v>6104</v>
      </c>
      <c r="B570">
        <v>70224196</v>
      </c>
      <c r="C570">
        <v>70000000</v>
      </c>
      <c r="D570">
        <f>B570-C570</f>
        <v>224196</v>
      </c>
    </row>
    <row r="571" spans="1:4" x14ac:dyDescent="0.25">
      <c r="A571" t="s">
        <v>6105</v>
      </c>
      <c r="B571">
        <v>51814190</v>
      </c>
      <c r="C571">
        <v>75000000</v>
      </c>
      <c r="D571">
        <f>B571-C571</f>
        <v>-23185810</v>
      </c>
    </row>
    <row r="572" spans="1:4" x14ac:dyDescent="0.25">
      <c r="A572" t="s">
        <v>6106</v>
      </c>
      <c r="B572">
        <v>47456450</v>
      </c>
      <c r="C572">
        <v>70000000</v>
      </c>
      <c r="D572">
        <f>B572-C572</f>
        <v>-22543550</v>
      </c>
    </row>
    <row r="573" spans="1:4" x14ac:dyDescent="0.25">
      <c r="A573" t="s">
        <v>6107</v>
      </c>
      <c r="B573">
        <v>148213377</v>
      </c>
      <c r="C573">
        <v>73000000</v>
      </c>
      <c r="D573">
        <f>B573-C573</f>
        <v>75213377</v>
      </c>
    </row>
    <row r="574" spans="1:4" x14ac:dyDescent="0.25">
      <c r="A574" t="s">
        <v>6108</v>
      </c>
      <c r="B574">
        <v>112950721</v>
      </c>
      <c r="C574">
        <v>72000000</v>
      </c>
      <c r="D574">
        <f>B574-C574</f>
        <v>40950721</v>
      </c>
    </row>
    <row r="575" spans="1:4" x14ac:dyDescent="0.25">
      <c r="A575" t="s">
        <v>6109</v>
      </c>
      <c r="B575">
        <v>75600000</v>
      </c>
      <c r="C575">
        <v>72000000</v>
      </c>
      <c r="D575">
        <f>B575-C575</f>
        <v>3600000</v>
      </c>
    </row>
    <row r="576" spans="1:4" x14ac:dyDescent="0.25">
      <c r="A576" t="s">
        <v>6110</v>
      </c>
      <c r="B576">
        <v>62647540</v>
      </c>
      <c r="C576">
        <v>70000000</v>
      </c>
      <c r="D576">
        <f>B576-C576</f>
        <v>-7352460</v>
      </c>
    </row>
    <row r="577" spans="1:4" x14ac:dyDescent="0.25">
      <c r="A577" t="s">
        <v>6111</v>
      </c>
      <c r="B577">
        <v>183132370</v>
      </c>
      <c r="C577">
        <v>75000000</v>
      </c>
      <c r="D577">
        <f>B577-C577</f>
        <v>108132370</v>
      </c>
    </row>
    <row r="578" spans="1:4" x14ac:dyDescent="0.25">
      <c r="A578" t="s">
        <v>6112</v>
      </c>
      <c r="B578">
        <v>27796042</v>
      </c>
      <c r="C578">
        <v>72000000</v>
      </c>
      <c r="D578">
        <f>B578-C578</f>
        <v>-44203958</v>
      </c>
    </row>
    <row r="579" spans="1:4" x14ac:dyDescent="0.25">
      <c r="A579" t="s">
        <v>6113</v>
      </c>
      <c r="B579">
        <v>32616869</v>
      </c>
      <c r="C579">
        <v>72000000</v>
      </c>
      <c r="D579">
        <f>B579-C579</f>
        <v>-39383131</v>
      </c>
    </row>
    <row r="580" spans="1:4" x14ac:dyDescent="0.25">
      <c r="A580" t="s">
        <v>6114</v>
      </c>
      <c r="B580">
        <v>18947630</v>
      </c>
      <c r="C580">
        <v>59660000</v>
      </c>
      <c r="D580">
        <f>B580-C580</f>
        <v>-40712370</v>
      </c>
    </row>
    <row r="581" spans="1:4" x14ac:dyDescent="0.25">
      <c r="A581" t="s">
        <v>6115</v>
      </c>
      <c r="B581">
        <v>114195633</v>
      </c>
      <c r="C581">
        <v>60000000</v>
      </c>
      <c r="D581">
        <f>B581-C581</f>
        <v>54195633</v>
      </c>
    </row>
    <row r="582" spans="1:4" x14ac:dyDescent="0.25">
      <c r="A582" t="s">
        <v>6116</v>
      </c>
      <c r="B582">
        <v>144156464</v>
      </c>
      <c r="C582">
        <v>71500000</v>
      </c>
      <c r="D582">
        <f>B582-C582</f>
        <v>72656464</v>
      </c>
    </row>
    <row r="583" spans="1:4" x14ac:dyDescent="0.25">
      <c r="A583" t="s">
        <v>6117</v>
      </c>
      <c r="B583">
        <v>227965690</v>
      </c>
      <c r="C583">
        <v>72000000</v>
      </c>
      <c r="D583">
        <f>B583-C583</f>
        <v>155965690</v>
      </c>
    </row>
    <row r="584" spans="1:4" x14ac:dyDescent="0.25">
      <c r="A584" t="s">
        <v>6118</v>
      </c>
      <c r="B584">
        <v>436471036</v>
      </c>
      <c r="C584">
        <v>150000000</v>
      </c>
      <c r="D584">
        <f>B584-C584</f>
        <v>286471036</v>
      </c>
    </row>
    <row r="585" spans="1:4" x14ac:dyDescent="0.25">
      <c r="A585" t="s">
        <v>6119</v>
      </c>
      <c r="B585">
        <v>244052771</v>
      </c>
      <c r="C585">
        <v>120000000</v>
      </c>
      <c r="D585">
        <f>B585-C585</f>
        <v>124052771</v>
      </c>
    </row>
    <row r="586" spans="1:4" x14ac:dyDescent="0.25">
      <c r="A586" t="s">
        <v>6120</v>
      </c>
      <c r="B586">
        <v>152149590</v>
      </c>
      <c r="C586">
        <v>70000000</v>
      </c>
      <c r="D586">
        <f>B586-C586</f>
        <v>82149590</v>
      </c>
    </row>
    <row r="587" spans="1:4" x14ac:dyDescent="0.25">
      <c r="A587" t="s">
        <v>6121</v>
      </c>
      <c r="B587">
        <v>141204016</v>
      </c>
      <c r="C587">
        <v>70000000</v>
      </c>
      <c r="D587">
        <f>B587-C587</f>
        <v>71204016</v>
      </c>
    </row>
    <row r="588" spans="1:4" x14ac:dyDescent="0.25">
      <c r="A588" t="s">
        <v>6122</v>
      </c>
      <c r="B588">
        <v>162495848</v>
      </c>
      <c r="C588">
        <v>74000000</v>
      </c>
      <c r="D588">
        <f>B588-C588</f>
        <v>88495848</v>
      </c>
    </row>
    <row r="589" spans="1:4" x14ac:dyDescent="0.25">
      <c r="A589" t="s">
        <v>6123</v>
      </c>
      <c r="B589">
        <v>136448821</v>
      </c>
      <c r="C589">
        <v>80000000</v>
      </c>
      <c r="D589">
        <f>B589-C589</f>
        <v>56448821</v>
      </c>
    </row>
    <row r="590" spans="1:4" x14ac:dyDescent="0.25">
      <c r="A590" t="s">
        <v>6124</v>
      </c>
      <c r="B590">
        <v>120523073</v>
      </c>
      <c r="C590">
        <v>75000000</v>
      </c>
      <c r="D590">
        <f>B590-C590</f>
        <v>45523073</v>
      </c>
    </row>
    <row r="591" spans="1:4" x14ac:dyDescent="0.25">
      <c r="A591" t="s">
        <v>6125</v>
      </c>
      <c r="B591">
        <v>119654900</v>
      </c>
      <c r="C591">
        <v>70000000</v>
      </c>
      <c r="D591">
        <f>B591-C591</f>
        <v>49654900</v>
      </c>
    </row>
    <row r="592" spans="1:4" x14ac:dyDescent="0.25">
      <c r="A592" t="s">
        <v>5852</v>
      </c>
      <c r="B592">
        <v>72660029</v>
      </c>
      <c r="C592">
        <v>100000000</v>
      </c>
      <c r="D592">
        <f>B592-C592</f>
        <v>-27339971</v>
      </c>
    </row>
    <row r="593" spans="1:4" x14ac:dyDescent="0.25">
      <c r="A593" t="s">
        <v>6126</v>
      </c>
      <c r="B593">
        <v>117541000</v>
      </c>
      <c r="C593">
        <v>70000000</v>
      </c>
      <c r="D593">
        <f>B593-C593</f>
        <v>47541000</v>
      </c>
    </row>
    <row r="594" spans="1:4" x14ac:dyDescent="0.25">
      <c r="A594" t="s">
        <v>6127</v>
      </c>
      <c r="B594">
        <v>116643346</v>
      </c>
      <c r="C594">
        <v>80000000</v>
      </c>
      <c r="D594">
        <f>B594-C594</f>
        <v>36643346</v>
      </c>
    </row>
    <row r="595" spans="1:4" x14ac:dyDescent="0.25">
      <c r="A595" t="s">
        <v>6128</v>
      </c>
      <c r="D595">
        <f>B595-C595</f>
        <v>0</v>
      </c>
    </row>
    <row r="596" spans="1:4" x14ac:dyDescent="0.25">
      <c r="A596" t="s">
        <v>6129</v>
      </c>
      <c r="B596">
        <v>100614858</v>
      </c>
      <c r="C596">
        <v>68000000</v>
      </c>
      <c r="D596">
        <f>B596-C596</f>
        <v>32614858</v>
      </c>
    </row>
    <row r="597" spans="1:4" x14ac:dyDescent="0.25">
      <c r="A597" t="s">
        <v>6130</v>
      </c>
      <c r="B597">
        <v>42272747</v>
      </c>
      <c r="C597">
        <v>70000000</v>
      </c>
      <c r="D597">
        <f>B597-C597</f>
        <v>-27727253</v>
      </c>
    </row>
    <row r="598" spans="1:4" x14ac:dyDescent="0.25">
      <c r="A598" t="s">
        <v>6131</v>
      </c>
      <c r="B598">
        <v>80281096</v>
      </c>
      <c r="C598">
        <v>60000000</v>
      </c>
      <c r="D598">
        <f>B598-C598</f>
        <v>20281096</v>
      </c>
    </row>
    <row r="599" spans="1:4" x14ac:dyDescent="0.25">
      <c r="A599" t="s">
        <v>6132</v>
      </c>
      <c r="B599">
        <v>219613391</v>
      </c>
      <c r="C599">
        <v>75000000</v>
      </c>
      <c r="D599">
        <f>B599-C599</f>
        <v>144613391</v>
      </c>
    </row>
    <row r="600" spans="1:4" x14ac:dyDescent="0.25">
      <c r="A600" t="s">
        <v>6133</v>
      </c>
      <c r="B600">
        <v>78120196</v>
      </c>
      <c r="C600">
        <v>75000000</v>
      </c>
      <c r="D600">
        <f>B600-C600</f>
        <v>3120196</v>
      </c>
    </row>
    <row r="601" spans="1:4" x14ac:dyDescent="0.25">
      <c r="A601" t="s">
        <v>6134</v>
      </c>
      <c r="B601">
        <v>98895417</v>
      </c>
      <c r="C601">
        <v>70000000</v>
      </c>
      <c r="D601">
        <f>B601-C601</f>
        <v>28895417</v>
      </c>
    </row>
    <row r="602" spans="1:4" x14ac:dyDescent="0.25">
      <c r="A602" t="s">
        <v>6135</v>
      </c>
      <c r="B602">
        <v>70117571</v>
      </c>
      <c r="C602">
        <v>58000000</v>
      </c>
      <c r="D602">
        <f>B602-C602</f>
        <v>12117571</v>
      </c>
    </row>
    <row r="603" spans="1:4" x14ac:dyDescent="0.25">
      <c r="A603" t="s">
        <v>6136</v>
      </c>
      <c r="B603">
        <v>83552429</v>
      </c>
      <c r="C603">
        <v>70000000</v>
      </c>
      <c r="D603">
        <f>B603-C603</f>
        <v>13552429</v>
      </c>
    </row>
    <row r="604" spans="1:4" x14ac:dyDescent="0.25">
      <c r="A604" t="s">
        <v>6137</v>
      </c>
      <c r="B604">
        <v>66257002</v>
      </c>
      <c r="C604">
        <v>70000000</v>
      </c>
      <c r="D604">
        <f>B604-C604</f>
        <v>-3742998</v>
      </c>
    </row>
    <row r="605" spans="1:4" x14ac:dyDescent="0.25">
      <c r="A605" t="s">
        <v>6138</v>
      </c>
      <c r="B605">
        <v>65012000</v>
      </c>
      <c r="C605">
        <v>70000000</v>
      </c>
      <c r="D605">
        <f>B605-C605</f>
        <v>-4988000</v>
      </c>
    </row>
    <row r="606" spans="1:4" x14ac:dyDescent="0.25">
      <c r="A606" t="s">
        <v>6139</v>
      </c>
      <c r="B606">
        <v>79883359</v>
      </c>
      <c r="C606">
        <v>66000000</v>
      </c>
      <c r="D606">
        <f>B606-C606</f>
        <v>13883359</v>
      </c>
    </row>
    <row r="607" spans="1:4" x14ac:dyDescent="0.25">
      <c r="A607" t="s">
        <v>6140</v>
      </c>
      <c r="B607">
        <v>78031620</v>
      </c>
      <c r="C607">
        <v>70000000</v>
      </c>
      <c r="D607">
        <f>B607-C607</f>
        <v>8031620</v>
      </c>
    </row>
    <row r="608" spans="1:4" x14ac:dyDescent="0.25">
      <c r="A608" t="s">
        <v>6141</v>
      </c>
      <c r="B608">
        <v>54222000</v>
      </c>
      <c r="C608">
        <v>69500000</v>
      </c>
      <c r="D608">
        <f>B608-C608</f>
        <v>-15278000</v>
      </c>
    </row>
    <row r="609" spans="1:4" x14ac:dyDescent="0.25">
      <c r="A609" t="s">
        <v>6142</v>
      </c>
      <c r="B609">
        <v>52474616</v>
      </c>
      <c r="C609">
        <v>70000000</v>
      </c>
      <c r="D609">
        <f>B609-C609</f>
        <v>-17525384</v>
      </c>
    </row>
    <row r="610" spans="1:4" x14ac:dyDescent="0.25">
      <c r="A610" t="s">
        <v>6143</v>
      </c>
      <c r="B610">
        <v>55942830</v>
      </c>
      <c r="C610">
        <v>70000000</v>
      </c>
      <c r="D610">
        <f>B610-C610</f>
        <v>-14057170</v>
      </c>
    </row>
    <row r="611" spans="1:4" x14ac:dyDescent="0.25">
      <c r="A611" t="s">
        <v>6144</v>
      </c>
      <c r="B611">
        <v>40932372</v>
      </c>
      <c r="C611">
        <v>70000000</v>
      </c>
      <c r="D611">
        <f>B611-C611</f>
        <v>-29067628</v>
      </c>
    </row>
    <row r="612" spans="1:4" x14ac:dyDescent="0.25">
      <c r="A612" t="s">
        <v>6145</v>
      </c>
      <c r="B612">
        <v>38345403</v>
      </c>
      <c r="C612">
        <v>70000000</v>
      </c>
      <c r="D612">
        <f>B612-C612</f>
        <v>-31654597</v>
      </c>
    </row>
    <row r="613" spans="1:4" x14ac:dyDescent="0.25">
      <c r="A613" t="s">
        <v>6146</v>
      </c>
      <c r="B613">
        <v>37901509</v>
      </c>
      <c r="C613">
        <v>70000000</v>
      </c>
      <c r="D613">
        <f>B613-C613</f>
        <v>-32098491</v>
      </c>
    </row>
    <row r="614" spans="1:4" x14ac:dyDescent="0.25">
      <c r="A614" t="s">
        <v>6147</v>
      </c>
      <c r="B614">
        <v>48430355</v>
      </c>
      <c r="C614">
        <v>70000000</v>
      </c>
      <c r="D614">
        <f>B614-C614</f>
        <v>-21569645</v>
      </c>
    </row>
    <row r="615" spans="1:4" x14ac:dyDescent="0.25">
      <c r="A615" t="s">
        <v>6148</v>
      </c>
      <c r="B615">
        <v>30157016</v>
      </c>
      <c r="C615">
        <v>70000000</v>
      </c>
      <c r="D615">
        <f>B615-C615</f>
        <v>-39842984</v>
      </c>
    </row>
    <row r="616" spans="1:4" x14ac:dyDescent="0.25">
      <c r="A616" t="s">
        <v>6149</v>
      </c>
      <c r="B616">
        <v>28031250</v>
      </c>
      <c r="C616">
        <v>60000000</v>
      </c>
      <c r="D616">
        <f>B616-C616</f>
        <v>-31968750</v>
      </c>
    </row>
    <row r="617" spans="1:4" x14ac:dyDescent="0.25">
      <c r="A617" t="s">
        <v>6150</v>
      </c>
      <c r="B617">
        <v>33105600</v>
      </c>
      <c r="C617">
        <v>70000000</v>
      </c>
      <c r="D617">
        <f>B617-C617</f>
        <v>-36894400</v>
      </c>
    </row>
    <row r="618" spans="1:4" x14ac:dyDescent="0.25">
      <c r="A618" t="s">
        <v>6151</v>
      </c>
      <c r="B618">
        <v>62321039</v>
      </c>
      <c r="C618">
        <v>70000000</v>
      </c>
      <c r="D618">
        <f>B618-C618</f>
        <v>-7678961</v>
      </c>
    </row>
    <row r="619" spans="1:4" x14ac:dyDescent="0.25">
      <c r="A619" t="s">
        <v>6152</v>
      </c>
      <c r="B619">
        <v>38509342</v>
      </c>
      <c r="C619">
        <v>75000000</v>
      </c>
      <c r="D619">
        <f>B619-C619</f>
        <v>-36490658</v>
      </c>
    </row>
    <row r="620" spans="1:4" x14ac:dyDescent="0.25">
      <c r="A620" t="s">
        <v>6153</v>
      </c>
      <c r="B620">
        <v>19076815</v>
      </c>
      <c r="C620">
        <v>60000000</v>
      </c>
      <c r="D620">
        <f>B620-C620</f>
        <v>-40923185</v>
      </c>
    </row>
    <row r="621" spans="1:4" x14ac:dyDescent="0.25">
      <c r="A621" t="s">
        <v>6154</v>
      </c>
      <c r="B621">
        <v>25093607</v>
      </c>
      <c r="C621">
        <v>35000000</v>
      </c>
      <c r="D621">
        <f>B621-C621</f>
        <v>-9906393</v>
      </c>
    </row>
    <row r="622" spans="1:4" x14ac:dyDescent="0.25">
      <c r="A622" t="s">
        <v>6155</v>
      </c>
      <c r="B622">
        <v>18990542</v>
      </c>
      <c r="C622">
        <v>70000000</v>
      </c>
      <c r="D622">
        <f>B622-C622</f>
        <v>-51009458</v>
      </c>
    </row>
    <row r="623" spans="1:4" x14ac:dyDescent="0.25">
      <c r="A623" t="s">
        <v>6156</v>
      </c>
      <c r="B623">
        <v>14294842</v>
      </c>
      <c r="C623">
        <v>70000000</v>
      </c>
      <c r="D623">
        <f>B623-C623</f>
        <v>-55705158</v>
      </c>
    </row>
    <row r="624" spans="1:4" x14ac:dyDescent="0.25">
      <c r="A624" t="s">
        <v>6157</v>
      </c>
      <c r="B624">
        <v>19819494</v>
      </c>
      <c r="C624">
        <v>70000000</v>
      </c>
      <c r="D624">
        <f>B624-C624</f>
        <v>-50180506</v>
      </c>
    </row>
    <row r="625" spans="1:4" x14ac:dyDescent="0.25">
      <c r="A625" t="s">
        <v>6158</v>
      </c>
      <c r="B625">
        <v>13596911</v>
      </c>
      <c r="C625">
        <v>70000000</v>
      </c>
      <c r="D625">
        <f>B625-C625</f>
        <v>-56403089</v>
      </c>
    </row>
    <row r="626" spans="1:4" x14ac:dyDescent="0.25">
      <c r="A626" t="s">
        <v>6159</v>
      </c>
      <c r="B626">
        <v>8460990</v>
      </c>
      <c r="C626">
        <v>70000000</v>
      </c>
      <c r="D626">
        <f>B626-C626</f>
        <v>-61539010</v>
      </c>
    </row>
    <row r="627" spans="1:4" x14ac:dyDescent="0.25">
      <c r="A627" t="s">
        <v>6160</v>
      </c>
      <c r="B627">
        <v>7097125</v>
      </c>
      <c r="C627">
        <v>70000000</v>
      </c>
      <c r="D627">
        <f>B627-C627</f>
        <v>-62902875</v>
      </c>
    </row>
    <row r="628" spans="1:4" x14ac:dyDescent="0.25">
      <c r="A628" t="s">
        <v>6161</v>
      </c>
      <c r="B628">
        <v>37760080</v>
      </c>
      <c r="C628">
        <v>70000000</v>
      </c>
      <c r="D628">
        <f>B628-C628</f>
        <v>-32239920</v>
      </c>
    </row>
    <row r="629" spans="1:4" x14ac:dyDescent="0.25">
      <c r="A629" t="s">
        <v>6162</v>
      </c>
      <c r="B629">
        <v>5851188</v>
      </c>
      <c r="C629">
        <v>70000000</v>
      </c>
      <c r="D629">
        <f>B629-C629</f>
        <v>-64148812</v>
      </c>
    </row>
    <row r="630" spans="1:4" x14ac:dyDescent="0.25">
      <c r="A630" t="s">
        <v>6163</v>
      </c>
      <c r="B630">
        <v>25121291</v>
      </c>
      <c r="C630">
        <v>50000000</v>
      </c>
      <c r="D630">
        <f>B630-C630</f>
        <v>-24878709</v>
      </c>
    </row>
    <row r="631" spans="1:4" x14ac:dyDescent="0.25">
      <c r="A631" t="s">
        <v>6164</v>
      </c>
      <c r="B631">
        <v>18821279</v>
      </c>
      <c r="C631">
        <v>70000000</v>
      </c>
      <c r="D631">
        <f>B631-C631</f>
        <v>-51178721</v>
      </c>
    </row>
    <row r="632" spans="1:4" x14ac:dyDescent="0.25">
      <c r="A632" t="s">
        <v>6165</v>
      </c>
      <c r="B632">
        <v>118471320</v>
      </c>
      <c r="C632">
        <v>68000000</v>
      </c>
      <c r="D632">
        <f>B632-C632</f>
        <v>50471320</v>
      </c>
    </row>
    <row r="633" spans="1:4" x14ac:dyDescent="0.25">
      <c r="A633" t="s">
        <v>6166</v>
      </c>
      <c r="B633">
        <v>300523113</v>
      </c>
      <c r="C633">
        <v>68000000</v>
      </c>
      <c r="D633">
        <f>B633-C633</f>
        <v>232523113</v>
      </c>
    </row>
    <row r="634" spans="1:4" x14ac:dyDescent="0.25">
      <c r="A634" t="s">
        <v>6167</v>
      </c>
      <c r="B634">
        <v>71069884</v>
      </c>
      <c r="C634">
        <v>68000000</v>
      </c>
      <c r="D634">
        <f>B634-C634</f>
        <v>3069884</v>
      </c>
    </row>
    <row r="635" spans="1:4" x14ac:dyDescent="0.25">
      <c r="A635" t="s">
        <v>6168</v>
      </c>
      <c r="B635">
        <v>251501645</v>
      </c>
      <c r="C635">
        <v>69000000</v>
      </c>
      <c r="D635">
        <f>B635-C635</f>
        <v>182501645</v>
      </c>
    </row>
    <row r="636" spans="1:4" x14ac:dyDescent="0.25">
      <c r="A636" t="s">
        <v>6169</v>
      </c>
      <c r="B636">
        <v>35324232</v>
      </c>
      <c r="C636">
        <v>68000000</v>
      </c>
      <c r="D636">
        <f>B636-C636</f>
        <v>-32675768</v>
      </c>
    </row>
    <row r="637" spans="1:4" x14ac:dyDescent="0.25">
      <c r="A637" t="s">
        <v>6170</v>
      </c>
      <c r="B637">
        <v>81257500</v>
      </c>
      <c r="C637">
        <v>68000000</v>
      </c>
      <c r="D637">
        <f>B637-C637</f>
        <v>13257500</v>
      </c>
    </row>
    <row r="638" spans="1:4" x14ac:dyDescent="0.25">
      <c r="A638" t="s">
        <v>6171</v>
      </c>
      <c r="B638">
        <v>617840</v>
      </c>
      <c r="C638">
        <v>70000000</v>
      </c>
      <c r="D638">
        <f>B638-C638</f>
        <v>-69382160</v>
      </c>
    </row>
    <row r="639" spans="1:4" x14ac:dyDescent="0.25">
      <c r="A639" t="s">
        <v>6172</v>
      </c>
      <c r="B639">
        <v>29655590</v>
      </c>
      <c r="C639">
        <v>65000000</v>
      </c>
      <c r="D639">
        <f>B639-C639</f>
        <v>-35344410</v>
      </c>
    </row>
    <row r="640" spans="1:4" x14ac:dyDescent="0.25">
      <c r="A640" t="s">
        <v>6173</v>
      </c>
      <c r="B640">
        <v>45045037</v>
      </c>
      <c r="C640">
        <v>36000000</v>
      </c>
      <c r="D640">
        <f>B640-C640</f>
        <v>9045037</v>
      </c>
    </row>
    <row r="641" spans="1:4" x14ac:dyDescent="0.25">
      <c r="A641" t="s">
        <v>6174</v>
      </c>
      <c r="B641">
        <v>28965197</v>
      </c>
      <c r="C641">
        <v>68000000</v>
      </c>
      <c r="D641">
        <f>B641-C641</f>
        <v>-39034803</v>
      </c>
    </row>
    <row r="642" spans="1:4" x14ac:dyDescent="0.25">
      <c r="A642" t="s">
        <v>6175</v>
      </c>
      <c r="B642">
        <v>27550735</v>
      </c>
      <c r="D642">
        <f>B642-C642</f>
        <v>27550735</v>
      </c>
    </row>
    <row r="643" spans="1:4" x14ac:dyDescent="0.25">
      <c r="A643" t="s">
        <v>6176</v>
      </c>
      <c r="B643">
        <v>39380442</v>
      </c>
      <c r="C643">
        <v>70000000</v>
      </c>
      <c r="D643">
        <f>B643-C643</f>
        <v>-30619558</v>
      </c>
    </row>
    <row r="644" spans="1:4" x14ac:dyDescent="0.25">
      <c r="A644" t="s">
        <v>6177</v>
      </c>
      <c r="B644">
        <v>72980108</v>
      </c>
      <c r="D644">
        <f>B644-C644</f>
        <v>72980108</v>
      </c>
    </row>
    <row r="645" spans="1:4" x14ac:dyDescent="0.25">
      <c r="A645" t="s">
        <v>6178</v>
      </c>
      <c r="B645">
        <v>37516013</v>
      </c>
      <c r="C645">
        <v>69000000</v>
      </c>
      <c r="D645">
        <f>B645-C645</f>
        <v>-31483987</v>
      </c>
    </row>
    <row r="646" spans="1:4" x14ac:dyDescent="0.25">
      <c r="A646" t="s">
        <v>6179</v>
      </c>
      <c r="B646">
        <v>87704396</v>
      </c>
      <c r="C646">
        <v>66000000</v>
      </c>
      <c r="D646">
        <f>B646-C646</f>
        <v>21704396</v>
      </c>
    </row>
    <row r="647" spans="1:4" x14ac:dyDescent="0.25">
      <c r="A647" t="s">
        <v>6180</v>
      </c>
      <c r="D647">
        <f>B647-C647</f>
        <v>0</v>
      </c>
    </row>
    <row r="648" spans="1:4" x14ac:dyDescent="0.25">
      <c r="A648" t="s">
        <v>6181</v>
      </c>
      <c r="B648">
        <v>83892374</v>
      </c>
      <c r="C648">
        <v>66000000</v>
      </c>
      <c r="D648">
        <f>B648-C648</f>
        <v>17892374</v>
      </c>
    </row>
    <row r="649" spans="1:4" x14ac:dyDescent="0.25">
      <c r="A649" t="s">
        <v>6182</v>
      </c>
      <c r="B649">
        <v>5932060</v>
      </c>
      <c r="C649">
        <v>35000000</v>
      </c>
      <c r="D649">
        <f>B649-C649</f>
        <v>-29067940</v>
      </c>
    </row>
    <row r="650" spans="1:4" x14ac:dyDescent="0.25">
      <c r="A650" t="s">
        <v>6183</v>
      </c>
      <c r="B650">
        <v>216119491</v>
      </c>
      <c r="C650">
        <v>70000000</v>
      </c>
      <c r="D650">
        <f>B650-C650</f>
        <v>146119491</v>
      </c>
    </row>
    <row r="651" spans="1:4" x14ac:dyDescent="0.25">
      <c r="A651" t="s">
        <v>6184</v>
      </c>
      <c r="B651">
        <v>43568507</v>
      </c>
      <c r="C651">
        <v>66000000</v>
      </c>
      <c r="D651">
        <f>B651-C651</f>
        <v>-22431493</v>
      </c>
    </row>
    <row r="652" spans="1:4" x14ac:dyDescent="0.25">
      <c r="A652" t="s">
        <v>6185</v>
      </c>
      <c r="B652">
        <v>182805123</v>
      </c>
      <c r="C652">
        <v>70000000</v>
      </c>
      <c r="D652">
        <f>B652-C652</f>
        <v>112805123</v>
      </c>
    </row>
    <row r="653" spans="1:4" x14ac:dyDescent="0.25">
      <c r="A653" t="s">
        <v>6186</v>
      </c>
      <c r="B653">
        <v>176387405</v>
      </c>
      <c r="C653">
        <v>59000000</v>
      </c>
      <c r="D653">
        <f>B653-C653</f>
        <v>117387405</v>
      </c>
    </row>
    <row r="654" spans="1:4" x14ac:dyDescent="0.25">
      <c r="A654" t="s">
        <v>6187</v>
      </c>
      <c r="B654">
        <v>33685268</v>
      </c>
      <c r="C654">
        <v>68000000</v>
      </c>
      <c r="D654">
        <f>B654-C654</f>
        <v>-34314732</v>
      </c>
    </row>
    <row r="655" spans="1:4" x14ac:dyDescent="0.25">
      <c r="A655" t="s">
        <v>6188</v>
      </c>
      <c r="B655">
        <v>182204440</v>
      </c>
      <c r="C655">
        <v>65000000</v>
      </c>
      <c r="D655">
        <f>B655-C655</f>
        <v>117204440</v>
      </c>
    </row>
    <row r="656" spans="1:4" x14ac:dyDescent="0.25">
      <c r="A656" t="s">
        <v>6189</v>
      </c>
      <c r="B656">
        <v>171383253</v>
      </c>
      <c r="C656">
        <v>63000000</v>
      </c>
      <c r="D656">
        <f>B656-C656</f>
        <v>108383253</v>
      </c>
    </row>
    <row r="657" spans="1:4" x14ac:dyDescent="0.25">
      <c r="A657" t="s">
        <v>6190</v>
      </c>
      <c r="B657">
        <v>172071312</v>
      </c>
      <c r="C657">
        <v>62000000</v>
      </c>
      <c r="D657">
        <f>B657-C657</f>
        <v>110071312</v>
      </c>
    </row>
    <row r="658" spans="1:4" x14ac:dyDescent="0.25">
      <c r="A658" t="s">
        <v>5753</v>
      </c>
      <c r="B658">
        <v>119412921</v>
      </c>
      <c r="C658">
        <v>65000000</v>
      </c>
      <c r="D658">
        <f>B658-C658</f>
        <v>54412921</v>
      </c>
    </row>
    <row r="659" spans="1:4" x14ac:dyDescent="0.25">
      <c r="A659" t="s">
        <v>6191</v>
      </c>
      <c r="B659">
        <v>139225854</v>
      </c>
      <c r="C659">
        <v>60000000</v>
      </c>
      <c r="D659">
        <f>B659-C659</f>
        <v>79225854</v>
      </c>
    </row>
    <row r="660" spans="1:4" x14ac:dyDescent="0.25">
      <c r="A660" t="s">
        <v>6192</v>
      </c>
      <c r="B660">
        <v>148775460</v>
      </c>
      <c r="C660">
        <v>61000000</v>
      </c>
      <c r="D660">
        <f>B660-C660</f>
        <v>87775460</v>
      </c>
    </row>
    <row r="661" spans="1:4" x14ac:dyDescent="0.25">
      <c r="A661" t="s">
        <v>6193</v>
      </c>
      <c r="B661">
        <v>115731542</v>
      </c>
      <c r="C661">
        <v>65000000</v>
      </c>
      <c r="D661">
        <f>B661-C661</f>
        <v>50731542</v>
      </c>
    </row>
    <row r="662" spans="1:4" x14ac:dyDescent="0.25">
      <c r="A662" t="s">
        <v>6194</v>
      </c>
      <c r="B662">
        <v>100468793</v>
      </c>
      <c r="C662">
        <v>65000000</v>
      </c>
      <c r="D662">
        <f>B662-C662</f>
        <v>35468793</v>
      </c>
    </row>
    <row r="663" spans="1:4" x14ac:dyDescent="0.25">
      <c r="A663" t="s">
        <v>6195</v>
      </c>
      <c r="B663">
        <v>93771072</v>
      </c>
      <c r="C663">
        <v>65000000</v>
      </c>
      <c r="D663">
        <f>B663-C663</f>
        <v>28771072</v>
      </c>
    </row>
    <row r="664" spans="1:4" x14ac:dyDescent="0.25">
      <c r="A664" t="s">
        <v>6196</v>
      </c>
      <c r="B664">
        <v>100448498</v>
      </c>
      <c r="C664">
        <v>65000000</v>
      </c>
      <c r="D664">
        <f>B664-C664</f>
        <v>35448498</v>
      </c>
    </row>
    <row r="665" spans="1:4" x14ac:dyDescent="0.25">
      <c r="A665" t="s">
        <v>6197</v>
      </c>
      <c r="B665">
        <v>115603980</v>
      </c>
      <c r="C665">
        <v>65000000</v>
      </c>
      <c r="D665">
        <f>B665-C665</f>
        <v>50603980</v>
      </c>
    </row>
    <row r="666" spans="1:4" x14ac:dyDescent="0.25">
      <c r="A666" t="s">
        <v>6198</v>
      </c>
      <c r="B666">
        <v>90454043</v>
      </c>
      <c r="C666">
        <v>65000000</v>
      </c>
      <c r="D666">
        <f>B666-C666</f>
        <v>25454043</v>
      </c>
    </row>
    <row r="667" spans="1:4" x14ac:dyDescent="0.25">
      <c r="A667" t="s">
        <v>6199</v>
      </c>
      <c r="B667">
        <v>84049211</v>
      </c>
      <c r="C667">
        <v>70000000</v>
      </c>
      <c r="D667">
        <f>B667-C667</f>
        <v>14049211</v>
      </c>
    </row>
    <row r="668" spans="1:4" x14ac:dyDescent="0.25">
      <c r="A668" t="s">
        <v>6200</v>
      </c>
      <c r="B668">
        <v>70450000</v>
      </c>
      <c r="C668">
        <v>50000000</v>
      </c>
      <c r="D668">
        <f>B668-C668</f>
        <v>20450000</v>
      </c>
    </row>
    <row r="669" spans="1:4" x14ac:dyDescent="0.25">
      <c r="A669" t="s">
        <v>6201</v>
      </c>
      <c r="B669">
        <v>69688384</v>
      </c>
      <c r="C669">
        <v>60000000</v>
      </c>
      <c r="D669">
        <f>B669-C669</f>
        <v>9688384</v>
      </c>
    </row>
    <row r="670" spans="1:4" x14ac:dyDescent="0.25">
      <c r="A670" t="s">
        <v>6202</v>
      </c>
      <c r="B670">
        <v>70236496</v>
      </c>
      <c r="C670">
        <v>63000000</v>
      </c>
      <c r="D670">
        <f>B670-C670</f>
        <v>7236496</v>
      </c>
    </row>
    <row r="671" spans="1:4" x14ac:dyDescent="0.25">
      <c r="A671" t="s">
        <v>6203</v>
      </c>
      <c r="B671">
        <v>63695760</v>
      </c>
      <c r="C671">
        <v>65000000</v>
      </c>
      <c r="D671">
        <f>B671-C671</f>
        <v>-1304240</v>
      </c>
    </row>
    <row r="672" spans="1:4" x14ac:dyDescent="0.25">
      <c r="A672" t="s">
        <v>6204</v>
      </c>
      <c r="B672">
        <v>59617068</v>
      </c>
      <c r="C672">
        <v>65000000</v>
      </c>
      <c r="D672">
        <f>B672-C672</f>
        <v>-5382932</v>
      </c>
    </row>
    <row r="673" spans="1:4" x14ac:dyDescent="0.25">
      <c r="A673" t="s">
        <v>6205</v>
      </c>
      <c r="B673">
        <v>55637680</v>
      </c>
      <c r="C673">
        <v>65000000</v>
      </c>
      <c r="D673">
        <f>B673-C673</f>
        <v>-9362320</v>
      </c>
    </row>
    <row r="674" spans="1:4" x14ac:dyDescent="0.25">
      <c r="A674" t="s">
        <v>6206</v>
      </c>
      <c r="B674">
        <v>85911262</v>
      </c>
      <c r="C674">
        <v>65000000</v>
      </c>
      <c r="D674">
        <f>B674-C674</f>
        <v>20911262</v>
      </c>
    </row>
    <row r="675" spans="1:4" x14ac:dyDescent="0.25">
      <c r="A675" t="s">
        <v>6207</v>
      </c>
      <c r="B675">
        <v>53846915</v>
      </c>
      <c r="C675">
        <v>50100000</v>
      </c>
      <c r="D675">
        <f>B675-C675</f>
        <v>3746915</v>
      </c>
    </row>
    <row r="676" spans="1:4" x14ac:dyDescent="0.25">
      <c r="A676" t="s">
        <v>6208</v>
      </c>
      <c r="B676">
        <v>54758461</v>
      </c>
      <c r="C676">
        <v>65000000</v>
      </c>
      <c r="D676">
        <f>B676-C676</f>
        <v>-10241539</v>
      </c>
    </row>
    <row r="677" spans="1:4" x14ac:dyDescent="0.25">
      <c r="A677" t="s">
        <v>6209</v>
      </c>
      <c r="B677">
        <v>52397389</v>
      </c>
      <c r="C677">
        <v>65000000</v>
      </c>
      <c r="D677">
        <f>B677-C677</f>
        <v>-12602611</v>
      </c>
    </row>
    <row r="678" spans="1:4" x14ac:dyDescent="0.25">
      <c r="A678" t="s">
        <v>6210</v>
      </c>
      <c r="C678">
        <v>16900000</v>
      </c>
      <c r="D678">
        <f>B678-C678</f>
        <v>-16900000</v>
      </c>
    </row>
    <row r="679" spans="1:4" x14ac:dyDescent="0.25">
      <c r="A679" t="s">
        <v>6211</v>
      </c>
      <c r="B679">
        <v>38966057</v>
      </c>
      <c r="C679">
        <v>65000000</v>
      </c>
      <c r="D679">
        <f>B679-C679</f>
        <v>-26033943</v>
      </c>
    </row>
    <row r="680" spans="1:4" x14ac:dyDescent="0.25">
      <c r="A680" t="s">
        <v>6212</v>
      </c>
      <c r="B680">
        <v>42345531</v>
      </c>
      <c r="C680">
        <v>65000000</v>
      </c>
      <c r="D680">
        <f>B680-C680</f>
        <v>-22654469</v>
      </c>
    </row>
    <row r="681" spans="1:4" x14ac:dyDescent="0.25">
      <c r="A681" t="s">
        <v>6213</v>
      </c>
      <c r="B681">
        <v>36064910</v>
      </c>
      <c r="C681">
        <v>45000000</v>
      </c>
      <c r="D681">
        <f>B681-C681</f>
        <v>-8935090</v>
      </c>
    </row>
    <row r="682" spans="1:4" x14ac:dyDescent="0.25">
      <c r="A682" t="s">
        <v>6214</v>
      </c>
      <c r="B682">
        <v>33328051</v>
      </c>
      <c r="C682">
        <v>65000000</v>
      </c>
      <c r="D682">
        <f>B682-C682</f>
        <v>-31671949</v>
      </c>
    </row>
    <row r="683" spans="1:4" x14ac:dyDescent="0.25">
      <c r="A683" t="s">
        <v>6215</v>
      </c>
      <c r="B683">
        <v>32598931</v>
      </c>
      <c r="C683">
        <v>65000000</v>
      </c>
      <c r="D683">
        <f>B683-C683</f>
        <v>-32401069</v>
      </c>
    </row>
    <row r="684" spans="1:4" x14ac:dyDescent="0.25">
      <c r="A684" t="s">
        <v>6216</v>
      </c>
      <c r="B684">
        <v>28045540</v>
      </c>
      <c r="C684">
        <v>65000000</v>
      </c>
      <c r="D684">
        <f>B684-C684</f>
        <v>-36954460</v>
      </c>
    </row>
    <row r="685" spans="1:4" x14ac:dyDescent="0.25">
      <c r="A685" t="s">
        <v>6217</v>
      </c>
      <c r="B685">
        <v>37023395</v>
      </c>
      <c r="C685">
        <v>63000000</v>
      </c>
      <c r="D685">
        <f>B685-C685</f>
        <v>-25976605</v>
      </c>
    </row>
    <row r="686" spans="1:4" x14ac:dyDescent="0.25">
      <c r="A686" t="s">
        <v>6218</v>
      </c>
      <c r="B686">
        <v>43532294</v>
      </c>
      <c r="C686">
        <v>65000000</v>
      </c>
      <c r="D686">
        <f>B686-C686</f>
        <v>-21467706</v>
      </c>
    </row>
    <row r="687" spans="1:4" x14ac:dyDescent="0.25">
      <c r="A687" t="s">
        <v>6219</v>
      </c>
      <c r="D687">
        <f>B687-C687</f>
        <v>0</v>
      </c>
    </row>
    <row r="688" spans="1:4" x14ac:dyDescent="0.25">
      <c r="A688" t="s">
        <v>6220</v>
      </c>
      <c r="B688">
        <v>17218080</v>
      </c>
      <c r="C688">
        <v>70000000</v>
      </c>
      <c r="D688">
        <f>B688-C688</f>
        <v>-52781920</v>
      </c>
    </row>
    <row r="689" spans="1:4" x14ac:dyDescent="0.25">
      <c r="A689" t="s">
        <v>6221</v>
      </c>
      <c r="B689">
        <v>10014234</v>
      </c>
      <c r="C689">
        <v>65000000</v>
      </c>
      <c r="D689">
        <f>B689-C689</f>
        <v>-54985766</v>
      </c>
    </row>
    <row r="690" spans="1:4" x14ac:dyDescent="0.25">
      <c r="A690" t="s">
        <v>6222</v>
      </c>
      <c r="B690">
        <v>19059018</v>
      </c>
      <c r="C690">
        <v>65000000</v>
      </c>
      <c r="D690">
        <f>B690-C690</f>
        <v>-45940982</v>
      </c>
    </row>
    <row r="691" spans="1:4" x14ac:dyDescent="0.25">
      <c r="A691" t="s">
        <v>6223</v>
      </c>
      <c r="B691">
        <v>1987287</v>
      </c>
      <c r="C691">
        <v>50000000</v>
      </c>
      <c r="D691">
        <f>B691-C691</f>
        <v>-48012713</v>
      </c>
    </row>
    <row r="692" spans="1:4" x14ac:dyDescent="0.25">
      <c r="A692" t="s">
        <v>6224</v>
      </c>
      <c r="B692">
        <v>24407944</v>
      </c>
      <c r="C692">
        <v>43000000</v>
      </c>
      <c r="D692">
        <f>B692-C692</f>
        <v>-18592056</v>
      </c>
    </row>
    <row r="693" spans="1:4" x14ac:dyDescent="0.25">
      <c r="A693" t="s">
        <v>6225</v>
      </c>
      <c r="B693">
        <v>13750556</v>
      </c>
      <c r="C693">
        <v>65000000</v>
      </c>
      <c r="D693">
        <f>B693-C693</f>
        <v>-51249444</v>
      </c>
    </row>
    <row r="694" spans="1:4" x14ac:dyDescent="0.25">
      <c r="A694" t="s">
        <v>6226</v>
      </c>
      <c r="B694">
        <v>31054924</v>
      </c>
      <c r="C694">
        <v>64000000</v>
      </c>
      <c r="D694">
        <f>B694-C694</f>
        <v>-32945076</v>
      </c>
    </row>
    <row r="695" spans="1:4" x14ac:dyDescent="0.25">
      <c r="A695" t="s">
        <v>6227</v>
      </c>
      <c r="B695">
        <v>43247140</v>
      </c>
      <c r="C695">
        <v>55000000</v>
      </c>
      <c r="D695">
        <f>B695-C695</f>
        <v>-11752860</v>
      </c>
    </row>
    <row r="696" spans="1:4" x14ac:dyDescent="0.25">
      <c r="A696" t="s">
        <v>6228</v>
      </c>
      <c r="B696">
        <v>2208939</v>
      </c>
      <c r="C696">
        <v>50000000</v>
      </c>
      <c r="D696">
        <f>B696-C696</f>
        <v>-47791061</v>
      </c>
    </row>
    <row r="697" spans="1:4" x14ac:dyDescent="0.25">
      <c r="A697" t="s">
        <v>6229</v>
      </c>
      <c r="B697">
        <v>213079163</v>
      </c>
      <c r="C697">
        <v>63000000</v>
      </c>
      <c r="D697">
        <f>B697-C697</f>
        <v>150079163</v>
      </c>
    </row>
    <row r="698" spans="1:4" x14ac:dyDescent="0.25">
      <c r="A698" t="s">
        <v>6230</v>
      </c>
      <c r="B698">
        <v>19548064</v>
      </c>
      <c r="C698">
        <v>65000000</v>
      </c>
      <c r="D698">
        <f>B698-C698</f>
        <v>-45451936</v>
      </c>
    </row>
    <row r="699" spans="1:4" x14ac:dyDescent="0.25">
      <c r="A699" t="s">
        <v>6231</v>
      </c>
      <c r="B699">
        <v>356784000</v>
      </c>
      <c r="C699">
        <v>63000000</v>
      </c>
      <c r="D699">
        <f>B699-C699</f>
        <v>293784000</v>
      </c>
    </row>
    <row r="700" spans="1:4" x14ac:dyDescent="0.25">
      <c r="A700" t="s">
        <v>6232</v>
      </c>
      <c r="B700">
        <v>25052000</v>
      </c>
      <c r="C700">
        <v>63000000</v>
      </c>
      <c r="D700">
        <f>B700-C700</f>
        <v>-37948000</v>
      </c>
    </row>
    <row r="701" spans="1:4" x14ac:dyDescent="0.25">
      <c r="A701" t="s">
        <v>6233</v>
      </c>
      <c r="B701">
        <v>122012710</v>
      </c>
      <c r="C701">
        <v>62000000</v>
      </c>
      <c r="D701">
        <f>B701-C701</f>
        <v>60012710</v>
      </c>
    </row>
    <row r="702" spans="1:4" x14ac:dyDescent="0.25">
      <c r="A702" t="s">
        <v>6234</v>
      </c>
      <c r="B702">
        <v>72413</v>
      </c>
      <c r="C702">
        <v>65000000</v>
      </c>
      <c r="D702">
        <f>B702-C702</f>
        <v>-64927587</v>
      </c>
    </row>
    <row r="703" spans="1:4" x14ac:dyDescent="0.25">
      <c r="A703" t="s">
        <v>6235</v>
      </c>
      <c r="B703">
        <v>58255287</v>
      </c>
      <c r="C703">
        <v>64000000</v>
      </c>
      <c r="D703">
        <f>B703-C703</f>
        <v>-5744713</v>
      </c>
    </row>
    <row r="704" spans="1:4" x14ac:dyDescent="0.25">
      <c r="A704" t="s">
        <v>6236</v>
      </c>
      <c r="B704">
        <v>77086030</v>
      </c>
      <c r="C704">
        <v>62000000</v>
      </c>
      <c r="D704">
        <f>B704-C704</f>
        <v>15086030</v>
      </c>
    </row>
    <row r="705" spans="1:4" x14ac:dyDescent="0.25">
      <c r="A705" t="s">
        <v>6237</v>
      </c>
      <c r="B705">
        <v>65000000</v>
      </c>
      <c r="C705">
        <v>62000000</v>
      </c>
      <c r="D705">
        <f>B705-C705</f>
        <v>3000000</v>
      </c>
    </row>
    <row r="706" spans="1:4" x14ac:dyDescent="0.25">
      <c r="A706" t="s">
        <v>6238</v>
      </c>
      <c r="B706">
        <v>32178777</v>
      </c>
      <c r="C706">
        <v>62000000</v>
      </c>
      <c r="D706">
        <f>B706-C706</f>
        <v>-29821223</v>
      </c>
    </row>
    <row r="707" spans="1:4" x14ac:dyDescent="0.25">
      <c r="A707" t="s">
        <v>6239</v>
      </c>
      <c r="B707">
        <v>15738632</v>
      </c>
      <c r="C707">
        <v>42000000</v>
      </c>
      <c r="D707">
        <f>B707-C707</f>
        <v>-26261368</v>
      </c>
    </row>
    <row r="708" spans="1:4" x14ac:dyDescent="0.25">
      <c r="A708" t="s">
        <v>6240</v>
      </c>
      <c r="B708">
        <v>54116191</v>
      </c>
      <c r="C708">
        <v>44000000</v>
      </c>
      <c r="D708">
        <f>B708-C708</f>
        <v>10116191</v>
      </c>
    </row>
    <row r="709" spans="1:4" x14ac:dyDescent="0.25">
      <c r="A709" t="s">
        <v>6241</v>
      </c>
      <c r="B709">
        <v>118153533</v>
      </c>
      <c r="C709">
        <v>61000000</v>
      </c>
      <c r="D709">
        <f>B709-C709</f>
        <v>57153533</v>
      </c>
    </row>
    <row r="710" spans="1:4" x14ac:dyDescent="0.25">
      <c r="A710" t="s">
        <v>6242</v>
      </c>
      <c r="B710">
        <v>108012170</v>
      </c>
      <c r="C710">
        <v>63000000</v>
      </c>
      <c r="D710">
        <f>B710-C710</f>
        <v>45012170</v>
      </c>
    </row>
    <row r="711" spans="1:4" x14ac:dyDescent="0.25">
      <c r="A711" t="s">
        <v>6243</v>
      </c>
      <c r="B711">
        <v>210592590</v>
      </c>
      <c r="C711">
        <v>65000000</v>
      </c>
      <c r="D711">
        <f>B711-C711</f>
        <v>145592590</v>
      </c>
    </row>
    <row r="712" spans="1:4" x14ac:dyDescent="0.25">
      <c r="A712" t="s">
        <v>6244</v>
      </c>
      <c r="B712">
        <v>279167575</v>
      </c>
      <c r="C712">
        <v>80000000</v>
      </c>
      <c r="D712">
        <f>B712-C712</f>
        <v>199167575</v>
      </c>
    </row>
    <row r="713" spans="1:4" x14ac:dyDescent="0.25">
      <c r="A713" t="s">
        <v>6245</v>
      </c>
      <c r="B713">
        <v>143151473</v>
      </c>
      <c r="C713">
        <v>60000000</v>
      </c>
      <c r="D713">
        <f>B713-C713</f>
        <v>83151473</v>
      </c>
    </row>
    <row r="714" spans="1:4" x14ac:dyDescent="0.25">
      <c r="A714" t="s">
        <v>6246</v>
      </c>
      <c r="B714">
        <v>136801374</v>
      </c>
      <c r="C714">
        <v>60000000</v>
      </c>
      <c r="D714">
        <f>B714-C714</f>
        <v>76801374</v>
      </c>
    </row>
    <row r="715" spans="1:4" x14ac:dyDescent="0.25">
      <c r="A715" t="s">
        <v>6247</v>
      </c>
      <c r="B715">
        <v>168213584</v>
      </c>
      <c r="D715">
        <f>B715-C715</f>
        <v>168213584</v>
      </c>
    </row>
    <row r="716" spans="1:4" x14ac:dyDescent="0.25">
      <c r="A716" t="s">
        <v>6248</v>
      </c>
      <c r="B716">
        <v>135381507</v>
      </c>
      <c r="C716">
        <v>150000000</v>
      </c>
      <c r="D716">
        <f>B716-C716</f>
        <v>-14618493</v>
      </c>
    </row>
    <row r="717" spans="1:4" x14ac:dyDescent="0.25">
      <c r="A717" t="s">
        <v>6249</v>
      </c>
      <c r="B717">
        <v>167735396</v>
      </c>
      <c r="C717">
        <v>61000000</v>
      </c>
      <c r="D717">
        <f>B717-C717</f>
        <v>106735396</v>
      </c>
    </row>
    <row r="718" spans="1:4" x14ac:dyDescent="0.25">
      <c r="A718" t="s">
        <v>6250</v>
      </c>
      <c r="B718">
        <v>121468960</v>
      </c>
      <c r="C718">
        <v>60000000</v>
      </c>
      <c r="D718">
        <f>B718-C718</f>
        <v>61468960</v>
      </c>
    </row>
    <row r="719" spans="1:4" x14ac:dyDescent="0.25">
      <c r="A719" t="s">
        <v>6251</v>
      </c>
      <c r="B719">
        <v>106635996</v>
      </c>
      <c r="C719">
        <v>58000000</v>
      </c>
      <c r="D719">
        <f>B719-C719</f>
        <v>48635996</v>
      </c>
    </row>
    <row r="720" spans="1:4" x14ac:dyDescent="0.25">
      <c r="A720" t="s">
        <v>6252</v>
      </c>
      <c r="B720">
        <v>102678089</v>
      </c>
      <c r="C720">
        <v>95000000</v>
      </c>
      <c r="D720">
        <f>B720-C720</f>
        <v>7678089</v>
      </c>
    </row>
    <row r="721" spans="1:4" x14ac:dyDescent="0.25">
      <c r="A721" t="s">
        <v>6253</v>
      </c>
      <c r="B721">
        <v>125603360</v>
      </c>
      <c r="C721">
        <v>60000000</v>
      </c>
      <c r="D721">
        <f>B721-C721</f>
        <v>65603360</v>
      </c>
    </row>
    <row r="722" spans="1:4" x14ac:dyDescent="0.25">
      <c r="A722" t="s">
        <v>6254</v>
      </c>
      <c r="B722">
        <v>101217900</v>
      </c>
      <c r="C722">
        <v>70000000</v>
      </c>
      <c r="D722">
        <f>B722-C722</f>
        <v>31217900</v>
      </c>
    </row>
    <row r="723" spans="1:4" x14ac:dyDescent="0.25">
      <c r="A723" t="s">
        <v>6255</v>
      </c>
      <c r="B723">
        <v>104148781</v>
      </c>
      <c r="C723">
        <v>60000000</v>
      </c>
      <c r="D723">
        <f>B723-C723</f>
        <v>44148781</v>
      </c>
    </row>
    <row r="724" spans="1:4" x14ac:dyDescent="0.25">
      <c r="A724" t="s">
        <v>6256</v>
      </c>
      <c r="B724">
        <v>75573300</v>
      </c>
      <c r="C724">
        <v>61000000</v>
      </c>
      <c r="D724">
        <f>B724-C724</f>
        <v>14573300</v>
      </c>
    </row>
    <row r="725" spans="1:4" x14ac:dyDescent="0.25">
      <c r="A725" t="s">
        <v>6257</v>
      </c>
      <c r="B725">
        <v>93375151</v>
      </c>
      <c r="C725">
        <v>60000000</v>
      </c>
      <c r="D725">
        <f>B725-C725</f>
        <v>33375151</v>
      </c>
    </row>
    <row r="726" spans="1:4" x14ac:dyDescent="0.25">
      <c r="A726" t="s">
        <v>6258</v>
      </c>
      <c r="B726">
        <v>106126012</v>
      </c>
      <c r="C726">
        <v>60000000</v>
      </c>
      <c r="D726">
        <f>B726-C726</f>
        <v>46126012</v>
      </c>
    </row>
    <row r="727" spans="1:4" x14ac:dyDescent="0.25">
      <c r="A727" t="s">
        <v>6259</v>
      </c>
      <c r="B727">
        <v>93307796</v>
      </c>
      <c r="C727">
        <v>60000000</v>
      </c>
      <c r="D727">
        <f>B727-C727</f>
        <v>33307796</v>
      </c>
    </row>
    <row r="728" spans="1:4" x14ac:dyDescent="0.25">
      <c r="A728" t="s">
        <v>6260</v>
      </c>
      <c r="B728">
        <v>90646554</v>
      </c>
      <c r="C728">
        <v>105000000</v>
      </c>
      <c r="D728">
        <f>B728-C728</f>
        <v>-14353446</v>
      </c>
    </row>
    <row r="729" spans="1:4" x14ac:dyDescent="0.25">
      <c r="A729" t="s">
        <v>6261</v>
      </c>
      <c r="B729">
        <v>109176215</v>
      </c>
      <c r="C729">
        <v>60000000</v>
      </c>
      <c r="D729">
        <f>B729-C729</f>
        <v>49176215</v>
      </c>
    </row>
    <row r="730" spans="1:4" x14ac:dyDescent="0.25">
      <c r="A730" t="s">
        <v>6262</v>
      </c>
      <c r="B730">
        <v>82670733</v>
      </c>
      <c r="C730">
        <v>60000000</v>
      </c>
      <c r="D730">
        <f>B730-C730</f>
        <v>22670733</v>
      </c>
    </row>
    <row r="731" spans="1:4" x14ac:dyDescent="0.25">
      <c r="A731" t="s">
        <v>6263</v>
      </c>
      <c r="B731">
        <v>82569532</v>
      </c>
      <c r="C731">
        <v>60000000</v>
      </c>
      <c r="D731">
        <f>B731-C731</f>
        <v>22569532</v>
      </c>
    </row>
    <row r="732" spans="1:4" x14ac:dyDescent="0.25">
      <c r="A732" t="s">
        <v>6264</v>
      </c>
      <c r="B732">
        <v>81687587</v>
      </c>
      <c r="C732">
        <v>61000000</v>
      </c>
      <c r="D732">
        <f>B732-C732</f>
        <v>20687587</v>
      </c>
    </row>
    <row r="733" spans="1:4" x14ac:dyDescent="0.25">
      <c r="A733" t="s">
        <v>6265</v>
      </c>
      <c r="B733">
        <v>80574010</v>
      </c>
      <c r="C733">
        <v>60000000</v>
      </c>
      <c r="D733">
        <f>B733-C733</f>
        <v>20574010</v>
      </c>
    </row>
    <row r="734" spans="1:4" x14ac:dyDescent="0.25">
      <c r="A734" t="s">
        <v>6266</v>
      </c>
      <c r="B734">
        <v>75764085</v>
      </c>
      <c r="C734">
        <v>60000000</v>
      </c>
      <c r="D734">
        <f>B734-C734</f>
        <v>15764085</v>
      </c>
    </row>
    <row r="735" spans="1:4" x14ac:dyDescent="0.25">
      <c r="A735" t="s">
        <v>6267</v>
      </c>
      <c r="B735">
        <v>90356857</v>
      </c>
      <c r="C735">
        <v>58000000</v>
      </c>
      <c r="D735">
        <f>B735-C735</f>
        <v>32356857</v>
      </c>
    </row>
    <row r="736" spans="1:4" x14ac:dyDescent="0.25">
      <c r="A736" t="s">
        <v>6268</v>
      </c>
      <c r="B736">
        <v>75530832</v>
      </c>
      <c r="C736">
        <v>55000000</v>
      </c>
      <c r="D736">
        <f>B736-C736</f>
        <v>20530832</v>
      </c>
    </row>
    <row r="737" spans="1:4" x14ac:dyDescent="0.25">
      <c r="A737" t="s">
        <v>6269</v>
      </c>
      <c r="B737">
        <v>75370763</v>
      </c>
      <c r="C737">
        <v>60000000</v>
      </c>
      <c r="D737">
        <f>B737-C737</f>
        <v>15370763</v>
      </c>
    </row>
    <row r="738" spans="1:4" x14ac:dyDescent="0.25">
      <c r="A738" t="s">
        <v>6270</v>
      </c>
      <c r="B738">
        <v>100003492</v>
      </c>
      <c r="C738">
        <v>65000000</v>
      </c>
      <c r="D738">
        <f>B738-C738</f>
        <v>35003492</v>
      </c>
    </row>
    <row r="739" spans="1:4" x14ac:dyDescent="0.25">
      <c r="A739" t="s">
        <v>6271</v>
      </c>
      <c r="B739">
        <v>90341670</v>
      </c>
      <c r="C739">
        <v>60000000</v>
      </c>
      <c r="D739">
        <f>B739-C739</f>
        <v>30341670</v>
      </c>
    </row>
    <row r="740" spans="1:4" x14ac:dyDescent="0.25">
      <c r="A740" t="s">
        <v>6272</v>
      </c>
      <c r="B740">
        <v>74540762</v>
      </c>
      <c r="C740">
        <v>55000000</v>
      </c>
      <c r="D740">
        <f>B740-C740</f>
        <v>19540762</v>
      </c>
    </row>
    <row r="741" spans="1:4" x14ac:dyDescent="0.25">
      <c r="A741" t="s">
        <v>6273</v>
      </c>
      <c r="B741">
        <v>80033643</v>
      </c>
      <c r="C741">
        <v>60000000</v>
      </c>
      <c r="D741">
        <f>B741-C741</f>
        <v>20033643</v>
      </c>
    </row>
    <row r="742" spans="1:4" x14ac:dyDescent="0.25">
      <c r="A742" t="s">
        <v>6274</v>
      </c>
      <c r="B742">
        <v>73648142</v>
      </c>
      <c r="C742">
        <v>60000000</v>
      </c>
      <c r="D742">
        <f>B742-C742</f>
        <v>13648142</v>
      </c>
    </row>
    <row r="743" spans="1:4" x14ac:dyDescent="0.25">
      <c r="A743" t="s">
        <v>6275</v>
      </c>
      <c r="B743">
        <v>71844424</v>
      </c>
      <c r="C743">
        <v>60000000</v>
      </c>
      <c r="D743">
        <f>B743-C743</f>
        <v>11844424</v>
      </c>
    </row>
    <row r="744" spans="1:4" x14ac:dyDescent="0.25">
      <c r="A744" t="s">
        <v>6276</v>
      </c>
      <c r="B744">
        <v>75638743</v>
      </c>
      <c r="C744">
        <v>60000000</v>
      </c>
      <c r="D744">
        <f>B744-C744</f>
        <v>15638743</v>
      </c>
    </row>
    <row r="745" spans="1:4" x14ac:dyDescent="0.25">
      <c r="A745" t="s">
        <v>6277</v>
      </c>
      <c r="B745">
        <v>66734992</v>
      </c>
      <c r="C745">
        <v>60000000</v>
      </c>
      <c r="D745">
        <f>B745-C745</f>
        <v>6734992</v>
      </c>
    </row>
    <row r="746" spans="1:4" x14ac:dyDescent="0.25">
      <c r="A746" t="s">
        <v>6278</v>
      </c>
      <c r="B746">
        <v>75280058</v>
      </c>
      <c r="C746">
        <v>60000000</v>
      </c>
      <c r="D746">
        <f>B746-C746</f>
        <v>15280058</v>
      </c>
    </row>
    <row r="747" spans="1:4" x14ac:dyDescent="0.25">
      <c r="A747" t="s">
        <v>6279</v>
      </c>
      <c r="B747">
        <v>64505912</v>
      </c>
      <c r="C747">
        <v>48000000</v>
      </c>
      <c r="D747">
        <f>B747-C747</f>
        <v>16505912</v>
      </c>
    </row>
    <row r="748" spans="1:4" x14ac:dyDescent="0.25">
      <c r="A748" t="s">
        <v>6280</v>
      </c>
      <c r="B748">
        <v>77862546</v>
      </c>
      <c r="C748">
        <v>70000000</v>
      </c>
      <c r="D748">
        <f>B748-C748</f>
        <v>7862546</v>
      </c>
    </row>
    <row r="749" spans="1:4" x14ac:dyDescent="0.25">
      <c r="A749" t="s">
        <v>6281</v>
      </c>
      <c r="B749">
        <v>61112916</v>
      </c>
      <c r="C749">
        <v>50000000</v>
      </c>
      <c r="D749">
        <f>B749-C749</f>
        <v>11112916</v>
      </c>
    </row>
    <row r="750" spans="1:4" x14ac:dyDescent="0.25">
      <c r="A750" t="s">
        <v>6282</v>
      </c>
      <c r="B750">
        <v>88200225</v>
      </c>
      <c r="C750">
        <v>60000000</v>
      </c>
      <c r="D750">
        <f>B750-C750</f>
        <v>28200225</v>
      </c>
    </row>
    <row r="751" spans="1:4" x14ac:dyDescent="0.25">
      <c r="A751" t="s">
        <v>6283</v>
      </c>
      <c r="B751">
        <v>60573641</v>
      </c>
      <c r="C751">
        <v>60000000</v>
      </c>
      <c r="D751">
        <f>B751-C751</f>
        <v>573641</v>
      </c>
    </row>
    <row r="752" spans="1:4" x14ac:dyDescent="0.25">
      <c r="A752" t="s">
        <v>6284</v>
      </c>
      <c r="B752">
        <v>59035104</v>
      </c>
      <c r="C752">
        <v>66000000</v>
      </c>
      <c r="D752">
        <f>B752-C752</f>
        <v>-6964896</v>
      </c>
    </row>
    <row r="753" spans="1:4" x14ac:dyDescent="0.25">
      <c r="A753" t="s">
        <v>6285</v>
      </c>
      <c r="B753">
        <v>56702901</v>
      </c>
      <c r="C753">
        <v>60000000</v>
      </c>
      <c r="D753">
        <f>B753-C753</f>
        <v>-3297099</v>
      </c>
    </row>
    <row r="754" spans="1:4" x14ac:dyDescent="0.25">
      <c r="A754" t="s">
        <v>6286</v>
      </c>
      <c r="B754">
        <v>55994557</v>
      </c>
      <c r="C754">
        <v>60000000</v>
      </c>
      <c r="D754">
        <f>B754-C754</f>
        <v>-4005443</v>
      </c>
    </row>
    <row r="755" spans="1:4" x14ac:dyDescent="0.25">
      <c r="A755" t="s">
        <v>6287</v>
      </c>
      <c r="B755">
        <v>54910560</v>
      </c>
      <c r="C755">
        <v>60000000</v>
      </c>
      <c r="D755">
        <f>B755-C755</f>
        <v>-5089440</v>
      </c>
    </row>
    <row r="756" spans="1:4" x14ac:dyDescent="0.25">
      <c r="A756" t="s">
        <v>6288</v>
      </c>
      <c r="B756">
        <v>53789313</v>
      </c>
      <c r="C756">
        <v>60000000</v>
      </c>
      <c r="D756">
        <f>B756-C756</f>
        <v>-6210687</v>
      </c>
    </row>
    <row r="757" spans="1:4" x14ac:dyDescent="0.25">
      <c r="A757" t="s">
        <v>6289</v>
      </c>
      <c r="B757">
        <v>51045801</v>
      </c>
      <c r="C757">
        <v>60000000</v>
      </c>
      <c r="D757">
        <f>B757-C757</f>
        <v>-8954199</v>
      </c>
    </row>
    <row r="758" spans="1:4" x14ac:dyDescent="0.25">
      <c r="A758" t="s">
        <v>6290</v>
      </c>
      <c r="B758">
        <v>50818750</v>
      </c>
      <c r="C758">
        <v>60000000</v>
      </c>
      <c r="D758">
        <f>B758-C758</f>
        <v>-9181250</v>
      </c>
    </row>
    <row r="759" spans="1:4" x14ac:dyDescent="0.25">
      <c r="A759" t="s">
        <v>6291</v>
      </c>
      <c r="D759">
        <f>B759-C759</f>
        <v>0</v>
      </c>
    </row>
    <row r="760" spans="1:4" x14ac:dyDescent="0.25">
      <c r="A760" t="s">
        <v>6292</v>
      </c>
      <c r="B760">
        <v>50189179</v>
      </c>
      <c r="C760">
        <v>60000000</v>
      </c>
      <c r="D760">
        <f>B760-C760</f>
        <v>-9810821</v>
      </c>
    </row>
    <row r="761" spans="1:4" x14ac:dyDescent="0.25">
      <c r="A761" t="s">
        <v>6293</v>
      </c>
      <c r="B761">
        <v>50024083</v>
      </c>
      <c r="C761">
        <v>60000000</v>
      </c>
      <c r="D761">
        <f>B761-C761</f>
        <v>-9975917</v>
      </c>
    </row>
    <row r="762" spans="1:4" x14ac:dyDescent="0.25">
      <c r="A762" t="s">
        <v>6294</v>
      </c>
      <c r="B762">
        <v>50549107</v>
      </c>
      <c r="C762">
        <v>60000000</v>
      </c>
      <c r="D762">
        <f>B762-C762</f>
        <v>-9450893</v>
      </c>
    </row>
    <row r="763" spans="1:4" x14ac:dyDescent="0.25">
      <c r="A763" t="s">
        <v>6295</v>
      </c>
      <c r="B763">
        <v>56443482</v>
      </c>
      <c r="C763">
        <v>60000000</v>
      </c>
      <c r="D763">
        <f>B763-C763</f>
        <v>-3556518</v>
      </c>
    </row>
    <row r="764" spans="1:4" x14ac:dyDescent="0.25">
      <c r="A764" t="s">
        <v>6296</v>
      </c>
      <c r="B764">
        <v>62401264</v>
      </c>
      <c r="C764">
        <v>60000000</v>
      </c>
      <c r="D764">
        <f>B764-C764</f>
        <v>2401264</v>
      </c>
    </row>
    <row r="765" spans="1:4" x14ac:dyDescent="0.25">
      <c r="A765" t="s">
        <v>6297</v>
      </c>
      <c r="B765">
        <v>47748610</v>
      </c>
      <c r="C765">
        <v>75000000</v>
      </c>
      <c r="D765">
        <f>B765-C765</f>
        <v>-27251390</v>
      </c>
    </row>
    <row r="766" spans="1:4" x14ac:dyDescent="0.25">
      <c r="A766" t="s">
        <v>6298</v>
      </c>
      <c r="B766">
        <v>46975183</v>
      </c>
      <c r="C766">
        <v>61000000</v>
      </c>
      <c r="D766">
        <f>B766-C766</f>
        <v>-14024817</v>
      </c>
    </row>
    <row r="767" spans="1:4" x14ac:dyDescent="0.25">
      <c r="A767" t="s">
        <v>6299</v>
      </c>
      <c r="B767">
        <v>50807639</v>
      </c>
      <c r="C767">
        <v>60000000</v>
      </c>
      <c r="D767">
        <f>B767-C767</f>
        <v>-9192361</v>
      </c>
    </row>
    <row r="768" spans="1:4" x14ac:dyDescent="0.25">
      <c r="A768" t="s">
        <v>6300</v>
      </c>
      <c r="B768">
        <v>46611204</v>
      </c>
      <c r="C768">
        <v>48000000</v>
      </c>
      <c r="D768">
        <f>B768-C768</f>
        <v>-1388796</v>
      </c>
    </row>
    <row r="769" spans="1:4" x14ac:dyDescent="0.25">
      <c r="A769" t="s">
        <v>6301</v>
      </c>
      <c r="B769">
        <v>257756197</v>
      </c>
      <c r="C769">
        <v>60000000</v>
      </c>
      <c r="D769">
        <f>B769-C769</f>
        <v>197756197</v>
      </c>
    </row>
    <row r="770" spans="1:4" x14ac:dyDescent="0.25">
      <c r="A770" t="s">
        <v>6302</v>
      </c>
      <c r="B770">
        <v>48472213</v>
      </c>
      <c r="C770">
        <v>45000000</v>
      </c>
      <c r="D770">
        <f>B770-C770</f>
        <v>3472213</v>
      </c>
    </row>
    <row r="771" spans="1:4" x14ac:dyDescent="0.25">
      <c r="A771" t="s">
        <v>6303</v>
      </c>
      <c r="B771">
        <v>43060566</v>
      </c>
      <c r="C771">
        <v>60000000</v>
      </c>
      <c r="D771">
        <f>B771-C771</f>
        <v>-16939434</v>
      </c>
    </row>
    <row r="772" spans="1:4" x14ac:dyDescent="0.25">
      <c r="A772" t="s">
        <v>6304</v>
      </c>
      <c r="B772">
        <v>45996718</v>
      </c>
      <c r="C772">
        <v>60000000</v>
      </c>
      <c r="D772">
        <f>B772-C772</f>
        <v>-14003282</v>
      </c>
    </row>
    <row r="773" spans="1:4" x14ac:dyDescent="0.25">
      <c r="A773" t="s">
        <v>6305</v>
      </c>
      <c r="B773">
        <v>43337279</v>
      </c>
      <c r="C773">
        <v>60000000</v>
      </c>
      <c r="D773">
        <f>B773-C773</f>
        <v>-16662721</v>
      </c>
    </row>
    <row r="774" spans="1:4" x14ac:dyDescent="0.25">
      <c r="A774" t="s">
        <v>6306</v>
      </c>
      <c r="B774">
        <v>37479778</v>
      </c>
      <c r="C774">
        <v>60000000</v>
      </c>
      <c r="D774">
        <f>B774-C774</f>
        <v>-22520222</v>
      </c>
    </row>
    <row r="775" spans="1:4" x14ac:dyDescent="0.25">
      <c r="A775" t="s">
        <v>6307</v>
      </c>
      <c r="B775">
        <v>36965395</v>
      </c>
      <c r="D775">
        <f>B775-C775</f>
        <v>36965395</v>
      </c>
    </row>
    <row r="776" spans="1:4" x14ac:dyDescent="0.25">
      <c r="A776" t="s">
        <v>6308</v>
      </c>
      <c r="B776">
        <v>40559930</v>
      </c>
      <c r="C776">
        <v>60000000</v>
      </c>
      <c r="D776">
        <f>B776-C776</f>
        <v>-19440070</v>
      </c>
    </row>
    <row r="777" spans="1:4" x14ac:dyDescent="0.25">
      <c r="A777" t="s">
        <v>6309</v>
      </c>
      <c r="B777">
        <v>36830057</v>
      </c>
      <c r="C777">
        <v>65000000</v>
      </c>
      <c r="D777">
        <f>B777-C777</f>
        <v>-28169943</v>
      </c>
    </row>
    <row r="778" spans="1:4" x14ac:dyDescent="0.25">
      <c r="A778" t="s">
        <v>6310</v>
      </c>
      <c r="B778">
        <v>36279230</v>
      </c>
      <c r="C778">
        <v>60000000</v>
      </c>
      <c r="D778">
        <f>B778-C778</f>
        <v>-23720770</v>
      </c>
    </row>
    <row r="779" spans="1:4" x14ac:dyDescent="0.25">
      <c r="A779" t="s">
        <v>6311</v>
      </c>
      <c r="B779">
        <v>42194060</v>
      </c>
      <c r="C779">
        <v>70000000</v>
      </c>
      <c r="D779">
        <f>B779-C779</f>
        <v>-27805940</v>
      </c>
    </row>
    <row r="780" spans="1:4" x14ac:dyDescent="0.25">
      <c r="A780" t="s">
        <v>6312</v>
      </c>
      <c r="B780">
        <v>43119879</v>
      </c>
      <c r="C780">
        <v>60000000</v>
      </c>
      <c r="D780">
        <f>B780-C780</f>
        <v>-16880121</v>
      </c>
    </row>
    <row r="781" spans="1:4" x14ac:dyDescent="0.25">
      <c r="A781" t="s">
        <v>6313</v>
      </c>
      <c r="B781">
        <v>35096190</v>
      </c>
      <c r="C781">
        <v>60000000</v>
      </c>
      <c r="D781">
        <f>B781-C781</f>
        <v>-24903810</v>
      </c>
    </row>
    <row r="782" spans="1:4" x14ac:dyDescent="0.25">
      <c r="A782" t="s">
        <v>6314</v>
      </c>
      <c r="B782">
        <v>35754555</v>
      </c>
      <c r="D782">
        <f>B782-C782</f>
        <v>35754555</v>
      </c>
    </row>
    <row r="783" spans="1:4" x14ac:dyDescent="0.25">
      <c r="A783" t="s">
        <v>6315</v>
      </c>
      <c r="B783">
        <v>43290977</v>
      </c>
      <c r="C783">
        <v>80000000</v>
      </c>
      <c r="D783">
        <f>B783-C783</f>
        <v>-36709023</v>
      </c>
    </row>
    <row r="784" spans="1:4" x14ac:dyDescent="0.25">
      <c r="A784" t="s">
        <v>6316</v>
      </c>
      <c r="B784">
        <v>33927476</v>
      </c>
      <c r="C784">
        <v>40000000</v>
      </c>
      <c r="D784">
        <f>B784-C784</f>
        <v>-6072524</v>
      </c>
    </row>
    <row r="785" spans="1:4" x14ac:dyDescent="0.25">
      <c r="A785" t="s">
        <v>6317</v>
      </c>
      <c r="B785">
        <v>32122249</v>
      </c>
      <c r="C785">
        <v>60000000</v>
      </c>
      <c r="D785">
        <f>B785-C785</f>
        <v>-27877751</v>
      </c>
    </row>
    <row r="786" spans="1:4" x14ac:dyDescent="0.25">
      <c r="A786" t="s">
        <v>6318</v>
      </c>
      <c r="B786">
        <v>40076438</v>
      </c>
      <c r="C786">
        <v>60000000</v>
      </c>
      <c r="D786">
        <f>B786-C786</f>
        <v>-19923562</v>
      </c>
    </row>
    <row r="787" spans="1:4" x14ac:dyDescent="0.25">
      <c r="A787" t="s">
        <v>6319</v>
      </c>
      <c r="B787">
        <v>32940507</v>
      </c>
      <c r="C787">
        <v>60000000</v>
      </c>
      <c r="D787">
        <f>B787-C787</f>
        <v>-27059493</v>
      </c>
    </row>
    <row r="788" spans="1:4" x14ac:dyDescent="0.25">
      <c r="A788" t="s">
        <v>6320</v>
      </c>
      <c r="B788">
        <v>31670931</v>
      </c>
      <c r="C788">
        <v>60000000</v>
      </c>
      <c r="D788">
        <f>B788-C788</f>
        <v>-28329069</v>
      </c>
    </row>
    <row r="789" spans="1:4" x14ac:dyDescent="0.25">
      <c r="A789" t="s">
        <v>6321</v>
      </c>
      <c r="B789">
        <v>30695227</v>
      </c>
      <c r="C789">
        <v>60000000</v>
      </c>
      <c r="D789">
        <f>B789-C789</f>
        <v>-29304773</v>
      </c>
    </row>
    <row r="790" spans="1:4" x14ac:dyDescent="0.25">
      <c r="A790" t="s">
        <v>6322</v>
      </c>
      <c r="B790">
        <v>32522352</v>
      </c>
      <c r="C790">
        <v>60000000</v>
      </c>
      <c r="D790">
        <f>B790-C790</f>
        <v>-27477648</v>
      </c>
    </row>
    <row r="791" spans="1:4" x14ac:dyDescent="0.25">
      <c r="A791" t="s">
        <v>6323</v>
      </c>
      <c r="B791">
        <v>28424210</v>
      </c>
      <c r="D791">
        <f>B791-C791</f>
        <v>28424210</v>
      </c>
    </row>
    <row r="792" spans="1:4" x14ac:dyDescent="0.25">
      <c r="A792" t="s">
        <v>6324</v>
      </c>
      <c r="B792">
        <v>26082914</v>
      </c>
      <c r="C792">
        <v>87000000</v>
      </c>
      <c r="D792">
        <f>B792-C792</f>
        <v>-60917086</v>
      </c>
    </row>
    <row r="793" spans="1:4" x14ac:dyDescent="0.25">
      <c r="A793" t="s">
        <v>6325</v>
      </c>
      <c r="B793">
        <v>29136626</v>
      </c>
      <c r="C793">
        <v>60000000</v>
      </c>
      <c r="D793">
        <f>B793-C793</f>
        <v>-30863374</v>
      </c>
    </row>
    <row r="794" spans="1:4" x14ac:dyDescent="0.25">
      <c r="A794" t="s">
        <v>6326</v>
      </c>
      <c r="B794">
        <v>26288320</v>
      </c>
      <c r="C794">
        <v>60000000</v>
      </c>
      <c r="D794">
        <f>B794-C794</f>
        <v>-33711680</v>
      </c>
    </row>
    <row r="795" spans="1:4" x14ac:dyDescent="0.25">
      <c r="A795" t="s">
        <v>6327</v>
      </c>
      <c r="B795">
        <v>26616590</v>
      </c>
      <c r="C795">
        <v>60000000</v>
      </c>
      <c r="D795">
        <f>B795-C795</f>
        <v>-33383410</v>
      </c>
    </row>
    <row r="796" spans="1:4" x14ac:dyDescent="0.25">
      <c r="A796" t="s">
        <v>5559</v>
      </c>
      <c r="B796">
        <v>623279547</v>
      </c>
      <c r="C796">
        <v>220000000</v>
      </c>
      <c r="D796">
        <f>B796-C796</f>
        <v>403279547</v>
      </c>
    </row>
    <row r="797" spans="1:4" x14ac:dyDescent="0.25">
      <c r="A797" t="s">
        <v>6328</v>
      </c>
      <c r="B797">
        <v>30063805</v>
      </c>
      <c r="C797">
        <v>60000000</v>
      </c>
      <c r="D797">
        <f>B797-C797</f>
        <v>-29936195</v>
      </c>
    </row>
    <row r="798" spans="1:4" x14ac:dyDescent="0.25">
      <c r="A798" t="s">
        <v>6329</v>
      </c>
      <c r="B798">
        <v>22518325</v>
      </c>
      <c r="C798">
        <v>50000000</v>
      </c>
      <c r="D798">
        <f>B798-C798</f>
        <v>-27481675</v>
      </c>
    </row>
    <row r="799" spans="1:4" x14ac:dyDescent="0.25">
      <c r="A799" t="s">
        <v>6330</v>
      </c>
      <c r="B799">
        <v>13082288</v>
      </c>
      <c r="C799">
        <v>60000000</v>
      </c>
      <c r="D799">
        <f>B799-C799</f>
        <v>-46917712</v>
      </c>
    </row>
    <row r="800" spans="1:4" x14ac:dyDescent="0.25">
      <c r="A800" t="s">
        <v>6331</v>
      </c>
      <c r="B800">
        <v>18208078</v>
      </c>
      <c r="C800">
        <v>60000000</v>
      </c>
      <c r="D800">
        <f>B800-C800</f>
        <v>-41791922</v>
      </c>
    </row>
    <row r="801" spans="1:4" x14ac:dyDescent="0.25">
      <c r="A801" t="s">
        <v>6332</v>
      </c>
      <c r="B801">
        <v>14218868</v>
      </c>
      <c r="C801">
        <v>65000000</v>
      </c>
      <c r="D801">
        <f>B801-C801</f>
        <v>-50781132</v>
      </c>
    </row>
    <row r="802" spans="1:4" x14ac:dyDescent="0.25">
      <c r="A802" t="s">
        <v>6333</v>
      </c>
      <c r="B802">
        <v>22451</v>
      </c>
      <c r="C802">
        <v>60000000</v>
      </c>
      <c r="D802">
        <f>B802-C802</f>
        <v>-59977549</v>
      </c>
    </row>
    <row r="803" spans="1:4" x14ac:dyDescent="0.25">
      <c r="A803" t="s">
        <v>6334</v>
      </c>
      <c r="B803">
        <v>31165421</v>
      </c>
      <c r="C803">
        <v>60000000</v>
      </c>
      <c r="D803">
        <f>B803-C803</f>
        <v>-28834579</v>
      </c>
    </row>
    <row r="804" spans="1:4" x14ac:dyDescent="0.25">
      <c r="A804" t="s">
        <v>6335</v>
      </c>
      <c r="B804">
        <v>11802056</v>
      </c>
      <c r="C804">
        <v>60000000</v>
      </c>
      <c r="D804">
        <f>B804-C804</f>
        <v>-48197944</v>
      </c>
    </row>
    <row r="805" spans="1:4" x14ac:dyDescent="0.25">
      <c r="A805" t="s">
        <v>6336</v>
      </c>
      <c r="B805">
        <v>25472967</v>
      </c>
      <c r="C805">
        <v>30000000</v>
      </c>
      <c r="D805">
        <f>B805-C805</f>
        <v>-4527033</v>
      </c>
    </row>
    <row r="806" spans="1:4" x14ac:dyDescent="0.25">
      <c r="A806" t="s">
        <v>6337</v>
      </c>
      <c r="B806">
        <v>22362500</v>
      </c>
      <c r="C806">
        <v>55000000</v>
      </c>
      <c r="D806">
        <f>B806-C806</f>
        <v>-32637500</v>
      </c>
    </row>
    <row r="807" spans="1:4" x14ac:dyDescent="0.25">
      <c r="A807" t="s">
        <v>6338</v>
      </c>
      <c r="B807">
        <v>17281832</v>
      </c>
      <c r="C807">
        <v>60000000</v>
      </c>
      <c r="D807">
        <f>B807-C807</f>
        <v>-42718168</v>
      </c>
    </row>
    <row r="808" spans="1:4" x14ac:dyDescent="0.25">
      <c r="A808" t="s">
        <v>6339</v>
      </c>
      <c r="B808">
        <v>19781879</v>
      </c>
      <c r="C808">
        <v>60000000</v>
      </c>
      <c r="D808">
        <f>B808-C808</f>
        <v>-40218121</v>
      </c>
    </row>
    <row r="809" spans="1:4" x14ac:dyDescent="0.25">
      <c r="A809" t="s">
        <v>6340</v>
      </c>
      <c r="B809">
        <v>7605668</v>
      </c>
      <c r="C809">
        <v>60000000</v>
      </c>
      <c r="D809">
        <f>B809-C809</f>
        <v>-52394332</v>
      </c>
    </row>
    <row r="810" spans="1:4" x14ac:dyDescent="0.25">
      <c r="A810" t="s">
        <v>6341</v>
      </c>
      <c r="B810">
        <v>4535117</v>
      </c>
      <c r="C810">
        <v>60000000</v>
      </c>
      <c r="D810">
        <f>B810-C810</f>
        <v>-55464883</v>
      </c>
    </row>
    <row r="811" spans="1:4" x14ac:dyDescent="0.25">
      <c r="A811" t="s">
        <v>6342</v>
      </c>
      <c r="B811">
        <v>4426297</v>
      </c>
      <c r="C811">
        <v>35000000</v>
      </c>
      <c r="D811">
        <f>B811-C811</f>
        <v>-30573703</v>
      </c>
    </row>
    <row r="812" spans="1:4" x14ac:dyDescent="0.25">
      <c r="A812" t="s">
        <v>6343</v>
      </c>
      <c r="C812">
        <v>68005000</v>
      </c>
      <c r="D812">
        <f>B812-C812</f>
        <v>-68005000</v>
      </c>
    </row>
    <row r="813" spans="1:4" x14ac:dyDescent="0.25">
      <c r="A813" t="s">
        <v>6344</v>
      </c>
      <c r="B813">
        <v>10166502</v>
      </c>
      <c r="C813">
        <v>80000000</v>
      </c>
      <c r="D813">
        <f>B813-C813</f>
        <v>-69833498</v>
      </c>
    </row>
    <row r="814" spans="1:4" x14ac:dyDescent="0.25">
      <c r="A814" t="s">
        <v>6345</v>
      </c>
      <c r="B814">
        <v>363024263</v>
      </c>
      <c r="C814">
        <v>58000000</v>
      </c>
      <c r="D814">
        <f>B814-C814</f>
        <v>305024263</v>
      </c>
    </row>
    <row r="815" spans="1:4" x14ac:dyDescent="0.25">
      <c r="A815" t="s">
        <v>6346</v>
      </c>
      <c r="B815">
        <v>12065985</v>
      </c>
      <c r="C815">
        <v>60000000</v>
      </c>
      <c r="D815">
        <f>B815-C815</f>
        <v>-47934015</v>
      </c>
    </row>
    <row r="816" spans="1:4" x14ac:dyDescent="0.25">
      <c r="A816" t="s">
        <v>6347</v>
      </c>
      <c r="B816">
        <v>350123553</v>
      </c>
      <c r="C816">
        <v>58800000</v>
      </c>
      <c r="D816">
        <f>B816-C816</f>
        <v>291323553</v>
      </c>
    </row>
    <row r="817" spans="1:4" x14ac:dyDescent="0.25">
      <c r="A817" t="s">
        <v>6348</v>
      </c>
      <c r="B817">
        <v>80021740</v>
      </c>
      <c r="C817">
        <v>58000000</v>
      </c>
      <c r="D817">
        <f>B817-C817</f>
        <v>22021740</v>
      </c>
    </row>
    <row r="818" spans="1:4" x14ac:dyDescent="0.25">
      <c r="A818" t="s">
        <v>6349</v>
      </c>
      <c r="C818">
        <v>3000000</v>
      </c>
      <c r="D818">
        <f>B818-C818</f>
        <v>-3000000</v>
      </c>
    </row>
    <row r="819" spans="1:4" x14ac:dyDescent="0.25">
      <c r="A819" t="s">
        <v>6350</v>
      </c>
      <c r="B819">
        <v>48291624</v>
      </c>
      <c r="C819">
        <v>58000000</v>
      </c>
      <c r="D819">
        <f>B819-C819</f>
        <v>-9708376</v>
      </c>
    </row>
    <row r="820" spans="1:4" x14ac:dyDescent="0.25">
      <c r="A820" t="s">
        <v>6351</v>
      </c>
      <c r="B820">
        <v>35231365</v>
      </c>
      <c r="C820">
        <v>60000000</v>
      </c>
      <c r="D820">
        <f>B820-C820</f>
        <v>-24768635</v>
      </c>
    </row>
    <row r="821" spans="1:4" x14ac:dyDescent="0.25">
      <c r="A821" t="s">
        <v>6352</v>
      </c>
      <c r="B821">
        <v>53715611</v>
      </c>
      <c r="C821">
        <v>63000000</v>
      </c>
      <c r="D821">
        <f>B821-C821</f>
        <v>-9284389</v>
      </c>
    </row>
    <row r="822" spans="1:4" x14ac:dyDescent="0.25">
      <c r="A822" t="s">
        <v>6353</v>
      </c>
      <c r="B822">
        <v>31199215</v>
      </c>
      <c r="C822">
        <v>58000000</v>
      </c>
      <c r="D822">
        <f>B822-C822</f>
        <v>-26800785</v>
      </c>
    </row>
    <row r="823" spans="1:4" x14ac:dyDescent="0.25">
      <c r="A823" t="s">
        <v>6354</v>
      </c>
      <c r="D823">
        <f>B823-C823</f>
        <v>0</v>
      </c>
    </row>
    <row r="824" spans="1:4" x14ac:dyDescent="0.25">
      <c r="A824" t="s">
        <v>6355</v>
      </c>
      <c r="B824">
        <v>29580087</v>
      </c>
      <c r="C824">
        <v>58000000</v>
      </c>
      <c r="D824">
        <f>B824-C824</f>
        <v>-28419913</v>
      </c>
    </row>
    <row r="825" spans="1:4" x14ac:dyDescent="0.25">
      <c r="A825" t="s">
        <v>6356</v>
      </c>
      <c r="B825">
        <v>44665963</v>
      </c>
      <c r="C825">
        <v>58000000</v>
      </c>
      <c r="D825">
        <f>B825-C825</f>
        <v>-13334037</v>
      </c>
    </row>
    <row r="826" spans="1:4" x14ac:dyDescent="0.25">
      <c r="A826" t="s">
        <v>6357</v>
      </c>
      <c r="B826">
        <v>60128566</v>
      </c>
      <c r="C826">
        <v>60000000</v>
      </c>
      <c r="D826">
        <f>B826-C826</f>
        <v>128566</v>
      </c>
    </row>
    <row r="827" spans="1:4" x14ac:dyDescent="0.25">
      <c r="A827" t="s">
        <v>6358</v>
      </c>
      <c r="B827">
        <v>49875589</v>
      </c>
      <c r="C827">
        <v>58000000</v>
      </c>
      <c r="D827">
        <f>B827-C827</f>
        <v>-8124411</v>
      </c>
    </row>
    <row r="828" spans="1:4" x14ac:dyDescent="0.25">
      <c r="A828" t="s">
        <v>6359</v>
      </c>
      <c r="D828">
        <f>B828-C828</f>
        <v>0</v>
      </c>
    </row>
    <row r="829" spans="1:4" x14ac:dyDescent="0.25">
      <c r="A829" t="s">
        <v>6360</v>
      </c>
      <c r="B829">
        <v>60984028</v>
      </c>
      <c r="C829">
        <v>57000000</v>
      </c>
      <c r="D829">
        <f>B829-C829</f>
        <v>3984028</v>
      </c>
    </row>
    <row r="830" spans="1:4" x14ac:dyDescent="0.25">
      <c r="A830" t="s">
        <v>6361</v>
      </c>
      <c r="B830">
        <v>36931089</v>
      </c>
      <c r="C830">
        <v>70000000</v>
      </c>
      <c r="D830">
        <f>B830-C830</f>
        <v>-33068911</v>
      </c>
    </row>
    <row r="831" spans="1:4" x14ac:dyDescent="0.25">
      <c r="A831" t="s">
        <v>6362</v>
      </c>
      <c r="B831">
        <v>51317350</v>
      </c>
      <c r="C831">
        <v>57000000</v>
      </c>
      <c r="D831">
        <f>B831-C831</f>
        <v>-5682650</v>
      </c>
    </row>
    <row r="832" spans="1:4" x14ac:dyDescent="0.25">
      <c r="A832" t="s">
        <v>6363</v>
      </c>
      <c r="B832">
        <v>28328132</v>
      </c>
      <c r="C832">
        <v>58000000</v>
      </c>
      <c r="D832">
        <f>B832-C832</f>
        <v>-29671868</v>
      </c>
    </row>
    <row r="833" spans="1:4" x14ac:dyDescent="0.25">
      <c r="A833" t="s">
        <v>6364</v>
      </c>
      <c r="B833">
        <v>51774002</v>
      </c>
      <c r="C833">
        <v>57000000</v>
      </c>
      <c r="D833">
        <f>B833-C833</f>
        <v>-5225998</v>
      </c>
    </row>
    <row r="834" spans="1:4" x14ac:dyDescent="0.25">
      <c r="A834" t="s">
        <v>6365</v>
      </c>
      <c r="B834">
        <v>25528495</v>
      </c>
      <c r="C834">
        <v>57000000</v>
      </c>
      <c r="D834">
        <f>B834-C834</f>
        <v>-31471505</v>
      </c>
    </row>
    <row r="835" spans="1:4" x14ac:dyDescent="0.25">
      <c r="A835" t="s">
        <v>6366</v>
      </c>
      <c r="D835">
        <f>B835-C835</f>
        <v>0</v>
      </c>
    </row>
    <row r="836" spans="1:4" x14ac:dyDescent="0.25">
      <c r="A836" t="s">
        <v>6367</v>
      </c>
      <c r="B836">
        <v>113006880</v>
      </c>
      <c r="C836">
        <v>56000000</v>
      </c>
      <c r="D836">
        <f>B836-C836</f>
        <v>57006880</v>
      </c>
    </row>
    <row r="837" spans="1:4" x14ac:dyDescent="0.25">
      <c r="A837" t="s">
        <v>6368</v>
      </c>
      <c r="B837">
        <v>45860039</v>
      </c>
      <c r="C837">
        <v>56000000</v>
      </c>
      <c r="D837">
        <f>B837-C837</f>
        <v>-10139961</v>
      </c>
    </row>
    <row r="838" spans="1:4" x14ac:dyDescent="0.25">
      <c r="A838" t="s">
        <v>6369</v>
      </c>
      <c r="B838">
        <v>329691196</v>
      </c>
      <c r="C838">
        <v>55000000</v>
      </c>
      <c r="D838">
        <f>B838-C838</f>
        <v>274691196</v>
      </c>
    </row>
    <row r="839" spans="1:4" x14ac:dyDescent="0.25">
      <c r="A839" t="s">
        <v>6370</v>
      </c>
      <c r="B839">
        <v>217326336</v>
      </c>
      <c r="C839">
        <v>60000000</v>
      </c>
      <c r="D839">
        <f>B839-C839</f>
        <v>157326336</v>
      </c>
    </row>
    <row r="840" spans="1:4" x14ac:dyDescent="0.25">
      <c r="A840" t="s">
        <v>6371</v>
      </c>
      <c r="B840">
        <v>166225040</v>
      </c>
      <c r="C840">
        <v>55000000</v>
      </c>
      <c r="D840">
        <f>B840-C840</f>
        <v>111225040</v>
      </c>
    </row>
    <row r="841" spans="1:4" x14ac:dyDescent="0.25">
      <c r="A841" t="s">
        <v>6372</v>
      </c>
      <c r="B841">
        <v>141600000</v>
      </c>
      <c r="C841">
        <v>55000000</v>
      </c>
      <c r="D841">
        <f>B841-C841</f>
        <v>86600000</v>
      </c>
    </row>
    <row r="842" spans="1:4" x14ac:dyDescent="0.25">
      <c r="A842" t="s">
        <v>6373</v>
      </c>
      <c r="B842">
        <v>134218018</v>
      </c>
      <c r="C842">
        <v>55000000</v>
      </c>
      <c r="D842">
        <f>B842-C842</f>
        <v>79218018</v>
      </c>
    </row>
    <row r="843" spans="1:4" x14ac:dyDescent="0.25">
      <c r="A843" t="s">
        <v>6374</v>
      </c>
      <c r="B843">
        <v>128769345</v>
      </c>
      <c r="C843">
        <v>54000000</v>
      </c>
      <c r="D843">
        <f>B843-C843</f>
        <v>74769345</v>
      </c>
    </row>
    <row r="844" spans="1:4" x14ac:dyDescent="0.25">
      <c r="A844" t="s">
        <v>6375</v>
      </c>
      <c r="B844">
        <v>177575142</v>
      </c>
      <c r="C844">
        <v>70000000</v>
      </c>
      <c r="D844">
        <f>B844-C844</f>
        <v>107575142</v>
      </c>
    </row>
    <row r="845" spans="1:4" x14ac:dyDescent="0.25">
      <c r="A845" t="s">
        <v>6376</v>
      </c>
      <c r="B845">
        <v>105263257</v>
      </c>
      <c r="C845">
        <v>55000000</v>
      </c>
      <c r="D845">
        <f>B845-C845</f>
        <v>50263257</v>
      </c>
    </row>
    <row r="846" spans="1:4" x14ac:dyDescent="0.25">
      <c r="A846" t="s">
        <v>6377</v>
      </c>
      <c r="B846">
        <v>104354205</v>
      </c>
      <c r="C846">
        <v>55000000</v>
      </c>
      <c r="D846">
        <f>B846-C846</f>
        <v>49354205</v>
      </c>
    </row>
    <row r="847" spans="1:4" x14ac:dyDescent="0.25">
      <c r="A847" t="s">
        <v>6378</v>
      </c>
      <c r="B847">
        <v>107100855</v>
      </c>
      <c r="C847">
        <v>55000000</v>
      </c>
      <c r="D847">
        <f>B847-C847</f>
        <v>52100855</v>
      </c>
    </row>
    <row r="848" spans="1:4" x14ac:dyDescent="0.25">
      <c r="A848" t="s">
        <v>6379</v>
      </c>
      <c r="B848">
        <v>98711404</v>
      </c>
      <c r="C848">
        <v>55000000</v>
      </c>
      <c r="D848">
        <f>B848-C848</f>
        <v>43711404</v>
      </c>
    </row>
    <row r="849" spans="1:4" x14ac:dyDescent="0.25">
      <c r="A849" t="s">
        <v>6380</v>
      </c>
      <c r="B849">
        <v>100328194</v>
      </c>
      <c r="C849">
        <v>50000000</v>
      </c>
      <c r="D849">
        <f>B849-C849</f>
        <v>50328194</v>
      </c>
    </row>
    <row r="850" spans="1:4" x14ac:dyDescent="0.25">
      <c r="A850" t="s">
        <v>6381</v>
      </c>
      <c r="B850">
        <v>101530738</v>
      </c>
      <c r="C850">
        <v>55000000</v>
      </c>
      <c r="D850">
        <f>B850-C850</f>
        <v>46530738</v>
      </c>
    </row>
    <row r="851" spans="1:4" x14ac:dyDescent="0.25">
      <c r="A851" t="s">
        <v>6382</v>
      </c>
      <c r="B851">
        <v>93815117</v>
      </c>
      <c r="C851">
        <v>55000000</v>
      </c>
      <c r="D851">
        <f>B851-C851</f>
        <v>38815117</v>
      </c>
    </row>
    <row r="852" spans="1:4" x14ac:dyDescent="0.25">
      <c r="A852" t="s">
        <v>6383</v>
      </c>
      <c r="B852">
        <v>91400000</v>
      </c>
      <c r="C852">
        <v>53000000</v>
      </c>
      <c r="D852">
        <f>B852-C852</f>
        <v>38400000</v>
      </c>
    </row>
    <row r="853" spans="1:4" x14ac:dyDescent="0.25">
      <c r="A853" t="s">
        <v>6384</v>
      </c>
      <c r="B853">
        <v>162586036</v>
      </c>
      <c r="C853">
        <v>55000000</v>
      </c>
      <c r="D853">
        <f>B853-C853</f>
        <v>107586036</v>
      </c>
    </row>
    <row r="854" spans="1:4" x14ac:dyDescent="0.25">
      <c r="A854" t="s">
        <v>6385</v>
      </c>
      <c r="B854">
        <v>89706988</v>
      </c>
      <c r="C854">
        <v>55000000</v>
      </c>
      <c r="D854">
        <f>B854-C854</f>
        <v>34706988</v>
      </c>
    </row>
    <row r="855" spans="1:4" x14ac:dyDescent="0.25">
      <c r="A855" t="s">
        <v>6386</v>
      </c>
      <c r="B855">
        <v>83000000</v>
      </c>
      <c r="C855">
        <v>55000000</v>
      </c>
      <c r="D855">
        <f>B855-C855</f>
        <v>28000000</v>
      </c>
    </row>
    <row r="856" spans="1:4" x14ac:dyDescent="0.25">
      <c r="A856" t="s">
        <v>6387</v>
      </c>
      <c r="B856">
        <v>78745923</v>
      </c>
      <c r="C856">
        <v>55000000</v>
      </c>
      <c r="D856">
        <f>B856-C856</f>
        <v>23745923</v>
      </c>
    </row>
    <row r="857" spans="1:4" x14ac:dyDescent="0.25">
      <c r="A857" t="s">
        <v>6388</v>
      </c>
      <c r="B857">
        <v>70098138</v>
      </c>
      <c r="C857">
        <v>30000000</v>
      </c>
      <c r="D857">
        <f>B857-C857</f>
        <v>40098138</v>
      </c>
    </row>
    <row r="858" spans="1:4" x14ac:dyDescent="0.25">
      <c r="A858" t="s">
        <v>6389</v>
      </c>
      <c r="B858">
        <v>66365290</v>
      </c>
      <c r="C858">
        <v>55000000</v>
      </c>
      <c r="D858">
        <f>B858-C858</f>
        <v>11365290</v>
      </c>
    </row>
    <row r="859" spans="1:4" x14ac:dyDescent="0.25">
      <c r="A859" t="s">
        <v>6390</v>
      </c>
      <c r="C859">
        <v>1400000</v>
      </c>
      <c r="D859">
        <f>B859-C859</f>
        <v>-1400000</v>
      </c>
    </row>
    <row r="860" spans="1:4" x14ac:dyDescent="0.25">
      <c r="A860" t="s">
        <v>6391</v>
      </c>
      <c r="B860">
        <v>66207920</v>
      </c>
      <c r="C860">
        <v>30000000</v>
      </c>
      <c r="D860">
        <f>B860-C860</f>
        <v>36207920</v>
      </c>
    </row>
    <row r="861" spans="1:4" x14ac:dyDescent="0.25">
      <c r="A861" t="s">
        <v>6392</v>
      </c>
      <c r="B861">
        <v>63408614</v>
      </c>
      <c r="C861">
        <v>55000000</v>
      </c>
      <c r="D861">
        <f>B861-C861</f>
        <v>8408614</v>
      </c>
    </row>
    <row r="862" spans="1:4" x14ac:dyDescent="0.25">
      <c r="A862" t="s">
        <v>6393</v>
      </c>
      <c r="B862">
        <v>58422650</v>
      </c>
      <c r="C862">
        <v>55000000</v>
      </c>
      <c r="D862">
        <f>B862-C862</f>
        <v>3422650</v>
      </c>
    </row>
    <row r="863" spans="1:4" x14ac:dyDescent="0.25">
      <c r="A863" t="s">
        <v>6394</v>
      </c>
      <c r="B863">
        <v>56932305</v>
      </c>
      <c r="C863">
        <v>55000000</v>
      </c>
      <c r="D863">
        <f>B863-C863</f>
        <v>1932305</v>
      </c>
    </row>
    <row r="864" spans="1:4" x14ac:dyDescent="0.25">
      <c r="A864" t="s">
        <v>6395</v>
      </c>
      <c r="B864">
        <v>68750000</v>
      </c>
      <c r="C864">
        <v>55000000</v>
      </c>
      <c r="D864">
        <f>B864-C864</f>
        <v>13750000</v>
      </c>
    </row>
    <row r="865" spans="1:4" x14ac:dyDescent="0.25">
      <c r="A865" t="s">
        <v>6396</v>
      </c>
      <c r="B865">
        <v>68218041</v>
      </c>
      <c r="C865">
        <v>55000000</v>
      </c>
      <c r="D865">
        <f>B865-C865</f>
        <v>13218041</v>
      </c>
    </row>
    <row r="866" spans="1:4" x14ac:dyDescent="0.25">
      <c r="A866" t="s">
        <v>6397</v>
      </c>
      <c r="B866">
        <v>25040293</v>
      </c>
      <c r="C866">
        <v>55000000</v>
      </c>
      <c r="D866">
        <f>B866-C866</f>
        <v>-29959707</v>
      </c>
    </row>
    <row r="867" spans="1:4" x14ac:dyDescent="0.25">
      <c r="A867" t="s">
        <v>6398</v>
      </c>
      <c r="B867">
        <v>55747724</v>
      </c>
      <c r="C867">
        <v>55000000</v>
      </c>
      <c r="D867">
        <f>B867-C867</f>
        <v>747724</v>
      </c>
    </row>
    <row r="868" spans="1:4" x14ac:dyDescent="0.25">
      <c r="A868" t="s">
        <v>6399</v>
      </c>
      <c r="B868">
        <v>55473600</v>
      </c>
      <c r="C868">
        <v>50000000</v>
      </c>
      <c r="D868">
        <f>B868-C868</f>
        <v>5473600</v>
      </c>
    </row>
    <row r="869" spans="1:4" x14ac:dyDescent="0.25">
      <c r="A869" t="s">
        <v>6400</v>
      </c>
      <c r="B869">
        <v>49994804</v>
      </c>
      <c r="C869">
        <v>55000000</v>
      </c>
      <c r="D869">
        <f>B869-C869</f>
        <v>-5005196</v>
      </c>
    </row>
    <row r="870" spans="1:4" x14ac:dyDescent="0.25">
      <c r="A870" t="s">
        <v>6401</v>
      </c>
      <c r="B870">
        <v>41609593</v>
      </c>
      <c r="C870">
        <v>55000000</v>
      </c>
      <c r="D870">
        <f>B870-C870</f>
        <v>-13390407</v>
      </c>
    </row>
    <row r="871" spans="1:4" x14ac:dyDescent="0.25">
      <c r="A871" t="s">
        <v>6402</v>
      </c>
      <c r="B871">
        <v>38553833</v>
      </c>
      <c r="C871">
        <v>55000000</v>
      </c>
      <c r="D871">
        <f>B871-C871</f>
        <v>-16446167</v>
      </c>
    </row>
    <row r="872" spans="1:4" x14ac:dyDescent="0.25">
      <c r="A872" t="s">
        <v>6403</v>
      </c>
      <c r="B872">
        <v>76137505</v>
      </c>
      <c r="C872">
        <v>55000000</v>
      </c>
      <c r="D872">
        <f>B872-C872</f>
        <v>21137505</v>
      </c>
    </row>
    <row r="873" spans="1:4" x14ac:dyDescent="0.25">
      <c r="A873" t="s">
        <v>6404</v>
      </c>
      <c r="B873">
        <v>34350553</v>
      </c>
      <c r="C873">
        <v>68000000</v>
      </c>
      <c r="D873">
        <f>B873-C873</f>
        <v>-33649447</v>
      </c>
    </row>
    <row r="874" spans="1:4" x14ac:dyDescent="0.25">
      <c r="A874" t="s">
        <v>6405</v>
      </c>
      <c r="B874">
        <v>34238611</v>
      </c>
      <c r="C874">
        <v>55000000</v>
      </c>
      <c r="D874">
        <f>B874-C874</f>
        <v>-20761389</v>
      </c>
    </row>
    <row r="875" spans="1:4" x14ac:dyDescent="0.25">
      <c r="A875" t="s">
        <v>6406</v>
      </c>
      <c r="B875">
        <v>34098563</v>
      </c>
      <c r="C875">
        <v>55000000</v>
      </c>
      <c r="D875">
        <f>B875-C875</f>
        <v>-20901437</v>
      </c>
    </row>
    <row r="876" spans="1:4" x14ac:dyDescent="0.25">
      <c r="A876" t="s">
        <v>6407</v>
      </c>
      <c r="B876">
        <v>33828318</v>
      </c>
      <c r="C876">
        <v>55000000</v>
      </c>
      <c r="D876">
        <f>B876-C876</f>
        <v>-21171682</v>
      </c>
    </row>
    <row r="877" spans="1:4" x14ac:dyDescent="0.25">
      <c r="A877" t="s">
        <v>6408</v>
      </c>
      <c r="B877">
        <v>33472850</v>
      </c>
      <c r="C877">
        <v>55000000</v>
      </c>
      <c r="D877">
        <f>B877-C877</f>
        <v>-21527150</v>
      </c>
    </row>
    <row r="878" spans="1:4" x14ac:dyDescent="0.25">
      <c r="A878" t="s">
        <v>6409</v>
      </c>
      <c r="B878">
        <v>31051126</v>
      </c>
      <c r="C878">
        <v>55000000</v>
      </c>
      <c r="D878">
        <f>B878-C878</f>
        <v>-23948874</v>
      </c>
    </row>
    <row r="879" spans="1:4" x14ac:dyDescent="0.25">
      <c r="A879" t="s">
        <v>6410</v>
      </c>
      <c r="B879">
        <v>35707327</v>
      </c>
      <c r="C879">
        <v>55000000</v>
      </c>
      <c r="D879">
        <f>B879-C879</f>
        <v>-19292673</v>
      </c>
    </row>
    <row r="880" spans="1:4" x14ac:dyDescent="0.25">
      <c r="A880" t="s">
        <v>6411</v>
      </c>
      <c r="B880">
        <v>20550712</v>
      </c>
      <c r="C880">
        <v>50000000</v>
      </c>
      <c r="D880">
        <f>B880-C880</f>
        <v>-29449288</v>
      </c>
    </row>
    <row r="881" spans="1:4" x14ac:dyDescent="0.25">
      <c r="A881" t="s">
        <v>6412</v>
      </c>
      <c r="B881">
        <v>18573791</v>
      </c>
      <c r="C881">
        <v>55000000</v>
      </c>
      <c r="D881">
        <f>B881-C881</f>
        <v>-36426209</v>
      </c>
    </row>
    <row r="882" spans="1:4" x14ac:dyDescent="0.25">
      <c r="A882" t="s">
        <v>6413</v>
      </c>
      <c r="B882">
        <v>51225796</v>
      </c>
      <c r="C882">
        <v>70000000</v>
      </c>
      <c r="D882">
        <f>B882-C882</f>
        <v>-18774204</v>
      </c>
    </row>
    <row r="883" spans="1:4" x14ac:dyDescent="0.25">
      <c r="A883" t="s">
        <v>6414</v>
      </c>
      <c r="B883">
        <v>16264475</v>
      </c>
      <c r="C883">
        <v>55000000</v>
      </c>
      <c r="D883">
        <f>B883-C883</f>
        <v>-38735525</v>
      </c>
    </row>
    <row r="884" spans="1:4" x14ac:dyDescent="0.25">
      <c r="A884" t="s">
        <v>6415</v>
      </c>
      <c r="B884">
        <v>25857987</v>
      </c>
      <c r="C884">
        <v>62000000</v>
      </c>
      <c r="D884">
        <f>B884-C884</f>
        <v>-36142013</v>
      </c>
    </row>
    <row r="885" spans="1:4" x14ac:dyDescent="0.25">
      <c r="A885" t="s">
        <v>6416</v>
      </c>
      <c r="B885">
        <v>12870569</v>
      </c>
      <c r="C885">
        <v>56000000</v>
      </c>
      <c r="D885">
        <f>B885-C885</f>
        <v>-43129431</v>
      </c>
    </row>
    <row r="886" spans="1:4" x14ac:dyDescent="0.25">
      <c r="A886" t="s">
        <v>6417</v>
      </c>
      <c r="B886">
        <v>11466088</v>
      </c>
      <c r="C886">
        <v>71000000</v>
      </c>
      <c r="D886">
        <f>B886-C886</f>
        <v>-59533912</v>
      </c>
    </row>
    <row r="887" spans="1:4" x14ac:dyDescent="0.25">
      <c r="A887" t="s">
        <v>6418</v>
      </c>
      <c r="B887">
        <v>16088610</v>
      </c>
      <c r="C887">
        <v>55000000</v>
      </c>
      <c r="D887">
        <f>B887-C887</f>
        <v>-38911390</v>
      </c>
    </row>
    <row r="888" spans="1:4" x14ac:dyDescent="0.25">
      <c r="A888" t="s">
        <v>6419</v>
      </c>
      <c r="B888">
        <v>51178893</v>
      </c>
      <c r="C888">
        <v>50000000</v>
      </c>
      <c r="D888">
        <f>B888-C888</f>
        <v>1178893</v>
      </c>
    </row>
    <row r="889" spans="1:4" x14ac:dyDescent="0.25">
      <c r="A889" t="s">
        <v>6420</v>
      </c>
      <c r="B889">
        <v>6768055</v>
      </c>
      <c r="C889">
        <v>57000000</v>
      </c>
      <c r="D889">
        <f>B889-C889</f>
        <v>-50231945</v>
      </c>
    </row>
    <row r="890" spans="1:4" x14ac:dyDescent="0.25">
      <c r="A890" t="s">
        <v>6421</v>
      </c>
      <c r="B890">
        <v>39440655</v>
      </c>
      <c r="C890">
        <v>55000000</v>
      </c>
      <c r="D890">
        <f>B890-C890</f>
        <v>-15559345</v>
      </c>
    </row>
    <row r="891" spans="1:4" x14ac:dyDescent="0.25">
      <c r="A891" t="s">
        <v>6422</v>
      </c>
      <c r="B891">
        <v>6167817</v>
      </c>
      <c r="C891">
        <v>47000000</v>
      </c>
      <c r="D891">
        <f>B891-C891</f>
        <v>-40832183</v>
      </c>
    </row>
    <row r="892" spans="1:4" x14ac:dyDescent="0.25">
      <c r="A892" t="s">
        <v>6423</v>
      </c>
      <c r="C892">
        <v>2000000</v>
      </c>
      <c r="D892">
        <f>B892-C892</f>
        <v>-2000000</v>
      </c>
    </row>
    <row r="893" spans="1:4" x14ac:dyDescent="0.25">
      <c r="A893" t="s">
        <v>6424</v>
      </c>
      <c r="C893">
        <v>55000000</v>
      </c>
      <c r="D893">
        <f>B893-C893</f>
        <v>-55000000</v>
      </c>
    </row>
    <row r="894" spans="1:4" x14ac:dyDescent="0.25">
      <c r="A894" t="s">
        <v>6425</v>
      </c>
      <c r="B894">
        <v>81645152</v>
      </c>
      <c r="C894">
        <v>54000000</v>
      </c>
      <c r="D894">
        <f>B894-C894</f>
        <v>27645152</v>
      </c>
    </row>
    <row r="895" spans="1:4" x14ac:dyDescent="0.25">
      <c r="A895" t="s">
        <v>6426</v>
      </c>
      <c r="B895">
        <v>69951824</v>
      </c>
      <c r="C895">
        <v>55000000</v>
      </c>
      <c r="D895">
        <f>B895-C895</f>
        <v>14951824</v>
      </c>
    </row>
    <row r="896" spans="1:4" x14ac:dyDescent="0.25">
      <c r="A896" t="s">
        <v>6427</v>
      </c>
      <c r="B896">
        <v>9483821</v>
      </c>
      <c r="C896">
        <v>55000000</v>
      </c>
      <c r="D896">
        <f>B896-C896</f>
        <v>-45516179</v>
      </c>
    </row>
    <row r="897" spans="1:4" x14ac:dyDescent="0.25">
      <c r="A897" t="s">
        <v>6428</v>
      </c>
      <c r="B897">
        <v>66676062</v>
      </c>
      <c r="C897">
        <v>54000000</v>
      </c>
      <c r="D897">
        <f>B897-C897</f>
        <v>12676062</v>
      </c>
    </row>
    <row r="898" spans="1:4" x14ac:dyDescent="0.25">
      <c r="A898" t="s">
        <v>6429</v>
      </c>
      <c r="B898">
        <v>26838389</v>
      </c>
      <c r="C898">
        <v>57000000</v>
      </c>
      <c r="D898">
        <f>B898-C898</f>
        <v>-30161611</v>
      </c>
    </row>
    <row r="899" spans="1:4" x14ac:dyDescent="0.25">
      <c r="A899" t="s">
        <v>6430</v>
      </c>
      <c r="B899">
        <v>75604320</v>
      </c>
      <c r="C899">
        <v>54000000</v>
      </c>
      <c r="D899">
        <f>B899-C899</f>
        <v>21604320</v>
      </c>
    </row>
    <row r="900" spans="1:4" x14ac:dyDescent="0.25">
      <c r="A900" t="s">
        <v>6431</v>
      </c>
      <c r="B900">
        <v>108200000</v>
      </c>
      <c r="C900">
        <v>54000000</v>
      </c>
      <c r="D900">
        <f>B900-C900</f>
        <v>54200000</v>
      </c>
    </row>
    <row r="901" spans="1:4" x14ac:dyDescent="0.25">
      <c r="A901" t="s">
        <v>6432</v>
      </c>
      <c r="B901">
        <v>5660084</v>
      </c>
      <c r="C901">
        <v>54000000</v>
      </c>
      <c r="D901">
        <f>B901-C901</f>
        <v>-48339916</v>
      </c>
    </row>
    <row r="902" spans="1:4" x14ac:dyDescent="0.25">
      <c r="A902" t="s">
        <v>6433</v>
      </c>
      <c r="B902">
        <v>7221458</v>
      </c>
      <c r="C902">
        <v>55000000</v>
      </c>
      <c r="D902">
        <f>B902-C902</f>
        <v>-47778542</v>
      </c>
    </row>
    <row r="903" spans="1:4" x14ac:dyDescent="0.25">
      <c r="A903" t="s">
        <v>6434</v>
      </c>
      <c r="B903">
        <v>70327868</v>
      </c>
      <c r="C903">
        <v>46000000</v>
      </c>
      <c r="D903">
        <f>B903-C903</f>
        <v>24327868</v>
      </c>
    </row>
    <row r="904" spans="1:4" x14ac:dyDescent="0.25">
      <c r="A904" t="s">
        <v>6435</v>
      </c>
      <c r="B904">
        <v>58297830</v>
      </c>
      <c r="C904">
        <v>50000000</v>
      </c>
      <c r="D904">
        <f>B904-C904</f>
        <v>8297830</v>
      </c>
    </row>
    <row r="905" spans="1:4" x14ac:dyDescent="0.25">
      <c r="A905" t="s">
        <v>6436</v>
      </c>
      <c r="B905">
        <v>57386369</v>
      </c>
      <c r="C905">
        <v>52500000</v>
      </c>
      <c r="D905">
        <f>B905-C905</f>
        <v>4886369</v>
      </c>
    </row>
    <row r="906" spans="1:4" x14ac:dyDescent="0.25">
      <c r="A906" t="s">
        <v>6437</v>
      </c>
      <c r="B906">
        <v>45207112</v>
      </c>
      <c r="C906">
        <v>53000000</v>
      </c>
      <c r="D906">
        <f>B906-C906</f>
        <v>-7792888</v>
      </c>
    </row>
    <row r="907" spans="1:4" x14ac:dyDescent="0.25">
      <c r="A907" t="s">
        <v>6438</v>
      </c>
      <c r="B907">
        <v>62563543</v>
      </c>
      <c r="C907">
        <v>53000000</v>
      </c>
      <c r="D907">
        <f>B907-C907</f>
        <v>9563543</v>
      </c>
    </row>
    <row r="908" spans="1:4" x14ac:dyDescent="0.25">
      <c r="A908" t="s">
        <v>6439</v>
      </c>
      <c r="B908">
        <v>33574332</v>
      </c>
      <c r="C908">
        <v>90000000</v>
      </c>
      <c r="D908">
        <f>B908-C908</f>
        <v>-56425668</v>
      </c>
    </row>
    <row r="909" spans="1:4" x14ac:dyDescent="0.25">
      <c r="A909" t="s">
        <v>6440</v>
      </c>
      <c r="B909">
        <v>73343413</v>
      </c>
      <c r="C909">
        <v>50000000</v>
      </c>
      <c r="D909">
        <f>B909-C909</f>
        <v>23343413</v>
      </c>
    </row>
    <row r="910" spans="1:4" x14ac:dyDescent="0.25">
      <c r="A910" t="s">
        <v>6441</v>
      </c>
      <c r="B910">
        <v>25031037</v>
      </c>
      <c r="C910">
        <v>53000000</v>
      </c>
      <c r="D910">
        <f>B910-C910</f>
        <v>-27968963</v>
      </c>
    </row>
    <row r="911" spans="1:4" x14ac:dyDescent="0.25">
      <c r="A911" t="s">
        <v>6442</v>
      </c>
      <c r="B911">
        <v>22843047</v>
      </c>
      <c r="C911">
        <v>55000000</v>
      </c>
      <c r="D911">
        <f>B911-C911</f>
        <v>-32156953</v>
      </c>
    </row>
    <row r="912" spans="1:4" x14ac:dyDescent="0.25">
      <c r="A912" t="s">
        <v>6443</v>
      </c>
      <c r="B912">
        <v>5755286</v>
      </c>
      <c r="C912">
        <v>55000000</v>
      </c>
      <c r="D912">
        <f>B912-C912</f>
        <v>-49244714</v>
      </c>
    </row>
    <row r="913" spans="1:4" x14ac:dyDescent="0.25">
      <c r="A913" t="s">
        <v>6444</v>
      </c>
      <c r="B913">
        <v>164435221</v>
      </c>
      <c r="C913">
        <v>52000000</v>
      </c>
      <c r="D913">
        <f>B913-C913</f>
        <v>112435221</v>
      </c>
    </row>
    <row r="914" spans="1:4" x14ac:dyDescent="0.25">
      <c r="A914" t="s">
        <v>6445</v>
      </c>
      <c r="B914">
        <v>95720716</v>
      </c>
      <c r="C914">
        <v>40000000</v>
      </c>
      <c r="D914">
        <f>B914-C914</f>
        <v>55720716</v>
      </c>
    </row>
    <row r="915" spans="1:4" x14ac:dyDescent="0.25">
      <c r="A915" t="s">
        <v>6446</v>
      </c>
      <c r="B915">
        <v>118683135</v>
      </c>
      <c r="C915">
        <v>52000000</v>
      </c>
      <c r="D915">
        <f>B915-C915</f>
        <v>66683135</v>
      </c>
    </row>
    <row r="916" spans="1:4" x14ac:dyDescent="0.25">
      <c r="A916" t="s">
        <v>6447</v>
      </c>
      <c r="B916">
        <v>143704210</v>
      </c>
      <c r="C916">
        <v>52000000</v>
      </c>
      <c r="D916">
        <f>B916-C916</f>
        <v>91704210</v>
      </c>
    </row>
    <row r="917" spans="1:4" x14ac:dyDescent="0.25">
      <c r="A917" t="s">
        <v>6448</v>
      </c>
      <c r="B917">
        <v>110476776</v>
      </c>
      <c r="C917">
        <v>52000000</v>
      </c>
      <c r="D917">
        <f>B917-C917</f>
        <v>58476776</v>
      </c>
    </row>
    <row r="918" spans="1:4" x14ac:dyDescent="0.25">
      <c r="A918" t="s">
        <v>6449</v>
      </c>
      <c r="B918">
        <v>80270227</v>
      </c>
      <c r="C918">
        <v>50000000</v>
      </c>
      <c r="D918">
        <f>B918-C918</f>
        <v>30270227</v>
      </c>
    </row>
    <row r="919" spans="1:4" x14ac:dyDescent="0.25">
      <c r="A919" t="s">
        <v>6450</v>
      </c>
      <c r="B919">
        <v>36385763</v>
      </c>
      <c r="C919">
        <v>52000000</v>
      </c>
      <c r="D919">
        <f>B919-C919</f>
        <v>-15614237</v>
      </c>
    </row>
    <row r="920" spans="1:4" x14ac:dyDescent="0.25">
      <c r="A920" t="s">
        <v>6451</v>
      </c>
      <c r="B920">
        <v>37035845</v>
      </c>
      <c r="C920">
        <v>52000000</v>
      </c>
      <c r="D920">
        <f>B920-C920</f>
        <v>-14964155</v>
      </c>
    </row>
    <row r="921" spans="1:4" x14ac:dyDescent="0.25">
      <c r="A921" t="s">
        <v>6452</v>
      </c>
      <c r="B921">
        <v>34580635</v>
      </c>
      <c r="C921">
        <v>52000000</v>
      </c>
      <c r="D921">
        <f>B921-C921</f>
        <v>-17419365</v>
      </c>
    </row>
    <row r="922" spans="1:4" x14ac:dyDescent="0.25">
      <c r="A922" t="s">
        <v>6453</v>
      </c>
      <c r="B922">
        <v>42438300</v>
      </c>
      <c r="C922">
        <v>52000000</v>
      </c>
      <c r="D922">
        <f>B922-C922</f>
        <v>-9561700</v>
      </c>
    </row>
    <row r="923" spans="1:4" x14ac:dyDescent="0.25">
      <c r="A923" t="s">
        <v>6454</v>
      </c>
      <c r="B923">
        <v>23324666</v>
      </c>
      <c r="C923">
        <v>52000000</v>
      </c>
      <c r="D923">
        <f>B923-C923</f>
        <v>-28675334</v>
      </c>
    </row>
    <row r="924" spans="1:4" x14ac:dyDescent="0.25">
      <c r="A924" t="s">
        <v>6455</v>
      </c>
      <c r="B924">
        <v>23020488</v>
      </c>
      <c r="C924">
        <v>52000000</v>
      </c>
      <c r="D924">
        <f>B924-C924</f>
        <v>-28979512</v>
      </c>
    </row>
    <row r="925" spans="1:4" x14ac:dyDescent="0.25">
      <c r="A925" t="s">
        <v>6456</v>
      </c>
      <c r="B925">
        <v>90567722</v>
      </c>
      <c r="C925">
        <v>51000000</v>
      </c>
      <c r="D925">
        <f>B925-C925</f>
        <v>39567722</v>
      </c>
    </row>
    <row r="926" spans="1:4" x14ac:dyDescent="0.25">
      <c r="A926" t="s">
        <v>6457</v>
      </c>
      <c r="B926">
        <v>72601713</v>
      </c>
      <c r="C926">
        <v>51000000</v>
      </c>
      <c r="D926">
        <f>B926-C926</f>
        <v>21601713</v>
      </c>
    </row>
    <row r="927" spans="1:4" x14ac:dyDescent="0.25">
      <c r="A927" t="s">
        <v>6458</v>
      </c>
      <c r="B927">
        <v>35092918</v>
      </c>
      <c r="D927">
        <f>B927-C927</f>
        <v>35092918</v>
      </c>
    </row>
    <row r="928" spans="1:4" x14ac:dyDescent="0.25">
      <c r="A928" t="s">
        <v>6459</v>
      </c>
      <c r="B928">
        <v>296623634</v>
      </c>
      <c r="C928">
        <v>50000000</v>
      </c>
      <c r="D928">
        <f>B928-C928</f>
        <v>246623634</v>
      </c>
    </row>
    <row r="929" spans="1:4" x14ac:dyDescent="0.25">
      <c r="A929" t="s">
        <v>6460</v>
      </c>
      <c r="B929">
        <v>267652016</v>
      </c>
      <c r="C929">
        <v>60000000</v>
      </c>
      <c r="D929">
        <f>B929-C929</f>
        <v>207652016</v>
      </c>
    </row>
    <row r="930" spans="1:4" x14ac:dyDescent="0.25">
      <c r="A930" t="s">
        <v>6461</v>
      </c>
      <c r="B930">
        <v>62453315</v>
      </c>
      <c r="C930">
        <v>50200000</v>
      </c>
      <c r="D930">
        <f>B930-C930</f>
        <v>12253315</v>
      </c>
    </row>
    <row r="931" spans="1:4" x14ac:dyDescent="0.25">
      <c r="A931" t="s">
        <v>6462</v>
      </c>
      <c r="B931">
        <v>165500000</v>
      </c>
      <c r="C931">
        <v>48000000</v>
      </c>
      <c r="D931">
        <f>B931-C931</f>
        <v>117500000</v>
      </c>
    </row>
    <row r="932" spans="1:4" x14ac:dyDescent="0.25">
      <c r="A932" t="s">
        <v>6463</v>
      </c>
      <c r="B932">
        <v>153620822</v>
      </c>
      <c r="C932">
        <v>50000000</v>
      </c>
      <c r="D932">
        <f>B932-C932</f>
        <v>103620822</v>
      </c>
    </row>
    <row r="933" spans="1:4" x14ac:dyDescent="0.25">
      <c r="A933" t="s">
        <v>6464</v>
      </c>
      <c r="B933">
        <v>218628680</v>
      </c>
      <c r="C933">
        <v>50000000</v>
      </c>
      <c r="D933">
        <f>B933-C933</f>
        <v>168628680</v>
      </c>
    </row>
    <row r="934" spans="1:4" x14ac:dyDescent="0.25">
      <c r="A934" t="s">
        <v>6465</v>
      </c>
      <c r="B934">
        <v>147637474</v>
      </c>
      <c r="C934">
        <v>50000000</v>
      </c>
      <c r="D934">
        <f>B934-C934</f>
        <v>97637474</v>
      </c>
    </row>
    <row r="935" spans="1:4" x14ac:dyDescent="0.25">
      <c r="A935" t="s">
        <v>6466</v>
      </c>
      <c r="B935">
        <v>135014968</v>
      </c>
      <c r="C935">
        <v>50000000</v>
      </c>
      <c r="D935">
        <f>B935-C935</f>
        <v>85014968</v>
      </c>
    </row>
    <row r="936" spans="1:4" x14ac:dyDescent="0.25">
      <c r="A936" t="s">
        <v>6467</v>
      </c>
      <c r="B936">
        <v>2175312</v>
      </c>
      <c r="C936">
        <v>50000000</v>
      </c>
      <c r="D936">
        <f>B936-C936</f>
        <v>-47824688</v>
      </c>
    </row>
    <row r="937" spans="1:4" x14ac:dyDescent="0.25">
      <c r="A937" t="s">
        <v>6468</v>
      </c>
      <c r="B937">
        <v>126203320</v>
      </c>
      <c r="C937">
        <v>50000000</v>
      </c>
      <c r="D937">
        <f>B937-C937</f>
        <v>76203320</v>
      </c>
    </row>
    <row r="938" spans="1:4" x14ac:dyDescent="0.25">
      <c r="A938" t="s">
        <v>6469</v>
      </c>
      <c r="B938">
        <v>126975169</v>
      </c>
      <c r="C938">
        <v>50000000</v>
      </c>
      <c r="D938">
        <f>B938-C938</f>
        <v>76975169</v>
      </c>
    </row>
    <row r="939" spans="1:4" x14ac:dyDescent="0.25">
      <c r="A939" t="s">
        <v>6470</v>
      </c>
      <c r="B939">
        <v>125548685</v>
      </c>
      <c r="C939">
        <v>52000000</v>
      </c>
      <c r="D939">
        <f>B939-C939</f>
        <v>73548685</v>
      </c>
    </row>
    <row r="940" spans="1:4" x14ac:dyDescent="0.25">
      <c r="A940" t="s">
        <v>6471</v>
      </c>
      <c r="B940">
        <v>105807520</v>
      </c>
      <c r="C940">
        <v>50000000</v>
      </c>
      <c r="D940">
        <f>B940-C940</f>
        <v>55807520</v>
      </c>
    </row>
    <row r="941" spans="1:4" x14ac:dyDescent="0.25">
      <c r="A941" t="s">
        <v>6472</v>
      </c>
      <c r="B941">
        <v>191616238</v>
      </c>
      <c r="C941">
        <v>50000000</v>
      </c>
      <c r="D941">
        <f>B941-C941</f>
        <v>141616238</v>
      </c>
    </row>
    <row r="942" spans="1:4" x14ac:dyDescent="0.25">
      <c r="A942" t="s">
        <v>6473</v>
      </c>
      <c r="B942">
        <v>105264608</v>
      </c>
      <c r="C942">
        <v>60000000</v>
      </c>
      <c r="D942">
        <f>B942-C942</f>
        <v>45264608</v>
      </c>
    </row>
    <row r="943" spans="1:4" x14ac:dyDescent="0.25">
      <c r="A943" t="s">
        <v>6474</v>
      </c>
      <c r="B943">
        <v>97680195</v>
      </c>
      <c r="C943">
        <v>70000000</v>
      </c>
      <c r="D943">
        <f>B943-C943</f>
        <v>27680195</v>
      </c>
    </row>
    <row r="944" spans="1:4" x14ac:dyDescent="0.25">
      <c r="A944" t="s">
        <v>6475</v>
      </c>
      <c r="B944">
        <v>126088877</v>
      </c>
      <c r="C944">
        <v>50000000</v>
      </c>
      <c r="D944">
        <f>B944-C944</f>
        <v>76088877</v>
      </c>
    </row>
    <row r="945" spans="1:4" x14ac:dyDescent="0.25">
      <c r="A945" t="s">
        <v>6476</v>
      </c>
      <c r="B945">
        <v>91030827</v>
      </c>
      <c r="C945">
        <v>50000000</v>
      </c>
      <c r="D945">
        <f>B945-C945</f>
        <v>41030827</v>
      </c>
    </row>
    <row r="946" spans="1:4" x14ac:dyDescent="0.25">
      <c r="A946" t="s">
        <v>6477</v>
      </c>
      <c r="B946">
        <v>150315155</v>
      </c>
      <c r="C946">
        <v>50000000</v>
      </c>
      <c r="D946">
        <f>B946-C946</f>
        <v>100315155</v>
      </c>
    </row>
    <row r="947" spans="1:4" x14ac:dyDescent="0.25">
      <c r="A947" t="s">
        <v>6478</v>
      </c>
      <c r="B947">
        <v>127997349</v>
      </c>
      <c r="C947">
        <v>50000000</v>
      </c>
      <c r="D947">
        <f>B947-C947</f>
        <v>77997349</v>
      </c>
    </row>
    <row r="948" spans="1:4" x14ac:dyDescent="0.25">
      <c r="A948" t="s">
        <v>6479</v>
      </c>
      <c r="B948">
        <v>88504640</v>
      </c>
      <c r="C948">
        <v>45000000</v>
      </c>
      <c r="D948">
        <f>B948-C948</f>
        <v>43504640</v>
      </c>
    </row>
    <row r="949" spans="1:4" x14ac:dyDescent="0.25">
      <c r="A949" t="s">
        <v>6480</v>
      </c>
      <c r="B949">
        <v>81517441</v>
      </c>
      <c r="C949">
        <v>50000000</v>
      </c>
      <c r="D949">
        <f>B949-C949</f>
        <v>31517441</v>
      </c>
    </row>
    <row r="950" spans="1:4" x14ac:dyDescent="0.25">
      <c r="A950" t="s">
        <v>6481</v>
      </c>
      <c r="B950">
        <v>81022333</v>
      </c>
      <c r="C950">
        <v>50000000</v>
      </c>
      <c r="D950">
        <f>B950-C950</f>
        <v>31022333</v>
      </c>
    </row>
    <row r="951" spans="1:4" x14ac:dyDescent="0.25">
      <c r="A951" t="s">
        <v>6482</v>
      </c>
      <c r="B951">
        <v>75621915</v>
      </c>
      <c r="D951">
        <f>B951-C951</f>
        <v>75621915</v>
      </c>
    </row>
    <row r="952" spans="1:4" x14ac:dyDescent="0.25">
      <c r="A952" t="s">
        <v>6483</v>
      </c>
      <c r="B952">
        <v>79948113</v>
      </c>
      <c r="C952">
        <v>50000000</v>
      </c>
      <c r="D952">
        <f>B952-C952</f>
        <v>29948113</v>
      </c>
    </row>
    <row r="953" spans="1:4" x14ac:dyDescent="0.25">
      <c r="A953" t="s">
        <v>6484</v>
      </c>
      <c r="B953">
        <v>88658172</v>
      </c>
      <c r="C953">
        <v>50000000</v>
      </c>
      <c r="D953">
        <f>B953-C953</f>
        <v>38658172</v>
      </c>
    </row>
    <row r="954" spans="1:4" x14ac:dyDescent="0.25">
      <c r="A954" t="s">
        <v>6485</v>
      </c>
      <c r="B954">
        <v>75888270</v>
      </c>
      <c r="D954">
        <f>B954-C954</f>
        <v>75888270</v>
      </c>
    </row>
    <row r="955" spans="1:4" x14ac:dyDescent="0.25">
      <c r="A955" t="s">
        <v>6486</v>
      </c>
      <c r="B955">
        <v>84244877</v>
      </c>
      <c r="C955">
        <v>50000000</v>
      </c>
      <c r="D955">
        <f>B955-C955</f>
        <v>34244877</v>
      </c>
    </row>
    <row r="956" spans="1:4" x14ac:dyDescent="0.25">
      <c r="A956" t="s">
        <v>6487</v>
      </c>
      <c r="B956">
        <v>75367693</v>
      </c>
      <c r="C956">
        <v>35000000</v>
      </c>
      <c r="D956">
        <f>B956-C956</f>
        <v>40367693</v>
      </c>
    </row>
    <row r="957" spans="1:4" x14ac:dyDescent="0.25">
      <c r="A957" t="s">
        <v>6488</v>
      </c>
      <c r="B957">
        <v>73701902</v>
      </c>
      <c r="C957">
        <v>60000000</v>
      </c>
      <c r="D957">
        <f>B957-C957</f>
        <v>13701902</v>
      </c>
    </row>
    <row r="958" spans="1:4" x14ac:dyDescent="0.25">
      <c r="A958" t="s">
        <v>6489</v>
      </c>
      <c r="B958">
        <v>75605492</v>
      </c>
      <c r="C958">
        <v>50000000</v>
      </c>
      <c r="D958">
        <f>B958-C958</f>
        <v>25605492</v>
      </c>
    </row>
    <row r="959" spans="1:4" x14ac:dyDescent="0.25">
      <c r="A959" t="s">
        <v>6490</v>
      </c>
      <c r="B959">
        <v>67823573</v>
      </c>
      <c r="C959">
        <v>50000000</v>
      </c>
      <c r="D959">
        <f>B959-C959</f>
        <v>17823573</v>
      </c>
    </row>
    <row r="960" spans="1:4" x14ac:dyDescent="0.25">
      <c r="A960" t="s">
        <v>6491</v>
      </c>
      <c r="B960">
        <v>91439400</v>
      </c>
      <c r="C960">
        <v>50000000</v>
      </c>
      <c r="D960">
        <f>B960-C960</f>
        <v>41439400</v>
      </c>
    </row>
    <row r="961" spans="1:4" x14ac:dyDescent="0.25">
      <c r="A961" t="s">
        <v>6492</v>
      </c>
      <c r="B961">
        <v>67128202</v>
      </c>
      <c r="C961">
        <v>65000000</v>
      </c>
      <c r="D961">
        <f>B961-C961</f>
        <v>2128202</v>
      </c>
    </row>
    <row r="962" spans="1:4" x14ac:dyDescent="0.25">
      <c r="A962" t="s">
        <v>6493</v>
      </c>
      <c r="B962">
        <v>70496802</v>
      </c>
      <c r="C962">
        <v>54000000</v>
      </c>
      <c r="D962">
        <f>B962-C962</f>
        <v>16496802</v>
      </c>
    </row>
    <row r="963" spans="1:4" x14ac:dyDescent="0.25">
      <c r="A963" t="s">
        <v>6494</v>
      </c>
      <c r="B963">
        <v>60470220</v>
      </c>
      <c r="C963">
        <v>50000000</v>
      </c>
      <c r="D963">
        <f>B963-C963</f>
        <v>10470220</v>
      </c>
    </row>
    <row r="964" spans="1:4" x14ac:dyDescent="0.25">
      <c r="A964" t="s">
        <v>6495</v>
      </c>
      <c r="D964">
        <f>B964-C964</f>
        <v>0</v>
      </c>
    </row>
    <row r="965" spans="1:4" x14ac:dyDescent="0.25">
      <c r="A965" t="s">
        <v>6496</v>
      </c>
      <c r="B965">
        <v>58336565</v>
      </c>
      <c r="C965">
        <v>50000000</v>
      </c>
      <c r="D965">
        <f>B965-C965</f>
        <v>8336565</v>
      </c>
    </row>
    <row r="966" spans="1:4" x14ac:dyDescent="0.25">
      <c r="A966" t="s">
        <v>6497</v>
      </c>
      <c r="B966">
        <v>66002004</v>
      </c>
      <c r="C966">
        <v>50000000</v>
      </c>
      <c r="D966">
        <f>B966-C966</f>
        <v>16002004</v>
      </c>
    </row>
    <row r="967" spans="1:4" x14ac:dyDescent="0.25">
      <c r="A967" t="s">
        <v>6498</v>
      </c>
      <c r="B967">
        <v>54997476</v>
      </c>
      <c r="C967">
        <v>50000000</v>
      </c>
      <c r="D967">
        <f>B967-C967</f>
        <v>4997476</v>
      </c>
    </row>
    <row r="968" spans="1:4" x14ac:dyDescent="0.25">
      <c r="A968" t="s">
        <v>6499</v>
      </c>
      <c r="B968">
        <v>55682070</v>
      </c>
      <c r="C968">
        <v>50000000</v>
      </c>
      <c r="D968">
        <f>B968-C968</f>
        <v>5682070</v>
      </c>
    </row>
    <row r="969" spans="1:4" x14ac:dyDescent="0.25">
      <c r="A969" t="s">
        <v>6500</v>
      </c>
      <c r="B969">
        <v>52752475</v>
      </c>
      <c r="C969">
        <v>50000000</v>
      </c>
      <c r="D969">
        <f>B969-C969</f>
        <v>2752475</v>
      </c>
    </row>
    <row r="970" spans="1:4" x14ac:dyDescent="0.25">
      <c r="A970" t="s">
        <v>6501</v>
      </c>
      <c r="B970">
        <v>55092830</v>
      </c>
      <c r="C970">
        <v>60000000</v>
      </c>
      <c r="D970">
        <f>B970-C970</f>
        <v>-4907170</v>
      </c>
    </row>
    <row r="971" spans="1:4" x14ac:dyDescent="0.25">
      <c r="A971" t="s">
        <v>6502</v>
      </c>
      <c r="B971">
        <v>50815288</v>
      </c>
      <c r="C971">
        <v>50000000</v>
      </c>
      <c r="D971">
        <f>B971-C971</f>
        <v>815288</v>
      </c>
    </row>
    <row r="972" spans="1:4" x14ac:dyDescent="0.25">
      <c r="A972" t="s">
        <v>6503</v>
      </c>
      <c r="B972">
        <v>52822418</v>
      </c>
      <c r="C972">
        <v>50000000</v>
      </c>
      <c r="D972">
        <f>B972-C972</f>
        <v>2822418</v>
      </c>
    </row>
    <row r="973" spans="1:4" x14ac:dyDescent="0.25">
      <c r="A973" t="s">
        <v>6504</v>
      </c>
      <c r="B973">
        <v>50150619</v>
      </c>
      <c r="C973">
        <v>50000000</v>
      </c>
      <c r="D973">
        <f>B973-C973</f>
        <v>150619</v>
      </c>
    </row>
    <row r="974" spans="1:4" x14ac:dyDescent="0.25">
      <c r="A974" t="s">
        <v>6505</v>
      </c>
      <c r="B974">
        <v>48745150</v>
      </c>
      <c r="C974">
        <v>50000000</v>
      </c>
      <c r="D974">
        <f>B974-C974</f>
        <v>-1254850</v>
      </c>
    </row>
    <row r="975" spans="1:4" x14ac:dyDescent="0.25">
      <c r="A975" t="s">
        <v>6506</v>
      </c>
      <c r="B975">
        <v>50007168</v>
      </c>
      <c r="C975">
        <v>50000000</v>
      </c>
      <c r="D975">
        <f>B975-C975</f>
        <v>7168</v>
      </c>
    </row>
    <row r="976" spans="1:4" x14ac:dyDescent="0.25">
      <c r="A976" t="s">
        <v>6507</v>
      </c>
      <c r="B976">
        <v>48154732</v>
      </c>
      <c r="C976">
        <v>50000000</v>
      </c>
      <c r="D976">
        <f>B976-C976</f>
        <v>-1845268</v>
      </c>
    </row>
    <row r="977" spans="1:4" x14ac:dyDescent="0.25">
      <c r="A977" t="s">
        <v>6508</v>
      </c>
      <c r="B977">
        <v>48265581</v>
      </c>
      <c r="C977">
        <v>50000000</v>
      </c>
      <c r="D977">
        <f>B977-C977</f>
        <v>-1734419</v>
      </c>
    </row>
    <row r="978" spans="1:4" x14ac:dyDescent="0.25">
      <c r="A978" t="s">
        <v>6509</v>
      </c>
      <c r="B978">
        <v>46982632</v>
      </c>
      <c r="C978">
        <v>50000000</v>
      </c>
      <c r="D978">
        <f>B978-C978</f>
        <v>-3017368</v>
      </c>
    </row>
    <row r="979" spans="1:4" x14ac:dyDescent="0.25">
      <c r="A979" t="s">
        <v>6510</v>
      </c>
      <c r="B979">
        <v>44737059</v>
      </c>
      <c r="C979">
        <v>50000000</v>
      </c>
      <c r="D979">
        <f>B979-C979</f>
        <v>-5262941</v>
      </c>
    </row>
    <row r="980" spans="1:4" x14ac:dyDescent="0.25">
      <c r="A980" t="s">
        <v>6511</v>
      </c>
      <c r="B980">
        <v>56724080</v>
      </c>
      <c r="C980">
        <v>50000000</v>
      </c>
      <c r="D980">
        <f>B980-C980</f>
        <v>6724080</v>
      </c>
    </row>
    <row r="981" spans="1:4" x14ac:dyDescent="0.25">
      <c r="A981" t="s">
        <v>6512</v>
      </c>
      <c r="B981">
        <v>44484065</v>
      </c>
      <c r="C981">
        <v>50000000</v>
      </c>
      <c r="D981">
        <f>B981-C981</f>
        <v>-5515935</v>
      </c>
    </row>
    <row r="982" spans="1:4" x14ac:dyDescent="0.25">
      <c r="A982" t="s">
        <v>6513</v>
      </c>
      <c r="B982">
        <v>47553512</v>
      </c>
      <c r="C982">
        <v>50000000</v>
      </c>
      <c r="D982">
        <f>B982-C982</f>
        <v>-2446488</v>
      </c>
    </row>
    <row r="983" spans="1:4" x14ac:dyDescent="0.25">
      <c r="A983" t="s">
        <v>6514</v>
      </c>
      <c r="B983">
        <v>42610000</v>
      </c>
      <c r="C983">
        <v>55000000</v>
      </c>
      <c r="D983">
        <f>B983-C983</f>
        <v>-12390000</v>
      </c>
    </row>
    <row r="984" spans="1:4" x14ac:dyDescent="0.25">
      <c r="A984" t="s">
        <v>6515</v>
      </c>
      <c r="B984">
        <v>41482207</v>
      </c>
      <c r="C984">
        <v>50000000</v>
      </c>
      <c r="D984">
        <f>B984-C984</f>
        <v>-8517793</v>
      </c>
    </row>
    <row r="985" spans="1:4" x14ac:dyDescent="0.25">
      <c r="A985" t="s">
        <v>6516</v>
      </c>
      <c r="B985">
        <v>47105085</v>
      </c>
      <c r="C985">
        <v>50000000</v>
      </c>
      <c r="D985">
        <f>B985-C985</f>
        <v>-2894915</v>
      </c>
    </row>
    <row r="986" spans="1:4" x14ac:dyDescent="0.25">
      <c r="A986" t="s">
        <v>6517</v>
      </c>
      <c r="B986">
        <v>41256277</v>
      </c>
      <c r="C986">
        <v>50000000</v>
      </c>
      <c r="D986">
        <f>B986-C986</f>
        <v>-8743723</v>
      </c>
    </row>
    <row r="987" spans="1:4" x14ac:dyDescent="0.25">
      <c r="A987" t="s">
        <v>6518</v>
      </c>
      <c r="B987">
        <v>50740078</v>
      </c>
      <c r="C987">
        <v>45000000</v>
      </c>
      <c r="D987">
        <f>B987-C987</f>
        <v>5740078</v>
      </c>
    </row>
    <row r="988" spans="1:4" x14ac:dyDescent="0.25">
      <c r="A988" t="s">
        <v>6519</v>
      </c>
      <c r="B988">
        <v>40203020</v>
      </c>
      <c r="C988">
        <v>40000000</v>
      </c>
      <c r="D988">
        <f>B988-C988</f>
        <v>203020</v>
      </c>
    </row>
    <row r="989" spans="1:4" x14ac:dyDescent="0.25">
      <c r="A989" t="s">
        <v>6520</v>
      </c>
      <c r="B989">
        <v>40905277</v>
      </c>
      <c r="C989">
        <v>50000000</v>
      </c>
      <c r="D989">
        <f>B989-C989</f>
        <v>-9094723</v>
      </c>
    </row>
    <row r="990" spans="1:4" x14ac:dyDescent="0.25">
      <c r="A990" t="s">
        <v>6521</v>
      </c>
      <c r="B990">
        <v>38590500</v>
      </c>
      <c r="C990">
        <v>50000000</v>
      </c>
      <c r="D990">
        <f>B990-C990</f>
        <v>-11409500</v>
      </c>
    </row>
    <row r="991" spans="1:4" x14ac:dyDescent="0.25">
      <c r="A991" t="s">
        <v>6522</v>
      </c>
      <c r="B991">
        <v>39177541</v>
      </c>
      <c r="C991">
        <v>50000000</v>
      </c>
      <c r="D991">
        <f>B991-C991</f>
        <v>-10822459</v>
      </c>
    </row>
    <row r="992" spans="1:4" x14ac:dyDescent="0.25">
      <c r="A992" t="s">
        <v>6523</v>
      </c>
      <c r="B992">
        <v>39778599</v>
      </c>
      <c r="C992">
        <v>50000000</v>
      </c>
      <c r="D992">
        <f>B992-C992</f>
        <v>-10221401</v>
      </c>
    </row>
    <row r="993" spans="1:4" x14ac:dyDescent="0.25">
      <c r="A993" t="s">
        <v>6524</v>
      </c>
      <c r="B993">
        <v>37486138</v>
      </c>
      <c r="C993">
        <v>50000000</v>
      </c>
      <c r="D993">
        <f>B993-C993</f>
        <v>-12513862</v>
      </c>
    </row>
    <row r="994" spans="1:4" x14ac:dyDescent="0.25">
      <c r="A994" t="s">
        <v>6525</v>
      </c>
      <c r="B994">
        <v>38105077</v>
      </c>
      <c r="C994">
        <v>40000000</v>
      </c>
      <c r="D994">
        <f>B994-C994</f>
        <v>-1894923</v>
      </c>
    </row>
    <row r="995" spans="1:4" x14ac:dyDescent="0.25">
      <c r="A995" t="s">
        <v>6526</v>
      </c>
      <c r="B995">
        <v>35168395</v>
      </c>
      <c r="C995">
        <v>50000000</v>
      </c>
      <c r="D995">
        <f>B995-C995</f>
        <v>-14831605</v>
      </c>
    </row>
    <row r="996" spans="1:4" x14ac:dyDescent="0.25">
      <c r="A996" t="s">
        <v>6527</v>
      </c>
      <c r="D996">
        <f>B996-C996</f>
        <v>0</v>
      </c>
    </row>
    <row r="997" spans="1:4" x14ac:dyDescent="0.25">
      <c r="A997" t="s">
        <v>6528</v>
      </c>
      <c r="B997">
        <v>32800000</v>
      </c>
      <c r="C997">
        <v>40000000</v>
      </c>
      <c r="D997">
        <f>B997-C997</f>
        <v>-7200000</v>
      </c>
    </row>
    <row r="998" spans="1:4" x14ac:dyDescent="0.25">
      <c r="A998" t="s">
        <v>6529</v>
      </c>
      <c r="B998">
        <v>33643461</v>
      </c>
      <c r="C998">
        <v>50000000</v>
      </c>
      <c r="D998">
        <f>B998-C998</f>
        <v>-16356539</v>
      </c>
    </row>
    <row r="999" spans="1:4" x14ac:dyDescent="0.25">
      <c r="A999" t="s">
        <v>6530</v>
      </c>
      <c r="B999">
        <v>32741596</v>
      </c>
      <c r="C999">
        <v>50000000</v>
      </c>
      <c r="D999">
        <f>B999-C999</f>
        <v>-17258404</v>
      </c>
    </row>
    <row r="1000" spans="1:4" x14ac:dyDescent="0.25">
      <c r="A1000" t="s">
        <v>6531</v>
      </c>
      <c r="B1000">
        <v>31874869</v>
      </c>
      <c r="C1000">
        <v>50000000</v>
      </c>
      <c r="D1000">
        <f>B1000-C1000</f>
        <v>-18125131</v>
      </c>
    </row>
    <row r="1001" spans="1:4" x14ac:dyDescent="0.25">
      <c r="A1001" t="s">
        <v>6532</v>
      </c>
      <c r="B1001">
        <v>30306268</v>
      </c>
      <c r="C1001">
        <v>50000000</v>
      </c>
      <c r="D1001">
        <f>B1001-C1001</f>
        <v>-19693732</v>
      </c>
    </row>
    <row r="1002" spans="1:4" x14ac:dyDescent="0.25">
      <c r="A1002" t="s">
        <v>6533</v>
      </c>
      <c r="B1002">
        <v>27667947</v>
      </c>
      <c r="C1002">
        <v>50000000</v>
      </c>
      <c r="D1002">
        <f>B1002-C1002</f>
        <v>-22332053</v>
      </c>
    </row>
    <row r="1003" spans="1:4" x14ac:dyDescent="0.25">
      <c r="A1003" t="s">
        <v>6534</v>
      </c>
      <c r="B1003">
        <v>27067160</v>
      </c>
      <c r="C1003">
        <v>50000000</v>
      </c>
      <c r="D1003">
        <f>B1003-C1003</f>
        <v>-22932840</v>
      </c>
    </row>
    <row r="1004" spans="1:4" x14ac:dyDescent="0.25">
      <c r="A1004" t="s">
        <v>6535</v>
      </c>
      <c r="B1004">
        <v>26616999</v>
      </c>
      <c r="C1004">
        <v>40000000</v>
      </c>
      <c r="D1004">
        <f>B1004-C1004</f>
        <v>-13383001</v>
      </c>
    </row>
    <row r="1005" spans="1:4" x14ac:dyDescent="0.25">
      <c r="A1005" t="s">
        <v>6536</v>
      </c>
      <c r="B1005">
        <v>26536120</v>
      </c>
      <c r="C1005">
        <v>50000000</v>
      </c>
      <c r="D1005">
        <f>B1005-C1005</f>
        <v>-23463880</v>
      </c>
    </row>
    <row r="1006" spans="1:4" x14ac:dyDescent="0.25">
      <c r="A1006" t="s">
        <v>6537</v>
      </c>
      <c r="B1006">
        <v>26199517</v>
      </c>
      <c r="C1006">
        <v>50000000</v>
      </c>
      <c r="D1006">
        <f>B1006-C1006</f>
        <v>-23800483</v>
      </c>
    </row>
    <row r="1007" spans="1:4" x14ac:dyDescent="0.25">
      <c r="A1007" t="s">
        <v>6538</v>
      </c>
      <c r="B1007">
        <v>25450527</v>
      </c>
      <c r="C1007">
        <v>50000000</v>
      </c>
      <c r="D1007">
        <f>B1007-C1007</f>
        <v>-24549473</v>
      </c>
    </row>
    <row r="1008" spans="1:4" x14ac:dyDescent="0.25">
      <c r="A1008" t="s">
        <v>6539</v>
      </c>
      <c r="B1008">
        <v>25407250</v>
      </c>
      <c r="C1008">
        <v>50000000</v>
      </c>
      <c r="D1008">
        <f>B1008-C1008</f>
        <v>-24592750</v>
      </c>
    </row>
    <row r="1009" spans="1:4" x14ac:dyDescent="0.25">
      <c r="A1009" t="s">
        <v>6540</v>
      </c>
      <c r="D1009">
        <f>B1009-C1009</f>
        <v>0</v>
      </c>
    </row>
    <row r="1010" spans="1:4" x14ac:dyDescent="0.25">
      <c r="A1010" t="s">
        <v>6541</v>
      </c>
      <c r="B1010">
        <v>23159305</v>
      </c>
      <c r="C1010">
        <v>70000000</v>
      </c>
      <c r="D1010">
        <f>B1010-C1010</f>
        <v>-46840695</v>
      </c>
    </row>
    <row r="1011" spans="1:4" x14ac:dyDescent="0.25">
      <c r="A1011" t="s">
        <v>6542</v>
      </c>
      <c r="B1011">
        <v>24006726</v>
      </c>
      <c r="C1011">
        <v>50000000</v>
      </c>
      <c r="D1011">
        <f>B1011-C1011</f>
        <v>-25993274</v>
      </c>
    </row>
    <row r="1012" spans="1:4" x14ac:dyDescent="0.25">
      <c r="A1012" t="s">
        <v>6543</v>
      </c>
      <c r="B1012">
        <v>20389967</v>
      </c>
      <c r="C1012">
        <v>50000000</v>
      </c>
      <c r="D1012">
        <f>B1012-C1012</f>
        <v>-29610033</v>
      </c>
    </row>
    <row r="1013" spans="1:4" x14ac:dyDescent="0.25">
      <c r="A1013" t="s">
        <v>6544</v>
      </c>
      <c r="B1013">
        <v>19593740</v>
      </c>
      <c r="C1013">
        <v>50000000</v>
      </c>
      <c r="D1013">
        <f>B1013-C1013</f>
        <v>-30406260</v>
      </c>
    </row>
    <row r="1014" spans="1:4" x14ac:dyDescent="0.25">
      <c r="A1014" t="s">
        <v>6545</v>
      </c>
      <c r="B1014">
        <v>19118247</v>
      </c>
      <c r="C1014">
        <v>40000000</v>
      </c>
      <c r="D1014">
        <f>B1014-C1014</f>
        <v>-20881753</v>
      </c>
    </row>
    <row r="1015" spans="1:4" x14ac:dyDescent="0.25">
      <c r="A1015" t="s">
        <v>6546</v>
      </c>
      <c r="B1015">
        <v>26442251</v>
      </c>
      <c r="C1015">
        <v>50000000</v>
      </c>
      <c r="D1015">
        <f>B1015-C1015</f>
        <v>-23557749</v>
      </c>
    </row>
    <row r="1016" spans="1:4" x14ac:dyDescent="0.25">
      <c r="A1016" t="s">
        <v>6547</v>
      </c>
      <c r="B1016">
        <v>17114882</v>
      </c>
      <c r="C1016">
        <v>25000000</v>
      </c>
      <c r="D1016">
        <f>B1016-C1016</f>
        <v>-7885118</v>
      </c>
    </row>
    <row r="1017" spans="1:4" x14ac:dyDescent="0.25">
      <c r="A1017" t="s">
        <v>6548</v>
      </c>
      <c r="B1017">
        <v>18472363</v>
      </c>
      <c r="C1017">
        <v>50000000</v>
      </c>
      <c r="D1017">
        <f>B1017-C1017</f>
        <v>-31527637</v>
      </c>
    </row>
    <row r="1018" spans="1:4" x14ac:dyDescent="0.25">
      <c r="A1018" t="s">
        <v>6549</v>
      </c>
      <c r="B1018">
        <v>14131298</v>
      </c>
      <c r="C1018">
        <v>390000000</v>
      </c>
      <c r="D1018">
        <f>B1018-C1018</f>
        <v>-375868702</v>
      </c>
    </row>
    <row r="1019" spans="1:4" x14ac:dyDescent="0.25">
      <c r="A1019" t="s">
        <v>6550</v>
      </c>
      <c r="B1019">
        <v>21557240</v>
      </c>
      <c r="C1019">
        <v>49900000</v>
      </c>
      <c r="D1019">
        <f>B1019-C1019</f>
        <v>-28342760</v>
      </c>
    </row>
    <row r="1020" spans="1:4" x14ac:dyDescent="0.25">
      <c r="A1020" t="s">
        <v>6551</v>
      </c>
      <c r="B1020">
        <v>21283440</v>
      </c>
      <c r="C1020">
        <v>55000000</v>
      </c>
      <c r="D1020">
        <f>B1020-C1020</f>
        <v>-33716560</v>
      </c>
    </row>
    <row r="1021" spans="1:4" x14ac:dyDescent="0.25">
      <c r="A1021" t="s">
        <v>6552</v>
      </c>
      <c r="B1021">
        <v>10556196</v>
      </c>
      <c r="C1021">
        <v>50000000</v>
      </c>
      <c r="D1021">
        <f>B1021-C1021</f>
        <v>-39443804</v>
      </c>
    </row>
    <row r="1022" spans="1:4" x14ac:dyDescent="0.25">
      <c r="A1022" t="s">
        <v>6553</v>
      </c>
      <c r="B1022">
        <v>16671505</v>
      </c>
      <c r="C1022">
        <v>50000000</v>
      </c>
      <c r="D1022">
        <f>B1022-C1022</f>
        <v>-33328495</v>
      </c>
    </row>
    <row r="1023" spans="1:4" x14ac:dyDescent="0.25">
      <c r="A1023" t="s">
        <v>6554</v>
      </c>
      <c r="B1023">
        <v>10400000</v>
      </c>
      <c r="C1023">
        <v>50000000</v>
      </c>
      <c r="D1023">
        <f>B1023-C1023</f>
        <v>-39600000</v>
      </c>
    </row>
    <row r="1024" spans="1:4" x14ac:dyDescent="0.25">
      <c r="A1024" t="s">
        <v>6555</v>
      </c>
      <c r="B1024">
        <v>9528092</v>
      </c>
      <c r="C1024">
        <v>22000000</v>
      </c>
      <c r="D1024">
        <f>B1024-C1024</f>
        <v>-12471908</v>
      </c>
    </row>
    <row r="1025" spans="1:4" x14ac:dyDescent="0.25">
      <c r="A1025" t="s">
        <v>6556</v>
      </c>
      <c r="D1025">
        <f>B1025-C1025</f>
        <v>0</v>
      </c>
    </row>
    <row r="1026" spans="1:4" x14ac:dyDescent="0.25">
      <c r="A1026" t="s">
        <v>6557</v>
      </c>
      <c r="B1026">
        <v>10137232</v>
      </c>
      <c r="C1026">
        <v>50000000</v>
      </c>
      <c r="D1026">
        <f>B1026-C1026</f>
        <v>-39862768</v>
      </c>
    </row>
    <row r="1027" spans="1:4" x14ac:dyDescent="0.25">
      <c r="A1027" t="s">
        <v>6558</v>
      </c>
      <c r="B1027">
        <v>9795017</v>
      </c>
      <c r="C1027">
        <v>50000000</v>
      </c>
      <c r="D1027">
        <f>B1027-C1027</f>
        <v>-40204983</v>
      </c>
    </row>
    <row r="1028" spans="1:4" x14ac:dyDescent="0.25">
      <c r="A1028" t="s">
        <v>6559</v>
      </c>
      <c r="B1028">
        <v>20488579</v>
      </c>
      <c r="C1028">
        <v>50000000</v>
      </c>
      <c r="D1028">
        <f>B1028-C1028</f>
        <v>-29511421</v>
      </c>
    </row>
    <row r="1029" spans="1:4" x14ac:dyDescent="0.25">
      <c r="A1029" t="s">
        <v>6560</v>
      </c>
      <c r="B1029">
        <v>19445217</v>
      </c>
      <c r="C1029">
        <v>60000000</v>
      </c>
      <c r="D1029">
        <f>B1029-C1029</f>
        <v>-40554783</v>
      </c>
    </row>
    <row r="1030" spans="1:4" x14ac:dyDescent="0.25">
      <c r="A1030" t="s">
        <v>6561</v>
      </c>
      <c r="B1030">
        <v>8355815</v>
      </c>
      <c r="C1030">
        <v>55000000</v>
      </c>
      <c r="D1030">
        <f>B1030-C1030</f>
        <v>-46644185</v>
      </c>
    </row>
    <row r="1031" spans="1:4" x14ac:dyDescent="0.25">
      <c r="A1031" t="s">
        <v>6562</v>
      </c>
      <c r="B1031">
        <v>28837115</v>
      </c>
      <c r="C1031">
        <v>50000000</v>
      </c>
      <c r="D1031">
        <f>B1031-C1031</f>
        <v>-21162885</v>
      </c>
    </row>
    <row r="1032" spans="1:4" x14ac:dyDescent="0.25">
      <c r="A1032" t="s">
        <v>6563</v>
      </c>
      <c r="B1032">
        <v>6471394</v>
      </c>
      <c r="C1032">
        <v>50000000</v>
      </c>
      <c r="D1032">
        <f>B1032-C1032</f>
        <v>-43528606</v>
      </c>
    </row>
    <row r="1033" spans="1:4" x14ac:dyDescent="0.25">
      <c r="A1033" t="s">
        <v>6564</v>
      </c>
      <c r="B1033">
        <v>6291602</v>
      </c>
      <c r="C1033">
        <v>50000000</v>
      </c>
      <c r="D1033">
        <f>B1033-C1033</f>
        <v>-43708398</v>
      </c>
    </row>
    <row r="1034" spans="1:4" x14ac:dyDescent="0.25">
      <c r="A1034" t="s">
        <v>6565</v>
      </c>
      <c r="B1034">
        <v>10706786</v>
      </c>
      <c r="C1034">
        <v>50000000</v>
      </c>
      <c r="D1034">
        <f>B1034-C1034</f>
        <v>-39293214</v>
      </c>
    </row>
    <row r="1035" spans="1:4" x14ac:dyDescent="0.25">
      <c r="A1035" t="s">
        <v>6566</v>
      </c>
      <c r="B1035">
        <v>8742261</v>
      </c>
      <c r="C1035">
        <v>18000000</v>
      </c>
      <c r="D1035">
        <f>B1035-C1035</f>
        <v>-9257739</v>
      </c>
    </row>
    <row r="1036" spans="1:4" x14ac:dyDescent="0.25">
      <c r="A1036" t="s">
        <v>6567</v>
      </c>
      <c r="B1036">
        <v>43905746</v>
      </c>
      <c r="C1036">
        <v>49000000</v>
      </c>
      <c r="D1036">
        <f>B1036-C1036</f>
        <v>-5094254</v>
      </c>
    </row>
    <row r="1037" spans="1:4" x14ac:dyDescent="0.25">
      <c r="A1037" t="s">
        <v>6568</v>
      </c>
      <c r="D1037">
        <f>B1037-C1037</f>
        <v>0</v>
      </c>
    </row>
    <row r="1038" spans="1:4" x14ac:dyDescent="0.25">
      <c r="A1038" t="s">
        <v>6569</v>
      </c>
      <c r="B1038">
        <v>21413502</v>
      </c>
      <c r="C1038">
        <v>40000000</v>
      </c>
      <c r="D1038">
        <f>B1038-C1038</f>
        <v>-18586498</v>
      </c>
    </row>
    <row r="1039" spans="1:4" x14ac:dyDescent="0.25">
      <c r="A1039" t="s">
        <v>6570</v>
      </c>
      <c r="B1039">
        <v>7994115</v>
      </c>
      <c r="D1039">
        <f>B1039-C1039</f>
        <v>7994115</v>
      </c>
    </row>
    <row r="1040" spans="1:4" x14ac:dyDescent="0.25">
      <c r="A1040" t="s">
        <v>6571</v>
      </c>
      <c r="B1040">
        <v>124107476</v>
      </c>
      <c r="C1040">
        <v>48000000</v>
      </c>
      <c r="D1040">
        <f>B1040-C1040</f>
        <v>76107476</v>
      </c>
    </row>
    <row r="1041" spans="1:4" x14ac:dyDescent="0.25">
      <c r="A1041" t="s">
        <v>6572</v>
      </c>
      <c r="B1041">
        <v>197171806</v>
      </c>
      <c r="C1041">
        <v>48000000</v>
      </c>
      <c r="D1041">
        <f>B1041-C1041</f>
        <v>149171806</v>
      </c>
    </row>
    <row r="1042" spans="1:4" x14ac:dyDescent="0.25">
      <c r="A1042" t="s">
        <v>6573</v>
      </c>
      <c r="B1042">
        <v>12802907</v>
      </c>
      <c r="D1042">
        <f>B1042-C1042</f>
        <v>12802907</v>
      </c>
    </row>
    <row r="1043" spans="1:4" x14ac:dyDescent="0.25">
      <c r="A1043" t="s">
        <v>6574</v>
      </c>
      <c r="B1043">
        <v>31569268</v>
      </c>
      <c r="C1043">
        <v>49000000</v>
      </c>
      <c r="D1043">
        <f>B1043-C1043</f>
        <v>-17430732</v>
      </c>
    </row>
    <row r="1044" spans="1:4" x14ac:dyDescent="0.25">
      <c r="A1044" t="s">
        <v>6575</v>
      </c>
      <c r="B1044">
        <v>66488090</v>
      </c>
      <c r="C1044">
        <v>48000000</v>
      </c>
      <c r="D1044">
        <f>B1044-C1044</f>
        <v>18488090</v>
      </c>
    </row>
    <row r="1045" spans="1:4" x14ac:dyDescent="0.25">
      <c r="A1045" t="s">
        <v>6576</v>
      </c>
      <c r="B1045">
        <v>95308367</v>
      </c>
      <c r="C1045">
        <v>48000000</v>
      </c>
      <c r="D1045">
        <f>B1045-C1045</f>
        <v>47308367</v>
      </c>
    </row>
    <row r="1046" spans="1:4" x14ac:dyDescent="0.25">
      <c r="A1046" t="s">
        <v>6577</v>
      </c>
      <c r="C1046">
        <v>1500000</v>
      </c>
      <c r="D1046">
        <f>B1046-C1046</f>
        <v>-1500000</v>
      </c>
    </row>
    <row r="1047" spans="1:4" x14ac:dyDescent="0.25">
      <c r="A1047" t="s">
        <v>6578</v>
      </c>
      <c r="B1047">
        <v>60652036</v>
      </c>
      <c r="C1047">
        <v>48000000</v>
      </c>
      <c r="D1047">
        <f>B1047-C1047</f>
        <v>12652036</v>
      </c>
    </row>
    <row r="1048" spans="1:4" x14ac:dyDescent="0.25">
      <c r="A1048" t="s">
        <v>6579</v>
      </c>
      <c r="B1048">
        <v>1206135</v>
      </c>
      <c r="C1048">
        <v>50000000</v>
      </c>
      <c r="D1048">
        <f>B1048-C1048</f>
        <v>-48793865</v>
      </c>
    </row>
    <row r="1049" spans="1:4" x14ac:dyDescent="0.25">
      <c r="A1049" t="s">
        <v>6580</v>
      </c>
      <c r="B1049">
        <v>56607223</v>
      </c>
      <c r="C1049">
        <v>48000000</v>
      </c>
      <c r="D1049">
        <f>B1049-C1049</f>
        <v>8607223</v>
      </c>
    </row>
    <row r="1050" spans="1:4" x14ac:dyDescent="0.25">
      <c r="A1050" t="s">
        <v>6581</v>
      </c>
      <c r="B1050">
        <v>50173190</v>
      </c>
      <c r="C1050">
        <v>48000000</v>
      </c>
      <c r="D1050">
        <f>B1050-C1050</f>
        <v>2173190</v>
      </c>
    </row>
    <row r="1051" spans="1:4" x14ac:dyDescent="0.25">
      <c r="A1051" t="s">
        <v>6582</v>
      </c>
      <c r="B1051">
        <v>47095453</v>
      </c>
      <c r="C1051">
        <v>48000000</v>
      </c>
      <c r="D1051">
        <f>B1051-C1051</f>
        <v>-904547</v>
      </c>
    </row>
    <row r="1052" spans="1:4" x14ac:dyDescent="0.25">
      <c r="A1052" t="s">
        <v>6583</v>
      </c>
      <c r="B1052">
        <v>37879996</v>
      </c>
      <c r="C1052">
        <v>48000000</v>
      </c>
      <c r="D1052">
        <f>B1052-C1052</f>
        <v>-10120004</v>
      </c>
    </row>
    <row r="1053" spans="1:4" x14ac:dyDescent="0.25">
      <c r="A1053" t="s">
        <v>6584</v>
      </c>
      <c r="B1053">
        <v>25900000</v>
      </c>
      <c r="C1053">
        <v>58000000</v>
      </c>
      <c r="D1053">
        <f>B1053-C1053</f>
        <v>-32100000</v>
      </c>
    </row>
    <row r="1054" spans="1:4" x14ac:dyDescent="0.25">
      <c r="A1054" t="s">
        <v>6585</v>
      </c>
      <c r="B1054">
        <v>53574088</v>
      </c>
      <c r="C1054">
        <v>55000000</v>
      </c>
      <c r="D1054">
        <f>B1054-C1054</f>
        <v>-1425912</v>
      </c>
    </row>
    <row r="1055" spans="1:4" x14ac:dyDescent="0.25">
      <c r="A1055" t="s">
        <v>6586</v>
      </c>
      <c r="B1055">
        <v>89253340</v>
      </c>
      <c r="C1055">
        <v>48000000</v>
      </c>
      <c r="D1055">
        <f>B1055-C1055</f>
        <v>41253340</v>
      </c>
    </row>
    <row r="1056" spans="1:4" x14ac:dyDescent="0.25">
      <c r="A1056" t="s">
        <v>6587</v>
      </c>
      <c r="B1056">
        <v>37339525</v>
      </c>
      <c r="C1056">
        <v>48000000</v>
      </c>
      <c r="D1056">
        <f>B1056-C1056</f>
        <v>-10660475</v>
      </c>
    </row>
    <row r="1057" spans="1:4" x14ac:dyDescent="0.25">
      <c r="A1057" t="s">
        <v>6588</v>
      </c>
      <c r="B1057">
        <v>60154431</v>
      </c>
      <c r="C1057">
        <v>47000000</v>
      </c>
      <c r="D1057">
        <f>B1057-C1057</f>
        <v>13154431</v>
      </c>
    </row>
    <row r="1058" spans="1:4" x14ac:dyDescent="0.25">
      <c r="A1058" t="s">
        <v>6589</v>
      </c>
      <c r="B1058">
        <v>528972</v>
      </c>
      <c r="D1058">
        <f>B1058-C1058</f>
        <v>528972</v>
      </c>
    </row>
    <row r="1059" spans="1:4" x14ac:dyDescent="0.25">
      <c r="A1059" t="s">
        <v>6590</v>
      </c>
      <c r="B1059">
        <v>103738726</v>
      </c>
      <c r="C1059">
        <v>100000000</v>
      </c>
      <c r="D1059">
        <f>B1059-C1059</f>
        <v>3738726</v>
      </c>
    </row>
    <row r="1060" spans="1:4" x14ac:dyDescent="0.25">
      <c r="A1060" t="s">
        <v>6591</v>
      </c>
      <c r="B1060">
        <v>69304264</v>
      </c>
      <c r="C1060">
        <v>48000000</v>
      </c>
      <c r="D1060">
        <f>B1060-C1060</f>
        <v>21304264</v>
      </c>
    </row>
    <row r="1061" spans="1:4" x14ac:dyDescent="0.25">
      <c r="A1061" t="s">
        <v>6592</v>
      </c>
      <c r="B1061">
        <v>29781453</v>
      </c>
      <c r="C1061">
        <v>48000000</v>
      </c>
      <c r="D1061">
        <f>B1061-C1061</f>
        <v>-18218547</v>
      </c>
    </row>
    <row r="1062" spans="1:4" x14ac:dyDescent="0.25">
      <c r="A1062" t="s">
        <v>6593</v>
      </c>
      <c r="C1062">
        <v>14000000</v>
      </c>
      <c r="D1062">
        <f>B1062-C1062</f>
        <v>-14000000</v>
      </c>
    </row>
    <row r="1063" spans="1:4" x14ac:dyDescent="0.25">
      <c r="A1063" t="s">
        <v>6594</v>
      </c>
      <c r="C1063">
        <v>1000000</v>
      </c>
      <c r="D1063">
        <f>B1063-C1063</f>
        <v>-1000000</v>
      </c>
    </row>
    <row r="1064" spans="1:4" x14ac:dyDescent="0.25">
      <c r="A1064" t="s">
        <v>6595</v>
      </c>
      <c r="B1064">
        <v>15519841</v>
      </c>
      <c r="C1064">
        <v>47000000</v>
      </c>
      <c r="D1064">
        <f>B1064-C1064</f>
        <v>-31480159</v>
      </c>
    </row>
    <row r="1065" spans="1:4" x14ac:dyDescent="0.25">
      <c r="A1065" t="s">
        <v>6596</v>
      </c>
      <c r="B1065">
        <v>5600000</v>
      </c>
      <c r="C1065">
        <v>47000000</v>
      </c>
      <c r="D1065">
        <f>B1065-C1065</f>
        <v>-41400000</v>
      </c>
    </row>
    <row r="1066" spans="1:4" x14ac:dyDescent="0.25">
      <c r="A1066" t="s">
        <v>6597</v>
      </c>
      <c r="B1066">
        <v>126805112</v>
      </c>
      <c r="C1066">
        <v>46000000</v>
      </c>
      <c r="D1066">
        <f>B1066-C1066</f>
        <v>80805112</v>
      </c>
    </row>
    <row r="1067" spans="1:4" x14ac:dyDescent="0.25">
      <c r="A1067" t="s">
        <v>6598</v>
      </c>
      <c r="B1067">
        <v>93607673</v>
      </c>
      <c r="C1067">
        <v>48000000</v>
      </c>
      <c r="D1067">
        <f>B1067-C1067</f>
        <v>45607673</v>
      </c>
    </row>
    <row r="1068" spans="1:4" x14ac:dyDescent="0.25">
      <c r="A1068" t="s">
        <v>6599</v>
      </c>
      <c r="B1068">
        <v>67263182</v>
      </c>
      <c r="C1068">
        <v>46000000</v>
      </c>
      <c r="D1068">
        <f>B1068-C1068</f>
        <v>21263182</v>
      </c>
    </row>
    <row r="1069" spans="1:4" x14ac:dyDescent="0.25">
      <c r="A1069" t="s">
        <v>6600</v>
      </c>
      <c r="B1069">
        <v>92001027</v>
      </c>
      <c r="C1069">
        <v>45000000</v>
      </c>
      <c r="D1069">
        <f>B1069-C1069</f>
        <v>47001027</v>
      </c>
    </row>
    <row r="1070" spans="1:4" x14ac:dyDescent="0.25">
      <c r="A1070" t="s">
        <v>6601</v>
      </c>
      <c r="B1070">
        <v>10539414</v>
      </c>
      <c r="C1070">
        <v>47000000</v>
      </c>
      <c r="D1070">
        <f>B1070-C1070</f>
        <v>-36460586</v>
      </c>
    </row>
    <row r="1071" spans="1:4" x14ac:dyDescent="0.25">
      <c r="A1071" t="s">
        <v>6602</v>
      </c>
      <c r="B1071">
        <v>58918501</v>
      </c>
      <c r="C1071">
        <v>46000000</v>
      </c>
      <c r="D1071">
        <f>B1071-C1071</f>
        <v>12918501</v>
      </c>
    </row>
    <row r="1072" spans="1:4" x14ac:dyDescent="0.25">
      <c r="A1072" t="s">
        <v>6603</v>
      </c>
      <c r="B1072">
        <v>181395380</v>
      </c>
      <c r="C1072">
        <v>45000000</v>
      </c>
      <c r="D1072">
        <f>B1072-C1072</f>
        <v>136395380</v>
      </c>
    </row>
    <row r="1073" spans="1:4" x14ac:dyDescent="0.25">
      <c r="A1073" t="s">
        <v>6604</v>
      </c>
      <c r="B1073">
        <v>14946229</v>
      </c>
      <c r="C1073">
        <v>25000000</v>
      </c>
      <c r="D1073">
        <f>B1073-C1073</f>
        <v>-10053771</v>
      </c>
    </row>
    <row r="1074" spans="1:4" x14ac:dyDescent="0.25">
      <c r="A1074" t="s">
        <v>6605</v>
      </c>
      <c r="C1074">
        <v>48000000</v>
      </c>
      <c r="D1074">
        <f>B1074-C1074</f>
        <v>-48000000</v>
      </c>
    </row>
    <row r="1075" spans="1:4" x14ac:dyDescent="0.25">
      <c r="A1075" t="s">
        <v>6606</v>
      </c>
      <c r="B1075">
        <v>130512915</v>
      </c>
      <c r="C1075">
        <v>45000000</v>
      </c>
      <c r="D1075">
        <f>B1075-C1075</f>
        <v>85512915</v>
      </c>
    </row>
    <row r="1076" spans="1:4" x14ac:dyDescent="0.25">
      <c r="A1076" t="s">
        <v>6607</v>
      </c>
      <c r="B1076">
        <v>139852971</v>
      </c>
      <c r="C1076">
        <v>45000000</v>
      </c>
      <c r="D1076">
        <f>B1076-C1076</f>
        <v>94852971</v>
      </c>
    </row>
    <row r="1077" spans="1:4" x14ac:dyDescent="0.25">
      <c r="A1077" t="s">
        <v>6608</v>
      </c>
      <c r="B1077">
        <v>110000082</v>
      </c>
      <c r="C1077">
        <v>48000000</v>
      </c>
      <c r="D1077">
        <f>B1077-C1077</f>
        <v>62000082</v>
      </c>
    </row>
    <row r="1078" spans="1:4" x14ac:dyDescent="0.25">
      <c r="A1078" t="s">
        <v>6609</v>
      </c>
      <c r="B1078">
        <v>106807667</v>
      </c>
      <c r="C1078">
        <v>45000000</v>
      </c>
      <c r="D1078">
        <f>B1078-C1078</f>
        <v>61807667</v>
      </c>
    </row>
    <row r="1079" spans="1:4" x14ac:dyDescent="0.25">
      <c r="A1079" t="s">
        <v>6610</v>
      </c>
      <c r="B1079">
        <v>101702060</v>
      </c>
      <c r="C1079">
        <v>45000000</v>
      </c>
      <c r="D1079">
        <f>B1079-C1079</f>
        <v>56702060</v>
      </c>
    </row>
    <row r="1080" spans="1:4" x14ac:dyDescent="0.25">
      <c r="A1080" t="s">
        <v>6611</v>
      </c>
      <c r="B1080">
        <v>95149435</v>
      </c>
      <c r="C1080">
        <v>40000000</v>
      </c>
      <c r="D1080">
        <f>B1080-C1080</f>
        <v>55149435</v>
      </c>
    </row>
    <row r="1081" spans="1:4" x14ac:dyDescent="0.25">
      <c r="A1081" t="s">
        <v>6612</v>
      </c>
      <c r="B1081">
        <v>100768056</v>
      </c>
      <c r="C1081">
        <v>45000000</v>
      </c>
      <c r="D1081">
        <f>B1081-C1081</f>
        <v>55768056</v>
      </c>
    </row>
    <row r="1082" spans="1:4" x14ac:dyDescent="0.25">
      <c r="A1082" t="s">
        <v>6613</v>
      </c>
      <c r="B1082">
        <v>92115211</v>
      </c>
      <c r="C1082">
        <v>45000000</v>
      </c>
      <c r="D1082">
        <f>B1082-C1082</f>
        <v>47115211</v>
      </c>
    </row>
    <row r="1083" spans="1:4" x14ac:dyDescent="0.25">
      <c r="A1083" t="s">
        <v>6614</v>
      </c>
      <c r="B1083">
        <v>93452056</v>
      </c>
      <c r="C1083">
        <v>45000000</v>
      </c>
      <c r="D1083">
        <f>B1083-C1083</f>
        <v>48452056</v>
      </c>
    </row>
    <row r="1084" spans="1:4" x14ac:dyDescent="0.25">
      <c r="A1084" t="s">
        <v>6615</v>
      </c>
      <c r="B1084">
        <v>83287363</v>
      </c>
      <c r="C1084">
        <v>45000000</v>
      </c>
      <c r="D1084">
        <f>B1084-C1084</f>
        <v>38287363</v>
      </c>
    </row>
    <row r="1085" spans="1:4" x14ac:dyDescent="0.25">
      <c r="A1085" t="s">
        <v>6616</v>
      </c>
      <c r="B1085">
        <v>82931301</v>
      </c>
      <c r="C1085">
        <v>60000000</v>
      </c>
      <c r="D1085">
        <f>B1085-C1085</f>
        <v>22931301</v>
      </c>
    </row>
    <row r="1086" spans="1:4" x14ac:dyDescent="0.25">
      <c r="A1086" t="s">
        <v>6617</v>
      </c>
      <c r="B1086">
        <v>60962878</v>
      </c>
      <c r="C1086">
        <v>46000000</v>
      </c>
      <c r="D1086">
        <f>B1086-C1086</f>
        <v>14962878</v>
      </c>
    </row>
    <row r="1087" spans="1:4" x14ac:dyDescent="0.25">
      <c r="A1087" t="s">
        <v>6618</v>
      </c>
      <c r="B1087">
        <v>76261036</v>
      </c>
      <c r="C1087">
        <v>45000000</v>
      </c>
      <c r="D1087">
        <f>B1087-C1087</f>
        <v>31261036</v>
      </c>
    </row>
    <row r="1088" spans="1:4" x14ac:dyDescent="0.25">
      <c r="A1088" t="s">
        <v>6619</v>
      </c>
      <c r="B1088">
        <v>71423726</v>
      </c>
      <c r="C1088">
        <v>45000000</v>
      </c>
      <c r="D1088">
        <f>B1088-C1088</f>
        <v>26423726</v>
      </c>
    </row>
    <row r="1089" spans="1:4" x14ac:dyDescent="0.25">
      <c r="A1089" t="s">
        <v>6620</v>
      </c>
      <c r="B1089">
        <v>71277420</v>
      </c>
      <c r="C1089">
        <v>45000000</v>
      </c>
      <c r="D1089">
        <f>B1089-C1089</f>
        <v>26277420</v>
      </c>
    </row>
    <row r="1090" spans="1:4" x14ac:dyDescent="0.25">
      <c r="A1090" t="s">
        <v>6621</v>
      </c>
      <c r="B1090">
        <v>88625922</v>
      </c>
      <c r="C1090">
        <v>45000000</v>
      </c>
      <c r="D1090">
        <f>B1090-C1090</f>
        <v>43625922</v>
      </c>
    </row>
    <row r="1091" spans="1:4" x14ac:dyDescent="0.25">
      <c r="A1091" t="s">
        <v>6622</v>
      </c>
      <c r="B1091">
        <v>70001065</v>
      </c>
      <c r="C1091">
        <v>45000000</v>
      </c>
      <c r="D1091">
        <f>B1091-C1091</f>
        <v>25001065</v>
      </c>
    </row>
    <row r="1092" spans="1:4" x14ac:dyDescent="0.25">
      <c r="A1092" t="s">
        <v>6623</v>
      </c>
      <c r="B1092">
        <v>67253092</v>
      </c>
      <c r="C1092">
        <v>30000000</v>
      </c>
      <c r="D1092">
        <f>B1092-C1092</f>
        <v>37253092</v>
      </c>
    </row>
    <row r="1093" spans="1:4" x14ac:dyDescent="0.25">
      <c r="A1093" t="s">
        <v>6624</v>
      </c>
      <c r="B1093">
        <v>66790248</v>
      </c>
      <c r="C1093">
        <v>45000000</v>
      </c>
      <c r="D1093">
        <f>B1093-C1093</f>
        <v>21790248</v>
      </c>
    </row>
    <row r="1094" spans="1:4" x14ac:dyDescent="0.25">
      <c r="A1094" t="s">
        <v>6625</v>
      </c>
      <c r="B1094">
        <v>65557989</v>
      </c>
      <c r="C1094">
        <v>45000000</v>
      </c>
      <c r="D1094">
        <f>B1094-C1094</f>
        <v>20557989</v>
      </c>
    </row>
    <row r="1095" spans="1:4" x14ac:dyDescent="0.25">
      <c r="A1095" t="s">
        <v>6626</v>
      </c>
      <c r="B1095">
        <v>60786269</v>
      </c>
      <c r="C1095">
        <v>45000000</v>
      </c>
      <c r="D1095">
        <f>B1095-C1095</f>
        <v>15786269</v>
      </c>
    </row>
    <row r="1096" spans="1:4" x14ac:dyDescent="0.25">
      <c r="A1096" t="s">
        <v>6627</v>
      </c>
      <c r="B1096">
        <v>59365105</v>
      </c>
      <c r="C1096">
        <v>45000000</v>
      </c>
      <c r="D1096">
        <f>B1096-C1096</f>
        <v>14365105</v>
      </c>
    </row>
    <row r="1097" spans="1:4" x14ac:dyDescent="0.25">
      <c r="A1097" t="s">
        <v>6628</v>
      </c>
      <c r="B1097">
        <v>162792677</v>
      </c>
      <c r="C1097">
        <v>120000000</v>
      </c>
      <c r="D1097">
        <f>B1097-C1097</f>
        <v>42792677</v>
      </c>
    </row>
    <row r="1098" spans="1:4" x14ac:dyDescent="0.25">
      <c r="A1098" t="s">
        <v>6629</v>
      </c>
      <c r="B1098">
        <v>31598308</v>
      </c>
      <c r="C1098">
        <v>35000000</v>
      </c>
      <c r="D1098">
        <f>B1098-C1098</f>
        <v>-3401692</v>
      </c>
    </row>
    <row r="1099" spans="1:4" x14ac:dyDescent="0.25">
      <c r="A1099" t="s">
        <v>6630</v>
      </c>
      <c r="B1099">
        <v>57362581</v>
      </c>
      <c r="C1099">
        <v>45000000</v>
      </c>
      <c r="D1099">
        <f>B1099-C1099</f>
        <v>12362581</v>
      </c>
    </row>
    <row r="1100" spans="1:4" x14ac:dyDescent="0.25">
      <c r="A1100" t="s">
        <v>6631</v>
      </c>
      <c r="B1100">
        <v>53854588</v>
      </c>
      <c r="C1100">
        <v>45000000</v>
      </c>
      <c r="D1100">
        <f>B1100-C1100</f>
        <v>8854588</v>
      </c>
    </row>
    <row r="1101" spans="1:4" x14ac:dyDescent="0.25">
      <c r="A1101" t="s">
        <v>6632</v>
      </c>
      <c r="C1101">
        <v>2500000</v>
      </c>
      <c r="D1101">
        <f>B1101-C1101</f>
        <v>-2500000</v>
      </c>
    </row>
    <row r="1102" spans="1:4" x14ac:dyDescent="0.25">
      <c r="A1102" t="s">
        <v>6633</v>
      </c>
      <c r="B1102">
        <v>52580895</v>
      </c>
      <c r="C1102">
        <v>45000000</v>
      </c>
      <c r="D1102">
        <f>B1102-C1102</f>
        <v>7580895</v>
      </c>
    </row>
    <row r="1103" spans="1:4" x14ac:dyDescent="0.25">
      <c r="A1103" t="s">
        <v>6634</v>
      </c>
      <c r="B1103">
        <v>51019112</v>
      </c>
      <c r="C1103">
        <v>50000000</v>
      </c>
      <c r="D1103">
        <f>B1103-C1103</f>
        <v>1019112</v>
      </c>
    </row>
    <row r="1104" spans="1:4" x14ac:dyDescent="0.25">
      <c r="A1104" t="s">
        <v>6635</v>
      </c>
      <c r="B1104">
        <v>48114556</v>
      </c>
      <c r="C1104">
        <v>26000000</v>
      </c>
      <c r="D1104">
        <f>B1104-C1104</f>
        <v>22114556</v>
      </c>
    </row>
    <row r="1105" spans="1:4" x14ac:dyDescent="0.25">
      <c r="A1105" t="s">
        <v>6636</v>
      </c>
      <c r="B1105">
        <v>50648679</v>
      </c>
      <c r="C1105">
        <v>45000000</v>
      </c>
      <c r="D1105">
        <f>B1105-C1105</f>
        <v>5648679</v>
      </c>
    </row>
    <row r="1106" spans="1:4" x14ac:dyDescent="0.25">
      <c r="A1106" t="s">
        <v>6637</v>
      </c>
      <c r="B1106">
        <v>46280507</v>
      </c>
      <c r="C1106">
        <v>40000000</v>
      </c>
      <c r="D1106">
        <f>B1106-C1106</f>
        <v>6280507</v>
      </c>
    </row>
    <row r="1107" spans="1:4" x14ac:dyDescent="0.25">
      <c r="A1107" t="s">
        <v>6638</v>
      </c>
      <c r="B1107">
        <v>38360195</v>
      </c>
      <c r="C1107">
        <v>45000000</v>
      </c>
      <c r="D1107">
        <f>B1107-C1107</f>
        <v>-6639805</v>
      </c>
    </row>
    <row r="1108" spans="1:4" x14ac:dyDescent="0.25">
      <c r="A1108" t="s">
        <v>6639</v>
      </c>
      <c r="B1108">
        <v>46815748</v>
      </c>
      <c r="C1108">
        <v>45000000</v>
      </c>
      <c r="D1108">
        <f>B1108-C1108</f>
        <v>1815748</v>
      </c>
    </row>
    <row r="1109" spans="1:4" x14ac:dyDescent="0.25">
      <c r="A1109" t="s">
        <v>6640</v>
      </c>
      <c r="B1109">
        <v>35617599</v>
      </c>
      <c r="C1109">
        <v>45000000</v>
      </c>
      <c r="D1109">
        <f>B1109-C1109</f>
        <v>-9382401</v>
      </c>
    </row>
    <row r="1110" spans="1:4" x14ac:dyDescent="0.25">
      <c r="A1110" t="s">
        <v>6641</v>
      </c>
      <c r="B1110">
        <v>47307550</v>
      </c>
      <c r="C1110">
        <v>45000000</v>
      </c>
      <c r="D1110">
        <f>B1110-C1110</f>
        <v>2307550</v>
      </c>
    </row>
    <row r="1111" spans="1:4" x14ac:dyDescent="0.25">
      <c r="A1111" t="s">
        <v>6642</v>
      </c>
      <c r="B1111">
        <v>32003620</v>
      </c>
      <c r="C1111">
        <v>25000000</v>
      </c>
      <c r="D1111">
        <f>B1111-C1111</f>
        <v>7003620</v>
      </c>
    </row>
    <row r="1112" spans="1:4" x14ac:dyDescent="0.25">
      <c r="A1112" t="s">
        <v>6643</v>
      </c>
      <c r="B1112">
        <v>27972410</v>
      </c>
      <c r="C1112">
        <v>35000000</v>
      </c>
      <c r="D1112">
        <f>B1112-C1112</f>
        <v>-7027590</v>
      </c>
    </row>
    <row r="1113" spans="1:4" x14ac:dyDescent="0.25">
      <c r="A1113" t="s">
        <v>6644</v>
      </c>
      <c r="B1113">
        <v>28133159</v>
      </c>
      <c r="C1113">
        <v>50000000</v>
      </c>
      <c r="D1113">
        <f>B1113-C1113</f>
        <v>-21866841</v>
      </c>
    </row>
    <row r="1114" spans="1:4" x14ac:dyDescent="0.25">
      <c r="A1114" t="s">
        <v>6645</v>
      </c>
      <c r="B1114">
        <v>27400000</v>
      </c>
      <c r="C1114">
        <v>40000000</v>
      </c>
      <c r="D1114">
        <f>B1114-C1114</f>
        <v>-12600000</v>
      </c>
    </row>
    <row r="1115" spans="1:4" x14ac:dyDescent="0.25">
      <c r="A1115" t="s">
        <v>6646</v>
      </c>
      <c r="B1115">
        <v>24343673</v>
      </c>
      <c r="C1115">
        <v>45000000</v>
      </c>
      <c r="D1115">
        <f>B1115-C1115</f>
        <v>-20656327</v>
      </c>
    </row>
    <row r="1116" spans="1:4" x14ac:dyDescent="0.25">
      <c r="A1116" t="s">
        <v>6647</v>
      </c>
      <c r="B1116">
        <v>22877808</v>
      </c>
      <c r="C1116">
        <v>35000000</v>
      </c>
      <c r="D1116">
        <f>B1116-C1116</f>
        <v>-12122192</v>
      </c>
    </row>
    <row r="1117" spans="1:4" x14ac:dyDescent="0.25">
      <c r="A1117" t="s">
        <v>6648</v>
      </c>
      <c r="B1117">
        <v>36883539</v>
      </c>
      <c r="C1117">
        <v>52000000</v>
      </c>
      <c r="D1117">
        <f>B1117-C1117</f>
        <v>-15116461</v>
      </c>
    </row>
    <row r="1118" spans="1:4" x14ac:dyDescent="0.25">
      <c r="A1118" t="s">
        <v>6649</v>
      </c>
      <c r="B1118">
        <v>22531698</v>
      </c>
      <c r="C1118">
        <v>70000000</v>
      </c>
      <c r="D1118">
        <f>B1118-C1118</f>
        <v>-47468302</v>
      </c>
    </row>
    <row r="1119" spans="1:4" x14ac:dyDescent="0.25">
      <c r="A1119" t="s">
        <v>6650</v>
      </c>
      <c r="B1119">
        <v>20400913</v>
      </c>
      <c r="C1119">
        <v>45000000</v>
      </c>
      <c r="D1119">
        <f>B1119-C1119</f>
        <v>-24599087</v>
      </c>
    </row>
    <row r="1120" spans="1:4" x14ac:dyDescent="0.25">
      <c r="A1120" t="s">
        <v>6651</v>
      </c>
      <c r="B1120">
        <v>20101861</v>
      </c>
      <c r="C1120">
        <v>45000000</v>
      </c>
      <c r="D1120">
        <f>B1120-C1120</f>
        <v>-24898139</v>
      </c>
    </row>
    <row r="1121" spans="1:4" x14ac:dyDescent="0.25">
      <c r="A1121" t="s">
        <v>6652</v>
      </c>
      <c r="B1121">
        <v>25200412</v>
      </c>
      <c r="C1121">
        <v>45000000</v>
      </c>
      <c r="D1121">
        <f>B1121-C1121</f>
        <v>-19799588</v>
      </c>
    </row>
    <row r="1122" spans="1:4" x14ac:dyDescent="0.25">
      <c r="A1122" t="s">
        <v>6653</v>
      </c>
      <c r="B1122">
        <v>19719930</v>
      </c>
      <c r="C1122">
        <v>45000000</v>
      </c>
      <c r="D1122">
        <f>B1122-C1122</f>
        <v>-25280070</v>
      </c>
    </row>
    <row r="1123" spans="1:4" x14ac:dyDescent="0.25">
      <c r="A1123" t="s">
        <v>6654</v>
      </c>
      <c r="B1123">
        <v>19377727</v>
      </c>
      <c r="C1123">
        <v>45000000</v>
      </c>
      <c r="D1123">
        <f>B1123-C1123</f>
        <v>-25622273</v>
      </c>
    </row>
    <row r="1124" spans="1:4" x14ac:dyDescent="0.25">
      <c r="A1124" t="s">
        <v>5964</v>
      </c>
      <c r="B1124">
        <v>13401683</v>
      </c>
      <c r="C1124">
        <v>35000000</v>
      </c>
      <c r="D1124">
        <f>B1124-C1124</f>
        <v>-21598317</v>
      </c>
    </row>
    <row r="1125" spans="1:4" x14ac:dyDescent="0.25">
      <c r="A1125" t="s">
        <v>6655</v>
      </c>
      <c r="B1125">
        <v>17300889</v>
      </c>
      <c r="C1125">
        <v>45000000</v>
      </c>
      <c r="D1125">
        <f>B1125-C1125</f>
        <v>-27699111</v>
      </c>
    </row>
    <row r="1126" spans="1:4" x14ac:dyDescent="0.25">
      <c r="A1126" t="s">
        <v>6656</v>
      </c>
      <c r="B1126">
        <v>15527125</v>
      </c>
      <c r="C1126">
        <v>57000000</v>
      </c>
      <c r="D1126">
        <f>B1126-C1126</f>
        <v>-41472875</v>
      </c>
    </row>
    <row r="1127" spans="1:4" x14ac:dyDescent="0.25">
      <c r="A1127" t="s">
        <v>6657</v>
      </c>
      <c r="B1127">
        <v>13560960</v>
      </c>
      <c r="C1127">
        <v>50000000</v>
      </c>
      <c r="D1127">
        <f>B1127-C1127</f>
        <v>-36439040</v>
      </c>
    </row>
    <row r="1128" spans="1:4" x14ac:dyDescent="0.25">
      <c r="A1128" t="s">
        <v>6658</v>
      </c>
      <c r="B1128">
        <v>15523168</v>
      </c>
      <c r="C1128">
        <v>45000000</v>
      </c>
      <c r="D1128">
        <f>B1128-C1128</f>
        <v>-29476832</v>
      </c>
    </row>
    <row r="1129" spans="1:4" x14ac:dyDescent="0.25">
      <c r="A1129" t="s">
        <v>6659</v>
      </c>
      <c r="B1129">
        <v>11146409</v>
      </c>
      <c r="C1129">
        <v>45000000</v>
      </c>
      <c r="D1129">
        <f>B1129-C1129</f>
        <v>-33853591</v>
      </c>
    </row>
    <row r="1130" spans="1:4" x14ac:dyDescent="0.25">
      <c r="A1130" t="s">
        <v>6660</v>
      </c>
      <c r="B1130">
        <v>7916887</v>
      </c>
      <c r="C1130">
        <v>45000000</v>
      </c>
      <c r="D1130">
        <f>B1130-C1130</f>
        <v>-37083113</v>
      </c>
    </row>
    <row r="1131" spans="1:4" x14ac:dyDescent="0.25">
      <c r="A1131" t="s">
        <v>6661</v>
      </c>
      <c r="B1131">
        <v>6565495</v>
      </c>
      <c r="C1131">
        <v>45000000</v>
      </c>
      <c r="D1131">
        <f>B1131-C1131</f>
        <v>-38434505</v>
      </c>
    </row>
    <row r="1132" spans="1:4" x14ac:dyDescent="0.25">
      <c r="A1132" t="s">
        <v>6662</v>
      </c>
      <c r="B1132">
        <v>15279680</v>
      </c>
      <c r="C1132">
        <v>40000000</v>
      </c>
      <c r="D1132">
        <f>B1132-C1132</f>
        <v>-24720320</v>
      </c>
    </row>
    <row r="1133" spans="1:4" x14ac:dyDescent="0.25">
      <c r="A1133" t="s">
        <v>6663</v>
      </c>
      <c r="B1133">
        <v>7262288</v>
      </c>
      <c r="C1133">
        <v>40000000</v>
      </c>
      <c r="D1133">
        <f>B1133-C1133</f>
        <v>-32737712</v>
      </c>
    </row>
    <row r="1134" spans="1:4" x14ac:dyDescent="0.25">
      <c r="A1134" t="s">
        <v>6664</v>
      </c>
      <c r="B1134">
        <v>4584886</v>
      </c>
      <c r="C1134">
        <v>45000000</v>
      </c>
      <c r="D1134">
        <f>B1134-C1134</f>
        <v>-40415114</v>
      </c>
    </row>
    <row r="1135" spans="1:4" x14ac:dyDescent="0.25">
      <c r="A1135" t="s">
        <v>6665</v>
      </c>
      <c r="D1135">
        <f>B1135-C1135</f>
        <v>0</v>
      </c>
    </row>
    <row r="1136" spans="1:4" x14ac:dyDescent="0.25">
      <c r="A1136" t="s">
        <v>6666</v>
      </c>
      <c r="B1136">
        <v>2154540</v>
      </c>
      <c r="C1136">
        <v>45000000</v>
      </c>
      <c r="D1136">
        <f>B1136-C1136</f>
        <v>-42845460</v>
      </c>
    </row>
    <row r="1137" spans="1:4" x14ac:dyDescent="0.25">
      <c r="A1137" t="s">
        <v>6667</v>
      </c>
      <c r="B1137">
        <v>8129455</v>
      </c>
      <c r="C1137">
        <v>45000000</v>
      </c>
      <c r="D1137">
        <f>B1137-C1137</f>
        <v>-36870545</v>
      </c>
    </row>
    <row r="1138" spans="1:4" x14ac:dyDescent="0.25">
      <c r="A1138" t="s">
        <v>6668</v>
      </c>
      <c r="C1138">
        <v>65000000</v>
      </c>
      <c r="D1138">
        <f>B1138-C1138</f>
        <v>-65000000</v>
      </c>
    </row>
    <row r="1139" spans="1:4" x14ac:dyDescent="0.25">
      <c r="A1139" t="s">
        <v>6669</v>
      </c>
      <c r="B1139">
        <v>136019448</v>
      </c>
      <c r="C1139">
        <v>44500000</v>
      </c>
      <c r="D1139">
        <f>B1139-C1139</f>
        <v>91519448</v>
      </c>
    </row>
    <row r="1140" spans="1:4" x14ac:dyDescent="0.25">
      <c r="A1140" t="s">
        <v>6670</v>
      </c>
      <c r="B1140">
        <v>183875760</v>
      </c>
      <c r="C1140">
        <v>44000000</v>
      </c>
      <c r="D1140">
        <f>B1140-C1140</f>
        <v>139875760</v>
      </c>
    </row>
    <row r="1141" spans="1:4" x14ac:dyDescent="0.25">
      <c r="A1141" t="s">
        <v>6671</v>
      </c>
      <c r="B1141">
        <v>67061228</v>
      </c>
      <c r="C1141">
        <v>40000000</v>
      </c>
      <c r="D1141">
        <f>B1141-C1141</f>
        <v>27061228</v>
      </c>
    </row>
    <row r="1142" spans="1:4" x14ac:dyDescent="0.25">
      <c r="A1142" t="s">
        <v>6672</v>
      </c>
      <c r="B1142">
        <v>53300852</v>
      </c>
      <c r="C1142">
        <v>44000000</v>
      </c>
      <c r="D1142">
        <f>B1142-C1142</f>
        <v>9300852</v>
      </c>
    </row>
    <row r="1143" spans="1:4" x14ac:dyDescent="0.25">
      <c r="A1143" t="s">
        <v>6673</v>
      </c>
      <c r="B1143">
        <v>150415432</v>
      </c>
      <c r="C1143">
        <v>44000000</v>
      </c>
      <c r="D1143">
        <f>B1143-C1143</f>
        <v>106415432</v>
      </c>
    </row>
    <row r="1144" spans="1:4" x14ac:dyDescent="0.25">
      <c r="A1144" t="s">
        <v>6674</v>
      </c>
      <c r="B1144">
        <v>44834712</v>
      </c>
      <c r="C1144">
        <v>44000000</v>
      </c>
      <c r="D1144">
        <f>B1144-C1144</f>
        <v>834712</v>
      </c>
    </row>
    <row r="1145" spans="1:4" x14ac:dyDescent="0.25">
      <c r="A1145" t="s">
        <v>6675</v>
      </c>
      <c r="B1145">
        <v>84300000</v>
      </c>
      <c r="C1145">
        <v>2600000</v>
      </c>
      <c r="D1145">
        <f>B1145-C1145</f>
        <v>81700000</v>
      </c>
    </row>
    <row r="1146" spans="1:4" x14ac:dyDescent="0.25">
      <c r="A1146" t="s">
        <v>6676</v>
      </c>
      <c r="B1146">
        <v>1500000</v>
      </c>
      <c r="C1146">
        <v>44000000</v>
      </c>
      <c r="D1146">
        <f>B1146-C1146</f>
        <v>-42500000</v>
      </c>
    </row>
    <row r="1147" spans="1:4" x14ac:dyDescent="0.25">
      <c r="A1147" t="s">
        <v>6677</v>
      </c>
      <c r="B1147">
        <v>62318875</v>
      </c>
      <c r="C1147">
        <v>50000000</v>
      </c>
      <c r="D1147">
        <f>B1147-C1147</f>
        <v>12318875</v>
      </c>
    </row>
    <row r="1148" spans="1:4" x14ac:dyDescent="0.25">
      <c r="A1148" t="s">
        <v>6678</v>
      </c>
      <c r="B1148">
        <v>5773519</v>
      </c>
      <c r="C1148">
        <v>40000000</v>
      </c>
      <c r="D1148">
        <f>B1148-C1148</f>
        <v>-34226481</v>
      </c>
    </row>
    <row r="1149" spans="1:4" x14ac:dyDescent="0.25">
      <c r="A1149" t="s">
        <v>6679</v>
      </c>
      <c r="B1149">
        <v>51768623</v>
      </c>
      <c r="C1149">
        <v>43000000</v>
      </c>
      <c r="D1149">
        <f>B1149-C1149</f>
        <v>8768623</v>
      </c>
    </row>
    <row r="1150" spans="1:4" x14ac:dyDescent="0.25">
      <c r="A1150" t="s">
        <v>6680</v>
      </c>
      <c r="B1150">
        <v>37035515</v>
      </c>
      <c r="C1150">
        <v>43000000</v>
      </c>
      <c r="D1150">
        <f>B1150-C1150</f>
        <v>-5964485</v>
      </c>
    </row>
    <row r="1151" spans="1:4" x14ac:dyDescent="0.25">
      <c r="A1151" t="s">
        <v>6681</v>
      </c>
      <c r="B1151">
        <v>24520892</v>
      </c>
      <c r="C1151">
        <v>45000000</v>
      </c>
      <c r="D1151">
        <f>B1151-C1151</f>
        <v>-20479108</v>
      </c>
    </row>
    <row r="1152" spans="1:4" x14ac:dyDescent="0.25">
      <c r="A1152" t="s">
        <v>6682</v>
      </c>
      <c r="B1152">
        <v>24430272</v>
      </c>
      <c r="C1152">
        <v>43000000</v>
      </c>
      <c r="D1152">
        <f>B1152-C1152</f>
        <v>-18569728</v>
      </c>
    </row>
    <row r="1153" spans="1:4" x14ac:dyDescent="0.25">
      <c r="A1153" t="s">
        <v>6683</v>
      </c>
      <c r="B1153">
        <v>158348400</v>
      </c>
      <c r="C1153">
        <v>42000000</v>
      </c>
      <c r="D1153">
        <f>B1153-C1153</f>
        <v>116348400</v>
      </c>
    </row>
    <row r="1154" spans="1:4" x14ac:dyDescent="0.25">
      <c r="A1154" t="s">
        <v>6684</v>
      </c>
      <c r="B1154">
        <v>31136950</v>
      </c>
      <c r="C1154">
        <v>44000000</v>
      </c>
      <c r="D1154">
        <f>B1154-C1154</f>
        <v>-12863050</v>
      </c>
    </row>
    <row r="1155" spans="1:4" x14ac:dyDescent="0.25">
      <c r="A1155" t="s">
        <v>6685</v>
      </c>
      <c r="B1155">
        <v>29113588</v>
      </c>
      <c r="C1155">
        <v>40000000</v>
      </c>
      <c r="D1155">
        <f>B1155-C1155</f>
        <v>-10886412</v>
      </c>
    </row>
    <row r="1156" spans="1:4" x14ac:dyDescent="0.25">
      <c r="A1156" t="s">
        <v>6686</v>
      </c>
      <c r="B1156">
        <v>138447667</v>
      </c>
      <c r="C1156">
        <v>42000000</v>
      </c>
      <c r="D1156">
        <f>B1156-C1156</f>
        <v>96447667</v>
      </c>
    </row>
    <row r="1157" spans="1:4" x14ac:dyDescent="0.25">
      <c r="A1157" t="s">
        <v>6687</v>
      </c>
      <c r="B1157">
        <v>116006080</v>
      </c>
      <c r="C1157">
        <v>42000000</v>
      </c>
      <c r="D1157">
        <f>B1157-C1157</f>
        <v>74006080</v>
      </c>
    </row>
    <row r="1158" spans="1:4" x14ac:dyDescent="0.25">
      <c r="A1158" t="s">
        <v>6688</v>
      </c>
      <c r="B1158">
        <v>106793915</v>
      </c>
      <c r="C1158">
        <v>45000000</v>
      </c>
      <c r="D1158">
        <f>B1158-C1158</f>
        <v>61793915</v>
      </c>
    </row>
    <row r="1159" spans="1:4" x14ac:dyDescent="0.25">
      <c r="A1159" t="s">
        <v>6689</v>
      </c>
      <c r="B1159">
        <v>87856565</v>
      </c>
      <c r="C1159">
        <v>42000000</v>
      </c>
      <c r="D1159">
        <f>B1159-C1159</f>
        <v>45856565</v>
      </c>
    </row>
    <row r="1160" spans="1:4" x14ac:dyDescent="0.25">
      <c r="A1160" t="s">
        <v>6690</v>
      </c>
      <c r="B1160">
        <v>70100000</v>
      </c>
      <c r="C1160">
        <v>40000000</v>
      </c>
      <c r="D1160">
        <f>B1160-C1160</f>
        <v>30100000</v>
      </c>
    </row>
    <row r="1161" spans="1:4" x14ac:dyDescent="0.25">
      <c r="A1161" t="s">
        <v>6691</v>
      </c>
      <c r="B1161">
        <v>159578352</v>
      </c>
      <c r="C1161">
        <v>43000000</v>
      </c>
      <c r="D1161">
        <f>B1161-C1161</f>
        <v>116578352</v>
      </c>
    </row>
    <row r="1162" spans="1:4" x14ac:dyDescent="0.25">
      <c r="A1162" t="s">
        <v>6692</v>
      </c>
      <c r="B1162">
        <v>57750000</v>
      </c>
      <c r="C1162">
        <v>31115000</v>
      </c>
      <c r="D1162">
        <f>B1162-C1162</f>
        <v>26635000</v>
      </c>
    </row>
    <row r="1163" spans="1:4" x14ac:dyDescent="0.25">
      <c r="A1163" t="s">
        <v>6693</v>
      </c>
      <c r="B1163">
        <v>45290318</v>
      </c>
      <c r="C1163">
        <v>42000000</v>
      </c>
      <c r="D1163">
        <f>B1163-C1163</f>
        <v>3290318</v>
      </c>
    </row>
    <row r="1164" spans="1:4" x14ac:dyDescent="0.25">
      <c r="A1164" t="s">
        <v>6694</v>
      </c>
      <c r="B1164">
        <v>41543207</v>
      </c>
      <c r="C1164">
        <v>42000000</v>
      </c>
      <c r="D1164">
        <f>B1164-C1164</f>
        <v>-456793</v>
      </c>
    </row>
    <row r="1165" spans="1:4" x14ac:dyDescent="0.25">
      <c r="A1165" t="s">
        <v>6695</v>
      </c>
      <c r="B1165">
        <v>41252428</v>
      </c>
      <c r="C1165">
        <v>42000000</v>
      </c>
      <c r="D1165">
        <f>B1165-C1165</f>
        <v>-747572</v>
      </c>
    </row>
    <row r="1166" spans="1:4" x14ac:dyDescent="0.25">
      <c r="A1166" t="s">
        <v>6696</v>
      </c>
      <c r="B1166">
        <v>35228696</v>
      </c>
      <c r="C1166">
        <v>32000000</v>
      </c>
      <c r="D1166">
        <f>B1166-C1166</f>
        <v>3228696</v>
      </c>
    </row>
    <row r="1167" spans="1:4" x14ac:dyDescent="0.25">
      <c r="A1167" t="s">
        <v>6697</v>
      </c>
      <c r="B1167">
        <v>59992760</v>
      </c>
      <c r="C1167">
        <v>42000000</v>
      </c>
      <c r="D1167">
        <f>B1167-C1167</f>
        <v>17992760</v>
      </c>
    </row>
    <row r="1168" spans="1:4" x14ac:dyDescent="0.25">
      <c r="A1168" t="s">
        <v>6698</v>
      </c>
      <c r="B1168">
        <v>34667015</v>
      </c>
      <c r="C1168">
        <v>32000000</v>
      </c>
      <c r="D1168">
        <f>B1168-C1168</f>
        <v>2667015</v>
      </c>
    </row>
    <row r="1169" spans="1:4" x14ac:dyDescent="0.25">
      <c r="A1169" t="s">
        <v>6699</v>
      </c>
      <c r="B1169">
        <v>37652565</v>
      </c>
      <c r="C1169">
        <v>42000000</v>
      </c>
      <c r="D1169">
        <f>B1169-C1169</f>
        <v>-4347435</v>
      </c>
    </row>
    <row r="1170" spans="1:4" x14ac:dyDescent="0.25">
      <c r="A1170" t="s">
        <v>6700</v>
      </c>
      <c r="B1170">
        <v>24375436</v>
      </c>
      <c r="C1170">
        <v>42000000</v>
      </c>
      <c r="D1170">
        <f>B1170-C1170</f>
        <v>-17624564</v>
      </c>
    </row>
    <row r="1171" spans="1:4" x14ac:dyDescent="0.25">
      <c r="A1171" t="s">
        <v>6701</v>
      </c>
      <c r="B1171">
        <v>20915465</v>
      </c>
      <c r="C1171">
        <v>42000000</v>
      </c>
      <c r="D1171">
        <f>B1171-C1171</f>
        <v>-21084535</v>
      </c>
    </row>
    <row r="1172" spans="1:4" x14ac:dyDescent="0.25">
      <c r="A1172" t="s">
        <v>6702</v>
      </c>
      <c r="B1172">
        <v>24127895</v>
      </c>
      <c r="C1172">
        <v>50000000</v>
      </c>
      <c r="D1172">
        <f>B1172-C1172</f>
        <v>-25872105</v>
      </c>
    </row>
    <row r="1173" spans="1:4" x14ac:dyDescent="0.25">
      <c r="A1173" t="s">
        <v>6703</v>
      </c>
      <c r="B1173">
        <v>84961</v>
      </c>
      <c r="C1173">
        <v>31000000</v>
      </c>
      <c r="D1173">
        <f>B1173-C1173</f>
        <v>-30915039</v>
      </c>
    </row>
    <row r="1174" spans="1:4" x14ac:dyDescent="0.25">
      <c r="A1174" t="s">
        <v>6704</v>
      </c>
      <c r="B1174">
        <v>26404753</v>
      </c>
      <c r="C1174">
        <v>40000000</v>
      </c>
      <c r="D1174">
        <f>B1174-C1174</f>
        <v>-13595247</v>
      </c>
    </row>
    <row r="1175" spans="1:4" x14ac:dyDescent="0.25">
      <c r="A1175" t="s">
        <v>6705</v>
      </c>
      <c r="B1175">
        <v>6105175</v>
      </c>
      <c r="C1175">
        <v>44000000</v>
      </c>
      <c r="D1175">
        <f>B1175-C1175</f>
        <v>-37894825</v>
      </c>
    </row>
    <row r="1176" spans="1:4" x14ac:dyDescent="0.25">
      <c r="A1176" t="s">
        <v>6706</v>
      </c>
      <c r="B1176">
        <v>5664251</v>
      </c>
      <c r="C1176">
        <v>45000000</v>
      </c>
      <c r="D1176">
        <f>B1176-C1176</f>
        <v>-39335749</v>
      </c>
    </row>
    <row r="1177" spans="1:4" x14ac:dyDescent="0.25">
      <c r="A1177" t="s">
        <v>6707</v>
      </c>
      <c r="D1177">
        <f>B1177-C1177</f>
        <v>0</v>
      </c>
    </row>
    <row r="1178" spans="1:4" x14ac:dyDescent="0.25">
      <c r="A1178" t="s">
        <v>6708</v>
      </c>
      <c r="B1178">
        <v>1260917</v>
      </c>
      <c r="C1178">
        <v>27000000</v>
      </c>
      <c r="D1178">
        <f>B1178-C1178</f>
        <v>-25739083</v>
      </c>
    </row>
    <row r="1179" spans="1:4" x14ac:dyDescent="0.25">
      <c r="A1179" t="s">
        <v>6709</v>
      </c>
      <c r="B1179">
        <v>116724075</v>
      </c>
      <c r="C1179">
        <v>41000000</v>
      </c>
      <c r="D1179">
        <f>B1179-C1179</f>
        <v>75724075</v>
      </c>
    </row>
    <row r="1180" spans="1:4" x14ac:dyDescent="0.25">
      <c r="A1180" t="s">
        <v>6710</v>
      </c>
      <c r="D1180">
        <f>B1180-C1180</f>
        <v>0</v>
      </c>
    </row>
    <row r="1181" spans="1:4" x14ac:dyDescent="0.25">
      <c r="A1181" t="s">
        <v>6711</v>
      </c>
      <c r="B1181">
        <v>56083966</v>
      </c>
      <c r="C1181">
        <v>65000000</v>
      </c>
      <c r="D1181">
        <f>B1181-C1181</f>
        <v>-8916034</v>
      </c>
    </row>
    <row r="1182" spans="1:4" x14ac:dyDescent="0.25">
      <c r="A1182" t="s">
        <v>6712</v>
      </c>
      <c r="B1182">
        <v>22108977</v>
      </c>
      <c r="C1182">
        <v>41000000</v>
      </c>
      <c r="D1182">
        <f>B1182-C1182</f>
        <v>-18891023</v>
      </c>
    </row>
    <row r="1183" spans="1:4" x14ac:dyDescent="0.25">
      <c r="A1183" t="s">
        <v>6713</v>
      </c>
      <c r="B1183">
        <v>293501675</v>
      </c>
      <c r="C1183">
        <v>40000000</v>
      </c>
      <c r="D1183">
        <f>B1183-C1183</f>
        <v>253501675</v>
      </c>
    </row>
    <row r="1184" spans="1:4" x14ac:dyDescent="0.25">
      <c r="A1184" t="s">
        <v>6714</v>
      </c>
      <c r="B1184">
        <v>18600911</v>
      </c>
      <c r="C1184">
        <v>42000000</v>
      </c>
      <c r="D1184">
        <f>B1184-C1184</f>
        <v>-23399089</v>
      </c>
    </row>
    <row r="1185" spans="1:4" x14ac:dyDescent="0.25">
      <c r="A1185" t="s">
        <v>6715</v>
      </c>
      <c r="B1185">
        <v>7204138</v>
      </c>
      <c r="C1185">
        <v>41000000</v>
      </c>
      <c r="D1185">
        <f>B1185-C1185</f>
        <v>-33795862</v>
      </c>
    </row>
    <row r="1186" spans="1:4" x14ac:dyDescent="0.25">
      <c r="A1186" t="s">
        <v>6716</v>
      </c>
      <c r="B1186">
        <v>90800000</v>
      </c>
      <c r="C1186">
        <v>8000000</v>
      </c>
      <c r="D1186">
        <f>B1186-C1186</f>
        <v>82800000</v>
      </c>
    </row>
    <row r="1187" spans="1:4" x14ac:dyDescent="0.25">
      <c r="A1187" t="s">
        <v>6717</v>
      </c>
      <c r="B1187">
        <v>150117807</v>
      </c>
      <c r="C1187">
        <v>40000000</v>
      </c>
      <c r="D1187">
        <f>B1187-C1187</f>
        <v>110117807</v>
      </c>
    </row>
    <row r="1188" spans="1:4" x14ac:dyDescent="0.25">
      <c r="A1188" t="s">
        <v>6718</v>
      </c>
      <c r="B1188">
        <v>163947053</v>
      </c>
      <c r="C1188">
        <v>40000000</v>
      </c>
      <c r="D1188">
        <f>B1188-C1188</f>
        <v>123947053</v>
      </c>
    </row>
    <row r="1189" spans="1:4" x14ac:dyDescent="0.25">
      <c r="A1189" t="s">
        <v>6719</v>
      </c>
      <c r="B1189">
        <v>116735231</v>
      </c>
      <c r="C1189">
        <v>70000000</v>
      </c>
      <c r="D1189">
        <f>B1189-C1189</f>
        <v>46735231</v>
      </c>
    </row>
    <row r="1190" spans="1:4" x14ac:dyDescent="0.25">
      <c r="A1190" t="s">
        <v>6720</v>
      </c>
      <c r="B1190">
        <v>118500000</v>
      </c>
      <c r="C1190">
        <v>40000000</v>
      </c>
      <c r="D1190">
        <f>B1190-C1190</f>
        <v>78500000</v>
      </c>
    </row>
    <row r="1191" spans="1:4" x14ac:dyDescent="0.25">
      <c r="A1191" t="s">
        <v>6721</v>
      </c>
      <c r="B1191">
        <v>126546825</v>
      </c>
      <c r="C1191">
        <v>40000000</v>
      </c>
      <c r="D1191">
        <f>B1191-C1191</f>
        <v>86546825</v>
      </c>
    </row>
    <row r="1192" spans="1:4" x14ac:dyDescent="0.25">
      <c r="A1192" t="s">
        <v>6722</v>
      </c>
      <c r="B1192">
        <v>166147885</v>
      </c>
      <c r="C1192">
        <v>40000000</v>
      </c>
      <c r="D1192">
        <f>B1192-C1192</f>
        <v>126147885</v>
      </c>
    </row>
    <row r="1193" spans="1:4" x14ac:dyDescent="0.25">
      <c r="A1193" t="s">
        <v>6723</v>
      </c>
      <c r="B1193">
        <v>111760631</v>
      </c>
      <c r="C1193">
        <v>38000000</v>
      </c>
      <c r="D1193">
        <f>B1193-C1193</f>
        <v>73760631</v>
      </c>
    </row>
    <row r="1194" spans="1:4" x14ac:dyDescent="0.25">
      <c r="A1194" t="s">
        <v>6724</v>
      </c>
      <c r="B1194">
        <v>108706165</v>
      </c>
      <c r="C1194">
        <v>40000000</v>
      </c>
      <c r="D1194">
        <f>B1194-C1194</f>
        <v>68706165</v>
      </c>
    </row>
    <row r="1195" spans="1:4" x14ac:dyDescent="0.25">
      <c r="A1195" t="s">
        <v>6725</v>
      </c>
      <c r="B1195">
        <v>138614544</v>
      </c>
      <c r="C1195">
        <v>40000000</v>
      </c>
      <c r="D1195">
        <f>B1195-C1195</f>
        <v>98614544</v>
      </c>
    </row>
    <row r="1196" spans="1:4" x14ac:dyDescent="0.25">
      <c r="A1196" t="s">
        <v>6726</v>
      </c>
      <c r="B1196">
        <v>125069696</v>
      </c>
      <c r="C1196">
        <v>40000000</v>
      </c>
      <c r="D1196">
        <f>B1196-C1196</f>
        <v>85069696</v>
      </c>
    </row>
    <row r="1197" spans="1:4" x14ac:dyDescent="0.25">
      <c r="A1197" t="s">
        <v>6727</v>
      </c>
      <c r="B1197">
        <v>107458785</v>
      </c>
      <c r="C1197">
        <v>40000000</v>
      </c>
      <c r="D1197">
        <f>B1197-C1197</f>
        <v>67458785</v>
      </c>
    </row>
    <row r="1198" spans="1:4" x14ac:dyDescent="0.25">
      <c r="A1198" t="s">
        <v>6728</v>
      </c>
      <c r="B1198">
        <v>102310175</v>
      </c>
      <c r="C1198">
        <v>40000000</v>
      </c>
      <c r="D1198">
        <f>B1198-C1198</f>
        <v>62310175</v>
      </c>
    </row>
    <row r="1199" spans="1:4" x14ac:dyDescent="0.25">
      <c r="A1199" t="s">
        <v>6729</v>
      </c>
      <c r="B1199">
        <v>96917897</v>
      </c>
      <c r="C1199">
        <v>40000000</v>
      </c>
      <c r="D1199">
        <f>B1199-C1199</f>
        <v>56917897</v>
      </c>
    </row>
    <row r="1200" spans="1:4" x14ac:dyDescent="0.25">
      <c r="A1200" t="s">
        <v>6730</v>
      </c>
      <c r="B1200">
        <v>93952276</v>
      </c>
      <c r="C1200">
        <v>40000000</v>
      </c>
      <c r="D1200">
        <f>B1200-C1200</f>
        <v>53952276</v>
      </c>
    </row>
    <row r="1201" spans="1:4" x14ac:dyDescent="0.25">
      <c r="A1201" t="s">
        <v>6731</v>
      </c>
      <c r="B1201">
        <v>90703745</v>
      </c>
      <c r="C1201">
        <v>45000000</v>
      </c>
      <c r="D1201">
        <f>B1201-C1201</f>
        <v>45703745</v>
      </c>
    </row>
    <row r="1202" spans="1:4" x14ac:dyDescent="0.25">
      <c r="A1202" t="s">
        <v>6732</v>
      </c>
      <c r="B1202">
        <v>89138076</v>
      </c>
      <c r="C1202">
        <v>40000000</v>
      </c>
      <c r="D1202">
        <f>B1202-C1202</f>
        <v>49138076</v>
      </c>
    </row>
    <row r="1203" spans="1:4" x14ac:dyDescent="0.25">
      <c r="A1203" t="s">
        <v>6733</v>
      </c>
      <c r="B1203">
        <v>87666629</v>
      </c>
      <c r="C1203">
        <v>40000000</v>
      </c>
      <c r="D1203">
        <f>B1203-C1203</f>
        <v>47666629</v>
      </c>
    </row>
    <row r="1204" spans="1:4" x14ac:dyDescent="0.25">
      <c r="A1204" t="s">
        <v>6734</v>
      </c>
      <c r="B1204">
        <v>90353764</v>
      </c>
      <c r="C1204">
        <v>40000000</v>
      </c>
      <c r="D1204">
        <f>B1204-C1204</f>
        <v>50353764</v>
      </c>
    </row>
    <row r="1205" spans="1:4" x14ac:dyDescent="0.25">
      <c r="A1205" t="s">
        <v>6735</v>
      </c>
      <c r="B1205">
        <v>82522790</v>
      </c>
      <c r="C1205">
        <v>40000000</v>
      </c>
      <c r="D1205">
        <f>B1205-C1205</f>
        <v>42522790</v>
      </c>
    </row>
    <row r="1206" spans="1:4" x14ac:dyDescent="0.25">
      <c r="A1206" t="s">
        <v>6736</v>
      </c>
      <c r="B1206">
        <v>94125426</v>
      </c>
      <c r="C1206">
        <v>40000000</v>
      </c>
      <c r="D1206">
        <f>B1206-C1206</f>
        <v>54125426</v>
      </c>
    </row>
    <row r="1207" spans="1:4" x14ac:dyDescent="0.25">
      <c r="A1207" t="s">
        <v>6737</v>
      </c>
      <c r="B1207">
        <v>95001343</v>
      </c>
      <c r="C1207">
        <v>40000000</v>
      </c>
      <c r="D1207">
        <f>B1207-C1207</f>
        <v>55001343</v>
      </c>
    </row>
    <row r="1208" spans="1:4" x14ac:dyDescent="0.25">
      <c r="A1208" t="s">
        <v>6738</v>
      </c>
      <c r="B1208">
        <v>81292135</v>
      </c>
      <c r="C1208">
        <v>40000000</v>
      </c>
      <c r="D1208">
        <f>B1208-C1208</f>
        <v>41292135</v>
      </c>
    </row>
    <row r="1209" spans="1:4" x14ac:dyDescent="0.25">
      <c r="A1209" t="s">
        <v>6739</v>
      </c>
      <c r="B1209">
        <v>86208010</v>
      </c>
      <c r="C1209">
        <v>35000000</v>
      </c>
      <c r="D1209">
        <f>B1209-C1209</f>
        <v>51208010</v>
      </c>
    </row>
    <row r="1210" spans="1:4" x14ac:dyDescent="0.25">
      <c r="A1210" t="s">
        <v>6740</v>
      </c>
      <c r="B1210">
        <v>81593527</v>
      </c>
      <c r="C1210">
        <v>40000000</v>
      </c>
      <c r="D1210">
        <f>B1210-C1210</f>
        <v>41593527</v>
      </c>
    </row>
    <row r="1211" spans="1:4" x14ac:dyDescent="0.25">
      <c r="A1211" t="s">
        <v>6741</v>
      </c>
      <c r="B1211">
        <v>75274748</v>
      </c>
      <c r="C1211">
        <v>35000000</v>
      </c>
      <c r="D1211">
        <f>B1211-C1211</f>
        <v>40274748</v>
      </c>
    </row>
    <row r="1212" spans="1:4" x14ac:dyDescent="0.25">
      <c r="A1212" t="s">
        <v>6742</v>
      </c>
      <c r="B1212">
        <v>90835030</v>
      </c>
      <c r="C1212">
        <v>40000000</v>
      </c>
      <c r="D1212">
        <f>B1212-C1212</f>
        <v>50835030</v>
      </c>
    </row>
    <row r="1213" spans="1:4" x14ac:dyDescent="0.25">
      <c r="A1213" t="s">
        <v>6743</v>
      </c>
      <c r="B1213">
        <v>72455275</v>
      </c>
      <c r="C1213">
        <v>40000000</v>
      </c>
      <c r="D1213">
        <f>B1213-C1213</f>
        <v>32455275</v>
      </c>
    </row>
    <row r="1214" spans="1:4" x14ac:dyDescent="0.25">
      <c r="A1214" t="s">
        <v>6744</v>
      </c>
      <c r="B1214">
        <v>75305995</v>
      </c>
      <c r="C1214">
        <v>40000000</v>
      </c>
      <c r="D1214">
        <f>B1214-C1214</f>
        <v>35305995</v>
      </c>
    </row>
    <row r="1215" spans="1:4" x14ac:dyDescent="0.25">
      <c r="A1215" t="s">
        <v>6745</v>
      </c>
      <c r="B1215">
        <v>74098862</v>
      </c>
      <c r="C1215">
        <v>40000000</v>
      </c>
      <c r="D1215">
        <f>B1215-C1215</f>
        <v>34098862</v>
      </c>
    </row>
    <row r="1216" spans="1:4" x14ac:dyDescent="0.25">
      <c r="A1216" t="s">
        <v>6746</v>
      </c>
      <c r="B1216">
        <v>72266306</v>
      </c>
      <c r="C1216">
        <v>40000000</v>
      </c>
      <c r="D1216">
        <f>B1216-C1216</f>
        <v>32266306</v>
      </c>
    </row>
    <row r="1217" spans="1:4" x14ac:dyDescent="0.25">
      <c r="A1217" t="s">
        <v>6747</v>
      </c>
      <c r="B1217">
        <v>71347010</v>
      </c>
      <c r="C1217">
        <v>40000000</v>
      </c>
      <c r="D1217">
        <f>B1217-C1217</f>
        <v>31347010</v>
      </c>
    </row>
    <row r="1218" spans="1:4" x14ac:dyDescent="0.25">
      <c r="A1218" t="s">
        <v>6748</v>
      </c>
      <c r="B1218">
        <v>70836296</v>
      </c>
      <c r="C1218">
        <v>40000000</v>
      </c>
      <c r="D1218">
        <f>B1218-C1218</f>
        <v>30836296</v>
      </c>
    </row>
    <row r="1219" spans="1:4" x14ac:dyDescent="0.25">
      <c r="A1219" t="s">
        <v>6749</v>
      </c>
      <c r="B1219">
        <v>70405498</v>
      </c>
      <c r="C1219">
        <v>40000000</v>
      </c>
      <c r="D1219">
        <f>B1219-C1219</f>
        <v>30405498</v>
      </c>
    </row>
    <row r="1220" spans="1:4" x14ac:dyDescent="0.25">
      <c r="A1220" t="s">
        <v>6750</v>
      </c>
      <c r="B1220">
        <v>70163652</v>
      </c>
      <c r="C1220">
        <v>40000000</v>
      </c>
      <c r="D1220">
        <f>B1220-C1220</f>
        <v>30163652</v>
      </c>
    </row>
    <row r="1221" spans="1:4" x14ac:dyDescent="0.25">
      <c r="A1221" t="s">
        <v>6751</v>
      </c>
      <c r="B1221">
        <v>66808615</v>
      </c>
      <c r="C1221">
        <v>34000000</v>
      </c>
      <c r="D1221">
        <f>B1221-C1221</f>
        <v>32808615</v>
      </c>
    </row>
    <row r="1222" spans="1:4" x14ac:dyDescent="0.25">
      <c r="A1222" t="s">
        <v>6197</v>
      </c>
      <c r="B1222">
        <v>115603980</v>
      </c>
      <c r="C1222">
        <v>65000000</v>
      </c>
      <c r="D1222">
        <f>B1222-C1222</f>
        <v>50603980</v>
      </c>
    </row>
    <row r="1223" spans="1:4" x14ac:dyDescent="0.25">
      <c r="A1223" t="s">
        <v>6752</v>
      </c>
      <c r="B1223">
        <v>64149837</v>
      </c>
      <c r="C1223">
        <v>20000000</v>
      </c>
      <c r="D1223">
        <f>B1223-C1223</f>
        <v>44149837</v>
      </c>
    </row>
    <row r="1224" spans="1:4" x14ac:dyDescent="0.25">
      <c r="A1224" t="s">
        <v>6753</v>
      </c>
      <c r="B1224">
        <v>83906114</v>
      </c>
      <c r="C1224">
        <v>40000000</v>
      </c>
      <c r="D1224">
        <f>B1224-C1224</f>
        <v>43906114</v>
      </c>
    </row>
    <row r="1225" spans="1:4" x14ac:dyDescent="0.25">
      <c r="A1225" t="s">
        <v>6754</v>
      </c>
      <c r="B1225">
        <v>66466372</v>
      </c>
      <c r="C1225">
        <v>40000000</v>
      </c>
      <c r="D1225">
        <f>B1225-C1225</f>
        <v>26466372</v>
      </c>
    </row>
    <row r="1226" spans="1:4" x14ac:dyDescent="0.25">
      <c r="A1226" t="s">
        <v>6755</v>
      </c>
      <c r="B1226">
        <v>72306065</v>
      </c>
      <c r="C1226">
        <v>40000000</v>
      </c>
      <c r="D1226">
        <f>B1226-C1226</f>
        <v>32306065</v>
      </c>
    </row>
    <row r="1227" spans="1:4" x14ac:dyDescent="0.25">
      <c r="A1227" t="s">
        <v>6756</v>
      </c>
      <c r="B1227">
        <v>59068786</v>
      </c>
      <c r="C1227">
        <v>40000000</v>
      </c>
      <c r="D1227">
        <f>B1227-C1227</f>
        <v>19068786</v>
      </c>
    </row>
    <row r="1228" spans="1:4" x14ac:dyDescent="0.25">
      <c r="A1228" t="s">
        <v>6757</v>
      </c>
      <c r="B1228">
        <v>60923325</v>
      </c>
      <c r="D1228">
        <f>B1228-C1228</f>
        <v>60923325</v>
      </c>
    </row>
    <row r="1229" spans="1:4" x14ac:dyDescent="0.25">
      <c r="A1229" t="s">
        <v>6758</v>
      </c>
      <c r="B1229">
        <v>57887882</v>
      </c>
      <c r="C1229">
        <v>50000000</v>
      </c>
      <c r="D1229">
        <f>B1229-C1229</f>
        <v>7887882</v>
      </c>
    </row>
    <row r="1230" spans="1:4" x14ac:dyDescent="0.25">
      <c r="A1230" t="s">
        <v>6759</v>
      </c>
      <c r="B1230">
        <v>53955614</v>
      </c>
      <c r="C1230">
        <v>40000000</v>
      </c>
      <c r="D1230">
        <f>B1230-C1230</f>
        <v>13955614</v>
      </c>
    </row>
    <row r="1231" spans="1:4" x14ac:dyDescent="0.25">
      <c r="A1231" t="s">
        <v>6760</v>
      </c>
      <c r="B1231">
        <v>54967359</v>
      </c>
      <c r="C1231">
        <v>40000000</v>
      </c>
      <c r="D1231">
        <f>B1231-C1231</f>
        <v>14967359</v>
      </c>
    </row>
    <row r="1232" spans="1:4" x14ac:dyDescent="0.25">
      <c r="A1232" t="s">
        <v>6761</v>
      </c>
      <c r="B1232">
        <v>54228104</v>
      </c>
      <c r="C1232">
        <v>35000000</v>
      </c>
      <c r="D1232">
        <f>B1232-C1232</f>
        <v>19228104</v>
      </c>
    </row>
    <row r="1233" spans="1:4" x14ac:dyDescent="0.25">
      <c r="A1233" t="s">
        <v>6762</v>
      </c>
      <c r="B1233">
        <v>57981889</v>
      </c>
      <c r="C1233">
        <v>40000000</v>
      </c>
      <c r="D1233">
        <f>B1233-C1233</f>
        <v>17981889</v>
      </c>
    </row>
    <row r="1234" spans="1:4" x14ac:dyDescent="0.25">
      <c r="A1234" t="s">
        <v>6763</v>
      </c>
      <c r="B1234">
        <v>61094903</v>
      </c>
      <c r="C1234">
        <v>30000000</v>
      </c>
      <c r="D1234">
        <f>B1234-C1234</f>
        <v>31094903</v>
      </c>
    </row>
    <row r="1235" spans="1:4" x14ac:dyDescent="0.25">
      <c r="A1235" t="s">
        <v>6764</v>
      </c>
      <c r="B1235">
        <v>53082743</v>
      </c>
      <c r="C1235">
        <v>40000000</v>
      </c>
      <c r="D1235">
        <f>B1235-C1235</f>
        <v>13082743</v>
      </c>
    </row>
    <row r="1236" spans="1:4" x14ac:dyDescent="0.25">
      <c r="A1236" t="s">
        <v>6765</v>
      </c>
      <c r="B1236">
        <v>54414716</v>
      </c>
      <c r="C1236">
        <v>42000000</v>
      </c>
      <c r="D1236">
        <f>B1236-C1236</f>
        <v>12414716</v>
      </c>
    </row>
    <row r="1237" spans="1:4" x14ac:dyDescent="0.25">
      <c r="A1237" t="s">
        <v>6766</v>
      </c>
      <c r="B1237">
        <v>57011847</v>
      </c>
      <c r="C1237">
        <v>40000000</v>
      </c>
      <c r="D1237">
        <f>B1237-C1237</f>
        <v>17011847</v>
      </c>
    </row>
    <row r="1238" spans="1:4" x14ac:dyDescent="0.25">
      <c r="A1238" t="s">
        <v>6767</v>
      </c>
      <c r="B1238">
        <v>50859889</v>
      </c>
      <c r="C1238">
        <v>40000000</v>
      </c>
      <c r="D1238">
        <f>B1238-C1238</f>
        <v>10859889</v>
      </c>
    </row>
    <row r="1239" spans="1:4" x14ac:dyDescent="0.25">
      <c r="A1239" t="s">
        <v>6768</v>
      </c>
      <c r="B1239">
        <v>51185897</v>
      </c>
      <c r="C1239">
        <v>30000000</v>
      </c>
      <c r="D1239">
        <f>B1239-C1239</f>
        <v>21185897</v>
      </c>
    </row>
    <row r="1240" spans="1:4" x14ac:dyDescent="0.25">
      <c r="A1240" t="s">
        <v>6769</v>
      </c>
      <c r="B1240">
        <v>52000688</v>
      </c>
      <c r="C1240">
        <v>40000000</v>
      </c>
      <c r="D1240">
        <f>B1240-C1240</f>
        <v>12000688</v>
      </c>
    </row>
    <row r="1241" spans="1:4" x14ac:dyDescent="0.25">
      <c r="A1241" t="s">
        <v>6770</v>
      </c>
      <c r="B1241">
        <v>49851591</v>
      </c>
      <c r="C1241">
        <v>40000000</v>
      </c>
      <c r="D1241">
        <f>B1241-C1241</f>
        <v>9851591</v>
      </c>
    </row>
    <row r="1242" spans="1:4" x14ac:dyDescent="0.25">
      <c r="A1242" t="s">
        <v>6771</v>
      </c>
      <c r="B1242">
        <v>47781388</v>
      </c>
      <c r="C1242">
        <v>40000000</v>
      </c>
      <c r="D1242">
        <f>B1242-C1242</f>
        <v>7781388</v>
      </c>
    </row>
    <row r="1243" spans="1:4" x14ac:dyDescent="0.25">
      <c r="A1243" t="s">
        <v>6772</v>
      </c>
      <c r="B1243">
        <v>52320979</v>
      </c>
      <c r="C1243">
        <v>40000000</v>
      </c>
      <c r="D1243">
        <f>B1243-C1243</f>
        <v>12320979</v>
      </c>
    </row>
    <row r="1244" spans="1:4" x14ac:dyDescent="0.25">
      <c r="A1244" t="s">
        <v>6773</v>
      </c>
      <c r="B1244">
        <v>47806295</v>
      </c>
      <c r="C1244">
        <v>43000000</v>
      </c>
      <c r="D1244">
        <f>B1244-C1244</f>
        <v>4806295</v>
      </c>
    </row>
    <row r="1245" spans="1:4" x14ac:dyDescent="0.25">
      <c r="A1245" t="s">
        <v>6774</v>
      </c>
      <c r="B1245">
        <v>51853450</v>
      </c>
      <c r="C1245">
        <v>25000000</v>
      </c>
      <c r="D1245">
        <f>B1245-C1245</f>
        <v>26853450</v>
      </c>
    </row>
    <row r="1246" spans="1:4" x14ac:dyDescent="0.25">
      <c r="A1246" t="s">
        <v>6775</v>
      </c>
      <c r="B1246">
        <v>46012734</v>
      </c>
      <c r="C1246">
        <v>40000000</v>
      </c>
      <c r="D1246">
        <f>B1246-C1246</f>
        <v>6012734</v>
      </c>
    </row>
    <row r="1247" spans="1:4" x14ac:dyDescent="0.25">
      <c r="A1247" t="s">
        <v>6776</v>
      </c>
      <c r="B1247">
        <v>47034272</v>
      </c>
      <c r="C1247">
        <v>40000000</v>
      </c>
      <c r="D1247">
        <f>B1247-C1247</f>
        <v>7034272</v>
      </c>
    </row>
    <row r="1248" spans="1:4" x14ac:dyDescent="0.25">
      <c r="A1248" t="s">
        <v>6777</v>
      </c>
      <c r="B1248">
        <v>45856732</v>
      </c>
      <c r="C1248">
        <v>40000000</v>
      </c>
      <c r="D1248">
        <f>B1248-C1248</f>
        <v>5856732</v>
      </c>
    </row>
    <row r="1249" spans="1:4" x14ac:dyDescent="0.25">
      <c r="A1249" t="s">
        <v>6778</v>
      </c>
      <c r="B1249">
        <v>59588068</v>
      </c>
      <c r="C1249">
        <v>40000000</v>
      </c>
      <c r="D1249">
        <f>B1249-C1249</f>
        <v>19588068</v>
      </c>
    </row>
    <row r="1250" spans="1:4" x14ac:dyDescent="0.25">
      <c r="A1250" t="s">
        <v>6779</v>
      </c>
      <c r="B1250">
        <v>44175394</v>
      </c>
      <c r="C1250">
        <v>36000000</v>
      </c>
      <c r="D1250">
        <f>B1250-C1250</f>
        <v>8175394</v>
      </c>
    </row>
    <row r="1251" spans="1:4" x14ac:dyDescent="0.25">
      <c r="A1251" t="s">
        <v>6780</v>
      </c>
      <c r="B1251">
        <v>45500797</v>
      </c>
      <c r="C1251">
        <v>40000000</v>
      </c>
      <c r="D1251">
        <f>B1251-C1251</f>
        <v>5500797</v>
      </c>
    </row>
    <row r="1252" spans="1:4" x14ac:dyDescent="0.25">
      <c r="A1252" t="s">
        <v>6781</v>
      </c>
      <c r="B1252">
        <v>41797066</v>
      </c>
      <c r="C1252">
        <v>40000000</v>
      </c>
      <c r="D1252">
        <f>B1252-C1252</f>
        <v>1797066</v>
      </c>
    </row>
    <row r="1253" spans="1:4" x14ac:dyDescent="0.25">
      <c r="A1253" t="s">
        <v>6782</v>
      </c>
      <c r="B1253">
        <v>38087756</v>
      </c>
      <c r="C1253">
        <v>40000000</v>
      </c>
      <c r="D1253">
        <f>B1253-C1253</f>
        <v>-1912244</v>
      </c>
    </row>
    <row r="1254" spans="1:4" x14ac:dyDescent="0.25">
      <c r="A1254" t="s">
        <v>6783</v>
      </c>
      <c r="B1254">
        <v>37752931</v>
      </c>
      <c r="C1254">
        <v>40000000</v>
      </c>
      <c r="D1254">
        <f>B1254-C1254</f>
        <v>-2247069</v>
      </c>
    </row>
    <row r="1255" spans="1:4" x14ac:dyDescent="0.25">
      <c r="A1255" t="s">
        <v>6784</v>
      </c>
      <c r="B1255">
        <v>50562555</v>
      </c>
      <c r="D1255">
        <f>B1255-C1255</f>
        <v>50562555</v>
      </c>
    </row>
    <row r="1256" spans="1:4" x14ac:dyDescent="0.25">
      <c r="A1256" t="s">
        <v>6785</v>
      </c>
      <c r="B1256">
        <v>37371385</v>
      </c>
      <c r="C1256">
        <v>40000000</v>
      </c>
      <c r="D1256">
        <f>B1256-C1256</f>
        <v>-2628615</v>
      </c>
    </row>
    <row r="1257" spans="1:4" x14ac:dyDescent="0.25">
      <c r="A1257" t="s">
        <v>6786</v>
      </c>
      <c r="B1257">
        <v>37101011</v>
      </c>
      <c r="C1257">
        <v>40000000</v>
      </c>
      <c r="D1257">
        <f>B1257-C1257</f>
        <v>-2898989</v>
      </c>
    </row>
    <row r="1258" spans="1:4" x14ac:dyDescent="0.25">
      <c r="A1258" t="s">
        <v>6787</v>
      </c>
      <c r="B1258">
        <v>38176892</v>
      </c>
      <c r="C1258">
        <v>40000000</v>
      </c>
      <c r="D1258">
        <f>B1258-C1258</f>
        <v>-1823108</v>
      </c>
    </row>
    <row r="1259" spans="1:4" x14ac:dyDescent="0.25">
      <c r="A1259" t="s">
        <v>6788</v>
      </c>
      <c r="B1259">
        <v>36283504</v>
      </c>
      <c r="C1259">
        <v>40000000</v>
      </c>
      <c r="D1259">
        <f>B1259-C1259</f>
        <v>-3716496</v>
      </c>
    </row>
    <row r="1260" spans="1:4" x14ac:dyDescent="0.25">
      <c r="A1260" t="s">
        <v>6789</v>
      </c>
      <c r="B1260">
        <v>35183792</v>
      </c>
      <c r="C1260">
        <v>38000000</v>
      </c>
      <c r="D1260">
        <f>B1260-C1260</f>
        <v>-2816208</v>
      </c>
    </row>
    <row r="1261" spans="1:4" x14ac:dyDescent="0.25">
      <c r="A1261" t="s">
        <v>6790</v>
      </c>
      <c r="B1261">
        <v>38543473</v>
      </c>
      <c r="C1261">
        <v>40000000</v>
      </c>
      <c r="D1261">
        <f>B1261-C1261</f>
        <v>-1456527</v>
      </c>
    </row>
    <row r="1262" spans="1:4" x14ac:dyDescent="0.25">
      <c r="A1262" t="s">
        <v>6791</v>
      </c>
      <c r="B1262">
        <v>36037909</v>
      </c>
      <c r="C1262">
        <v>60000000</v>
      </c>
      <c r="D1262">
        <f>B1262-C1262</f>
        <v>-23962091</v>
      </c>
    </row>
    <row r="1263" spans="1:4" x14ac:dyDescent="0.25">
      <c r="A1263" t="s">
        <v>6792</v>
      </c>
      <c r="B1263">
        <v>42575718</v>
      </c>
      <c r="C1263">
        <v>40000000</v>
      </c>
      <c r="D1263">
        <f>B1263-C1263</f>
        <v>2575718</v>
      </c>
    </row>
    <row r="1264" spans="1:4" x14ac:dyDescent="0.25">
      <c r="A1264" t="s">
        <v>6793</v>
      </c>
      <c r="B1264">
        <v>33864342</v>
      </c>
      <c r="C1264">
        <v>40000000</v>
      </c>
      <c r="D1264">
        <f>B1264-C1264</f>
        <v>-6135658</v>
      </c>
    </row>
    <row r="1265" spans="1:4" x14ac:dyDescent="0.25">
      <c r="A1265" t="s">
        <v>6794</v>
      </c>
      <c r="B1265">
        <v>33508922</v>
      </c>
      <c r="C1265">
        <v>40000000</v>
      </c>
      <c r="D1265">
        <f>B1265-C1265</f>
        <v>-6491078</v>
      </c>
    </row>
    <row r="1266" spans="1:4" x14ac:dyDescent="0.25">
      <c r="A1266" t="s">
        <v>6795</v>
      </c>
      <c r="B1266">
        <v>42071069</v>
      </c>
      <c r="C1266">
        <v>30000000</v>
      </c>
      <c r="D1266">
        <f>B1266-C1266</f>
        <v>12071069</v>
      </c>
    </row>
    <row r="1267" spans="1:4" x14ac:dyDescent="0.25">
      <c r="A1267" t="s">
        <v>6796</v>
      </c>
      <c r="D1267">
        <f>B1267-C1267</f>
        <v>0</v>
      </c>
    </row>
    <row r="1268" spans="1:4" x14ac:dyDescent="0.25">
      <c r="A1268" t="s">
        <v>6797</v>
      </c>
      <c r="B1268">
        <v>32853640</v>
      </c>
      <c r="C1268">
        <v>40000000</v>
      </c>
      <c r="D1268">
        <f>B1268-C1268</f>
        <v>-7146360</v>
      </c>
    </row>
    <row r="1269" spans="1:4" x14ac:dyDescent="0.25">
      <c r="A1269" t="s">
        <v>6798</v>
      </c>
      <c r="B1269">
        <v>42615685</v>
      </c>
      <c r="C1269">
        <v>40000000</v>
      </c>
      <c r="D1269">
        <f>B1269-C1269</f>
        <v>2615685</v>
      </c>
    </row>
    <row r="1270" spans="1:4" x14ac:dyDescent="0.25">
      <c r="A1270" t="s">
        <v>6799</v>
      </c>
      <c r="B1270">
        <v>32055248</v>
      </c>
      <c r="C1270">
        <v>25000000</v>
      </c>
      <c r="D1270">
        <f>B1270-C1270</f>
        <v>7055248</v>
      </c>
    </row>
    <row r="1271" spans="1:4" x14ac:dyDescent="0.25">
      <c r="A1271" t="s">
        <v>6800</v>
      </c>
      <c r="B1271">
        <v>31836745</v>
      </c>
      <c r="C1271">
        <v>40000000</v>
      </c>
      <c r="D1271">
        <f>B1271-C1271</f>
        <v>-8163255</v>
      </c>
    </row>
    <row r="1272" spans="1:4" x14ac:dyDescent="0.25">
      <c r="A1272" t="s">
        <v>6801</v>
      </c>
      <c r="B1272">
        <v>30993544</v>
      </c>
      <c r="C1272">
        <v>40000000</v>
      </c>
      <c r="D1272">
        <f>B1272-C1272</f>
        <v>-9006456</v>
      </c>
    </row>
    <row r="1273" spans="1:4" x14ac:dyDescent="0.25">
      <c r="A1273" t="s">
        <v>6802</v>
      </c>
      <c r="B1273">
        <v>30981850</v>
      </c>
      <c r="C1273">
        <v>40000000</v>
      </c>
      <c r="D1273">
        <f>B1273-C1273</f>
        <v>-9018150</v>
      </c>
    </row>
    <row r="1274" spans="1:4" x14ac:dyDescent="0.25">
      <c r="A1274" t="s">
        <v>6803</v>
      </c>
      <c r="B1274">
        <v>30199105</v>
      </c>
      <c r="C1274">
        <v>40000000</v>
      </c>
      <c r="D1274">
        <f>B1274-C1274</f>
        <v>-9800895</v>
      </c>
    </row>
    <row r="1275" spans="1:4" x14ac:dyDescent="0.25">
      <c r="A1275" t="s">
        <v>6804</v>
      </c>
      <c r="B1275">
        <v>29077547</v>
      </c>
      <c r="C1275">
        <v>40000000</v>
      </c>
      <c r="D1275">
        <f>B1275-C1275</f>
        <v>-10922453</v>
      </c>
    </row>
    <row r="1276" spans="1:4" x14ac:dyDescent="0.25">
      <c r="A1276" t="s">
        <v>6805</v>
      </c>
      <c r="B1276">
        <v>29374178</v>
      </c>
      <c r="C1276">
        <v>40000000</v>
      </c>
      <c r="D1276">
        <f>B1276-C1276</f>
        <v>-10625822</v>
      </c>
    </row>
    <row r="1277" spans="1:4" x14ac:dyDescent="0.25">
      <c r="A1277" t="s">
        <v>6806</v>
      </c>
      <c r="B1277">
        <v>28535768</v>
      </c>
      <c r="C1277">
        <v>40000000</v>
      </c>
      <c r="D1277">
        <f>B1277-C1277</f>
        <v>-11464232</v>
      </c>
    </row>
    <row r="1278" spans="1:4" x14ac:dyDescent="0.25">
      <c r="A1278" t="s">
        <v>6807</v>
      </c>
      <c r="B1278">
        <v>27663982</v>
      </c>
      <c r="C1278">
        <v>40000000</v>
      </c>
      <c r="D1278">
        <f>B1278-C1278</f>
        <v>-12336018</v>
      </c>
    </row>
    <row r="1279" spans="1:4" x14ac:dyDescent="0.25">
      <c r="A1279" t="s">
        <v>6808</v>
      </c>
      <c r="B1279">
        <v>27053815</v>
      </c>
      <c r="C1279">
        <v>40000000</v>
      </c>
      <c r="D1279">
        <f>B1279-C1279</f>
        <v>-12946185</v>
      </c>
    </row>
    <row r="1280" spans="1:4" x14ac:dyDescent="0.25">
      <c r="A1280" t="s">
        <v>6809</v>
      </c>
      <c r="B1280">
        <v>26814957</v>
      </c>
      <c r="C1280">
        <v>35000000</v>
      </c>
      <c r="D1280">
        <f>B1280-C1280</f>
        <v>-8185043</v>
      </c>
    </row>
    <row r="1281" spans="1:4" x14ac:dyDescent="0.25">
      <c r="A1281" t="s">
        <v>6810</v>
      </c>
      <c r="B1281">
        <v>25178165</v>
      </c>
      <c r="C1281">
        <v>40000000</v>
      </c>
      <c r="D1281">
        <f>B1281-C1281</f>
        <v>-14821835</v>
      </c>
    </row>
    <row r="1282" spans="1:4" x14ac:dyDescent="0.25">
      <c r="A1282" t="s">
        <v>6811</v>
      </c>
      <c r="B1282">
        <v>25117498</v>
      </c>
      <c r="C1282">
        <v>40000000</v>
      </c>
      <c r="D1282">
        <f>B1282-C1282</f>
        <v>-14882502</v>
      </c>
    </row>
    <row r="1283" spans="1:4" x14ac:dyDescent="0.25">
      <c r="A1283" t="s">
        <v>6812</v>
      </c>
      <c r="B1283">
        <v>32645</v>
      </c>
      <c r="C1283">
        <v>500000</v>
      </c>
      <c r="D1283">
        <f>B1283-C1283</f>
        <v>-467355</v>
      </c>
    </row>
    <row r="1284" spans="1:4" x14ac:dyDescent="0.25">
      <c r="A1284" t="s">
        <v>6813</v>
      </c>
      <c r="B1284">
        <v>24332324</v>
      </c>
      <c r="C1284">
        <v>40000000</v>
      </c>
      <c r="D1284">
        <f>B1284-C1284</f>
        <v>-15667676</v>
      </c>
    </row>
    <row r="1285" spans="1:4" x14ac:dyDescent="0.25">
      <c r="A1285" t="s">
        <v>6814</v>
      </c>
      <c r="B1285">
        <v>36665854</v>
      </c>
      <c r="C1285">
        <v>40000000</v>
      </c>
      <c r="D1285">
        <f>B1285-C1285</f>
        <v>-3334146</v>
      </c>
    </row>
    <row r="1286" spans="1:4" x14ac:dyDescent="0.25">
      <c r="A1286" t="s">
        <v>6815</v>
      </c>
      <c r="B1286">
        <v>22717758</v>
      </c>
      <c r="C1286">
        <v>40000000</v>
      </c>
      <c r="D1286">
        <f>B1286-C1286</f>
        <v>-17282242</v>
      </c>
    </row>
    <row r="1287" spans="1:4" x14ac:dyDescent="0.25">
      <c r="A1287" t="s">
        <v>6816</v>
      </c>
      <c r="B1287">
        <v>22433915</v>
      </c>
      <c r="C1287">
        <v>60000000</v>
      </c>
      <c r="D1287">
        <f>B1287-C1287</f>
        <v>-37566085</v>
      </c>
    </row>
    <row r="1288" spans="1:4" x14ac:dyDescent="0.25">
      <c r="A1288" t="s">
        <v>6817</v>
      </c>
      <c r="B1288">
        <v>22326247</v>
      </c>
      <c r="C1288">
        <v>60000000</v>
      </c>
      <c r="D1288">
        <f>B1288-C1288</f>
        <v>-37673753</v>
      </c>
    </row>
    <row r="1289" spans="1:4" x14ac:dyDescent="0.25">
      <c r="A1289" t="s">
        <v>6818</v>
      </c>
      <c r="B1289">
        <v>21176322</v>
      </c>
      <c r="C1289">
        <v>40000000</v>
      </c>
      <c r="D1289">
        <f>B1289-C1289</f>
        <v>-18823678</v>
      </c>
    </row>
    <row r="1290" spans="1:4" x14ac:dyDescent="0.25">
      <c r="A1290" t="s">
        <v>6819</v>
      </c>
      <c r="B1290">
        <v>20300000</v>
      </c>
      <c r="C1290">
        <v>40000000</v>
      </c>
      <c r="D1290">
        <f>B1290-C1290</f>
        <v>-19700000</v>
      </c>
    </row>
    <row r="1291" spans="1:4" x14ac:dyDescent="0.25">
      <c r="A1291" t="s">
        <v>6820</v>
      </c>
      <c r="B1291">
        <v>20302961</v>
      </c>
      <c r="C1291">
        <v>45000000</v>
      </c>
      <c r="D1291">
        <f>B1291-C1291</f>
        <v>-24697039</v>
      </c>
    </row>
    <row r="1292" spans="1:4" x14ac:dyDescent="0.25">
      <c r="A1292" t="s">
        <v>6821</v>
      </c>
      <c r="B1292">
        <v>15962471</v>
      </c>
      <c r="C1292">
        <v>40000000</v>
      </c>
      <c r="D1292">
        <f>B1292-C1292</f>
        <v>-24037529</v>
      </c>
    </row>
    <row r="1293" spans="1:4" x14ac:dyDescent="0.25">
      <c r="A1293" t="s">
        <v>6822</v>
      </c>
      <c r="B1293">
        <v>14942422</v>
      </c>
      <c r="C1293">
        <v>40000000</v>
      </c>
      <c r="D1293">
        <f>B1293-C1293</f>
        <v>-25057578</v>
      </c>
    </row>
    <row r="1294" spans="1:4" x14ac:dyDescent="0.25">
      <c r="A1294" t="s">
        <v>6823</v>
      </c>
      <c r="B1294">
        <v>14967182</v>
      </c>
      <c r="C1294">
        <v>40000000</v>
      </c>
      <c r="D1294">
        <f>B1294-C1294</f>
        <v>-25032818</v>
      </c>
    </row>
    <row r="1295" spans="1:4" x14ac:dyDescent="0.25">
      <c r="A1295" t="s">
        <v>6824</v>
      </c>
      <c r="B1295">
        <v>18996755</v>
      </c>
      <c r="C1295">
        <v>45000000</v>
      </c>
      <c r="D1295">
        <f>B1295-C1295</f>
        <v>-26003245</v>
      </c>
    </row>
    <row r="1296" spans="1:4" x14ac:dyDescent="0.25">
      <c r="A1296" t="s">
        <v>6825</v>
      </c>
      <c r="B1296">
        <v>14375181</v>
      </c>
      <c r="C1296">
        <v>51000000</v>
      </c>
      <c r="D1296">
        <f>B1296-C1296</f>
        <v>-36624819</v>
      </c>
    </row>
    <row r="1297" spans="1:4" x14ac:dyDescent="0.25">
      <c r="A1297" t="s">
        <v>6826</v>
      </c>
      <c r="B1297">
        <v>20999103</v>
      </c>
      <c r="C1297">
        <v>40000000</v>
      </c>
      <c r="D1297">
        <f>B1297-C1297</f>
        <v>-19000897</v>
      </c>
    </row>
    <row r="1298" spans="1:4" x14ac:dyDescent="0.25">
      <c r="A1298" t="s">
        <v>6827</v>
      </c>
      <c r="B1298">
        <v>14448589</v>
      </c>
      <c r="C1298">
        <v>40000000</v>
      </c>
      <c r="D1298">
        <f>B1298-C1298</f>
        <v>-25551411</v>
      </c>
    </row>
    <row r="1299" spans="1:4" x14ac:dyDescent="0.25">
      <c r="A1299" t="s">
        <v>6828</v>
      </c>
      <c r="B1299">
        <v>14358033</v>
      </c>
      <c r="C1299">
        <v>40000000</v>
      </c>
      <c r="D1299">
        <f>B1299-C1299</f>
        <v>-25641967</v>
      </c>
    </row>
    <row r="1300" spans="1:4" x14ac:dyDescent="0.25">
      <c r="A1300" t="s">
        <v>6829</v>
      </c>
      <c r="B1300">
        <v>33201661</v>
      </c>
      <c r="C1300">
        <v>77000000</v>
      </c>
      <c r="D1300">
        <f>B1300-C1300</f>
        <v>-43798339</v>
      </c>
    </row>
    <row r="1301" spans="1:4" x14ac:dyDescent="0.25">
      <c r="A1301" t="s">
        <v>6830</v>
      </c>
      <c r="B1301">
        <v>14018364</v>
      </c>
      <c r="C1301">
        <v>30000000</v>
      </c>
      <c r="D1301">
        <f>B1301-C1301</f>
        <v>-15981636</v>
      </c>
    </row>
    <row r="1302" spans="1:4" x14ac:dyDescent="0.25">
      <c r="A1302" t="s">
        <v>6831</v>
      </c>
      <c r="B1302">
        <v>13395939</v>
      </c>
      <c r="C1302">
        <v>60000000</v>
      </c>
      <c r="D1302">
        <f>B1302-C1302</f>
        <v>-46604061</v>
      </c>
    </row>
    <row r="1303" spans="1:4" x14ac:dyDescent="0.25">
      <c r="A1303" t="s">
        <v>6832</v>
      </c>
      <c r="B1303">
        <v>20113965</v>
      </c>
      <c r="C1303">
        <v>40000000</v>
      </c>
      <c r="D1303">
        <f>B1303-C1303</f>
        <v>-19886035</v>
      </c>
    </row>
    <row r="1304" spans="1:4" x14ac:dyDescent="0.25">
      <c r="A1304" t="s">
        <v>6833</v>
      </c>
      <c r="B1304">
        <v>13376506</v>
      </c>
      <c r="C1304">
        <v>40000000</v>
      </c>
      <c r="D1304">
        <f>B1304-C1304</f>
        <v>-26623494</v>
      </c>
    </row>
    <row r="1305" spans="1:4" x14ac:dyDescent="0.25">
      <c r="A1305" t="s">
        <v>6834</v>
      </c>
      <c r="B1305">
        <v>13208023</v>
      </c>
      <c r="C1305">
        <v>42000000</v>
      </c>
      <c r="D1305">
        <f>B1305-C1305</f>
        <v>-28791977</v>
      </c>
    </row>
    <row r="1306" spans="1:4" x14ac:dyDescent="0.25">
      <c r="A1306" t="s">
        <v>6835</v>
      </c>
      <c r="B1306">
        <v>13838130</v>
      </c>
      <c r="C1306">
        <v>40000000</v>
      </c>
      <c r="D1306">
        <f>B1306-C1306</f>
        <v>-26161870</v>
      </c>
    </row>
    <row r="1307" spans="1:4" x14ac:dyDescent="0.25">
      <c r="A1307" t="s">
        <v>6678</v>
      </c>
      <c r="B1307">
        <v>5773519</v>
      </c>
      <c r="C1307">
        <v>40000000</v>
      </c>
      <c r="D1307">
        <f>B1307-C1307</f>
        <v>-34226481</v>
      </c>
    </row>
    <row r="1308" spans="1:4" x14ac:dyDescent="0.25">
      <c r="A1308" t="s">
        <v>6836</v>
      </c>
      <c r="B1308">
        <v>9652000</v>
      </c>
      <c r="C1308">
        <v>40000000</v>
      </c>
      <c r="D1308">
        <f>B1308-C1308</f>
        <v>-30348000</v>
      </c>
    </row>
    <row r="1309" spans="1:4" x14ac:dyDescent="0.25">
      <c r="A1309" t="s">
        <v>6837</v>
      </c>
      <c r="B1309">
        <v>12081447</v>
      </c>
      <c r="D1309">
        <f>B1309-C1309</f>
        <v>12081447</v>
      </c>
    </row>
    <row r="1310" spans="1:4" x14ac:dyDescent="0.25">
      <c r="A1310" t="s">
        <v>6838</v>
      </c>
      <c r="B1310">
        <v>7000000</v>
      </c>
      <c r="C1310">
        <v>36000000</v>
      </c>
      <c r="D1310">
        <f>B1310-C1310</f>
        <v>-29000000</v>
      </c>
    </row>
    <row r="1311" spans="1:4" x14ac:dyDescent="0.25">
      <c r="A1311" t="s">
        <v>6839</v>
      </c>
      <c r="B1311">
        <v>10431220</v>
      </c>
      <c r="C1311">
        <v>24000000</v>
      </c>
      <c r="D1311">
        <f>B1311-C1311</f>
        <v>-13568780</v>
      </c>
    </row>
    <row r="1312" spans="1:4" x14ac:dyDescent="0.25">
      <c r="A1312" t="s">
        <v>6840</v>
      </c>
      <c r="B1312">
        <v>10326062</v>
      </c>
      <c r="C1312">
        <v>33000000</v>
      </c>
      <c r="D1312">
        <f>B1312-C1312</f>
        <v>-22673938</v>
      </c>
    </row>
    <row r="1313" spans="1:4" x14ac:dyDescent="0.25">
      <c r="A1313" t="s">
        <v>6841</v>
      </c>
      <c r="B1313">
        <v>6114237</v>
      </c>
      <c r="C1313">
        <v>40000000</v>
      </c>
      <c r="D1313">
        <f>B1313-C1313</f>
        <v>-33885763</v>
      </c>
    </row>
    <row r="1314" spans="1:4" x14ac:dyDescent="0.25">
      <c r="A1314" t="s">
        <v>6842</v>
      </c>
      <c r="B1314">
        <v>4835968</v>
      </c>
      <c r="C1314">
        <v>40000000</v>
      </c>
      <c r="D1314">
        <f>B1314-C1314</f>
        <v>-35164032</v>
      </c>
    </row>
    <row r="1315" spans="1:4" x14ac:dyDescent="0.25">
      <c r="A1315" t="s">
        <v>6843</v>
      </c>
      <c r="B1315">
        <v>4777007</v>
      </c>
      <c r="C1315">
        <v>40000000</v>
      </c>
      <c r="D1315">
        <f>B1315-C1315</f>
        <v>-35222993</v>
      </c>
    </row>
    <row r="1316" spans="1:4" x14ac:dyDescent="0.25">
      <c r="A1316" t="s">
        <v>6844</v>
      </c>
      <c r="B1316">
        <v>3675072</v>
      </c>
      <c r="C1316">
        <v>26000000</v>
      </c>
      <c r="D1316">
        <f>B1316-C1316</f>
        <v>-22324928</v>
      </c>
    </row>
    <row r="1317" spans="1:4" x14ac:dyDescent="0.25">
      <c r="A1317" t="s">
        <v>6845</v>
      </c>
      <c r="B1317">
        <v>18438149</v>
      </c>
      <c r="C1317">
        <v>40000000</v>
      </c>
      <c r="D1317">
        <f>B1317-C1317</f>
        <v>-21561851</v>
      </c>
    </row>
    <row r="1318" spans="1:4" x14ac:dyDescent="0.25">
      <c r="A1318" t="s">
        <v>6846</v>
      </c>
      <c r="B1318">
        <v>511920</v>
      </c>
      <c r="C1318">
        <v>40000000</v>
      </c>
      <c r="D1318">
        <f>B1318-C1318</f>
        <v>-39488080</v>
      </c>
    </row>
    <row r="1319" spans="1:4" x14ac:dyDescent="0.25">
      <c r="A1319" t="s">
        <v>6847</v>
      </c>
      <c r="B1319">
        <v>10640645</v>
      </c>
      <c r="C1319">
        <v>40000000</v>
      </c>
      <c r="D1319">
        <f>B1319-C1319</f>
        <v>-29359355</v>
      </c>
    </row>
    <row r="1320" spans="1:4" x14ac:dyDescent="0.25">
      <c r="A1320" t="s">
        <v>6848</v>
      </c>
      <c r="B1320">
        <v>652526</v>
      </c>
      <c r="C1320">
        <v>40000000</v>
      </c>
      <c r="D1320">
        <f>B1320-C1320</f>
        <v>-39347474</v>
      </c>
    </row>
    <row r="1321" spans="1:4" x14ac:dyDescent="0.25">
      <c r="A1321" t="s">
        <v>6849</v>
      </c>
      <c r="B1321">
        <v>80050171</v>
      </c>
      <c r="C1321">
        <v>20000000</v>
      </c>
      <c r="D1321">
        <f>B1321-C1321</f>
        <v>60050171</v>
      </c>
    </row>
    <row r="1322" spans="1:4" x14ac:dyDescent="0.25">
      <c r="A1322" t="s">
        <v>6850</v>
      </c>
      <c r="B1322">
        <v>7564000</v>
      </c>
      <c r="C1322">
        <v>20000000</v>
      </c>
      <c r="D1322">
        <f>B1322-C1322</f>
        <v>-12436000</v>
      </c>
    </row>
    <row r="1323" spans="1:4" x14ac:dyDescent="0.25">
      <c r="A1323" t="s">
        <v>6851</v>
      </c>
      <c r="B1323">
        <v>876671</v>
      </c>
      <c r="C1323">
        <v>25000000</v>
      </c>
      <c r="D1323">
        <f>B1323-C1323</f>
        <v>-24123329</v>
      </c>
    </row>
    <row r="1324" spans="1:4" x14ac:dyDescent="0.25">
      <c r="A1324" t="s">
        <v>6852</v>
      </c>
      <c r="B1324">
        <v>2869369</v>
      </c>
      <c r="C1324">
        <v>30000000</v>
      </c>
      <c r="D1324">
        <f>B1324-C1324</f>
        <v>-27130631</v>
      </c>
    </row>
    <row r="1325" spans="1:4" x14ac:dyDescent="0.25">
      <c r="A1325" t="s">
        <v>6853</v>
      </c>
      <c r="B1325">
        <v>128978</v>
      </c>
      <c r="C1325">
        <v>40000000</v>
      </c>
      <c r="D1325">
        <f>B1325-C1325</f>
        <v>-39871022</v>
      </c>
    </row>
    <row r="1326" spans="1:4" x14ac:dyDescent="0.25">
      <c r="A1326" t="s">
        <v>6854</v>
      </c>
      <c r="B1326">
        <v>77231</v>
      </c>
      <c r="C1326">
        <v>25000000</v>
      </c>
      <c r="D1326">
        <f>B1326-C1326</f>
        <v>-24922769</v>
      </c>
    </row>
    <row r="1327" spans="1:4" x14ac:dyDescent="0.25">
      <c r="A1327" t="s">
        <v>6855</v>
      </c>
      <c r="B1327">
        <v>4563029</v>
      </c>
      <c r="C1327">
        <v>39200000</v>
      </c>
      <c r="D1327">
        <f>B1327-C1327</f>
        <v>-34636971</v>
      </c>
    </row>
    <row r="1328" spans="1:4" x14ac:dyDescent="0.25">
      <c r="A1328" t="s">
        <v>6856</v>
      </c>
      <c r="C1328">
        <v>25000000</v>
      </c>
      <c r="D1328">
        <f>B1328-C1328</f>
        <v>-25000000</v>
      </c>
    </row>
    <row r="1329" spans="1:4" x14ac:dyDescent="0.25">
      <c r="A1329" t="s">
        <v>6857</v>
      </c>
      <c r="B1329">
        <v>463730</v>
      </c>
      <c r="D1329">
        <f>B1329-C1329</f>
        <v>463730</v>
      </c>
    </row>
    <row r="1330" spans="1:4" x14ac:dyDescent="0.25">
      <c r="A1330" t="s">
        <v>6858</v>
      </c>
      <c r="B1330">
        <v>50693162</v>
      </c>
      <c r="C1330">
        <v>23000000</v>
      </c>
      <c r="D1330">
        <f>B1330-C1330</f>
        <v>27693162</v>
      </c>
    </row>
    <row r="1331" spans="1:4" x14ac:dyDescent="0.25">
      <c r="A1331" t="s">
        <v>6859</v>
      </c>
      <c r="B1331">
        <v>6498000</v>
      </c>
      <c r="C1331">
        <v>18026148</v>
      </c>
      <c r="D1331">
        <f>B1331-C1331</f>
        <v>-11528148</v>
      </c>
    </row>
    <row r="1332" spans="1:4" x14ac:dyDescent="0.25">
      <c r="A1332" t="s">
        <v>6860</v>
      </c>
      <c r="B1332">
        <v>63411478</v>
      </c>
      <c r="C1332">
        <v>39000000</v>
      </c>
      <c r="D1332">
        <f>B1332-C1332</f>
        <v>24411478</v>
      </c>
    </row>
    <row r="1333" spans="1:4" x14ac:dyDescent="0.25">
      <c r="A1333" t="s">
        <v>6861</v>
      </c>
      <c r="B1333">
        <v>42640890</v>
      </c>
      <c r="D1333">
        <f>B1333-C1333</f>
        <v>42640890</v>
      </c>
    </row>
    <row r="1334" spans="1:4" x14ac:dyDescent="0.25">
      <c r="A1334" t="s">
        <v>5642</v>
      </c>
      <c r="B1334">
        <v>144512310</v>
      </c>
      <c r="C1334">
        <v>38000000</v>
      </c>
      <c r="D1334">
        <f>B1334-C1334</f>
        <v>106512310</v>
      </c>
    </row>
    <row r="1335" spans="1:4" x14ac:dyDescent="0.25">
      <c r="A1335" t="s">
        <v>6862</v>
      </c>
      <c r="B1335">
        <v>35287788</v>
      </c>
      <c r="C1335">
        <v>39000000</v>
      </c>
      <c r="D1335">
        <f>B1335-C1335</f>
        <v>-3712212</v>
      </c>
    </row>
    <row r="1336" spans="1:4" x14ac:dyDescent="0.25">
      <c r="A1336" t="s">
        <v>6863</v>
      </c>
      <c r="B1336">
        <v>25335935</v>
      </c>
      <c r="C1336">
        <v>40000000</v>
      </c>
      <c r="D1336">
        <f>B1336-C1336</f>
        <v>-14664065</v>
      </c>
    </row>
    <row r="1337" spans="1:4" x14ac:dyDescent="0.25">
      <c r="A1337" t="s">
        <v>6864</v>
      </c>
      <c r="B1337">
        <v>5881504</v>
      </c>
      <c r="C1337">
        <v>39000000</v>
      </c>
      <c r="D1337">
        <f>B1337-C1337</f>
        <v>-33118496</v>
      </c>
    </row>
    <row r="1338" spans="1:4" x14ac:dyDescent="0.25">
      <c r="A1338" t="s">
        <v>6865</v>
      </c>
      <c r="B1338">
        <v>60000000</v>
      </c>
      <c r="C1338">
        <v>39000000</v>
      </c>
      <c r="D1338">
        <f>B1338-C1338</f>
        <v>21000000</v>
      </c>
    </row>
    <row r="1339" spans="1:4" x14ac:dyDescent="0.25">
      <c r="A1339" t="s">
        <v>6866</v>
      </c>
      <c r="B1339">
        <v>29802761</v>
      </c>
      <c r="C1339">
        <v>40000000</v>
      </c>
      <c r="D1339">
        <f>B1339-C1339</f>
        <v>-10197239</v>
      </c>
    </row>
    <row r="1340" spans="1:4" x14ac:dyDescent="0.25">
      <c r="A1340" t="s">
        <v>6867</v>
      </c>
      <c r="B1340">
        <v>626809</v>
      </c>
      <c r="C1340">
        <v>553632000</v>
      </c>
      <c r="D1340">
        <f>B1340-C1340</f>
        <v>-553005191</v>
      </c>
    </row>
    <row r="1341" spans="1:4" x14ac:dyDescent="0.25">
      <c r="A1341" t="s">
        <v>6868</v>
      </c>
      <c r="B1341">
        <v>127214072</v>
      </c>
      <c r="C1341">
        <v>38000000</v>
      </c>
      <c r="D1341">
        <f>B1341-C1341</f>
        <v>89214072</v>
      </c>
    </row>
    <row r="1342" spans="1:4" x14ac:dyDescent="0.25">
      <c r="A1342" t="s">
        <v>6869</v>
      </c>
      <c r="B1342">
        <v>88915214</v>
      </c>
      <c r="C1342">
        <v>38000000</v>
      </c>
      <c r="D1342">
        <f>B1342-C1342</f>
        <v>50915214</v>
      </c>
    </row>
    <row r="1343" spans="1:4" x14ac:dyDescent="0.25">
      <c r="A1343" t="s">
        <v>6870</v>
      </c>
      <c r="B1343">
        <v>30400000</v>
      </c>
      <c r="C1343">
        <v>39000000</v>
      </c>
      <c r="D1343">
        <f>B1343-C1343</f>
        <v>-8600000</v>
      </c>
    </row>
    <row r="1344" spans="1:4" x14ac:dyDescent="0.25">
      <c r="A1344" t="s">
        <v>6871</v>
      </c>
      <c r="B1344">
        <v>85570368</v>
      </c>
      <c r="C1344">
        <v>38000000</v>
      </c>
      <c r="D1344">
        <f>B1344-C1344</f>
        <v>47570368</v>
      </c>
    </row>
    <row r="1345" spans="1:4" x14ac:dyDescent="0.25">
      <c r="A1345" t="s">
        <v>6872</v>
      </c>
      <c r="B1345">
        <v>75668868</v>
      </c>
      <c r="C1345">
        <v>35000000</v>
      </c>
      <c r="D1345">
        <f>B1345-C1345</f>
        <v>40668868</v>
      </c>
    </row>
    <row r="1346" spans="1:4" x14ac:dyDescent="0.25">
      <c r="A1346" t="s">
        <v>6873</v>
      </c>
      <c r="B1346">
        <v>6594136</v>
      </c>
      <c r="C1346">
        <v>38600000</v>
      </c>
      <c r="D1346">
        <f>B1346-C1346</f>
        <v>-32005864</v>
      </c>
    </row>
    <row r="1347" spans="1:4" x14ac:dyDescent="0.25">
      <c r="A1347" t="s">
        <v>6874</v>
      </c>
      <c r="B1347">
        <v>58700247</v>
      </c>
      <c r="C1347">
        <v>38000000</v>
      </c>
      <c r="D1347">
        <f>B1347-C1347</f>
        <v>20700247</v>
      </c>
    </row>
    <row r="1348" spans="1:4" x14ac:dyDescent="0.25">
      <c r="A1348" t="s">
        <v>6875</v>
      </c>
      <c r="D1348">
        <f>B1348-C1348</f>
        <v>0</v>
      </c>
    </row>
    <row r="1349" spans="1:4" x14ac:dyDescent="0.25">
      <c r="A1349" t="s">
        <v>6876</v>
      </c>
      <c r="C1349">
        <v>40000000</v>
      </c>
      <c r="D1349">
        <f>B1349-C1349</f>
        <v>-40000000</v>
      </c>
    </row>
    <row r="1350" spans="1:4" x14ac:dyDescent="0.25">
      <c r="A1350" t="s">
        <v>6877</v>
      </c>
      <c r="B1350">
        <v>50668906</v>
      </c>
      <c r="C1350">
        <v>38000000</v>
      </c>
      <c r="D1350">
        <f>B1350-C1350</f>
        <v>12668906</v>
      </c>
    </row>
    <row r="1351" spans="1:4" x14ac:dyDescent="0.25">
      <c r="A1351" t="s">
        <v>6878</v>
      </c>
      <c r="B1351">
        <v>39177215</v>
      </c>
      <c r="C1351">
        <v>38000000</v>
      </c>
      <c r="D1351">
        <f>B1351-C1351</f>
        <v>1177215</v>
      </c>
    </row>
    <row r="1352" spans="1:4" x14ac:dyDescent="0.25">
      <c r="A1352" t="s">
        <v>6879</v>
      </c>
      <c r="B1352">
        <v>40334024</v>
      </c>
      <c r="C1352">
        <v>35000000</v>
      </c>
      <c r="D1352">
        <f>B1352-C1352</f>
        <v>5334024</v>
      </c>
    </row>
    <row r="1353" spans="1:4" x14ac:dyDescent="0.25">
      <c r="A1353" t="s">
        <v>6880</v>
      </c>
      <c r="B1353">
        <v>71038190</v>
      </c>
      <c r="C1353">
        <v>30000000</v>
      </c>
      <c r="D1353">
        <f>B1353-C1353</f>
        <v>41038190</v>
      </c>
    </row>
    <row r="1354" spans="1:4" x14ac:dyDescent="0.25">
      <c r="A1354" t="s">
        <v>6881</v>
      </c>
      <c r="B1354">
        <v>24044532</v>
      </c>
      <c r="C1354">
        <v>38000000</v>
      </c>
      <c r="D1354">
        <f>B1354-C1354</f>
        <v>-13955468</v>
      </c>
    </row>
    <row r="1355" spans="1:4" x14ac:dyDescent="0.25">
      <c r="A1355" t="s">
        <v>6882</v>
      </c>
      <c r="B1355">
        <v>22770864</v>
      </c>
      <c r="C1355">
        <v>38000000</v>
      </c>
      <c r="D1355">
        <f>B1355-C1355</f>
        <v>-15229136</v>
      </c>
    </row>
    <row r="1356" spans="1:4" x14ac:dyDescent="0.25">
      <c r="A1356" t="s">
        <v>6883</v>
      </c>
      <c r="B1356">
        <v>18653746</v>
      </c>
      <c r="C1356">
        <v>38000000</v>
      </c>
      <c r="D1356">
        <f>B1356-C1356</f>
        <v>-19346254</v>
      </c>
    </row>
    <row r="1357" spans="1:4" x14ac:dyDescent="0.25">
      <c r="A1357" t="s">
        <v>6884</v>
      </c>
      <c r="B1357">
        <v>17305211</v>
      </c>
      <c r="C1357">
        <v>38000000</v>
      </c>
      <c r="D1357">
        <f>B1357-C1357</f>
        <v>-20694789</v>
      </c>
    </row>
    <row r="1358" spans="1:4" x14ac:dyDescent="0.25">
      <c r="A1358" t="s">
        <v>6885</v>
      </c>
      <c r="B1358">
        <v>16991902</v>
      </c>
      <c r="C1358">
        <v>57000000</v>
      </c>
      <c r="D1358">
        <f>B1358-C1358</f>
        <v>-40008098</v>
      </c>
    </row>
    <row r="1359" spans="1:4" x14ac:dyDescent="0.25">
      <c r="A1359" t="s">
        <v>6886</v>
      </c>
      <c r="B1359">
        <v>47536959</v>
      </c>
      <c r="C1359">
        <v>10000000</v>
      </c>
      <c r="D1359">
        <f>B1359-C1359</f>
        <v>37536959</v>
      </c>
    </row>
    <row r="1360" spans="1:4" x14ac:dyDescent="0.25">
      <c r="A1360" t="s">
        <v>6887</v>
      </c>
      <c r="B1360">
        <v>10300000</v>
      </c>
      <c r="C1360">
        <v>38000000</v>
      </c>
      <c r="D1360">
        <f>B1360-C1360</f>
        <v>-27700000</v>
      </c>
    </row>
    <row r="1361" spans="1:4" x14ac:dyDescent="0.25">
      <c r="A1361" t="s">
        <v>6888</v>
      </c>
      <c r="B1361">
        <v>13782838</v>
      </c>
      <c r="C1361">
        <v>15000000</v>
      </c>
      <c r="D1361">
        <f>B1361-C1361</f>
        <v>-1217162</v>
      </c>
    </row>
    <row r="1362" spans="1:4" x14ac:dyDescent="0.25">
      <c r="A1362" t="s">
        <v>6889</v>
      </c>
      <c r="B1362">
        <v>41997790</v>
      </c>
      <c r="C1362">
        <v>38000000</v>
      </c>
      <c r="D1362">
        <f>B1362-C1362</f>
        <v>3997790</v>
      </c>
    </row>
    <row r="1363" spans="1:4" x14ac:dyDescent="0.25">
      <c r="A1363" t="s">
        <v>6890</v>
      </c>
      <c r="B1363">
        <v>6482195</v>
      </c>
      <c r="C1363">
        <v>37000000</v>
      </c>
      <c r="D1363">
        <f>B1363-C1363</f>
        <v>-30517805</v>
      </c>
    </row>
    <row r="1364" spans="1:4" x14ac:dyDescent="0.25">
      <c r="A1364" t="s">
        <v>6891</v>
      </c>
      <c r="B1364">
        <v>623374</v>
      </c>
      <c r="C1364">
        <v>38000000</v>
      </c>
      <c r="D1364">
        <f>B1364-C1364</f>
        <v>-37376626</v>
      </c>
    </row>
    <row r="1365" spans="1:4" x14ac:dyDescent="0.25">
      <c r="A1365" t="s">
        <v>6892</v>
      </c>
      <c r="B1365">
        <v>7871693</v>
      </c>
      <c r="C1365">
        <v>55000000</v>
      </c>
      <c r="D1365">
        <f>B1365-C1365</f>
        <v>-47128307</v>
      </c>
    </row>
    <row r="1366" spans="1:4" x14ac:dyDescent="0.25">
      <c r="A1366" t="s">
        <v>6893</v>
      </c>
      <c r="B1366">
        <v>16377274</v>
      </c>
      <c r="C1366">
        <v>32000000</v>
      </c>
      <c r="D1366">
        <f>B1366-C1366</f>
        <v>-15622726</v>
      </c>
    </row>
    <row r="1367" spans="1:4" x14ac:dyDescent="0.25">
      <c r="A1367" t="s">
        <v>6894</v>
      </c>
      <c r="C1367">
        <v>38000000</v>
      </c>
      <c r="D1367">
        <f>B1367-C1367</f>
        <v>-38000000</v>
      </c>
    </row>
    <row r="1368" spans="1:4" x14ac:dyDescent="0.25">
      <c r="A1368" t="s">
        <v>6895</v>
      </c>
      <c r="B1368">
        <v>9589875</v>
      </c>
      <c r="C1368">
        <v>40000000</v>
      </c>
      <c r="D1368">
        <f>B1368-C1368</f>
        <v>-30410125</v>
      </c>
    </row>
    <row r="1369" spans="1:4" x14ac:dyDescent="0.25">
      <c r="A1369" t="s">
        <v>6896</v>
      </c>
      <c r="B1369">
        <v>34912982</v>
      </c>
      <c r="C1369">
        <v>38000000</v>
      </c>
      <c r="D1369">
        <f>B1369-C1369</f>
        <v>-3087018</v>
      </c>
    </row>
    <row r="1370" spans="1:4" x14ac:dyDescent="0.25">
      <c r="A1370" t="s">
        <v>6897</v>
      </c>
      <c r="B1370">
        <v>109712885</v>
      </c>
      <c r="C1370">
        <v>35000000</v>
      </c>
      <c r="D1370">
        <f>B1370-C1370</f>
        <v>74712885</v>
      </c>
    </row>
    <row r="1371" spans="1:4" x14ac:dyDescent="0.25">
      <c r="A1371" t="s">
        <v>6898</v>
      </c>
      <c r="B1371">
        <v>92173235</v>
      </c>
      <c r="C1371">
        <v>37000000</v>
      </c>
      <c r="D1371">
        <f>B1371-C1371</f>
        <v>55173235</v>
      </c>
    </row>
    <row r="1372" spans="1:4" x14ac:dyDescent="0.25">
      <c r="A1372" t="s">
        <v>6899</v>
      </c>
      <c r="B1372">
        <v>41102171</v>
      </c>
      <c r="C1372">
        <v>40000000</v>
      </c>
      <c r="D1372">
        <f>B1372-C1372</f>
        <v>1102171</v>
      </c>
    </row>
    <row r="1373" spans="1:4" x14ac:dyDescent="0.25">
      <c r="A1373" t="s">
        <v>6900</v>
      </c>
      <c r="B1373">
        <v>60338891</v>
      </c>
      <c r="C1373">
        <v>37000000</v>
      </c>
      <c r="D1373">
        <f>B1373-C1373</f>
        <v>23338891</v>
      </c>
    </row>
    <row r="1374" spans="1:4" x14ac:dyDescent="0.25">
      <c r="A1374" t="s">
        <v>6901</v>
      </c>
      <c r="B1374">
        <v>48006503</v>
      </c>
      <c r="C1374">
        <v>37000000</v>
      </c>
      <c r="D1374">
        <f>B1374-C1374</f>
        <v>11006503</v>
      </c>
    </row>
    <row r="1375" spans="1:4" x14ac:dyDescent="0.25">
      <c r="A1375" t="s">
        <v>6902</v>
      </c>
      <c r="B1375">
        <v>26903709</v>
      </c>
      <c r="C1375">
        <v>38000000</v>
      </c>
      <c r="D1375">
        <f>B1375-C1375</f>
        <v>-11096291</v>
      </c>
    </row>
    <row r="1376" spans="1:4" x14ac:dyDescent="0.25">
      <c r="A1376" t="s">
        <v>6903</v>
      </c>
      <c r="B1376">
        <v>22450975</v>
      </c>
      <c r="C1376">
        <v>37000000</v>
      </c>
      <c r="D1376">
        <f>B1376-C1376</f>
        <v>-14549025</v>
      </c>
    </row>
    <row r="1377" spans="1:4" x14ac:dyDescent="0.25">
      <c r="A1377" t="s">
        <v>6904</v>
      </c>
      <c r="B1377">
        <v>44867349</v>
      </c>
      <c r="C1377">
        <v>37000000</v>
      </c>
      <c r="D1377">
        <f>B1377-C1377</f>
        <v>7867349</v>
      </c>
    </row>
    <row r="1378" spans="1:4" x14ac:dyDescent="0.25">
      <c r="A1378" t="s">
        <v>6905</v>
      </c>
      <c r="B1378">
        <v>46813366</v>
      </c>
      <c r="C1378">
        <v>38000000</v>
      </c>
      <c r="D1378">
        <f>B1378-C1378</f>
        <v>8813366</v>
      </c>
    </row>
    <row r="1379" spans="1:4" x14ac:dyDescent="0.25">
      <c r="A1379" t="s">
        <v>6906</v>
      </c>
      <c r="B1379">
        <v>72279690</v>
      </c>
      <c r="C1379">
        <v>37000000</v>
      </c>
      <c r="D1379">
        <f>B1379-C1379</f>
        <v>35279690</v>
      </c>
    </row>
    <row r="1380" spans="1:4" x14ac:dyDescent="0.25">
      <c r="A1380" t="s">
        <v>6907</v>
      </c>
      <c r="B1380">
        <v>191449475</v>
      </c>
      <c r="C1380">
        <v>37000000</v>
      </c>
      <c r="D1380">
        <f>B1380-C1380</f>
        <v>154449475</v>
      </c>
    </row>
    <row r="1381" spans="1:4" x14ac:dyDescent="0.25">
      <c r="A1381" t="s">
        <v>6908</v>
      </c>
      <c r="B1381">
        <v>71026631</v>
      </c>
      <c r="C1381">
        <v>36000000</v>
      </c>
      <c r="D1381">
        <f>B1381-C1381</f>
        <v>35026631</v>
      </c>
    </row>
    <row r="1382" spans="1:4" x14ac:dyDescent="0.25">
      <c r="A1382" t="s">
        <v>6909</v>
      </c>
      <c r="B1382">
        <v>68208190</v>
      </c>
      <c r="C1382">
        <v>65000000</v>
      </c>
      <c r="D1382">
        <f>B1382-C1382</f>
        <v>3208190</v>
      </c>
    </row>
    <row r="1383" spans="1:4" x14ac:dyDescent="0.25">
      <c r="A1383" t="s">
        <v>6910</v>
      </c>
      <c r="B1383">
        <v>150368971</v>
      </c>
      <c r="C1383">
        <v>37000000</v>
      </c>
      <c r="D1383">
        <f>B1383-C1383</f>
        <v>113368971</v>
      </c>
    </row>
    <row r="1384" spans="1:4" x14ac:dyDescent="0.25">
      <c r="A1384" t="s">
        <v>6911</v>
      </c>
      <c r="C1384">
        <v>29500000</v>
      </c>
      <c r="D1384">
        <f>B1384-C1384</f>
        <v>-29500000</v>
      </c>
    </row>
    <row r="1385" spans="1:4" x14ac:dyDescent="0.25">
      <c r="A1385" t="s">
        <v>6912</v>
      </c>
      <c r="B1385">
        <v>50129186</v>
      </c>
      <c r="C1385">
        <v>36000000</v>
      </c>
      <c r="D1385">
        <f>B1385-C1385</f>
        <v>14129186</v>
      </c>
    </row>
    <row r="1386" spans="1:4" x14ac:dyDescent="0.25">
      <c r="A1386" t="s">
        <v>6913</v>
      </c>
      <c r="B1386">
        <v>55500000</v>
      </c>
      <c r="C1386">
        <v>36000000</v>
      </c>
      <c r="D1386">
        <f>B1386-C1386</f>
        <v>19500000</v>
      </c>
    </row>
    <row r="1387" spans="1:4" x14ac:dyDescent="0.25">
      <c r="A1387" t="s">
        <v>6914</v>
      </c>
      <c r="B1387">
        <v>50213619</v>
      </c>
      <c r="C1387">
        <v>36000000</v>
      </c>
      <c r="D1387">
        <f>B1387-C1387</f>
        <v>14213619</v>
      </c>
    </row>
    <row r="1388" spans="1:4" x14ac:dyDescent="0.25">
      <c r="A1388" t="s">
        <v>6915</v>
      </c>
      <c r="B1388">
        <v>42019483</v>
      </c>
      <c r="C1388">
        <v>36000000</v>
      </c>
      <c r="D1388">
        <f>B1388-C1388</f>
        <v>6019483</v>
      </c>
    </row>
    <row r="1389" spans="1:4" x14ac:dyDescent="0.25">
      <c r="A1389" t="s">
        <v>6916</v>
      </c>
      <c r="B1389">
        <v>23360779</v>
      </c>
      <c r="C1389">
        <v>34000000</v>
      </c>
      <c r="D1389">
        <f>B1389-C1389</f>
        <v>-10639221</v>
      </c>
    </row>
    <row r="1390" spans="1:4" x14ac:dyDescent="0.25">
      <c r="A1390" t="s">
        <v>6917</v>
      </c>
      <c r="B1390">
        <v>26183197</v>
      </c>
      <c r="C1390">
        <v>36000000</v>
      </c>
      <c r="D1390">
        <f>B1390-C1390</f>
        <v>-9816803</v>
      </c>
    </row>
    <row r="1391" spans="1:4" x14ac:dyDescent="0.25">
      <c r="A1391" t="s">
        <v>6918</v>
      </c>
      <c r="B1391">
        <v>20991497</v>
      </c>
      <c r="C1391">
        <v>37000000</v>
      </c>
      <c r="D1391">
        <f>B1391-C1391</f>
        <v>-16008503</v>
      </c>
    </row>
    <row r="1392" spans="1:4" x14ac:dyDescent="0.25">
      <c r="A1392" t="s">
        <v>6919</v>
      </c>
      <c r="B1392">
        <v>13052741</v>
      </c>
      <c r="C1392">
        <v>36000000</v>
      </c>
      <c r="D1392">
        <f>B1392-C1392</f>
        <v>-22947259</v>
      </c>
    </row>
    <row r="1393" spans="1:4" x14ac:dyDescent="0.25">
      <c r="A1393" t="s">
        <v>6920</v>
      </c>
      <c r="B1393">
        <v>14378353</v>
      </c>
      <c r="C1393">
        <v>36000000</v>
      </c>
      <c r="D1393">
        <f>B1393-C1393</f>
        <v>-21621647</v>
      </c>
    </row>
    <row r="1394" spans="1:4" x14ac:dyDescent="0.25">
      <c r="A1394" t="s">
        <v>6921</v>
      </c>
      <c r="B1394">
        <v>33037754</v>
      </c>
      <c r="C1394">
        <v>37000000</v>
      </c>
      <c r="D1394">
        <f>B1394-C1394</f>
        <v>-3962246</v>
      </c>
    </row>
    <row r="1395" spans="1:4" x14ac:dyDescent="0.25">
      <c r="A1395" t="s">
        <v>6922</v>
      </c>
      <c r="B1395">
        <v>12339633</v>
      </c>
      <c r="C1395">
        <v>36000000</v>
      </c>
      <c r="D1395">
        <f>B1395-C1395</f>
        <v>-23660367</v>
      </c>
    </row>
    <row r="1396" spans="1:4" x14ac:dyDescent="0.25">
      <c r="A1396" t="s">
        <v>6923</v>
      </c>
      <c r="B1396">
        <v>2954405</v>
      </c>
      <c r="C1396">
        <v>36000000</v>
      </c>
      <c r="D1396">
        <f>B1396-C1396</f>
        <v>-33045595</v>
      </c>
    </row>
    <row r="1397" spans="1:4" x14ac:dyDescent="0.25">
      <c r="A1397" t="s">
        <v>6924</v>
      </c>
      <c r="B1397">
        <v>30105968</v>
      </c>
      <c r="C1397">
        <v>37000000</v>
      </c>
      <c r="D1397">
        <f>B1397-C1397</f>
        <v>-6894032</v>
      </c>
    </row>
    <row r="1398" spans="1:4" x14ac:dyDescent="0.25">
      <c r="A1398" t="s">
        <v>6925</v>
      </c>
      <c r="B1398">
        <v>37788228</v>
      </c>
      <c r="C1398">
        <v>35200000</v>
      </c>
      <c r="D1398">
        <f>B1398-C1398</f>
        <v>2588228</v>
      </c>
    </row>
    <row r="1399" spans="1:4" x14ac:dyDescent="0.25">
      <c r="A1399" t="s">
        <v>6926</v>
      </c>
      <c r="B1399">
        <v>277313371</v>
      </c>
      <c r="C1399">
        <v>35000000</v>
      </c>
      <c r="D1399">
        <f>B1399-C1399</f>
        <v>242313371</v>
      </c>
    </row>
    <row r="1400" spans="1:4" x14ac:dyDescent="0.25">
      <c r="A1400" t="s">
        <v>6927</v>
      </c>
      <c r="B1400">
        <v>2126511</v>
      </c>
      <c r="C1400">
        <v>36000000</v>
      </c>
      <c r="D1400">
        <f>B1400-C1400</f>
        <v>-33873489</v>
      </c>
    </row>
    <row r="1401" spans="1:4" x14ac:dyDescent="0.25">
      <c r="A1401" t="s">
        <v>6928</v>
      </c>
      <c r="B1401">
        <v>205399422</v>
      </c>
      <c r="C1401">
        <v>33000000</v>
      </c>
      <c r="D1401">
        <f>B1401-C1401</f>
        <v>172399422</v>
      </c>
    </row>
    <row r="1402" spans="1:4" x14ac:dyDescent="0.25">
      <c r="A1402" t="s">
        <v>6929</v>
      </c>
      <c r="B1402">
        <v>251188924</v>
      </c>
      <c r="C1402">
        <v>35000000</v>
      </c>
      <c r="D1402">
        <f>B1402-C1402</f>
        <v>216188924</v>
      </c>
    </row>
    <row r="1403" spans="1:4" x14ac:dyDescent="0.25">
      <c r="A1403" t="s">
        <v>6930</v>
      </c>
      <c r="B1403">
        <v>1068392</v>
      </c>
      <c r="C1403">
        <v>36000000</v>
      </c>
      <c r="D1403">
        <f>B1403-C1403</f>
        <v>-34931608</v>
      </c>
    </row>
    <row r="1404" spans="1:4" x14ac:dyDescent="0.25">
      <c r="A1404" t="s">
        <v>6931</v>
      </c>
      <c r="B1404">
        <v>144731527</v>
      </c>
      <c r="C1404">
        <v>35000000</v>
      </c>
      <c r="D1404">
        <f>B1404-C1404</f>
        <v>109731527</v>
      </c>
    </row>
    <row r="1405" spans="1:4" x14ac:dyDescent="0.25">
      <c r="A1405" t="s">
        <v>6932</v>
      </c>
      <c r="B1405">
        <v>255950375</v>
      </c>
      <c r="C1405">
        <v>29000000</v>
      </c>
      <c r="D1405">
        <f>B1405-C1405</f>
        <v>226950375</v>
      </c>
    </row>
    <row r="1406" spans="1:4" x14ac:dyDescent="0.25">
      <c r="A1406" t="s">
        <v>6933</v>
      </c>
      <c r="D1406">
        <f>B1406-C1406</f>
        <v>0</v>
      </c>
    </row>
    <row r="1407" spans="1:4" x14ac:dyDescent="0.25">
      <c r="A1407" t="s">
        <v>6934</v>
      </c>
      <c r="B1407">
        <v>112692062</v>
      </c>
      <c r="C1407">
        <v>35000000</v>
      </c>
      <c r="D1407">
        <f>B1407-C1407</f>
        <v>77692062</v>
      </c>
    </row>
    <row r="1408" spans="1:4" x14ac:dyDescent="0.25">
      <c r="A1408" t="s">
        <v>6935</v>
      </c>
      <c r="B1408">
        <v>117528646</v>
      </c>
      <c r="C1408">
        <v>35000000</v>
      </c>
      <c r="D1408">
        <f>B1408-C1408</f>
        <v>82528646</v>
      </c>
    </row>
    <row r="1409" spans="1:4" x14ac:dyDescent="0.25">
      <c r="A1409" t="s">
        <v>6936</v>
      </c>
      <c r="B1409">
        <v>171031347</v>
      </c>
      <c r="C1409">
        <v>38000000</v>
      </c>
      <c r="D1409">
        <f>B1409-C1409</f>
        <v>133031347</v>
      </c>
    </row>
    <row r="1410" spans="1:4" x14ac:dyDescent="0.25">
      <c r="A1410" t="s">
        <v>6937</v>
      </c>
      <c r="B1410">
        <v>124732962</v>
      </c>
      <c r="C1410">
        <v>35000000</v>
      </c>
      <c r="D1410">
        <f>B1410-C1410</f>
        <v>89732962</v>
      </c>
    </row>
    <row r="1411" spans="1:4" x14ac:dyDescent="0.25">
      <c r="A1411" t="s">
        <v>6938</v>
      </c>
      <c r="B1411">
        <v>82300000</v>
      </c>
      <c r="C1411">
        <v>35000000</v>
      </c>
      <c r="D1411">
        <f>B1411-C1411</f>
        <v>47300000</v>
      </c>
    </row>
    <row r="1412" spans="1:4" x14ac:dyDescent="0.25">
      <c r="A1412" t="s">
        <v>6939</v>
      </c>
      <c r="B1412">
        <v>134455175</v>
      </c>
      <c r="C1412">
        <v>35000000</v>
      </c>
      <c r="D1412">
        <f>B1412-C1412</f>
        <v>99455175</v>
      </c>
    </row>
    <row r="1413" spans="1:4" x14ac:dyDescent="0.25">
      <c r="A1413" t="s">
        <v>6940</v>
      </c>
      <c r="B1413">
        <v>79100000</v>
      </c>
      <c r="C1413">
        <v>35000000</v>
      </c>
      <c r="D1413">
        <f>B1413-C1413</f>
        <v>44100000</v>
      </c>
    </row>
    <row r="1414" spans="1:4" x14ac:dyDescent="0.25">
      <c r="A1414" t="s">
        <v>6941</v>
      </c>
      <c r="B1414">
        <v>81159365</v>
      </c>
      <c r="C1414">
        <v>35000000</v>
      </c>
      <c r="D1414">
        <f>B1414-C1414</f>
        <v>46159365</v>
      </c>
    </row>
    <row r="1415" spans="1:4" x14ac:dyDescent="0.25">
      <c r="A1415" t="s">
        <v>6942</v>
      </c>
      <c r="B1415">
        <v>110008260</v>
      </c>
      <c r="C1415">
        <v>35000000</v>
      </c>
      <c r="D1415">
        <f>B1415-C1415</f>
        <v>75008260</v>
      </c>
    </row>
    <row r="1416" spans="1:4" x14ac:dyDescent="0.25">
      <c r="A1416" t="s">
        <v>6943</v>
      </c>
      <c r="B1416">
        <v>67962333</v>
      </c>
      <c r="C1416">
        <v>35000000</v>
      </c>
      <c r="D1416">
        <f>B1416-C1416</f>
        <v>32962333</v>
      </c>
    </row>
    <row r="1417" spans="1:4" x14ac:dyDescent="0.25">
      <c r="A1417" t="s">
        <v>6944</v>
      </c>
      <c r="B1417">
        <v>78651430</v>
      </c>
      <c r="C1417">
        <v>27000000</v>
      </c>
      <c r="D1417">
        <f>B1417-C1417</f>
        <v>51651430</v>
      </c>
    </row>
    <row r="1418" spans="1:4" x14ac:dyDescent="0.25">
      <c r="A1418" t="s">
        <v>6945</v>
      </c>
      <c r="B1418">
        <v>64604977</v>
      </c>
      <c r="C1418">
        <v>35000000</v>
      </c>
      <c r="D1418">
        <f>B1418-C1418</f>
        <v>29604977</v>
      </c>
    </row>
    <row r="1419" spans="1:4" x14ac:dyDescent="0.25">
      <c r="A1419" t="s">
        <v>6946</v>
      </c>
      <c r="B1419">
        <v>63939454</v>
      </c>
      <c r="C1419">
        <v>35000000</v>
      </c>
      <c r="D1419">
        <f>B1419-C1419</f>
        <v>28939454</v>
      </c>
    </row>
    <row r="1420" spans="1:4" x14ac:dyDescent="0.25">
      <c r="A1420" t="s">
        <v>6947</v>
      </c>
      <c r="B1420">
        <v>63826569</v>
      </c>
      <c r="C1420">
        <v>35000000</v>
      </c>
      <c r="D1420">
        <f>B1420-C1420</f>
        <v>28826569</v>
      </c>
    </row>
    <row r="1421" spans="1:4" x14ac:dyDescent="0.25">
      <c r="A1421" t="s">
        <v>6948</v>
      </c>
      <c r="B1421">
        <v>60054449</v>
      </c>
      <c r="C1421">
        <v>35000000</v>
      </c>
      <c r="D1421">
        <f>B1421-C1421</f>
        <v>25054449</v>
      </c>
    </row>
    <row r="1422" spans="1:4" x14ac:dyDescent="0.25">
      <c r="A1422" t="s">
        <v>6949</v>
      </c>
      <c r="B1422">
        <v>26505000</v>
      </c>
      <c r="C1422">
        <v>1800000</v>
      </c>
      <c r="D1422">
        <f>B1422-C1422</f>
        <v>24705000</v>
      </c>
    </row>
    <row r="1423" spans="1:4" x14ac:dyDescent="0.25">
      <c r="A1423" t="s">
        <v>6950</v>
      </c>
      <c r="B1423">
        <v>61280963</v>
      </c>
      <c r="C1423">
        <v>33000000</v>
      </c>
      <c r="D1423">
        <f>B1423-C1423</f>
        <v>28280963</v>
      </c>
    </row>
    <row r="1424" spans="1:4" x14ac:dyDescent="0.25">
      <c r="A1424" t="s">
        <v>6951</v>
      </c>
      <c r="B1424">
        <v>56876365</v>
      </c>
      <c r="C1424">
        <v>35000000</v>
      </c>
      <c r="D1424">
        <f>B1424-C1424</f>
        <v>21876365</v>
      </c>
    </row>
    <row r="1425" spans="1:4" x14ac:dyDescent="0.25">
      <c r="A1425" t="s">
        <v>6952</v>
      </c>
      <c r="B1425">
        <v>59699513</v>
      </c>
      <c r="C1425">
        <v>35000000</v>
      </c>
      <c r="D1425">
        <f>B1425-C1425</f>
        <v>24699513</v>
      </c>
    </row>
    <row r="1426" spans="1:4" x14ac:dyDescent="0.25">
      <c r="A1426" t="s">
        <v>6953</v>
      </c>
      <c r="B1426">
        <v>54132596</v>
      </c>
      <c r="C1426">
        <v>34000000</v>
      </c>
      <c r="D1426">
        <f>B1426-C1426</f>
        <v>20132596</v>
      </c>
    </row>
    <row r="1427" spans="1:4" x14ac:dyDescent="0.25">
      <c r="A1427" t="s">
        <v>6954</v>
      </c>
      <c r="B1427">
        <v>52277485</v>
      </c>
      <c r="C1427">
        <v>35000000</v>
      </c>
      <c r="D1427">
        <f>B1427-C1427</f>
        <v>17277485</v>
      </c>
    </row>
    <row r="1428" spans="1:4" x14ac:dyDescent="0.25">
      <c r="A1428" t="s">
        <v>6955</v>
      </c>
      <c r="B1428">
        <v>55802754</v>
      </c>
      <c r="C1428">
        <v>35000000</v>
      </c>
      <c r="D1428">
        <f>B1428-C1428</f>
        <v>20802754</v>
      </c>
    </row>
    <row r="1429" spans="1:4" x14ac:dyDescent="0.25">
      <c r="A1429" t="s">
        <v>6956</v>
      </c>
      <c r="B1429">
        <v>55291815</v>
      </c>
      <c r="C1429">
        <v>35000000</v>
      </c>
      <c r="D1429">
        <f>B1429-C1429</f>
        <v>20291815</v>
      </c>
    </row>
    <row r="1430" spans="1:4" x14ac:dyDescent="0.25">
      <c r="A1430" t="s">
        <v>6957</v>
      </c>
      <c r="B1430">
        <v>83299761</v>
      </c>
      <c r="C1430">
        <v>35000000</v>
      </c>
      <c r="D1430">
        <f>B1430-C1430</f>
        <v>48299761</v>
      </c>
    </row>
    <row r="1431" spans="1:4" x14ac:dyDescent="0.25">
      <c r="A1431" t="s">
        <v>6958</v>
      </c>
      <c r="B1431">
        <v>48169908</v>
      </c>
      <c r="C1431">
        <v>33000000</v>
      </c>
      <c r="D1431">
        <f>B1431-C1431</f>
        <v>15169908</v>
      </c>
    </row>
    <row r="1432" spans="1:4" x14ac:dyDescent="0.25">
      <c r="A1432" t="s">
        <v>6959</v>
      </c>
      <c r="B1432">
        <v>67523385</v>
      </c>
      <c r="C1432">
        <v>35000000</v>
      </c>
      <c r="D1432">
        <f>B1432-C1432</f>
        <v>32523385</v>
      </c>
    </row>
    <row r="1433" spans="1:4" x14ac:dyDescent="0.25">
      <c r="A1433" t="s">
        <v>6960</v>
      </c>
      <c r="B1433">
        <v>49474048</v>
      </c>
      <c r="C1433">
        <v>35000000</v>
      </c>
      <c r="D1433">
        <f>B1433-C1433</f>
        <v>14474048</v>
      </c>
    </row>
    <row r="1434" spans="1:4" x14ac:dyDescent="0.25">
      <c r="A1434" t="s">
        <v>6961</v>
      </c>
      <c r="B1434">
        <v>45802315</v>
      </c>
      <c r="C1434">
        <v>35000000</v>
      </c>
      <c r="D1434">
        <f>B1434-C1434</f>
        <v>10802315</v>
      </c>
    </row>
    <row r="1435" spans="1:4" x14ac:dyDescent="0.25">
      <c r="A1435" t="s">
        <v>6962</v>
      </c>
      <c r="B1435">
        <v>43792641</v>
      </c>
      <c r="C1435">
        <v>35000000</v>
      </c>
      <c r="D1435">
        <f>B1435-C1435</f>
        <v>8792641</v>
      </c>
    </row>
    <row r="1436" spans="1:4" x14ac:dyDescent="0.25">
      <c r="A1436" t="s">
        <v>6963</v>
      </c>
      <c r="B1436">
        <v>57651794</v>
      </c>
      <c r="C1436">
        <v>33000000</v>
      </c>
      <c r="D1436">
        <f>B1436-C1436</f>
        <v>24651794</v>
      </c>
    </row>
    <row r="1437" spans="1:4" x14ac:dyDescent="0.25">
      <c r="A1437" t="s">
        <v>6964</v>
      </c>
      <c r="B1437">
        <v>43894863</v>
      </c>
      <c r="C1437">
        <v>30000000</v>
      </c>
      <c r="D1437">
        <f>B1437-C1437</f>
        <v>13894863</v>
      </c>
    </row>
    <row r="1438" spans="1:4" x14ac:dyDescent="0.25">
      <c r="A1438" t="s">
        <v>6965</v>
      </c>
      <c r="B1438">
        <v>41954997</v>
      </c>
      <c r="C1438">
        <v>35000000</v>
      </c>
      <c r="D1438">
        <f>B1438-C1438</f>
        <v>6954997</v>
      </c>
    </row>
    <row r="1439" spans="1:4" x14ac:dyDescent="0.25">
      <c r="A1439" t="s">
        <v>6966</v>
      </c>
      <c r="B1439">
        <v>39532308</v>
      </c>
      <c r="C1439">
        <v>33000000</v>
      </c>
      <c r="D1439">
        <f>B1439-C1439</f>
        <v>6532308</v>
      </c>
    </row>
    <row r="1440" spans="1:4" x14ac:dyDescent="0.25">
      <c r="A1440" t="s">
        <v>6967</v>
      </c>
      <c r="B1440">
        <v>76600000</v>
      </c>
      <c r="C1440">
        <v>10700000</v>
      </c>
      <c r="D1440">
        <f>B1440-C1440</f>
        <v>65900000</v>
      </c>
    </row>
    <row r="1441" spans="1:4" x14ac:dyDescent="0.25">
      <c r="A1441" t="s">
        <v>6968</v>
      </c>
      <c r="B1441">
        <v>39692139</v>
      </c>
      <c r="C1441">
        <v>35000000</v>
      </c>
      <c r="D1441">
        <f>B1441-C1441</f>
        <v>4692139</v>
      </c>
    </row>
    <row r="1442" spans="1:4" x14ac:dyDescent="0.25">
      <c r="A1442" t="s">
        <v>6969</v>
      </c>
      <c r="B1442">
        <v>40687294</v>
      </c>
      <c r="C1442">
        <v>35000000</v>
      </c>
      <c r="D1442">
        <f>B1442-C1442</f>
        <v>5687294</v>
      </c>
    </row>
    <row r="1443" spans="1:4" x14ac:dyDescent="0.25">
      <c r="A1443" t="s">
        <v>6970</v>
      </c>
      <c r="B1443">
        <v>37553932</v>
      </c>
      <c r="C1443">
        <v>40000000</v>
      </c>
      <c r="D1443">
        <f>B1443-C1443</f>
        <v>-2446068</v>
      </c>
    </row>
    <row r="1444" spans="1:4" x14ac:dyDescent="0.25">
      <c r="A1444" t="s">
        <v>6971</v>
      </c>
      <c r="B1444">
        <v>37481242</v>
      </c>
      <c r="C1444">
        <v>35000000</v>
      </c>
      <c r="D1444">
        <f>B1444-C1444</f>
        <v>2481242</v>
      </c>
    </row>
    <row r="1445" spans="1:4" x14ac:dyDescent="0.25">
      <c r="A1445" t="s">
        <v>6972</v>
      </c>
      <c r="B1445">
        <v>39026186</v>
      </c>
      <c r="C1445">
        <v>35000000</v>
      </c>
      <c r="D1445">
        <f>B1445-C1445</f>
        <v>4026186</v>
      </c>
    </row>
    <row r="1446" spans="1:4" x14ac:dyDescent="0.25">
      <c r="A1446" t="s">
        <v>6973</v>
      </c>
      <c r="D1446">
        <f>B1446-C1446</f>
        <v>0</v>
      </c>
    </row>
    <row r="1447" spans="1:4" x14ac:dyDescent="0.25">
      <c r="A1447" t="s">
        <v>6974</v>
      </c>
      <c r="B1447">
        <v>33422806</v>
      </c>
      <c r="C1447">
        <v>50000000</v>
      </c>
      <c r="D1447">
        <f>B1447-C1447</f>
        <v>-16577194</v>
      </c>
    </row>
    <row r="1448" spans="1:4" x14ac:dyDescent="0.25">
      <c r="A1448" t="s">
        <v>6975</v>
      </c>
      <c r="D1448">
        <f>B1448-C1448</f>
        <v>0</v>
      </c>
    </row>
    <row r="1449" spans="1:4" x14ac:dyDescent="0.25">
      <c r="A1449" t="s">
        <v>6976</v>
      </c>
      <c r="B1449">
        <v>33423521</v>
      </c>
      <c r="C1449">
        <v>35000000</v>
      </c>
      <c r="D1449">
        <f>B1449-C1449</f>
        <v>-1576479</v>
      </c>
    </row>
    <row r="1450" spans="1:4" x14ac:dyDescent="0.25">
      <c r="A1450" t="s">
        <v>6977</v>
      </c>
      <c r="B1450">
        <v>32519322</v>
      </c>
      <c r="C1450">
        <v>35000000</v>
      </c>
      <c r="D1450">
        <f>B1450-C1450</f>
        <v>-2480678</v>
      </c>
    </row>
    <row r="1451" spans="1:4" x14ac:dyDescent="0.25">
      <c r="A1451" t="s">
        <v>6629</v>
      </c>
      <c r="B1451">
        <v>31598308</v>
      </c>
      <c r="C1451">
        <v>35000000</v>
      </c>
      <c r="D1451">
        <f>B1451-C1451</f>
        <v>-3401692</v>
      </c>
    </row>
    <row r="1452" spans="1:4" x14ac:dyDescent="0.25">
      <c r="A1452" t="s">
        <v>6978</v>
      </c>
      <c r="B1452">
        <v>37617947</v>
      </c>
      <c r="C1452">
        <v>30000000</v>
      </c>
      <c r="D1452">
        <f>B1452-C1452</f>
        <v>7617947</v>
      </c>
    </row>
    <row r="1453" spans="1:4" x14ac:dyDescent="0.25">
      <c r="A1453" t="s">
        <v>6979</v>
      </c>
      <c r="B1453">
        <v>32048809</v>
      </c>
      <c r="C1453">
        <v>30000000</v>
      </c>
      <c r="D1453">
        <f>B1453-C1453</f>
        <v>2048809</v>
      </c>
    </row>
    <row r="1454" spans="1:4" x14ac:dyDescent="0.25">
      <c r="A1454" t="s">
        <v>6980</v>
      </c>
      <c r="B1454">
        <v>33987757</v>
      </c>
      <c r="C1454">
        <v>27000000</v>
      </c>
      <c r="D1454">
        <f>B1454-C1454</f>
        <v>6987757</v>
      </c>
    </row>
    <row r="1455" spans="1:4" x14ac:dyDescent="0.25">
      <c r="A1455" t="s">
        <v>6981</v>
      </c>
      <c r="B1455">
        <v>37304950</v>
      </c>
      <c r="C1455">
        <v>35000000</v>
      </c>
      <c r="D1455">
        <f>B1455-C1455</f>
        <v>2304950</v>
      </c>
    </row>
    <row r="1456" spans="1:4" x14ac:dyDescent="0.25">
      <c r="A1456" t="s">
        <v>6982</v>
      </c>
      <c r="B1456">
        <v>30691439</v>
      </c>
      <c r="C1456">
        <v>35000000</v>
      </c>
      <c r="D1456">
        <f>B1456-C1456</f>
        <v>-4308561</v>
      </c>
    </row>
    <row r="1457" spans="1:4" x14ac:dyDescent="0.25">
      <c r="A1457" t="s">
        <v>6983</v>
      </c>
      <c r="B1457">
        <v>30307804</v>
      </c>
      <c r="C1457">
        <v>35000000</v>
      </c>
      <c r="D1457">
        <f>B1457-C1457</f>
        <v>-4692196</v>
      </c>
    </row>
    <row r="1458" spans="1:4" x14ac:dyDescent="0.25">
      <c r="A1458" t="s">
        <v>6984</v>
      </c>
      <c r="B1458">
        <v>30669413</v>
      </c>
      <c r="C1458">
        <v>35000000</v>
      </c>
      <c r="D1458">
        <f>B1458-C1458</f>
        <v>-4330587</v>
      </c>
    </row>
    <row r="1459" spans="1:4" x14ac:dyDescent="0.25">
      <c r="A1459" t="s">
        <v>6985</v>
      </c>
      <c r="B1459">
        <v>28687835</v>
      </c>
      <c r="C1459">
        <v>35000000</v>
      </c>
      <c r="D1459">
        <f>B1459-C1459</f>
        <v>-6312165</v>
      </c>
    </row>
    <row r="1460" spans="1:4" x14ac:dyDescent="0.25">
      <c r="A1460" t="s">
        <v>6986</v>
      </c>
      <c r="B1460">
        <v>26494611</v>
      </c>
      <c r="C1460">
        <v>35000000</v>
      </c>
      <c r="D1460">
        <f>B1460-C1460</f>
        <v>-8505389</v>
      </c>
    </row>
    <row r="1461" spans="1:4" x14ac:dyDescent="0.25">
      <c r="A1461" t="s">
        <v>6987</v>
      </c>
      <c r="C1461">
        <v>20000000</v>
      </c>
      <c r="D1461">
        <f>B1461-C1461</f>
        <v>-20000000</v>
      </c>
    </row>
    <row r="1462" spans="1:4" x14ac:dyDescent="0.25">
      <c r="A1462" t="s">
        <v>6988</v>
      </c>
      <c r="B1462">
        <v>25266129</v>
      </c>
      <c r="C1462">
        <v>35000000</v>
      </c>
      <c r="D1462">
        <f>B1462-C1462</f>
        <v>-9733871</v>
      </c>
    </row>
    <row r="1463" spans="1:4" x14ac:dyDescent="0.25">
      <c r="A1463" t="s">
        <v>6989</v>
      </c>
      <c r="B1463">
        <v>25863915</v>
      </c>
      <c r="C1463">
        <v>35000000</v>
      </c>
      <c r="D1463">
        <f>B1463-C1463</f>
        <v>-9136085</v>
      </c>
    </row>
    <row r="1464" spans="1:4" x14ac:dyDescent="0.25">
      <c r="A1464" t="s">
        <v>6990</v>
      </c>
      <c r="B1464">
        <v>25078937</v>
      </c>
      <c r="C1464">
        <v>30000000</v>
      </c>
      <c r="D1464">
        <f>B1464-C1464</f>
        <v>-4921063</v>
      </c>
    </row>
    <row r="1465" spans="1:4" x14ac:dyDescent="0.25">
      <c r="A1465" t="s">
        <v>6991</v>
      </c>
      <c r="C1465">
        <v>19000000</v>
      </c>
      <c r="D1465">
        <f>B1465-C1465</f>
        <v>-19000000</v>
      </c>
    </row>
    <row r="1466" spans="1:4" x14ac:dyDescent="0.25">
      <c r="A1466" t="s">
        <v>6992</v>
      </c>
      <c r="B1466">
        <v>28995450</v>
      </c>
      <c r="C1466">
        <v>35000000</v>
      </c>
      <c r="D1466">
        <f>B1466-C1466</f>
        <v>-6004550</v>
      </c>
    </row>
    <row r="1467" spans="1:4" x14ac:dyDescent="0.25">
      <c r="A1467" t="s">
        <v>6993</v>
      </c>
      <c r="B1467">
        <v>24276500</v>
      </c>
      <c r="C1467">
        <v>35000000</v>
      </c>
      <c r="D1467">
        <f>B1467-C1467</f>
        <v>-10723500</v>
      </c>
    </row>
    <row r="1468" spans="1:4" x14ac:dyDescent="0.25">
      <c r="A1468" t="s">
        <v>6994</v>
      </c>
      <c r="B1468">
        <v>20981633</v>
      </c>
      <c r="C1468">
        <v>30000000</v>
      </c>
      <c r="D1468">
        <f>B1468-C1468</f>
        <v>-9018367</v>
      </c>
    </row>
    <row r="1469" spans="1:4" x14ac:dyDescent="0.25">
      <c r="A1469" t="s">
        <v>6995</v>
      </c>
      <c r="B1469">
        <v>22913677</v>
      </c>
      <c r="C1469">
        <v>35000000</v>
      </c>
      <c r="D1469">
        <f>B1469-C1469</f>
        <v>-12086323</v>
      </c>
    </row>
    <row r="1470" spans="1:4" x14ac:dyDescent="0.25">
      <c r="A1470" t="s">
        <v>6996</v>
      </c>
      <c r="B1470">
        <v>34531832</v>
      </c>
      <c r="C1470">
        <v>35000000</v>
      </c>
      <c r="D1470">
        <f>B1470-C1470</f>
        <v>-468168</v>
      </c>
    </row>
    <row r="1471" spans="1:4" x14ac:dyDescent="0.25">
      <c r="A1471" t="s">
        <v>6997</v>
      </c>
      <c r="B1471">
        <v>28064226</v>
      </c>
      <c r="C1471">
        <v>35000000</v>
      </c>
      <c r="D1471">
        <f>B1471-C1471</f>
        <v>-6935774</v>
      </c>
    </row>
    <row r="1472" spans="1:4" x14ac:dyDescent="0.25">
      <c r="A1472" t="s">
        <v>6998</v>
      </c>
      <c r="B1472">
        <v>19447478</v>
      </c>
      <c r="C1472">
        <v>35000000</v>
      </c>
      <c r="D1472">
        <f>B1472-C1472</f>
        <v>-15552522</v>
      </c>
    </row>
    <row r="1473" spans="1:4" x14ac:dyDescent="0.25">
      <c r="A1473" t="s">
        <v>6999</v>
      </c>
      <c r="B1473">
        <v>19389454</v>
      </c>
      <c r="C1473">
        <v>55000000</v>
      </c>
      <c r="D1473">
        <f>B1473-C1473</f>
        <v>-35610546</v>
      </c>
    </row>
    <row r="1474" spans="1:4" x14ac:dyDescent="0.25">
      <c r="A1474" t="s">
        <v>7000</v>
      </c>
      <c r="B1474">
        <v>25871834</v>
      </c>
      <c r="C1474">
        <v>35000000</v>
      </c>
      <c r="D1474">
        <f>B1474-C1474</f>
        <v>-9128166</v>
      </c>
    </row>
    <row r="1475" spans="1:4" x14ac:dyDescent="0.25">
      <c r="A1475" t="s">
        <v>7001</v>
      </c>
      <c r="B1475">
        <v>19692608</v>
      </c>
      <c r="C1475">
        <v>35000000</v>
      </c>
      <c r="D1475">
        <f>B1475-C1475</f>
        <v>-15307392</v>
      </c>
    </row>
    <row r="1476" spans="1:4" x14ac:dyDescent="0.25">
      <c r="A1476" t="s">
        <v>7002</v>
      </c>
      <c r="B1476">
        <v>19294901</v>
      </c>
      <c r="C1476">
        <v>35000000</v>
      </c>
      <c r="D1476">
        <f>B1476-C1476</f>
        <v>-15705099</v>
      </c>
    </row>
    <row r="1477" spans="1:4" x14ac:dyDescent="0.25">
      <c r="A1477" t="s">
        <v>7003</v>
      </c>
      <c r="B1477">
        <v>20275446</v>
      </c>
      <c r="C1477">
        <v>35000000</v>
      </c>
      <c r="D1477">
        <f>B1477-C1477</f>
        <v>-14724554</v>
      </c>
    </row>
    <row r="1478" spans="1:4" x14ac:dyDescent="0.25">
      <c r="A1478" t="s">
        <v>7004</v>
      </c>
      <c r="B1478">
        <v>34507079</v>
      </c>
      <c r="C1478">
        <v>35000000</v>
      </c>
      <c r="D1478">
        <f>B1478-C1478</f>
        <v>-492921</v>
      </c>
    </row>
    <row r="1479" spans="1:4" x14ac:dyDescent="0.25">
      <c r="A1479" t="s">
        <v>7005</v>
      </c>
      <c r="B1479">
        <v>18306166</v>
      </c>
      <c r="C1479">
        <v>35000000</v>
      </c>
      <c r="D1479">
        <f>B1479-C1479</f>
        <v>-16693834</v>
      </c>
    </row>
    <row r="1480" spans="1:4" x14ac:dyDescent="0.25">
      <c r="A1480" t="s">
        <v>7006</v>
      </c>
      <c r="B1480">
        <v>17609982</v>
      </c>
      <c r="C1480">
        <v>35000000</v>
      </c>
      <c r="D1480">
        <f>B1480-C1480</f>
        <v>-17390018</v>
      </c>
    </row>
    <row r="1481" spans="1:4" x14ac:dyDescent="0.25">
      <c r="A1481" t="s">
        <v>7007</v>
      </c>
      <c r="B1481">
        <v>16831505</v>
      </c>
      <c r="C1481">
        <v>31000000</v>
      </c>
      <c r="D1481">
        <f>B1481-C1481</f>
        <v>-14168495</v>
      </c>
    </row>
    <row r="1482" spans="1:4" x14ac:dyDescent="0.25">
      <c r="A1482" t="s">
        <v>7008</v>
      </c>
      <c r="B1482">
        <v>17596256</v>
      </c>
      <c r="C1482">
        <v>35000000</v>
      </c>
      <c r="D1482">
        <f>B1482-C1482</f>
        <v>-17403744</v>
      </c>
    </row>
    <row r="1483" spans="1:4" x14ac:dyDescent="0.25">
      <c r="A1483" t="s">
        <v>7009</v>
      </c>
      <c r="C1483">
        <v>30000000</v>
      </c>
      <c r="D1483">
        <f>B1483-C1483</f>
        <v>-30000000</v>
      </c>
    </row>
    <row r="1484" spans="1:4" x14ac:dyDescent="0.25">
      <c r="A1484" t="s">
        <v>7010</v>
      </c>
      <c r="C1484">
        <v>27000000</v>
      </c>
      <c r="D1484">
        <f>B1484-C1484</f>
        <v>-27000000</v>
      </c>
    </row>
    <row r="1485" spans="1:4" x14ac:dyDescent="0.25">
      <c r="A1485" t="s">
        <v>7011</v>
      </c>
      <c r="B1485">
        <v>14998070</v>
      </c>
      <c r="C1485">
        <v>35000000</v>
      </c>
      <c r="D1485">
        <f>B1485-C1485</f>
        <v>-20001930</v>
      </c>
    </row>
    <row r="1486" spans="1:4" x14ac:dyDescent="0.25">
      <c r="A1486" t="s">
        <v>7012</v>
      </c>
      <c r="B1486">
        <v>14587732</v>
      </c>
      <c r="C1486">
        <v>35000000</v>
      </c>
      <c r="D1486">
        <f>B1486-C1486</f>
        <v>-20412268</v>
      </c>
    </row>
    <row r="1487" spans="1:4" x14ac:dyDescent="0.25">
      <c r="A1487" t="s">
        <v>7013</v>
      </c>
      <c r="B1487">
        <v>18317151</v>
      </c>
      <c r="C1487">
        <v>35000000</v>
      </c>
      <c r="D1487">
        <f>B1487-C1487</f>
        <v>-16682849</v>
      </c>
    </row>
    <row r="1488" spans="1:4" x14ac:dyDescent="0.25">
      <c r="A1488" t="s">
        <v>7014</v>
      </c>
      <c r="B1488">
        <v>11405825</v>
      </c>
      <c r="C1488">
        <v>35000000</v>
      </c>
      <c r="D1488">
        <f>B1488-C1488</f>
        <v>-23594175</v>
      </c>
    </row>
    <row r="1489" spans="1:4" x14ac:dyDescent="0.25">
      <c r="A1489" t="s">
        <v>7015</v>
      </c>
      <c r="B1489">
        <v>13264986</v>
      </c>
      <c r="C1489">
        <v>35000000</v>
      </c>
      <c r="D1489">
        <f>B1489-C1489</f>
        <v>-21735014</v>
      </c>
    </row>
    <row r="1490" spans="1:4" x14ac:dyDescent="0.25">
      <c r="A1490" t="s">
        <v>7016</v>
      </c>
      <c r="B1490">
        <v>10991381</v>
      </c>
      <c r="C1490">
        <v>35000000</v>
      </c>
      <c r="D1490">
        <f>B1490-C1490</f>
        <v>-24008619</v>
      </c>
    </row>
    <row r="1491" spans="1:4" x14ac:dyDescent="0.25">
      <c r="A1491" t="s">
        <v>7017</v>
      </c>
      <c r="B1491">
        <v>10268846</v>
      </c>
      <c r="C1491">
        <v>35000000</v>
      </c>
      <c r="D1491">
        <f>B1491-C1491</f>
        <v>-24731154</v>
      </c>
    </row>
    <row r="1492" spans="1:4" x14ac:dyDescent="0.25">
      <c r="A1492" t="s">
        <v>7018</v>
      </c>
      <c r="B1492">
        <v>13303319</v>
      </c>
      <c r="C1492">
        <v>32000000</v>
      </c>
      <c r="D1492">
        <f>B1492-C1492</f>
        <v>-18696681</v>
      </c>
    </row>
    <row r="1493" spans="1:4" x14ac:dyDescent="0.25">
      <c r="A1493" t="s">
        <v>7019</v>
      </c>
      <c r="B1493">
        <v>10076136</v>
      </c>
      <c r="C1493">
        <v>35000000</v>
      </c>
      <c r="D1493">
        <f>B1493-C1493</f>
        <v>-24923864</v>
      </c>
    </row>
    <row r="1494" spans="1:4" x14ac:dyDescent="0.25">
      <c r="A1494" t="s">
        <v>7020</v>
      </c>
      <c r="B1494">
        <v>10499968</v>
      </c>
      <c r="C1494">
        <v>35000000</v>
      </c>
      <c r="D1494">
        <f>B1494-C1494</f>
        <v>-24500032</v>
      </c>
    </row>
    <row r="1495" spans="1:4" x14ac:dyDescent="0.25">
      <c r="A1495" t="s">
        <v>7021</v>
      </c>
      <c r="B1495">
        <v>7659747</v>
      </c>
      <c r="C1495">
        <v>38000000</v>
      </c>
      <c r="D1495">
        <f>B1495-C1495</f>
        <v>-30340253</v>
      </c>
    </row>
    <row r="1496" spans="1:4" x14ac:dyDescent="0.25">
      <c r="A1496" t="s">
        <v>7022</v>
      </c>
      <c r="B1496">
        <v>7948159</v>
      </c>
      <c r="C1496">
        <v>35000000</v>
      </c>
      <c r="D1496">
        <f>B1496-C1496</f>
        <v>-27051841</v>
      </c>
    </row>
    <row r="1497" spans="1:4" x14ac:dyDescent="0.25">
      <c r="A1497" t="s">
        <v>7023</v>
      </c>
      <c r="B1497">
        <v>11631245</v>
      </c>
      <c r="C1497">
        <v>35000000</v>
      </c>
      <c r="D1497">
        <f>B1497-C1497</f>
        <v>-23368755</v>
      </c>
    </row>
    <row r="1498" spans="1:4" x14ac:dyDescent="0.25">
      <c r="A1498" t="s">
        <v>7024</v>
      </c>
      <c r="B1498">
        <v>10137502</v>
      </c>
      <c r="C1498">
        <v>35000000</v>
      </c>
      <c r="D1498">
        <f>B1498-C1498</f>
        <v>-24862498</v>
      </c>
    </row>
    <row r="1499" spans="1:4" x14ac:dyDescent="0.25">
      <c r="A1499" t="s">
        <v>7025</v>
      </c>
      <c r="B1499">
        <v>6448817</v>
      </c>
      <c r="C1499">
        <v>35000000</v>
      </c>
      <c r="D1499">
        <f>B1499-C1499</f>
        <v>-28551183</v>
      </c>
    </row>
    <row r="1500" spans="1:4" x14ac:dyDescent="0.25">
      <c r="A1500" t="s">
        <v>7026</v>
      </c>
      <c r="B1500">
        <v>7458269</v>
      </c>
      <c r="C1500">
        <v>35000000</v>
      </c>
      <c r="D1500">
        <f>B1500-C1500</f>
        <v>-27541731</v>
      </c>
    </row>
    <row r="1501" spans="1:4" x14ac:dyDescent="0.25">
      <c r="A1501" t="s">
        <v>7027</v>
      </c>
      <c r="D1501">
        <f>B1501-C1501</f>
        <v>0</v>
      </c>
    </row>
    <row r="1502" spans="1:4" x14ac:dyDescent="0.25">
      <c r="A1502" t="s">
        <v>7028</v>
      </c>
      <c r="B1502">
        <v>4651977</v>
      </c>
      <c r="C1502">
        <v>35000000</v>
      </c>
      <c r="D1502">
        <f>B1502-C1502</f>
        <v>-30348023</v>
      </c>
    </row>
    <row r="1503" spans="1:4" x14ac:dyDescent="0.25">
      <c r="A1503" t="s">
        <v>7029</v>
      </c>
      <c r="B1503">
        <v>4496583</v>
      </c>
      <c r="C1503">
        <v>35000000</v>
      </c>
      <c r="D1503">
        <f>B1503-C1503</f>
        <v>-30503417</v>
      </c>
    </row>
    <row r="1504" spans="1:4" x14ac:dyDescent="0.25">
      <c r="A1504" t="s">
        <v>7030</v>
      </c>
      <c r="B1504">
        <v>2221994</v>
      </c>
      <c r="C1504">
        <v>35000000</v>
      </c>
      <c r="D1504">
        <f>B1504-C1504</f>
        <v>-32778006</v>
      </c>
    </row>
    <row r="1505" spans="1:4" x14ac:dyDescent="0.25">
      <c r="A1505" t="s">
        <v>7031</v>
      </c>
      <c r="B1505">
        <v>6592103</v>
      </c>
      <c r="C1505">
        <v>35000000</v>
      </c>
      <c r="D1505">
        <f>B1505-C1505</f>
        <v>-28407897</v>
      </c>
    </row>
    <row r="1506" spans="1:4" x14ac:dyDescent="0.25">
      <c r="A1506" t="s">
        <v>7032</v>
      </c>
      <c r="C1506">
        <v>35000000</v>
      </c>
      <c r="D1506">
        <f>B1506-C1506</f>
        <v>-35000000</v>
      </c>
    </row>
    <row r="1507" spans="1:4" x14ac:dyDescent="0.25">
      <c r="A1507" t="s">
        <v>7033</v>
      </c>
      <c r="B1507">
        <v>1877179</v>
      </c>
      <c r="D1507">
        <f>B1507-C1507</f>
        <v>1877179</v>
      </c>
    </row>
    <row r="1508" spans="1:4" x14ac:dyDescent="0.25">
      <c r="A1508" t="s">
        <v>7034</v>
      </c>
      <c r="B1508">
        <v>630779</v>
      </c>
      <c r="C1508">
        <v>35000000</v>
      </c>
      <c r="D1508">
        <f>B1508-C1508</f>
        <v>-34369221</v>
      </c>
    </row>
    <row r="1509" spans="1:4" x14ac:dyDescent="0.25">
      <c r="A1509" t="s">
        <v>7035</v>
      </c>
      <c r="B1509">
        <v>5100937</v>
      </c>
      <c r="D1509">
        <f>B1509-C1509</f>
        <v>5100937</v>
      </c>
    </row>
    <row r="1510" spans="1:4" x14ac:dyDescent="0.25">
      <c r="A1510" t="s">
        <v>5626</v>
      </c>
      <c r="D1510">
        <f>B1510-C1510</f>
        <v>0</v>
      </c>
    </row>
    <row r="1511" spans="1:4" x14ac:dyDescent="0.25">
      <c r="A1511" t="s">
        <v>7036</v>
      </c>
      <c r="C1511">
        <v>32000000</v>
      </c>
      <c r="D1511">
        <f>B1511-C1511</f>
        <v>-32000000</v>
      </c>
    </row>
    <row r="1512" spans="1:4" x14ac:dyDescent="0.25">
      <c r="A1512" t="s">
        <v>7037</v>
      </c>
      <c r="C1512">
        <v>23000000</v>
      </c>
      <c r="D1512">
        <f>B1512-C1512</f>
        <v>-23000000</v>
      </c>
    </row>
    <row r="1513" spans="1:4" x14ac:dyDescent="0.25">
      <c r="A1513" t="s">
        <v>7038</v>
      </c>
      <c r="B1513">
        <v>102413606</v>
      </c>
      <c r="C1513">
        <v>34000000</v>
      </c>
      <c r="D1513">
        <f>B1513-C1513</f>
        <v>68413606</v>
      </c>
    </row>
    <row r="1514" spans="1:4" x14ac:dyDescent="0.25">
      <c r="A1514" t="s">
        <v>7039</v>
      </c>
      <c r="B1514">
        <v>10214013</v>
      </c>
      <c r="C1514">
        <v>35000000</v>
      </c>
      <c r="D1514">
        <f>B1514-C1514</f>
        <v>-24785987</v>
      </c>
    </row>
    <row r="1515" spans="1:4" x14ac:dyDescent="0.25">
      <c r="A1515" t="s">
        <v>7040</v>
      </c>
      <c r="B1515">
        <v>32000000</v>
      </c>
      <c r="C1515">
        <v>30000000</v>
      </c>
      <c r="D1515">
        <f>B1515-C1515</f>
        <v>2000000</v>
      </c>
    </row>
    <row r="1516" spans="1:4" x14ac:dyDescent="0.25">
      <c r="A1516" t="s">
        <v>7041</v>
      </c>
      <c r="B1516">
        <v>10139254</v>
      </c>
      <c r="C1516">
        <v>35000000</v>
      </c>
      <c r="D1516">
        <f>B1516-C1516</f>
        <v>-24860746</v>
      </c>
    </row>
    <row r="1517" spans="1:4" x14ac:dyDescent="0.25">
      <c r="A1517" t="s">
        <v>7042</v>
      </c>
      <c r="B1517">
        <v>11227940</v>
      </c>
      <c r="C1517">
        <v>34000000</v>
      </c>
      <c r="D1517">
        <f>B1517-C1517</f>
        <v>-22772060</v>
      </c>
    </row>
    <row r="1518" spans="1:4" x14ac:dyDescent="0.25">
      <c r="A1518" t="s">
        <v>7043</v>
      </c>
      <c r="B1518">
        <v>183125</v>
      </c>
      <c r="C1518">
        <v>35000000</v>
      </c>
      <c r="D1518">
        <f>B1518-C1518</f>
        <v>-34816875</v>
      </c>
    </row>
    <row r="1519" spans="1:4" x14ac:dyDescent="0.25">
      <c r="A1519" t="s">
        <v>7044</v>
      </c>
      <c r="B1519">
        <v>15081783</v>
      </c>
      <c r="C1519">
        <v>34000000</v>
      </c>
      <c r="D1519">
        <f>B1519-C1519</f>
        <v>-18918217</v>
      </c>
    </row>
    <row r="1520" spans="1:4" x14ac:dyDescent="0.25">
      <c r="A1520" t="s">
        <v>7045</v>
      </c>
      <c r="B1520">
        <v>37432299</v>
      </c>
      <c r="C1520">
        <v>34000000</v>
      </c>
      <c r="D1520">
        <f>B1520-C1520</f>
        <v>3432299</v>
      </c>
    </row>
    <row r="1521" spans="1:4" x14ac:dyDescent="0.25">
      <c r="A1521" t="s">
        <v>7046</v>
      </c>
      <c r="B1521">
        <v>10654581</v>
      </c>
      <c r="C1521">
        <v>34000000</v>
      </c>
      <c r="D1521">
        <f>B1521-C1521</f>
        <v>-23345419</v>
      </c>
    </row>
    <row r="1522" spans="1:4" x14ac:dyDescent="0.25">
      <c r="A1522" t="s">
        <v>7047</v>
      </c>
      <c r="B1522">
        <v>6543194</v>
      </c>
      <c r="C1522">
        <v>34000000</v>
      </c>
      <c r="D1522">
        <f>B1522-C1522</f>
        <v>-27456806</v>
      </c>
    </row>
    <row r="1523" spans="1:4" x14ac:dyDescent="0.25">
      <c r="A1523" t="s">
        <v>7048</v>
      </c>
      <c r="B1523">
        <v>13101142</v>
      </c>
      <c r="C1523">
        <v>35000000</v>
      </c>
      <c r="D1523">
        <f>B1523-C1523</f>
        <v>-21898858</v>
      </c>
    </row>
    <row r="1524" spans="1:4" x14ac:dyDescent="0.25">
      <c r="A1524" t="s">
        <v>7049</v>
      </c>
      <c r="B1524">
        <v>8324748</v>
      </c>
      <c r="C1524">
        <v>35000000</v>
      </c>
      <c r="D1524">
        <f>B1524-C1524</f>
        <v>-26675252</v>
      </c>
    </row>
    <row r="1525" spans="1:4" x14ac:dyDescent="0.25">
      <c r="A1525" t="s">
        <v>7050</v>
      </c>
      <c r="C1525">
        <v>35000000</v>
      </c>
      <c r="D1525">
        <f>B1525-C1525</f>
        <v>-35000000</v>
      </c>
    </row>
    <row r="1526" spans="1:4" x14ac:dyDescent="0.25">
      <c r="A1526" t="s">
        <v>7051</v>
      </c>
      <c r="B1526">
        <v>141340178</v>
      </c>
      <c r="C1526">
        <v>40000000</v>
      </c>
      <c r="D1526">
        <f>B1526-C1526</f>
        <v>101340178</v>
      </c>
    </row>
    <row r="1527" spans="1:4" x14ac:dyDescent="0.25">
      <c r="A1527" t="s">
        <v>7052</v>
      </c>
      <c r="B1527">
        <v>51758599</v>
      </c>
      <c r="C1527">
        <v>33000000</v>
      </c>
      <c r="D1527">
        <f>B1527-C1527</f>
        <v>18758599</v>
      </c>
    </row>
    <row r="1528" spans="1:4" x14ac:dyDescent="0.25">
      <c r="A1528" t="s">
        <v>7053</v>
      </c>
      <c r="B1528">
        <v>117559438</v>
      </c>
      <c r="C1528">
        <v>30000000</v>
      </c>
      <c r="D1528">
        <f>B1528-C1528</f>
        <v>87559438</v>
      </c>
    </row>
    <row r="1529" spans="1:4" x14ac:dyDescent="0.25">
      <c r="A1529" t="s">
        <v>7054</v>
      </c>
      <c r="B1529">
        <v>4091</v>
      </c>
      <c r="C1529">
        <v>34000000</v>
      </c>
      <c r="D1529">
        <f>B1529-C1529</f>
        <v>-33995909</v>
      </c>
    </row>
    <row r="1530" spans="1:4" x14ac:dyDescent="0.25">
      <c r="A1530" t="s">
        <v>7055</v>
      </c>
      <c r="B1530">
        <v>21426805</v>
      </c>
      <c r="C1530">
        <v>30000000</v>
      </c>
      <c r="D1530">
        <f>B1530-C1530</f>
        <v>-8573195</v>
      </c>
    </row>
    <row r="1531" spans="1:4" x14ac:dyDescent="0.25">
      <c r="A1531" t="s">
        <v>7056</v>
      </c>
      <c r="B1531">
        <v>35057332</v>
      </c>
      <c r="C1531">
        <v>33000000</v>
      </c>
      <c r="D1531">
        <f>B1531-C1531</f>
        <v>2057332</v>
      </c>
    </row>
    <row r="1532" spans="1:4" x14ac:dyDescent="0.25">
      <c r="A1532" t="s">
        <v>7057</v>
      </c>
      <c r="B1532">
        <v>34014398</v>
      </c>
      <c r="C1532">
        <v>33000000</v>
      </c>
      <c r="D1532">
        <f>B1532-C1532</f>
        <v>1014398</v>
      </c>
    </row>
    <row r="1533" spans="1:4" x14ac:dyDescent="0.25">
      <c r="A1533" t="s">
        <v>7058</v>
      </c>
      <c r="B1533">
        <v>28927720</v>
      </c>
      <c r="C1533">
        <v>33000000</v>
      </c>
      <c r="D1533">
        <f>B1533-C1533</f>
        <v>-4072280</v>
      </c>
    </row>
    <row r="1534" spans="1:4" x14ac:dyDescent="0.25">
      <c r="A1534" t="s">
        <v>7059</v>
      </c>
      <c r="B1534">
        <v>33682273</v>
      </c>
      <c r="C1534">
        <v>33000000</v>
      </c>
      <c r="D1534">
        <f>B1534-C1534</f>
        <v>682273</v>
      </c>
    </row>
    <row r="1535" spans="1:4" x14ac:dyDescent="0.25">
      <c r="A1535" t="s">
        <v>7060</v>
      </c>
      <c r="B1535">
        <v>4280577</v>
      </c>
      <c r="C1535">
        <v>10000000</v>
      </c>
      <c r="D1535">
        <f>B1535-C1535</f>
        <v>-5719423</v>
      </c>
    </row>
    <row r="1536" spans="1:4" x14ac:dyDescent="0.25">
      <c r="A1536" t="s">
        <v>7061</v>
      </c>
      <c r="B1536">
        <v>17120019</v>
      </c>
      <c r="C1536">
        <v>30000000</v>
      </c>
      <c r="D1536">
        <f>B1536-C1536</f>
        <v>-12879981</v>
      </c>
    </row>
    <row r="1537" spans="1:4" x14ac:dyDescent="0.25">
      <c r="A1537" t="s">
        <v>7062</v>
      </c>
      <c r="B1537">
        <v>8406264</v>
      </c>
      <c r="C1537">
        <v>38000000</v>
      </c>
      <c r="D1537">
        <f>B1537-C1537</f>
        <v>-29593736</v>
      </c>
    </row>
    <row r="1538" spans="1:4" x14ac:dyDescent="0.25">
      <c r="A1538" t="s">
        <v>7063</v>
      </c>
      <c r="B1538">
        <v>309125409</v>
      </c>
      <c r="C1538">
        <v>32500000</v>
      </c>
      <c r="D1538">
        <f>B1538-C1538</f>
        <v>276625409</v>
      </c>
    </row>
    <row r="1539" spans="1:4" x14ac:dyDescent="0.25">
      <c r="A1539" t="s">
        <v>7064</v>
      </c>
      <c r="B1539">
        <v>10955425</v>
      </c>
      <c r="C1539">
        <v>30000000</v>
      </c>
      <c r="D1539">
        <f>B1539-C1539</f>
        <v>-19044575</v>
      </c>
    </row>
    <row r="1540" spans="1:4" x14ac:dyDescent="0.25">
      <c r="A1540" t="s">
        <v>7065</v>
      </c>
      <c r="B1540">
        <v>34180954</v>
      </c>
      <c r="C1540">
        <v>32000000</v>
      </c>
      <c r="D1540">
        <f>B1540-C1540</f>
        <v>2180954</v>
      </c>
    </row>
    <row r="1541" spans="1:4" x14ac:dyDescent="0.25">
      <c r="A1541" t="s">
        <v>7066</v>
      </c>
      <c r="B1541">
        <v>17225675</v>
      </c>
      <c r="D1541">
        <f>B1541-C1541</f>
        <v>17225675</v>
      </c>
    </row>
    <row r="1542" spans="1:4" x14ac:dyDescent="0.25">
      <c r="A1542" t="s">
        <v>7067</v>
      </c>
      <c r="B1542">
        <v>173381405</v>
      </c>
      <c r="C1542">
        <v>33000000</v>
      </c>
      <c r="D1542">
        <f>B1542-C1542</f>
        <v>140381405</v>
      </c>
    </row>
    <row r="1543" spans="1:4" x14ac:dyDescent="0.25">
      <c r="A1543" t="s">
        <v>7068</v>
      </c>
      <c r="B1543">
        <v>104632573</v>
      </c>
      <c r="C1543">
        <v>32000000</v>
      </c>
      <c r="D1543">
        <f>B1543-C1543</f>
        <v>72632573</v>
      </c>
    </row>
    <row r="1544" spans="1:4" x14ac:dyDescent="0.25">
      <c r="A1544" t="s">
        <v>7069</v>
      </c>
      <c r="B1544">
        <v>81150692</v>
      </c>
      <c r="C1544">
        <v>35000000</v>
      </c>
      <c r="D1544">
        <f>B1544-C1544</f>
        <v>46150692</v>
      </c>
    </row>
    <row r="1545" spans="1:4" x14ac:dyDescent="0.25">
      <c r="A1545" t="s">
        <v>7070</v>
      </c>
      <c r="B1545">
        <v>60328558</v>
      </c>
      <c r="C1545">
        <v>32000000</v>
      </c>
      <c r="D1545">
        <f>B1545-C1545</f>
        <v>28328558</v>
      </c>
    </row>
    <row r="1546" spans="1:4" x14ac:dyDescent="0.25">
      <c r="A1546" t="s">
        <v>7071</v>
      </c>
      <c r="B1546">
        <v>80197993</v>
      </c>
      <c r="C1546">
        <v>32000000</v>
      </c>
      <c r="D1546">
        <f>B1546-C1546</f>
        <v>48197993</v>
      </c>
    </row>
    <row r="1547" spans="1:4" x14ac:dyDescent="0.25">
      <c r="A1547" t="s">
        <v>7072</v>
      </c>
      <c r="B1547">
        <v>169076745</v>
      </c>
      <c r="C1547">
        <v>32500000</v>
      </c>
      <c r="D1547">
        <f>B1547-C1547</f>
        <v>136576745</v>
      </c>
    </row>
    <row r="1548" spans="1:4" x14ac:dyDescent="0.25">
      <c r="A1548" t="s">
        <v>7073</v>
      </c>
      <c r="B1548">
        <v>101470202</v>
      </c>
      <c r="C1548">
        <v>32000000</v>
      </c>
      <c r="D1548">
        <f>B1548-C1548</f>
        <v>69470202</v>
      </c>
    </row>
    <row r="1549" spans="1:4" x14ac:dyDescent="0.25">
      <c r="A1549" t="s">
        <v>7074</v>
      </c>
      <c r="B1549">
        <v>50041732</v>
      </c>
      <c r="C1549">
        <v>29000000</v>
      </c>
      <c r="D1549">
        <f>B1549-C1549</f>
        <v>21041732</v>
      </c>
    </row>
    <row r="1550" spans="1:4" x14ac:dyDescent="0.25">
      <c r="A1550" t="s">
        <v>7075</v>
      </c>
      <c r="B1550">
        <v>48814909</v>
      </c>
      <c r="C1550">
        <v>32000000</v>
      </c>
      <c r="D1550">
        <f>B1550-C1550</f>
        <v>16814909</v>
      </c>
    </row>
    <row r="1551" spans="1:4" x14ac:dyDescent="0.25">
      <c r="A1551" t="s">
        <v>7076</v>
      </c>
      <c r="B1551">
        <v>57744720</v>
      </c>
      <c r="C1551">
        <v>20000000</v>
      </c>
      <c r="D1551">
        <f>B1551-C1551</f>
        <v>37744720</v>
      </c>
    </row>
    <row r="1552" spans="1:4" x14ac:dyDescent="0.25">
      <c r="A1552" t="s">
        <v>7077</v>
      </c>
      <c r="B1552">
        <v>21784432</v>
      </c>
      <c r="C1552">
        <v>35000000</v>
      </c>
      <c r="D1552">
        <f>B1552-C1552</f>
        <v>-13215568</v>
      </c>
    </row>
    <row r="1553" spans="1:4" x14ac:dyDescent="0.25">
      <c r="A1553" t="s">
        <v>7078</v>
      </c>
      <c r="B1553">
        <v>37911876</v>
      </c>
      <c r="C1553">
        <v>32000000</v>
      </c>
      <c r="D1553">
        <f>B1553-C1553</f>
        <v>5911876</v>
      </c>
    </row>
    <row r="1554" spans="1:4" x14ac:dyDescent="0.25">
      <c r="A1554" t="s">
        <v>7079</v>
      </c>
      <c r="B1554">
        <v>54696902</v>
      </c>
      <c r="C1554">
        <v>32000000</v>
      </c>
      <c r="D1554">
        <f>B1554-C1554</f>
        <v>22696902</v>
      </c>
    </row>
    <row r="1555" spans="1:4" x14ac:dyDescent="0.25">
      <c r="A1555" t="s">
        <v>7080</v>
      </c>
      <c r="B1555">
        <v>36733909</v>
      </c>
      <c r="C1555">
        <v>32000000</v>
      </c>
      <c r="D1555">
        <f>B1555-C1555</f>
        <v>4733909</v>
      </c>
    </row>
    <row r="1556" spans="1:4" x14ac:dyDescent="0.25">
      <c r="A1556" t="s">
        <v>7081</v>
      </c>
      <c r="B1556">
        <v>35063732</v>
      </c>
      <c r="C1556">
        <v>32000000</v>
      </c>
      <c r="D1556">
        <f>B1556-C1556</f>
        <v>3063732</v>
      </c>
    </row>
    <row r="1557" spans="1:4" x14ac:dyDescent="0.25">
      <c r="A1557" t="s">
        <v>7082</v>
      </c>
      <c r="B1557">
        <v>99462</v>
      </c>
      <c r="C1557">
        <v>33000000</v>
      </c>
      <c r="D1557">
        <f>B1557-C1557</f>
        <v>-32900538</v>
      </c>
    </row>
    <row r="1558" spans="1:4" x14ac:dyDescent="0.25">
      <c r="A1558" t="s">
        <v>7083</v>
      </c>
      <c r="C1558">
        <v>35000000</v>
      </c>
      <c r="D1558">
        <f>B1558-C1558</f>
        <v>-35000000</v>
      </c>
    </row>
    <row r="1559" spans="1:4" x14ac:dyDescent="0.25">
      <c r="A1559" t="s">
        <v>7084</v>
      </c>
      <c r="B1559">
        <v>32701088</v>
      </c>
      <c r="C1559">
        <v>32000000</v>
      </c>
      <c r="D1559">
        <f>B1559-C1559</f>
        <v>701088</v>
      </c>
    </row>
    <row r="1560" spans="1:4" x14ac:dyDescent="0.25">
      <c r="A1560" t="s">
        <v>7085</v>
      </c>
      <c r="B1560">
        <v>31493782</v>
      </c>
      <c r="C1560">
        <v>32000000</v>
      </c>
      <c r="D1560">
        <f>B1560-C1560</f>
        <v>-506218</v>
      </c>
    </row>
    <row r="1561" spans="1:4" x14ac:dyDescent="0.25">
      <c r="A1561" t="s">
        <v>7086</v>
      </c>
      <c r="B1561">
        <v>43095600</v>
      </c>
      <c r="C1561">
        <v>32000000</v>
      </c>
      <c r="D1561">
        <f>B1561-C1561</f>
        <v>11095600</v>
      </c>
    </row>
    <row r="1562" spans="1:4" x14ac:dyDescent="0.25">
      <c r="A1562" t="s">
        <v>7087</v>
      </c>
      <c r="B1562">
        <v>18636537</v>
      </c>
      <c r="C1562">
        <v>32000000</v>
      </c>
      <c r="D1562">
        <f>B1562-C1562</f>
        <v>-13363463</v>
      </c>
    </row>
    <row r="1563" spans="1:4" x14ac:dyDescent="0.25">
      <c r="A1563" t="s">
        <v>7088</v>
      </c>
      <c r="B1563">
        <v>17848322</v>
      </c>
      <c r="C1563">
        <v>28000000</v>
      </c>
      <c r="D1563">
        <f>B1563-C1563</f>
        <v>-10151678</v>
      </c>
    </row>
    <row r="1564" spans="1:4" x14ac:dyDescent="0.25">
      <c r="A1564" t="s">
        <v>7089</v>
      </c>
      <c r="B1564">
        <v>16640210</v>
      </c>
      <c r="C1564">
        <v>55000000</v>
      </c>
      <c r="D1564">
        <f>B1564-C1564</f>
        <v>-38359790</v>
      </c>
    </row>
    <row r="1565" spans="1:4" x14ac:dyDescent="0.25">
      <c r="A1565" t="s">
        <v>7090</v>
      </c>
      <c r="B1565">
        <v>13763130</v>
      </c>
      <c r="C1565">
        <v>32000000</v>
      </c>
      <c r="D1565">
        <f>B1565-C1565</f>
        <v>-18236870</v>
      </c>
    </row>
    <row r="1566" spans="1:4" x14ac:dyDescent="0.25">
      <c r="A1566" t="s">
        <v>7091</v>
      </c>
      <c r="B1566">
        <v>10956379</v>
      </c>
      <c r="C1566">
        <v>35000000</v>
      </c>
      <c r="D1566">
        <f>B1566-C1566</f>
        <v>-24043621</v>
      </c>
    </row>
    <row r="1567" spans="1:4" x14ac:dyDescent="0.25">
      <c r="A1567" t="s">
        <v>7092</v>
      </c>
      <c r="B1567">
        <v>4357000</v>
      </c>
      <c r="C1567">
        <v>30000000</v>
      </c>
      <c r="D1567">
        <f>B1567-C1567</f>
        <v>-25643000</v>
      </c>
    </row>
    <row r="1568" spans="1:4" x14ac:dyDescent="0.25">
      <c r="A1568" t="s">
        <v>7093</v>
      </c>
      <c r="B1568">
        <v>22525921</v>
      </c>
      <c r="C1568">
        <v>30000000</v>
      </c>
      <c r="D1568">
        <f>B1568-C1568</f>
        <v>-7474079</v>
      </c>
    </row>
    <row r="1569" spans="1:4" x14ac:dyDescent="0.25">
      <c r="A1569" t="s">
        <v>7094</v>
      </c>
      <c r="B1569">
        <v>3562749</v>
      </c>
      <c r="C1569">
        <v>32000000</v>
      </c>
      <c r="D1569">
        <f>B1569-C1569</f>
        <v>-28437251</v>
      </c>
    </row>
    <row r="1570" spans="1:4" x14ac:dyDescent="0.25">
      <c r="A1570" t="s">
        <v>7095</v>
      </c>
      <c r="B1570">
        <v>2899970</v>
      </c>
      <c r="C1570">
        <v>32000000</v>
      </c>
      <c r="D1570">
        <f>B1570-C1570</f>
        <v>-29100030</v>
      </c>
    </row>
    <row r="1571" spans="1:4" x14ac:dyDescent="0.25">
      <c r="A1571" t="s">
        <v>7096</v>
      </c>
      <c r="B1571">
        <v>1304837</v>
      </c>
      <c r="C1571">
        <v>32000000</v>
      </c>
      <c r="D1571">
        <f>B1571-C1571</f>
        <v>-30695163</v>
      </c>
    </row>
    <row r="1572" spans="1:4" x14ac:dyDescent="0.25">
      <c r="A1572" t="s">
        <v>7097</v>
      </c>
      <c r="C1572">
        <v>32000000</v>
      </c>
      <c r="D1572">
        <f>B1572-C1572</f>
        <v>-32000000</v>
      </c>
    </row>
    <row r="1573" spans="1:4" x14ac:dyDescent="0.25">
      <c r="A1573" t="s">
        <v>7098</v>
      </c>
      <c r="B1573">
        <v>78800000</v>
      </c>
      <c r="C1573">
        <v>31500000</v>
      </c>
      <c r="D1573">
        <f>B1573-C1573</f>
        <v>47300000</v>
      </c>
    </row>
    <row r="1574" spans="1:4" x14ac:dyDescent="0.25">
      <c r="A1574" t="s">
        <v>7099</v>
      </c>
      <c r="B1574">
        <v>17797316</v>
      </c>
      <c r="C1574">
        <v>32000000</v>
      </c>
      <c r="D1574">
        <f>B1574-C1574</f>
        <v>-14202684</v>
      </c>
    </row>
    <row r="1575" spans="1:4" x14ac:dyDescent="0.25">
      <c r="A1575" t="s">
        <v>7100</v>
      </c>
      <c r="B1575">
        <v>82528097</v>
      </c>
      <c r="C1575">
        <v>6500000</v>
      </c>
      <c r="D1575">
        <f>B1575-C1575</f>
        <v>76028097</v>
      </c>
    </row>
    <row r="1576" spans="1:4" x14ac:dyDescent="0.25">
      <c r="A1576" t="s">
        <v>7101</v>
      </c>
      <c r="B1576">
        <v>14268533</v>
      </c>
      <c r="C1576">
        <v>31500000</v>
      </c>
      <c r="D1576">
        <f>B1576-C1576</f>
        <v>-17231467</v>
      </c>
    </row>
    <row r="1577" spans="1:4" x14ac:dyDescent="0.25">
      <c r="A1577" t="s">
        <v>7102</v>
      </c>
      <c r="B1577">
        <v>87100000</v>
      </c>
      <c r="C1577">
        <v>31000000</v>
      </c>
      <c r="D1577">
        <f>B1577-C1577</f>
        <v>56100000</v>
      </c>
    </row>
    <row r="1578" spans="1:4" x14ac:dyDescent="0.25">
      <c r="A1578" t="s">
        <v>7103</v>
      </c>
      <c r="B1578">
        <v>93749203</v>
      </c>
      <c r="C1578">
        <v>31000000</v>
      </c>
      <c r="D1578">
        <f>B1578-C1578</f>
        <v>62749203</v>
      </c>
    </row>
    <row r="1579" spans="1:4" x14ac:dyDescent="0.25">
      <c r="A1579" t="s">
        <v>7104</v>
      </c>
      <c r="B1579">
        <v>62700000</v>
      </c>
      <c r="C1579">
        <v>34000000</v>
      </c>
      <c r="D1579">
        <f>B1579-C1579</f>
        <v>28700000</v>
      </c>
    </row>
    <row r="1580" spans="1:4" x14ac:dyDescent="0.25">
      <c r="A1580" t="s">
        <v>7105</v>
      </c>
      <c r="B1580">
        <v>59073773</v>
      </c>
      <c r="C1580">
        <v>25000000</v>
      </c>
      <c r="D1580">
        <f>B1580-C1580</f>
        <v>34073773</v>
      </c>
    </row>
    <row r="1581" spans="1:4" x14ac:dyDescent="0.25">
      <c r="A1581" t="s">
        <v>7106</v>
      </c>
      <c r="B1581">
        <v>24185781</v>
      </c>
      <c r="C1581">
        <v>31000000</v>
      </c>
      <c r="D1581">
        <f>B1581-C1581</f>
        <v>-6814219</v>
      </c>
    </row>
    <row r="1582" spans="1:4" x14ac:dyDescent="0.25">
      <c r="A1582" t="s">
        <v>7107</v>
      </c>
      <c r="B1582">
        <v>53133888</v>
      </c>
      <c r="C1582">
        <v>31000000</v>
      </c>
      <c r="D1582">
        <f>B1582-C1582</f>
        <v>22133888</v>
      </c>
    </row>
    <row r="1583" spans="1:4" x14ac:dyDescent="0.25">
      <c r="A1583" t="s">
        <v>7108</v>
      </c>
      <c r="B1583">
        <v>44983704</v>
      </c>
      <c r="C1583">
        <v>31000000</v>
      </c>
      <c r="D1583">
        <f>B1583-C1583</f>
        <v>13983704</v>
      </c>
    </row>
    <row r="1584" spans="1:4" x14ac:dyDescent="0.25">
      <c r="A1584" t="s">
        <v>5691</v>
      </c>
      <c r="B1584">
        <v>118099659</v>
      </c>
      <c r="C1584">
        <v>144000000</v>
      </c>
      <c r="D1584">
        <f>B1584-C1584</f>
        <v>-25900341</v>
      </c>
    </row>
    <row r="1585" spans="1:4" x14ac:dyDescent="0.25">
      <c r="A1585" t="s">
        <v>7109</v>
      </c>
      <c r="B1585">
        <v>58879132</v>
      </c>
      <c r="C1585">
        <v>31000000</v>
      </c>
      <c r="D1585">
        <f>B1585-C1585</f>
        <v>27879132</v>
      </c>
    </row>
    <row r="1586" spans="1:4" x14ac:dyDescent="0.25">
      <c r="A1586" t="s">
        <v>7110</v>
      </c>
      <c r="B1586">
        <v>72077000</v>
      </c>
      <c r="C1586">
        <v>30250000</v>
      </c>
      <c r="D1586">
        <f>B1586-C1586</f>
        <v>41827000</v>
      </c>
    </row>
    <row r="1587" spans="1:4" x14ac:dyDescent="0.25">
      <c r="A1587" t="s">
        <v>7111</v>
      </c>
      <c r="B1587">
        <v>170684505</v>
      </c>
      <c r="C1587">
        <v>45000000</v>
      </c>
      <c r="D1587">
        <f>B1587-C1587</f>
        <v>125684505</v>
      </c>
    </row>
    <row r="1588" spans="1:4" x14ac:dyDescent="0.25">
      <c r="A1588" t="s">
        <v>7112</v>
      </c>
      <c r="B1588">
        <v>163479795</v>
      </c>
      <c r="C1588">
        <v>34200000</v>
      </c>
      <c r="D1588">
        <f>B1588-C1588</f>
        <v>129279795</v>
      </c>
    </row>
    <row r="1589" spans="1:4" x14ac:dyDescent="0.25">
      <c r="A1589" t="s">
        <v>7113</v>
      </c>
      <c r="B1589">
        <v>145096820</v>
      </c>
      <c r="C1589">
        <v>30000000</v>
      </c>
      <c r="D1589">
        <f>B1589-C1589</f>
        <v>115096820</v>
      </c>
    </row>
    <row r="1590" spans="1:4" x14ac:dyDescent="0.25">
      <c r="A1590" t="s">
        <v>7114</v>
      </c>
      <c r="B1590">
        <v>191796233</v>
      </c>
      <c r="C1590">
        <v>30000000</v>
      </c>
      <c r="D1590">
        <f>B1590-C1590</f>
        <v>161796233</v>
      </c>
    </row>
    <row r="1591" spans="1:4" x14ac:dyDescent="0.25">
      <c r="A1591" t="s">
        <v>7115</v>
      </c>
      <c r="B1591">
        <v>121248145</v>
      </c>
      <c r="C1591">
        <v>25000000</v>
      </c>
      <c r="D1591">
        <f>B1591-C1591</f>
        <v>96248145</v>
      </c>
    </row>
    <row r="1592" spans="1:4" x14ac:dyDescent="0.25">
      <c r="A1592" t="s">
        <v>7116</v>
      </c>
      <c r="B1592">
        <v>125014030</v>
      </c>
      <c r="C1592">
        <v>30000000</v>
      </c>
      <c r="D1592">
        <f>B1592-C1592</f>
        <v>95014030</v>
      </c>
    </row>
    <row r="1593" spans="1:4" x14ac:dyDescent="0.25">
      <c r="A1593" t="s">
        <v>7117</v>
      </c>
      <c r="B1593">
        <v>11854694</v>
      </c>
      <c r="C1593">
        <v>31000000</v>
      </c>
      <c r="D1593">
        <f>B1593-C1593</f>
        <v>-19145306</v>
      </c>
    </row>
    <row r="1594" spans="1:4" x14ac:dyDescent="0.25">
      <c r="A1594" t="s">
        <v>7118</v>
      </c>
      <c r="B1594">
        <v>115648585</v>
      </c>
      <c r="C1594">
        <v>30000000</v>
      </c>
      <c r="D1594">
        <f>B1594-C1594</f>
        <v>85648585</v>
      </c>
    </row>
    <row r="1595" spans="1:4" x14ac:dyDescent="0.25">
      <c r="A1595" t="s">
        <v>7119</v>
      </c>
      <c r="B1595">
        <v>122012643</v>
      </c>
      <c r="C1595">
        <v>30000000</v>
      </c>
      <c r="D1595">
        <f>B1595-C1595</f>
        <v>92012643</v>
      </c>
    </row>
    <row r="1596" spans="1:4" x14ac:dyDescent="0.25">
      <c r="A1596" t="s">
        <v>7120</v>
      </c>
      <c r="B1596">
        <v>116631310</v>
      </c>
      <c r="C1596">
        <v>30000000</v>
      </c>
      <c r="D1596">
        <f>B1596-C1596</f>
        <v>86631310</v>
      </c>
    </row>
    <row r="1597" spans="1:4" x14ac:dyDescent="0.25">
      <c r="A1597" t="s">
        <v>7121</v>
      </c>
      <c r="B1597">
        <v>114324072</v>
      </c>
      <c r="C1597">
        <v>20000000</v>
      </c>
      <c r="D1597">
        <f>B1597-C1597</f>
        <v>94324072</v>
      </c>
    </row>
    <row r="1598" spans="1:4" x14ac:dyDescent="0.25">
      <c r="A1598" t="s">
        <v>7122</v>
      </c>
      <c r="B1598">
        <v>113502246</v>
      </c>
      <c r="C1598">
        <v>38000000</v>
      </c>
      <c r="D1598">
        <f>B1598-C1598</f>
        <v>75502246</v>
      </c>
    </row>
    <row r="1599" spans="1:4" x14ac:dyDescent="0.25">
      <c r="A1599" t="s">
        <v>7123</v>
      </c>
      <c r="B1599">
        <v>108360000</v>
      </c>
      <c r="C1599">
        <v>30000000</v>
      </c>
      <c r="D1599">
        <f>B1599-C1599</f>
        <v>78360000</v>
      </c>
    </row>
    <row r="1600" spans="1:4" x14ac:dyDescent="0.25">
      <c r="A1600" t="s">
        <v>7124</v>
      </c>
      <c r="B1600">
        <v>108244774</v>
      </c>
      <c r="C1600">
        <v>37000000</v>
      </c>
      <c r="D1600">
        <f>B1600-C1600</f>
        <v>71244774</v>
      </c>
    </row>
    <row r="1601" spans="1:4" x14ac:dyDescent="0.25">
      <c r="A1601" t="s">
        <v>7125</v>
      </c>
      <c r="B1601">
        <v>105444419</v>
      </c>
      <c r="C1601">
        <v>26000000</v>
      </c>
      <c r="D1601">
        <f>B1601-C1601</f>
        <v>79444419</v>
      </c>
    </row>
    <row r="1602" spans="1:4" x14ac:dyDescent="0.25">
      <c r="A1602" t="s">
        <v>7126</v>
      </c>
      <c r="B1602">
        <v>100125340</v>
      </c>
      <c r="C1602">
        <v>33000000</v>
      </c>
      <c r="D1602">
        <f>B1602-C1602</f>
        <v>67125340</v>
      </c>
    </row>
    <row r="1603" spans="1:4" x14ac:dyDescent="0.25">
      <c r="A1603" t="s">
        <v>7127</v>
      </c>
      <c r="B1603">
        <v>115646235</v>
      </c>
      <c r="C1603">
        <v>30000000</v>
      </c>
      <c r="D1603">
        <f>B1603-C1603</f>
        <v>85646235</v>
      </c>
    </row>
    <row r="1604" spans="1:4" x14ac:dyDescent="0.25">
      <c r="A1604" t="s">
        <v>7128</v>
      </c>
      <c r="B1604">
        <v>85416609</v>
      </c>
      <c r="C1604">
        <v>30000000</v>
      </c>
      <c r="D1604">
        <f>B1604-C1604</f>
        <v>55416609</v>
      </c>
    </row>
    <row r="1605" spans="1:4" x14ac:dyDescent="0.25">
      <c r="A1605" t="s">
        <v>7129</v>
      </c>
      <c r="B1605">
        <v>90135191</v>
      </c>
      <c r="C1605">
        <v>25000000</v>
      </c>
      <c r="D1605">
        <f>B1605-C1605</f>
        <v>65135191</v>
      </c>
    </row>
    <row r="1606" spans="1:4" x14ac:dyDescent="0.25">
      <c r="A1606" t="s">
        <v>7130</v>
      </c>
      <c r="B1606">
        <v>100422786</v>
      </c>
      <c r="C1606">
        <v>30000000</v>
      </c>
      <c r="D1606">
        <f>B1606-C1606</f>
        <v>70422786</v>
      </c>
    </row>
    <row r="1607" spans="1:4" x14ac:dyDescent="0.25">
      <c r="A1607" t="s">
        <v>7131</v>
      </c>
      <c r="B1607">
        <v>106694016</v>
      </c>
      <c r="C1607">
        <v>30000000</v>
      </c>
      <c r="D1607">
        <f>B1607-C1607</f>
        <v>76694016</v>
      </c>
    </row>
    <row r="1608" spans="1:4" x14ac:dyDescent="0.25">
      <c r="A1608" t="s">
        <v>7132</v>
      </c>
      <c r="B1608">
        <v>64286</v>
      </c>
      <c r="C1608">
        <v>29000000</v>
      </c>
      <c r="D1608">
        <f>B1608-C1608</f>
        <v>-28935714</v>
      </c>
    </row>
    <row r="1609" spans="1:4" x14ac:dyDescent="0.25">
      <c r="A1609" t="s">
        <v>7133</v>
      </c>
      <c r="B1609">
        <v>76806312</v>
      </c>
      <c r="C1609">
        <v>30000000</v>
      </c>
      <c r="D1609">
        <f>B1609-C1609</f>
        <v>46806312</v>
      </c>
    </row>
    <row r="1610" spans="1:4" x14ac:dyDescent="0.25">
      <c r="A1610" t="s">
        <v>7134</v>
      </c>
      <c r="B1610">
        <v>79566871</v>
      </c>
      <c r="C1610">
        <v>30000000</v>
      </c>
      <c r="D1610">
        <f>B1610-C1610</f>
        <v>49566871</v>
      </c>
    </row>
    <row r="1611" spans="1:4" x14ac:dyDescent="0.25">
      <c r="A1611" t="s">
        <v>7135</v>
      </c>
      <c r="B1611">
        <v>76501438</v>
      </c>
      <c r="C1611">
        <v>30000000</v>
      </c>
      <c r="D1611">
        <f>B1611-C1611</f>
        <v>46501438</v>
      </c>
    </row>
    <row r="1612" spans="1:4" x14ac:dyDescent="0.25">
      <c r="A1612" t="s">
        <v>7136</v>
      </c>
      <c r="B1612">
        <v>74787599</v>
      </c>
      <c r="C1612">
        <v>30000000</v>
      </c>
      <c r="D1612">
        <f>B1612-C1612</f>
        <v>44787599</v>
      </c>
    </row>
    <row r="1613" spans="1:4" x14ac:dyDescent="0.25">
      <c r="A1613" t="s">
        <v>7137</v>
      </c>
      <c r="B1613">
        <v>66528842</v>
      </c>
      <c r="C1613">
        <v>30000000</v>
      </c>
      <c r="D1613">
        <f>B1613-C1613</f>
        <v>36528842</v>
      </c>
    </row>
    <row r="1614" spans="1:4" x14ac:dyDescent="0.25">
      <c r="A1614" t="s">
        <v>7138</v>
      </c>
      <c r="B1614">
        <v>83813460</v>
      </c>
      <c r="C1614">
        <v>25000000</v>
      </c>
      <c r="D1614">
        <f>B1614-C1614</f>
        <v>58813460</v>
      </c>
    </row>
    <row r="1615" spans="1:4" x14ac:dyDescent="0.25">
      <c r="A1615" t="s">
        <v>7139</v>
      </c>
      <c r="B1615">
        <v>65010106</v>
      </c>
      <c r="C1615">
        <v>30000000</v>
      </c>
      <c r="D1615">
        <f>B1615-C1615</f>
        <v>35010106</v>
      </c>
    </row>
    <row r="1616" spans="1:4" x14ac:dyDescent="0.25">
      <c r="A1616" t="s">
        <v>7140</v>
      </c>
      <c r="B1616">
        <v>66359959</v>
      </c>
      <c r="C1616">
        <v>35000000</v>
      </c>
      <c r="D1616">
        <f>B1616-C1616</f>
        <v>31359959</v>
      </c>
    </row>
    <row r="1617" spans="1:4" x14ac:dyDescent="0.25">
      <c r="A1617" t="s">
        <v>7141</v>
      </c>
      <c r="B1617">
        <v>66468315</v>
      </c>
      <c r="C1617">
        <v>30000000</v>
      </c>
      <c r="D1617">
        <f>B1617-C1617</f>
        <v>36468315</v>
      </c>
    </row>
    <row r="1618" spans="1:4" x14ac:dyDescent="0.25">
      <c r="A1618" t="s">
        <v>7142</v>
      </c>
      <c r="B1618">
        <v>64172251</v>
      </c>
      <c r="C1618">
        <v>30000000</v>
      </c>
      <c r="D1618">
        <f>B1618-C1618</f>
        <v>34172251</v>
      </c>
    </row>
    <row r="1619" spans="1:4" x14ac:dyDescent="0.25">
      <c r="A1619" t="s">
        <v>7143</v>
      </c>
      <c r="B1619">
        <v>66600000</v>
      </c>
      <c r="C1619">
        <v>30000000</v>
      </c>
      <c r="D1619">
        <f>B1619-C1619</f>
        <v>36600000</v>
      </c>
    </row>
    <row r="1620" spans="1:4" x14ac:dyDescent="0.25">
      <c r="A1620" t="s">
        <v>7144</v>
      </c>
      <c r="B1620">
        <v>63536011</v>
      </c>
      <c r="C1620">
        <v>30000000</v>
      </c>
      <c r="D1620">
        <f>B1620-C1620</f>
        <v>33536011</v>
      </c>
    </row>
    <row r="1621" spans="1:4" x14ac:dyDescent="0.25">
      <c r="A1621" t="s">
        <v>7145</v>
      </c>
      <c r="B1621">
        <v>62877175</v>
      </c>
      <c r="C1621">
        <v>30000000</v>
      </c>
      <c r="D1621">
        <f>B1621-C1621</f>
        <v>32877175</v>
      </c>
    </row>
    <row r="1622" spans="1:4" x14ac:dyDescent="0.25">
      <c r="A1622" t="s">
        <v>7146</v>
      </c>
      <c r="D1622">
        <f>B1622-C1622</f>
        <v>0</v>
      </c>
    </row>
    <row r="1623" spans="1:4" x14ac:dyDescent="0.25">
      <c r="A1623" t="s">
        <v>7147</v>
      </c>
      <c r="B1623">
        <v>74484168</v>
      </c>
      <c r="C1623">
        <v>45000000</v>
      </c>
      <c r="D1623">
        <f>B1623-C1623</f>
        <v>29484168</v>
      </c>
    </row>
    <row r="1624" spans="1:4" x14ac:dyDescent="0.25">
      <c r="A1624" t="s">
        <v>7148</v>
      </c>
      <c r="B1624">
        <v>60269340</v>
      </c>
      <c r="C1624">
        <v>30000000</v>
      </c>
      <c r="D1624">
        <f>B1624-C1624</f>
        <v>30269340</v>
      </c>
    </row>
    <row r="1625" spans="1:4" x14ac:dyDescent="0.25">
      <c r="A1625" t="s">
        <v>7149</v>
      </c>
      <c r="B1625">
        <v>60033780</v>
      </c>
      <c r="C1625">
        <v>30000000</v>
      </c>
      <c r="D1625">
        <f>B1625-C1625</f>
        <v>30033780</v>
      </c>
    </row>
    <row r="1626" spans="1:4" x14ac:dyDescent="0.25">
      <c r="A1626" t="s">
        <v>7150</v>
      </c>
      <c r="B1626">
        <v>58715510</v>
      </c>
      <c r="C1626">
        <v>30000000</v>
      </c>
      <c r="D1626">
        <f>B1626-C1626</f>
        <v>28715510</v>
      </c>
    </row>
    <row r="1627" spans="1:4" x14ac:dyDescent="0.25">
      <c r="A1627" t="s">
        <v>7151</v>
      </c>
      <c r="B1627">
        <v>58156435</v>
      </c>
      <c r="C1627">
        <v>19000000</v>
      </c>
      <c r="D1627">
        <f>B1627-C1627</f>
        <v>39156435</v>
      </c>
    </row>
    <row r="1628" spans="1:4" x14ac:dyDescent="0.25">
      <c r="A1628" t="s">
        <v>7152</v>
      </c>
      <c r="B1628">
        <v>56044241</v>
      </c>
      <c r="C1628">
        <v>37000000</v>
      </c>
      <c r="D1628">
        <f>B1628-C1628</f>
        <v>19044241</v>
      </c>
    </row>
    <row r="1629" spans="1:4" x14ac:dyDescent="0.25">
      <c r="A1629" t="s">
        <v>7153</v>
      </c>
      <c r="B1629">
        <v>56816662</v>
      </c>
      <c r="C1629">
        <v>17000000</v>
      </c>
      <c r="D1629">
        <f>B1629-C1629</f>
        <v>39816662</v>
      </c>
    </row>
    <row r="1630" spans="1:4" x14ac:dyDescent="0.25">
      <c r="A1630" t="s">
        <v>7154</v>
      </c>
      <c r="B1630">
        <v>64238770</v>
      </c>
      <c r="C1630">
        <v>42000000</v>
      </c>
      <c r="D1630">
        <f>B1630-C1630</f>
        <v>22238770</v>
      </c>
    </row>
    <row r="1631" spans="1:4" x14ac:dyDescent="0.25">
      <c r="A1631" t="s">
        <v>7155</v>
      </c>
      <c r="B1631">
        <v>52937130</v>
      </c>
      <c r="C1631">
        <v>30000000</v>
      </c>
      <c r="D1631">
        <f>B1631-C1631</f>
        <v>22937130</v>
      </c>
    </row>
    <row r="1632" spans="1:4" x14ac:dyDescent="0.25">
      <c r="A1632" t="s">
        <v>7156</v>
      </c>
      <c r="B1632">
        <v>52799004</v>
      </c>
      <c r="C1632">
        <v>55000000</v>
      </c>
      <c r="D1632">
        <f>B1632-C1632</f>
        <v>-2200996</v>
      </c>
    </row>
    <row r="1633" spans="1:4" x14ac:dyDescent="0.25">
      <c r="A1633" t="s">
        <v>7157</v>
      </c>
      <c r="B1633">
        <v>55210049</v>
      </c>
      <c r="C1633">
        <v>27800000</v>
      </c>
      <c r="D1633">
        <f>B1633-C1633</f>
        <v>27410049</v>
      </c>
    </row>
    <row r="1634" spans="1:4" x14ac:dyDescent="0.25">
      <c r="A1634" t="s">
        <v>7158</v>
      </c>
      <c r="B1634">
        <v>51432423</v>
      </c>
      <c r="C1634">
        <v>30000000</v>
      </c>
      <c r="D1634">
        <f>B1634-C1634</f>
        <v>21432423</v>
      </c>
    </row>
    <row r="1635" spans="1:4" x14ac:dyDescent="0.25">
      <c r="A1635" t="s">
        <v>7159</v>
      </c>
      <c r="B1635">
        <v>51109400</v>
      </c>
      <c r="C1635">
        <v>30000000</v>
      </c>
      <c r="D1635">
        <f>B1635-C1635</f>
        <v>21109400</v>
      </c>
    </row>
    <row r="1636" spans="1:4" x14ac:dyDescent="0.25">
      <c r="A1636" t="s">
        <v>7160</v>
      </c>
      <c r="B1636">
        <v>50300000</v>
      </c>
      <c r="C1636">
        <v>30000000</v>
      </c>
      <c r="D1636">
        <f>B1636-C1636</f>
        <v>20300000</v>
      </c>
    </row>
    <row r="1637" spans="1:4" x14ac:dyDescent="0.25">
      <c r="A1637" t="s">
        <v>7161</v>
      </c>
      <c r="B1637">
        <v>56068547</v>
      </c>
      <c r="C1637">
        <v>30000000</v>
      </c>
      <c r="D1637">
        <f>B1637-C1637</f>
        <v>26068547</v>
      </c>
    </row>
    <row r="1638" spans="1:4" x14ac:dyDescent="0.25">
      <c r="A1638" t="s">
        <v>7162</v>
      </c>
      <c r="B1638">
        <v>53680848</v>
      </c>
      <c r="C1638">
        <v>30000000</v>
      </c>
      <c r="D1638">
        <f>B1638-C1638</f>
        <v>23680848</v>
      </c>
    </row>
    <row r="1639" spans="1:4" x14ac:dyDescent="0.25">
      <c r="A1639" t="s">
        <v>7163</v>
      </c>
      <c r="B1639">
        <v>49186871</v>
      </c>
      <c r="D1639">
        <f>B1639-C1639</f>
        <v>49186871</v>
      </c>
    </row>
    <row r="1640" spans="1:4" x14ac:dyDescent="0.25">
      <c r="A1640" t="s">
        <v>7164</v>
      </c>
      <c r="B1640">
        <v>50921738</v>
      </c>
      <c r="C1640">
        <v>30000000</v>
      </c>
      <c r="D1640">
        <f>B1640-C1640</f>
        <v>20921738</v>
      </c>
    </row>
    <row r="1641" spans="1:4" x14ac:dyDescent="0.25">
      <c r="A1641" t="s">
        <v>7165</v>
      </c>
      <c r="B1641">
        <v>53021560</v>
      </c>
      <c r="C1641">
        <v>30000000</v>
      </c>
      <c r="D1641">
        <f>B1641-C1641</f>
        <v>23021560</v>
      </c>
    </row>
    <row r="1642" spans="1:4" x14ac:dyDescent="0.25">
      <c r="A1642" t="s">
        <v>7166</v>
      </c>
      <c r="B1642">
        <v>45645204</v>
      </c>
      <c r="C1642">
        <v>30000000</v>
      </c>
      <c r="D1642">
        <f>B1642-C1642</f>
        <v>15645204</v>
      </c>
    </row>
    <row r="1643" spans="1:4" x14ac:dyDescent="0.25">
      <c r="A1643" t="s">
        <v>7167</v>
      </c>
      <c r="B1643">
        <v>44328238</v>
      </c>
      <c r="D1643">
        <f>B1643-C1643</f>
        <v>44328238</v>
      </c>
    </row>
    <row r="1644" spans="1:4" x14ac:dyDescent="0.25">
      <c r="A1644" t="s">
        <v>7168</v>
      </c>
      <c r="B1644">
        <v>53337608</v>
      </c>
      <c r="C1644">
        <v>40000000</v>
      </c>
      <c r="D1644">
        <f>B1644-C1644</f>
        <v>13337608</v>
      </c>
    </row>
    <row r="1645" spans="1:4" x14ac:dyDescent="0.25">
      <c r="A1645" t="s">
        <v>7169</v>
      </c>
      <c r="B1645">
        <v>42643187</v>
      </c>
      <c r="D1645">
        <f>B1645-C1645</f>
        <v>42643187</v>
      </c>
    </row>
    <row r="1646" spans="1:4" x14ac:dyDescent="0.25">
      <c r="A1646" t="s">
        <v>7170</v>
      </c>
      <c r="B1646">
        <v>46875468</v>
      </c>
      <c r="C1646">
        <v>30000000</v>
      </c>
      <c r="D1646">
        <f>B1646-C1646</f>
        <v>16875468</v>
      </c>
    </row>
    <row r="1647" spans="1:4" x14ac:dyDescent="0.25">
      <c r="A1647" t="s">
        <v>7171</v>
      </c>
      <c r="B1647">
        <v>52418902</v>
      </c>
      <c r="C1647">
        <v>30000000</v>
      </c>
      <c r="D1647">
        <f>B1647-C1647</f>
        <v>22418902</v>
      </c>
    </row>
    <row r="1648" spans="1:4" x14ac:dyDescent="0.25">
      <c r="A1648" t="s">
        <v>7172</v>
      </c>
      <c r="B1648">
        <v>42057340</v>
      </c>
      <c r="C1648">
        <v>30000000</v>
      </c>
      <c r="D1648">
        <f>B1648-C1648</f>
        <v>12057340</v>
      </c>
    </row>
    <row r="1649" spans="1:4" x14ac:dyDescent="0.25">
      <c r="A1649" t="s">
        <v>7173</v>
      </c>
      <c r="B1649">
        <v>42478175</v>
      </c>
      <c r="C1649">
        <v>25000000</v>
      </c>
      <c r="D1649">
        <f>B1649-C1649</f>
        <v>17478175</v>
      </c>
    </row>
    <row r="1650" spans="1:4" x14ac:dyDescent="0.25">
      <c r="A1650" t="s">
        <v>7174</v>
      </c>
      <c r="B1650">
        <v>41407470</v>
      </c>
      <c r="C1650">
        <v>30000000</v>
      </c>
      <c r="D1650">
        <f>B1650-C1650</f>
        <v>11407470</v>
      </c>
    </row>
    <row r="1651" spans="1:4" x14ac:dyDescent="0.25">
      <c r="A1651" t="s">
        <v>7175</v>
      </c>
      <c r="B1651">
        <v>42385520</v>
      </c>
      <c r="C1651">
        <v>30000000</v>
      </c>
      <c r="D1651">
        <f>B1651-C1651</f>
        <v>12385520</v>
      </c>
    </row>
    <row r="1652" spans="1:4" x14ac:dyDescent="0.25">
      <c r="A1652" t="s">
        <v>7176</v>
      </c>
      <c r="B1652">
        <v>40118420</v>
      </c>
      <c r="C1652">
        <v>30000000</v>
      </c>
      <c r="D1652">
        <f>B1652-C1652</f>
        <v>10118420</v>
      </c>
    </row>
    <row r="1653" spans="1:4" x14ac:dyDescent="0.25">
      <c r="A1653" t="s">
        <v>7177</v>
      </c>
      <c r="B1653">
        <v>40137776</v>
      </c>
      <c r="C1653">
        <v>38000000</v>
      </c>
      <c r="D1653">
        <f>B1653-C1653</f>
        <v>2137776</v>
      </c>
    </row>
    <row r="1654" spans="1:4" x14ac:dyDescent="0.25">
      <c r="A1654" t="s">
        <v>7178</v>
      </c>
      <c r="B1654">
        <v>39568996</v>
      </c>
      <c r="C1654">
        <v>32000000</v>
      </c>
      <c r="D1654">
        <f>B1654-C1654</f>
        <v>7568996</v>
      </c>
    </row>
    <row r="1655" spans="1:4" x14ac:dyDescent="0.25">
      <c r="A1655" t="s">
        <v>7179</v>
      </c>
      <c r="B1655">
        <v>42043633</v>
      </c>
      <c r="C1655">
        <v>30000000</v>
      </c>
      <c r="D1655">
        <f>B1655-C1655</f>
        <v>12043633</v>
      </c>
    </row>
    <row r="1656" spans="1:4" x14ac:dyDescent="0.25">
      <c r="A1656" t="s">
        <v>7180</v>
      </c>
      <c r="B1656">
        <v>38232624</v>
      </c>
      <c r="C1656">
        <v>30000000</v>
      </c>
      <c r="D1656">
        <f>B1656-C1656</f>
        <v>8232624</v>
      </c>
    </row>
    <row r="1657" spans="1:4" x14ac:dyDescent="0.25">
      <c r="A1657" t="s">
        <v>7181</v>
      </c>
      <c r="B1657">
        <v>38413606</v>
      </c>
      <c r="C1657">
        <v>30000000</v>
      </c>
      <c r="D1657">
        <f>B1657-C1657</f>
        <v>8413606</v>
      </c>
    </row>
    <row r="1658" spans="1:4" x14ac:dyDescent="0.25">
      <c r="A1658" t="s">
        <v>7182</v>
      </c>
      <c r="B1658">
        <v>38122105</v>
      </c>
      <c r="C1658">
        <v>27000000</v>
      </c>
      <c r="D1658">
        <f>B1658-C1658</f>
        <v>11122105</v>
      </c>
    </row>
    <row r="1659" spans="1:4" x14ac:dyDescent="0.25">
      <c r="A1659" t="s">
        <v>7183</v>
      </c>
      <c r="B1659">
        <v>38747385</v>
      </c>
      <c r="C1659">
        <v>25000000</v>
      </c>
      <c r="D1659">
        <f>B1659-C1659</f>
        <v>13747385</v>
      </c>
    </row>
    <row r="1660" spans="1:4" x14ac:dyDescent="0.25">
      <c r="A1660" t="s">
        <v>7184</v>
      </c>
      <c r="B1660">
        <v>40247512</v>
      </c>
      <c r="C1660">
        <v>30000000</v>
      </c>
      <c r="D1660">
        <f>B1660-C1660</f>
        <v>10247512</v>
      </c>
    </row>
    <row r="1661" spans="1:4" x14ac:dyDescent="0.25">
      <c r="A1661" t="s">
        <v>7185</v>
      </c>
      <c r="D1661">
        <f>B1661-C1661</f>
        <v>0</v>
      </c>
    </row>
    <row r="1662" spans="1:4" x14ac:dyDescent="0.25">
      <c r="A1662" t="s">
        <v>7186</v>
      </c>
      <c r="B1662">
        <v>35927406</v>
      </c>
      <c r="C1662">
        <v>30000000</v>
      </c>
      <c r="D1662">
        <f>B1662-C1662</f>
        <v>5927406</v>
      </c>
    </row>
    <row r="1663" spans="1:4" x14ac:dyDescent="0.25">
      <c r="A1663" t="s">
        <v>7187</v>
      </c>
      <c r="B1663">
        <v>35565975</v>
      </c>
      <c r="C1663">
        <v>30000000</v>
      </c>
      <c r="D1663">
        <f>B1663-C1663</f>
        <v>5565975</v>
      </c>
    </row>
    <row r="1664" spans="1:4" x14ac:dyDescent="0.25">
      <c r="A1664" t="s">
        <v>7188</v>
      </c>
      <c r="B1664">
        <v>35266619</v>
      </c>
      <c r="C1664">
        <v>30000000</v>
      </c>
      <c r="D1664">
        <f>B1664-C1664</f>
        <v>5266619</v>
      </c>
    </row>
    <row r="1665" spans="1:4" x14ac:dyDescent="0.25">
      <c r="A1665" t="s">
        <v>7189</v>
      </c>
      <c r="B1665">
        <v>34703228</v>
      </c>
      <c r="C1665">
        <v>30000000</v>
      </c>
      <c r="D1665">
        <f>B1665-C1665</f>
        <v>4703228</v>
      </c>
    </row>
    <row r="1666" spans="1:4" x14ac:dyDescent="0.25">
      <c r="A1666" t="s">
        <v>7190</v>
      </c>
      <c r="D1666">
        <f>B1666-C1666</f>
        <v>0</v>
      </c>
    </row>
    <row r="1667" spans="1:4" x14ac:dyDescent="0.25">
      <c r="A1667" t="s">
        <v>7191</v>
      </c>
      <c r="B1667">
        <v>38432823</v>
      </c>
      <c r="C1667">
        <v>30000000</v>
      </c>
      <c r="D1667">
        <f>B1667-C1667</f>
        <v>8432823</v>
      </c>
    </row>
    <row r="1668" spans="1:4" x14ac:dyDescent="0.25">
      <c r="A1668" t="s">
        <v>7192</v>
      </c>
      <c r="B1668">
        <v>32095318</v>
      </c>
      <c r="C1668">
        <v>45000000</v>
      </c>
      <c r="D1668">
        <f>B1668-C1668</f>
        <v>-12904682</v>
      </c>
    </row>
    <row r="1669" spans="1:4" x14ac:dyDescent="0.25">
      <c r="A1669" t="s">
        <v>7193</v>
      </c>
      <c r="B1669">
        <v>31743332</v>
      </c>
      <c r="C1669">
        <v>30000000</v>
      </c>
      <c r="D1669">
        <f>B1669-C1669</f>
        <v>1743332</v>
      </c>
    </row>
    <row r="1670" spans="1:4" x14ac:dyDescent="0.25">
      <c r="A1670" t="s">
        <v>7194</v>
      </c>
      <c r="B1670">
        <v>32154410</v>
      </c>
      <c r="C1670">
        <v>30000000</v>
      </c>
      <c r="D1670">
        <f>B1670-C1670</f>
        <v>2154410</v>
      </c>
    </row>
    <row r="1671" spans="1:4" x14ac:dyDescent="0.25">
      <c r="A1671" t="s">
        <v>7195</v>
      </c>
      <c r="B1671">
        <v>28165882</v>
      </c>
      <c r="D1671">
        <f>B1671-C1671</f>
        <v>28165882</v>
      </c>
    </row>
    <row r="1672" spans="1:4" x14ac:dyDescent="0.25">
      <c r="A1672" t="s">
        <v>7196</v>
      </c>
      <c r="B1672">
        <v>26687172</v>
      </c>
      <c r="C1672">
        <v>30000000</v>
      </c>
      <c r="D1672">
        <f>B1672-C1672</f>
        <v>-3312828</v>
      </c>
    </row>
    <row r="1673" spans="1:4" x14ac:dyDescent="0.25">
      <c r="A1673" t="s">
        <v>7197</v>
      </c>
      <c r="B1673">
        <v>26096584</v>
      </c>
      <c r="C1673">
        <v>19000000</v>
      </c>
      <c r="D1673">
        <f>B1673-C1673</f>
        <v>7096584</v>
      </c>
    </row>
    <row r="1674" spans="1:4" x14ac:dyDescent="0.25">
      <c r="A1674" t="s">
        <v>7198</v>
      </c>
      <c r="B1674">
        <v>26525834</v>
      </c>
      <c r="C1674">
        <v>30000000</v>
      </c>
      <c r="D1674">
        <f>B1674-C1674</f>
        <v>-3474166</v>
      </c>
    </row>
    <row r="1675" spans="1:4" x14ac:dyDescent="0.25">
      <c r="A1675" t="s">
        <v>7199</v>
      </c>
      <c r="B1675">
        <v>30513940</v>
      </c>
      <c r="C1675">
        <v>30000000</v>
      </c>
      <c r="D1675">
        <f>B1675-C1675</f>
        <v>513940</v>
      </c>
    </row>
    <row r="1676" spans="1:4" x14ac:dyDescent="0.25">
      <c r="A1676" t="s">
        <v>7200</v>
      </c>
      <c r="B1676">
        <v>23209440</v>
      </c>
      <c r="C1676">
        <v>30000000</v>
      </c>
      <c r="D1676">
        <f>B1676-C1676</f>
        <v>-6790560</v>
      </c>
    </row>
    <row r="1677" spans="1:4" x14ac:dyDescent="0.25">
      <c r="A1677" t="s">
        <v>7201</v>
      </c>
      <c r="B1677">
        <v>24048000</v>
      </c>
      <c r="C1677">
        <v>30000000</v>
      </c>
      <c r="D1677">
        <f>B1677-C1677</f>
        <v>-5952000</v>
      </c>
    </row>
    <row r="1678" spans="1:4" x14ac:dyDescent="0.25">
      <c r="A1678" t="s">
        <v>7202</v>
      </c>
      <c r="B1678">
        <v>22526144</v>
      </c>
      <c r="C1678">
        <v>30000000</v>
      </c>
      <c r="D1678">
        <f>B1678-C1678</f>
        <v>-7473856</v>
      </c>
    </row>
    <row r="1679" spans="1:4" x14ac:dyDescent="0.25">
      <c r="A1679" t="s">
        <v>7203</v>
      </c>
      <c r="B1679">
        <v>30523568</v>
      </c>
      <c r="C1679">
        <v>30000000</v>
      </c>
      <c r="D1679">
        <f>B1679-C1679</f>
        <v>523568</v>
      </c>
    </row>
    <row r="1680" spans="1:4" x14ac:dyDescent="0.25">
      <c r="A1680" t="s">
        <v>7204</v>
      </c>
      <c r="B1680">
        <v>23070045</v>
      </c>
      <c r="C1680">
        <v>30000000</v>
      </c>
      <c r="D1680">
        <f>B1680-C1680</f>
        <v>-6929955</v>
      </c>
    </row>
    <row r="1681" spans="1:4" x14ac:dyDescent="0.25">
      <c r="A1681" t="s">
        <v>7205</v>
      </c>
      <c r="B1681">
        <v>20422207</v>
      </c>
      <c r="C1681">
        <v>35000000</v>
      </c>
      <c r="D1681">
        <f>B1681-C1681</f>
        <v>-14577793</v>
      </c>
    </row>
    <row r="1682" spans="1:4" x14ac:dyDescent="0.25">
      <c r="A1682" t="s">
        <v>7206</v>
      </c>
      <c r="B1682">
        <v>28644770</v>
      </c>
      <c r="C1682">
        <v>30000000</v>
      </c>
      <c r="D1682">
        <f>B1682-C1682</f>
        <v>-1355230</v>
      </c>
    </row>
    <row r="1683" spans="1:4" x14ac:dyDescent="0.25">
      <c r="A1683" t="s">
        <v>7207</v>
      </c>
      <c r="B1683">
        <v>21800302</v>
      </c>
      <c r="C1683">
        <v>30000000</v>
      </c>
      <c r="D1683">
        <f>B1683-C1683</f>
        <v>-8199698</v>
      </c>
    </row>
    <row r="1684" spans="1:4" x14ac:dyDescent="0.25">
      <c r="A1684" t="s">
        <v>7208</v>
      </c>
      <c r="B1684">
        <v>21129348</v>
      </c>
      <c r="C1684">
        <v>35000000</v>
      </c>
      <c r="D1684">
        <f>B1684-C1684</f>
        <v>-13870652</v>
      </c>
    </row>
    <row r="1685" spans="1:4" x14ac:dyDescent="0.25">
      <c r="A1685" t="s">
        <v>7209</v>
      </c>
      <c r="B1685">
        <v>18500966</v>
      </c>
      <c r="C1685">
        <v>30000000</v>
      </c>
      <c r="D1685">
        <f>B1685-C1685</f>
        <v>-11499034</v>
      </c>
    </row>
    <row r="1686" spans="1:4" x14ac:dyDescent="0.25">
      <c r="A1686" t="s">
        <v>7210</v>
      </c>
      <c r="B1686">
        <v>19976073</v>
      </c>
      <c r="C1686">
        <v>20000000</v>
      </c>
      <c r="D1686">
        <f>B1686-C1686</f>
        <v>-23927</v>
      </c>
    </row>
    <row r="1687" spans="1:4" x14ac:dyDescent="0.25">
      <c r="A1687" t="s">
        <v>7211</v>
      </c>
      <c r="B1687">
        <v>18967571</v>
      </c>
      <c r="C1687">
        <v>30000000</v>
      </c>
      <c r="D1687">
        <f>B1687-C1687</f>
        <v>-11032429</v>
      </c>
    </row>
    <row r="1688" spans="1:4" x14ac:dyDescent="0.25">
      <c r="A1688" t="s">
        <v>7212</v>
      </c>
      <c r="B1688">
        <v>17100000</v>
      </c>
      <c r="C1688">
        <v>25000000</v>
      </c>
      <c r="D1688">
        <f>B1688-C1688</f>
        <v>-7900000</v>
      </c>
    </row>
    <row r="1689" spans="1:4" x14ac:dyDescent="0.25">
      <c r="A1689" t="s">
        <v>7213</v>
      </c>
      <c r="B1689">
        <v>17266505</v>
      </c>
      <c r="C1689">
        <v>30000000</v>
      </c>
      <c r="D1689">
        <f>B1689-C1689</f>
        <v>-12733495</v>
      </c>
    </row>
    <row r="1690" spans="1:4" x14ac:dyDescent="0.25">
      <c r="A1690" t="s">
        <v>7214</v>
      </c>
      <c r="B1690">
        <v>32357532</v>
      </c>
      <c r="C1690">
        <v>30000000</v>
      </c>
      <c r="D1690">
        <f>B1690-C1690</f>
        <v>2357532</v>
      </c>
    </row>
    <row r="1691" spans="1:4" x14ac:dyDescent="0.25">
      <c r="A1691" t="s">
        <v>7215</v>
      </c>
      <c r="B1691">
        <v>16930884</v>
      </c>
      <c r="C1691">
        <v>30000000</v>
      </c>
      <c r="D1691">
        <f>B1691-C1691</f>
        <v>-13069116</v>
      </c>
    </row>
    <row r="1692" spans="1:4" x14ac:dyDescent="0.25">
      <c r="A1692" t="s">
        <v>7216</v>
      </c>
      <c r="B1692">
        <v>18324242</v>
      </c>
      <c r="C1692">
        <v>35000000</v>
      </c>
      <c r="D1692">
        <f>B1692-C1692</f>
        <v>-16675758</v>
      </c>
    </row>
    <row r="1693" spans="1:4" x14ac:dyDescent="0.25">
      <c r="A1693" t="s">
        <v>7217</v>
      </c>
      <c r="B1693">
        <v>16323969</v>
      </c>
      <c r="C1693">
        <v>40000000</v>
      </c>
      <c r="D1693">
        <f>B1693-C1693</f>
        <v>-23676031</v>
      </c>
    </row>
    <row r="1694" spans="1:4" x14ac:dyDescent="0.25">
      <c r="A1694" t="s">
        <v>7218</v>
      </c>
      <c r="B1694">
        <v>16999046</v>
      </c>
      <c r="C1694">
        <v>26000000</v>
      </c>
      <c r="D1694">
        <f>B1694-C1694</f>
        <v>-9000954</v>
      </c>
    </row>
    <row r="1695" spans="1:4" x14ac:dyDescent="0.25">
      <c r="A1695" t="s">
        <v>7219</v>
      </c>
      <c r="B1695">
        <v>16295774</v>
      </c>
      <c r="C1695">
        <v>35000000</v>
      </c>
      <c r="D1695">
        <f>B1695-C1695</f>
        <v>-18704226</v>
      </c>
    </row>
    <row r="1696" spans="1:4" x14ac:dyDescent="0.25">
      <c r="A1696" t="s">
        <v>7220</v>
      </c>
      <c r="B1696">
        <v>15709385</v>
      </c>
      <c r="C1696">
        <v>30000000</v>
      </c>
      <c r="D1696">
        <f>B1696-C1696</f>
        <v>-14290615</v>
      </c>
    </row>
    <row r="1697" spans="1:4" x14ac:dyDescent="0.25">
      <c r="A1697" t="s">
        <v>7221</v>
      </c>
      <c r="B1697">
        <v>14888028</v>
      </c>
      <c r="C1697">
        <v>30000000</v>
      </c>
      <c r="D1697">
        <f>B1697-C1697</f>
        <v>-15111972</v>
      </c>
    </row>
    <row r="1698" spans="1:4" x14ac:dyDescent="0.25">
      <c r="A1698" t="s">
        <v>7222</v>
      </c>
      <c r="B1698">
        <v>14208384</v>
      </c>
      <c r="C1698">
        <v>30000000</v>
      </c>
      <c r="D1698">
        <f>B1698-C1698</f>
        <v>-15791616</v>
      </c>
    </row>
    <row r="1699" spans="1:4" x14ac:dyDescent="0.25">
      <c r="A1699" t="s">
        <v>7223</v>
      </c>
      <c r="B1699">
        <v>12831121</v>
      </c>
      <c r="C1699">
        <v>30000000</v>
      </c>
      <c r="D1699">
        <f>B1699-C1699</f>
        <v>-17168879</v>
      </c>
    </row>
    <row r="1700" spans="1:4" x14ac:dyDescent="0.25">
      <c r="A1700" t="s">
        <v>7224</v>
      </c>
      <c r="B1700">
        <v>18298649</v>
      </c>
      <c r="C1700">
        <v>30000000</v>
      </c>
      <c r="D1700">
        <f>B1700-C1700</f>
        <v>-11701351</v>
      </c>
    </row>
    <row r="1701" spans="1:4" x14ac:dyDescent="0.25">
      <c r="A1701" t="s">
        <v>7225</v>
      </c>
      <c r="B1701">
        <v>12712093</v>
      </c>
      <c r="C1701">
        <v>30000000</v>
      </c>
      <c r="D1701">
        <f>B1701-C1701</f>
        <v>-17287907</v>
      </c>
    </row>
    <row r="1702" spans="1:4" x14ac:dyDescent="0.25">
      <c r="A1702" t="s">
        <v>7226</v>
      </c>
      <c r="B1702">
        <v>11576087</v>
      </c>
      <c r="C1702">
        <v>30000000</v>
      </c>
      <c r="D1702">
        <f>B1702-C1702</f>
        <v>-18423913</v>
      </c>
    </row>
    <row r="1703" spans="1:4" x14ac:dyDescent="0.25">
      <c r="A1703" t="s">
        <v>7227</v>
      </c>
      <c r="B1703">
        <v>11900000</v>
      </c>
      <c r="C1703">
        <v>30000000</v>
      </c>
      <c r="D1703">
        <f>B1703-C1703</f>
        <v>-18100000</v>
      </c>
    </row>
    <row r="1704" spans="1:4" x14ac:dyDescent="0.25">
      <c r="A1704" t="s">
        <v>7228</v>
      </c>
      <c r="B1704">
        <v>9353573</v>
      </c>
      <c r="C1704">
        <v>45000000</v>
      </c>
      <c r="D1704">
        <f>B1704-C1704</f>
        <v>-35646427</v>
      </c>
    </row>
    <row r="1705" spans="1:4" x14ac:dyDescent="0.25">
      <c r="A1705" t="s">
        <v>7229</v>
      </c>
      <c r="B1705">
        <v>12026670</v>
      </c>
      <c r="C1705">
        <v>45000000</v>
      </c>
      <c r="D1705">
        <f>B1705-C1705</f>
        <v>-32973330</v>
      </c>
    </row>
    <row r="1706" spans="1:4" x14ac:dyDescent="0.25">
      <c r="A1706" t="s">
        <v>7230</v>
      </c>
      <c r="B1706">
        <v>14334645</v>
      </c>
      <c r="C1706">
        <v>25000000</v>
      </c>
      <c r="D1706">
        <f>B1706-C1706</f>
        <v>-10665355</v>
      </c>
    </row>
    <row r="1707" spans="1:4" x14ac:dyDescent="0.25">
      <c r="A1707" t="s">
        <v>7231</v>
      </c>
      <c r="B1707">
        <v>12189514</v>
      </c>
      <c r="C1707">
        <v>23000000</v>
      </c>
      <c r="D1707">
        <f>B1707-C1707</f>
        <v>-10810486</v>
      </c>
    </row>
    <row r="1708" spans="1:4" x14ac:dyDescent="0.25">
      <c r="A1708" t="s">
        <v>7232</v>
      </c>
      <c r="B1708">
        <v>10134754</v>
      </c>
      <c r="C1708">
        <v>30000000</v>
      </c>
      <c r="D1708">
        <f>B1708-C1708</f>
        <v>-19865246</v>
      </c>
    </row>
    <row r="1709" spans="1:4" x14ac:dyDescent="0.25">
      <c r="A1709" t="s">
        <v>7233</v>
      </c>
      <c r="B1709">
        <v>8535575</v>
      </c>
      <c r="C1709">
        <v>30000000</v>
      </c>
      <c r="D1709">
        <f>B1709-C1709</f>
        <v>-21464425</v>
      </c>
    </row>
    <row r="1710" spans="1:4" x14ac:dyDescent="0.25">
      <c r="A1710" t="s">
        <v>7234</v>
      </c>
      <c r="B1710">
        <v>7689458</v>
      </c>
      <c r="C1710">
        <v>40000000</v>
      </c>
      <c r="D1710">
        <f>B1710-C1710</f>
        <v>-32310542</v>
      </c>
    </row>
    <row r="1711" spans="1:4" x14ac:dyDescent="0.25">
      <c r="A1711" t="s">
        <v>7235</v>
      </c>
      <c r="B1711">
        <v>7501404</v>
      </c>
      <c r="D1711">
        <f>B1711-C1711</f>
        <v>7501404</v>
      </c>
    </row>
    <row r="1712" spans="1:4" x14ac:dyDescent="0.25">
      <c r="A1712" t="s">
        <v>7236</v>
      </c>
      <c r="D1712">
        <f>B1712-C1712</f>
        <v>0</v>
      </c>
    </row>
    <row r="1713" spans="1:4" x14ac:dyDescent="0.25">
      <c r="A1713" t="s">
        <v>7237</v>
      </c>
      <c r="B1713">
        <v>19316646</v>
      </c>
      <c r="C1713">
        <v>30000000</v>
      </c>
      <c r="D1713">
        <f>B1713-C1713</f>
        <v>-10683354</v>
      </c>
    </row>
    <row r="1714" spans="1:4" x14ac:dyDescent="0.25">
      <c r="A1714" t="s">
        <v>7238</v>
      </c>
      <c r="B1714">
        <v>10965209</v>
      </c>
      <c r="C1714">
        <v>30000000</v>
      </c>
      <c r="D1714">
        <f>B1714-C1714</f>
        <v>-19034791</v>
      </c>
    </row>
    <row r="1715" spans="1:4" x14ac:dyDescent="0.25">
      <c r="A1715" t="s">
        <v>7239</v>
      </c>
      <c r="B1715">
        <v>26830000</v>
      </c>
      <c r="C1715">
        <v>18000000</v>
      </c>
      <c r="D1715">
        <f>B1715-C1715</f>
        <v>8830000</v>
      </c>
    </row>
    <row r="1716" spans="1:4" x14ac:dyDescent="0.25">
      <c r="A1716" t="s">
        <v>7240</v>
      </c>
      <c r="B1716">
        <v>5300000</v>
      </c>
      <c r="C1716">
        <v>30000000</v>
      </c>
      <c r="D1716">
        <f>B1716-C1716</f>
        <v>-24700000</v>
      </c>
    </row>
    <row r="1717" spans="1:4" x14ac:dyDescent="0.25">
      <c r="A1717" t="s">
        <v>7241</v>
      </c>
      <c r="B1717">
        <v>10880926</v>
      </c>
      <c r="C1717">
        <v>30000000</v>
      </c>
      <c r="D1717">
        <f>B1717-C1717</f>
        <v>-19119074</v>
      </c>
    </row>
    <row r="1718" spans="1:4" x14ac:dyDescent="0.25">
      <c r="A1718" t="s">
        <v>7242</v>
      </c>
      <c r="B1718">
        <v>3752725</v>
      </c>
      <c r="C1718">
        <v>18000000</v>
      </c>
      <c r="D1718">
        <f>B1718-C1718</f>
        <v>-14247275</v>
      </c>
    </row>
    <row r="1719" spans="1:4" x14ac:dyDescent="0.25">
      <c r="A1719" t="s">
        <v>7243</v>
      </c>
      <c r="B1719">
        <v>3517797</v>
      </c>
      <c r="C1719">
        <v>25000000</v>
      </c>
      <c r="D1719">
        <f>B1719-C1719</f>
        <v>-21482203</v>
      </c>
    </row>
    <row r="1720" spans="1:4" x14ac:dyDescent="0.25">
      <c r="A1720" t="s">
        <v>7244</v>
      </c>
      <c r="B1720">
        <v>3101301</v>
      </c>
      <c r="D1720">
        <f>B1720-C1720</f>
        <v>3101301</v>
      </c>
    </row>
    <row r="1721" spans="1:4" x14ac:dyDescent="0.25">
      <c r="A1721" t="s">
        <v>7245</v>
      </c>
      <c r="B1721">
        <v>2975649</v>
      </c>
      <c r="C1721">
        <v>30000000</v>
      </c>
      <c r="D1721">
        <f>B1721-C1721</f>
        <v>-27024351</v>
      </c>
    </row>
    <row r="1722" spans="1:4" x14ac:dyDescent="0.25">
      <c r="A1722" t="s">
        <v>7246</v>
      </c>
      <c r="B1722">
        <v>668171</v>
      </c>
      <c r="C1722">
        <v>60000000</v>
      </c>
      <c r="D1722">
        <f>B1722-C1722</f>
        <v>-59331829</v>
      </c>
    </row>
    <row r="1723" spans="1:4" x14ac:dyDescent="0.25">
      <c r="A1723" t="s">
        <v>7247</v>
      </c>
      <c r="B1723">
        <v>480314</v>
      </c>
      <c r="C1723">
        <v>21000000</v>
      </c>
      <c r="D1723">
        <f>B1723-C1723</f>
        <v>-20519686</v>
      </c>
    </row>
    <row r="1724" spans="1:4" x14ac:dyDescent="0.25">
      <c r="A1724" t="s">
        <v>7248</v>
      </c>
      <c r="B1724">
        <v>3904982</v>
      </c>
      <c r="C1724">
        <v>30000000</v>
      </c>
      <c r="D1724">
        <f>B1724-C1724</f>
        <v>-26095018</v>
      </c>
    </row>
    <row r="1725" spans="1:4" x14ac:dyDescent="0.25">
      <c r="A1725" t="s">
        <v>7249</v>
      </c>
      <c r="B1725">
        <v>127437</v>
      </c>
      <c r="C1725">
        <v>18000000</v>
      </c>
      <c r="D1725">
        <f>B1725-C1725</f>
        <v>-17872563</v>
      </c>
    </row>
    <row r="1726" spans="1:4" x14ac:dyDescent="0.25">
      <c r="A1726" t="s">
        <v>7250</v>
      </c>
      <c r="D1726">
        <f>B1726-C1726</f>
        <v>0</v>
      </c>
    </row>
    <row r="1727" spans="1:4" x14ac:dyDescent="0.25">
      <c r="A1727" t="s">
        <v>7251</v>
      </c>
      <c r="C1727">
        <v>30000000</v>
      </c>
      <c r="D1727">
        <f>B1727-C1727</f>
        <v>-30000000</v>
      </c>
    </row>
    <row r="1728" spans="1:4" x14ac:dyDescent="0.25">
      <c r="A1728" t="s">
        <v>7252</v>
      </c>
      <c r="B1728">
        <v>537580</v>
      </c>
      <c r="C1728">
        <v>30000000</v>
      </c>
      <c r="D1728">
        <f>B1728-C1728</f>
        <v>-29462420</v>
      </c>
    </row>
    <row r="1729" spans="1:4" x14ac:dyDescent="0.25">
      <c r="A1729" t="s">
        <v>7253</v>
      </c>
      <c r="D1729">
        <f>B1729-C1729</f>
        <v>0</v>
      </c>
    </row>
    <row r="1730" spans="1:4" x14ac:dyDescent="0.25">
      <c r="A1730" t="s">
        <v>7254</v>
      </c>
      <c r="C1730">
        <v>30000000</v>
      </c>
      <c r="D1730">
        <f>B1730-C1730</f>
        <v>-30000000</v>
      </c>
    </row>
    <row r="1731" spans="1:4" x14ac:dyDescent="0.25">
      <c r="A1731" t="s">
        <v>7255</v>
      </c>
      <c r="C1731">
        <v>24000000</v>
      </c>
      <c r="D1731">
        <f>B1731-C1731</f>
        <v>-24000000</v>
      </c>
    </row>
    <row r="1732" spans="1:4" x14ac:dyDescent="0.25">
      <c r="A1732" t="s">
        <v>7256</v>
      </c>
      <c r="C1732">
        <v>30000000</v>
      </c>
      <c r="D1732">
        <f>B1732-C1732</f>
        <v>-30000000</v>
      </c>
    </row>
    <row r="1733" spans="1:4" x14ac:dyDescent="0.25">
      <c r="A1733" t="s">
        <v>7257</v>
      </c>
      <c r="C1733">
        <v>30000000</v>
      </c>
      <c r="D1733">
        <f>B1733-C1733</f>
        <v>-30000000</v>
      </c>
    </row>
    <row r="1734" spans="1:4" x14ac:dyDescent="0.25">
      <c r="A1734" t="s">
        <v>7258</v>
      </c>
      <c r="C1734">
        <v>30000000</v>
      </c>
      <c r="D1734">
        <f>B1734-C1734</f>
        <v>-30000000</v>
      </c>
    </row>
    <row r="1735" spans="1:4" x14ac:dyDescent="0.25">
      <c r="A1735" t="s">
        <v>7259</v>
      </c>
      <c r="C1735">
        <v>19000000</v>
      </c>
      <c r="D1735">
        <f>B1735-C1735</f>
        <v>-19000000</v>
      </c>
    </row>
    <row r="1736" spans="1:4" x14ac:dyDescent="0.25">
      <c r="A1736" t="s">
        <v>7260</v>
      </c>
      <c r="B1736">
        <v>183436380</v>
      </c>
      <c r="C1736">
        <v>29000000</v>
      </c>
      <c r="D1736">
        <f>B1736-C1736</f>
        <v>154436380</v>
      </c>
    </row>
    <row r="1737" spans="1:4" x14ac:dyDescent="0.25">
      <c r="A1737" t="s">
        <v>7261</v>
      </c>
      <c r="B1737">
        <v>119518352</v>
      </c>
      <c r="C1737">
        <v>28000000</v>
      </c>
      <c r="D1737">
        <f>B1737-C1737</f>
        <v>91518352</v>
      </c>
    </row>
    <row r="1738" spans="1:4" x14ac:dyDescent="0.25">
      <c r="A1738" t="s">
        <v>7262</v>
      </c>
      <c r="D1738">
        <f>B1738-C1738</f>
        <v>0</v>
      </c>
    </row>
    <row r="1739" spans="1:4" x14ac:dyDescent="0.25">
      <c r="A1739" t="s">
        <v>7263</v>
      </c>
      <c r="B1739">
        <v>37036404</v>
      </c>
      <c r="C1739">
        <v>30000000</v>
      </c>
      <c r="D1739">
        <f>B1739-C1739</f>
        <v>7036404</v>
      </c>
    </row>
    <row r="1740" spans="1:4" x14ac:dyDescent="0.25">
      <c r="A1740" t="s">
        <v>7264</v>
      </c>
      <c r="B1740">
        <v>22359293</v>
      </c>
      <c r="C1740">
        <v>29000000</v>
      </c>
      <c r="D1740">
        <f>B1740-C1740</f>
        <v>-6640707</v>
      </c>
    </row>
    <row r="1741" spans="1:4" x14ac:dyDescent="0.25">
      <c r="A1741" t="s">
        <v>7265</v>
      </c>
      <c r="B1741">
        <v>18593156</v>
      </c>
      <c r="C1741">
        <v>35000000</v>
      </c>
      <c r="D1741">
        <f>B1741-C1741</f>
        <v>-16406844</v>
      </c>
    </row>
    <row r="1742" spans="1:4" x14ac:dyDescent="0.25">
      <c r="A1742" t="s">
        <v>7266</v>
      </c>
      <c r="C1742">
        <v>29000000</v>
      </c>
      <c r="D1742">
        <f>B1742-C1742</f>
        <v>-29000000</v>
      </c>
    </row>
    <row r="1743" spans="1:4" x14ac:dyDescent="0.25">
      <c r="A1743" t="s">
        <v>7267</v>
      </c>
      <c r="B1743">
        <v>16930185</v>
      </c>
      <c r="C1743">
        <v>29000000</v>
      </c>
      <c r="D1743">
        <f>B1743-C1743</f>
        <v>-12069815</v>
      </c>
    </row>
    <row r="1744" spans="1:4" x14ac:dyDescent="0.25">
      <c r="A1744" t="s">
        <v>7268</v>
      </c>
      <c r="B1744">
        <v>63034755</v>
      </c>
      <c r="C1744">
        <v>29000000</v>
      </c>
      <c r="D1744">
        <f>B1744-C1744</f>
        <v>34034755</v>
      </c>
    </row>
    <row r="1745" spans="1:4" x14ac:dyDescent="0.25">
      <c r="A1745" t="s">
        <v>7269</v>
      </c>
      <c r="B1745">
        <v>5899797</v>
      </c>
      <c r="C1745">
        <v>29000000</v>
      </c>
      <c r="D1745">
        <f>B1745-C1745</f>
        <v>-23100203</v>
      </c>
    </row>
    <row r="1746" spans="1:4" x14ac:dyDescent="0.25">
      <c r="A1746" t="s">
        <v>7270</v>
      </c>
      <c r="B1746">
        <v>4554569</v>
      </c>
      <c r="C1746">
        <v>28000000</v>
      </c>
      <c r="D1746">
        <f>B1746-C1746</f>
        <v>-23445431</v>
      </c>
    </row>
    <row r="1747" spans="1:4" x14ac:dyDescent="0.25">
      <c r="A1747" t="s">
        <v>7271</v>
      </c>
      <c r="B1747">
        <v>17016190</v>
      </c>
      <c r="C1747">
        <v>12000000</v>
      </c>
      <c r="D1747">
        <f>B1747-C1747</f>
        <v>5016190</v>
      </c>
    </row>
    <row r="1748" spans="1:4" x14ac:dyDescent="0.25">
      <c r="A1748" t="s">
        <v>7272</v>
      </c>
      <c r="B1748">
        <v>6301131</v>
      </c>
      <c r="C1748">
        <v>29000000</v>
      </c>
      <c r="D1748">
        <f>B1748-C1748</f>
        <v>-22698869</v>
      </c>
    </row>
    <row r="1749" spans="1:4" x14ac:dyDescent="0.25">
      <c r="A1749" t="s">
        <v>7273</v>
      </c>
      <c r="B1749">
        <v>217350219</v>
      </c>
      <c r="C1749">
        <v>28000000</v>
      </c>
      <c r="D1749">
        <f>B1749-C1749</f>
        <v>189350219</v>
      </c>
    </row>
    <row r="1750" spans="1:4" x14ac:dyDescent="0.25">
      <c r="A1750" t="s">
        <v>7274</v>
      </c>
      <c r="B1750">
        <v>161029270</v>
      </c>
      <c r="C1750">
        <v>28000000</v>
      </c>
      <c r="D1750">
        <f>B1750-C1750</f>
        <v>133029270</v>
      </c>
    </row>
    <row r="1751" spans="1:4" x14ac:dyDescent="0.25">
      <c r="A1751" t="s">
        <v>7275</v>
      </c>
      <c r="B1751">
        <v>179870271</v>
      </c>
      <c r="C1751">
        <v>28000000</v>
      </c>
      <c r="D1751">
        <f>B1751-C1751</f>
        <v>151870271</v>
      </c>
    </row>
    <row r="1752" spans="1:4" x14ac:dyDescent="0.25">
      <c r="A1752" t="s">
        <v>7276</v>
      </c>
      <c r="B1752">
        <v>100491683</v>
      </c>
      <c r="C1752">
        <v>24000000</v>
      </c>
      <c r="D1752">
        <f>B1752-C1752</f>
        <v>76491683</v>
      </c>
    </row>
    <row r="1753" spans="1:4" x14ac:dyDescent="0.25">
      <c r="A1753" t="s">
        <v>7277</v>
      </c>
      <c r="B1753">
        <v>74058698</v>
      </c>
      <c r="C1753">
        <v>60000000</v>
      </c>
      <c r="D1753">
        <f>B1753-C1753</f>
        <v>14058698</v>
      </c>
    </row>
    <row r="1754" spans="1:4" x14ac:dyDescent="0.25">
      <c r="A1754" t="s">
        <v>7278</v>
      </c>
      <c r="C1754">
        <v>29000000</v>
      </c>
      <c r="D1754">
        <f>B1754-C1754</f>
        <v>-29000000</v>
      </c>
    </row>
    <row r="1755" spans="1:4" x14ac:dyDescent="0.25">
      <c r="A1755" t="s">
        <v>7279</v>
      </c>
      <c r="B1755">
        <v>55845943</v>
      </c>
      <c r="C1755">
        <v>29000000</v>
      </c>
      <c r="D1755">
        <f>B1755-C1755</f>
        <v>26845943</v>
      </c>
    </row>
    <row r="1756" spans="1:4" x14ac:dyDescent="0.25">
      <c r="A1756" t="s">
        <v>7280</v>
      </c>
      <c r="B1756">
        <v>81350242</v>
      </c>
      <c r="C1756">
        <v>28000000</v>
      </c>
      <c r="D1756">
        <f>B1756-C1756</f>
        <v>53350242</v>
      </c>
    </row>
    <row r="1757" spans="1:4" x14ac:dyDescent="0.25">
      <c r="A1757" t="s">
        <v>7281</v>
      </c>
      <c r="B1757">
        <v>67266300</v>
      </c>
      <c r="C1757">
        <v>28000000</v>
      </c>
      <c r="D1757">
        <f>B1757-C1757</f>
        <v>39266300</v>
      </c>
    </row>
    <row r="1758" spans="1:4" x14ac:dyDescent="0.25">
      <c r="A1758" t="s">
        <v>7282</v>
      </c>
      <c r="B1758">
        <v>70235322</v>
      </c>
      <c r="C1758">
        <v>28000000</v>
      </c>
      <c r="D1758">
        <f>B1758-C1758</f>
        <v>42235322</v>
      </c>
    </row>
    <row r="1759" spans="1:4" x14ac:dyDescent="0.25">
      <c r="A1759" t="s">
        <v>7283</v>
      </c>
      <c r="B1759">
        <v>7443007</v>
      </c>
      <c r="C1759">
        <v>30000000</v>
      </c>
      <c r="D1759">
        <f>B1759-C1759</f>
        <v>-22556993</v>
      </c>
    </row>
    <row r="1760" spans="1:4" x14ac:dyDescent="0.25">
      <c r="A1760" t="s">
        <v>7284</v>
      </c>
      <c r="B1760">
        <v>64371181</v>
      </c>
      <c r="C1760">
        <v>28000000</v>
      </c>
      <c r="D1760">
        <f>B1760-C1760</f>
        <v>36371181</v>
      </c>
    </row>
    <row r="1761" spans="1:4" x14ac:dyDescent="0.25">
      <c r="A1761" t="s">
        <v>7285</v>
      </c>
      <c r="B1761">
        <v>58885635</v>
      </c>
      <c r="C1761">
        <v>26000000</v>
      </c>
      <c r="D1761">
        <f>B1761-C1761</f>
        <v>32885635</v>
      </c>
    </row>
    <row r="1762" spans="1:4" x14ac:dyDescent="0.25">
      <c r="A1762" t="s">
        <v>7286</v>
      </c>
      <c r="B1762">
        <v>60400856</v>
      </c>
      <c r="C1762">
        <v>35000000</v>
      </c>
      <c r="D1762">
        <f>B1762-C1762</f>
        <v>25400856</v>
      </c>
    </row>
    <row r="1763" spans="1:4" x14ac:dyDescent="0.25">
      <c r="A1763" t="s">
        <v>7287</v>
      </c>
      <c r="C1763">
        <v>30000000</v>
      </c>
      <c r="D1763">
        <f>B1763-C1763</f>
        <v>-30000000</v>
      </c>
    </row>
    <row r="1764" spans="1:4" x14ac:dyDescent="0.25">
      <c r="A1764" t="s">
        <v>7288</v>
      </c>
      <c r="B1764">
        <v>52353636</v>
      </c>
      <c r="C1764">
        <v>21000000</v>
      </c>
      <c r="D1764">
        <f>B1764-C1764</f>
        <v>31353636</v>
      </c>
    </row>
    <row r="1765" spans="1:4" x14ac:dyDescent="0.25">
      <c r="A1765" t="s">
        <v>7289</v>
      </c>
      <c r="B1765">
        <v>51475962</v>
      </c>
      <c r="C1765">
        <v>30000000</v>
      </c>
      <c r="D1765">
        <f>B1765-C1765</f>
        <v>21475962</v>
      </c>
    </row>
    <row r="1766" spans="1:4" x14ac:dyDescent="0.25">
      <c r="A1766" t="s">
        <v>7290</v>
      </c>
      <c r="B1766">
        <v>63910583</v>
      </c>
      <c r="C1766">
        <v>28000000</v>
      </c>
      <c r="D1766">
        <f>B1766-C1766</f>
        <v>35910583</v>
      </c>
    </row>
    <row r="1767" spans="1:4" x14ac:dyDescent="0.25">
      <c r="A1767" t="s">
        <v>7291</v>
      </c>
      <c r="B1767">
        <v>62300000</v>
      </c>
      <c r="C1767">
        <v>28000000</v>
      </c>
      <c r="D1767">
        <f>B1767-C1767</f>
        <v>34300000</v>
      </c>
    </row>
    <row r="1768" spans="1:4" x14ac:dyDescent="0.25">
      <c r="A1768" t="s">
        <v>7292</v>
      </c>
      <c r="B1768">
        <v>49968653</v>
      </c>
      <c r="C1768">
        <v>28000000</v>
      </c>
      <c r="D1768">
        <f>B1768-C1768</f>
        <v>21968653</v>
      </c>
    </row>
    <row r="1769" spans="1:4" x14ac:dyDescent="0.25">
      <c r="A1769" t="s">
        <v>7293</v>
      </c>
      <c r="B1769">
        <v>44450000</v>
      </c>
      <c r="C1769">
        <v>27000000</v>
      </c>
      <c r="D1769">
        <f>B1769-C1769</f>
        <v>17450000</v>
      </c>
    </row>
    <row r="1770" spans="1:4" x14ac:dyDescent="0.25">
      <c r="A1770" t="s">
        <v>7294</v>
      </c>
      <c r="B1770">
        <v>45162741</v>
      </c>
      <c r="C1770">
        <v>28000000</v>
      </c>
      <c r="D1770">
        <f>B1770-C1770</f>
        <v>17162741</v>
      </c>
    </row>
    <row r="1771" spans="1:4" x14ac:dyDescent="0.25">
      <c r="A1771" t="s">
        <v>7295</v>
      </c>
      <c r="B1771">
        <v>71346930</v>
      </c>
      <c r="C1771">
        <v>28000000</v>
      </c>
      <c r="D1771">
        <f>B1771-C1771</f>
        <v>43346930</v>
      </c>
    </row>
    <row r="1772" spans="1:4" x14ac:dyDescent="0.25">
      <c r="A1772" t="s">
        <v>7296</v>
      </c>
      <c r="B1772">
        <v>39514713</v>
      </c>
      <c r="C1772">
        <v>28000000</v>
      </c>
      <c r="D1772">
        <f>B1772-C1772</f>
        <v>11514713</v>
      </c>
    </row>
    <row r="1773" spans="1:4" x14ac:dyDescent="0.25">
      <c r="A1773" t="s">
        <v>7297</v>
      </c>
      <c r="B1773">
        <v>43097652</v>
      </c>
      <c r="C1773">
        <v>28000000</v>
      </c>
      <c r="D1773">
        <f>B1773-C1773</f>
        <v>15097652</v>
      </c>
    </row>
    <row r="1774" spans="1:4" x14ac:dyDescent="0.25">
      <c r="A1774" t="s">
        <v>7298</v>
      </c>
      <c r="B1774">
        <v>48043505</v>
      </c>
      <c r="C1774">
        <v>30000000</v>
      </c>
      <c r="D1774">
        <f>B1774-C1774</f>
        <v>18043505</v>
      </c>
    </row>
    <row r="1775" spans="1:4" x14ac:dyDescent="0.25">
      <c r="A1775" t="s">
        <v>7299</v>
      </c>
      <c r="B1775">
        <v>37053924</v>
      </c>
      <c r="C1775">
        <v>28000000</v>
      </c>
      <c r="D1775">
        <f>B1775-C1775</f>
        <v>9053924</v>
      </c>
    </row>
    <row r="1776" spans="1:4" x14ac:dyDescent="0.25">
      <c r="A1776" t="s">
        <v>7300</v>
      </c>
      <c r="B1776">
        <v>33000377</v>
      </c>
      <c r="C1776">
        <v>28000000</v>
      </c>
      <c r="D1776">
        <f>B1776-C1776</f>
        <v>5000377</v>
      </c>
    </row>
    <row r="1777" spans="1:4" x14ac:dyDescent="0.25">
      <c r="A1777" t="s">
        <v>7301</v>
      </c>
      <c r="B1777">
        <v>66950483</v>
      </c>
      <c r="C1777">
        <v>28000000</v>
      </c>
      <c r="D1777">
        <f>B1777-C1777</f>
        <v>38950483</v>
      </c>
    </row>
    <row r="1778" spans="1:4" x14ac:dyDescent="0.25">
      <c r="A1778" t="s">
        <v>7302</v>
      </c>
      <c r="B1778">
        <v>38372662</v>
      </c>
      <c r="C1778">
        <v>28000000</v>
      </c>
      <c r="D1778">
        <f>B1778-C1778</f>
        <v>10372662</v>
      </c>
    </row>
    <row r="1779" spans="1:4" x14ac:dyDescent="0.25">
      <c r="A1779" t="s">
        <v>7303</v>
      </c>
      <c r="B1779">
        <v>27000000</v>
      </c>
      <c r="C1779">
        <v>28000000</v>
      </c>
      <c r="D1779">
        <f>B1779-C1779</f>
        <v>-1000000</v>
      </c>
    </row>
    <row r="1780" spans="1:4" x14ac:dyDescent="0.25">
      <c r="A1780" t="s">
        <v>7304</v>
      </c>
      <c r="B1780">
        <v>31600000</v>
      </c>
      <c r="C1780">
        <v>28000000</v>
      </c>
      <c r="D1780">
        <f>B1780-C1780</f>
        <v>3600000</v>
      </c>
    </row>
    <row r="1781" spans="1:4" x14ac:dyDescent="0.25">
      <c r="A1781" t="s">
        <v>7305</v>
      </c>
      <c r="B1781">
        <v>30688364</v>
      </c>
      <c r="C1781">
        <v>28000000</v>
      </c>
      <c r="D1781">
        <f>B1781-C1781</f>
        <v>2688364</v>
      </c>
    </row>
    <row r="1782" spans="1:4" x14ac:dyDescent="0.25">
      <c r="A1782" t="s">
        <v>7306</v>
      </c>
      <c r="B1782">
        <v>28563179</v>
      </c>
      <c r="C1782">
        <v>21000000</v>
      </c>
      <c r="D1782">
        <f>B1782-C1782</f>
        <v>7563179</v>
      </c>
    </row>
    <row r="1783" spans="1:4" x14ac:dyDescent="0.25">
      <c r="A1783" t="s">
        <v>7307</v>
      </c>
      <c r="B1783">
        <v>16779636</v>
      </c>
      <c r="C1783">
        <v>28000000</v>
      </c>
      <c r="D1783">
        <f>B1783-C1783</f>
        <v>-11220364</v>
      </c>
    </row>
    <row r="1784" spans="1:4" x14ac:dyDescent="0.25">
      <c r="A1784" t="s">
        <v>7308</v>
      </c>
      <c r="B1784">
        <v>10762178</v>
      </c>
      <c r="C1784">
        <v>160000000</v>
      </c>
      <c r="D1784">
        <f>B1784-C1784</f>
        <v>-149237822</v>
      </c>
    </row>
    <row r="1785" spans="1:4" x14ac:dyDescent="0.25">
      <c r="A1785" t="s">
        <v>7309</v>
      </c>
      <c r="B1785">
        <v>17324744</v>
      </c>
      <c r="C1785">
        <v>28000000</v>
      </c>
      <c r="D1785">
        <f>B1785-C1785</f>
        <v>-10675256</v>
      </c>
    </row>
    <row r="1786" spans="1:4" x14ac:dyDescent="0.25">
      <c r="A1786" t="s">
        <v>7310</v>
      </c>
      <c r="B1786">
        <v>8888143</v>
      </c>
      <c r="C1786">
        <v>28000000</v>
      </c>
      <c r="D1786">
        <f>B1786-C1786</f>
        <v>-19111857</v>
      </c>
    </row>
    <row r="1787" spans="1:4" x14ac:dyDescent="0.25">
      <c r="A1787" t="s">
        <v>7311</v>
      </c>
      <c r="B1787">
        <v>24268828</v>
      </c>
      <c r="C1787">
        <v>28000000</v>
      </c>
      <c r="D1787">
        <f>B1787-C1787</f>
        <v>-3731172</v>
      </c>
    </row>
    <row r="1788" spans="1:4" x14ac:dyDescent="0.25">
      <c r="A1788" t="s">
        <v>7312</v>
      </c>
      <c r="B1788">
        <v>8119205</v>
      </c>
      <c r="C1788">
        <v>28000000</v>
      </c>
      <c r="D1788">
        <f>B1788-C1788</f>
        <v>-19880795</v>
      </c>
    </row>
    <row r="1789" spans="1:4" x14ac:dyDescent="0.25">
      <c r="A1789" t="s">
        <v>7313</v>
      </c>
      <c r="B1789">
        <v>8434601</v>
      </c>
      <c r="C1789">
        <v>28000000</v>
      </c>
      <c r="D1789">
        <f>B1789-C1789</f>
        <v>-19565399</v>
      </c>
    </row>
    <row r="1790" spans="1:4" x14ac:dyDescent="0.25">
      <c r="A1790" t="s">
        <v>7314</v>
      </c>
      <c r="B1790">
        <v>6998324</v>
      </c>
      <c r="C1790">
        <v>28000000</v>
      </c>
      <c r="D1790">
        <f>B1790-C1790</f>
        <v>-21001676</v>
      </c>
    </row>
    <row r="1791" spans="1:4" x14ac:dyDescent="0.25">
      <c r="A1791" t="s">
        <v>7315</v>
      </c>
      <c r="B1791">
        <v>10907291</v>
      </c>
      <c r="C1791">
        <v>28000000</v>
      </c>
      <c r="D1791">
        <f>B1791-C1791</f>
        <v>-17092709</v>
      </c>
    </row>
    <row r="1792" spans="1:4" x14ac:dyDescent="0.25">
      <c r="A1792" t="s">
        <v>7316</v>
      </c>
      <c r="B1792">
        <v>5532301</v>
      </c>
      <c r="C1792">
        <v>28000000</v>
      </c>
      <c r="D1792">
        <f>B1792-C1792</f>
        <v>-22467699</v>
      </c>
    </row>
    <row r="1793" spans="1:4" x14ac:dyDescent="0.25">
      <c r="A1793" t="s">
        <v>7317</v>
      </c>
      <c r="B1793">
        <v>2775593</v>
      </c>
      <c r="C1793">
        <v>27000000</v>
      </c>
      <c r="D1793">
        <f>B1793-C1793</f>
        <v>-24224407</v>
      </c>
    </row>
    <row r="1794" spans="1:4" x14ac:dyDescent="0.25">
      <c r="A1794" t="s">
        <v>7318</v>
      </c>
      <c r="B1794">
        <v>28751715</v>
      </c>
      <c r="C1794">
        <v>28000000</v>
      </c>
      <c r="D1794">
        <f>B1794-C1794</f>
        <v>751715</v>
      </c>
    </row>
    <row r="1795" spans="1:4" x14ac:dyDescent="0.25">
      <c r="A1795" t="s">
        <v>7319</v>
      </c>
      <c r="C1795">
        <v>24000000</v>
      </c>
      <c r="D1795">
        <f>B1795-C1795</f>
        <v>-24000000</v>
      </c>
    </row>
    <row r="1796" spans="1:4" x14ac:dyDescent="0.25">
      <c r="A1796" t="s">
        <v>7320</v>
      </c>
      <c r="B1796">
        <v>20285518</v>
      </c>
      <c r="C1796">
        <v>28000000</v>
      </c>
      <c r="D1796">
        <f>B1796-C1796</f>
        <v>-7714482</v>
      </c>
    </row>
    <row r="1797" spans="1:4" x14ac:dyDescent="0.25">
      <c r="A1797" t="s">
        <v>7321</v>
      </c>
      <c r="B1797">
        <v>67900000</v>
      </c>
      <c r="C1797">
        <v>27500000</v>
      </c>
      <c r="D1797">
        <f>B1797-C1797</f>
        <v>40400000</v>
      </c>
    </row>
    <row r="1798" spans="1:4" x14ac:dyDescent="0.25">
      <c r="A1798" t="s">
        <v>7322</v>
      </c>
      <c r="B1798">
        <v>148734225</v>
      </c>
      <c r="C1798">
        <v>30000000</v>
      </c>
      <c r="D1798">
        <f>B1798-C1798</f>
        <v>118734225</v>
      </c>
    </row>
    <row r="1799" spans="1:4" x14ac:dyDescent="0.25">
      <c r="A1799" t="s">
        <v>7323</v>
      </c>
      <c r="B1799">
        <v>49185998</v>
      </c>
      <c r="C1799">
        <v>30000000</v>
      </c>
      <c r="D1799">
        <f>B1799-C1799</f>
        <v>19185998</v>
      </c>
    </row>
    <row r="1800" spans="1:4" x14ac:dyDescent="0.25">
      <c r="A1800" t="s">
        <v>7324</v>
      </c>
      <c r="B1800">
        <v>42168445</v>
      </c>
      <c r="C1800">
        <v>35000000</v>
      </c>
      <c r="D1800">
        <f>B1800-C1800</f>
        <v>7168445</v>
      </c>
    </row>
    <row r="1801" spans="1:4" x14ac:dyDescent="0.25">
      <c r="A1801" t="s">
        <v>7325</v>
      </c>
      <c r="B1801">
        <v>26400000</v>
      </c>
      <c r="C1801">
        <v>16000000</v>
      </c>
      <c r="D1801">
        <f>B1801-C1801</f>
        <v>10400000</v>
      </c>
    </row>
    <row r="1802" spans="1:4" x14ac:dyDescent="0.25">
      <c r="A1802" t="s">
        <v>7326</v>
      </c>
      <c r="B1802">
        <v>17508670</v>
      </c>
      <c r="C1802">
        <v>15000000</v>
      </c>
      <c r="D1802">
        <f>B1802-C1802</f>
        <v>2508670</v>
      </c>
    </row>
    <row r="1803" spans="1:4" x14ac:dyDescent="0.25">
      <c r="A1803" t="s">
        <v>7327</v>
      </c>
      <c r="B1803">
        <v>9664316</v>
      </c>
      <c r="C1803">
        <v>27500000</v>
      </c>
      <c r="D1803">
        <f>B1803-C1803</f>
        <v>-17835684</v>
      </c>
    </row>
    <row r="1804" spans="1:4" x14ac:dyDescent="0.25">
      <c r="A1804" t="s">
        <v>7328</v>
      </c>
      <c r="D1804">
        <f>B1804-C1804</f>
        <v>0</v>
      </c>
    </row>
    <row r="1805" spans="1:4" x14ac:dyDescent="0.25">
      <c r="A1805" t="s">
        <v>7329</v>
      </c>
      <c r="B1805">
        <v>74888996</v>
      </c>
      <c r="C1805">
        <v>30000000</v>
      </c>
      <c r="D1805">
        <f>B1805-C1805</f>
        <v>44888996</v>
      </c>
    </row>
    <row r="1806" spans="1:4" x14ac:dyDescent="0.25">
      <c r="A1806" t="s">
        <v>7330</v>
      </c>
      <c r="B1806">
        <v>69586544</v>
      </c>
      <c r="C1806">
        <v>27000000</v>
      </c>
      <c r="D1806">
        <f>B1806-C1806</f>
        <v>42586544</v>
      </c>
    </row>
    <row r="1807" spans="1:4" x14ac:dyDescent="0.25">
      <c r="A1807" t="s">
        <v>5621</v>
      </c>
      <c r="B1807">
        <v>362645141</v>
      </c>
      <c r="C1807">
        <v>175000000</v>
      </c>
      <c r="D1807">
        <f>B1807-C1807</f>
        <v>187645141</v>
      </c>
    </row>
    <row r="1808" spans="1:4" x14ac:dyDescent="0.25">
      <c r="A1808" t="s">
        <v>7331</v>
      </c>
      <c r="B1808">
        <v>60491560</v>
      </c>
      <c r="C1808">
        <v>27000000</v>
      </c>
      <c r="D1808">
        <f>B1808-C1808</f>
        <v>33491560</v>
      </c>
    </row>
    <row r="1809" spans="1:4" x14ac:dyDescent="0.25">
      <c r="A1809" t="s">
        <v>7332</v>
      </c>
      <c r="B1809">
        <v>54200000</v>
      </c>
      <c r="C1809">
        <v>27000000</v>
      </c>
      <c r="D1809">
        <f>B1809-C1809</f>
        <v>27200000</v>
      </c>
    </row>
    <row r="1810" spans="1:4" x14ac:dyDescent="0.25">
      <c r="A1810" t="s">
        <v>7333</v>
      </c>
      <c r="B1810">
        <v>44087387</v>
      </c>
      <c r="D1810">
        <f>B1810-C1810</f>
        <v>44087387</v>
      </c>
    </row>
    <row r="1811" spans="1:4" x14ac:dyDescent="0.25">
      <c r="A1811" t="s">
        <v>7334</v>
      </c>
      <c r="B1811">
        <v>30920167</v>
      </c>
      <c r="C1811">
        <v>25000000</v>
      </c>
      <c r="D1811">
        <f>B1811-C1811</f>
        <v>5920167</v>
      </c>
    </row>
    <row r="1812" spans="1:4" x14ac:dyDescent="0.25">
      <c r="A1812" t="s">
        <v>7335</v>
      </c>
      <c r="B1812">
        <v>40566655</v>
      </c>
      <c r="C1812">
        <v>30000000</v>
      </c>
      <c r="D1812">
        <f>B1812-C1812</f>
        <v>10566655</v>
      </c>
    </row>
    <row r="1813" spans="1:4" x14ac:dyDescent="0.25">
      <c r="A1813" t="s">
        <v>7336</v>
      </c>
      <c r="B1813">
        <v>31768374</v>
      </c>
      <c r="C1813">
        <v>27000000</v>
      </c>
      <c r="D1813">
        <f>B1813-C1813</f>
        <v>4768374</v>
      </c>
    </row>
    <row r="1814" spans="1:4" x14ac:dyDescent="0.25">
      <c r="A1814" t="s">
        <v>7337</v>
      </c>
      <c r="B1814">
        <v>22494487</v>
      </c>
      <c r="C1814">
        <v>27000000</v>
      </c>
      <c r="D1814">
        <f>B1814-C1814</f>
        <v>-4505513</v>
      </c>
    </row>
    <row r="1815" spans="1:4" x14ac:dyDescent="0.25">
      <c r="A1815" t="s">
        <v>7338</v>
      </c>
      <c r="B1815">
        <v>21500000</v>
      </c>
      <c r="C1815">
        <v>27000000</v>
      </c>
      <c r="D1815">
        <f>B1815-C1815</f>
        <v>-5500000</v>
      </c>
    </row>
    <row r="1816" spans="1:4" x14ac:dyDescent="0.25">
      <c r="A1816" t="s">
        <v>7339</v>
      </c>
      <c r="B1816">
        <v>4463292</v>
      </c>
      <c r="C1816">
        <v>30000000</v>
      </c>
      <c r="D1816">
        <f>B1816-C1816</f>
        <v>-25536708</v>
      </c>
    </row>
    <row r="1817" spans="1:4" x14ac:dyDescent="0.25">
      <c r="A1817" t="s">
        <v>7340</v>
      </c>
      <c r="C1817">
        <v>27000000</v>
      </c>
      <c r="D1817">
        <f>B1817-C1817</f>
        <v>-27000000</v>
      </c>
    </row>
    <row r="1818" spans="1:4" x14ac:dyDescent="0.25">
      <c r="A1818" t="s">
        <v>7341</v>
      </c>
      <c r="B1818">
        <v>14337579</v>
      </c>
      <c r="C1818">
        <v>27000000</v>
      </c>
      <c r="D1818">
        <f>B1818-C1818</f>
        <v>-12662421</v>
      </c>
    </row>
    <row r="1819" spans="1:4" x14ac:dyDescent="0.25">
      <c r="A1819" t="s">
        <v>7342</v>
      </c>
      <c r="B1819">
        <v>13823741</v>
      </c>
      <c r="C1819">
        <v>13500000</v>
      </c>
      <c r="D1819">
        <f>B1819-C1819</f>
        <v>323741</v>
      </c>
    </row>
    <row r="1820" spans="1:4" x14ac:dyDescent="0.25">
      <c r="A1820" t="s">
        <v>7343</v>
      </c>
      <c r="D1820">
        <f>B1820-C1820</f>
        <v>0</v>
      </c>
    </row>
    <row r="1821" spans="1:4" x14ac:dyDescent="0.25">
      <c r="A1821" t="s">
        <v>7344</v>
      </c>
      <c r="C1821">
        <v>25000000</v>
      </c>
      <c r="D1821">
        <f>B1821-C1821</f>
        <v>-25000000</v>
      </c>
    </row>
    <row r="1822" spans="1:4" x14ac:dyDescent="0.25">
      <c r="A1822" t="s">
        <v>7345</v>
      </c>
      <c r="B1822">
        <v>10297897</v>
      </c>
      <c r="C1822">
        <v>27000000</v>
      </c>
      <c r="D1822">
        <f>B1822-C1822</f>
        <v>-16702103</v>
      </c>
    </row>
    <row r="1823" spans="1:4" x14ac:dyDescent="0.25">
      <c r="A1823" t="s">
        <v>7346</v>
      </c>
      <c r="B1823">
        <v>13248477</v>
      </c>
      <c r="C1823">
        <v>27000000</v>
      </c>
      <c r="D1823">
        <f>B1823-C1823</f>
        <v>-13751523</v>
      </c>
    </row>
    <row r="1824" spans="1:4" x14ac:dyDescent="0.25">
      <c r="A1824" t="s">
        <v>7347</v>
      </c>
      <c r="B1824">
        <v>8712564</v>
      </c>
      <c r="C1824">
        <v>27000000</v>
      </c>
      <c r="D1824">
        <f>B1824-C1824</f>
        <v>-18287436</v>
      </c>
    </row>
    <row r="1825" spans="1:4" x14ac:dyDescent="0.25">
      <c r="A1825" t="s">
        <v>7348</v>
      </c>
      <c r="B1825">
        <v>7486906</v>
      </c>
      <c r="C1825">
        <v>27000000</v>
      </c>
      <c r="D1825">
        <f>B1825-C1825</f>
        <v>-19513094</v>
      </c>
    </row>
    <row r="1826" spans="1:4" x14ac:dyDescent="0.25">
      <c r="A1826" t="s">
        <v>7349</v>
      </c>
      <c r="B1826">
        <v>38536376</v>
      </c>
      <c r="C1826">
        <v>27000000</v>
      </c>
      <c r="D1826">
        <f>B1826-C1826</f>
        <v>11536376</v>
      </c>
    </row>
    <row r="1827" spans="1:4" x14ac:dyDescent="0.25">
      <c r="A1827" t="s">
        <v>7350</v>
      </c>
      <c r="B1827">
        <v>41008532</v>
      </c>
      <c r="C1827">
        <v>27000000</v>
      </c>
      <c r="D1827">
        <f>B1827-C1827</f>
        <v>14008532</v>
      </c>
    </row>
    <row r="1828" spans="1:4" x14ac:dyDescent="0.25">
      <c r="A1828" t="s">
        <v>7351</v>
      </c>
      <c r="B1828">
        <v>5204007</v>
      </c>
      <c r="C1828">
        <v>28000000</v>
      </c>
      <c r="D1828">
        <f>B1828-C1828</f>
        <v>-22795993</v>
      </c>
    </row>
    <row r="1829" spans="1:4" x14ac:dyDescent="0.25">
      <c r="A1829" t="s">
        <v>7352</v>
      </c>
      <c r="B1829">
        <v>4485485</v>
      </c>
      <c r="C1829">
        <v>15000000</v>
      </c>
      <c r="D1829">
        <f>B1829-C1829</f>
        <v>-10514515</v>
      </c>
    </row>
    <row r="1830" spans="1:4" x14ac:dyDescent="0.25">
      <c r="A1830" t="s">
        <v>7353</v>
      </c>
      <c r="B1830">
        <v>4476235</v>
      </c>
      <c r="C1830">
        <v>27000000</v>
      </c>
      <c r="D1830">
        <f>B1830-C1830</f>
        <v>-22523765</v>
      </c>
    </row>
    <row r="1831" spans="1:4" x14ac:dyDescent="0.25">
      <c r="A1831" t="s">
        <v>7354</v>
      </c>
      <c r="B1831">
        <v>1089365</v>
      </c>
      <c r="C1831">
        <v>25000000</v>
      </c>
      <c r="D1831">
        <f>B1831-C1831</f>
        <v>-23910635</v>
      </c>
    </row>
    <row r="1832" spans="1:4" x14ac:dyDescent="0.25">
      <c r="A1832" t="s">
        <v>7355</v>
      </c>
      <c r="B1832">
        <v>763044</v>
      </c>
      <c r="C1832">
        <v>23000000</v>
      </c>
      <c r="D1832">
        <f>B1832-C1832</f>
        <v>-22236956</v>
      </c>
    </row>
    <row r="1833" spans="1:4" x14ac:dyDescent="0.25">
      <c r="A1833" t="s">
        <v>7356</v>
      </c>
      <c r="C1833">
        <v>27000000</v>
      </c>
      <c r="D1833">
        <f>B1833-C1833</f>
        <v>-27000000</v>
      </c>
    </row>
    <row r="1834" spans="1:4" x14ac:dyDescent="0.25">
      <c r="A1834" t="s">
        <v>7357</v>
      </c>
      <c r="B1834">
        <v>20819129</v>
      </c>
      <c r="C1834">
        <v>26000000</v>
      </c>
      <c r="D1834">
        <f>B1834-C1834</f>
        <v>-5180871</v>
      </c>
    </row>
    <row r="1835" spans="1:4" x14ac:dyDescent="0.25">
      <c r="A1835" t="s">
        <v>7358</v>
      </c>
      <c r="B1835">
        <v>110222438</v>
      </c>
      <c r="C1835">
        <v>26000000</v>
      </c>
      <c r="D1835">
        <f>B1835-C1835</f>
        <v>84222438</v>
      </c>
    </row>
    <row r="1836" spans="1:4" x14ac:dyDescent="0.25">
      <c r="A1836" t="s">
        <v>7359</v>
      </c>
      <c r="B1836">
        <v>109243478</v>
      </c>
      <c r="C1836">
        <v>26000000</v>
      </c>
      <c r="D1836">
        <f>B1836-C1836</f>
        <v>83243478</v>
      </c>
    </row>
    <row r="1837" spans="1:4" x14ac:dyDescent="0.25">
      <c r="A1837" t="s">
        <v>7360</v>
      </c>
      <c r="B1837">
        <v>100241322</v>
      </c>
      <c r="C1837">
        <v>25000000</v>
      </c>
      <c r="D1837">
        <f>B1837-C1837</f>
        <v>75241322</v>
      </c>
    </row>
    <row r="1838" spans="1:4" x14ac:dyDescent="0.25">
      <c r="A1838" t="s">
        <v>7361</v>
      </c>
      <c r="B1838">
        <v>25977365</v>
      </c>
      <c r="C1838">
        <v>28000000</v>
      </c>
      <c r="D1838">
        <f>B1838-C1838</f>
        <v>-2022635</v>
      </c>
    </row>
    <row r="1839" spans="1:4" x14ac:dyDescent="0.25">
      <c r="A1839" t="s">
        <v>7362</v>
      </c>
      <c r="B1839">
        <v>91457688</v>
      </c>
      <c r="C1839">
        <v>26000000</v>
      </c>
      <c r="D1839">
        <f>B1839-C1839</f>
        <v>65457688</v>
      </c>
    </row>
    <row r="1840" spans="1:4" x14ac:dyDescent="0.25">
      <c r="A1840" t="s">
        <v>7363</v>
      </c>
      <c r="B1840">
        <v>87341380</v>
      </c>
      <c r="C1840">
        <v>27000000</v>
      </c>
      <c r="D1840">
        <f>B1840-C1840</f>
        <v>60341380</v>
      </c>
    </row>
    <row r="1841" spans="1:4" x14ac:dyDescent="0.25">
      <c r="A1841" t="s">
        <v>7364</v>
      </c>
      <c r="B1841">
        <v>65703412</v>
      </c>
      <c r="C1841">
        <v>26000000</v>
      </c>
      <c r="D1841">
        <f>B1841-C1841</f>
        <v>39703412</v>
      </c>
    </row>
    <row r="1842" spans="1:4" x14ac:dyDescent="0.25">
      <c r="A1842" t="s">
        <v>7365</v>
      </c>
      <c r="B1842">
        <v>58328680</v>
      </c>
      <c r="C1842">
        <v>22000000</v>
      </c>
      <c r="D1842">
        <f>B1842-C1842</f>
        <v>36328680</v>
      </c>
    </row>
    <row r="1843" spans="1:4" x14ac:dyDescent="0.25">
      <c r="A1843" t="s">
        <v>7366</v>
      </c>
      <c r="B1843">
        <v>61490000</v>
      </c>
      <c r="C1843">
        <v>26000000</v>
      </c>
      <c r="D1843">
        <f>B1843-C1843</f>
        <v>35490000</v>
      </c>
    </row>
    <row r="1844" spans="1:4" x14ac:dyDescent="0.25">
      <c r="A1844" t="s">
        <v>7367</v>
      </c>
      <c r="D1844">
        <f>B1844-C1844</f>
        <v>0</v>
      </c>
    </row>
    <row r="1845" spans="1:4" x14ac:dyDescent="0.25">
      <c r="A1845" t="s">
        <v>7368</v>
      </c>
      <c r="B1845">
        <v>50800000</v>
      </c>
      <c r="C1845">
        <v>26000000</v>
      </c>
      <c r="D1845">
        <f>B1845-C1845</f>
        <v>24800000</v>
      </c>
    </row>
    <row r="1846" spans="1:4" x14ac:dyDescent="0.25">
      <c r="A1846" t="s">
        <v>7369</v>
      </c>
      <c r="B1846">
        <v>57859105</v>
      </c>
      <c r="C1846">
        <v>26000000</v>
      </c>
      <c r="D1846">
        <f>B1846-C1846</f>
        <v>31859105</v>
      </c>
    </row>
    <row r="1847" spans="1:4" x14ac:dyDescent="0.25">
      <c r="A1847" t="s">
        <v>7370</v>
      </c>
      <c r="B1847">
        <v>46455802</v>
      </c>
      <c r="C1847">
        <v>26000000</v>
      </c>
      <c r="D1847">
        <f>B1847-C1847</f>
        <v>20455802</v>
      </c>
    </row>
    <row r="1848" spans="1:4" x14ac:dyDescent="0.25">
      <c r="A1848" t="s">
        <v>7371</v>
      </c>
      <c r="B1848">
        <v>45506619</v>
      </c>
      <c r="C1848">
        <v>26000000</v>
      </c>
      <c r="D1848">
        <f>B1848-C1848</f>
        <v>19506619</v>
      </c>
    </row>
    <row r="1849" spans="1:4" x14ac:dyDescent="0.25">
      <c r="A1849" t="s">
        <v>7372</v>
      </c>
      <c r="B1849">
        <v>40168080</v>
      </c>
      <c r="C1849">
        <v>26000000</v>
      </c>
      <c r="D1849">
        <f>B1849-C1849</f>
        <v>14168080</v>
      </c>
    </row>
    <row r="1850" spans="1:4" x14ac:dyDescent="0.25">
      <c r="A1850" t="s">
        <v>7373</v>
      </c>
      <c r="B1850">
        <v>49874933</v>
      </c>
      <c r="C1850">
        <v>26000000</v>
      </c>
      <c r="D1850">
        <f>B1850-C1850</f>
        <v>23874933</v>
      </c>
    </row>
    <row r="1851" spans="1:4" x14ac:dyDescent="0.25">
      <c r="A1851" t="s">
        <v>7374</v>
      </c>
      <c r="B1851">
        <v>45489752</v>
      </c>
      <c r="C1851">
        <v>26000000</v>
      </c>
      <c r="D1851">
        <f>B1851-C1851</f>
        <v>19489752</v>
      </c>
    </row>
    <row r="1852" spans="1:4" x14ac:dyDescent="0.25">
      <c r="A1852" t="s">
        <v>7375</v>
      </c>
      <c r="B1852">
        <v>36985501</v>
      </c>
      <c r="C1852">
        <v>26000000</v>
      </c>
      <c r="D1852">
        <f>B1852-C1852</f>
        <v>10985501</v>
      </c>
    </row>
    <row r="1853" spans="1:4" x14ac:dyDescent="0.25">
      <c r="A1853" t="s">
        <v>7376</v>
      </c>
      <c r="B1853">
        <v>33200000</v>
      </c>
      <c r="C1853">
        <v>26000000</v>
      </c>
      <c r="D1853">
        <f>B1853-C1853</f>
        <v>7200000</v>
      </c>
    </row>
    <row r="1854" spans="1:4" x14ac:dyDescent="0.25">
      <c r="A1854" t="s">
        <v>7377</v>
      </c>
      <c r="B1854">
        <v>28501651</v>
      </c>
      <c r="C1854">
        <v>26000000</v>
      </c>
      <c r="D1854">
        <f>B1854-C1854</f>
        <v>2501651</v>
      </c>
    </row>
    <row r="1855" spans="1:4" x14ac:dyDescent="0.25">
      <c r="A1855" t="s">
        <v>7378</v>
      </c>
      <c r="B1855">
        <v>23222861</v>
      </c>
      <c r="C1855">
        <v>26000000</v>
      </c>
      <c r="D1855">
        <f>B1855-C1855</f>
        <v>-2777139</v>
      </c>
    </row>
    <row r="1856" spans="1:4" x14ac:dyDescent="0.25">
      <c r="A1856" t="s">
        <v>7379</v>
      </c>
      <c r="B1856">
        <v>54540525</v>
      </c>
      <c r="C1856">
        <v>56000000</v>
      </c>
      <c r="D1856">
        <f>B1856-C1856</f>
        <v>-1459475</v>
      </c>
    </row>
    <row r="1857" spans="1:4" x14ac:dyDescent="0.25">
      <c r="A1857" t="s">
        <v>7380</v>
      </c>
      <c r="B1857">
        <v>16252765</v>
      </c>
      <c r="C1857">
        <v>42000000</v>
      </c>
      <c r="D1857">
        <f>B1857-C1857</f>
        <v>-25747235</v>
      </c>
    </row>
    <row r="1858" spans="1:4" x14ac:dyDescent="0.25">
      <c r="A1858" t="s">
        <v>7381</v>
      </c>
      <c r="B1858">
        <v>16005978</v>
      </c>
      <c r="C1858">
        <v>26000000</v>
      </c>
      <c r="D1858">
        <f>B1858-C1858</f>
        <v>-9994022</v>
      </c>
    </row>
    <row r="1859" spans="1:4" x14ac:dyDescent="0.25">
      <c r="A1859" t="s">
        <v>7382</v>
      </c>
      <c r="B1859">
        <v>14469428</v>
      </c>
      <c r="C1859">
        <v>26000000</v>
      </c>
      <c r="D1859">
        <f>B1859-C1859</f>
        <v>-11530572</v>
      </c>
    </row>
    <row r="1860" spans="1:4" x14ac:dyDescent="0.25">
      <c r="A1860" t="s">
        <v>7383</v>
      </c>
      <c r="B1860">
        <v>13829734</v>
      </c>
      <c r="C1860">
        <v>26000000</v>
      </c>
      <c r="D1860">
        <f>B1860-C1860</f>
        <v>-12170266</v>
      </c>
    </row>
    <row r="1861" spans="1:4" x14ac:dyDescent="0.25">
      <c r="A1861" t="s">
        <v>7384</v>
      </c>
      <c r="B1861">
        <v>1075288</v>
      </c>
      <c r="C1861">
        <v>22000000</v>
      </c>
      <c r="D1861">
        <f>B1861-C1861</f>
        <v>-20924712</v>
      </c>
    </row>
    <row r="1862" spans="1:4" x14ac:dyDescent="0.25">
      <c r="A1862" t="s">
        <v>7385</v>
      </c>
      <c r="C1862">
        <v>26000000</v>
      </c>
      <c r="D1862">
        <f>B1862-C1862</f>
        <v>-26000000</v>
      </c>
    </row>
    <row r="1863" spans="1:4" x14ac:dyDescent="0.25">
      <c r="A1863" t="s">
        <v>7386</v>
      </c>
      <c r="B1863">
        <v>7496522</v>
      </c>
      <c r="C1863">
        <v>26000000</v>
      </c>
      <c r="D1863">
        <f>B1863-C1863</f>
        <v>-18503478</v>
      </c>
    </row>
    <row r="1864" spans="1:4" x14ac:dyDescent="0.25">
      <c r="A1864" t="s">
        <v>7387</v>
      </c>
      <c r="C1864">
        <v>26000000</v>
      </c>
      <c r="D1864">
        <f>B1864-C1864</f>
        <v>-26000000</v>
      </c>
    </row>
    <row r="1865" spans="1:4" x14ac:dyDescent="0.25">
      <c r="A1865" t="s">
        <v>7388</v>
      </c>
      <c r="B1865">
        <v>20047715</v>
      </c>
      <c r="C1865">
        <v>25530000</v>
      </c>
      <c r="D1865">
        <f>B1865-C1865</f>
        <v>-5482285</v>
      </c>
    </row>
    <row r="1866" spans="1:4" x14ac:dyDescent="0.25">
      <c r="A1866" t="s">
        <v>7389</v>
      </c>
      <c r="B1866">
        <v>12276810</v>
      </c>
      <c r="C1866">
        <v>26000000</v>
      </c>
      <c r="D1866">
        <f>B1866-C1866</f>
        <v>-13723190</v>
      </c>
    </row>
    <row r="1867" spans="1:4" x14ac:dyDescent="0.25">
      <c r="A1867" t="s">
        <v>7390</v>
      </c>
      <c r="B1867">
        <v>33565375</v>
      </c>
      <c r="C1867">
        <v>15000000</v>
      </c>
      <c r="D1867">
        <f>B1867-C1867</f>
        <v>18565375</v>
      </c>
    </row>
    <row r="1868" spans="1:4" x14ac:dyDescent="0.25">
      <c r="A1868" t="s">
        <v>7391</v>
      </c>
      <c r="B1868">
        <v>499263</v>
      </c>
      <c r="C1868">
        <v>30000000</v>
      </c>
      <c r="D1868">
        <f>B1868-C1868</f>
        <v>-29500737</v>
      </c>
    </row>
    <row r="1869" spans="1:4" x14ac:dyDescent="0.25">
      <c r="A1869" t="s">
        <v>7392</v>
      </c>
      <c r="B1869">
        <v>219200000</v>
      </c>
      <c r="C1869">
        <v>25000000</v>
      </c>
      <c r="D1869">
        <f>B1869-C1869</f>
        <v>194200000</v>
      </c>
    </row>
    <row r="1870" spans="1:4" x14ac:dyDescent="0.25">
      <c r="A1870" t="s">
        <v>7393</v>
      </c>
      <c r="B1870">
        <v>172825435</v>
      </c>
      <c r="C1870">
        <v>25000000</v>
      </c>
      <c r="D1870">
        <f>B1870-C1870</f>
        <v>147825435</v>
      </c>
    </row>
    <row r="1871" spans="1:4" x14ac:dyDescent="0.25">
      <c r="A1871" t="s">
        <v>7394</v>
      </c>
      <c r="B1871">
        <v>148085755</v>
      </c>
      <c r="C1871">
        <v>33000000</v>
      </c>
      <c r="D1871">
        <f>B1871-C1871</f>
        <v>115085755</v>
      </c>
    </row>
    <row r="1872" spans="1:4" x14ac:dyDescent="0.25">
      <c r="A1872" t="s">
        <v>7395</v>
      </c>
      <c r="B1872">
        <v>25517500</v>
      </c>
      <c r="C1872">
        <v>25100000</v>
      </c>
      <c r="D1872">
        <f>B1872-C1872</f>
        <v>417500</v>
      </c>
    </row>
    <row r="1873" spans="1:4" x14ac:dyDescent="0.25">
      <c r="A1873" t="s">
        <v>7396</v>
      </c>
      <c r="B1873">
        <v>145000989</v>
      </c>
      <c r="C1873">
        <v>25000000</v>
      </c>
      <c r="D1873">
        <f>B1873-C1873</f>
        <v>120000989</v>
      </c>
    </row>
    <row r="1874" spans="1:4" x14ac:dyDescent="0.25">
      <c r="A1874" t="s">
        <v>7397</v>
      </c>
      <c r="B1874">
        <v>26761283</v>
      </c>
      <c r="C1874">
        <v>26000000</v>
      </c>
      <c r="D1874">
        <f>B1874-C1874</f>
        <v>761283</v>
      </c>
    </row>
    <row r="1875" spans="1:4" x14ac:dyDescent="0.25">
      <c r="A1875" t="s">
        <v>7398</v>
      </c>
      <c r="B1875">
        <v>121945720</v>
      </c>
      <c r="C1875">
        <v>25000000</v>
      </c>
      <c r="D1875">
        <f>B1875-C1875</f>
        <v>96945720</v>
      </c>
    </row>
    <row r="1876" spans="1:4" x14ac:dyDescent="0.25">
      <c r="A1876" t="s">
        <v>7399</v>
      </c>
      <c r="B1876">
        <v>96067179</v>
      </c>
      <c r="C1876">
        <v>22000000</v>
      </c>
      <c r="D1876">
        <f>B1876-C1876</f>
        <v>74067179</v>
      </c>
    </row>
    <row r="1877" spans="1:4" x14ac:dyDescent="0.25">
      <c r="A1877" t="s">
        <v>7400</v>
      </c>
      <c r="B1877">
        <v>169705587</v>
      </c>
      <c r="C1877">
        <v>25000000</v>
      </c>
      <c r="D1877">
        <f>B1877-C1877</f>
        <v>144705587</v>
      </c>
    </row>
    <row r="1878" spans="1:4" x14ac:dyDescent="0.25">
      <c r="A1878" t="s">
        <v>7401</v>
      </c>
      <c r="B1878">
        <v>3254172</v>
      </c>
      <c r="C1878">
        <v>28000000</v>
      </c>
      <c r="D1878">
        <f>B1878-C1878</f>
        <v>-24745828</v>
      </c>
    </row>
    <row r="1879" spans="1:4" x14ac:dyDescent="0.25">
      <c r="A1879" t="s">
        <v>7402</v>
      </c>
      <c r="B1879">
        <v>84185387</v>
      </c>
      <c r="C1879">
        <v>80000000</v>
      </c>
      <c r="D1879">
        <f>B1879-C1879</f>
        <v>4185387</v>
      </c>
    </row>
    <row r="1880" spans="1:4" x14ac:dyDescent="0.25">
      <c r="A1880" t="s">
        <v>7403</v>
      </c>
      <c r="C1880">
        <v>26000000</v>
      </c>
      <c r="D1880">
        <f>B1880-C1880</f>
        <v>-26000000</v>
      </c>
    </row>
    <row r="1881" spans="1:4" x14ac:dyDescent="0.25">
      <c r="A1881" t="s">
        <v>7404</v>
      </c>
      <c r="B1881">
        <v>82163317</v>
      </c>
      <c r="C1881">
        <v>30000000</v>
      </c>
      <c r="D1881">
        <f>B1881-C1881</f>
        <v>52163317</v>
      </c>
    </row>
    <row r="1882" spans="1:4" x14ac:dyDescent="0.25">
      <c r="A1882" t="s">
        <v>7405</v>
      </c>
      <c r="D1882">
        <f>B1882-C1882</f>
        <v>0</v>
      </c>
    </row>
    <row r="1883" spans="1:4" x14ac:dyDescent="0.25">
      <c r="A1883" t="s">
        <v>7406</v>
      </c>
      <c r="B1883">
        <v>80920948</v>
      </c>
      <c r="C1883">
        <v>30000000</v>
      </c>
      <c r="D1883">
        <f>B1883-C1883</f>
        <v>50920948</v>
      </c>
    </row>
    <row r="1884" spans="1:4" x14ac:dyDescent="0.25">
      <c r="A1884" t="s">
        <v>7407</v>
      </c>
      <c r="B1884">
        <v>80034302</v>
      </c>
      <c r="C1884">
        <v>25000000</v>
      </c>
      <c r="D1884">
        <f>B1884-C1884</f>
        <v>55034302</v>
      </c>
    </row>
    <row r="1885" spans="1:4" x14ac:dyDescent="0.25">
      <c r="A1885" t="s">
        <v>7408</v>
      </c>
      <c r="B1885">
        <v>78656813</v>
      </c>
      <c r="C1885">
        <v>25000000</v>
      </c>
      <c r="D1885">
        <f>B1885-C1885</f>
        <v>53656813</v>
      </c>
    </row>
    <row r="1886" spans="1:4" x14ac:dyDescent="0.25">
      <c r="A1886" t="s">
        <v>7409</v>
      </c>
      <c r="B1886">
        <v>76270454</v>
      </c>
      <c r="C1886">
        <v>25000000</v>
      </c>
      <c r="D1886">
        <f>B1886-C1886</f>
        <v>51270454</v>
      </c>
    </row>
    <row r="1887" spans="1:4" x14ac:dyDescent="0.25">
      <c r="A1887" t="s">
        <v>7410</v>
      </c>
      <c r="B1887">
        <v>74273505</v>
      </c>
      <c r="C1887">
        <v>25000000</v>
      </c>
      <c r="D1887">
        <f>B1887-C1887</f>
        <v>49273505</v>
      </c>
    </row>
    <row r="1888" spans="1:4" x14ac:dyDescent="0.25">
      <c r="A1888" t="s">
        <v>7411</v>
      </c>
      <c r="B1888">
        <v>134141530</v>
      </c>
      <c r="C1888">
        <v>25000000</v>
      </c>
      <c r="D1888">
        <f>B1888-C1888</f>
        <v>109141530</v>
      </c>
    </row>
    <row r="1889" spans="1:4" x14ac:dyDescent="0.25">
      <c r="A1889" t="s">
        <v>7412</v>
      </c>
      <c r="B1889">
        <v>71500556</v>
      </c>
      <c r="C1889">
        <v>26000000</v>
      </c>
      <c r="D1889">
        <f>B1889-C1889</f>
        <v>45500556</v>
      </c>
    </row>
    <row r="1890" spans="1:4" x14ac:dyDescent="0.25">
      <c r="A1890" t="s">
        <v>7413</v>
      </c>
      <c r="B1890">
        <v>71309760</v>
      </c>
      <c r="C1890">
        <v>25000000</v>
      </c>
      <c r="D1890">
        <f>B1890-C1890</f>
        <v>46309760</v>
      </c>
    </row>
    <row r="1891" spans="1:4" x14ac:dyDescent="0.25">
      <c r="A1891" t="s">
        <v>7414</v>
      </c>
      <c r="B1891">
        <v>89808372</v>
      </c>
      <c r="C1891">
        <v>45000000</v>
      </c>
      <c r="D1891">
        <f>B1891-C1891</f>
        <v>44808372</v>
      </c>
    </row>
    <row r="1892" spans="1:4" x14ac:dyDescent="0.25">
      <c r="A1892" t="s">
        <v>7415</v>
      </c>
      <c r="B1892">
        <v>77264926</v>
      </c>
      <c r="C1892">
        <v>25000000</v>
      </c>
      <c r="D1892">
        <f>B1892-C1892</f>
        <v>52264926</v>
      </c>
    </row>
    <row r="1893" spans="1:4" x14ac:dyDescent="0.25">
      <c r="A1893" t="s">
        <v>7416</v>
      </c>
      <c r="B1893">
        <v>70625986</v>
      </c>
      <c r="C1893">
        <v>25000000</v>
      </c>
      <c r="D1893">
        <f>B1893-C1893</f>
        <v>45625986</v>
      </c>
    </row>
    <row r="1894" spans="1:4" x14ac:dyDescent="0.25">
      <c r="A1894" t="s">
        <v>7417</v>
      </c>
      <c r="B1894">
        <v>56505065</v>
      </c>
      <c r="C1894">
        <v>25000000</v>
      </c>
      <c r="D1894">
        <f>B1894-C1894</f>
        <v>31505065</v>
      </c>
    </row>
    <row r="1895" spans="1:4" x14ac:dyDescent="0.25">
      <c r="A1895" t="s">
        <v>7418</v>
      </c>
      <c r="B1895">
        <v>55973336</v>
      </c>
      <c r="C1895">
        <v>25000000</v>
      </c>
      <c r="D1895">
        <f>B1895-C1895</f>
        <v>30973336</v>
      </c>
    </row>
    <row r="1896" spans="1:4" x14ac:dyDescent="0.25">
      <c r="A1896" t="s">
        <v>7419</v>
      </c>
      <c r="C1896">
        <v>2800000</v>
      </c>
      <c r="D1896">
        <f>B1896-C1896</f>
        <v>-2800000</v>
      </c>
    </row>
    <row r="1897" spans="1:4" x14ac:dyDescent="0.25">
      <c r="A1897" t="s">
        <v>7420</v>
      </c>
      <c r="B1897">
        <v>54098051</v>
      </c>
      <c r="C1897">
        <v>25000000</v>
      </c>
      <c r="D1897">
        <f>B1897-C1897</f>
        <v>29098051</v>
      </c>
    </row>
    <row r="1898" spans="1:4" x14ac:dyDescent="0.25">
      <c r="A1898" t="s">
        <v>7421</v>
      </c>
      <c r="B1898">
        <v>60443237</v>
      </c>
      <c r="C1898">
        <v>25000000</v>
      </c>
      <c r="D1898">
        <f>B1898-C1898</f>
        <v>35443237</v>
      </c>
    </row>
    <row r="1899" spans="1:4" x14ac:dyDescent="0.25">
      <c r="A1899" t="s">
        <v>7422</v>
      </c>
      <c r="B1899">
        <v>82234139</v>
      </c>
      <c r="C1899">
        <v>17000000</v>
      </c>
      <c r="D1899">
        <f>B1899-C1899</f>
        <v>65234139</v>
      </c>
    </row>
    <row r="1900" spans="1:4" x14ac:dyDescent="0.25">
      <c r="A1900" t="s">
        <v>7423</v>
      </c>
      <c r="B1900">
        <v>51676606</v>
      </c>
      <c r="C1900">
        <v>25000000</v>
      </c>
      <c r="D1900">
        <f>B1900-C1900</f>
        <v>26676606</v>
      </c>
    </row>
    <row r="1901" spans="1:4" x14ac:dyDescent="0.25">
      <c r="A1901" t="s">
        <v>7424</v>
      </c>
      <c r="B1901">
        <v>52528330</v>
      </c>
      <c r="C1901">
        <v>25000000</v>
      </c>
      <c r="D1901">
        <f>B1901-C1901</f>
        <v>27528330</v>
      </c>
    </row>
    <row r="1902" spans="1:4" x14ac:dyDescent="0.25">
      <c r="A1902" t="s">
        <v>7425</v>
      </c>
      <c r="B1902">
        <v>51533608</v>
      </c>
      <c r="C1902">
        <v>25000000</v>
      </c>
      <c r="D1902">
        <f>B1902-C1902</f>
        <v>26533608</v>
      </c>
    </row>
    <row r="1903" spans="1:4" x14ac:dyDescent="0.25">
      <c r="A1903" t="s">
        <v>7426</v>
      </c>
      <c r="B1903">
        <v>51097664</v>
      </c>
      <c r="C1903">
        <v>30000000</v>
      </c>
      <c r="D1903">
        <f>B1903-C1903</f>
        <v>21097664</v>
      </c>
    </row>
    <row r="1904" spans="1:4" x14ac:dyDescent="0.25">
      <c r="A1904" t="s">
        <v>7427</v>
      </c>
      <c r="B1904">
        <v>84136909</v>
      </c>
      <c r="C1904">
        <v>26000000</v>
      </c>
      <c r="D1904">
        <f>B1904-C1904</f>
        <v>58136909</v>
      </c>
    </row>
    <row r="1905" spans="1:4" x14ac:dyDescent="0.25">
      <c r="A1905" t="s">
        <v>7428</v>
      </c>
      <c r="B1905">
        <v>46836394</v>
      </c>
      <c r="C1905">
        <v>25000000</v>
      </c>
      <c r="D1905">
        <f>B1905-C1905</f>
        <v>21836394</v>
      </c>
    </row>
    <row r="1906" spans="1:4" x14ac:dyDescent="0.25">
      <c r="A1906" t="s">
        <v>7429</v>
      </c>
      <c r="B1906">
        <v>47285499</v>
      </c>
      <c r="C1906">
        <v>26000000</v>
      </c>
      <c r="D1906">
        <f>B1906-C1906</f>
        <v>21285499</v>
      </c>
    </row>
    <row r="1907" spans="1:4" x14ac:dyDescent="0.25">
      <c r="A1907" t="s">
        <v>7430</v>
      </c>
      <c r="B1907">
        <v>47124400</v>
      </c>
      <c r="C1907">
        <v>25000000</v>
      </c>
      <c r="D1907">
        <f>B1907-C1907</f>
        <v>22124400</v>
      </c>
    </row>
    <row r="1908" spans="1:4" x14ac:dyDescent="0.25">
      <c r="A1908" t="s">
        <v>7431</v>
      </c>
      <c r="B1908">
        <v>44700000</v>
      </c>
      <c r="C1908">
        <v>25000000</v>
      </c>
      <c r="D1908">
        <f>B1908-C1908</f>
        <v>19700000</v>
      </c>
    </row>
    <row r="1909" spans="1:4" x14ac:dyDescent="0.25">
      <c r="A1909" t="s">
        <v>7432</v>
      </c>
      <c r="B1909">
        <v>44455658</v>
      </c>
      <c r="C1909">
        <v>25000000</v>
      </c>
      <c r="D1909">
        <f>B1909-C1909</f>
        <v>19455658</v>
      </c>
    </row>
    <row r="1910" spans="1:4" x14ac:dyDescent="0.25">
      <c r="A1910" t="s">
        <v>7433</v>
      </c>
      <c r="B1910">
        <v>43984230</v>
      </c>
      <c r="C1910">
        <v>23000000</v>
      </c>
      <c r="D1910">
        <f>B1910-C1910</f>
        <v>20984230</v>
      </c>
    </row>
    <row r="1911" spans="1:4" x14ac:dyDescent="0.25">
      <c r="A1911" t="s">
        <v>7434</v>
      </c>
      <c r="B1911">
        <v>66489425</v>
      </c>
      <c r="C1911">
        <v>25000000</v>
      </c>
      <c r="D1911">
        <f>B1911-C1911</f>
        <v>41489425</v>
      </c>
    </row>
    <row r="1912" spans="1:4" x14ac:dyDescent="0.25">
      <c r="A1912" t="s">
        <v>7435</v>
      </c>
      <c r="B1912">
        <v>41067398</v>
      </c>
      <c r="C1912">
        <v>25000000</v>
      </c>
      <c r="D1912">
        <f>B1912-C1912</f>
        <v>16067398</v>
      </c>
    </row>
    <row r="1913" spans="1:4" x14ac:dyDescent="0.25">
      <c r="A1913" t="s">
        <v>7436</v>
      </c>
      <c r="B1913">
        <v>40218903</v>
      </c>
      <c r="C1913">
        <v>25000000</v>
      </c>
      <c r="D1913">
        <f>B1913-C1913</f>
        <v>15218903</v>
      </c>
    </row>
    <row r="1914" spans="1:4" x14ac:dyDescent="0.25">
      <c r="A1914" t="s">
        <v>7437</v>
      </c>
      <c r="B1914">
        <v>39880476</v>
      </c>
      <c r="C1914">
        <v>25000000</v>
      </c>
      <c r="D1914">
        <f>B1914-C1914</f>
        <v>14880476</v>
      </c>
    </row>
    <row r="1915" spans="1:4" x14ac:dyDescent="0.25">
      <c r="A1915" t="s">
        <v>7438</v>
      </c>
      <c r="B1915">
        <v>39399750</v>
      </c>
      <c r="C1915">
        <v>25000000</v>
      </c>
      <c r="D1915">
        <f>B1915-C1915</f>
        <v>14399750</v>
      </c>
    </row>
    <row r="1916" spans="1:4" x14ac:dyDescent="0.25">
      <c r="A1916" t="s">
        <v>7439</v>
      </c>
      <c r="B1916">
        <v>38230435</v>
      </c>
      <c r="C1916">
        <v>25000000</v>
      </c>
      <c r="D1916">
        <f>B1916-C1916</f>
        <v>13230435</v>
      </c>
    </row>
    <row r="1917" spans="1:4" x14ac:dyDescent="0.25">
      <c r="A1917" t="s">
        <v>7440</v>
      </c>
      <c r="B1917">
        <v>39008741</v>
      </c>
      <c r="C1917">
        <v>25000000</v>
      </c>
      <c r="D1917">
        <f>B1917-C1917</f>
        <v>14008741</v>
      </c>
    </row>
    <row r="1918" spans="1:4" x14ac:dyDescent="0.25">
      <c r="A1918" t="s">
        <v>7441</v>
      </c>
      <c r="B1918">
        <v>36833473</v>
      </c>
      <c r="C1918">
        <v>25000000</v>
      </c>
      <c r="D1918">
        <f>B1918-C1918</f>
        <v>11833473</v>
      </c>
    </row>
    <row r="1919" spans="1:4" x14ac:dyDescent="0.25">
      <c r="A1919" t="s">
        <v>7442</v>
      </c>
      <c r="B1919">
        <v>48237389</v>
      </c>
      <c r="C1919">
        <v>25000000</v>
      </c>
      <c r="D1919">
        <f>B1919-C1919</f>
        <v>23237389</v>
      </c>
    </row>
    <row r="1920" spans="1:4" x14ac:dyDescent="0.25">
      <c r="A1920" t="s">
        <v>7443</v>
      </c>
      <c r="B1920">
        <v>36310118</v>
      </c>
      <c r="D1920">
        <f>B1920-C1920</f>
        <v>36310118</v>
      </c>
    </row>
    <row r="1921" spans="1:4" x14ac:dyDescent="0.25">
      <c r="A1921" t="s">
        <v>7444</v>
      </c>
      <c r="B1921">
        <v>36447959</v>
      </c>
      <c r="C1921">
        <v>25000000</v>
      </c>
      <c r="D1921">
        <f>B1921-C1921</f>
        <v>11447959</v>
      </c>
    </row>
    <row r="1922" spans="1:4" x14ac:dyDescent="0.25">
      <c r="A1922" t="s">
        <v>7445</v>
      </c>
      <c r="B1922">
        <v>45089048</v>
      </c>
      <c r="C1922">
        <v>25000000</v>
      </c>
      <c r="D1922">
        <f>B1922-C1922</f>
        <v>20089048</v>
      </c>
    </row>
    <row r="1923" spans="1:4" x14ac:dyDescent="0.25">
      <c r="A1923" t="s">
        <v>7446</v>
      </c>
      <c r="B1923">
        <v>35990505</v>
      </c>
      <c r="C1923">
        <v>20000000</v>
      </c>
      <c r="D1923">
        <f>B1923-C1923</f>
        <v>15990505</v>
      </c>
    </row>
    <row r="1924" spans="1:4" x14ac:dyDescent="0.25">
      <c r="A1924" t="s">
        <v>7447</v>
      </c>
      <c r="B1924">
        <v>35143332</v>
      </c>
      <c r="C1924">
        <v>17000000</v>
      </c>
      <c r="D1924">
        <f>B1924-C1924</f>
        <v>18143332</v>
      </c>
    </row>
    <row r="1925" spans="1:4" x14ac:dyDescent="0.25">
      <c r="A1925" t="s">
        <v>7448</v>
      </c>
      <c r="B1925">
        <v>35000629</v>
      </c>
      <c r="C1925">
        <v>25000000</v>
      </c>
      <c r="D1925">
        <f>B1925-C1925</f>
        <v>10000629</v>
      </c>
    </row>
    <row r="1926" spans="1:4" x14ac:dyDescent="0.25">
      <c r="A1926" t="s">
        <v>7449</v>
      </c>
      <c r="B1926">
        <v>34604054</v>
      </c>
      <c r="C1926">
        <v>30000000</v>
      </c>
      <c r="D1926">
        <f>B1926-C1926</f>
        <v>4604054</v>
      </c>
    </row>
    <row r="1927" spans="1:4" x14ac:dyDescent="0.25">
      <c r="A1927" t="s">
        <v>7450</v>
      </c>
      <c r="B1927">
        <v>41597830</v>
      </c>
      <c r="C1927">
        <v>25000000</v>
      </c>
      <c r="D1927">
        <f>B1927-C1927</f>
        <v>16597830</v>
      </c>
    </row>
    <row r="1928" spans="1:4" x14ac:dyDescent="0.25">
      <c r="A1928" t="s">
        <v>7451</v>
      </c>
      <c r="B1928">
        <v>33687630</v>
      </c>
      <c r="C1928">
        <v>20000000</v>
      </c>
      <c r="D1928">
        <f>B1928-C1928</f>
        <v>13687630</v>
      </c>
    </row>
    <row r="1929" spans="1:4" x14ac:dyDescent="0.25">
      <c r="A1929" t="s">
        <v>7452</v>
      </c>
      <c r="B1929">
        <v>32553210</v>
      </c>
      <c r="C1929">
        <v>25000000</v>
      </c>
      <c r="D1929">
        <f>B1929-C1929</f>
        <v>7553210</v>
      </c>
    </row>
    <row r="1930" spans="1:4" x14ac:dyDescent="0.25">
      <c r="A1930" t="s">
        <v>7453</v>
      </c>
      <c r="B1930">
        <v>31526393</v>
      </c>
      <c r="C1930">
        <v>25000000</v>
      </c>
      <c r="D1930">
        <f>B1930-C1930</f>
        <v>6526393</v>
      </c>
    </row>
    <row r="1931" spans="1:4" x14ac:dyDescent="0.25">
      <c r="A1931" t="s">
        <v>7454</v>
      </c>
      <c r="B1931">
        <v>41229</v>
      </c>
      <c r="C1931">
        <v>25500000</v>
      </c>
      <c r="D1931">
        <f>B1931-C1931</f>
        <v>-25458771</v>
      </c>
    </row>
    <row r="1932" spans="1:4" x14ac:dyDescent="0.25">
      <c r="A1932" t="s">
        <v>7455</v>
      </c>
      <c r="B1932">
        <v>31655091</v>
      </c>
      <c r="C1932">
        <v>30000000</v>
      </c>
      <c r="D1932">
        <f>B1932-C1932</f>
        <v>1655091</v>
      </c>
    </row>
    <row r="1933" spans="1:4" x14ac:dyDescent="0.25">
      <c r="A1933" t="s">
        <v>7456</v>
      </c>
      <c r="B1933">
        <v>30012990</v>
      </c>
      <c r="C1933">
        <v>25000000</v>
      </c>
      <c r="D1933">
        <f>B1933-C1933</f>
        <v>5012990</v>
      </c>
    </row>
    <row r="1934" spans="1:4" x14ac:dyDescent="0.25">
      <c r="A1934" t="s">
        <v>7457</v>
      </c>
      <c r="B1934">
        <v>32368960</v>
      </c>
      <c r="C1934">
        <v>25000000</v>
      </c>
      <c r="D1934">
        <f>B1934-C1934</f>
        <v>7368960</v>
      </c>
    </row>
    <row r="1935" spans="1:4" x14ac:dyDescent="0.25">
      <c r="A1935" t="s">
        <v>7458</v>
      </c>
      <c r="B1935">
        <v>14500000</v>
      </c>
      <c r="C1935">
        <v>25000000</v>
      </c>
      <c r="D1935">
        <f>B1935-C1935</f>
        <v>-10500000</v>
      </c>
    </row>
    <row r="1936" spans="1:4" x14ac:dyDescent="0.25">
      <c r="A1936" t="s">
        <v>7459</v>
      </c>
      <c r="B1936">
        <v>29247405</v>
      </c>
      <c r="C1936">
        <v>25000000</v>
      </c>
      <c r="D1936">
        <f>B1936-C1936</f>
        <v>4247405</v>
      </c>
    </row>
    <row r="1937" spans="1:4" x14ac:dyDescent="0.25">
      <c r="A1937" t="s">
        <v>7460</v>
      </c>
      <c r="B1937">
        <v>30538669</v>
      </c>
      <c r="D1937">
        <f>B1937-C1937</f>
        <v>30538669</v>
      </c>
    </row>
    <row r="1938" spans="1:4" x14ac:dyDescent="0.25">
      <c r="A1938" t="s">
        <v>7461</v>
      </c>
      <c r="B1938">
        <v>25615792</v>
      </c>
      <c r="C1938">
        <v>25000000</v>
      </c>
      <c r="D1938">
        <f>B1938-C1938</f>
        <v>615792</v>
      </c>
    </row>
    <row r="1939" spans="1:4" x14ac:dyDescent="0.25">
      <c r="A1939" t="s">
        <v>7462</v>
      </c>
      <c r="B1939">
        <v>28341469</v>
      </c>
      <c r="C1939">
        <v>25000000</v>
      </c>
      <c r="D1939">
        <f>B1939-C1939</f>
        <v>3341469</v>
      </c>
    </row>
    <row r="1940" spans="1:4" x14ac:dyDescent="0.25">
      <c r="A1940" t="s">
        <v>7463</v>
      </c>
      <c r="B1940">
        <v>25590119</v>
      </c>
      <c r="C1940">
        <v>21150000</v>
      </c>
      <c r="D1940">
        <f>B1940-C1940</f>
        <v>4440119</v>
      </c>
    </row>
    <row r="1941" spans="1:4" x14ac:dyDescent="0.25">
      <c r="A1941" t="s">
        <v>7464</v>
      </c>
      <c r="B1941">
        <v>24944213</v>
      </c>
      <c r="C1941">
        <v>27000000</v>
      </c>
      <c r="D1941">
        <f>B1941-C1941</f>
        <v>-2055787</v>
      </c>
    </row>
    <row r="1942" spans="1:4" x14ac:dyDescent="0.25">
      <c r="A1942" t="s">
        <v>7465</v>
      </c>
      <c r="B1942">
        <v>33631221</v>
      </c>
      <c r="C1942">
        <v>25000000</v>
      </c>
      <c r="D1942">
        <f>B1942-C1942</f>
        <v>8631221</v>
      </c>
    </row>
    <row r="1943" spans="1:4" x14ac:dyDescent="0.25">
      <c r="A1943" t="s">
        <v>7466</v>
      </c>
      <c r="B1943">
        <v>37738400</v>
      </c>
      <c r="C1943">
        <v>25000000</v>
      </c>
      <c r="D1943">
        <f>B1943-C1943</f>
        <v>12738400</v>
      </c>
    </row>
    <row r="1944" spans="1:4" x14ac:dyDescent="0.25">
      <c r="A1944" t="s">
        <v>7467</v>
      </c>
      <c r="B1944">
        <v>24381334</v>
      </c>
      <c r="D1944">
        <f>B1944-C1944</f>
        <v>24381334</v>
      </c>
    </row>
    <row r="1945" spans="1:4" x14ac:dyDescent="0.25">
      <c r="A1945" t="s">
        <v>7468</v>
      </c>
      <c r="B1945">
        <v>21835784</v>
      </c>
      <c r="C1945">
        <v>30000000</v>
      </c>
      <c r="D1945">
        <f>B1945-C1945</f>
        <v>-8164216</v>
      </c>
    </row>
    <row r="1946" spans="1:4" x14ac:dyDescent="0.25">
      <c r="A1946" t="s">
        <v>7469</v>
      </c>
      <c r="B1946">
        <v>15785632</v>
      </c>
      <c r="C1946">
        <v>23000000</v>
      </c>
      <c r="D1946">
        <f>B1946-C1946</f>
        <v>-7214368</v>
      </c>
    </row>
    <row r="1947" spans="1:4" x14ac:dyDescent="0.25">
      <c r="A1947" t="s">
        <v>7470</v>
      </c>
      <c r="B1947">
        <v>21554585</v>
      </c>
      <c r="C1947">
        <v>25000000</v>
      </c>
      <c r="D1947">
        <f>B1947-C1947</f>
        <v>-3445415</v>
      </c>
    </row>
    <row r="1948" spans="1:4" x14ac:dyDescent="0.25">
      <c r="A1948" t="s">
        <v>7471</v>
      </c>
      <c r="B1948">
        <v>22200000</v>
      </c>
      <c r="C1948">
        <v>25000000</v>
      </c>
      <c r="D1948">
        <f>B1948-C1948</f>
        <v>-2800000</v>
      </c>
    </row>
    <row r="1949" spans="1:4" x14ac:dyDescent="0.25">
      <c r="A1949" t="s">
        <v>7472</v>
      </c>
      <c r="D1949">
        <f>B1949-C1949</f>
        <v>0</v>
      </c>
    </row>
    <row r="1950" spans="1:4" x14ac:dyDescent="0.25">
      <c r="A1950" t="s">
        <v>7473</v>
      </c>
      <c r="B1950">
        <v>80014842</v>
      </c>
      <c r="C1950">
        <v>25000000</v>
      </c>
      <c r="D1950">
        <f>B1950-C1950</f>
        <v>55014842</v>
      </c>
    </row>
    <row r="1951" spans="1:4" x14ac:dyDescent="0.25">
      <c r="A1951" t="s">
        <v>7474</v>
      </c>
      <c r="B1951">
        <v>23527955</v>
      </c>
      <c r="C1951">
        <v>25000000</v>
      </c>
      <c r="D1951">
        <f>B1951-C1951</f>
        <v>-1472045</v>
      </c>
    </row>
    <row r="1952" spans="1:4" x14ac:dyDescent="0.25">
      <c r="A1952" t="s">
        <v>7475</v>
      </c>
      <c r="B1952">
        <v>24042490</v>
      </c>
      <c r="C1952">
        <v>25000000</v>
      </c>
      <c r="D1952">
        <f>B1952-C1952</f>
        <v>-957510</v>
      </c>
    </row>
    <row r="1953" spans="1:4" x14ac:dyDescent="0.25">
      <c r="A1953" t="s">
        <v>7476</v>
      </c>
      <c r="B1953">
        <v>22466994</v>
      </c>
      <c r="C1953">
        <v>25000000</v>
      </c>
      <c r="D1953">
        <f>B1953-C1953</f>
        <v>-2533006</v>
      </c>
    </row>
    <row r="1954" spans="1:4" x14ac:dyDescent="0.25">
      <c r="A1954" t="s">
        <v>7477</v>
      </c>
      <c r="B1954">
        <v>17791031</v>
      </c>
      <c r="C1954">
        <v>25000000</v>
      </c>
      <c r="D1954">
        <f>B1954-C1954</f>
        <v>-7208969</v>
      </c>
    </row>
    <row r="1955" spans="1:4" x14ac:dyDescent="0.25">
      <c r="A1955" t="s">
        <v>7478</v>
      </c>
      <c r="B1955">
        <v>17718223</v>
      </c>
      <c r="C1955">
        <v>25000000</v>
      </c>
      <c r="D1955">
        <f>B1955-C1955</f>
        <v>-7281777</v>
      </c>
    </row>
    <row r="1956" spans="1:4" x14ac:dyDescent="0.25">
      <c r="A1956" t="s">
        <v>7479</v>
      </c>
      <c r="B1956">
        <v>15361537</v>
      </c>
      <c r="C1956">
        <v>13000000</v>
      </c>
      <c r="D1956">
        <f>B1956-C1956</f>
        <v>2361537</v>
      </c>
    </row>
    <row r="1957" spans="1:4" x14ac:dyDescent="0.25">
      <c r="A1957" t="s">
        <v>7480</v>
      </c>
      <c r="B1957">
        <v>16647384</v>
      </c>
      <c r="C1957">
        <v>26000000</v>
      </c>
      <c r="D1957">
        <f>B1957-C1957</f>
        <v>-9352616</v>
      </c>
    </row>
    <row r="1958" spans="1:4" x14ac:dyDescent="0.25">
      <c r="A1958" t="s">
        <v>7481</v>
      </c>
      <c r="B1958">
        <v>16118077</v>
      </c>
      <c r="C1958">
        <v>25000000</v>
      </c>
      <c r="D1958">
        <f>B1958-C1958</f>
        <v>-8881923</v>
      </c>
    </row>
    <row r="1959" spans="1:4" x14ac:dyDescent="0.25">
      <c r="A1959" t="s">
        <v>7482</v>
      </c>
      <c r="B1959">
        <v>15091542</v>
      </c>
      <c r="C1959">
        <v>25000000</v>
      </c>
      <c r="D1959">
        <f>B1959-C1959</f>
        <v>-9908458</v>
      </c>
    </row>
    <row r="1960" spans="1:4" x14ac:dyDescent="0.25">
      <c r="A1960" t="s">
        <v>7483</v>
      </c>
      <c r="B1960">
        <v>15331289</v>
      </c>
      <c r="D1960">
        <f>B1960-C1960</f>
        <v>15331289</v>
      </c>
    </row>
    <row r="1961" spans="1:4" x14ac:dyDescent="0.25">
      <c r="A1961" t="s">
        <v>7484</v>
      </c>
      <c r="B1961">
        <v>15045676</v>
      </c>
      <c r="C1961">
        <v>16000000</v>
      </c>
      <c r="D1961">
        <f>B1961-C1961</f>
        <v>-954324</v>
      </c>
    </row>
    <row r="1962" spans="1:4" x14ac:dyDescent="0.25">
      <c r="A1962" t="s">
        <v>7485</v>
      </c>
      <c r="B1962">
        <v>17427926</v>
      </c>
      <c r="C1962">
        <v>8000000</v>
      </c>
      <c r="D1962">
        <f>B1962-C1962</f>
        <v>9427926</v>
      </c>
    </row>
    <row r="1963" spans="1:4" x14ac:dyDescent="0.25">
      <c r="A1963" t="s">
        <v>7486</v>
      </c>
      <c r="B1963">
        <v>14983572</v>
      </c>
      <c r="C1963">
        <v>25000000</v>
      </c>
      <c r="D1963">
        <f>B1963-C1963</f>
        <v>-10016428</v>
      </c>
    </row>
    <row r="1964" spans="1:4" x14ac:dyDescent="0.25">
      <c r="A1964" t="s">
        <v>7487</v>
      </c>
      <c r="B1964">
        <v>14637490</v>
      </c>
      <c r="C1964">
        <v>25000000</v>
      </c>
      <c r="D1964">
        <f>B1964-C1964</f>
        <v>-10362510</v>
      </c>
    </row>
    <row r="1965" spans="1:4" x14ac:dyDescent="0.25">
      <c r="A1965" t="s">
        <v>7488</v>
      </c>
      <c r="B1965">
        <v>14589444</v>
      </c>
      <c r="C1965">
        <v>25000000</v>
      </c>
      <c r="D1965">
        <f>B1965-C1965</f>
        <v>-10410556</v>
      </c>
    </row>
    <row r="1966" spans="1:4" x14ac:dyDescent="0.25">
      <c r="A1966" t="s">
        <v>7489</v>
      </c>
      <c r="B1966">
        <v>14095303</v>
      </c>
      <c r="C1966">
        <v>25000000</v>
      </c>
      <c r="D1966">
        <f>B1966-C1966</f>
        <v>-10904697</v>
      </c>
    </row>
    <row r="1967" spans="1:4" x14ac:dyDescent="0.25">
      <c r="A1967" t="s">
        <v>7490</v>
      </c>
      <c r="B1967">
        <v>13973532</v>
      </c>
      <c r="C1967">
        <v>25000000</v>
      </c>
      <c r="D1967">
        <f>B1967-C1967</f>
        <v>-11026468</v>
      </c>
    </row>
    <row r="1968" spans="1:4" x14ac:dyDescent="0.25">
      <c r="A1968" t="s">
        <v>7491</v>
      </c>
      <c r="B1968">
        <v>1865774</v>
      </c>
      <c r="C1968">
        <v>30000000</v>
      </c>
      <c r="D1968">
        <f>B1968-C1968</f>
        <v>-28134226</v>
      </c>
    </row>
    <row r="1969" spans="1:4" x14ac:dyDescent="0.25">
      <c r="A1969" t="s">
        <v>7492</v>
      </c>
      <c r="B1969">
        <v>13920741</v>
      </c>
      <c r="D1969">
        <f>B1969-C1969</f>
        <v>13920741</v>
      </c>
    </row>
    <row r="1970" spans="1:4" x14ac:dyDescent="0.25">
      <c r="A1970" t="s">
        <v>7493</v>
      </c>
      <c r="B1970">
        <v>18860403</v>
      </c>
      <c r="C1970">
        <v>25000000</v>
      </c>
      <c r="D1970">
        <f>B1970-C1970</f>
        <v>-6139597</v>
      </c>
    </row>
    <row r="1971" spans="1:4" x14ac:dyDescent="0.25">
      <c r="A1971" t="s">
        <v>7494</v>
      </c>
      <c r="B1971">
        <v>13038660</v>
      </c>
      <c r="C1971">
        <v>25000000</v>
      </c>
      <c r="D1971">
        <f>B1971-C1971</f>
        <v>-11961340</v>
      </c>
    </row>
    <row r="1972" spans="1:4" x14ac:dyDescent="0.25">
      <c r="A1972" t="s">
        <v>7495</v>
      </c>
      <c r="B1972">
        <v>28831145</v>
      </c>
      <c r="C1972">
        <v>25000000</v>
      </c>
      <c r="D1972">
        <f>B1972-C1972</f>
        <v>3831145</v>
      </c>
    </row>
    <row r="1973" spans="1:4" x14ac:dyDescent="0.25">
      <c r="A1973" t="s">
        <v>7496</v>
      </c>
      <c r="C1973">
        <v>25000000</v>
      </c>
      <c r="D1973">
        <f>B1973-C1973</f>
        <v>-25000000</v>
      </c>
    </row>
    <row r="1974" spans="1:4" x14ac:dyDescent="0.25">
      <c r="A1974" t="s">
        <v>7497</v>
      </c>
      <c r="D1974">
        <f>B1974-C1974</f>
        <v>0</v>
      </c>
    </row>
    <row r="1975" spans="1:4" x14ac:dyDescent="0.25">
      <c r="A1975" t="s">
        <v>7498</v>
      </c>
      <c r="B1975">
        <v>11538204</v>
      </c>
      <c r="C1975">
        <v>25000000</v>
      </c>
      <c r="D1975">
        <f>B1975-C1975</f>
        <v>-13461796</v>
      </c>
    </row>
    <row r="1976" spans="1:4" x14ac:dyDescent="0.25">
      <c r="A1976" t="s">
        <v>7499</v>
      </c>
      <c r="B1976">
        <v>11008432</v>
      </c>
      <c r="C1976">
        <v>25000000</v>
      </c>
      <c r="D1976">
        <f>B1976-C1976</f>
        <v>-13991568</v>
      </c>
    </row>
    <row r="1977" spans="1:4" x14ac:dyDescent="0.25">
      <c r="A1977" t="s">
        <v>7500</v>
      </c>
      <c r="B1977">
        <v>12188642</v>
      </c>
      <c r="C1977">
        <v>26000000</v>
      </c>
      <c r="D1977">
        <f>B1977-C1977</f>
        <v>-13811358</v>
      </c>
    </row>
    <row r="1978" spans="1:4" x14ac:dyDescent="0.25">
      <c r="A1978" t="s">
        <v>7501</v>
      </c>
      <c r="B1978">
        <v>11100000</v>
      </c>
      <c r="C1978">
        <v>25000000</v>
      </c>
      <c r="D1978">
        <f>B1978-C1978</f>
        <v>-13900000</v>
      </c>
    </row>
    <row r="1979" spans="1:4" x14ac:dyDescent="0.25">
      <c r="A1979" t="s">
        <v>7502</v>
      </c>
      <c r="C1979">
        <v>17000000</v>
      </c>
      <c r="D1979">
        <f>B1979-C1979</f>
        <v>-17000000</v>
      </c>
    </row>
    <row r="1980" spans="1:4" x14ac:dyDescent="0.25">
      <c r="A1980" t="s">
        <v>7503</v>
      </c>
      <c r="B1980">
        <v>13651662</v>
      </c>
      <c r="C1980">
        <v>25000000</v>
      </c>
      <c r="D1980">
        <f>B1980-C1980</f>
        <v>-11348338</v>
      </c>
    </row>
    <row r="1981" spans="1:4" x14ac:dyDescent="0.25">
      <c r="A1981" t="s">
        <v>7504</v>
      </c>
      <c r="B1981">
        <v>11030963</v>
      </c>
      <c r="C1981">
        <v>28000000</v>
      </c>
      <c r="D1981">
        <f>B1981-C1981</f>
        <v>-16969037</v>
      </c>
    </row>
    <row r="1982" spans="1:4" x14ac:dyDescent="0.25">
      <c r="A1982" t="s">
        <v>7505</v>
      </c>
      <c r="B1982">
        <v>10769960</v>
      </c>
      <c r="C1982">
        <v>25000000</v>
      </c>
      <c r="D1982">
        <f>B1982-C1982</f>
        <v>-14230040</v>
      </c>
    </row>
    <row r="1983" spans="1:4" x14ac:dyDescent="0.25">
      <c r="A1983" t="s">
        <v>7506</v>
      </c>
      <c r="B1983">
        <v>10911750</v>
      </c>
      <c r="C1983">
        <v>25000000</v>
      </c>
      <c r="D1983">
        <f>B1983-C1983</f>
        <v>-14088250</v>
      </c>
    </row>
    <row r="1984" spans="1:4" x14ac:dyDescent="0.25">
      <c r="A1984" t="s">
        <v>7507</v>
      </c>
      <c r="B1984">
        <v>10719367</v>
      </c>
      <c r="C1984">
        <v>25000000</v>
      </c>
      <c r="D1984">
        <f>B1984-C1984</f>
        <v>-14280633</v>
      </c>
    </row>
    <row r="1985" spans="1:4" x14ac:dyDescent="0.25">
      <c r="A1985" t="s">
        <v>7508</v>
      </c>
      <c r="B1985">
        <v>10114315</v>
      </c>
      <c r="C1985">
        <v>25000000</v>
      </c>
      <c r="D1985">
        <f>B1985-C1985</f>
        <v>-14885685</v>
      </c>
    </row>
    <row r="1986" spans="1:4" x14ac:dyDescent="0.25">
      <c r="A1986" t="s">
        <v>7509</v>
      </c>
      <c r="B1986">
        <v>49122319</v>
      </c>
      <c r="C1986">
        <v>14000000</v>
      </c>
      <c r="D1986">
        <f>B1986-C1986</f>
        <v>35122319</v>
      </c>
    </row>
    <row r="1987" spans="1:4" x14ac:dyDescent="0.25">
      <c r="A1987" t="s">
        <v>7510</v>
      </c>
      <c r="B1987">
        <v>10070000</v>
      </c>
      <c r="C1987">
        <v>25000000</v>
      </c>
      <c r="D1987">
        <f>B1987-C1987</f>
        <v>-14930000</v>
      </c>
    </row>
    <row r="1988" spans="1:4" x14ac:dyDescent="0.25">
      <c r="A1988" t="s">
        <v>7511</v>
      </c>
      <c r="B1988">
        <v>10324441</v>
      </c>
      <c r="C1988">
        <v>25000000</v>
      </c>
      <c r="D1988">
        <f>B1988-C1988</f>
        <v>-14675559</v>
      </c>
    </row>
    <row r="1989" spans="1:4" x14ac:dyDescent="0.25">
      <c r="A1989" t="s">
        <v>7512</v>
      </c>
      <c r="B1989">
        <v>7156933</v>
      </c>
      <c r="C1989">
        <v>25000000</v>
      </c>
      <c r="D1989">
        <f>B1989-C1989</f>
        <v>-17843067</v>
      </c>
    </row>
    <row r="1990" spans="1:4" x14ac:dyDescent="0.25">
      <c r="A1990" t="s">
        <v>7513</v>
      </c>
      <c r="B1990">
        <v>9286314</v>
      </c>
      <c r="C1990">
        <v>17000000</v>
      </c>
      <c r="D1990">
        <f>B1990-C1990</f>
        <v>-7713686</v>
      </c>
    </row>
    <row r="1991" spans="1:4" x14ac:dyDescent="0.25">
      <c r="A1991" t="s">
        <v>7514</v>
      </c>
      <c r="B1991">
        <v>56692</v>
      </c>
      <c r="C1991">
        <v>25000000</v>
      </c>
      <c r="D1991">
        <f>B1991-C1991</f>
        <v>-24943308</v>
      </c>
    </row>
    <row r="1992" spans="1:4" x14ac:dyDescent="0.25">
      <c r="A1992" t="s">
        <v>7515</v>
      </c>
      <c r="C1992">
        <v>25000000</v>
      </c>
      <c r="D1992">
        <f>B1992-C1992</f>
        <v>-25000000</v>
      </c>
    </row>
    <row r="1993" spans="1:4" x14ac:dyDescent="0.25">
      <c r="A1993" t="s">
        <v>7516</v>
      </c>
      <c r="B1993">
        <v>5654777</v>
      </c>
      <c r="C1993">
        <v>25000000</v>
      </c>
      <c r="D1993">
        <f>B1993-C1993</f>
        <v>-19345223</v>
      </c>
    </row>
    <row r="1994" spans="1:4" x14ac:dyDescent="0.25">
      <c r="A1994" t="s">
        <v>7517</v>
      </c>
      <c r="B1994">
        <v>5516708</v>
      </c>
      <c r="C1994">
        <v>25000000</v>
      </c>
      <c r="D1994">
        <f>B1994-C1994</f>
        <v>-19483292</v>
      </c>
    </row>
    <row r="1995" spans="1:4" x14ac:dyDescent="0.25">
      <c r="A1995" t="s">
        <v>7518</v>
      </c>
      <c r="B1995">
        <v>5128124</v>
      </c>
      <c r="C1995">
        <v>25000000</v>
      </c>
      <c r="D1995">
        <f>B1995-C1995</f>
        <v>-19871876</v>
      </c>
    </row>
    <row r="1996" spans="1:4" x14ac:dyDescent="0.25">
      <c r="A1996" t="s">
        <v>7057</v>
      </c>
      <c r="B1996">
        <v>34014398</v>
      </c>
      <c r="C1996">
        <v>33000000</v>
      </c>
      <c r="D1996">
        <f>B1996-C1996</f>
        <v>1014398</v>
      </c>
    </row>
    <row r="1997" spans="1:4" x14ac:dyDescent="0.25">
      <c r="A1997" t="s">
        <v>7519</v>
      </c>
      <c r="B1997">
        <v>4064333</v>
      </c>
      <c r="C1997">
        <v>25000000</v>
      </c>
      <c r="D1997">
        <f>B1997-C1997</f>
        <v>-20935667</v>
      </c>
    </row>
    <row r="1998" spans="1:4" x14ac:dyDescent="0.25">
      <c r="A1998" t="s">
        <v>7520</v>
      </c>
      <c r="B1998">
        <v>4006906</v>
      </c>
      <c r="C1998">
        <v>15000000</v>
      </c>
      <c r="D1998">
        <f>B1998-C1998</f>
        <v>-10993094</v>
      </c>
    </row>
    <row r="1999" spans="1:4" x14ac:dyDescent="0.25">
      <c r="A1999" t="s">
        <v>7521</v>
      </c>
      <c r="B1999">
        <v>3073392</v>
      </c>
      <c r="C1999">
        <v>25000000</v>
      </c>
      <c r="D1999">
        <f>B1999-C1999</f>
        <v>-21926608</v>
      </c>
    </row>
    <row r="2000" spans="1:4" x14ac:dyDescent="0.25">
      <c r="A2000" t="s">
        <v>7522</v>
      </c>
      <c r="B2000">
        <v>1550000</v>
      </c>
      <c r="C2000">
        <v>25000000</v>
      </c>
      <c r="D2000">
        <f>B2000-C2000</f>
        <v>-23450000</v>
      </c>
    </row>
    <row r="2001" spans="1:4" x14ac:dyDescent="0.25">
      <c r="A2001" t="s">
        <v>7523</v>
      </c>
      <c r="C2001">
        <v>25000000</v>
      </c>
      <c r="D2001">
        <f>B2001-C2001</f>
        <v>-25000000</v>
      </c>
    </row>
    <row r="2002" spans="1:4" x14ac:dyDescent="0.25">
      <c r="A2002" t="s">
        <v>7524</v>
      </c>
      <c r="B2002">
        <v>871527</v>
      </c>
      <c r="C2002">
        <v>25000000</v>
      </c>
      <c r="D2002">
        <f>B2002-C2002</f>
        <v>-24128473</v>
      </c>
    </row>
    <row r="2003" spans="1:4" x14ac:dyDescent="0.25">
      <c r="A2003" t="s">
        <v>7525</v>
      </c>
      <c r="B2003">
        <v>12495865</v>
      </c>
      <c r="D2003">
        <f>B2003-C2003</f>
        <v>12495865</v>
      </c>
    </row>
    <row r="2004" spans="1:4" x14ac:dyDescent="0.25">
      <c r="A2004" t="s">
        <v>7526</v>
      </c>
      <c r="B2004">
        <v>777423</v>
      </c>
      <c r="C2004">
        <v>25000000</v>
      </c>
      <c r="D2004">
        <f>B2004-C2004</f>
        <v>-24222577</v>
      </c>
    </row>
    <row r="2005" spans="1:4" x14ac:dyDescent="0.25">
      <c r="A2005" t="s">
        <v>7527</v>
      </c>
      <c r="B2005">
        <v>1186957</v>
      </c>
      <c r="C2005">
        <v>25000000</v>
      </c>
      <c r="D2005">
        <f>B2005-C2005</f>
        <v>-23813043</v>
      </c>
    </row>
    <row r="2006" spans="1:4" x14ac:dyDescent="0.25">
      <c r="A2006" t="s">
        <v>7528</v>
      </c>
      <c r="B2006">
        <v>85433</v>
      </c>
      <c r="C2006">
        <v>13500000</v>
      </c>
      <c r="D2006">
        <f>B2006-C2006</f>
        <v>-13414567</v>
      </c>
    </row>
    <row r="2007" spans="1:4" x14ac:dyDescent="0.25">
      <c r="A2007" t="s">
        <v>7529</v>
      </c>
      <c r="B2007">
        <v>1697956</v>
      </c>
      <c r="C2007">
        <v>20000000</v>
      </c>
      <c r="D2007">
        <f>B2007-C2007</f>
        <v>-18302044</v>
      </c>
    </row>
    <row r="2008" spans="1:4" x14ac:dyDescent="0.25">
      <c r="A2008" t="s">
        <v>7530</v>
      </c>
      <c r="D2008">
        <f>B2008-C2008</f>
        <v>0</v>
      </c>
    </row>
    <row r="2009" spans="1:4" x14ac:dyDescent="0.25">
      <c r="A2009" t="s">
        <v>7531</v>
      </c>
      <c r="B2009">
        <v>183662</v>
      </c>
      <c r="C2009">
        <v>25000000</v>
      </c>
      <c r="D2009">
        <f>B2009-C2009</f>
        <v>-24816338</v>
      </c>
    </row>
    <row r="2010" spans="1:4" x14ac:dyDescent="0.25">
      <c r="A2010" t="s">
        <v>7532</v>
      </c>
      <c r="B2010">
        <v>134904</v>
      </c>
      <c r="C2010">
        <v>25000000</v>
      </c>
      <c r="D2010">
        <f>B2010-C2010</f>
        <v>-24865096</v>
      </c>
    </row>
    <row r="2011" spans="1:4" x14ac:dyDescent="0.25">
      <c r="A2011" t="s">
        <v>7533</v>
      </c>
      <c r="C2011">
        <v>25000000</v>
      </c>
      <c r="D2011">
        <f>B2011-C2011</f>
        <v>-25000000</v>
      </c>
    </row>
    <row r="2012" spans="1:4" x14ac:dyDescent="0.25">
      <c r="A2012" t="s">
        <v>7534</v>
      </c>
      <c r="C2012">
        <v>25000000</v>
      </c>
      <c r="D2012">
        <f>B2012-C2012</f>
        <v>-25000000</v>
      </c>
    </row>
    <row r="2013" spans="1:4" x14ac:dyDescent="0.25">
      <c r="A2013" t="s">
        <v>7535</v>
      </c>
      <c r="B2013">
        <v>16969390</v>
      </c>
      <c r="C2013">
        <v>25000000</v>
      </c>
      <c r="D2013">
        <f>B2013-C2013</f>
        <v>-8030610</v>
      </c>
    </row>
    <row r="2014" spans="1:4" x14ac:dyDescent="0.25">
      <c r="A2014" t="s">
        <v>7536</v>
      </c>
      <c r="C2014">
        <v>25000000</v>
      </c>
      <c r="D2014">
        <f>B2014-C2014</f>
        <v>-25000000</v>
      </c>
    </row>
    <row r="2015" spans="1:4" x14ac:dyDescent="0.25">
      <c r="A2015" t="s">
        <v>7537</v>
      </c>
      <c r="C2015">
        <v>25000000</v>
      </c>
      <c r="D2015">
        <f>B2015-C2015</f>
        <v>-25000000</v>
      </c>
    </row>
    <row r="2016" spans="1:4" x14ac:dyDescent="0.25">
      <c r="A2016" t="s">
        <v>7538</v>
      </c>
      <c r="B2016">
        <v>129115</v>
      </c>
      <c r="C2016">
        <v>25000000</v>
      </c>
      <c r="D2016">
        <f>B2016-C2016</f>
        <v>-24870885</v>
      </c>
    </row>
    <row r="2017" spans="1:4" x14ac:dyDescent="0.25">
      <c r="A2017" t="s">
        <v>7539</v>
      </c>
      <c r="C2017">
        <v>25000000</v>
      </c>
      <c r="D2017">
        <f>B2017-C2017</f>
        <v>-25000000</v>
      </c>
    </row>
    <row r="2018" spans="1:4" x14ac:dyDescent="0.25">
      <c r="A2018" t="s">
        <v>7540</v>
      </c>
      <c r="B2018">
        <v>34700000</v>
      </c>
      <c r="C2018">
        <v>14000000</v>
      </c>
      <c r="D2018">
        <f>B2018-C2018</f>
        <v>20700000</v>
      </c>
    </row>
    <row r="2019" spans="1:4" x14ac:dyDescent="0.25">
      <c r="A2019" t="s">
        <v>7541</v>
      </c>
      <c r="B2019">
        <v>717753</v>
      </c>
      <c r="C2019">
        <v>25000000</v>
      </c>
      <c r="D2019">
        <f>B2019-C2019</f>
        <v>-24282247</v>
      </c>
    </row>
    <row r="2020" spans="1:4" x14ac:dyDescent="0.25">
      <c r="A2020" t="s">
        <v>7542</v>
      </c>
      <c r="B2020">
        <v>109713132</v>
      </c>
      <c r="C2020">
        <v>25000000</v>
      </c>
      <c r="D2020">
        <f>B2020-C2020</f>
        <v>84713132</v>
      </c>
    </row>
    <row r="2021" spans="1:4" x14ac:dyDescent="0.25">
      <c r="A2021" t="s">
        <v>7543</v>
      </c>
      <c r="B2021">
        <v>70269171</v>
      </c>
      <c r="C2021">
        <v>24000000</v>
      </c>
      <c r="D2021">
        <f>B2021-C2021</f>
        <v>46269171</v>
      </c>
    </row>
    <row r="2022" spans="1:4" x14ac:dyDescent="0.25">
      <c r="A2022" t="s">
        <v>5856</v>
      </c>
      <c r="B2022">
        <v>28772222</v>
      </c>
      <c r="C2022">
        <v>105000000</v>
      </c>
      <c r="D2022">
        <f>B2022-C2022</f>
        <v>-76227778</v>
      </c>
    </row>
    <row r="2023" spans="1:4" x14ac:dyDescent="0.25">
      <c r="A2023" t="s">
        <v>7544</v>
      </c>
      <c r="B2023">
        <v>101334374</v>
      </c>
      <c r="C2023">
        <v>24000000</v>
      </c>
      <c r="D2023">
        <f>B2023-C2023</f>
        <v>77334374</v>
      </c>
    </row>
    <row r="2024" spans="1:4" x14ac:dyDescent="0.25">
      <c r="A2024" t="s">
        <v>7545</v>
      </c>
      <c r="B2024">
        <v>1512815</v>
      </c>
      <c r="C2024">
        <v>25000000</v>
      </c>
      <c r="D2024">
        <f>B2024-C2024</f>
        <v>-23487185</v>
      </c>
    </row>
    <row r="2025" spans="1:4" x14ac:dyDescent="0.25">
      <c r="A2025" t="s">
        <v>7546</v>
      </c>
      <c r="B2025">
        <v>65182182</v>
      </c>
      <c r="C2025">
        <v>24000000</v>
      </c>
      <c r="D2025">
        <f>B2025-C2025</f>
        <v>41182182</v>
      </c>
    </row>
    <row r="2026" spans="1:4" x14ac:dyDescent="0.25">
      <c r="A2026" t="s">
        <v>7547</v>
      </c>
      <c r="B2026">
        <v>57262492</v>
      </c>
      <c r="C2026">
        <v>24000000</v>
      </c>
      <c r="D2026">
        <f>B2026-C2026</f>
        <v>33262492</v>
      </c>
    </row>
    <row r="2027" spans="1:4" x14ac:dyDescent="0.25">
      <c r="A2027" t="s">
        <v>7548</v>
      </c>
      <c r="B2027">
        <v>80000000</v>
      </c>
      <c r="C2027">
        <v>8200000</v>
      </c>
      <c r="D2027">
        <f>B2027-C2027</f>
        <v>71800000</v>
      </c>
    </row>
    <row r="2028" spans="1:4" x14ac:dyDescent="0.25">
      <c r="A2028" t="s">
        <v>7549</v>
      </c>
      <c r="B2028">
        <v>74608545</v>
      </c>
      <c r="C2028">
        <v>24000000</v>
      </c>
      <c r="D2028">
        <f>B2028-C2028</f>
        <v>50608545</v>
      </c>
    </row>
    <row r="2029" spans="1:4" x14ac:dyDescent="0.25">
      <c r="A2029" t="s">
        <v>7550</v>
      </c>
      <c r="B2029">
        <v>41895491</v>
      </c>
      <c r="C2029">
        <v>24000000</v>
      </c>
      <c r="D2029">
        <f>B2029-C2029</f>
        <v>17895491</v>
      </c>
    </row>
    <row r="2030" spans="1:4" x14ac:dyDescent="0.25">
      <c r="A2030" t="s">
        <v>7551</v>
      </c>
      <c r="B2030">
        <v>39989008</v>
      </c>
      <c r="C2030">
        <v>24000000</v>
      </c>
      <c r="D2030">
        <f>B2030-C2030</f>
        <v>15989008</v>
      </c>
    </row>
    <row r="2031" spans="1:4" x14ac:dyDescent="0.25">
      <c r="A2031" t="s">
        <v>7552</v>
      </c>
      <c r="B2031">
        <v>32662299</v>
      </c>
      <c r="C2031">
        <v>24000000</v>
      </c>
      <c r="D2031">
        <f>B2031-C2031</f>
        <v>8662299</v>
      </c>
    </row>
    <row r="2032" spans="1:4" x14ac:dyDescent="0.25">
      <c r="A2032" t="s">
        <v>7553</v>
      </c>
      <c r="B2032">
        <v>31452765</v>
      </c>
      <c r="C2032">
        <v>24000000</v>
      </c>
      <c r="D2032">
        <f>B2032-C2032</f>
        <v>7452765</v>
      </c>
    </row>
    <row r="2033" spans="1:4" x14ac:dyDescent="0.25">
      <c r="A2033" t="s">
        <v>7554</v>
      </c>
      <c r="B2033">
        <v>25167270</v>
      </c>
      <c r="C2033">
        <v>24000000</v>
      </c>
      <c r="D2033">
        <f>B2033-C2033</f>
        <v>1167270</v>
      </c>
    </row>
    <row r="2034" spans="1:4" x14ac:dyDescent="0.25">
      <c r="A2034" t="s">
        <v>7555</v>
      </c>
      <c r="B2034">
        <v>32416109</v>
      </c>
      <c r="C2034">
        <v>25000000</v>
      </c>
      <c r="D2034">
        <f>B2034-C2034</f>
        <v>7416109</v>
      </c>
    </row>
    <row r="2035" spans="1:4" x14ac:dyDescent="0.25">
      <c r="A2035" t="s">
        <v>7556</v>
      </c>
      <c r="B2035">
        <v>20218</v>
      </c>
      <c r="C2035">
        <v>24000000</v>
      </c>
      <c r="D2035">
        <f>B2035-C2035</f>
        <v>-23979782</v>
      </c>
    </row>
    <row r="2036" spans="1:4" x14ac:dyDescent="0.25">
      <c r="A2036" t="s">
        <v>7557</v>
      </c>
      <c r="B2036">
        <v>28871190</v>
      </c>
      <c r="C2036">
        <v>24000000</v>
      </c>
      <c r="D2036">
        <f>B2036-C2036</f>
        <v>4871190</v>
      </c>
    </row>
    <row r="2037" spans="1:4" x14ac:dyDescent="0.25">
      <c r="A2037" t="s">
        <v>7558</v>
      </c>
      <c r="B2037">
        <v>16964743</v>
      </c>
      <c r="C2037">
        <v>24000000</v>
      </c>
      <c r="D2037">
        <f>B2037-C2037</f>
        <v>-7035257</v>
      </c>
    </row>
    <row r="2038" spans="1:4" x14ac:dyDescent="0.25">
      <c r="A2038" t="s">
        <v>7559</v>
      </c>
      <c r="B2038">
        <v>16290976</v>
      </c>
      <c r="C2038">
        <v>24000000</v>
      </c>
      <c r="D2038">
        <f>B2038-C2038</f>
        <v>-7709024</v>
      </c>
    </row>
    <row r="2039" spans="1:4" x14ac:dyDescent="0.25">
      <c r="A2039" t="s">
        <v>7560</v>
      </c>
      <c r="B2039">
        <v>13000000</v>
      </c>
      <c r="C2039">
        <v>24000000</v>
      </c>
      <c r="D2039">
        <f>B2039-C2039</f>
        <v>-11000000</v>
      </c>
    </row>
    <row r="2040" spans="1:4" x14ac:dyDescent="0.25">
      <c r="A2040" t="s">
        <v>7561</v>
      </c>
      <c r="B2040">
        <v>12372410</v>
      </c>
      <c r="C2040">
        <v>24000000</v>
      </c>
      <c r="D2040">
        <f>B2040-C2040</f>
        <v>-11627590</v>
      </c>
    </row>
    <row r="2041" spans="1:4" x14ac:dyDescent="0.25">
      <c r="A2041" t="s">
        <v>7562</v>
      </c>
      <c r="B2041">
        <v>8427204</v>
      </c>
      <c r="C2041">
        <v>24000000</v>
      </c>
      <c r="D2041">
        <f>B2041-C2041</f>
        <v>-15572796</v>
      </c>
    </row>
    <row r="2042" spans="1:4" x14ac:dyDescent="0.25">
      <c r="A2042" t="s">
        <v>7563</v>
      </c>
      <c r="B2042">
        <v>9639242</v>
      </c>
      <c r="C2042">
        <v>24000000</v>
      </c>
      <c r="D2042">
        <f>B2042-C2042</f>
        <v>-14360758</v>
      </c>
    </row>
    <row r="2043" spans="1:4" x14ac:dyDescent="0.25">
      <c r="A2043" t="s">
        <v>7564</v>
      </c>
      <c r="B2043">
        <v>25003072</v>
      </c>
      <c r="C2043">
        <v>24000000</v>
      </c>
      <c r="D2043">
        <f>B2043-C2043</f>
        <v>1003072</v>
      </c>
    </row>
    <row r="2044" spans="1:4" x14ac:dyDescent="0.25">
      <c r="A2044" t="s">
        <v>7565</v>
      </c>
      <c r="B2044">
        <v>6144806</v>
      </c>
      <c r="C2044">
        <v>23000000</v>
      </c>
      <c r="D2044">
        <f>B2044-C2044</f>
        <v>-16855194</v>
      </c>
    </row>
    <row r="2045" spans="1:4" x14ac:dyDescent="0.25">
      <c r="A2045" t="s">
        <v>7566</v>
      </c>
      <c r="B2045">
        <v>4308981</v>
      </c>
      <c r="C2045">
        <v>24000000</v>
      </c>
      <c r="D2045">
        <f>B2045-C2045</f>
        <v>-19691019</v>
      </c>
    </row>
    <row r="2046" spans="1:4" x14ac:dyDescent="0.25">
      <c r="A2046" t="s">
        <v>7567</v>
      </c>
      <c r="B2046">
        <v>669276</v>
      </c>
      <c r="C2046">
        <v>28000000</v>
      </c>
      <c r="D2046">
        <f>B2046-C2046</f>
        <v>-27330724</v>
      </c>
    </row>
    <row r="2047" spans="1:4" x14ac:dyDescent="0.25">
      <c r="A2047" t="s">
        <v>7568</v>
      </c>
      <c r="B2047">
        <v>42880</v>
      </c>
      <c r="C2047">
        <v>24000000</v>
      </c>
      <c r="D2047">
        <f>B2047-C2047</f>
        <v>-23957120</v>
      </c>
    </row>
    <row r="2048" spans="1:4" x14ac:dyDescent="0.25">
      <c r="A2048" t="s">
        <v>7569</v>
      </c>
      <c r="B2048">
        <v>23225911</v>
      </c>
      <c r="C2048">
        <v>24000000</v>
      </c>
      <c r="D2048">
        <f>B2048-C2048</f>
        <v>-774089</v>
      </c>
    </row>
    <row r="2049" spans="1:4" x14ac:dyDescent="0.25">
      <c r="A2049" t="s">
        <v>7570</v>
      </c>
      <c r="B2049">
        <v>4710455</v>
      </c>
      <c r="C2049">
        <v>24000000</v>
      </c>
      <c r="D2049">
        <f>B2049-C2049</f>
        <v>-19289545</v>
      </c>
    </row>
    <row r="2050" spans="1:4" x14ac:dyDescent="0.25">
      <c r="A2050" t="s">
        <v>7571</v>
      </c>
      <c r="B2050">
        <v>75590286</v>
      </c>
      <c r="C2050">
        <v>23600000</v>
      </c>
      <c r="D2050">
        <f>B2050-C2050</f>
        <v>51990286</v>
      </c>
    </row>
    <row r="2051" spans="1:4" x14ac:dyDescent="0.25">
      <c r="A2051" t="s">
        <v>5567</v>
      </c>
      <c r="B2051">
        <v>218051260</v>
      </c>
      <c r="C2051">
        <v>207000000</v>
      </c>
      <c r="D2051">
        <f>B2051-C2051</f>
        <v>11051260</v>
      </c>
    </row>
    <row r="2052" spans="1:4" x14ac:dyDescent="0.25">
      <c r="A2052" t="s">
        <v>7572</v>
      </c>
      <c r="B2052">
        <v>161487252</v>
      </c>
      <c r="C2052">
        <v>20000000</v>
      </c>
      <c r="D2052">
        <f>B2052-C2052</f>
        <v>141487252</v>
      </c>
    </row>
    <row r="2053" spans="1:4" x14ac:dyDescent="0.25">
      <c r="A2053" t="s">
        <v>7573</v>
      </c>
      <c r="B2053">
        <v>290158751</v>
      </c>
      <c r="C2053">
        <v>18000000</v>
      </c>
      <c r="D2053">
        <f>B2053-C2053</f>
        <v>272158751</v>
      </c>
    </row>
    <row r="2054" spans="1:4" x14ac:dyDescent="0.25">
      <c r="A2054" t="s">
        <v>7574</v>
      </c>
      <c r="B2054">
        <v>65807024</v>
      </c>
      <c r="C2054">
        <v>19000000</v>
      </c>
      <c r="D2054">
        <f>B2054-C2054</f>
        <v>46807024</v>
      </c>
    </row>
    <row r="2055" spans="1:4" x14ac:dyDescent="0.25">
      <c r="A2055" t="s">
        <v>7575</v>
      </c>
      <c r="B2055">
        <v>86930411</v>
      </c>
      <c r="C2055">
        <v>23000000</v>
      </c>
      <c r="D2055">
        <f>B2055-C2055</f>
        <v>63930411</v>
      </c>
    </row>
    <row r="2056" spans="1:4" x14ac:dyDescent="0.25">
      <c r="A2056" t="s">
        <v>7576</v>
      </c>
      <c r="B2056">
        <v>53302314</v>
      </c>
      <c r="C2056">
        <v>23000000</v>
      </c>
      <c r="D2056">
        <f>B2056-C2056</f>
        <v>30302314</v>
      </c>
    </row>
    <row r="2057" spans="1:4" x14ac:dyDescent="0.25">
      <c r="A2057" t="s">
        <v>7577</v>
      </c>
      <c r="B2057">
        <v>40962534</v>
      </c>
      <c r="C2057">
        <v>12500000</v>
      </c>
      <c r="D2057">
        <f>B2057-C2057</f>
        <v>28462534</v>
      </c>
    </row>
    <row r="2058" spans="1:4" x14ac:dyDescent="0.25">
      <c r="A2058" t="s">
        <v>7578</v>
      </c>
      <c r="B2058">
        <v>39235088</v>
      </c>
      <c r="C2058">
        <v>23000000</v>
      </c>
      <c r="D2058">
        <f>B2058-C2058</f>
        <v>16235088</v>
      </c>
    </row>
    <row r="2059" spans="1:4" x14ac:dyDescent="0.25">
      <c r="A2059" t="s">
        <v>7579</v>
      </c>
      <c r="B2059">
        <v>27338033</v>
      </c>
      <c r="C2059">
        <v>23000000</v>
      </c>
      <c r="D2059">
        <f>B2059-C2059</f>
        <v>4338033</v>
      </c>
    </row>
    <row r="2060" spans="1:4" x14ac:dyDescent="0.25">
      <c r="A2060" t="s">
        <v>7580</v>
      </c>
      <c r="B2060">
        <v>25556065</v>
      </c>
      <c r="C2060">
        <v>23000000</v>
      </c>
      <c r="D2060">
        <f>B2060-C2060</f>
        <v>2556065</v>
      </c>
    </row>
    <row r="2061" spans="1:4" x14ac:dyDescent="0.25">
      <c r="A2061" t="s">
        <v>7469</v>
      </c>
      <c r="B2061">
        <v>15785632</v>
      </c>
      <c r="C2061">
        <v>23000000</v>
      </c>
      <c r="D2061">
        <f>B2061-C2061</f>
        <v>-7214368</v>
      </c>
    </row>
    <row r="2062" spans="1:4" x14ac:dyDescent="0.25">
      <c r="A2062" t="s">
        <v>7581</v>
      </c>
      <c r="B2062">
        <v>21973182</v>
      </c>
      <c r="C2062">
        <v>23000000</v>
      </c>
      <c r="D2062">
        <f>B2062-C2062</f>
        <v>-1026818</v>
      </c>
    </row>
    <row r="2063" spans="1:4" x14ac:dyDescent="0.25">
      <c r="A2063" t="s">
        <v>7582</v>
      </c>
      <c r="B2063">
        <v>4756</v>
      </c>
      <c r="C2063">
        <v>25000000</v>
      </c>
      <c r="D2063">
        <f>B2063-C2063</f>
        <v>-24995244</v>
      </c>
    </row>
    <row r="2064" spans="1:4" x14ac:dyDescent="0.25">
      <c r="A2064" t="s">
        <v>7583</v>
      </c>
      <c r="B2064">
        <v>18653615</v>
      </c>
      <c r="C2064">
        <v>23000000</v>
      </c>
      <c r="D2064">
        <f>B2064-C2064</f>
        <v>-4346385</v>
      </c>
    </row>
    <row r="2065" spans="1:4" x14ac:dyDescent="0.25">
      <c r="A2065" t="s">
        <v>7231</v>
      </c>
      <c r="B2065">
        <v>12189514</v>
      </c>
      <c r="C2065">
        <v>23000000</v>
      </c>
      <c r="D2065">
        <f>B2065-C2065</f>
        <v>-10810486</v>
      </c>
    </row>
    <row r="2066" spans="1:4" x14ac:dyDescent="0.25">
      <c r="A2066" t="s">
        <v>7584</v>
      </c>
      <c r="B2066">
        <v>13019253</v>
      </c>
      <c r="C2066">
        <v>23000000</v>
      </c>
      <c r="D2066">
        <f>B2066-C2066</f>
        <v>-9980747</v>
      </c>
    </row>
    <row r="2067" spans="1:4" x14ac:dyDescent="0.25">
      <c r="A2067" t="s">
        <v>7585</v>
      </c>
      <c r="B2067">
        <v>18934858</v>
      </c>
      <c r="C2067">
        <v>23000000</v>
      </c>
      <c r="D2067">
        <f>B2067-C2067</f>
        <v>-4065142</v>
      </c>
    </row>
    <row r="2068" spans="1:4" x14ac:dyDescent="0.25">
      <c r="A2068" t="s">
        <v>7586</v>
      </c>
      <c r="B2068">
        <v>20763013</v>
      </c>
      <c r="C2068">
        <v>23000000</v>
      </c>
      <c r="D2068">
        <f>B2068-C2068</f>
        <v>-2236987</v>
      </c>
    </row>
    <row r="2069" spans="1:4" x14ac:dyDescent="0.25">
      <c r="A2069" t="s">
        <v>7587</v>
      </c>
      <c r="B2069">
        <v>12782508</v>
      </c>
      <c r="C2069">
        <v>23000000</v>
      </c>
      <c r="D2069">
        <f>B2069-C2069</f>
        <v>-10217492</v>
      </c>
    </row>
    <row r="2070" spans="1:4" x14ac:dyDescent="0.25">
      <c r="A2070" t="s">
        <v>7588</v>
      </c>
      <c r="B2070">
        <v>11508423</v>
      </c>
      <c r="C2070">
        <v>23000000</v>
      </c>
      <c r="D2070">
        <f>B2070-C2070</f>
        <v>-11491577</v>
      </c>
    </row>
    <row r="2071" spans="1:4" x14ac:dyDescent="0.25">
      <c r="A2071" t="s">
        <v>7589</v>
      </c>
      <c r="B2071">
        <v>10660147</v>
      </c>
      <c r="C2071">
        <v>23000000</v>
      </c>
      <c r="D2071">
        <f>B2071-C2071</f>
        <v>-12339853</v>
      </c>
    </row>
    <row r="2072" spans="1:4" x14ac:dyDescent="0.25">
      <c r="A2072" t="s">
        <v>7590</v>
      </c>
      <c r="B2072">
        <v>7434726</v>
      </c>
      <c r="C2072">
        <v>23000000</v>
      </c>
      <c r="D2072">
        <f>B2072-C2072</f>
        <v>-15565274</v>
      </c>
    </row>
    <row r="2073" spans="1:4" x14ac:dyDescent="0.25">
      <c r="A2073" t="s">
        <v>7591</v>
      </c>
      <c r="B2073">
        <v>6777589</v>
      </c>
      <c r="D2073">
        <f>B2073-C2073</f>
        <v>6777589</v>
      </c>
    </row>
    <row r="2074" spans="1:4" x14ac:dyDescent="0.25">
      <c r="A2074" t="s">
        <v>7592</v>
      </c>
      <c r="B2074">
        <v>6109075</v>
      </c>
      <c r="C2074">
        <v>19430000</v>
      </c>
      <c r="D2074">
        <f>B2074-C2074</f>
        <v>-13320925</v>
      </c>
    </row>
    <row r="2075" spans="1:4" x14ac:dyDescent="0.25">
      <c r="A2075" t="s">
        <v>7593</v>
      </c>
      <c r="C2075">
        <v>11000000</v>
      </c>
      <c r="D2075">
        <f>B2075-C2075</f>
        <v>-11000000</v>
      </c>
    </row>
    <row r="2076" spans="1:4" x14ac:dyDescent="0.25">
      <c r="A2076" t="s">
        <v>7594</v>
      </c>
      <c r="B2076">
        <v>2708188</v>
      </c>
      <c r="C2076">
        <v>23000000</v>
      </c>
      <c r="D2076">
        <f>B2076-C2076</f>
        <v>-20291812</v>
      </c>
    </row>
    <row r="2077" spans="1:4" x14ac:dyDescent="0.25">
      <c r="A2077" t="s">
        <v>7595</v>
      </c>
      <c r="D2077">
        <f>B2077-C2077</f>
        <v>0</v>
      </c>
    </row>
    <row r="2078" spans="1:4" x14ac:dyDescent="0.25">
      <c r="A2078" t="s">
        <v>7596</v>
      </c>
      <c r="B2078">
        <v>16123851</v>
      </c>
      <c r="C2078">
        <v>23000000</v>
      </c>
      <c r="D2078">
        <f>B2078-C2078</f>
        <v>-6876149</v>
      </c>
    </row>
    <row r="2079" spans="1:4" x14ac:dyDescent="0.25">
      <c r="A2079" t="s">
        <v>7597</v>
      </c>
      <c r="C2079">
        <v>23000000</v>
      </c>
      <c r="D2079">
        <f>B2079-C2079</f>
        <v>-23000000</v>
      </c>
    </row>
    <row r="2080" spans="1:4" x14ac:dyDescent="0.25">
      <c r="A2080" t="s">
        <v>7598</v>
      </c>
      <c r="B2080">
        <v>71975611</v>
      </c>
      <c r="C2080">
        <v>25000000</v>
      </c>
      <c r="D2080">
        <f>B2080-C2080</f>
        <v>46975611</v>
      </c>
    </row>
    <row r="2081" spans="1:4" x14ac:dyDescent="0.25">
      <c r="A2081" t="s">
        <v>7599</v>
      </c>
      <c r="B2081">
        <v>38119483</v>
      </c>
      <c r="C2081">
        <v>22700000</v>
      </c>
      <c r="D2081">
        <f>B2081-C2081</f>
        <v>15419483</v>
      </c>
    </row>
    <row r="2082" spans="1:4" x14ac:dyDescent="0.25">
      <c r="A2082" t="s">
        <v>7600</v>
      </c>
      <c r="B2082">
        <v>4190530</v>
      </c>
      <c r="C2082">
        <v>22500000</v>
      </c>
      <c r="D2082">
        <f>B2082-C2082</f>
        <v>-18309470</v>
      </c>
    </row>
    <row r="2083" spans="1:4" x14ac:dyDescent="0.25">
      <c r="A2083" t="s">
        <v>7601</v>
      </c>
      <c r="B2083">
        <v>217631306</v>
      </c>
      <c r="C2083">
        <v>22000000</v>
      </c>
      <c r="D2083">
        <f>B2083-C2083</f>
        <v>195631306</v>
      </c>
    </row>
    <row r="2084" spans="1:4" x14ac:dyDescent="0.25">
      <c r="A2084" t="s">
        <v>7602</v>
      </c>
      <c r="B2084">
        <v>176483808</v>
      </c>
      <c r="C2084">
        <v>23000000</v>
      </c>
      <c r="D2084">
        <f>B2084-C2084</f>
        <v>153483808</v>
      </c>
    </row>
    <row r="2085" spans="1:4" x14ac:dyDescent="0.25">
      <c r="A2085" t="s">
        <v>7603</v>
      </c>
      <c r="B2085">
        <v>144833357</v>
      </c>
      <c r="C2085">
        <v>22000000</v>
      </c>
      <c r="D2085">
        <f>B2085-C2085</f>
        <v>122833357</v>
      </c>
    </row>
    <row r="2086" spans="1:4" x14ac:dyDescent="0.25">
      <c r="A2086" t="s">
        <v>7604</v>
      </c>
      <c r="B2086">
        <v>75597042</v>
      </c>
      <c r="C2086">
        <v>20000000</v>
      </c>
      <c r="D2086">
        <f>B2086-C2086</f>
        <v>55597042</v>
      </c>
    </row>
    <row r="2087" spans="1:4" x14ac:dyDescent="0.25">
      <c r="A2087" t="s">
        <v>7605</v>
      </c>
      <c r="B2087">
        <v>90636983</v>
      </c>
      <c r="C2087">
        <v>22000000</v>
      </c>
      <c r="D2087">
        <f>B2087-C2087</f>
        <v>68636983</v>
      </c>
    </row>
    <row r="2088" spans="1:4" x14ac:dyDescent="0.25">
      <c r="A2088" t="s">
        <v>7606</v>
      </c>
      <c r="B2088">
        <v>70960517</v>
      </c>
      <c r="C2088">
        <v>35000000</v>
      </c>
      <c r="D2088">
        <f>B2088-C2088</f>
        <v>35960517</v>
      </c>
    </row>
    <row r="2089" spans="1:4" x14ac:dyDescent="0.25">
      <c r="A2089" t="s">
        <v>7607</v>
      </c>
      <c r="B2089">
        <v>55762229</v>
      </c>
      <c r="C2089">
        <v>22000000</v>
      </c>
      <c r="D2089">
        <f>B2089-C2089</f>
        <v>33762229</v>
      </c>
    </row>
    <row r="2090" spans="1:4" x14ac:dyDescent="0.25">
      <c r="A2090" t="s">
        <v>7608</v>
      </c>
      <c r="C2090">
        <v>22000000</v>
      </c>
      <c r="D2090">
        <f>B2090-C2090</f>
        <v>-22000000</v>
      </c>
    </row>
    <row r="2091" spans="1:4" x14ac:dyDescent="0.25">
      <c r="A2091" t="s">
        <v>7609</v>
      </c>
      <c r="B2091">
        <v>54235441</v>
      </c>
      <c r="C2091">
        <v>22000000</v>
      </c>
      <c r="D2091">
        <f>B2091-C2091</f>
        <v>32235441</v>
      </c>
    </row>
    <row r="2092" spans="1:4" x14ac:dyDescent="0.25">
      <c r="A2092" t="s">
        <v>7610</v>
      </c>
      <c r="B2092">
        <v>50728000</v>
      </c>
      <c r="C2092">
        <v>22000000</v>
      </c>
      <c r="D2092">
        <f>B2092-C2092</f>
        <v>28728000</v>
      </c>
    </row>
    <row r="2093" spans="1:4" x14ac:dyDescent="0.25">
      <c r="A2093" t="s">
        <v>7611</v>
      </c>
      <c r="B2093">
        <v>40270895</v>
      </c>
      <c r="C2093">
        <v>22000000</v>
      </c>
      <c r="D2093">
        <f>B2093-C2093</f>
        <v>18270895</v>
      </c>
    </row>
    <row r="2094" spans="1:4" x14ac:dyDescent="0.25">
      <c r="A2094" t="s">
        <v>7612</v>
      </c>
      <c r="B2094">
        <v>59696176</v>
      </c>
      <c r="C2094">
        <v>22000000</v>
      </c>
      <c r="D2094">
        <f>B2094-C2094</f>
        <v>37696176</v>
      </c>
    </row>
    <row r="2095" spans="1:4" x14ac:dyDescent="0.25">
      <c r="A2095" t="s">
        <v>7613</v>
      </c>
      <c r="B2095">
        <v>51483949</v>
      </c>
      <c r="C2095">
        <v>22000000</v>
      </c>
      <c r="D2095">
        <f>B2095-C2095</f>
        <v>29483949</v>
      </c>
    </row>
    <row r="2096" spans="1:4" x14ac:dyDescent="0.25">
      <c r="A2096" t="s">
        <v>7614</v>
      </c>
      <c r="B2096">
        <v>36020063</v>
      </c>
      <c r="C2096">
        <v>22000000</v>
      </c>
      <c r="D2096">
        <f>B2096-C2096</f>
        <v>14020063</v>
      </c>
    </row>
    <row r="2097" spans="1:4" x14ac:dyDescent="0.25">
      <c r="A2097" t="s">
        <v>7615</v>
      </c>
      <c r="B2097">
        <v>33313582</v>
      </c>
      <c r="C2097">
        <v>21000000</v>
      </c>
      <c r="D2097">
        <f>B2097-C2097</f>
        <v>12313582</v>
      </c>
    </row>
    <row r="2098" spans="1:4" x14ac:dyDescent="0.25">
      <c r="A2098" t="s">
        <v>7616</v>
      </c>
      <c r="B2098">
        <v>25842000</v>
      </c>
      <c r="C2098">
        <v>22000000</v>
      </c>
      <c r="D2098">
        <f>B2098-C2098</f>
        <v>3842000</v>
      </c>
    </row>
    <row r="2099" spans="1:4" x14ac:dyDescent="0.25">
      <c r="A2099" t="s">
        <v>7617</v>
      </c>
      <c r="B2099">
        <v>22264487</v>
      </c>
      <c r="C2099">
        <v>22000000</v>
      </c>
      <c r="D2099">
        <f>B2099-C2099</f>
        <v>264487</v>
      </c>
    </row>
    <row r="2100" spans="1:4" x14ac:dyDescent="0.25">
      <c r="A2100" t="s">
        <v>7618</v>
      </c>
      <c r="B2100">
        <v>30659817</v>
      </c>
      <c r="C2100">
        <v>26000000</v>
      </c>
      <c r="D2100">
        <f>B2100-C2100</f>
        <v>4659817</v>
      </c>
    </row>
    <row r="2101" spans="1:4" x14ac:dyDescent="0.25">
      <c r="A2101" t="s">
        <v>6678</v>
      </c>
      <c r="B2101">
        <v>5773519</v>
      </c>
      <c r="C2101">
        <v>40000000</v>
      </c>
      <c r="D2101">
        <f>B2101-C2101</f>
        <v>-34226481</v>
      </c>
    </row>
    <row r="2102" spans="1:4" x14ac:dyDescent="0.25">
      <c r="A2102" t="s">
        <v>7619</v>
      </c>
      <c r="B2102">
        <v>3108216</v>
      </c>
      <c r="D2102">
        <f>B2102-C2102</f>
        <v>3108216</v>
      </c>
    </row>
    <row r="2103" spans="1:4" x14ac:dyDescent="0.25">
      <c r="A2103" t="s">
        <v>7620</v>
      </c>
      <c r="B2103">
        <v>19351569</v>
      </c>
      <c r="C2103">
        <v>22000000</v>
      </c>
      <c r="D2103">
        <f>B2103-C2103</f>
        <v>-2648431</v>
      </c>
    </row>
    <row r="2104" spans="1:4" x14ac:dyDescent="0.25">
      <c r="A2104" t="s">
        <v>7621</v>
      </c>
      <c r="B2104">
        <v>49002815</v>
      </c>
      <c r="C2104">
        <v>22000000</v>
      </c>
      <c r="D2104">
        <f>B2104-C2104</f>
        <v>27002815</v>
      </c>
    </row>
    <row r="2105" spans="1:4" x14ac:dyDescent="0.25">
      <c r="A2105" t="s">
        <v>7622</v>
      </c>
      <c r="B2105">
        <v>19283782</v>
      </c>
      <c r="C2105">
        <v>22000000</v>
      </c>
      <c r="D2105">
        <f>B2105-C2105</f>
        <v>-2716218</v>
      </c>
    </row>
    <row r="2106" spans="1:4" x14ac:dyDescent="0.25">
      <c r="A2106" t="s">
        <v>7623</v>
      </c>
      <c r="B2106">
        <v>30059386</v>
      </c>
      <c r="C2106">
        <v>22000000</v>
      </c>
      <c r="D2106">
        <f>B2106-C2106</f>
        <v>8059386</v>
      </c>
    </row>
    <row r="2107" spans="1:4" x14ac:dyDescent="0.25">
      <c r="A2107" t="s">
        <v>5819</v>
      </c>
      <c r="B2107">
        <v>35799026</v>
      </c>
      <c r="C2107">
        <v>126000000</v>
      </c>
      <c r="D2107">
        <f>B2107-C2107</f>
        <v>-90200974</v>
      </c>
    </row>
    <row r="2108" spans="1:4" x14ac:dyDescent="0.25">
      <c r="A2108" t="s">
        <v>7624</v>
      </c>
      <c r="B2108">
        <v>17951431</v>
      </c>
      <c r="C2108">
        <v>30000000</v>
      </c>
      <c r="D2108">
        <f>B2108-C2108</f>
        <v>-12048569</v>
      </c>
    </row>
    <row r="2109" spans="1:4" x14ac:dyDescent="0.25">
      <c r="A2109" t="s">
        <v>7625</v>
      </c>
      <c r="B2109">
        <v>29997095</v>
      </c>
      <c r="C2109">
        <v>22000000</v>
      </c>
      <c r="D2109">
        <f>B2109-C2109</f>
        <v>7997095</v>
      </c>
    </row>
    <row r="2110" spans="1:4" x14ac:dyDescent="0.25">
      <c r="A2110" t="s">
        <v>7626</v>
      </c>
      <c r="B2110">
        <v>14252830</v>
      </c>
      <c r="C2110">
        <v>22000000</v>
      </c>
      <c r="D2110">
        <f>B2110-C2110</f>
        <v>-7747170</v>
      </c>
    </row>
    <row r="2111" spans="1:4" x14ac:dyDescent="0.25">
      <c r="A2111" t="s">
        <v>7627</v>
      </c>
      <c r="B2111">
        <v>19783777</v>
      </c>
      <c r="C2111">
        <v>22000000</v>
      </c>
      <c r="D2111">
        <f>B2111-C2111</f>
        <v>-2216223</v>
      </c>
    </row>
    <row r="2112" spans="1:4" x14ac:dyDescent="0.25">
      <c r="A2112" t="s">
        <v>7628</v>
      </c>
      <c r="B2112">
        <v>13555988</v>
      </c>
      <c r="C2112">
        <v>22000000</v>
      </c>
      <c r="D2112">
        <f>B2112-C2112</f>
        <v>-8444012</v>
      </c>
    </row>
    <row r="2113" spans="1:4" x14ac:dyDescent="0.25">
      <c r="A2113" t="s">
        <v>7629</v>
      </c>
      <c r="B2113">
        <v>12784713</v>
      </c>
      <c r="C2113">
        <v>22000000</v>
      </c>
      <c r="D2113">
        <f>B2113-C2113</f>
        <v>-9215287</v>
      </c>
    </row>
    <row r="2114" spans="1:4" x14ac:dyDescent="0.25">
      <c r="A2114" t="s">
        <v>7630</v>
      </c>
      <c r="B2114">
        <v>10696210</v>
      </c>
      <c r="C2114">
        <v>23500000</v>
      </c>
      <c r="D2114">
        <f>B2114-C2114</f>
        <v>-12803790</v>
      </c>
    </row>
    <row r="2115" spans="1:4" x14ac:dyDescent="0.25">
      <c r="A2115" t="s">
        <v>7631</v>
      </c>
      <c r="B2115">
        <v>5974653</v>
      </c>
      <c r="C2115">
        <v>22000000</v>
      </c>
      <c r="D2115">
        <f>B2115-C2115</f>
        <v>-16025347</v>
      </c>
    </row>
    <row r="2116" spans="1:4" x14ac:dyDescent="0.25">
      <c r="A2116" t="s">
        <v>7632</v>
      </c>
      <c r="B2116">
        <v>5000000</v>
      </c>
      <c r="C2116">
        <v>25000000</v>
      </c>
      <c r="D2116">
        <f>B2116-C2116</f>
        <v>-20000000</v>
      </c>
    </row>
    <row r="2117" spans="1:4" x14ac:dyDescent="0.25">
      <c r="A2117" t="s">
        <v>7633</v>
      </c>
      <c r="B2117">
        <v>9694105</v>
      </c>
      <c r="C2117">
        <v>22000000</v>
      </c>
      <c r="D2117">
        <f>B2117-C2117</f>
        <v>-12305895</v>
      </c>
    </row>
    <row r="2118" spans="1:4" x14ac:dyDescent="0.25">
      <c r="A2118" t="s">
        <v>7634</v>
      </c>
      <c r="B2118">
        <v>16027866</v>
      </c>
      <c r="C2118">
        <v>25000000</v>
      </c>
      <c r="D2118">
        <f>B2118-C2118</f>
        <v>-8972134</v>
      </c>
    </row>
    <row r="2119" spans="1:4" x14ac:dyDescent="0.25">
      <c r="A2119" t="s">
        <v>7635</v>
      </c>
      <c r="B2119">
        <v>4829497</v>
      </c>
      <c r="D2119">
        <f>B2119-C2119</f>
        <v>4829497</v>
      </c>
    </row>
    <row r="2120" spans="1:4" x14ac:dyDescent="0.25">
      <c r="A2120" t="s">
        <v>7636</v>
      </c>
      <c r="B2120">
        <v>4398392</v>
      </c>
      <c r="C2120">
        <v>21000000</v>
      </c>
      <c r="D2120">
        <f>B2120-C2120</f>
        <v>-16601608</v>
      </c>
    </row>
    <row r="2121" spans="1:4" x14ac:dyDescent="0.25">
      <c r="A2121" t="s">
        <v>7637</v>
      </c>
      <c r="B2121">
        <v>1050445</v>
      </c>
      <c r="C2121">
        <v>22000000</v>
      </c>
      <c r="D2121">
        <f>B2121-C2121</f>
        <v>-20949555</v>
      </c>
    </row>
    <row r="2122" spans="1:4" x14ac:dyDescent="0.25">
      <c r="A2122" t="s">
        <v>7638</v>
      </c>
      <c r="B2122">
        <v>13746550</v>
      </c>
      <c r="C2122">
        <v>2000000</v>
      </c>
      <c r="D2122">
        <f>B2122-C2122</f>
        <v>11746550</v>
      </c>
    </row>
    <row r="2123" spans="1:4" x14ac:dyDescent="0.25">
      <c r="A2123" t="s">
        <v>7639</v>
      </c>
      <c r="B2123">
        <v>20668843</v>
      </c>
      <c r="C2123">
        <v>22000000</v>
      </c>
      <c r="D2123">
        <f>B2123-C2123</f>
        <v>-1331157</v>
      </c>
    </row>
    <row r="2124" spans="1:4" x14ac:dyDescent="0.25">
      <c r="A2124" t="s">
        <v>7640</v>
      </c>
      <c r="B2124">
        <v>2963012</v>
      </c>
      <c r="C2124">
        <v>22000000</v>
      </c>
      <c r="D2124">
        <f>B2124-C2124</f>
        <v>-19036988</v>
      </c>
    </row>
    <row r="2125" spans="1:4" x14ac:dyDescent="0.25">
      <c r="A2125" t="s">
        <v>7641</v>
      </c>
      <c r="C2125">
        <v>12000000</v>
      </c>
      <c r="D2125">
        <f>B2125-C2125</f>
        <v>-12000000</v>
      </c>
    </row>
    <row r="2126" spans="1:4" x14ac:dyDescent="0.25">
      <c r="A2126" t="s">
        <v>7642</v>
      </c>
      <c r="B2126">
        <v>1796024</v>
      </c>
      <c r="C2126">
        <v>22000000</v>
      </c>
      <c r="D2126">
        <f>B2126-C2126</f>
        <v>-20203976</v>
      </c>
    </row>
    <row r="2127" spans="1:4" x14ac:dyDescent="0.25">
      <c r="A2127" t="s">
        <v>7643</v>
      </c>
      <c r="B2127">
        <v>634277</v>
      </c>
      <c r="C2127">
        <v>16000000</v>
      </c>
      <c r="D2127">
        <f>B2127-C2127</f>
        <v>-15365723</v>
      </c>
    </row>
    <row r="2128" spans="1:4" x14ac:dyDescent="0.25">
      <c r="A2128" t="s">
        <v>7644</v>
      </c>
      <c r="B2128">
        <v>11326836</v>
      </c>
      <c r="C2128">
        <v>22000000</v>
      </c>
      <c r="D2128">
        <f>B2128-C2128</f>
        <v>-10673164</v>
      </c>
    </row>
    <row r="2129" spans="1:4" x14ac:dyDescent="0.25">
      <c r="A2129" t="s">
        <v>7645</v>
      </c>
      <c r="B2129">
        <v>49024969</v>
      </c>
      <c r="C2129">
        <v>25000000</v>
      </c>
      <c r="D2129">
        <f>B2129-C2129</f>
        <v>24024969</v>
      </c>
    </row>
    <row r="2130" spans="1:4" x14ac:dyDescent="0.25">
      <c r="A2130" t="s">
        <v>7646</v>
      </c>
      <c r="B2130">
        <v>22294341</v>
      </c>
      <c r="C2130">
        <v>21500000</v>
      </c>
      <c r="D2130">
        <f>B2130-C2130</f>
        <v>794341</v>
      </c>
    </row>
    <row r="2131" spans="1:4" x14ac:dyDescent="0.25">
      <c r="A2131" t="s">
        <v>7647</v>
      </c>
      <c r="B2131">
        <v>24362501</v>
      </c>
      <c r="C2131">
        <v>21500000</v>
      </c>
      <c r="D2131">
        <f>B2131-C2131</f>
        <v>2862501</v>
      </c>
    </row>
    <row r="2132" spans="1:4" x14ac:dyDescent="0.25">
      <c r="A2132" t="s">
        <v>7648</v>
      </c>
      <c r="C2132">
        <v>22000000</v>
      </c>
      <c r="D2132">
        <f>B2132-C2132</f>
        <v>-22000000</v>
      </c>
    </row>
    <row r="2133" spans="1:4" x14ac:dyDescent="0.25">
      <c r="A2133" t="s">
        <v>7649</v>
      </c>
      <c r="B2133">
        <v>16684352</v>
      </c>
      <c r="C2133">
        <v>17000000</v>
      </c>
      <c r="D2133">
        <f>B2133-C2133</f>
        <v>-315648</v>
      </c>
    </row>
    <row r="2134" spans="1:4" x14ac:dyDescent="0.25">
      <c r="A2134" t="s">
        <v>7650</v>
      </c>
      <c r="B2134">
        <v>46700000</v>
      </c>
      <c r="C2134">
        <v>21000000</v>
      </c>
      <c r="D2134">
        <f>B2134-C2134</f>
        <v>25700000</v>
      </c>
    </row>
    <row r="2135" spans="1:4" x14ac:dyDescent="0.25">
      <c r="A2135" t="s">
        <v>7651</v>
      </c>
      <c r="B2135">
        <v>52008288</v>
      </c>
      <c r="C2135">
        <v>21000000</v>
      </c>
      <c r="D2135">
        <f>B2135-C2135</f>
        <v>31008288</v>
      </c>
    </row>
    <row r="2136" spans="1:4" x14ac:dyDescent="0.25">
      <c r="A2136" t="s">
        <v>7652</v>
      </c>
      <c r="B2136">
        <v>8579684</v>
      </c>
      <c r="C2136">
        <v>9000000</v>
      </c>
      <c r="D2136">
        <f>B2136-C2136</f>
        <v>-420316</v>
      </c>
    </row>
    <row r="2137" spans="1:4" x14ac:dyDescent="0.25">
      <c r="A2137" t="s">
        <v>7653</v>
      </c>
      <c r="B2137">
        <v>42660000</v>
      </c>
      <c r="C2137">
        <v>17000000</v>
      </c>
      <c r="D2137">
        <f>B2137-C2137</f>
        <v>25660000</v>
      </c>
    </row>
    <row r="2138" spans="1:4" x14ac:dyDescent="0.25">
      <c r="A2138" t="s">
        <v>7654</v>
      </c>
      <c r="B2138">
        <v>40219708</v>
      </c>
      <c r="C2138">
        <v>21000000</v>
      </c>
      <c r="D2138">
        <f>B2138-C2138</f>
        <v>19219708</v>
      </c>
    </row>
    <row r="2139" spans="1:4" x14ac:dyDescent="0.25">
      <c r="A2139" t="s">
        <v>7655</v>
      </c>
      <c r="B2139">
        <v>132088910</v>
      </c>
      <c r="C2139">
        <v>21000000</v>
      </c>
      <c r="D2139">
        <f>B2139-C2139</f>
        <v>111088910</v>
      </c>
    </row>
    <row r="2140" spans="1:4" x14ac:dyDescent="0.25">
      <c r="A2140" t="s">
        <v>7656</v>
      </c>
      <c r="B2140">
        <v>36581633</v>
      </c>
      <c r="C2140">
        <v>21000000</v>
      </c>
      <c r="D2140">
        <f>B2140-C2140</f>
        <v>15581633</v>
      </c>
    </row>
    <row r="2141" spans="1:4" x14ac:dyDescent="0.25">
      <c r="A2141" t="s">
        <v>7657</v>
      </c>
      <c r="B2141">
        <v>37721949</v>
      </c>
      <c r="D2141">
        <f>B2141-C2141</f>
        <v>37721949</v>
      </c>
    </row>
    <row r="2142" spans="1:4" x14ac:dyDescent="0.25">
      <c r="A2142" t="s">
        <v>7658</v>
      </c>
      <c r="B2142">
        <v>25296447</v>
      </c>
      <c r="C2142">
        <v>21000000</v>
      </c>
      <c r="D2142">
        <f>B2142-C2142</f>
        <v>4296447</v>
      </c>
    </row>
    <row r="2143" spans="1:4" x14ac:dyDescent="0.25">
      <c r="A2143" t="s">
        <v>7659</v>
      </c>
      <c r="B2143">
        <v>24848292</v>
      </c>
      <c r="C2143">
        <v>20000000</v>
      </c>
      <c r="D2143">
        <f>B2143-C2143</f>
        <v>4848292</v>
      </c>
    </row>
    <row r="2144" spans="1:4" x14ac:dyDescent="0.25">
      <c r="A2144" t="s">
        <v>7660</v>
      </c>
      <c r="B2144">
        <v>17757087</v>
      </c>
      <c r="C2144">
        <v>21000000</v>
      </c>
      <c r="D2144">
        <f>B2144-C2144</f>
        <v>-3242913</v>
      </c>
    </row>
    <row r="2145" spans="1:4" x14ac:dyDescent="0.25">
      <c r="A2145" t="s">
        <v>7661</v>
      </c>
      <c r="C2145">
        <v>3000000</v>
      </c>
      <c r="D2145">
        <f>B2145-C2145</f>
        <v>-3000000</v>
      </c>
    </row>
    <row r="2146" spans="1:4" x14ac:dyDescent="0.25">
      <c r="A2146" t="s">
        <v>7662</v>
      </c>
      <c r="B2146">
        <v>9430988</v>
      </c>
      <c r="C2146">
        <v>17000000</v>
      </c>
      <c r="D2146">
        <f>B2146-C2146</f>
        <v>-7569012</v>
      </c>
    </row>
    <row r="2147" spans="1:4" x14ac:dyDescent="0.25">
      <c r="A2147" t="s">
        <v>7663</v>
      </c>
      <c r="B2147">
        <v>16284360</v>
      </c>
      <c r="C2147">
        <v>21000000</v>
      </c>
      <c r="D2147">
        <f>B2147-C2147</f>
        <v>-4715640</v>
      </c>
    </row>
    <row r="2148" spans="1:4" x14ac:dyDescent="0.25">
      <c r="A2148" t="s">
        <v>7664</v>
      </c>
      <c r="B2148">
        <v>6830957</v>
      </c>
      <c r="C2148">
        <v>21000000</v>
      </c>
      <c r="D2148">
        <f>B2148-C2148</f>
        <v>-14169043</v>
      </c>
    </row>
    <row r="2149" spans="1:4" x14ac:dyDescent="0.25">
      <c r="A2149" t="s">
        <v>7665</v>
      </c>
      <c r="B2149">
        <v>24104113</v>
      </c>
      <c r="C2149">
        <v>20000000</v>
      </c>
      <c r="D2149">
        <f>B2149-C2149</f>
        <v>4104113</v>
      </c>
    </row>
    <row r="2150" spans="1:4" x14ac:dyDescent="0.25">
      <c r="A2150" t="s">
        <v>7666</v>
      </c>
      <c r="B2150">
        <v>15593</v>
      </c>
      <c r="C2150">
        <v>21000000</v>
      </c>
      <c r="D2150">
        <f>B2150-C2150</f>
        <v>-20984407</v>
      </c>
    </row>
    <row r="2151" spans="1:4" x14ac:dyDescent="0.25">
      <c r="A2151" t="s">
        <v>7667</v>
      </c>
      <c r="B2151">
        <v>958319</v>
      </c>
      <c r="C2151">
        <v>21000000</v>
      </c>
      <c r="D2151">
        <f>B2151-C2151</f>
        <v>-20041681</v>
      </c>
    </row>
    <row r="2152" spans="1:4" x14ac:dyDescent="0.25">
      <c r="A2152" t="s">
        <v>7668</v>
      </c>
      <c r="B2152">
        <v>69700000</v>
      </c>
      <c r="C2152">
        <v>35000000</v>
      </c>
      <c r="D2152">
        <f>B2152-C2152</f>
        <v>34700000</v>
      </c>
    </row>
    <row r="2153" spans="1:4" x14ac:dyDescent="0.25">
      <c r="A2153" t="s">
        <v>7669</v>
      </c>
      <c r="B2153">
        <v>2840417</v>
      </c>
      <c r="C2153">
        <v>31000000</v>
      </c>
      <c r="D2153">
        <f>B2153-C2153</f>
        <v>-28159583</v>
      </c>
    </row>
    <row r="2154" spans="1:4" x14ac:dyDescent="0.25">
      <c r="A2154" t="s">
        <v>7670</v>
      </c>
      <c r="B2154">
        <v>242374454</v>
      </c>
      <c r="C2154">
        <v>18000000</v>
      </c>
      <c r="D2154">
        <f>B2154-C2154</f>
        <v>224374454</v>
      </c>
    </row>
    <row r="2155" spans="1:4" x14ac:dyDescent="0.25">
      <c r="A2155" t="s">
        <v>7671</v>
      </c>
      <c r="B2155">
        <v>173585516</v>
      </c>
      <c r="C2155">
        <v>18000000</v>
      </c>
      <c r="D2155">
        <f>B2155-C2155</f>
        <v>155585516</v>
      </c>
    </row>
    <row r="2156" spans="1:4" x14ac:dyDescent="0.25">
      <c r="A2156" t="s">
        <v>7672</v>
      </c>
      <c r="B2156">
        <v>128300000</v>
      </c>
      <c r="C2156">
        <v>19400870</v>
      </c>
      <c r="D2156">
        <f>B2156-C2156</f>
        <v>108899130</v>
      </c>
    </row>
    <row r="2157" spans="1:4" x14ac:dyDescent="0.25">
      <c r="A2157" t="s">
        <v>7673</v>
      </c>
      <c r="B2157">
        <v>20259297</v>
      </c>
      <c r="C2157">
        <v>20000000</v>
      </c>
      <c r="D2157">
        <f>B2157-C2157</f>
        <v>259297</v>
      </c>
    </row>
    <row r="2158" spans="1:4" x14ac:dyDescent="0.25">
      <c r="A2158" t="s">
        <v>7674</v>
      </c>
      <c r="B2158">
        <v>153665036</v>
      </c>
      <c r="C2158">
        <v>28000000</v>
      </c>
      <c r="D2158">
        <f>B2158-C2158</f>
        <v>125665036</v>
      </c>
    </row>
    <row r="2159" spans="1:4" x14ac:dyDescent="0.25">
      <c r="A2159" t="s">
        <v>7675</v>
      </c>
      <c r="B2159">
        <v>132541238</v>
      </c>
      <c r="C2159">
        <v>33000000</v>
      </c>
      <c r="D2159">
        <f>B2159-C2159</f>
        <v>99541238</v>
      </c>
    </row>
    <row r="2160" spans="1:4" x14ac:dyDescent="0.25">
      <c r="A2160" t="s">
        <v>7676</v>
      </c>
      <c r="B2160">
        <v>130727000</v>
      </c>
      <c r="C2160">
        <v>19000000</v>
      </c>
      <c r="D2160">
        <f>B2160-C2160</f>
        <v>111727000</v>
      </c>
    </row>
    <row r="2161" spans="1:4" x14ac:dyDescent="0.25">
      <c r="A2161" t="s">
        <v>7677</v>
      </c>
      <c r="B2161">
        <v>121697350</v>
      </c>
      <c r="C2161">
        <v>20000000</v>
      </c>
      <c r="D2161">
        <f>B2161-C2161</f>
        <v>101697350</v>
      </c>
    </row>
    <row r="2162" spans="1:4" x14ac:dyDescent="0.25">
      <c r="A2162" t="s">
        <v>7678</v>
      </c>
      <c r="B2162">
        <v>117224271</v>
      </c>
      <c r="C2162">
        <v>20000000</v>
      </c>
      <c r="D2162">
        <f>B2162-C2162</f>
        <v>97224271</v>
      </c>
    </row>
    <row r="2163" spans="1:4" x14ac:dyDescent="0.25">
      <c r="A2163" t="s">
        <v>7679</v>
      </c>
      <c r="B2163">
        <v>102922376</v>
      </c>
      <c r="C2163">
        <v>20000000</v>
      </c>
      <c r="D2163">
        <f>B2163-C2163</f>
        <v>82922376</v>
      </c>
    </row>
    <row r="2164" spans="1:4" x14ac:dyDescent="0.25">
      <c r="A2164" t="s">
        <v>7680</v>
      </c>
      <c r="B2164">
        <v>94497271</v>
      </c>
      <c r="C2164">
        <v>20000000</v>
      </c>
      <c r="D2164">
        <f>B2164-C2164</f>
        <v>74497271</v>
      </c>
    </row>
    <row r="2165" spans="1:4" x14ac:dyDescent="0.25">
      <c r="A2165" t="s">
        <v>7681</v>
      </c>
      <c r="B2165">
        <v>137387272</v>
      </c>
      <c r="C2165">
        <v>20000000</v>
      </c>
      <c r="D2165">
        <f>B2165-C2165</f>
        <v>117387272</v>
      </c>
    </row>
    <row r="2166" spans="1:4" x14ac:dyDescent="0.25">
      <c r="A2166" t="s">
        <v>7682</v>
      </c>
      <c r="B2166">
        <v>82301521</v>
      </c>
      <c r="C2166">
        <v>32000000</v>
      </c>
      <c r="D2166">
        <f>B2166-C2166</f>
        <v>50301521</v>
      </c>
    </row>
    <row r="2167" spans="1:4" x14ac:dyDescent="0.25">
      <c r="A2167" t="s">
        <v>7683</v>
      </c>
      <c r="B2167">
        <v>84518155</v>
      </c>
      <c r="C2167">
        <v>20000000</v>
      </c>
      <c r="D2167">
        <f>B2167-C2167</f>
        <v>64518155</v>
      </c>
    </row>
    <row r="2168" spans="1:4" x14ac:dyDescent="0.25">
      <c r="A2168" t="s">
        <v>6849</v>
      </c>
      <c r="B2168">
        <v>80050171</v>
      </c>
      <c r="C2168">
        <v>20000000</v>
      </c>
      <c r="D2168">
        <f>B2168-C2168</f>
        <v>60050171</v>
      </c>
    </row>
    <row r="2169" spans="1:4" x14ac:dyDescent="0.25">
      <c r="A2169" t="s">
        <v>7684</v>
      </c>
      <c r="B2169">
        <v>81257845</v>
      </c>
      <c r="C2169">
        <v>35000000</v>
      </c>
      <c r="D2169">
        <f>B2169-C2169</f>
        <v>46257845</v>
      </c>
    </row>
    <row r="2170" spans="1:4" x14ac:dyDescent="0.25">
      <c r="A2170" t="s">
        <v>7685</v>
      </c>
      <c r="B2170">
        <v>70360285</v>
      </c>
      <c r="C2170">
        <v>18000000</v>
      </c>
      <c r="D2170">
        <f>B2170-C2170</f>
        <v>52360285</v>
      </c>
    </row>
    <row r="2171" spans="1:4" x14ac:dyDescent="0.25">
      <c r="A2171" t="s">
        <v>7223</v>
      </c>
      <c r="B2171">
        <v>12831121</v>
      </c>
      <c r="C2171">
        <v>30000000</v>
      </c>
      <c r="D2171">
        <f>B2171-C2171</f>
        <v>-17168879</v>
      </c>
    </row>
    <row r="2172" spans="1:4" x14ac:dyDescent="0.25">
      <c r="A2172" t="s">
        <v>7686</v>
      </c>
      <c r="B2172">
        <v>69148997</v>
      </c>
      <c r="C2172">
        <v>37000000</v>
      </c>
      <c r="D2172">
        <f>B2172-C2172</f>
        <v>32148997</v>
      </c>
    </row>
    <row r="2173" spans="1:4" x14ac:dyDescent="0.25">
      <c r="A2173" t="s">
        <v>7687</v>
      </c>
      <c r="B2173">
        <v>82624961</v>
      </c>
      <c r="C2173">
        <v>20000000</v>
      </c>
      <c r="D2173">
        <f>B2173-C2173</f>
        <v>62624961</v>
      </c>
    </row>
    <row r="2174" spans="1:4" x14ac:dyDescent="0.25">
      <c r="A2174" t="s">
        <v>7688</v>
      </c>
      <c r="B2174">
        <v>67325559</v>
      </c>
      <c r="C2174">
        <v>20000000</v>
      </c>
      <c r="D2174">
        <f>B2174-C2174</f>
        <v>47325559</v>
      </c>
    </row>
    <row r="2175" spans="1:4" x14ac:dyDescent="0.25">
      <c r="A2175" t="s">
        <v>7689</v>
      </c>
      <c r="B2175">
        <v>62933793</v>
      </c>
      <c r="C2175">
        <v>20000000</v>
      </c>
      <c r="D2175">
        <f>B2175-C2175</f>
        <v>42933793</v>
      </c>
    </row>
    <row r="2176" spans="1:4" x14ac:dyDescent="0.25">
      <c r="A2176" t="s">
        <v>7690</v>
      </c>
      <c r="B2176">
        <v>56667870</v>
      </c>
      <c r="C2176">
        <v>20000000</v>
      </c>
      <c r="D2176">
        <f>B2176-C2176</f>
        <v>36667870</v>
      </c>
    </row>
    <row r="2177" spans="1:4" x14ac:dyDescent="0.25">
      <c r="A2177" t="s">
        <v>7691</v>
      </c>
      <c r="B2177">
        <v>56398162</v>
      </c>
      <c r="C2177">
        <v>20000000</v>
      </c>
      <c r="D2177">
        <f>B2177-C2177</f>
        <v>36398162</v>
      </c>
    </row>
    <row r="2178" spans="1:4" x14ac:dyDescent="0.25">
      <c r="A2178" t="s">
        <v>7692</v>
      </c>
      <c r="B2178">
        <v>60072596</v>
      </c>
      <c r="C2178">
        <v>20000000</v>
      </c>
      <c r="D2178">
        <f>B2178-C2178</f>
        <v>40072596</v>
      </c>
    </row>
    <row r="2179" spans="1:4" x14ac:dyDescent="0.25">
      <c r="A2179" t="s">
        <v>7693</v>
      </c>
      <c r="B2179">
        <v>56362352</v>
      </c>
      <c r="C2179">
        <v>20000000</v>
      </c>
      <c r="D2179">
        <f>B2179-C2179</f>
        <v>36362352</v>
      </c>
    </row>
    <row r="2180" spans="1:4" x14ac:dyDescent="0.25">
      <c r="A2180" t="s">
        <v>7694</v>
      </c>
      <c r="B2180">
        <v>56154094</v>
      </c>
      <c r="C2180">
        <v>20000000</v>
      </c>
      <c r="D2180">
        <f>B2180-C2180</f>
        <v>36154094</v>
      </c>
    </row>
    <row r="2181" spans="1:4" x14ac:dyDescent="0.25">
      <c r="A2181" t="s">
        <v>7695</v>
      </c>
      <c r="B2181">
        <v>65623128</v>
      </c>
      <c r="C2181">
        <v>20000000</v>
      </c>
      <c r="D2181">
        <f>B2181-C2181</f>
        <v>45623128</v>
      </c>
    </row>
    <row r="2182" spans="1:4" x14ac:dyDescent="0.25">
      <c r="A2182" t="s">
        <v>7696</v>
      </c>
      <c r="C2182">
        <v>1800000</v>
      </c>
      <c r="D2182">
        <f>B2182-C2182</f>
        <v>-1800000</v>
      </c>
    </row>
    <row r="2183" spans="1:4" x14ac:dyDescent="0.25">
      <c r="A2183" t="s">
        <v>7697</v>
      </c>
      <c r="B2183">
        <v>55461307</v>
      </c>
      <c r="C2183">
        <v>20000000</v>
      </c>
      <c r="D2183">
        <f>B2183-C2183</f>
        <v>35461307</v>
      </c>
    </row>
    <row r="2184" spans="1:4" x14ac:dyDescent="0.25">
      <c r="A2184" t="s">
        <v>7698</v>
      </c>
      <c r="B2184">
        <v>48546578</v>
      </c>
      <c r="C2184">
        <v>20000000</v>
      </c>
      <c r="D2184">
        <f>B2184-C2184</f>
        <v>28546578</v>
      </c>
    </row>
    <row r="2185" spans="1:4" x14ac:dyDescent="0.25">
      <c r="A2185" t="s">
        <v>7699</v>
      </c>
      <c r="B2185">
        <v>48423368</v>
      </c>
      <c r="C2185">
        <v>20000000</v>
      </c>
      <c r="D2185">
        <f>B2185-C2185</f>
        <v>28423368</v>
      </c>
    </row>
    <row r="2186" spans="1:4" x14ac:dyDescent="0.25">
      <c r="A2186" t="s">
        <v>7700</v>
      </c>
      <c r="B2186">
        <v>52066000</v>
      </c>
      <c r="C2186">
        <v>20000000</v>
      </c>
      <c r="D2186">
        <f>B2186-C2186</f>
        <v>32066000</v>
      </c>
    </row>
    <row r="2187" spans="1:4" x14ac:dyDescent="0.25">
      <c r="A2187" t="s">
        <v>7701</v>
      </c>
      <c r="B2187">
        <v>47887943</v>
      </c>
      <c r="C2187">
        <v>20000000</v>
      </c>
      <c r="D2187">
        <f>B2187-C2187</f>
        <v>27887943</v>
      </c>
    </row>
    <row r="2188" spans="1:4" x14ac:dyDescent="0.25">
      <c r="A2188" t="s">
        <v>7702</v>
      </c>
      <c r="B2188">
        <v>46363118</v>
      </c>
      <c r="C2188">
        <v>20000000</v>
      </c>
      <c r="D2188">
        <f>B2188-C2188</f>
        <v>26363118</v>
      </c>
    </row>
    <row r="2189" spans="1:4" x14ac:dyDescent="0.25">
      <c r="A2189" t="s">
        <v>7703</v>
      </c>
      <c r="B2189">
        <v>47852604</v>
      </c>
      <c r="C2189">
        <v>20000000</v>
      </c>
      <c r="D2189">
        <f>B2189-C2189</f>
        <v>27852604</v>
      </c>
    </row>
    <row r="2190" spans="1:4" x14ac:dyDescent="0.25">
      <c r="A2190" t="s">
        <v>7704</v>
      </c>
      <c r="B2190">
        <v>45542421</v>
      </c>
      <c r="C2190">
        <v>30000000</v>
      </c>
      <c r="D2190">
        <f>B2190-C2190</f>
        <v>15542421</v>
      </c>
    </row>
    <row r="2191" spans="1:4" x14ac:dyDescent="0.25">
      <c r="A2191" t="s">
        <v>7705</v>
      </c>
      <c r="B2191">
        <v>41573740</v>
      </c>
      <c r="D2191">
        <f>B2191-C2191</f>
        <v>41573740</v>
      </c>
    </row>
    <row r="2192" spans="1:4" x14ac:dyDescent="0.25">
      <c r="A2192" t="s">
        <v>7706</v>
      </c>
      <c r="B2192">
        <v>42652003</v>
      </c>
      <c r="C2192">
        <v>20000000</v>
      </c>
      <c r="D2192">
        <f>B2192-C2192</f>
        <v>22652003</v>
      </c>
    </row>
    <row r="2193" spans="1:4" x14ac:dyDescent="0.25">
      <c r="A2193" t="s">
        <v>7707</v>
      </c>
      <c r="D2193">
        <f>B2193-C2193</f>
        <v>0</v>
      </c>
    </row>
    <row r="2194" spans="1:4" x14ac:dyDescent="0.25">
      <c r="A2194" t="s">
        <v>7708</v>
      </c>
      <c r="B2194">
        <v>39737645</v>
      </c>
      <c r="C2194">
        <v>20000000</v>
      </c>
      <c r="D2194">
        <f>B2194-C2194</f>
        <v>19737645</v>
      </c>
    </row>
    <row r="2195" spans="1:4" x14ac:dyDescent="0.25">
      <c r="A2195" t="s">
        <v>5927</v>
      </c>
      <c r="B2195">
        <v>37567440</v>
      </c>
      <c r="C2195">
        <v>20000000</v>
      </c>
      <c r="D2195">
        <f>B2195-C2195</f>
        <v>17567440</v>
      </c>
    </row>
    <row r="2196" spans="1:4" x14ac:dyDescent="0.25">
      <c r="A2196" t="s">
        <v>7709</v>
      </c>
      <c r="B2196">
        <v>44988180</v>
      </c>
      <c r="C2196">
        <v>20000000</v>
      </c>
      <c r="D2196">
        <f>B2196-C2196</f>
        <v>24988180</v>
      </c>
    </row>
    <row r="2197" spans="1:4" x14ac:dyDescent="0.25">
      <c r="A2197" t="s">
        <v>7710</v>
      </c>
      <c r="B2197">
        <v>39263506</v>
      </c>
      <c r="C2197">
        <v>22000000</v>
      </c>
      <c r="D2197">
        <f>B2197-C2197</f>
        <v>17263506</v>
      </c>
    </row>
    <row r="2198" spans="1:4" x14ac:dyDescent="0.25">
      <c r="A2198" t="s">
        <v>7711</v>
      </c>
      <c r="B2198">
        <v>39143839</v>
      </c>
      <c r="C2198">
        <v>20000000</v>
      </c>
      <c r="D2198">
        <f>B2198-C2198</f>
        <v>19143839</v>
      </c>
    </row>
    <row r="2199" spans="1:4" x14ac:dyDescent="0.25">
      <c r="A2199" t="s">
        <v>7712</v>
      </c>
      <c r="B2199">
        <v>37672350</v>
      </c>
      <c r="C2199">
        <v>20000000</v>
      </c>
      <c r="D2199">
        <f>B2199-C2199</f>
        <v>17672350</v>
      </c>
    </row>
    <row r="2200" spans="1:4" x14ac:dyDescent="0.25">
      <c r="A2200" t="s">
        <v>7713</v>
      </c>
      <c r="B2200">
        <v>38037513</v>
      </c>
      <c r="C2200">
        <v>20000000</v>
      </c>
      <c r="D2200">
        <f>B2200-C2200</f>
        <v>18037513</v>
      </c>
    </row>
    <row r="2201" spans="1:4" x14ac:dyDescent="0.25">
      <c r="A2201" t="s">
        <v>7714</v>
      </c>
      <c r="B2201">
        <v>37442180</v>
      </c>
      <c r="C2201">
        <v>20000000</v>
      </c>
      <c r="D2201">
        <f>B2201-C2201</f>
        <v>17442180</v>
      </c>
    </row>
    <row r="2202" spans="1:4" x14ac:dyDescent="0.25">
      <c r="A2202" t="s">
        <v>7715</v>
      </c>
      <c r="C2202">
        <v>20000000</v>
      </c>
      <c r="D2202">
        <f>B2202-C2202</f>
        <v>-20000000</v>
      </c>
    </row>
    <row r="2203" spans="1:4" x14ac:dyDescent="0.25">
      <c r="A2203" t="s">
        <v>7716</v>
      </c>
      <c r="B2203">
        <v>35596227</v>
      </c>
      <c r="C2203">
        <v>20000000</v>
      </c>
      <c r="D2203">
        <f>B2203-C2203</f>
        <v>15596227</v>
      </c>
    </row>
    <row r="2204" spans="1:4" x14ac:dyDescent="0.25">
      <c r="A2204" t="s">
        <v>7717</v>
      </c>
      <c r="B2204">
        <v>35422828</v>
      </c>
      <c r="C2204">
        <v>20000000</v>
      </c>
      <c r="D2204">
        <f>B2204-C2204</f>
        <v>15422828</v>
      </c>
    </row>
    <row r="2205" spans="1:4" x14ac:dyDescent="0.25">
      <c r="A2205" t="s">
        <v>7718</v>
      </c>
      <c r="B2205">
        <v>36658108</v>
      </c>
      <c r="C2205">
        <v>20000000</v>
      </c>
      <c r="D2205">
        <f>B2205-C2205</f>
        <v>16658108</v>
      </c>
    </row>
    <row r="2206" spans="1:4" x14ac:dyDescent="0.25">
      <c r="A2206" t="s">
        <v>7719</v>
      </c>
      <c r="B2206">
        <v>34300771</v>
      </c>
      <c r="C2206">
        <v>25000000</v>
      </c>
      <c r="D2206">
        <f>B2206-C2206</f>
        <v>9300771</v>
      </c>
    </row>
    <row r="2207" spans="1:4" x14ac:dyDescent="0.25">
      <c r="A2207" t="s">
        <v>7720</v>
      </c>
      <c r="B2207">
        <v>34290142</v>
      </c>
      <c r="C2207">
        <v>19800000</v>
      </c>
      <c r="D2207">
        <f>B2207-C2207</f>
        <v>14490142</v>
      </c>
    </row>
    <row r="2208" spans="1:4" x14ac:dyDescent="0.25">
      <c r="A2208" t="s">
        <v>7721</v>
      </c>
      <c r="B2208">
        <v>33422556</v>
      </c>
      <c r="C2208">
        <v>20000000</v>
      </c>
      <c r="D2208">
        <f>B2208-C2208</f>
        <v>13422556</v>
      </c>
    </row>
    <row r="2209" spans="1:4" x14ac:dyDescent="0.25">
      <c r="A2209" t="s">
        <v>7722</v>
      </c>
      <c r="B2209">
        <v>32774834</v>
      </c>
      <c r="C2209">
        <v>30000000</v>
      </c>
      <c r="D2209">
        <f>B2209-C2209</f>
        <v>2774834</v>
      </c>
    </row>
    <row r="2210" spans="1:4" x14ac:dyDescent="0.25">
      <c r="A2210" t="s">
        <v>7723</v>
      </c>
      <c r="B2210">
        <v>34334256</v>
      </c>
      <c r="C2210">
        <v>11000000</v>
      </c>
      <c r="D2210">
        <f>B2210-C2210</f>
        <v>23334256</v>
      </c>
    </row>
    <row r="2211" spans="1:4" x14ac:dyDescent="0.25">
      <c r="A2211" t="s">
        <v>7724</v>
      </c>
      <c r="B2211">
        <v>32051917</v>
      </c>
      <c r="C2211">
        <v>20000000</v>
      </c>
      <c r="D2211">
        <f>B2211-C2211</f>
        <v>12051917</v>
      </c>
    </row>
    <row r="2212" spans="1:4" x14ac:dyDescent="0.25">
      <c r="A2212" t="s">
        <v>7725</v>
      </c>
      <c r="B2212">
        <v>32014289</v>
      </c>
      <c r="C2212">
        <v>20000000</v>
      </c>
      <c r="D2212">
        <f>B2212-C2212</f>
        <v>12014289</v>
      </c>
    </row>
    <row r="2213" spans="1:4" x14ac:dyDescent="0.25">
      <c r="A2213" t="s">
        <v>7726</v>
      </c>
      <c r="C2213">
        <v>20000000</v>
      </c>
      <c r="D2213">
        <f>B2213-C2213</f>
        <v>-20000000</v>
      </c>
    </row>
    <row r="2214" spans="1:4" x14ac:dyDescent="0.25">
      <c r="A2214" t="s">
        <v>7727</v>
      </c>
      <c r="B2214">
        <v>31838002</v>
      </c>
      <c r="C2214">
        <v>20000000</v>
      </c>
      <c r="D2214">
        <f>B2214-C2214</f>
        <v>11838002</v>
      </c>
    </row>
    <row r="2215" spans="1:4" x14ac:dyDescent="0.25">
      <c r="A2215" t="s">
        <v>7728</v>
      </c>
      <c r="B2215">
        <v>36874745</v>
      </c>
      <c r="C2215">
        <v>20000000</v>
      </c>
      <c r="D2215">
        <f>B2215-C2215</f>
        <v>16874745</v>
      </c>
    </row>
    <row r="2216" spans="1:4" x14ac:dyDescent="0.25">
      <c r="A2216" t="s">
        <v>7729</v>
      </c>
      <c r="B2216">
        <v>30079316</v>
      </c>
      <c r="C2216">
        <v>35000000</v>
      </c>
      <c r="D2216">
        <f>B2216-C2216</f>
        <v>-4920684</v>
      </c>
    </row>
    <row r="2217" spans="1:4" x14ac:dyDescent="0.25">
      <c r="A2217" t="s">
        <v>7730</v>
      </c>
      <c r="B2217">
        <v>35033759</v>
      </c>
      <c r="C2217">
        <v>19000000</v>
      </c>
      <c r="D2217">
        <f>B2217-C2217</f>
        <v>16033759</v>
      </c>
    </row>
    <row r="2218" spans="1:4" x14ac:dyDescent="0.25">
      <c r="A2218" t="s">
        <v>7731</v>
      </c>
      <c r="B2218">
        <v>29753944</v>
      </c>
      <c r="C2218">
        <v>20000000</v>
      </c>
      <c r="D2218">
        <f>B2218-C2218</f>
        <v>9753944</v>
      </c>
    </row>
    <row r="2219" spans="1:4" x14ac:dyDescent="0.25">
      <c r="A2219" t="s">
        <v>7732</v>
      </c>
      <c r="B2219">
        <v>29062561</v>
      </c>
      <c r="D2219">
        <f>B2219-C2219</f>
        <v>29062561</v>
      </c>
    </row>
    <row r="2220" spans="1:4" x14ac:dyDescent="0.25">
      <c r="A2220" t="s">
        <v>7733</v>
      </c>
      <c r="B2220">
        <v>31146570</v>
      </c>
      <c r="C2220">
        <v>20000000</v>
      </c>
      <c r="D2220">
        <f>B2220-C2220</f>
        <v>11146570</v>
      </c>
    </row>
    <row r="2221" spans="1:4" x14ac:dyDescent="0.25">
      <c r="A2221" t="s">
        <v>7734</v>
      </c>
      <c r="B2221">
        <v>27277055</v>
      </c>
      <c r="C2221">
        <v>20000000</v>
      </c>
      <c r="D2221">
        <f>B2221-C2221</f>
        <v>7277055</v>
      </c>
    </row>
    <row r="2222" spans="1:4" x14ac:dyDescent="0.25">
      <c r="A2222" t="s">
        <v>7735</v>
      </c>
      <c r="B2222">
        <v>26876529</v>
      </c>
      <c r="C2222">
        <v>27000000</v>
      </c>
      <c r="D2222">
        <f>B2222-C2222</f>
        <v>-123471</v>
      </c>
    </row>
    <row r="2223" spans="1:4" x14ac:dyDescent="0.25">
      <c r="A2223" t="s">
        <v>7736</v>
      </c>
      <c r="B2223">
        <v>53146000</v>
      </c>
      <c r="C2223">
        <v>20000000</v>
      </c>
      <c r="D2223">
        <f>B2223-C2223</f>
        <v>33146000</v>
      </c>
    </row>
    <row r="2224" spans="1:4" x14ac:dyDescent="0.25">
      <c r="A2224" t="s">
        <v>7737</v>
      </c>
      <c r="B2224">
        <v>30028592</v>
      </c>
      <c r="C2224">
        <v>20000000</v>
      </c>
      <c r="D2224">
        <f>B2224-C2224</f>
        <v>10028592</v>
      </c>
    </row>
    <row r="2225" spans="1:4" x14ac:dyDescent="0.25">
      <c r="A2225" t="s">
        <v>7738</v>
      </c>
      <c r="B2225">
        <v>34126138</v>
      </c>
      <c r="C2225">
        <v>20000000</v>
      </c>
      <c r="D2225">
        <f>B2225-C2225</f>
        <v>14126138</v>
      </c>
    </row>
    <row r="2226" spans="1:4" x14ac:dyDescent="0.25">
      <c r="A2226" t="s">
        <v>7739</v>
      </c>
      <c r="B2226">
        <v>25677801</v>
      </c>
      <c r="C2226">
        <v>20000000</v>
      </c>
      <c r="D2226">
        <f>B2226-C2226</f>
        <v>5677801</v>
      </c>
    </row>
    <row r="2227" spans="1:4" x14ac:dyDescent="0.25">
      <c r="A2227" t="s">
        <v>7740</v>
      </c>
      <c r="B2227">
        <v>26415649</v>
      </c>
      <c r="C2227">
        <v>20000000</v>
      </c>
      <c r="D2227">
        <f>B2227-C2227</f>
        <v>6415649</v>
      </c>
    </row>
    <row r="2228" spans="1:4" x14ac:dyDescent="0.25">
      <c r="A2228" t="s">
        <v>7741</v>
      </c>
      <c r="B2228">
        <v>26003149</v>
      </c>
      <c r="C2228">
        <v>20000000</v>
      </c>
      <c r="D2228">
        <f>B2228-C2228</f>
        <v>6003149</v>
      </c>
    </row>
    <row r="2229" spans="1:4" x14ac:dyDescent="0.25">
      <c r="A2229" t="s">
        <v>7742</v>
      </c>
      <c r="B2229">
        <v>25584685</v>
      </c>
      <c r="C2229">
        <v>20000000</v>
      </c>
      <c r="D2229">
        <f>B2229-C2229</f>
        <v>5584685</v>
      </c>
    </row>
    <row r="2230" spans="1:4" x14ac:dyDescent="0.25">
      <c r="A2230" t="s">
        <v>7743</v>
      </c>
      <c r="B2230">
        <v>29975979</v>
      </c>
      <c r="C2230">
        <v>20000000</v>
      </c>
      <c r="D2230">
        <f>B2230-C2230</f>
        <v>9975979</v>
      </c>
    </row>
    <row r="2231" spans="1:4" x14ac:dyDescent="0.25">
      <c r="A2231" t="s">
        <v>7744</v>
      </c>
      <c r="B2231">
        <v>31584722</v>
      </c>
      <c r="C2231">
        <v>20000000</v>
      </c>
      <c r="D2231">
        <f>B2231-C2231</f>
        <v>11584722</v>
      </c>
    </row>
    <row r="2232" spans="1:4" x14ac:dyDescent="0.25">
      <c r="A2232" t="s">
        <v>7745</v>
      </c>
      <c r="B2232">
        <v>23179303</v>
      </c>
      <c r="C2232">
        <v>20000000</v>
      </c>
      <c r="D2232">
        <f>B2232-C2232</f>
        <v>3179303</v>
      </c>
    </row>
    <row r="2233" spans="1:4" x14ac:dyDescent="0.25">
      <c r="A2233" t="s">
        <v>7746</v>
      </c>
      <c r="B2233">
        <v>23078294</v>
      </c>
      <c r="C2233">
        <v>9000000</v>
      </c>
      <c r="D2233">
        <f>B2233-C2233</f>
        <v>14078294</v>
      </c>
    </row>
    <row r="2234" spans="1:4" x14ac:dyDescent="0.25">
      <c r="A2234" t="s">
        <v>7747</v>
      </c>
      <c r="B2234">
        <v>21413105</v>
      </c>
      <c r="C2234">
        <v>20000000</v>
      </c>
      <c r="D2234">
        <f>B2234-C2234</f>
        <v>1413105</v>
      </c>
    </row>
    <row r="2235" spans="1:4" x14ac:dyDescent="0.25">
      <c r="A2235" t="s">
        <v>7748</v>
      </c>
      <c r="B2235">
        <v>25077977</v>
      </c>
      <c r="C2235">
        <v>20000000</v>
      </c>
      <c r="D2235">
        <f>B2235-C2235</f>
        <v>5077977</v>
      </c>
    </row>
    <row r="2236" spans="1:4" x14ac:dyDescent="0.25">
      <c r="A2236" t="s">
        <v>7749</v>
      </c>
      <c r="B2236">
        <v>23292105</v>
      </c>
      <c r="C2236">
        <v>20000000</v>
      </c>
      <c r="D2236">
        <f>B2236-C2236</f>
        <v>3292105</v>
      </c>
    </row>
    <row r="2237" spans="1:4" x14ac:dyDescent="0.25">
      <c r="A2237" t="s">
        <v>7750</v>
      </c>
      <c r="B2237">
        <v>26870825</v>
      </c>
      <c r="D2237">
        <f>B2237-C2237</f>
        <v>26870825</v>
      </c>
    </row>
    <row r="2238" spans="1:4" x14ac:dyDescent="0.25">
      <c r="A2238" t="s">
        <v>7751</v>
      </c>
      <c r="B2238">
        <v>20916309</v>
      </c>
      <c r="C2238">
        <v>40000000</v>
      </c>
      <c r="D2238">
        <f>B2238-C2238</f>
        <v>-19083691</v>
      </c>
    </row>
    <row r="2239" spans="1:4" x14ac:dyDescent="0.25">
      <c r="A2239" t="s">
        <v>7752</v>
      </c>
      <c r="B2239">
        <v>21200000</v>
      </c>
      <c r="C2239">
        <v>20000000</v>
      </c>
      <c r="D2239">
        <f>B2239-C2239</f>
        <v>1200000</v>
      </c>
    </row>
    <row r="2240" spans="1:4" x14ac:dyDescent="0.25">
      <c r="A2240" t="s">
        <v>7753</v>
      </c>
      <c r="B2240">
        <v>28876924</v>
      </c>
      <c r="C2240">
        <v>20000000</v>
      </c>
      <c r="D2240">
        <f>B2240-C2240</f>
        <v>8876924</v>
      </c>
    </row>
    <row r="2241" spans="1:4" x14ac:dyDescent="0.25">
      <c r="A2241" t="s">
        <v>7754</v>
      </c>
      <c r="B2241">
        <v>20207003</v>
      </c>
      <c r="D2241">
        <f>B2241-C2241</f>
        <v>20207003</v>
      </c>
    </row>
    <row r="2242" spans="1:4" x14ac:dyDescent="0.25">
      <c r="A2242" t="s">
        <v>7755</v>
      </c>
      <c r="B2242">
        <v>20241395</v>
      </c>
      <c r="C2242">
        <v>20000000</v>
      </c>
      <c r="D2242">
        <f>B2242-C2242</f>
        <v>241395</v>
      </c>
    </row>
    <row r="2243" spans="1:4" x14ac:dyDescent="0.25">
      <c r="A2243" t="s">
        <v>7756</v>
      </c>
      <c r="D2243">
        <f>B2243-C2243</f>
        <v>0</v>
      </c>
    </row>
    <row r="2244" spans="1:4" x14ac:dyDescent="0.25">
      <c r="A2244" t="s">
        <v>7757</v>
      </c>
      <c r="B2244">
        <v>32000000</v>
      </c>
      <c r="C2244">
        <v>806947</v>
      </c>
      <c r="D2244">
        <f>B2244-C2244</f>
        <v>31193053</v>
      </c>
    </row>
    <row r="2245" spans="1:4" x14ac:dyDescent="0.25">
      <c r="A2245" t="s">
        <v>7758</v>
      </c>
      <c r="B2245">
        <v>19151864</v>
      </c>
      <c r="C2245">
        <v>40000000</v>
      </c>
      <c r="D2245">
        <f>B2245-C2245</f>
        <v>-20848136</v>
      </c>
    </row>
    <row r="2246" spans="1:4" x14ac:dyDescent="0.25">
      <c r="A2246" t="s">
        <v>7759</v>
      </c>
      <c r="B2246">
        <v>23393765</v>
      </c>
      <c r="C2246">
        <v>20000000</v>
      </c>
      <c r="D2246">
        <f>B2246-C2246</f>
        <v>3393765</v>
      </c>
    </row>
    <row r="2247" spans="1:4" x14ac:dyDescent="0.25">
      <c r="A2247" t="s">
        <v>7760</v>
      </c>
      <c r="B2247">
        <v>18882880</v>
      </c>
      <c r="C2247">
        <v>20000000</v>
      </c>
      <c r="D2247">
        <f>B2247-C2247</f>
        <v>-1117120</v>
      </c>
    </row>
    <row r="2248" spans="1:4" x14ac:dyDescent="0.25">
      <c r="A2248" t="s">
        <v>7761</v>
      </c>
      <c r="B2248">
        <v>8500000</v>
      </c>
      <c r="C2248">
        <v>20000000</v>
      </c>
      <c r="D2248">
        <f>B2248-C2248</f>
        <v>-11500000</v>
      </c>
    </row>
    <row r="2249" spans="1:4" x14ac:dyDescent="0.25">
      <c r="A2249" t="s">
        <v>7762</v>
      </c>
      <c r="C2249">
        <v>20000000</v>
      </c>
      <c r="D2249">
        <f>B2249-C2249</f>
        <v>-20000000</v>
      </c>
    </row>
    <row r="2250" spans="1:4" x14ac:dyDescent="0.25">
      <c r="A2250" t="s">
        <v>7763</v>
      </c>
      <c r="B2250">
        <v>18252684</v>
      </c>
      <c r="C2250">
        <v>30000000</v>
      </c>
      <c r="D2250">
        <f>B2250-C2250</f>
        <v>-11747316</v>
      </c>
    </row>
    <row r="2251" spans="1:4" x14ac:dyDescent="0.25">
      <c r="A2251" t="s">
        <v>7764</v>
      </c>
      <c r="B2251">
        <v>19661987</v>
      </c>
      <c r="C2251">
        <v>20000000</v>
      </c>
      <c r="D2251">
        <f>B2251-C2251</f>
        <v>-338013</v>
      </c>
    </row>
    <row r="2252" spans="1:4" x14ac:dyDescent="0.25">
      <c r="A2252" t="s">
        <v>7765</v>
      </c>
      <c r="B2252">
        <v>18352454</v>
      </c>
      <c r="C2252">
        <v>15000000</v>
      </c>
      <c r="D2252">
        <f>B2252-C2252</f>
        <v>3352454</v>
      </c>
    </row>
    <row r="2253" spans="1:4" x14ac:dyDescent="0.25">
      <c r="A2253" t="s">
        <v>7766</v>
      </c>
      <c r="B2253">
        <v>17803796</v>
      </c>
      <c r="C2253">
        <v>20000000</v>
      </c>
      <c r="D2253">
        <f>B2253-C2253</f>
        <v>-2196204</v>
      </c>
    </row>
    <row r="2254" spans="1:4" x14ac:dyDescent="0.25">
      <c r="A2254" t="s">
        <v>7767</v>
      </c>
      <c r="B2254">
        <v>17529157</v>
      </c>
      <c r="C2254">
        <v>20000000</v>
      </c>
      <c r="D2254">
        <f>B2254-C2254</f>
        <v>-2470843</v>
      </c>
    </row>
    <row r="2255" spans="1:4" x14ac:dyDescent="0.25">
      <c r="A2255" t="s">
        <v>7768</v>
      </c>
      <c r="B2255">
        <v>25753840</v>
      </c>
      <c r="C2255">
        <v>19000000</v>
      </c>
      <c r="D2255">
        <f>B2255-C2255</f>
        <v>6753840</v>
      </c>
    </row>
    <row r="2256" spans="1:4" x14ac:dyDescent="0.25">
      <c r="A2256" t="s">
        <v>7769</v>
      </c>
      <c r="B2256">
        <v>18081626</v>
      </c>
      <c r="C2256">
        <v>20000000</v>
      </c>
      <c r="D2256">
        <f>B2256-C2256</f>
        <v>-1918374</v>
      </c>
    </row>
    <row r="2257" spans="1:4" x14ac:dyDescent="0.25">
      <c r="A2257" t="s">
        <v>7770</v>
      </c>
      <c r="B2257">
        <v>17518220</v>
      </c>
      <c r="C2257">
        <v>20000000</v>
      </c>
      <c r="D2257">
        <f>B2257-C2257</f>
        <v>-2481780</v>
      </c>
    </row>
    <row r="2258" spans="1:4" x14ac:dyDescent="0.25">
      <c r="A2258" t="s">
        <v>7771</v>
      </c>
      <c r="B2258">
        <v>17104669</v>
      </c>
      <c r="C2258">
        <v>20000000</v>
      </c>
      <c r="D2258">
        <f>B2258-C2258</f>
        <v>-2895331</v>
      </c>
    </row>
    <row r="2259" spans="1:4" x14ac:dyDescent="0.25">
      <c r="A2259" t="s">
        <v>7772</v>
      </c>
      <c r="D2259">
        <f>B2259-C2259</f>
        <v>0</v>
      </c>
    </row>
    <row r="2260" spans="1:4" x14ac:dyDescent="0.25">
      <c r="A2260" t="s">
        <v>7773</v>
      </c>
      <c r="B2260">
        <v>16988996</v>
      </c>
      <c r="C2260">
        <v>35000000</v>
      </c>
      <c r="D2260">
        <f>B2260-C2260</f>
        <v>-18011004</v>
      </c>
    </row>
    <row r="2261" spans="1:4" x14ac:dyDescent="0.25">
      <c r="A2261" t="s">
        <v>7774</v>
      </c>
      <c r="B2261">
        <v>15797907</v>
      </c>
      <c r="C2261">
        <v>20000000</v>
      </c>
      <c r="D2261">
        <f>B2261-C2261</f>
        <v>-4202093</v>
      </c>
    </row>
    <row r="2262" spans="1:4" x14ac:dyDescent="0.25">
      <c r="A2262" t="s">
        <v>7775</v>
      </c>
      <c r="B2262">
        <v>16248701</v>
      </c>
      <c r="C2262">
        <v>20000000</v>
      </c>
      <c r="D2262">
        <f>B2262-C2262</f>
        <v>-3751299</v>
      </c>
    </row>
    <row r="2263" spans="1:4" x14ac:dyDescent="0.25">
      <c r="A2263" t="s">
        <v>7776</v>
      </c>
      <c r="B2263">
        <v>15712072</v>
      </c>
      <c r="C2263">
        <v>20000000</v>
      </c>
      <c r="D2263">
        <f>B2263-C2263</f>
        <v>-4287928</v>
      </c>
    </row>
    <row r="2264" spans="1:4" x14ac:dyDescent="0.25">
      <c r="A2264" t="s">
        <v>6907</v>
      </c>
      <c r="B2264">
        <v>191449475</v>
      </c>
      <c r="C2264">
        <v>37000000</v>
      </c>
      <c r="D2264">
        <f>B2264-C2264</f>
        <v>154449475</v>
      </c>
    </row>
    <row r="2265" spans="1:4" x14ac:dyDescent="0.25">
      <c r="A2265" t="s">
        <v>7777</v>
      </c>
      <c r="B2265">
        <v>15408822</v>
      </c>
      <c r="C2265">
        <v>20000000</v>
      </c>
      <c r="D2265">
        <f>B2265-C2265</f>
        <v>-4591178</v>
      </c>
    </row>
    <row r="2266" spans="1:4" x14ac:dyDescent="0.25">
      <c r="A2266" t="s">
        <v>7778</v>
      </c>
      <c r="B2266">
        <v>15464026</v>
      </c>
      <c r="C2266">
        <v>20000000</v>
      </c>
      <c r="D2266">
        <f>B2266-C2266</f>
        <v>-4535974</v>
      </c>
    </row>
    <row r="2267" spans="1:4" x14ac:dyDescent="0.25">
      <c r="A2267" t="s">
        <v>7779</v>
      </c>
      <c r="B2267">
        <v>14359793</v>
      </c>
      <c r="D2267">
        <f>B2267-C2267</f>
        <v>14359793</v>
      </c>
    </row>
    <row r="2268" spans="1:4" x14ac:dyDescent="0.25">
      <c r="A2268" t="s">
        <v>7780</v>
      </c>
      <c r="B2268">
        <v>8000000</v>
      </c>
      <c r="C2268">
        <v>20000000</v>
      </c>
      <c r="D2268">
        <f>B2268-C2268</f>
        <v>-12000000</v>
      </c>
    </row>
    <row r="2269" spans="1:4" x14ac:dyDescent="0.25">
      <c r="A2269" t="s">
        <v>7781</v>
      </c>
      <c r="C2269">
        <v>19500000</v>
      </c>
      <c r="D2269">
        <f>B2269-C2269</f>
        <v>-19500000</v>
      </c>
    </row>
    <row r="2270" spans="1:4" x14ac:dyDescent="0.25">
      <c r="A2270" t="s">
        <v>7782</v>
      </c>
      <c r="B2270">
        <v>14174654</v>
      </c>
      <c r="C2270">
        <v>25000000</v>
      </c>
      <c r="D2270">
        <f>B2270-C2270</f>
        <v>-10825346</v>
      </c>
    </row>
    <row r="2271" spans="1:4" x14ac:dyDescent="0.25">
      <c r="A2271" t="s">
        <v>7783</v>
      </c>
      <c r="B2271">
        <v>15988876</v>
      </c>
      <c r="C2271">
        <v>27000000</v>
      </c>
      <c r="D2271">
        <f>B2271-C2271</f>
        <v>-11011124</v>
      </c>
    </row>
    <row r="2272" spans="1:4" x14ac:dyDescent="0.25">
      <c r="A2272" t="s">
        <v>7784</v>
      </c>
      <c r="B2272">
        <v>13801755</v>
      </c>
      <c r="C2272">
        <v>20000000</v>
      </c>
      <c r="D2272">
        <f>B2272-C2272</f>
        <v>-6198245</v>
      </c>
    </row>
    <row r="2273" spans="1:4" x14ac:dyDescent="0.25">
      <c r="A2273" t="s">
        <v>7785</v>
      </c>
      <c r="B2273">
        <v>13987482</v>
      </c>
      <c r="C2273">
        <v>20000000</v>
      </c>
      <c r="D2273">
        <f>B2273-C2273</f>
        <v>-6012518</v>
      </c>
    </row>
    <row r="2274" spans="1:4" x14ac:dyDescent="0.25">
      <c r="A2274" t="s">
        <v>7786</v>
      </c>
      <c r="B2274">
        <v>14291570</v>
      </c>
      <c r="C2274">
        <v>20000000</v>
      </c>
      <c r="D2274">
        <f>B2274-C2274</f>
        <v>-5708430</v>
      </c>
    </row>
    <row r="2275" spans="1:4" x14ac:dyDescent="0.25">
      <c r="A2275" t="s">
        <v>7787</v>
      </c>
      <c r="B2275">
        <v>12181484</v>
      </c>
      <c r="C2275">
        <v>40000000</v>
      </c>
      <c r="D2275">
        <f>B2275-C2275</f>
        <v>-27818516</v>
      </c>
    </row>
    <row r="2276" spans="1:4" x14ac:dyDescent="0.25">
      <c r="A2276" t="s">
        <v>7788</v>
      </c>
      <c r="B2276">
        <v>13630226</v>
      </c>
      <c r="C2276">
        <v>20000000</v>
      </c>
      <c r="D2276">
        <f>B2276-C2276</f>
        <v>-6369774</v>
      </c>
    </row>
    <row r="2277" spans="1:4" x14ac:dyDescent="0.25">
      <c r="A2277" t="s">
        <v>7789</v>
      </c>
      <c r="B2277">
        <v>13383737</v>
      </c>
      <c r="C2277">
        <v>20000000</v>
      </c>
      <c r="D2277">
        <f>B2277-C2277</f>
        <v>-6616263</v>
      </c>
    </row>
    <row r="2278" spans="1:4" x14ac:dyDescent="0.25">
      <c r="A2278" t="s">
        <v>7790</v>
      </c>
      <c r="B2278">
        <v>13391174</v>
      </c>
      <c r="C2278">
        <v>20000000</v>
      </c>
      <c r="D2278">
        <f>B2278-C2278</f>
        <v>-6608826</v>
      </c>
    </row>
    <row r="2279" spans="1:4" x14ac:dyDescent="0.25">
      <c r="A2279" t="s">
        <v>7791</v>
      </c>
      <c r="B2279">
        <v>12987647</v>
      </c>
      <c r="C2279">
        <v>30000000</v>
      </c>
      <c r="D2279">
        <f>B2279-C2279</f>
        <v>-17012353</v>
      </c>
    </row>
    <row r="2280" spans="1:4" x14ac:dyDescent="0.25">
      <c r="A2280" t="s">
        <v>7792</v>
      </c>
      <c r="B2280">
        <v>12469811</v>
      </c>
      <c r="C2280">
        <v>22000000</v>
      </c>
      <c r="D2280">
        <f>B2280-C2280</f>
        <v>-9530189</v>
      </c>
    </row>
    <row r="2281" spans="1:4" x14ac:dyDescent="0.25">
      <c r="A2281" t="s">
        <v>7793</v>
      </c>
      <c r="B2281">
        <v>12398628</v>
      </c>
      <c r="C2281">
        <v>20000000</v>
      </c>
      <c r="D2281">
        <f>B2281-C2281</f>
        <v>-7601372</v>
      </c>
    </row>
    <row r="2282" spans="1:4" x14ac:dyDescent="0.25">
      <c r="A2282" t="s">
        <v>7794</v>
      </c>
      <c r="B2282">
        <v>13214030</v>
      </c>
      <c r="C2282">
        <v>20000000</v>
      </c>
      <c r="D2282">
        <f>B2282-C2282</f>
        <v>-6785970</v>
      </c>
    </row>
    <row r="2283" spans="1:4" x14ac:dyDescent="0.25">
      <c r="A2283" t="s">
        <v>7795</v>
      </c>
      <c r="B2283">
        <v>12232937</v>
      </c>
      <c r="C2283">
        <v>22000000</v>
      </c>
      <c r="D2283">
        <f>B2283-C2283</f>
        <v>-9767063</v>
      </c>
    </row>
    <row r="2284" spans="1:4" x14ac:dyDescent="0.25">
      <c r="A2284" t="s">
        <v>7796</v>
      </c>
      <c r="B2284">
        <v>12134420</v>
      </c>
      <c r="C2284">
        <v>20000000</v>
      </c>
      <c r="D2284">
        <f>B2284-C2284</f>
        <v>-7865580</v>
      </c>
    </row>
    <row r="2285" spans="1:4" x14ac:dyDescent="0.25">
      <c r="A2285" t="s">
        <v>7797</v>
      </c>
      <c r="B2285">
        <v>11784000</v>
      </c>
      <c r="C2285">
        <v>20000000</v>
      </c>
      <c r="D2285">
        <f>B2285-C2285</f>
        <v>-8216000</v>
      </c>
    </row>
    <row r="2286" spans="1:4" x14ac:dyDescent="0.25">
      <c r="A2286" t="s">
        <v>7798</v>
      </c>
      <c r="B2286">
        <v>11169531</v>
      </c>
      <c r="C2286">
        <v>20000000</v>
      </c>
      <c r="D2286">
        <f>B2286-C2286</f>
        <v>-8830469</v>
      </c>
    </row>
    <row r="2287" spans="1:4" x14ac:dyDescent="0.25">
      <c r="A2287" t="s">
        <v>7799</v>
      </c>
      <c r="B2287">
        <v>11034436</v>
      </c>
      <c r="C2287">
        <v>20000000</v>
      </c>
      <c r="D2287">
        <f>B2287-C2287</f>
        <v>-8965564</v>
      </c>
    </row>
    <row r="2288" spans="1:4" x14ac:dyDescent="0.25">
      <c r="A2288" t="s">
        <v>7800</v>
      </c>
      <c r="B2288">
        <v>12626905</v>
      </c>
      <c r="C2288">
        <v>20000000</v>
      </c>
      <c r="D2288">
        <f>B2288-C2288</f>
        <v>-7373095</v>
      </c>
    </row>
    <row r="2289" spans="1:4" x14ac:dyDescent="0.25">
      <c r="A2289" t="s">
        <v>7801</v>
      </c>
      <c r="B2289">
        <v>10569071</v>
      </c>
      <c r="C2289">
        <v>20000000</v>
      </c>
      <c r="D2289">
        <f>B2289-C2289</f>
        <v>-9430929</v>
      </c>
    </row>
    <row r="2290" spans="1:4" x14ac:dyDescent="0.25">
      <c r="A2290" t="s">
        <v>7802</v>
      </c>
      <c r="B2290">
        <v>10544143</v>
      </c>
      <c r="C2290">
        <v>20000000</v>
      </c>
      <c r="D2290">
        <f>B2290-C2290</f>
        <v>-9455857</v>
      </c>
    </row>
    <row r="2291" spans="1:4" x14ac:dyDescent="0.25">
      <c r="A2291" t="s">
        <v>7803</v>
      </c>
      <c r="B2291">
        <v>13650738</v>
      </c>
      <c r="C2291">
        <v>20000000</v>
      </c>
      <c r="D2291">
        <f>B2291-C2291</f>
        <v>-6349262</v>
      </c>
    </row>
    <row r="2292" spans="1:4" x14ac:dyDescent="0.25">
      <c r="A2292" t="s">
        <v>7804</v>
      </c>
      <c r="B2292">
        <v>10555348</v>
      </c>
      <c r="C2292">
        <v>20000000</v>
      </c>
      <c r="D2292">
        <f>B2292-C2292</f>
        <v>-9444652</v>
      </c>
    </row>
    <row r="2293" spans="1:4" x14ac:dyDescent="0.25">
      <c r="A2293" t="s">
        <v>7805</v>
      </c>
      <c r="B2293">
        <v>9714482</v>
      </c>
      <c r="C2293">
        <v>20000000</v>
      </c>
      <c r="D2293">
        <f>B2293-C2293</f>
        <v>-10285518</v>
      </c>
    </row>
    <row r="2294" spans="1:4" x14ac:dyDescent="0.25">
      <c r="A2294" t="s">
        <v>7652</v>
      </c>
      <c r="B2294">
        <v>8579684</v>
      </c>
      <c r="C2294">
        <v>9000000</v>
      </c>
      <c r="D2294">
        <f>B2294-C2294</f>
        <v>-420316</v>
      </c>
    </row>
    <row r="2295" spans="1:4" x14ac:dyDescent="0.25">
      <c r="A2295" t="s">
        <v>7806</v>
      </c>
      <c r="B2295">
        <v>9525276</v>
      </c>
      <c r="C2295">
        <v>20000000</v>
      </c>
      <c r="D2295">
        <f>B2295-C2295</f>
        <v>-10474724</v>
      </c>
    </row>
    <row r="2296" spans="1:4" x14ac:dyDescent="0.25">
      <c r="A2296" t="s">
        <v>7807</v>
      </c>
      <c r="B2296">
        <v>8855646</v>
      </c>
      <c r="C2296">
        <v>21000000</v>
      </c>
      <c r="D2296">
        <f>B2296-C2296</f>
        <v>-12144354</v>
      </c>
    </row>
    <row r="2297" spans="1:4" x14ac:dyDescent="0.25">
      <c r="A2297" t="s">
        <v>7808</v>
      </c>
      <c r="B2297">
        <v>9109322</v>
      </c>
      <c r="C2297">
        <v>20000000</v>
      </c>
      <c r="D2297">
        <f>B2297-C2297</f>
        <v>-10890678</v>
      </c>
    </row>
    <row r="2298" spans="1:4" x14ac:dyDescent="0.25">
      <c r="A2298" t="s">
        <v>7809</v>
      </c>
      <c r="B2298">
        <v>8326035</v>
      </c>
      <c r="C2298">
        <v>33000000</v>
      </c>
      <c r="D2298">
        <f>B2298-C2298</f>
        <v>-24673965</v>
      </c>
    </row>
    <row r="2299" spans="1:4" x14ac:dyDescent="0.25">
      <c r="A2299" t="s">
        <v>7810</v>
      </c>
      <c r="B2299">
        <v>8104069</v>
      </c>
      <c r="C2299">
        <v>20000000</v>
      </c>
      <c r="D2299">
        <f>B2299-C2299</f>
        <v>-11895931</v>
      </c>
    </row>
    <row r="2300" spans="1:4" x14ac:dyDescent="0.25">
      <c r="A2300" t="s">
        <v>7811</v>
      </c>
      <c r="B2300">
        <v>8054280</v>
      </c>
      <c r="C2300">
        <v>20000000</v>
      </c>
      <c r="D2300">
        <f>B2300-C2300</f>
        <v>-11945720</v>
      </c>
    </row>
    <row r="2301" spans="1:4" x14ac:dyDescent="0.25">
      <c r="A2301" t="s">
        <v>7812</v>
      </c>
      <c r="C2301">
        <v>20000000</v>
      </c>
      <c r="D2301">
        <f>B2301-C2301</f>
        <v>-20000000</v>
      </c>
    </row>
    <row r="2302" spans="1:4" x14ac:dyDescent="0.25">
      <c r="A2302" t="s">
        <v>7813</v>
      </c>
      <c r="B2302">
        <v>8093318</v>
      </c>
      <c r="C2302">
        <v>20000000</v>
      </c>
      <c r="D2302">
        <f>B2302-C2302</f>
        <v>-11906682</v>
      </c>
    </row>
    <row r="2303" spans="1:4" x14ac:dyDescent="0.25">
      <c r="A2303" t="s">
        <v>7814</v>
      </c>
      <c r="B2303">
        <v>7382993</v>
      </c>
      <c r="C2303">
        <v>20000000</v>
      </c>
      <c r="D2303">
        <f>B2303-C2303</f>
        <v>-12617007</v>
      </c>
    </row>
    <row r="2304" spans="1:4" x14ac:dyDescent="0.25">
      <c r="A2304" t="s">
        <v>7815</v>
      </c>
      <c r="B2304">
        <v>8888355</v>
      </c>
      <c r="C2304">
        <v>20000000</v>
      </c>
      <c r="D2304">
        <f>B2304-C2304</f>
        <v>-11111645</v>
      </c>
    </row>
    <row r="2305" spans="1:4" x14ac:dyDescent="0.25">
      <c r="A2305" t="s">
        <v>7816</v>
      </c>
      <c r="D2305">
        <f>B2305-C2305</f>
        <v>0</v>
      </c>
    </row>
    <row r="2306" spans="1:4" x14ac:dyDescent="0.25">
      <c r="A2306" t="s">
        <v>7817</v>
      </c>
      <c r="B2306">
        <v>7001720</v>
      </c>
      <c r="C2306">
        <v>12000000</v>
      </c>
      <c r="D2306">
        <f>B2306-C2306</f>
        <v>-4998280</v>
      </c>
    </row>
    <row r="2307" spans="1:4" x14ac:dyDescent="0.25">
      <c r="A2307" t="s">
        <v>7818</v>
      </c>
      <c r="B2307">
        <v>7268659</v>
      </c>
      <c r="C2307">
        <v>20000000</v>
      </c>
      <c r="D2307">
        <f>B2307-C2307</f>
        <v>-12731341</v>
      </c>
    </row>
    <row r="2308" spans="1:4" x14ac:dyDescent="0.25">
      <c r="A2308" t="s">
        <v>7819</v>
      </c>
      <c r="B2308">
        <v>6852144</v>
      </c>
      <c r="C2308">
        <v>22000000</v>
      </c>
      <c r="D2308">
        <f>B2308-C2308</f>
        <v>-15147856</v>
      </c>
    </row>
    <row r="2309" spans="1:4" x14ac:dyDescent="0.25">
      <c r="A2309" t="s">
        <v>7820</v>
      </c>
      <c r="B2309">
        <v>6563357</v>
      </c>
      <c r="C2309">
        <v>20000000</v>
      </c>
      <c r="D2309">
        <f>B2309-C2309</f>
        <v>-13436643</v>
      </c>
    </row>
    <row r="2310" spans="1:4" x14ac:dyDescent="0.25">
      <c r="A2310" t="s">
        <v>7821</v>
      </c>
      <c r="B2310">
        <v>6201757</v>
      </c>
      <c r="C2310">
        <v>10000000</v>
      </c>
      <c r="D2310">
        <f>B2310-C2310</f>
        <v>-3798243</v>
      </c>
    </row>
    <row r="2311" spans="1:4" x14ac:dyDescent="0.25">
      <c r="A2311" t="s">
        <v>7822</v>
      </c>
      <c r="B2311">
        <v>6420319</v>
      </c>
      <c r="C2311">
        <v>20000000</v>
      </c>
      <c r="D2311">
        <f>B2311-C2311</f>
        <v>-13579681</v>
      </c>
    </row>
    <row r="2312" spans="1:4" x14ac:dyDescent="0.25">
      <c r="A2312" t="s">
        <v>7823</v>
      </c>
      <c r="B2312">
        <v>5702083</v>
      </c>
      <c r="C2312">
        <v>15000000</v>
      </c>
      <c r="D2312">
        <f>B2312-C2312</f>
        <v>-9297917</v>
      </c>
    </row>
    <row r="2313" spans="1:4" x14ac:dyDescent="0.25">
      <c r="A2313" t="s">
        <v>7824</v>
      </c>
      <c r="B2313">
        <v>5480996</v>
      </c>
      <c r="C2313">
        <v>8700000</v>
      </c>
      <c r="D2313">
        <f>B2313-C2313</f>
        <v>-3219004</v>
      </c>
    </row>
    <row r="2314" spans="1:4" x14ac:dyDescent="0.25">
      <c r="A2314" t="s">
        <v>7825</v>
      </c>
      <c r="B2314">
        <v>6002756</v>
      </c>
      <c r="C2314">
        <v>20000000</v>
      </c>
      <c r="D2314">
        <f>B2314-C2314</f>
        <v>-13997244</v>
      </c>
    </row>
    <row r="2315" spans="1:4" x14ac:dyDescent="0.25">
      <c r="A2315" t="s">
        <v>7826</v>
      </c>
      <c r="B2315">
        <v>5132655</v>
      </c>
      <c r="C2315">
        <v>20000000</v>
      </c>
      <c r="D2315">
        <f>B2315-C2315</f>
        <v>-14867345</v>
      </c>
    </row>
    <row r="2316" spans="1:4" x14ac:dyDescent="0.25">
      <c r="A2316" t="s">
        <v>7827</v>
      </c>
      <c r="B2316">
        <v>5205343</v>
      </c>
      <c r="C2316">
        <v>20000000</v>
      </c>
      <c r="D2316">
        <f>B2316-C2316</f>
        <v>-14794657</v>
      </c>
    </row>
    <row r="2317" spans="1:4" x14ac:dyDescent="0.25">
      <c r="A2317" t="s">
        <v>7828</v>
      </c>
      <c r="B2317">
        <v>5005883</v>
      </c>
      <c r="C2317">
        <v>20000000</v>
      </c>
      <c r="D2317">
        <f>B2317-C2317</f>
        <v>-14994117</v>
      </c>
    </row>
    <row r="2318" spans="1:4" x14ac:dyDescent="0.25">
      <c r="A2318" t="s">
        <v>7829</v>
      </c>
      <c r="B2318">
        <v>5749134</v>
      </c>
      <c r="C2318">
        <v>20000000</v>
      </c>
      <c r="D2318">
        <f>B2318-C2318</f>
        <v>-14250866</v>
      </c>
    </row>
    <row r="2319" spans="1:4" x14ac:dyDescent="0.25">
      <c r="A2319" t="s">
        <v>7830</v>
      </c>
      <c r="C2319">
        <v>20000000</v>
      </c>
      <c r="D2319">
        <f>B2319-C2319</f>
        <v>-20000000</v>
      </c>
    </row>
    <row r="2320" spans="1:4" x14ac:dyDescent="0.25">
      <c r="A2320" t="s">
        <v>7831</v>
      </c>
      <c r="B2320">
        <v>4234040</v>
      </c>
      <c r="C2320">
        <v>20000000</v>
      </c>
      <c r="D2320">
        <f>B2320-C2320</f>
        <v>-15765960</v>
      </c>
    </row>
    <row r="2321" spans="1:4" x14ac:dyDescent="0.25">
      <c r="A2321" t="s">
        <v>7832</v>
      </c>
      <c r="B2321">
        <v>4001121</v>
      </c>
      <c r="C2321">
        <v>20000000</v>
      </c>
      <c r="D2321">
        <f>B2321-C2321</f>
        <v>-15998879</v>
      </c>
    </row>
    <row r="2322" spans="1:4" x14ac:dyDescent="0.25">
      <c r="A2322" t="s">
        <v>7833</v>
      </c>
      <c r="B2322">
        <v>3749061</v>
      </c>
      <c r="C2322">
        <v>20000000</v>
      </c>
      <c r="D2322">
        <f>B2322-C2322</f>
        <v>-16250939</v>
      </c>
    </row>
    <row r="2323" spans="1:4" x14ac:dyDescent="0.25">
      <c r="A2323" t="s">
        <v>7834</v>
      </c>
      <c r="B2323">
        <v>3519627</v>
      </c>
      <c r="C2323">
        <v>20000000</v>
      </c>
      <c r="D2323">
        <f>B2323-C2323</f>
        <v>-16480373</v>
      </c>
    </row>
    <row r="2324" spans="1:4" x14ac:dyDescent="0.25">
      <c r="A2324" t="s">
        <v>7835</v>
      </c>
      <c r="B2324">
        <v>3081925</v>
      </c>
      <c r="C2324">
        <v>21000000</v>
      </c>
      <c r="D2324">
        <f>B2324-C2324</f>
        <v>-17918075</v>
      </c>
    </row>
    <row r="2325" spans="1:4" x14ac:dyDescent="0.25">
      <c r="A2325" t="s">
        <v>7836</v>
      </c>
      <c r="B2325">
        <v>2298191</v>
      </c>
      <c r="C2325">
        <v>2400000000</v>
      </c>
      <c r="D2325">
        <f>B2325-C2325</f>
        <v>-2397701809</v>
      </c>
    </row>
    <row r="2326" spans="1:4" x14ac:dyDescent="0.25">
      <c r="A2326" t="s">
        <v>7837</v>
      </c>
      <c r="B2326">
        <v>2353728</v>
      </c>
      <c r="C2326">
        <v>20000000</v>
      </c>
      <c r="D2326">
        <f>B2326-C2326</f>
        <v>-17646272</v>
      </c>
    </row>
    <row r="2327" spans="1:4" x14ac:dyDescent="0.25">
      <c r="A2327" t="s">
        <v>7838</v>
      </c>
      <c r="B2327">
        <v>2000000</v>
      </c>
      <c r="C2327">
        <v>20000000</v>
      </c>
      <c r="D2327">
        <f>B2327-C2327</f>
        <v>-18000000</v>
      </c>
    </row>
    <row r="2328" spans="1:4" x14ac:dyDescent="0.25">
      <c r="A2328" t="s">
        <v>7839</v>
      </c>
      <c r="B2328">
        <v>1900725</v>
      </c>
      <c r="C2328">
        <v>2000000</v>
      </c>
      <c r="D2328">
        <f>B2328-C2328</f>
        <v>-99275</v>
      </c>
    </row>
    <row r="2329" spans="1:4" x14ac:dyDescent="0.25">
      <c r="A2329" t="s">
        <v>7840</v>
      </c>
      <c r="B2329">
        <v>2246000</v>
      </c>
      <c r="C2329">
        <v>20000000</v>
      </c>
      <c r="D2329">
        <f>B2329-C2329</f>
        <v>-17754000</v>
      </c>
    </row>
    <row r="2330" spans="1:4" x14ac:dyDescent="0.25">
      <c r="A2330" t="s">
        <v>7841</v>
      </c>
      <c r="B2330">
        <v>1646664</v>
      </c>
      <c r="C2330">
        <v>20000000</v>
      </c>
      <c r="D2330">
        <f>B2330-C2330</f>
        <v>-18353336</v>
      </c>
    </row>
    <row r="2331" spans="1:4" x14ac:dyDescent="0.25">
      <c r="A2331" t="s">
        <v>7842</v>
      </c>
      <c r="B2331">
        <v>1190018</v>
      </c>
      <c r="C2331">
        <v>20000000</v>
      </c>
      <c r="D2331">
        <f>B2331-C2331</f>
        <v>-18809982</v>
      </c>
    </row>
    <row r="2332" spans="1:4" x14ac:dyDescent="0.25">
      <c r="A2332" t="s">
        <v>7843</v>
      </c>
      <c r="B2332">
        <v>1027749</v>
      </c>
      <c r="C2332">
        <v>40000000</v>
      </c>
      <c r="D2332">
        <f>B2332-C2332</f>
        <v>-38972251</v>
      </c>
    </row>
    <row r="2333" spans="1:4" x14ac:dyDescent="0.25">
      <c r="A2333" t="s">
        <v>7844</v>
      </c>
      <c r="B2333">
        <v>882710</v>
      </c>
      <c r="C2333">
        <v>24000000</v>
      </c>
      <c r="D2333">
        <f>B2333-C2333</f>
        <v>-23117290</v>
      </c>
    </row>
    <row r="2334" spans="1:4" x14ac:dyDescent="0.25">
      <c r="A2334" t="s">
        <v>7845</v>
      </c>
      <c r="B2334">
        <v>1064277</v>
      </c>
      <c r="C2334">
        <v>20000000</v>
      </c>
      <c r="D2334">
        <f>B2334-C2334</f>
        <v>-18935723</v>
      </c>
    </row>
    <row r="2335" spans="1:4" x14ac:dyDescent="0.25">
      <c r="A2335" t="s">
        <v>7846</v>
      </c>
      <c r="B2335">
        <v>531009</v>
      </c>
      <c r="C2335">
        <v>10000000</v>
      </c>
      <c r="D2335">
        <f>B2335-C2335</f>
        <v>-9468991</v>
      </c>
    </row>
    <row r="2336" spans="1:4" x14ac:dyDescent="0.25">
      <c r="A2336" t="s">
        <v>7847</v>
      </c>
      <c r="B2336">
        <v>410388</v>
      </c>
      <c r="C2336">
        <v>2127519898</v>
      </c>
      <c r="D2336">
        <f>B2336-C2336</f>
        <v>-2127109510</v>
      </c>
    </row>
    <row r="2337" spans="1:4" x14ac:dyDescent="0.25">
      <c r="A2337" t="s">
        <v>7848</v>
      </c>
      <c r="B2337">
        <v>375474</v>
      </c>
      <c r="C2337">
        <v>20000000</v>
      </c>
      <c r="D2337">
        <f>B2337-C2337</f>
        <v>-19624526</v>
      </c>
    </row>
    <row r="2338" spans="1:4" x14ac:dyDescent="0.25">
      <c r="A2338" t="s">
        <v>7849</v>
      </c>
      <c r="B2338">
        <v>578382</v>
      </c>
      <c r="D2338">
        <f>B2338-C2338</f>
        <v>578382</v>
      </c>
    </row>
    <row r="2339" spans="1:4" x14ac:dyDescent="0.25">
      <c r="A2339" t="s">
        <v>7850</v>
      </c>
      <c r="B2339">
        <v>305070</v>
      </c>
      <c r="C2339">
        <v>20000000</v>
      </c>
      <c r="D2339">
        <f>B2339-C2339</f>
        <v>-19694930</v>
      </c>
    </row>
    <row r="2340" spans="1:4" x14ac:dyDescent="0.25">
      <c r="A2340" t="s">
        <v>7851</v>
      </c>
      <c r="B2340">
        <v>206678</v>
      </c>
      <c r="D2340">
        <f>B2340-C2340</f>
        <v>206678</v>
      </c>
    </row>
    <row r="2341" spans="1:4" x14ac:dyDescent="0.25">
      <c r="A2341" t="s">
        <v>7852</v>
      </c>
      <c r="B2341">
        <v>146072</v>
      </c>
      <c r="C2341">
        <v>140000000</v>
      </c>
      <c r="D2341">
        <f>B2341-C2341</f>
        <v>-139853928</v>
      </c>
    </row>
    <row r="2342" spans="1:4" x14ac:dyDescent="0.25">
      <c r="A2342" t="s">
        <v>7853</v>
      </c>
      <c r="B2342">
        <v>1183354</v>
      </c>
      <c r="C2342">
        <v>20000000</v>
      </c>
      <c r="D2342">
        <f>B2342-C2342</f>
        <v>-18816646</v>
      </c>
    </row>
    <row r="2343" spans="1:4" x14ac:dyDescent="0.25">
      <c r="A2343" t="s">
        <v>7854</v>
      </c>
      <c r="B2343">
        <v>121972</v>
      </c>
      <c r="C2343">
        <v>22000000</v>
      </c>
      <c r="D2343">
        <f>B2343-C2343</f>
        <v>-21878028</v>
      </c>
    </row>
    <row r="2344" spans="1:4" x14ac:dyDescent="0.25">
      <c r="A2344" t="s">
        <v>7855</v>
      </c>
      <c r="D2344">
        <f>B2344-C2344</f>
        <v>0</v>
      </c>
    </row>
    <row r="2345" spans="1:4" x14ac:dyDescent="0.25">
      <c r="A2345" t="s">
        <v>7856</v>
      </c>
      <c r="B2345">
        <v>263365</v>
      </c>
      <c r="C2345">
        <v>20000000</v>
      </c>
      <c r="D2345">
        <f>B2345-C2345</f>
        <v>-19736635</v>
      </c>
    </row>
    <row r="2346" spans="1:4" x14ac:dyDescent="0.25">
      <c r="A2346" t="s">
        <v>7857</v>
      </c>
      <c r="B2346">
        <v>54734</v>
      </c>
      <c r="D2346">
        <f>B2346-C2346</f>
        <v>54734</v>
      </c>
    </row>
    <row r="2347" spans="1:4" x14ac:dyDescent="0.25">
      <c r="A2347" t="s">
        <v>7858</v>
      </c>
      <c r="C2347">
        <v>13000</v>
      </c>
      <c r="D2347">
        <f>B2347-C2347</f>
        <v>-13000</v>
      </c>
    </row>
    <row r="2348" spans="1:4" x14ac:dyDescent="0.25">
      <c r="A2348" t="s">
        <v>7859</v>
      </c>
      <c r="C2348">
        <v>25000000</v>
      </c>
      <c r="D2348">
        <f>B2348-C2348</f>
        <v>-25000000</v>
      </c>
    </row>
    <row r="2349" spans="1:4" x14ac:dyDescent="0.25">
      <c r="A2349" t="s">
        <v>7860</v>
      </c>
      <c r="C2349">
        <v>20000000</v>
      </c>
      <c r="D2349">
        <f>B2349-C2349</f>
        <v>-20000000</v>
      </c>
    </row>
    <row r="2350" spans="1:4" x14ac:dyDescent="0.25">
      <c r="A2350" t="s">
        <v>7861</v>
      </c>
      <c r="C2350">
        <v>20000000</v>
      </c>
      <c r="D2350">
        <f>B2350-C2350</f>
        <v>-20000000</v>
      </c>
    </row>
    <row r="2351" spans="1:4" x14ac:dyDescent="0.25">
      <c r="A2351" t="s">
        <v>7862</v>
      </c>
      <c r="D2351">
        <f>B2351-C2351</f>
        <v>0</v>
      </c>
    </row>
    <row r="2352" spans="1:4" x14ac:dyDescent="0.25">
      <c r="A2352" t="s">
        <v>7863</v>
      </c>
      <c r="C2352">
        <v>20000000</v>
      </c>
      <c r="D2352">
        <f>B2352-C2352</f>
        <v>-20000000</v>
      </c>
    </row>
    <row r="2353" spans="1:4" x14ac:dyDescent="0.25">
      <c r="A2353" t="s">
        <v>7864</v>
      </c>
      <c r="C2353">
        <v>20000000</v>
      </c>
      <c r="D2353">
        <f>B2353-C2353</f>
        <v>-20000000</v>
      </c>
    </row>
    <row r="2354" spans="1:4" x14ac:dyDescent="0.25">
      <c r="A2354" t="s">
        <v>7865</v>
      </c>
      <c r="C2354">
        <v>20000000</v>
      </c>
      <c r="D2354">
        <f>B2354-C2354</f>
        <v>-20000000</v>
      </c>
    </row>
    <row r="2355" spans="1:4" x14ac:dyDescent="0.25">
      <c r="A2355" t="s">
        <v>7866</v>
      </c>
      <c r="C2355">
        <v>27220000</v>
      </c>
      <c r="D2355">
        <f>B2355-C2355</f>
        <v>-27220000</v>
      </c>
    </row>
    <row r="2356" spans="1:4" x14ac:dyDescent="0.25">
      <c r="A2356" t="s">
        <v>7867</v>
      </c>
      <c r="B2356">
        <v>8047690</v>
      </c>
      <c r="C2356">
        <v>19400000</v>
      </c>
      <c r="D2356">
        <f>B2356-C2356</f>
        <v>-11352310</v>
      </c>
    </row>
    <row r="2357" spans="1:4" x14ac:dyDescent="0.25">
      <c r="A2357" t="s">
        <v>7868</v>
      </c>
      <c r="B2357">
        <v>476270</v>
      </c>
      <c r="C2357">
        <v>20000000</v>
      </c>
      <c r="D2357">
        <f>B2357-C2357</f>
        <v>-19523730</v>
      </c>
    </row>
    <row r="2358" spans="1:4" x14ac:dyDescent="0.25">
      <c r="A2358" t="s">
        <v>7869</v>
      </c>
      <c r="B2358">
        <v>184208848</v>
      </c>
      <c r="C2358">
        <v>22000000</v>
      </c>
      <c r="D2358">
        <f>B2358-C2358</f>
        <v>162208848</v>
      </c>
    </row>
    <row r="2359" spans="1:4" x14ac:dyDescent="0.25">
      <c r="A2359" t="s">
        <v>7870</v>
      </c>
      <c r="B2359">
        <v>100292856</v>
      </c>
      <c r="C2359">
        <v>20000000</v>
      </c>
      <c r="D2359">
        <f>B2359-C2359</f>
        <v>80292856</v>
      </c>
    </row>
    <row r="2360" spans="1:4" x14ac:dyDescent="0.25">
      <c r="A2360" t="s">
        <v>7871</v>
      </c>
      <c r="B2360">
        <v>58571513</v>
      </c>
      <c r="C2360">
        <v>19000000</v>
      </c>
      <c r="D2360">
        <f>B2360-C2360</f>
        <v>39571513</v>
      </c>
    </row>
    <row r="2361" spans="1:4" x14ac:dyDescent="0.25">
      <c r="A2361" t="s">
        <v>7872</v>
      </c>
      <c r="B2361">
        <v>51431160</v>
      </c>
      <c r="C2361">
        <v>20000000</v>
      </c>
      <c r="D2361">
        <f>B2361-C2361</f>
        <v>31431160</v>
      </c>
    </row>
    <row r="2362" spans="1:4" x14ac:dyDescent="0.25">
      <c r="A2362" t="s">
        <v>7873</v>
      </c>
      <c r="B2362">
        <v>103001286</v>
      </c>
      <c r="C2362">
        <v>15000000</v>
      </c>
      <c r="D2362">
        <f>B2362-C2362</f>
        <v>88001286</v>
      </c>
    </row>
    <row r="2363" spans="1:4" x14ac:dyDescent="0.25">
      <c r="A2363" t="s">
        <v>7874</v>
      </c>
      <c r="B2363">
        <v>41867960</v>
      </c>
      <c r="C2363">
        <v>20000000</v>
      </c>
      <c r="D2363">
        <f>B2363-C2363</f>
        <v>21867960</v>
      </c>
    </row>
    <row r="2364" spans="1:4" x14ac:dyDescent="0.25">
      <c r="A2364" t="s">
        <v>7875</v>
      </c>
      <c r="C2364">
        <v>19000000</v>
      </c>
      <c r="D2364">
        <f>B2364-C2364</f>
        <v>-19000000</v>
      </c>
    </row>
    <row r="2365" spans="1:4" x14ac:dyDescent="0.25">
      <c r="A2365" t="s">
        <v>7876</v>
      </c>
      <c r="B2365">
        <v>210609762</v>
      </c>
      <c r="C2365">
        <v>19000000</v>
      </c>
      <c r="D2365">
        <f>B2365-C2365</f>
        <v>191609762</v>
      </c>
    </row>
    <row r="2366" spans="1:4" x14ac:dyDescent="0.25">
      <c r="A2366" t="s">
        <v>7877</v>
      </c>
      <c r="B2366">
        <v>40846082</v>
      </c>
      <c r="C2366">
        <v>19000000</v>
      </c>
      <c r="D2366">
        <f>B2366-C2366</f>
        <v>21846082</v>
      </c>
    </row>
    <row r="2367" spans="1:4" x14ac:dyDescent="0.25">
      <c r="A2367" t="s">
        <v>7878</v>
      </c>
      <c r="B2367">
        <v>51697449</v>
      </c>
      <c r="C2367">
        <v>13000000</v>
      </c>
      <c r="D2367">
        <f>B2367-C2367</f>
        <v>38697449</v>
      </c>
    </row>
    <row r="2368" spans="1:4" x14ac:dyDescent="0.25">
      <c r="A2368" t="s">
        <v>7879</v>
      </c>
      <c r="C2368">
        <v>27000000</v>
      </c>
      <c r="D2368">
        <f>B2368-C2368</f>
        <v>-27000000</v>
      </c>
    </row>
    <row r="2369" spans="1:4" x14ac:dyDescent="0.25">
      <c r="A2369" t="s">
        <v>7880</v>
      </c>
      <c r="B2369">
        <v>27758465</v>
      </c>
      <c r="C2369">
        <v>19000000</v>
      </c>
      <c r="D2369">
        <f>B2369-C2369</f>
        <v>8758465</v>
      </c>
    </row>
    <row r="2370" spans="1:4" x14ac:dyDescent="0.25">
      <c r="A2370" t="s">
        <v>7881</v>
      </c>
      <c r="B2370">
        <v>56127162</v>
      </c>
      <c r="C2370">
        <v>18000000</v>
      </c>
      <c r="D2370">
        <f>B2370-C2370</f>
        <v>38127162</v>
      </c>
    </row>
    <row r="2371" spans="1:4" x14ac:dyDescent="0.25">
      <c r="A2371" t="s">
        <v>7882</v>
      </c>
      <c r="B2371">
        <v>1357042</v>
      </c>
      <c r="C2371">
        <v>15000000</v>
      </c>
      <c r="D2371">
        <f>B2371-C2371</f>
        <v>-13642958</v>
      </c>
    </row>
    <row r="2372" spans="1:4" x14ac:dyDescent="0.25">
      <c r="A2372" t="s">
        <v>7883</v>
      </c>
      <c r="D2372">
        <f>B2372-C2372</f>
        <v>0</v>
      </c>
    </row>
    <row r="2373" spans="1:4" x14ac:dyDescent="0.25">
      <c r="A2373" t="s">
        <v>7884</v>
      </c>
      <c r="B2373">
        <v>15911333</v>
      </c>
      <c r="C2373">
        <v>19000000</v>
      </c>
      <c r="D2373">
        <f>B2373-C2373</f>
        <v>-3088667</v>
      </c>
    </row>
    <row r="2374" spans="1:4" x14ac:dyDescent="0.25">
      <c r="A2374" t="s">
        <v>7885</v>
      </c>
      <c r="B2374">
        <v>39103378</v>
      </c>
      <c r="C2374">
        <v>20000000</v>
      </c>
      <c r="D2374">
        <f>B2374-C2374</f>
        <v>19103378</v>
      </c>
    </row>
    <row r="2375" spans="1:4" x14ac:dyDescent="0.25">
      <c r="A2375" t="s">
        <v>7886</v>
      </c>
      <c r="B2375">
        <v>10049886</v>
      </c>
      <c r="C2375">
        <v>19000000</v>
      </c>
      <c r="D2375">
        <f>B2375-C2375</f>
        <v>-8950114</v>
      </c>
    </row>
    <row r="2376" spans="1:4" x14ac:dyDescent="0.25">
      <c r="A2376" t="s">
        <v>7887</v>
      </c>
      <c r="D2376">
        <f>B2376-C2376</f>
        <v>0</v>
      </c>
    </row>
    <row r="2377" spans="1:4" x14ac:dyDescent="0.25">
      <c r="A2377" t="s">
        <v>7888</v>
      </c>
      <c r="B2377">
        <v>8600000</v>
      </c>
      <c r="C2377">
        <v>25000000</v>
      </c>
      <c r="D2377">
        <f>B2377-C2377</f>
        <v>-16400000</v>
      </c>
    </row>
    <row r="2378" spans="1:4" x14ac:dyDescent="0.25">
      <c r="A2378" t="s">
        <v>7889</v>
      </c>
      <c r="B2378">
        <v>21483154</v>
      </c>
      <c r="C2378">
        <v>19000000</v>
      </c>
      <c r="D2378">
        <f>B2378-C2378</f>
        <v>2483154</v>
      </c>
    </row>
    <row r="2379" spans="1:4" x14ac:dyDescent="0.25">
      <c r="A2379" t="s">
        <v>7890</v>
      </c>
      <c r="B2379">
        <v>8396942</v>
      </c>
      <c r="C2379">
        <v>19000000</v>
      </c>
      <c r="D2379">
        <f>B2379-C2379</f>
        <v>-10603058</v>
      </c>
    </row>
    <row r="2380" spans="1:4" x14ac:dyDescent="0.25">
      <c r="A2380" t="s">
        <v>7891</v>
      </c>
      <c r="B2380">
        <v>12561</v>
      </c>
      <c r="C2380">
        <v>19000000</v>
      </c>
      <c r="D2380">
        <f>B2380-C2380</f>
        <v>-18987439</v>
      </c>
    </row>
    <row r="2381" spans="1:4" x14ac:dyDescent="0.25">
      <c r="A2381" t="s">
        <v>7892</v>
      </c>
      <c r="C2381">
        <v>19000000</v>
      </c>
      <c r="D2381">
        <f>B2381-C2381</f>
        <v>-19000000</v>
      </c>
    </row>
    <row r="2382" spans="1:4" x14ac:dyDescent="0.25">
      <c r="A2382" t="s">
        <v>7893</v>
      </c>
      <c r="B2382">
        <v>6923891</v>
      </c>
      <c r="C2382">
        <v>23000000</v>
      </c>
      <c r="D2382">
        <f>B2382-C2382</f>
        <v>-16076109</v>
      </c>
    </row>
    <row r="2383" spans="1:4" x14ac:dyDescent="0.25">
      <c r="A2383" t="s">
        <v>7894</v>
      </c>
      <c r="B2383">
        <v>5308553</v>
      </c>
      <c r="D2383">
        <f>B2383-C2383</f>
        <v>5308553</v>
      </c>
    </row>
    <row r="2384" spans="1:4" x14ac:dyDescent="0.25">
      <c r="A2384" t="s">
        <v>7895</v>
      </c>
      <c r="B2384">
        <v>2119994</v>
      </c>
      <c r="C2384">
        <v>19000000</v>
      </c>
      <c r="D2384">
        <f>B2384-C2384</f>
        <v>-16880006</v>
      </c>
    </row>
    <row r="2385" spans="1:4" x14ac:dyDescent="0.25">
      <c r="A2385" t="s">
        <v>7896</v>
      </c>
      <c r="B2385">
        <v>1292527</v>
      </c>
      <c r="C2385">
        <v>19000000</v>
      </c>
      <c r="D2385">
        <f>B2385-C2385</f>
        <v>-17707473</v>
      </c>
    </row>
    <row r="2386" spans="1:4" x14ac:dyDescent="0.25">
      <c r="A2386" t="s">
        <v>7897</v>
      </c>
      <c r="B2386">
        <v>560512</v>
      </c>
      <c r="D2386">
        <f>B2386-C2386</f>
        <v>560512</v>
      </c>
    </row>
    <row r="2387" spans="1:4" x14ac:dyDescent="0.25">
      <c r="A2387" t="s">
        <v>7898</v>
      </c>
      <c r="B2387">
        <v>64255243</v>
      </c>
      <c r="C2387">
        <v>19000000</v>
      </c>
      <c r="D2387">
        <f>B2387-C2387</f>
        <v>45255243</v>
      </c>
    </row>
    <row r="2388" spans="1:4" x14ac:dyDescent="0.25">
      <c r="A2388" t="s">
        <v>7899</v>
      </c>
      <c r="B2388">
        <v>22245861</v>
      </c>
      <c r="C2388">
        <v>19000000</v>
      </c>
      <c r="D2388">
        <f>B2388-C2388</f>
        <v>3245861</v>
      </c>
    </row>
    <row r="2389" spans="1:4" x14ac:dyDescent="0.25">
      <c r="A2389" t="s">
        <v>7900</v>
      </c>
      <c r="B2389">
        <v>20433940</v>
      </c>
      <c r="C2389">
        <v>15000000</v>
      </c>
      <c r="D2389">
        <f>B2389-C2389</f>
        <v>5433940</v>
      </c>
    </row>
    <row r="2390" spans="1:4" x14ac:dyDescent="0.25">
      <c r="A2390" t="s">
        <v>7901</v>
      </c>
      <c r="D2390">
        <f>B2390-C2390</f>
        <v>0</v>
      </c>
    </row>
    <row r="2391" spans="1:4" x14ac:dyDescent="0.25">
      <c r="A2391" t="s">
        <v>7902</v>
      </c>
      <c r="B2391">
        <v>10562387</v>
      </c>
      <c r="C2391">
        <v>18500000</v>
      </c>
      <c r="D2391">
        <f>B2391-C2391</f>
        <v>-7937613</v>
      </c>
    </row>
    <row r="2392" spans="1:4" x14ac:dyDescent="0.25">
      <c r="A2392" t="s">
        <v>7903</v>
      </c>
      <c r="B2392">
        <v>18439082</v>
      </c>
      <c r="C2392">
        <v>18500000</v>
      </c>
      <c r="D2392">
        <f>B2392-C2392</f>
        <v>-60918</v>
      </c>
    </row>
    <row r="2393" spans="1:4" x14ac:dyDescent="0.25">
      <c r="A2393" t="s">
        <v>7904</v>
      </c>
      <c r="B2393">
        <v>150056505</v>
      </c>
      <c r="C2393">
        <v>18000000</v>
      </c>
      <c r="D2393">
        <f>B2393-C2393</f>
        <v>132056505</v>
      </c>
    </row>
    <row r="2394" spans="1:4" x14ac:dyDescent="0.25">
      <c r="A2394" t="s">
        <v>7905</v>
      </c>
      <c r="B2394">
        <v>119938730</v>
      </c>
      <c r="C2394">
        <v>18000000</v>
      </c>
      <c r="D2394">
        <f>B2394-C2394</f>
        <v>101938730</v>
      </c>
    </row>
    <row r="2395" spans="1:4" x14ac:dyDescent="0.25">
      <c r="A2395" t="s">
        <v>7906</v>
      </c>
      <c r="B2395">
        <v>114968774</v>
      </c>
      <c r="C2395">
        <v>18000000</v>
      </c>
      <c r="D2395">
        <f>B2395-C2395</f>
        <v>96968774</v>
      </c>
    </row>
    <row r="2396" spans="1:4" x14ac:dyDescent="0.25">
      <c r="A2396" t="s">
        <v>7907</v>
      </c>
      <c r="B2396">
        <v>128505958</v>
      </c>
      <c r="C2396">
        <v>18000000</v>
      </c>
      <c r="D2396">
        <f>B2396-C2396</f>
        <v>110505958</v>
      </c>
    </row>
    <row r="2397" spans="1:4" x14ac:dyDescent="0.25">
      <c r="A2397" t="s">
        <v>7908</v>
      </c>
      <c r="B2397">
        <v>95001351</v>
      </c>
      <c r="C2397">
        <v>18000000</v>
      </c>
      <c r="D2397">
        <f>B2397-C2397</f>
        <v>77001351</v>
      </c>
    </row>
    <row r="2398" spans="1:4" x14ac:dyDescent="0.25">
      <c r="A2398" t="s">
        <v>7909</v>
      </c>
      <c r="B2398">
        <v>76400000</v>
      </c>
      <c r="C2398">
        <v>17000000</v>
      </c>
      <c r="D2398">
        <f>B2398-C2398</f>
        <v>59400000</v>
      </c>
    </row>
    <row r="2399" spans="1:4" x14ac:dyDescent="0.25">
      <c r="A2399" t="s">
        <v>7910</v>
      </c>
      <c r="B2399">
        <v>75072454</v>
      </c>
      <c r="C2399">
        <v>20000000</v>
      </c>
      <c r="D2399">
        <f>B2399-C2399</f>
        <v>55072454</v>
      </c>
    </row>
    <row r="2400" spans="1:4" x14ac:dyDescent="0.25">
      <c r="A2400" t="s">
        <v>7911</v>
      </c>
      <c r="B2400">
        <v>65535067</v>
      </c>
      <c r="C2400">
        <v>17000000</v>
      </c>
      <c r="D2400">
        <f>B2400-C2400</f>
        <v>48535067</v>
      </c>
    </row>
    <row r="2401" spans="1:4" x14ac:dyDescent="0.25">
      <c r="A2401" t="s">
        <v>7912</v>
      </c>
      <c r="B2401">
        <v>13998282</v>
      </c>
      <c r="C2401">
        <v>16000000</v>
      </c>
      <c r="D2401">
        <f>B2401-C2401</f>
        <v>-2001718</v>
      </c>
    </row>
    <row r="2402" spans="1:4" x14ac:dyDescent="0.25">
      <c r="A2402" t="s">
        <v>7913</v>
      </c>
      <c r="B2402">
        <v>6061759</v>
      </c>
      <c r="C2402">
        <v>17000000</v>
      </c>
      <c r="D2402">
        <f>B2402-C2402</f>
        <v>-10938241</v>
      </c>
    </row>
    <row r="2403" spans="1:4" x14ac:dyDescent="0.25">
      <c r="A2403" t="s">
        <v>7914</v>
      </c>
      <c r="B2403">
        <v>64955956</v>
      </c>
      <c r="C2403">
        <v>18000000</v>
      </c>
      <c r="D2403">
        <f>B2403-C2403</f>
        <v>46955956</v>
      </c>
    </row>
    <row r="2404" spans="1:4" x14ac:dyDescent="0.25">
      <c r="A2404" t="s">
        <v>7915</v>
      </c>
      <c r="B2404">
        <v>60057639</v>
      </c>
      <c r="C2404">
        <v>18000000</v>
      </c>
      <c r="D2404">
        <f>B2404-C2404</f>
        <v>42057639</v>
      </c>
    </row>
    <row r="2405" spans="1:4" x14ac:dyDescent="0.25">
      <c r="A2405" t="s">
        <v>7916</v>
      </c>
      <c r="B2405">
        <v>53868030</v>
      </c>
      <c r="C2405">
        <v>17000000</v>
      </c>
      <c r="D2405">
        <f>B2405-C2405</f>
        <v>36868030</v>
      </c>
    </row>
    <row r="2406" spans="1:4" x14ac:dyDescent="0.25">
      <c r="A2406" t="s">
        <v>7917</v>
      </c>
      <c r="B2406">
        <v>59573085</v>
      </c>
      <c r="C2406">
        <v>18000000</v>
      </c>
      <c r="D2406">
        <f>B2406-C2406</f>
        <v>41573085</v>
      </c>
    </row>
    <row r="2407" spans="1:4" x14ac:dyDescent="0.25">
      <c r="A2407" t="s">
        <v>7918</v>
      </c>
      <c r="B2407">
        <v>52691009</v>
      </c>
      <c r="C2407">
        <v>21000000</v>
      </c>
      <c r="D2407">
        <f>B2407-C2407</f>
        <v>31691009</v>
      </c>
    </row>
    <row r="2408" spans="1:4" x14ac:dyDescent="0.25">
      <c r="A2408" t="s">
        <v>7919</v>
      </c>
      <c r="B2408">
        <v>59735548</v>
      </c>
      <c r="C2408">
        <v>15000000</v>
      </c>
      <c r="D2408">
        <f>B2408-C2408</f>
        <v>44735548</v>
      </c>
    </row>
    <row r="2409" spans="1:4" x14ac:dyDescent="0.25">
      <c r="A2409" t="s">
        <v>7920</v>
      </c>
      <c r="B2409">
        <v>51600000</v>
      </c>
      <c r="C2409">
        <v>18000000</v>
      </c>
      <c r="D2409">
        <f>B2409-C2409</f>
        <v>33600000</v>
      </c>
    </row>
    <row r="2410" spans="1:4" x14ac:dyDescent="0.25">
      <c r="A2410" t="s">
        <v>7921</v>
      </c>
      <c r="B2410">
        <v>43818159</v>
      </c>
      <c r="C2410">
        <v>20000000</v>
      </c>
      <c r="D2410">
        <f>B2410-C2410</f>
        <v>23818159</v>
      </c>
    </row>
    <row r="2411" spans="1:4" x14ac:dyDescent="0.25">
      <c r="A2411" t="s">
        <v>7922</v>
      </c>
      <c r="B2411">
        <v>86049418</v>
      </c>
      <c r="C2411">
        <v>17000000</v>
      </c>
      <c r="D2411">
        <f>B2411-C2411</f>
        <v>69049418</v>
      </c>
    </row>
    <row r="2412" spans="1:4" x14ac:dyDescent="0.25">
      <c r="A2412" t="s">
        <v>7923</v>
      </c>
      <c r="B2412">
        <v>43601508</v>
      </c>
      <c r="C2412">
        <v>18000000</v>
      </c>
      <c r="D2412">
        <f>B2412-C2412</f>
        <v>25601508</v>
      </c>
    </row>
    <row r="2413" spans="1:4" x14ac:dyDescent="0.25">
      <c r="A2413" t="s">
        <v>7924</v>
      </c>
      <c r="B2413">
        <v>41300105</v>
      </c>
      <c r="C2413">
        <v>19800000</v>
      </c>
      <c r="D2413">
        <f>B2413-C2413</f>
        <v>21500105</v>
      </c>
    </row>
    <row r="2414" spans="1:4" x14ac:dyDescent="0.25">
      <c r="A2414" t="s">
        <v>7925</v>
      </c>
      <c r="D2414">
        <f>B2414-C2414</f>
        <v>0</v>
      </c>
    </row>
    <row r="2415" spans="1:4" x14ac:dyDescent="0.25">
      <c r="A2415" t="s">
        <v>7926</v>
      </c>
      <c r="B2415">
        <v>41382841</v>
      </c>
      <c r="C2415">
        <v>18000000</v>
      </c>
      <c r="D2415">
        <f>B2415-C2415</f>
        <v>23382841</v>
      </c>
    </row>
    <row r="2416" spans="1:4" x14ac:dyDescent="0.25">
      <c r="A2416" t="s">
        <v>7927</v>
      </c>
      <c r="B2416">
        <v>42335698</v>
      </c>
      <c r="C2416">
        <v>18000000</v>
      </c>
      <c r="D2416">
        <f>B2416-C2416</f>
        <v>24335698</v>
      </c>
    </row>
    <row r="2417" spans="1:4" x14ac:dyDescent="0.25">
      <c r="A2417" t="s">
        <v>7928</v>
      </c>
      <c r="B2417">
        <v>33404871</v>
      </c>
      <c r="C2417">
        <v>18000000</v>
      </c>
      <c r="D2417">
        <f>B2417-C2417</f>
        <v>15404871</v>
      </c>
    </row>
    <row r="2418" spans="1:4" x14ac:dyDescent="0.25">
      <c r="A2418" t="s">
        <v>7929</v>
      </c>
      <c r="B2418">
        <v>31471430</v>
      </c>
      <c r="C2418">
        <v>15000000</v>
      </c>
      <c r="D2418">
        <f>B2418-C2418</f>
        <v>16471430</v>
      </c>
    </row>
    <row r="2419" spans="1:4" x14ac:dyDescent="0.25">
      <c r="A2419" t="s">
        <v>7930</v>
      </c>
      <c r="B2419">
        <v>30222640</v>
      </c>
      <c r="C2419">
        <v>25000000</v>
      </c>
      <c r="D2419">
        <f>B2419-C2419</f>
        <v>5222640</v>
      </c>
    </row>
    <row r="2420" spans="1:4" x14ac:dyDescent="0.25">
      <c r="A2420" t="s">
        <v>7239</v>
      </c>
      <c r="B2420">
        <v>26830000</v>
      </c>
      <c r="C2420">
        <v>18000000</v>
      </c>
      <c r="D2420">
        <f>B2420-C2420</f>
        <v>8830000</v>
      </c>
    </row>
    <row r="2421" spans="1:4" x14ac:dyDescent="0.25">
      <c r="A2421" t="s">
        <v>7931</v>
      </c>
      <c r="B2421">
        <v>26906039</v>
      </c>
      <c r="C2421">
        <v>18000000</v>
      </c>
      <c r="D2421">
        <f>B2421-C2421</f>
        <v>8906039</v>
      </c>
    </row>
    <row r="2422" spans="1:4" x14ac:dyDescent="0.25">
      <c r="A2422" t="s">
        <v>7932</v>
      </c>
      <c r="B2422">
        <v>21378000</v>
      </c>
      <c r="C2422">
        <v>1000000</v>
      </c>
      <c r="D2422">
        <f>B2422-C2422</f>
        <v>20378000</v>
      </c>
    </row>
    <row r="2423" spans="1:4" x14ac:dyDescent="0.25">
      <c r="A2423" t="s">
        <v>7933</v>
      </c>
      <c r="B2423">
        <v>43853424</v>
      </c>
      <c r="C2423">
        <v>18000000</v>
      </c>
      <c r="D2423">
        <f>B2423-C2423</f>
        <v>25853424</v>
      </c>
    </row>
    <row r="2424" spans="1:4" x14ac:dyDescent="0.25">
      <c r="A2424" t="s">
        <v>7934</v>
      </c>
      <c r="C2424">
        <v>18000000</v>
      </c>
      <c r="D2424">
        <f>B2424-C2424</f>
        <v>-18000000</v>
      </c>
    </row>
    <row r="2425" spans="1:4" x14ac:dyDescent="0.25">
      <c r="A2425" t="s">
        <v>7935</v>
      </c>
      <c r="B2425">
        <v>23993605</v>
      </c>
      <c r="C2425">
        <v>18000000</v>
      </c>
      <c r="D2425">
        <f>B2425-C2425</f>
        <v>5993605</v>
      </c>
    </row>
    <row r="2426" spans="1:4" x14ac:dyDescent="0.25">
      <c r="A2426" t="s">
        <v>7936</v>
      </c>
      <c r="B2426">
        <v>26400000</v>
      </c>
      <c r="C2426">
        <v>18000000</v>
      </c>
      <c r="D2426">
        <f>B2426-C2426</f>
        <v>8400000</v>
      </c>
    </row>
    <row r="2427" spans="1:4" x14ac:dyDescent="0.25">
      <c r="A2427" t="s">
        <v>7937</v>
      </c>
      <c r="B2427">
        <v>45250</v>
      </c>
      <c r="C2427">
        <v>18000000</v>
      </c>
      <c r="D2427">
        <f>B2427-C2427</f>
        <v>-17954750</v>
      </c>
    </row>
    <row r="2428" spans="1:4" x14ac:dyDescent="0.25">
      <c r="A2428" t="s">
        <v>7938</v>
      </c>
      <c r="B2428">
        <v>22927390</v>
      </c>
      <c r="C2428">
        <v>18000000</v>
      </c>
      <c r="D2428">
        <f>B2428-C2428</f>
        <v>4927390</v>
      </c>
    </row>
    <row r="2429" spans="1:4" x14ac:dyDescent="0.25">
      <c r="A2429" t="s">
        <v>7939</v>
      </c>
      <c r="B2429">
        <v>4250320</v>
      </c>
      <c r="C2429">
        <v>18000000</v>
      </c>
      <c r="D2429">
        <f>B2429-C2429</f>
        <v>-13749680</v>
      </c>
    </row>
    <row r="2430" spans="1:4" x14ac:dyDescent="0.25">
      <c r="A2430" t="s">
        <v>7940</v>
      </c>
      <c r="B2430">
        <v>22452209</v>
      </c>
      <c r="C2430">
        <v>18000000</v>
      </c>
      <c r="D2430">
        <f>B2430-C2430</f>
        <v>4452209</v>
      </c>
    </row>
    <row r="2431" spans="1:4" x14ac:dyDescent="0.25">
      <c r="A2431" t="s">
        <v>7941</v>
      </c>
      <c r="B2431">
        <v>18329466</v>
      </c>
      <c r="C2431">
        <v>18000000</v>
      </c>
      <c r="D2431">
        <f>B2431-C2431</f>
        <v>329466</v>
      </c>
    </row>
    <row r="2432" spans="1:4" x14ac:dyDescent="0.25">
      <c r="A2432" t="s">
        <v>7942</v>
      </c>
      <c r="B2432">
        <v>17071230</v>
      </c>
      <c r="C2432">
        <v>18000000</v>
      </c>
      <c r="D2432">
        <f>B2432-C2432</f>
        <v>-928770</v>
      </c>
    </row>
    <row r="2433" spans="1:4" x14ac:dyDescent="0.25">
      <c r="A2433" t="s">
        <v>7943</v>
      </c>
      <c r="B2433">
        <v>17174870</v>
      </c>
      <c r="C2433">
        <v>18000000</v>
      </c>
      <c r="D2433">
        <f>B2433-C2433</f>
        <v>-825130</v>
      </c>
    </row>
    <row r="2434" spans="1:4" x14ac:dyDescent="0.25">
      <c r="A2434" t="s">
        <v>7944</v>
      </c>
      <c r="B2434">
        <v>26284475</v>
      </c>
      <c r="C2434">
        <v>17000000</v>
      </c>
      <c r="D2434">
        <f>B2434-C2434</f>
        <v>9284475</v>
      </c>
    </row>
    <row r="2435" spans="1:4" x14ac:dyDescent="0.25">
      <c r="A2435" t="s">
        <v>7945</v>
      </c>
      <c r="B2435">
        <v>16702864</v>
      </c>
      <c r="C2435">
        <v>18000000</v>
      </c>
      <c r="D2435">
        <f>B2435-C2435</f>
        <v>-1297136</v>
      </c>
    </row>
    <row r="2436" spans="1:4" x14ac:dyDescent="0.25">
      <c r="A2436" t="s">
        <v>7946</v>
      </c>
      <c r="B2436">
        <v>15561627</v>
      </c>
      <c r="C2436">
        <v>18000000</v>
      </c>
      <c r="D2436">
        <f>B2436-C2436</f>
        <v>-2438373</v>
      </c>
    </row>
    <row r="2437" spans="1:4" x14ac:dyDescent="0.25">
      <c r="A2437" t="s">
        <v>7947</v>
      </c>
      <c r="B2437">
        <v>17750583</v>
      </c>
      <c r="C2437">
        <v>30000000</v>
      </c>
      <c r="D2437">
        <f>B2437-C2437</f>
        <v>-12249417</v>
      </c>
    </row>
    <row r="2438" spans="1:4" x14ac:dyDescent="0.25">
      <c r="A2438" t="s">
        <v>7948</v>
      </c>
      <c r="B2438">
        <v>14793904</v>
      </c>
      <c r="C2438">
        <v>18000000</v>
      </c>
      <c r="D2438">
        <f>B2438-C2438</f>
        <v>-3206096</v>
      </c>
    </row>
    <row r="2439" spans="1:4" x14ac:dyDescent="0.25">
      <c r="A2439" t="s">
        <v>7949</v>
      </c>
      <c r="B2439">
        <v>15281286</v>
      </c>
      <c r="C2439">
        <v>18000000</v>
      </c>
      <c r="D2439">
        <f>B2439-C2439</f>
        <v>-2718714</v>
      </c>
    </row>
    <row r="2440" spans="1:4" x14ac:dyDescent="0.25">
      <c r="A2440" t="s">
        <v>7950</v>
      </c>
      <c r="B2440">
        <v>8000000</v>
      </c>
      <c r="C2440">
        <v>18000000</v>
      </c>
      <c r="D2440">
        <f>B2440-C2440</f>
        <v>-10000000</v>
      </c>
    </row>
    <row r="2441" spans="1:4" x14ac:dyDescent="0.25">
      <c r="A2441" t="s">
        <v>7951</v>
      </c>
      <c r="B2441">
        <v>13491653</v>
      </c>
      <c r="C2441">
        <v>18000000</v>
      </c>
      <c r="D2441">
        <f>B2441-C2441</f>
        <v>-4508347</v>
      </c>
    </row>
    <row r="2442" spans="1:4" x14ac:dyDescent="0.25">
      <c r="A2442" t="s">
        <v>7952</v>
      </c>
      <c r="C2442">
        <v>18000000</v>
      </c>
      <c r="D2442">
        <f>B2442-C2442</f>
        <v>-18000000</v>
      </c>
    </row>
    <row r="2443" spans="1:4" x14ac:dyDescent="0.25">
      <c r="A2443" t="s">
        <v>7953</v>
      </c>
      <c r="B2443">
        <v>10494494</v>
      </c>
      <c r="C2443">
        <v>18000000</v>
      </c>
      <c r="D2443">
        <f>B2443-C2443</f>
        <v>-7505506</v>
      </c>
    </row>
    <row r="2444" spans="1:4" x14ac:dyDescent="0.25">
      <c r="A2444" t="s">
        <v>7954</v>
      </c>
      <c r="B2444">
        <v>7837632</v>
      </c>
      <c r="C2444">
        <v>18000000</v>
      </c>
      <c r="D2444">
        <f>B2444-C2444</f>
        <v>-10162368</v>
      </c>
    </row>
    <row r="2445" spans="1:4" x14ac:dyDescent="0.25">
      <c r="A2445" t="s">
        <v>7955</v>
      </c>
      <c r="B2445">
        <v>15155772</v>
      </c>
      <c r="C2445">
        <v>18000000</v>
      </c>
      <c r="D2445">
        <f>B2445-C2445</f>
        <v>-2844228</v>
      </c>
    </row>
    <row r="2446" spans="1:4" x14ac:dyDescent="0.25">
      <c r="A2446" t="s">
        <v>7956</v>
      </c>
      <c r="B2446">
        <v>8508843</v>
      </c>
      <c r="C2446">
        <v>18000000</v>
      </c>
      <c r="D2446">
        <f>B2446-C2446</f>
        <v>-9491157</v>
      </c>
    </row>
    <row r="2447" spans="1:4" x14ac:dyDescent="0.25">
      <c r="A2447" t="s">
        <v>7957</v>
      </c>
      <c r="B2447">
        <v>7739049</v>
      </c>
      <c r="C2447">
        <v>18000000</v>
      </c>
      <c r="D2447">
        <f>B2447-C2447</f>
        <v>-10260951</v>
      </c>
    </row>
    <row r="2448" spans="1:4" x14ac:dyDescent="0.25">
      <c r="A2448" t="s">
        <v>7958</v>
      </c>
      <c r="B2448">
        <v>6734844</v>
      </c>
      <c r="C2448">
        <v>17000000</v>
      </c>
      <c r="D2448">
        <f>B2448-C2448</f>
        <v>-10265156</v>
      </c>
    </row>
    <row r="2449" spans="1:4" x14ac:dyDescent="0.25">
      <c r="A2449" t="s">
        <v>7959</v>
      </c>
      <c r="B2449">
        <v>6000000</v>
      </c>
      <c r="C2449">
        <v>18000000</v>
      </c>
      <c r="D2449">
        <f>B2449-C2449</f>
        <v>-12000000</v>
      </c>
    </row>
    <row r="2450" spans="1:4" x14ac:dyDescent="0.25">
      <c r="A2450" t="s">
        <v>7960</v>
      </c>
      <c r="B2450">
        <v>6615578</v>
      </c>
      <c r="C2450">
        <v>13000000</v>
      </c>
      <c r="D2450">
        <f>B2450-C2450</f>
        <v>-6384422</v>
      </c>
    </row>
    <row r="2451" spans="1:4" x14ac:dyDescent="0.25">
      <c r="A2451" t="s">
        <v>7961</v>
      </c>
      <c r="B2451">
        <v>5887457</v>
      </c>
      <c r="C2451">
        <v>18000000</v>
      </c>
      <c r="D2451">
        <f>B2451-C2451</f>
        <v>-12112543</v>
      </c>
    </row>
    <row r="2452" spans="1:4" x14ac:dyDescent="0.25">
      <c r="A2452" t="s">
        <v>7962</v>
      </c>
      <c r="B2452">
        <v>13362308</v>
      </c>
      <c r="C2452">
        <v>18000000</v>
      </c>
      <c r="D2452">
        <f>B2452-C2452</f>
        <v>-4637692</v>
      </c>
    </row>
    <row r="2453" spans="1:4" x14ac:dyDescent="0.25">
      <c r="A2453" t="s">
        <v>7963</v>
      </c>
      <c r="B2453">
        <v>5701643</v>
      </c>
      <c r="C2453">
        <v>20000000</v>
      </c>
      <c r="D2453">
        <f>B2453-C2453</f>
        <v>-14298357</v>
      </c>
    </row>
    <row r="2454" spans="1:4" x14ac:dyDescent="0.25">
      <c r="A2454" t="s">
        <v>7964</v>
      </c>
      <c r="B2454">
        <v>5694401</v>
      </c>
      <c r="C2454">
        <v>18000000</v>
      </c>
      <c r="D2454">
        <f>B2454-C2454</f>
        <v>-12305599</v>
      </c>
    </row>
    <row r="2455" spans="1:4" x14ac:dyDescent="0.25">
      <c r="A2455" t="s">
        <v>7965</v>
      </c>
      <c r="B2455">
        <v>5333658</v>
      </c>
      <c r="C2455">
        <v>20000000</v>
      </c>
      <c r="D2455">
        <f>B2455-C2455</f>
        <v>-14666342</v>
      </c>
    </row>
    <row r="2456" spans="1:4" x14ac:dyDescent="0.25">
      <c r="A2456" t="s">
        <v>7966</v>
      </c>
      <c r="B2456">
        <v>4414535</v>
      </c>
      <c r="C2456">
        <v>18000000</v>
      </c>
      <c r="D2456">
        <f>B2456-C2456</f>
        <v>-13585465</v>
      </c>
    </row>
    <row r="2457" spans="1:4" x14ac:dyDescent="0.25">
      <c r="A2457" t="s">
        <v>7967</v>
      </c>
      <c r="B2457">
        <v>4806750</v>
      </c>
      <c r="D2457">
        <f>B2457-C2457</f>
        <v>4806750</v>
      </c>
    </row>
    <row r="2458" spans="1:4" x14ac:dyDescent="0.25">
      <c r="A2458" t="s">
        <v>7968</v>
      </c>
      <c r="B2458">
        <v>3707794</v>
      </c>
      <c r="C2458">
        <v>18000000</v>
      </c>
      <c r="D2458">
        <f>B2458-C2458</f>
        <v>-14292206</v>
      </c>
    </row>
    <row r="2459" spans="1:4" x14ac:dyDescent="0.25">
      <c r="A2459" t="s">
        <v>7969</v>
      </c>
      <c r="B2459">
        <v>3203044</v>
      </c>
      <c r="C2459">
        <v>18000000</v>
      </c>
      <c r="D2459">
        <f>B2459-C2459</f>
        <v>-14796956</v>
      </c>
    </row>
    <row r="2460" spans="1:4" x14ac:dyDescent="0.25">
      <c r="A2460" t="s">
        <v>7970</v>
      </c>
      <c r="B2460">
        <v>4435083</v>
      </c>
      <c r="C2460">
        <v>18000000</v>
      </c>
      <c r="D2460">
        <f>B2460-C2460</f>
        <v>-13564917</v>
      </c>
    </row>
    <row r="2461" spans="1:4" x14ac:dyDescent="0.25">
      <c r="A2461" t="s">
        <v>7971</v>
      </c>
      <c r="D2461">
        <f>B2461-C2461</f>
        <v>0</v>
      </c>
    </row>
    <row r="2462" spans="1:4" x14ac:dyDescent="0.25">
      <c r="A2462" t="s">
        <v>7972</v>
      </c>
      <c r="B2462">
        <v>2222647</v>
      </c>
      <c r="C2462">
        <v>12000000</v>
      </c>
      <c r="D2462">
        <f>B2462-C2462</f>
        <v>-9777353</v>
      </c>
    </row>
    <row r="2463" spans="1:4" x14ac:dyDescent="0.25">
      <c r="A2463" t="s">
        <v>7973</v>
      </c>
      <c r="D2463">
        <f>B2463-C2463</f>
        <v>0</v>
      </c>
    </row>
    <row r="2464" spans="1:4" x14ac:dyDescent="0.25">
      <c r="A2464" t="s">
        <v>7974</v>
      </c>
      <c r="B2464">
        <v>3500000</v>
      </c>
      <c r="C2464">
        <v>2700000</v>
      </c>
      <c r="D2464">
        <f>B2464-C2464</f>
        <v>800000</v>
      </c>
    </row>
    <row r="2465" spans="1:4" x14ac:dyDescent="0.25">
      <c r="A2465" t="s">
        <v>7975</v>
      </c>
      <c r="B2465">
        <v>676698</v>
      </c>
      <c r="C2465">
        <v>18000000</v>
      </c>
      <c r="D2465">
        <f>B2465-C2465</f>
        <v>-17323302</v>
      </c>
    </row>
    <row r="2466" spans="1:4" x14ac:dyDescent="0.25">
      <c r="A2466" t="s">
        <v>7976</v>
      </c>
      <c r="B2466">
        <v>3419967</v>
      </c>
      <c r="D2466">
        <f>B2466-C2466</f>
        <v>3419967</v>
      </c>
    </row>
    <row r="2467" spans="1:4" x14ac:dyDescent="0.25">
      <c r="A2467" t="s">
        <v>7977</v>
      </c>
      <c r="C2467">
        <v>18000000</v>
      </c>
      <c r="D2467">
        <f>B2467-C2467</f>
        <v>-18000000</v>
      </c>
    </row>
    <row r="2468" spans="1:4" x14ac:dyDescent="0.25">
      <c r="A2468" t="s">
        <v>7978</v>
      </c>
      <c r="B2468">
        <v>145118</v>
      </c>
      <c r="D2468">
        <f>B2468-C2468</f>
        <v>145118</v>
      </c>
    </row>
    <row r="2469" spans="1:4" x14ac:dyDescent="0.25">
      <c r="A2469" t="s">
        <v>7979</v>
      </c>
      <c r="C2469">
        <v>18000000</v>
      </c>
      <c r="D2469">
        <f>B2469-C2469</f>
        <v>-18000000</v>
      </c>
    </row>
    <row r="2470" spans="1:4" x14ac:dyDescent="0.25">
      <c r="A2470" t="s">
        <v>7980</v>
      </c>
      <c r="B2470">
        <v>229311</v>
      </c>
      <c r="C2470">
        <v>11350000</v>
      </c>
      <c r="D2470">
        <f>B2470-C2470</f>
        <v>-11120689</v>
      </c>
    </row>
    <row r="2471" spans="1:4" x14ac:dyDescent="0.25">
      <c r="A2471" t="s">
        <v>7981</v>
      </c>
      <c r="C2471">
        <v>3500000</v>
      </c>
      <c r="D2471">
        <f>B2471-C2471</f>
        <v>-3500000</v>
      </c>
    </row>
    <row r="2472" spans="1:4" x14ac:dyDescent="0.25">
      <c r="A2472" t="s">
        <v>7982</v>
      </c>
      <c r="C2472">
        <v>18000000</v>
      </c>
      <c r="D2472">
        <f>B2472-C2472</f>
        <v>-18000000</v>
      </c>
    </row>
    <row r="2473" spans="1:4" x14ac:dyDescent="0.25">
      <c r="A2473" t="s">
        <v>7983</v>
      </c>
      <c r="B2473">
        <v>63260</v>
      </c>
      <c r="C2473">
        <v>14000000</v>
      </c>
      <c r="D2473">
        <f>B2473-C2473</f>
        <v>-13936740</v>
      </c>
    </row>
    <row r="2474" spans="1:4" x14ac:dyDescent="0.25">
      <c r="A2474" t="s">
        <v>7593</v>
      </c>
      <c r="C2474">
        <v>11000000</v>
      </c>
      <c r="D2474">
        <f>B2474-C2474</f>
        <v>-11000000</v>
      </c>
    </row>
    <row r="2475" spans="1:4" x14ac:dyDescent="0.25">
      <c r="A2475" t="s">
        <v>7984</v>
      </c>
      <c r="C2475">
        <v>17900000</v>
      </c>
      <c r="D2475">
        <f>B2475-C2475</f>
        <v>-17900000</v>
      </c>
    </row>
    <row r="2476" spans="1:4" x14ac:dyDescent="0.25">
      <c r="A2476" t="s">
        <v>7985</v>
      </c>
      <c r="C2476">
        <v>14000000</v>
      </c>
      <c r="D2476">
        <f>B2476-C2476</f>
        <v>-14000000</v>
      </c>
    </row>
    <row r="2477" spans="1:4" x14ac:dyDescent="0.25">
      <c r="A2477" t="s">
        <v>7986</v>
      </c>
      <c r="B2477">
        <v>121463226</v>
      </c>
      <c r="C2477">
        <v>20000000</v>
      </c>
      <c r="D2477">
        <f>B2477-C2477</f>
        <v>101463226</v>
      </c>
    </row>
    <row r="2478" spans="1:4" x14ac:dyDescent="0.25">
      <c r="A2478" t="s">
        <v>7987</v>
      </c>
      <c r="B2478">
        <v>90485233</v>
      </c>
      <c r="D2478">
        <f>B2478-C2478</f>
        <v>90485233</v>
      </c>
    </row>
    <row r="2479" spans="1:4" x14ac:dyDescent="0.25">
      <c r="A2479" t="s">
        <v>7988</v>
      </c>
      <c r="C2479">
        <v>18000000</v>
      </c>
      <c r="D2479">
        <f>B2479-C2479</f>
        <v>-18000000</v>
      </c>
    </row>
    <row r="2480" spans="1:4" x14ac:dyDescent="0.25">
      <c r="A2480" t="s">
        <v>7989</v>
      </c>
      <c r="B2480">
        <v>58006147</v>
      </c>
      <c r="C2480">
        <v>23000000</v>
      </c>
      <c r="D2480">
        <f>B2480-C2480</f>
        <v>35006147</v>
      </c>
    </row>
    <row r="2481" spans="1:4" x14ac:dyDescent="0.25">
      <c r="A2481" t="s">
        <v>7990</v>
      </c>
      <c r="B2481">
        <v>51053787</v>
      </c>
      <c r="C2481">
        <v>17500000</v>
      </c>
      <c r="D2481">
        <f>B2481-C2481</f>
        <v>33553787</v>
      </c>
    </row>
    <row r="2482" spans="1:4" x14ac:dyDescent="0.25">
      <c r="A2482" t="s">
        <v>7991</v>
      </c>
      <c r="B2482">
        <v>23472900</v>
      </c>
      <c r="C2482">
        <v>17500000</v>
      </c>
      <c r="D2482">
        <f>B2482-C2482</f>
        <v>5972900</v>
      </c>
    </row>
    <row r="2483" spans="1:4" x14ac:dyDescent="0.25">
      <c r="A2483" t="s">
        <v>7992</v>
      </c>
      <c r="B2483">
        <v>39687528</v>
      </c>
      <c r="C2483">
        <v>24000000</v>
      </c>
      <c r="D2483">
        <f>B2483-C2483</f>
        <v>15687528</v>
      </c>
    </row>
    <row r="2484" spans="1:4" x14ac:dyDescent="0.25">
      <c r="A2484" t="s">
        <v>7993</v>
      </c>
      <c r="B2484">
        <v>7017178</v>
      </c>
      <c r="C2484">
        <v>17500000</v>
      </c>
      <c r="D2484">
        <f>B2484-C2484</f>
        <v>-10482822</v>
      </c>
    </row>
    <row r="2485" spans="1:4" x14ac:dyDescent="0.25">
      <c r="A2485" t="s">
        <v>7994</v>
      </c>
      <c r="C2485">
        <v>18000000</v>
      </c>
      <c r="D2485">
        <f>B2485-C2485</f>
        <v>-18000000</v>
      </c>
    </row>
    <row r="2486" spans="1:4" x14ac:dyDescent="0.25">
      <c r="A2486" t="s">
        <v>7995</v>
      </c>
      <c r="B2486">
        <v>325491</v>
      </c>
      <c r="C2486">
        <v>17500000</v>
      </c>
      <c r="D2486">
        <f>B2486-C2486</f>
        <v>-17174509</v>
      </c>
    </row>
    <row r="2487" spans="1:4" x14ac:dyDescent="0.25">
      <c r="A2487" t="s">
        <v>7996</v>
      </c>
      <c r="B2487">
        <v>96471845</v>
      </c>
      <c r="C2487">
        <v>17000000</v>
      </c>
      <c r="D2487">
        <f>B2487-C2487</f>
        <v>79471845</v>
      </c>
    </row>
    <row r="2488" spans="1:4" x14ac:dyDescent="0.25">
      <c r="A2488" t="s">
        <v>7997</v>
      </c>
      <c r="B2488">
        <v>85200000</v>
      </c>
      <c r="C2488">
        <v>18500000</v>
      </c>
      <c r="D2488">
        <f>B2488-C2488</f>
        <v>66700000</v>
      </c>
    </row>
    <row r="2489" spans="1:4" x14ac:dyDescent="0.25">
      <c r="A2489" t="s">
        <v>7998</v>
      </c>
      <c r="B2489">
        <v>72000000</v>
      </c>
      <c r="C2489">
        <v>17000000</v>
      </c>
      <c r="D2489">
        <f>B2489-C2489</f>
        <v>55000000</v>
      </c>
    </row>
    <row r="2490" spans="1:4" x14ac:dyDescent="0.25">
      <c r="A2490" t="s">
        <v>7999</v>
      </c>
      <c r="B2490">
        <v>72219395</v>
      </c>
      <c r="C2490">
        <v>17000000</v>
      </c>
      <c r="D2490">
        <f>B2490-C2490</f>
        <v>55219395</v>
      </c>
    </row>
    <row r="2491" spans="1:4" x14ac:dyDescent="0.25">
      <c r="A2491" t="s">
        <v>8000</v>
      </c>
      <c r="B2491">
        <v>82389560</v>
      </c>
      <c r="C2491">
        <v>17000000</v>
      </c>
      <c r="D2491">
        <f>B2491-C2491</f>
        <v>65389560</v>
      </c>
    </row>
    <row r="2492" spans="1:4" x14ac:dyDescent="0.25">
      <c r="A2492" t="s">
        <v>8001</v>
      </c>
      <c r="B2492">
        <v>71502303</v>
      </c>
      <c r="C2492">
        <v>12000000</v>
      </c>
      <c r="D2492">
        <f>B2492-C2492</f>
        <v>59502303</v>
      </c>
    </row>
    <row r="2493" spans="1:4" x14ac:dyDescent="0.25">
      <c r="A2493" t="s">
        <v>8002</v>
      </c>
      <c r="B2493">
        <v>19179969</v>
      </c>
      <c r="C2493">
        <v>17500000</v>
      </c>
      <c r="D2493">
        <f>B2493-C2493</f>
        <v>1679969</v>
      </c>
    </row>
    <row r="2494" spans="1:4" x14ac:dyDescent="0.25">
      <c r="A2494" t="s">
        <v>8003</v>
      </c>
      <c r="B2494">
        <v>47000000</v>
      </c>
      <c r="C2494">
        <v>300000</v>
      </c>
      <c r="D2494">
        <f>B2494-C2494</f>
        <v>46700000</v>
      </c>
    </row>
    <row r="2495" spans="1:4" x14ac:dyDescent="0.25">
      <c r="A2495" t="s">
        <v>6703</v>
      </c>
      <c r="B2495">
        <v>84961</v>
      </c>
      <c r="C2495">
        <v>31000000</v>
      </c>
      <c r="D2495">
        <f>B2495-C2495</f>
        <v>-30915039</v>
      </c>
    </row>
    <row r="2496" spans="1:4" x14ac:dyDescent="0.25">
      <c r="A2496" t="s">
        <v>8004</v>
      </c>
      <c r="B2496">
        <v>37566230</v>
      </c>
      <c r="C2496">
        <v>17000000</v>
      </c>
      <c r="D2496">
        <f>B2496-C2496</f>
        <v>20566230</v>
      </c>
    </row>
    <row r="2497" spans="1:4" x14ac:dyDescent="0.25">
      <c r="A2497" t="s">
        <v>8005</v>
      </c>
      <c r="B2497">
        <v>70492685</v>
      </c>
      <c r="C2497">
        <v>17000000</v>
      </c>
      <c r="D2497">
        <f>B2497-C2497</f>
        <v>53492685</v>
      </c>
    </row>
    <row r="2498" spans="1:4" x14ac:dyDescent="0.25">
      <c r="A2498" t="s">
        <v>8006</v>
      </c>
      <c r="B2498">
        <v>35635046</v>
      </c>
      <c r="C2498">
        <v>17000000</v>
      </c>
      <c r="D2498">
        <f>B2498-C2498</f>
        <v>18635046</v>
      </c>
    </row>
    <row r="2499" spans="1:4" x14ac:dyDescent="0.25">
      <c r="A2499" t="s">
        <v>8007</v>
      </c>
      <c r="B2499">
        <v>45670855</v>
      </c>
      <c r="C2499">
        <v>20000000</v>
      </c>
      <c r="D2499">
        <f>B2499-C2499</f>
        <v>25670855</v>
      </c>
    </row>
    <row r="2500" spans="1:4" x14ac:dyDescent="0.25">
      <c r="A2500" t="s">
        <v>8008</v>
      </c>
      <c r="B2500">
        <v>37939782</v>
      </c>
      <c r="C2500">
        <v>17000000</v>
      </c>
      <c r="D2500">
        <f>B2500-C2500</f>
        <v>20939782</v>
      </c>
    </row>
    <row r="2501" spans="1:4" x14ac:dyDescent="0.25">
      <c r="A2501" t="s">
        <v>5582</v>
      </c>
      <c r="B2501">
        <v>172051787</v>
      </c>
      <c r="C2501">
        <v>170000000</v>
      </c>
      <c r="D2501">
        <f>B2501-C2501</f>
        <v>2051787</v>
      </c>
    </row>
    <row r="2502" spans="1:4" x14ac:dyDescent="0.25">
      <c r="A2502" t="s">
        <v>8009</v>
      </c>
      <c r="B2502">
        <v>30324946</v>
      </c>
      <c r="C2502">
        <v>17000000</v>
      </c>
      <c r="D2502">
        <f>B2502-C2502</f>
        <v>13324946</v>
      </c>
    </row>
    <row r="2503" spans="1:4" x14ac:dyDescent="0.25">
      <c r="A2503" t="s">
        <v>8010</v>
      </c>
      <c r="B2503">
        <v>27854896</v>
      </c>
      <c r="C2503">
        <v>17000000</v>
      </c>
      <c r="D2503">
        <f>B2503-C2503</f>
        <v>10854896</v>
      </c>
    </row>
    <row r="2504" spans="1:4" x14ac:dyDescent="0.25">
      <c r="A2504" t="s">
        <v>8011</v>
      </c>
      <c r="B2504">
        <v>41777564</v>
      </c>
      <c r="C2504">
        <v>15000000</v>
      </c>
      <c r="D2504">
        <f>B2504-C2504</f>
        <v>26777564</v>
      </c>
    </row>
    <row r="2505" spans="1:4" x14ac:dyDescent="0.25">
      <c r="A2505" t="s">
        <v>8012</v>
      </c>
      <c r="B2505">
        <v>22734486</v>
      </c>
      <c r="C2505">
        <v>17000000</v>
      </c>
      <c r="D2505">
        <f>B2505-C2505</f>
        <v>5734486</v>
      </c>
    </row>
    <row r="2506" spans="1:4" x14ac:dyDescent="0.25">
      <c r="A2506" t="s">
        <v>8013</v>
      </c>
      <c r="B2506">
        <v>44469602</v>
      </c>
      <c r="C2506">
        <v>17000000</v>
      </c>
      <c r="D2506">
        <f>B2506-C2506</f>
        <v>27469602</v>
      </c>
    </row>
    <row r="2507" spans="1:4" x14ac:dyDescent="0.25">
      <c r="A2507" t="s">
        <v>8014</v>
      </c>
      <c r="B2507">
        <v>24708699</v>
      </c>
      <c r="D2507">
        <f>B2507-C2507</f>
        <v>24708699</v>
      </c>
    </row>
    <row r="2508" spans="1:4" x14ac:dyDescent="0.25">
      <c r="A2508" t="s">
        <v>8015</v>
      </c>
      <c r="B2508">
        <v>21160089</v>
      </c>
      <c r="D2508">
        <f>B2508-C2508</f>
        <v>21160089</v>
      </c>
    </row>
    <row r="2509" spans="1:4" x14ac:dyDescent="0.25">
      <c r="A2509" t="s">
        <v>8016</v>
      </c>
      <c r="B2509">
        <v>64998368</v>
      </c>
      <c r="C2509">
        <v>17000000</v>
      </c>
      <c r="D2509">
        <f>B2509-C2509</f>
        <v>47998368</v>
      </c>
    </row>
    <row r="2510" spans="1:4" x14ac:dyDescent="0.25">
      <c r="A2510" t="s">
        <v>8017</v>
      </c>
      <c r="B2510">
        <v>19693891</v>
      </c>
      <c r="C2510">
        <v>34000000</v>
      </c>
      <c r="D2510">
        <f>B2510-C2510</f>
        <v>-14306109</v>
      </c>
    </row>
    <row r="2511" spans="1:4" x14ac:dyDescent="0.25">
      <c r="A2511" t="s">
        <v>8018</v>
      </c>
      <c r="B2511">
        <v>16311763</v>
      </c>
      <c r="C2511">
        <v>17000000</v>
      </c>
      <c r="D2511">
        <f>B2511-C2511</f>
        <v>-688237</v>
      </c>
    </row>
    <row r="2512" spans="1:4" x14ac:dyDescent="0.25">
      <c r="A2512" t="s">
        <v>8019</v>
      </c>
      <c r="B2512">
        <v>12693621</v>
      </c>
      <c r="C2512">
        <v>17000000</v>
      </c>
      <c r="D2512">
        <f>B2512-C2512</f>
        <v>-4306379</v>
      </c>
    </row>
    <row r="2513" spans="1:4" x14ac:dyDescent="0.25">
      <c r="A2513" t="s">
        <v>8020</v>
      </c>
      <c r="B2513">
        <v>15655665</v>
      </c>
      <c r="C2513">
        <v>4000000</v>
      </c>
      <c r="D2513">
        <f>B2513-C2513</f>
        <v>11655665</v>
      </c>
    </row>
    <row r="2514" spans="1:4" x14ac:dyDescent="0.25">
      <c r="A2514" t="s">
        <v>8021</v>
      </c>
      <c r="B2514">
        <v>11634458</v>
      </c>
      <c r="C2514">
        <v>17000000</v>
      </c>
      <c r="D2514">
        <f>B2514-C2514</f>
        <v>-5365542</v>
      </c>
    </row>
    <row r="2515" spans="1:4" x14ac:dyDescent="0.25">
      <c r="A2515" t="s">
        <v>8022</v>
      </c>
      <c r="B2515">
        <v>27154426</v>
      </c>
      <c r="C2515">
        <v>17000000</v>
      </c>
      <c r="D2515">
        <f>B2515-C2515</f>
        <v>10154426</v>
      </c>
    </row>
    <row r="2516" spans="1:4" x14ac:dyDescent="0.25">
      <c r="A2516" t="s">
        <v>8023</v>
      </c>
      <c r="C2516">
        <v>9000000</v>
      </c>
      <c r="D2516">
        <f>B2516-C2516</f>
        <v>-9000000</v>
      </c>
    </row>
    <row r="2517" spans="1:4" x14ac:dyDescent="0.25">
      <c r="A2517" t="s">
        <v>8024</v>
      </c>
      <c r="B2517">
        <v>54239856</v>
      </c>
      <c r="C2517">
        <v>17000000</v>
      </c>
      <c r="D2517">
        <f>B2517-C2517</f>
        <v>37239856</v>
      </c>
    </row>
    <row r="2518" spans="1:4" x14ac:dyDescent="0.25">
      <c r="A2518" t="s">
        <v>8025</v>
      </c>
      <c r="B2518">
        <v>8662318</v>
      </c>
      <c r="C2518">
        <v>17000000</v>
      </c>
      <c r="D2518">
        <f>B2518-C2518</f>
        <v>-8337682</v>
      </c>
    </row>
    <row r="2519" spans="1:4" x14ac:dyDescent="0.25">
      <c r="A2519" t="s">
        <v>8026</v>
      </c>
      <c r="B2519">
        <v>7156725</v>
      </c>
      <c r="C2519">
        <v>19000000</v>
      </c>
      <c r="D2519">
        <f>B2519-C2519</f>
        <v>-11843275</v>
      </c>
    </row>
    <row r="2520" spans="1:4" x14ac:dyDescent="0.25">
      <c r="A2520" t="s">
        <v>8027</v>
      </c>
      <c r="B2520">
        <v>15681020</v>
      </c>
      <c r="C2520">
        <v>17000000</v>
      </c>
      <c r="D2520">
        <f>B2520-C2520</f>
        <v>-1318980</v>
      </c>
    </row>
    <row r="2521" spans="1:4" x14ac:dyDescent="0.25">
      <c r="A2521" t="s">
        <v>8028</v>
      </c>
      <c r="B2521">
        <v>7070459</v>
      </c>
      <c r="D2521">
        <f>B2521-C2521</f>
        <v>7070459</v>
      </c>
    </row>
    <row r="2522" spans="1:4" x14ac:dyDescent="0.25">
      <c r="A2522" t="s">
        <v>8029</v>
      </c>
      <c r="B2522">
        <v>6855137</v>
      </c>
      <c r="C2522">
        <v>17000000</v>
      </c>
      <c r="D2522">
        <f>B2522-C2522</f>
        <v>-10144863</v>
      </c>
    </row>
    <row r="2523" spans="1:4" x14ac:dyDescent="0.25">
      <c r="A2523" t="s">
        <v>8030</v>
      </c>
      <c r="B2523">
        <v>2694071</v>
      </c>
      <c r="D2523">
        <f>B2523-C2523</f>
        <v>2694071</v>
      </c>
    </row>
    <row r="2524" spans="1:4" x14ac:dyDescent="0.25">
      <c r="A2524" t="s">
        <v>8031</v>
      </c>
      <c r="B2524">
        <v>2315683</v>
      </c>
      <c r="C2524">
        <v>17000000</v>
      </c>
      <c r="D2524">
        <f>B2524-C2524</f>
        <v>-14684317</v>
      </c>
    </row>
    <row r="2525" spans="1:4" x14ac:dyDescent="0.25">
      <c r="A2525" t="s">
        <v>8032</v>
      </c>
      <c r="B2525">
        <v>39825798</v>
      </c>
      <c r="C2525">
        <v>16000000</v>
      </c>
      <c r="D2525">
        <f>B2525-C2525</f>
        <v>23825798</v>
      </c>
    </row>
    <row r="2526" spans="1:4" x14ac:dyDescent="0.25">
      <c r="A2526" t="s">
        <v>8033</v>
      </c>
      <c r="B2526">
        <v>2000000</v>
      </c>
      <c r="C2526">
        <v>17000000</v>
      </c>
      <c r="D2526">
        <f>B2526-C2526</f>
        <v>-15000000</v>
      </c>
    </row>
    <row r="2527" spans="1:4" x14ac:dyDescent="0.25">
      <c r="A2527" t="s">
        <v>8034</v>
      </c>
      <c r="B2527">
        <v>1569918</v>
      </c>
      <c r="C2527">
        <v>17000000</v>
      </c>
      <c r="D2527">
        <f>B2527-C2527</f>
        <v>-15430082</v>
      </c>
    </row>
    <row r="2528" spans="1:4" x14ac:dyDescent="0.25">
      <c r="A2528" t="s">
        <v>8035</v>
      </c>
      <c r="B2528">
        <v>106869</v>
      </c>
      <c r="C2528">
        <v>17000000</v>
      </c>
      <c r="D2528">
        <f>B2528-C2528</f>
        <v>-16893131</v>
      </c>
    </row>
    <row r="2529" spans="1:4" x14ac:dyDescent="0.25">
      <c r="A2529" t="s">
        <v>8036</v>
      </c>
      <c r="B2529">
        <v>273420</v>
      </c>
      <c r="C2529">
        <v>17000000</v>
      </c>
      <c r="D2529">
        <f>B2529-C2529</f>
        <v>-16726580</v>
      </c>
    </row>
    <row r="2530" spans="1:4" x14ac:dyDescent="0.25">
      <c r="A2530" t="s">
        <v>8037</v>
      </c>
      <c r="C2530">
        <v>11000000</v>
      </c>
      <c r="D2530">
        <f>B2530-C2530</f>
        <v>-11000000</v>
      </c>
    </row>
    <row r="2531" spans="1:4" x14ac:dyDescent="0.25">
      <c r="A2531" t="s">
        <v>8038</v>
      </c>
      <c r="C2531">
        <v>17000000</v>
      </c>
      <c r="D2531">
        <f>B2531-C2531</f>
        <v>-17000000</v>
      </c>
    </row>
    <row r="2532" spans="1:4" x14ac:dyDescent="0.25">
      <c r="A2532" t="s">
        <v>8039</v>
      </c>
      <c r="B2532">
        <v>4930798</v>
      </c>
      <c r="C2532">
        <v>17000000</v>
      </c>
      <c r="D2532">
        <f>B2532-C2532</f>
        <v>-12069202</v>
      </c>
    </row>
    <row r="2533" spans="1:4" x14ac:dyDescent="0.25">
      <c r="A2533" t="s">
        <v>8040</v>
      </c>
      <c r="B2533">
        <v>59847242</v>
      </c>
      <c r="C2533">
        <v>16500000</v>
      </c>
      <c r="D2533">
        <f>B2533-C2533</f>
        <v>43347242</v>
      </c>
    </row>
    <row r="2534" spans="1:4" x14ac:dyDescent="0.25">
      <c r="A2534" t="s">
        <v>8041</v>
      </c>
      <c r="B2534">
        <v>220914</v>
      </c>
      <c r="C2534">
        <v>16800000</v>
      </c>
      <c r="D2534">
        <f>B2534-C2534</f>
        <v>-16579086</v>
      </c>
    </row>
    <row r="2535" spans="1:4" x14ac:dyDescent="0.25">
      <c r="A2535" t="s">
        <v>8032</v>
      </c>
      <c r="B2535">
        <v>39825798</v>
      </c>
      <c r="C2535">
        <v>16000000</v>
      </c>
      <c r="D2535">
        <f>B2535-C2535</f>
        <v>23825798</v>
      </c>
    </row>
    <row r="2536" spans="1:4" x14ac:dyDescent="0.25">
      <c r="A2536" t="s">
        <v>8042</v>
      </c>
      <c r="B2536">
        <v>43848100</v>
      </c>
      <c r="C2536">
        <v>15000000</v>
      </c>
      <c r="D2536">
        <f>B2536-C2536</f>
        <v>28848100</v>
      </c>
    </row>
    <row r="2537" spans="1:4" x14ac:dyDescent="0.25">
      <c r="A2537" t="s">
        <v>8043</v>
      </c>
      <c r="B2537">
        <v>42700000</v>
      </c>
      <c r="C2537">
        <v>16500000</v>
      </c>
      <c r="D2537">
        <f>B2537-C2537</f>
        <v>26200000</v>
      </c>
    </row>
    <row r="2538" spans="1:4" x14ac:dyDescent="0.25">
      <c r="A2538" t="s">
        <v>8044</v>
      </c>
      <c r="B2538">
        <v>18663911</v>
      </c>
      <c r="C2538">
        <v>16500000</v>
      </c>
      <c r="D2538">
        <f>B2538-C2538</f>
        <v>2163911</v>
      </c>
    </row>
    <row r="2539" spans="1:4" x14ac:dyDescent="0.25">
      <c r="A2539" t="s">
        <v>8045</v>
      </c>
      <c r="B2539">
        <v>11702090</v>
      </c>
      <c r="C2539">
        <v>16500000</v>
      </c>
      <c r="D2539">
        <f>B2539-C2539</f>
        <v>-4797910</v>
      </c>
    </row>
    <row r="2540" spans="1:4" x14ac:dyDescent="0.25">
      <c r="A2540" t="s">
        <v>8046</v>
      </c>
      <c r="B2540">
        <v>13005485</v>
      </c>
      <c r="C2540">
        <v>15000000</v>
      </c>
      <c r="D2540">
        <f>B2540-C2540</f>
        <v>-1994515</v>
      </c>
    </row>
    <row r="2541" spans="1:4" x14ac:dyDescent="0.25">
      <c r="A2541" t="s">
        <v>8047</v>
      </c>
      <c r="B2541">
        <v>95860116</v>
      </c>
      <c r="C2541">
        <v>16400000</v>
      </c>
      <c r="D2541">
        <f>B2541-C2541</f>
        <v>79460116</v>
      </c>
    </row>
    <row r="2542" spans="1:4" x14ac:dyDescent="0.25">
      <c r="A2542" t="s">
        <v>8048</v>
      </c>
      <c r="B2542">
        <v>127175354</v>
      </c>
      <c r="C2542">
        <v>16000000</v>
      </c>
      <c r="D2542">
        <f>B2542-C2542</f>
        <v>111175354</v>
      </c>
    </row>
    <row r="2543" spans="1:4" x14ac:dyDescent="0.25">
      <c r="A2543" t="s">
        <v>8049</v>
      </c>
      <c r="B2543">
        <v>92823600</v>
      </c>
      <c r="C2543">
        <v>16000000</v>
      </c>
      <c r="D2543">
        <f>B2543-C2543</f>
        <v>76823600</v>
      </c>
    </row>
    <row r="2544" spans="1:4" x14ac:dyDescent="0.25">
      <c r="A2544" t="s">
        <v>8050</v>
      </c>
      <c r="B2544">
        <v>54000000</v>
      </c>
      <c r="C2544">
        <v>16000000</v>
      </c>
      <c r="D2544">
        <f>B2544-C2544</f>
        <v>38000000</v>
      </c>
    </row>
    <row r="2545" spans="1:4" x14ac:dyDescent="0.25">
      <c r="A2545" t="s">
        <v>8051</v>
      </c>
      <c r="B2545">
        <v>68525609</v>
      </c>
      <c r="C2545">
        <v>15600000</v>
      </c>
      <c r="D2545">
        <f>B2545-C2545</f>
        <v>52925609</v>
      </c>
    </row>
    <row r="2546" spans="1:4" x14ac:dyDescent="0.25">
      <c r="A2546" t="s">
        <v>8052</v>
      </c>
      <c r="B2546">
        <v>52885587</v>
      </c>
      <c r="C2546">
        <v>16000000</v>
      </c>
      <c r="D2546">
        <f>B2546-C2546</f>
        <v>36885587</v>
      </c>
    </row>
    <row r="2547" spans="1:4" x14ac:dyDescent="0.25">
      <c r="A2547" t="s">
        <v>8053</v>
      </c>
      <c r="B2547">
        <v>44667095</v>
      </c>
      <c r="C2547">
        <v>15000000</v>
      </c>
      <c r="D2547">
        <f>B2547-C2547</f>
        <v>29667095</v>
      </c>
    </row>
    <row r="2548" spans="1:4" x14ac:dyDescent="0.25">
      <c r="A2548" t="s">
        <v>8054</v>
      </c>
      <c r="B2548">
        <v>42638165</v>
      </c>
      <c r="C2548">
        <v>16000000</v>
      </c>
      <c r="D2548">
        <f>B2548-C2548</f>
        <v>26638165</v>
      </c>
    </row>
    <row r="2549" spans="1:4" x14ac:dyDescent="0.25">
      <c r="A2549" t="s">
        <v>8055</v>
      </c>
      <c r="B2549">
        <v>45507053</v>
      </c>
      <c r="C2549">
        <v>16000000</v>
      </c>
      <c r="D2549">
        <f>B2549-C2549</f>
        <v>29507053</v>
      </c>
    </row>
    <row r="2550" spans="1:4" x14ac:dyDescent="0.25">
      <c r="A2550" t="s">
        <v>8056</v>
      </c>
      <c r="B2550">
        <v>39511038</v>
      </c>
      <c r="C2550">
        <v>16000000</v>
      </c>
      <c r="D2550">
        <f>B2550-C2550</f>
        <v>23511038</v>
      </c>
    </row>
    <row r="2551" spans="1:4" x14ac:dyDescent="0.25">
      <c r="A2551" t="s">
        <v>8057</v>
      </c>
      <c r="B2551">
        <v>6462576</v>
      </c>
      <c r="C2551">
        <v>18500000</v>
      </c>
      <c r="D2551">
        <f>B2551-C2551</f>
        <v>-12037424</v>
      </c>
    </row>
    <row r="2552" spans="1:4" x14ac:dyDescent="0.25">
      <c r="A2552" t="s">
        <v>8058</v>
      </c>
      <c r="B2552">
        <v>40363530</v>
      </c>
      <c r="C2552">
        <v>16000000</v>
      </c>
      <c r="D2552">
        <f>B2552-C2552</f>
        <v>24363530</v>
      </c>
    </row>
    <row r="2553" spans="1:4" x14ac:dyDescent="0.25">
      <c r="A2553" t="s">
        <v>8059</v>
      </c>
      <c r="B2553">
        <v>37623143</v>
      </c>
      <c r="C2553">
        <v>13500000</v>
      </c>
      <c r="D2553">
        <f>B2553-C2553</f>
        <v>24123143</v>
      </c>
    </row>
    <row r="2554" spans="1:4" x14ac:dyDescent="0.25">
      <c r="A2554" t="s">
        <v>8060</v>
      </c>
      <c r="D2554">
        <f>B2554-C2554</f>
        <v>0</v>
      </c>
    </row>
    <row r="2555" spans="1:4" x14ac:dyDescent="0.25">
      <c r="A2555" t="s">
        <v>8061</v>
      </c>
      <c r="B2555">
        <v>33357476</v>
      </c>
      <c r="C2555">
        <v>35000000</v>
      </c>
      <c r="D2555">
        <f>B2555-C2555</f>
        <v>-1642524</v>
      </c>
    </row>
    <row r="2556" spans="1:4" x14ac:dyDescent="0.25">
      <c r="A2556" t="s">
        <v>8062</v>
      </c>
      <c r="B2556">
        <v>28734552</v>
      </c>
      <c r="C2556">
        <v>16000000</v>
      </c>
      <c r="D2556">
        <f>B2556-C2556</f>
        <v>12734552</v>
      </c>
    </row>
    <row r="2557" spans="1:4" x14ac:dyDescent="0.25">
      <c r="A2557" t="s">
        <v>8063</v>
      </c>
      <c r="B2557">
        <v>37300107</v>
      </c>
      <c r="C2557">
        <v>16000000</v>
      </c>
      <c r="D2557">
        <f>B2557-C2557</f>
        <v>21300107</v>
      </c>
    </row>
    <row r="2558" spans="1:4" x14ac:dyDescent="0.25">
      <c r="A2558" t="s">
        <v>8064</v>
      </c>
      <c r="B2558">
        <v>27087695</v>
      </c>
      <c r="C2558">
        <v>17700000</v>
      </c>
      <c r="D2558">
        <f>B2558-C2558</f>
        <v>9387695</v>
      </c>
    </row>
    <row r="2559" spans="1:4" x14ac:dyDescent="0.25">
      <c r="A2559" t="s">
        <v>8065</v>
      </c>
      <c r="B2559">
        <v>30102717</v>
      </c>
      <c r="C2559">
        <v>15000000</v>
      </c>
      <c r="D2559">
        <f>B2559-C2559</f>
        <v>15102717</v>
      </c>
    </row>
    <row r="2560" spans="1:4" x14ac:dyDescent="0.25">
      <c r="A2560" t="s">
        <v>8066</v>
      </c>
      <c r="B2560">
        <v>23618786</v>
      </c>
      <c r="C2560">
        <v>8000000</v>
      </c>
      <c r="D2560">
        <f>B2560-C2560</f>
        <v>15618786</v>
      </c>
    </row>
    <row r="2561" spans="1:4" x14ac:dyDescent="0.25">
      <c r="A2561" t="s">
        <v>8067</v>
      </c>
      <c r="B2561">
        <v>26896744</v>
      </c>
      <c r="C2561">
        <v>16500000</v>
      </c>
      <c r="D2561">
        <f>B2561-C2561</f>
        <v>10396744</v>
      </c>
    </row>
    <row r="2562" spans="1:4" x14ac:dyDescent="0.25">
      <c r="A2562" t="s">
        <v>8068</v>
      </c>
      <c r="B2562">
        <v>23213577</v>
      </c>
      <c r="C2562">
        <v>15500000</v>
      </c>
      <c r="D2562">
        <f>B2562-C2562</f>
        <v>7713577</v>
      </c>
    </row>
    <row r="2563" spans="1:4" x14ac:dyDescent="0.25">
      <c r="A2563" t="s">
        <v>8069</v>
      </c>
      <c r="C2563">
        <v>25000000</v>
      </c>
      <c r="D2563">
        <f>B2563-C2563</f>
        <v>-25000000</v>
      </c>
    </row>
    <row r="2564" spans="1:4" x14ac:dyDescent="0.25">
      <c r="A2564" t="s">
        <v>7697</v>
      </c>
      <c r="B2564">
        <v>55461307</v>
      </c>
      <c r="C2564">
        <v>20000000</v>
      </c>
      <c r="D2564">
        <f>B2564-C2564</f>
        <v>35461307</v>
      </c>
    </row>
    <row r="2565" spans="1:4" x14ac:dyDescent="0.25">
      <c r="A2565" t="s">
        <v>8070</v>
      </c>
      <c r="B2565">
        <v>20627372</v>
      </c>
      <c r="C2565">
        <v>16000000</v>
      </c>
      <c r="D2565">
        <f>B2565-C2565</f>
        <v>4627372</v>
      </c>
    </row>
    <row r="2566" spans="1:4" x14ac:dyDescent="0.25">
      <c r="A2566" t="s">
        <v>8071</v>
      </c>
      <c r="B2566">
        <v>16346122</v>
      </c>
      <c r="C2566">
        <v>16000000</v>
      </c>
      <c r="D2566">
        <f>B2566-C2566</f>
        <v>346122</v>
      </c>
    </row>
    <row r="2567" spans="1:4" x14ac:dyDescent="0.25">
      <c r="A2567" t="s">
        <v>8072</v>
      </c>
      <c r="B2567">
        <v>16204793</v>
      </c>
      <c r="C2567">
        <v>16000000</v>
      </c>
      <c r="D2567">
        <f>B2567-C2567</f>
        <v>204793</v>
      </c>
    </row>
    <row r="2568" spans="1:4" x14ac:dyDescent="0.25">
      <c r="A2568" t="s">
        <v>8073</v>
      </c>
      <c r="B2568">
        <v>15427192</v>
      </c>
      <c r="C2568">
        <v>16000000</v>
      </c>
      <c r="D2568">
        <f>B2568-C2568</f>
        <v>-572808</v>
      </c>
    </row>
    <row r="2569" spans="1:4" x14ac:dyDescent="0.25">
      <c r="A2569" t="s">
        <v>8074</v>
      </c>
      <c r="B2569">
        <v>14792779</v>
      </c>
      <c r="C2569">
        <v>16000000</v>
      </c>
      <c r="D2569">
        <f>B2569-C2569</f>
        <v>-1207221</v>
      </c>
    </row>
    <row r="2570" spans="1:4" x14ac:dyDescent="0.25">
      <c r="A2570" t="s">
        <v>7912</v>
      </c>
      <c r="B2570">
        <v>13998282</v>
      </c>
      <c r="C2570">
        <v>16000000</v>
      </c>
      <c r="D2570">
        <f>B2570-C2570</f>
        <v>-2001718</v>
      </c>
    </row>
    <row r="2571" spans="1:4" x14ac:dyDescent="0.25">
      <c r="A2571" t="s">
        <v>8075</v>
      </c>
      <c r="B2571">
        <v>19057024</v>
      </c>
      <c r="C2571">
        <v>16000000</v>
      </c>
      <c r="D2571">
        <f>B2571-C2571</f>
        <v>3057024</v>
      </c>
    </row>
    <row r="2572" spans="1:4" x14ac:dyDescent="0.25">
      <c r="A2572" t="s">
        <v>8076</v>
      </c>
      <c r="B2572">
        <v>14108518</v>
      </c>
      <c r="C2572">
        <v>16000000</v>
      </c>
      <c r="D2572">
        <f>B2572-C2572</f>
        <v>-1891482</v>
      </c>
    </row>
    <row r="2573" spans="1:4" x14ac:dyDescent="0.25">
      <c r="A2573" t="s">
        <v>8077</v>
      </c>
      <c r="B2573">
        <v>13854000</v>
      </c>
      <c r="C2573">
        <v>20000000</v>
      </c>
      <c r="D2573">
        <f>B2573-C2573</f>
        <v>-6146000</v>
      </c>
    </row>
    <row r="2574" spans="1:4" x14ac:dyDescent="0.25">
      <c r="A2574" t="s">
        <v>8078</v>
      </c>
      <c r="B2574">
        <v>77324422</v>
      </c>
      <c r="C2574">
        <v>26000000</v>
      </c>
      <c r="D2574">
        <f>B2574-C2574</f>
        <v>51324422</v>
      </c>
    </row>
    <row r="2575" spans="1:4" x14ac:dyDescent="0.25">
      <c r="A2575" t="s">
        <v>8079</v>
      </c>
      <c r="B2575">
        <v>15500000</v>
      </c>
      <c r="C2575">
        <v>16000000</v>
      </c>
      <c r="D2575">
        <f>B2575-C2575</f>
        <v>-500000</v>
      </c>
    </row>
    <row r="2576" spans="1:4" x14ac:dyDescent="0.25">
      <c r="A2576" t="s">
        <v>8080</v>
      </c>
      <c r="B2576">
        <v>11540112</v>
      </c>
      <c r="D2576">
        <f>B2576-C2576</f>
        <v>11540112</v>
      </c>
    </row>
    <row r="2577" spans="1:4" x14ac:dyDescent="0.25">
      <c r="A2577" t="s">
        <v>8081</v>
      </c>
      <c r="C2577">
        <v>16000000</v>
      </c>
      <c r="D2577">
        <f>B2577-C2577</f>
        <v>-16000000</v>
      </c>
    </row>
    <row r="2578" spans="1:4" x14ac:dyDescent="0.25">
      <c r="A2578" t="s">
        <v>8082</v>
      </c>
      <c r="B2578">
        <v>4734235</v>
      </c>
      <c r="C2578">
        <v>15000000</v>
      </c>
      <c r="D2578">
        <f>B2578-C2578</f>
        <v>-10265765</v>
      </c>
    </row>
    <row r="2579" spans="1:4" x14ac:dyDescent="0.25">
      <c r="A2579" t="s">
        <v>8083</v>
      </c>
      <c r="B2579">
        <v>4839383</v>
      </c>
      <c r="C2579">
        <v>16000000</v>
      </c>
      <c r="D2579">
        <f>B2579-C2579</f>
        <v>-11160617</v>
      </c>
    </row>
    <row r="2580" spans="1:4" x14ac:dyDescent="0.25">
      <c r="A2580" t="s">
        <v>8084</v>
      </c>
      <c r="B2580">
        <v>4193025</v>
      </c>
      <c r="C2580">
        <v>15000000</v>
      </c>
      <c r="D2580">
        <f>B2580-C2580</f>
        <v>-10806975</v>
      </c>
    </row>
    <row r="2581" spans="1:4" x14ac:dyDescent="0.25">
      <c r="A2581" t="s">
        <v>8085</v>
      </c>
      <c r="B2581">
        <v>5900000</v>
      </c>
      <c r="C2581">
        <v>16000000</v>
      </c>
      <c r="D2581">
        <f>B2581-C2581</f>
        <v>-10100000</v>
      </c>
    </row>
    <row r="2582" spans="1:4" x14ac:dyDescent="0.25">
      <c r="A2582" t="s">
        <v>8086</v>
      </c>
      <c r="B2582">
        <v>2849142</v>
      </c>
      <c r="C2582">
        <v>16000000</v>
      </c>
      <c r="D2582">
        <f>B2582-C2582</f>
        <v>-13150858</v>
      </c>
    </row>
    <row r="2583" spans="1:4" x14ac:dyDescent="0.25">
      <c r="A2583" t="s">
        <v>8087</v>
      </c>
      <c r="B2583">
        <v>1686429</v>
      </c>
      <c r="C2583">
        <v>16000000</v>
      </c>
      <c r="D2583">
        <f>B2583-C2583</f>
        <v>-14313571</v>
      </c>
    </row>
    <row r="2584" spans="1:4" x14ac:dyDescent="0.25">
      <c r="A2584" t="s">
        <v>8088</v>
      </c>
      <c r="B2584">
        <v>1984743</v>
      </c>
      <c r="C2584">
        <v>16000000</v>
      </c>
      <c r="D2584">
        <f>B2584-C2584</f>
        <v>-14015257</v>
      </c>
    </row>
    <row r="2585" spans="1:4" x14ac:dyDescent="0.25">
      <c r="A2585" t="s">
        <v>8089</v>
      </c>
      <c r="B2585">
        <v>1666262</v>
      </c>
      <c r="C2585">
        <v>16000000</v>
      </c>
      <c r="D2585">
        <f>B2585-C2585</f>
        <v>-14333738</v>
      </c>
    </row>
    <row r="2586" spans="1:4" x14ac:dyDescent="0.25">
      <c r="A2586" t="s">
        <v>8090</v>
      </c>
      <c r="B2586">
        <v>2319187</v>
      </c>
      <c r="C2586">
        <v>20000000</v>
      </c>
      <c r="D2586">
        <f>B2586-C2586</f>
        <v>-17680813</v>
      </c>
    </row>
    <row r="2587" spans="1:4" x14ac:dyDescent="0.25">
      <c r="A2587" t="s">
        <v>8091</v>
      </c>
      <c r="B2587">
        <v>13922211</v>
      </c>
      <c r="C2587">
        <v>16000000</v>
      </c>
      <c r="D2587">
        <f>B2587-C2587</f>
        <v>-2077789</v>
      </c>
    </row>
    <row r="2588" spans="1:4" x14ac:dyDescent="0.25">
      <c r="A2588" t="s">
        <v>8092</v>
      </c>
      <c r="C2588">
        <v>11000000</v>
      </c>
      <c r="D2588">
        <f>B2588-C2588</f>
        <v>-11000000</v>
      </c>
    </row>
    <row r="2589" spans="1:4" x14ac:dyDescent="0.25">
      <c r="A2589" t="s">
        <v>8093</v>
      </c>
      <c r="B2589">
        <v>23091</v>
      </c>
      <c r="C2589">
        <v>15000000</v>
      </c>
      <c r="D2589">
        <f>B2589-C2589</f>
        <v>-14976909</v>
      </c>
    </row>
    <row r="2590" spans="1:4" x14ac:dyDescent="0.25">
      <c r="A2590" t="s">
        <v>8094</v>
      </c>
      <c r="B2590">
        <v>336467</v>
      </c>
      <c r="C2590">
        <v>13000000</v>
      </c>
      <c r="D2590">
        <f>B2590-C2590</f>
        <v>-12663533</v>
      </c>
    </row>
    <row r="2591" spans="1:4" x14ac:dyDescent="0.25">
      <c r="A2591" t="s">
        <v>8095</v>
      </c>
      <c r="B2591">
        <v>2964</v>
      </c>
      <c r="C2591">
        <v>16000000</v>
      </c>
      <c r="D2591">
        <f>B2591-C2591</f>
        <v>-15997036</v>
      </c>
    </row>
    <row r="2592" spans="1:4" x14ac:dyDescent="0.25">
      <c r="A2592" t="s">
        <v>8096</v>
      </c>
      <c r="C2592">
        <v>16000000</v>
      </c>
      <c r="D2592">
        <f>B2592-C2592</f>
        <v>-16000000</v>
      </c>
    </row>
    <row r="2593" spans="1:4" x14ac:dyDescent="0.25">
      <c r="A2593" t="s">
        <v>8097</v>
      </c>
      <c r="C2593">
        <v>16000000</v>
      </c>
      <c r="D2593">
        <f>B2593-C2593</f>
        <v>-16000000</v>
      </c>
    </row>
    <row r="2594" spans="1:4" x14ac:dyDescent="0.25">
      <c r="A2594" t="s">
        <v>8098</v>
      </c>
      <c r="B2594">
        <v>2428883</v>
      </c>
      <c r="C2594">
        <v>16000000</v>
      </c>
      <c r="D2594">
        <f>B2594-C2594</f>
        <v>-13571117</v>
      </c>
    </row>
    <row r="2595" spans="1:4" x14ac:dyDescent="0.25">
      <c r="A2595" t="s">
        <v>8099</v>
      </c>
      <c r="B2595">
        <v>13571817</v>
      </c>
      <c r="C2595">
        <v>15600000</v>
      </c>
      <c r="D2595">
        <f>B2595-C2595</f>
        <v>-2028183</v>
      </c>
    </row>
    <row r="2596" spans="1:4" x14ac:dyDescent="0.25">
      <c r="A2596" t="s">
        <v>8100</v>
      </c>
      <c r="C2596">
        <v>34000000</v>
      </c>
      <c r="D2596">
        <f>B2596-C2596</f>
        <v>-34000000</v>
      </c>
    </row>
    <row r="2597" spans="1:4" x14ac:dyDescent="0.25">
      <c r="A2597" t="s">
        <v>8101</v>
      </c>
      <c r="B2597">
        <v>1554566</v>
      </c>
      <c r="D2597">
        <f>B2597-C2597</f>
        <v>1554566</v>
      </c>
    </row>
    <row r="2598" spans="1:4" x14ac:dyDescent="0.25">
      <c r="A2598" t="s">
        <v>8102</v>
      </c>
      <c r="B2598">
        <v>508867</v>
      </c>
      <c r="D2598">
        <f>B2598-C2598</f>
        <v>508867</v>
      </c>
    </row>
    <row r="2599" spans="1:4" x14ac:dyDescent="0.25">
      <c r="A2599" t="s">
        <v>8103</v>
      </c>
      <c r="B2599">
        <v>1181197</v>
      </c>
      <c r="C2599">
        <v>15500000</v>
      </c>
      <c r="D2599">
        <f>B2599-C2599</f>
        <v>-14318803</v>
      </c>
    </row>
    <row r="2600" spans="1:4" x14ac:dyDescent="0.25">
      <c r="A2600" t="s">
        <v>8104</v>
      </c>
      <c r="B2600">
        <v>81525</v>
      </c>
      <c r="C2600">
        <v>15300000</v>
      </c>
      <c r="D2600">
        <f>B2600-C2600</f>
        <v>-15218475</v>
      </c>
    </row>
    <row r="2601" spans="1:4" x14ac:dyDescent="0.25">
      <c r="A2601" t="s">
        <v>8105</v>
      </c>
      <c r="B2601">
        <v>7774730</v>
      </c>
      <c r="C2601">
        <v>15500000</v>
      </c>
      <c r="D2601">
        <f>B2601-C2601</f>
        <v>-7725270</v>
      </c>
    </row>
    <row r="2602" spans="1:4" x14ac:dyDescent="0.25">
      <c r="A2602" t="s">
        <v>8106</v>
      </c>
      <c r="B2602">
        <v>234760500</v>
      </c>
      <c r="C2602">
        <v>14000000</v>
      </c>
      <c r="D2602">
        <f>B2602-C2602</f>
        <v>220760500</v>
      </c>
    </row>
    <row r="2603" spans="1:4" x14ac:dyDescent="0.25">
      <c r="A2603" t="s">
        <v>8107</v>
      </c>
      <c r="B2603">
        <v>285761243</v>
      </c>
      <c r="C2603">
        <v>18000000</v>
      </c>
      <c r="D2603">
        <f>B2603-C2603</f>
        <v>267761243</v>
      </c>
    </row>
    <row r="2604" spans="1:4" x14ac:dyDescent="0.25">
      <c r="A2604" t="s">
        <v>8108</v>
      </c>
      <c r="B2604">
        <v>167780960</v>
      </c>
      <c r="C2604">
        <v>11000000</v>
      </c>
      <c r="D2604">
        <f>B2604-C2604</f>
        <v>156780960</v>
      </c>
    </row>
    <row r="2605" spans="1:4" x14ac:dyDescent="0.25">
      <c r="A2605" t="s">
        <v>8109</v>
      </c>
      <c r="B2605">
        <v>177200000</v>
      </c>
      <c r="C2605">
        <v>22000000</v>
      </c>
      <c r="D2605">
        <f>B2605-C2605</f>
        <v>155200000</v>
      </c>
    </row>
    <row r="2606" spans="1:4" x14ac:dyDescent="0.25">
      <c r="A2606" t="s">
        <v>8110</v>
      </c>
      <c r="B2606">
        <v>176781728</v>
      </c>
      <c r="C2606">
        <v>15000000</v>
      </c>
      <c r="D2606">
        <f>B2606-C2606</f>
        <v>161781728</v>
      </c>
    </row>
    <row r="2607" spans="1:4" x14ac:dyDescent="0.25">
      <c r="A2607" t="s">
        <v>8111</v>
      </c>
      <c r="B2607">
        <v>128067808</v>
      </c>
      <c r="C2607">
        <v>15000000</v>
      </c>
      <c r="D2607">
        <f>B2607-C2607</f>
        <v>113067808</v>
      </c>
    </row>
    <row r="2608" spans="1:4" x14ac:dyDescent="0.25">
      <c r="A2608" t="s">
        <v>8112</v>
      </c>
      <c r="B2608">
        <v>130058047</v>
      </c>
      <c r="C2608">
        <v>15000000</v>
      </c>
      <c r="D2608">
        <f>B2608-C2608</f>
        <v>115058047</v>
      </c>
    </row>
    <row r="2609" spans="1:4" x14ac:dyDescent="0.25">
      <c r="A2609" t="s">
        <v>8113</v>
      </c>
      <c r="B2609">
        <v>138795342</v>
      </c>
      <c r="C2609">
        <v>15000000</v>
      </c>
      <c r="D2609">
        <f>B2609-C2609</f>
        <v>123795342</v>
      </c>
    </row>
    <row r="2610" spans="1:4" x14ac:dyDescent="0.25">
      <c r="A2610" t="s">
        <v>8114</v>
      </c>
      <c r="B2610">
        <v>111936400</v>
      </c>
      <c r="C2610">
        <v>15000000</v>
      </c>
      <c r="D2610">
        <f>B2610-C2610</f>
        <v>96936400</v>
      </c>
    </row>
    <row r="2611" spans="1:4" x14ac:dyDescent="0.25">
      <c r="A2611" t="s">
        <v>8115</v>
      </c>
      <c r="D2611">
        <f>B2611-C2611</f>
        <v>0</v>
      </c>
    </row>
    <row r="2612" spans="1:4" x14ac:dyDescent="0.25">
      <c r="A2612" t="s">
        <v>8116</v>
      </c>
      <c r="B2612">
        <v>317040</v>
      </c>
      <c r="C2612">
        <v>15500000</v>
      </c>
      <c r="D2612">
        <f>B2612-C2612</f>
        <v>-15182960</v>
      </c>
    </row>
    <row r="2613" spans="1:4" x14ac:dyDescent="0.25">
      <c r="A2613" t="s">
        <v>8117</v>
      </c>
      <c r="B2613">
        <v>94175854</v>
      </c>
      <c r="C2613">
        <v>15000000</v>
      </c>
      <c r="D2613">
        <f>B2613-C2613</f>
        <v>79175854</v>
      </c>
    </row>
    <row r="2614" spans="1:4" x14ac:dyDescent="0.25">
      <c r="A2614" t="s">
        <v>8118</v>
      </c>
      <c r="D2614">
        <f>B2614-C2614</f>
        <v>0</v>
      </c>
    </row>
    <row r="2615" spans="1:4" x14ac:dyDescent="0.25">
      <c r="A2615" t="s">
        <v>5905</v>
      </c>
      <c r="C2615">
        <v>100000000</v>
      </c>
      <c r="D2615">
        <f>B2615-C2615</f>
        <v>-100000000</v>
      </c>
    </row>
    <row r="2616" spans="1:4" x14ac:dyDescent="0.25">
      <c r="A2616" t="s">
        <v>8119</v>
      </c>
      <c r="B2616">
        <v>91121452</v>
      </c>
      <c r="C2616">
        <v>14000000</v>
      </c>
      <c r="D2616">
        <f>B2616-C2616</f>
        <v>77121452</v>
      </c>
    </row>
    <row r="2617" spans="1:4" x14ac:dyDescent="0.25">
      <c r="A2617" t="s">
        <v>8120</v>
      </c>
      <c r="B2617">
        <v>69800000</v>
      </c>
      <c r="C2617">
        <v>10000000</v>
      </c>
      <c r="D2617">
        <f>B2617-C2617</f>
        <v>59800000</v>
      </c>
    </row>
    <row r="2618" spans="1:4" x14ac:dyDescent="0.25">
      <c r="A2618" t="s">
        <v>8121</v>
      </c>
      <c r="B2618">
        <v>79900000</v>
      </c>
      <c r="D2618">
        <f>B2618-C2618</f>
        <v>79900000</v>
      </c>
    </row>
    <row r="2619" spans="1:4" x14ac:dyDescent="0.25">
      <c r="A2619" t="s">
        <v>8122</v>
      </c>
      <c r="B2619">
        <v>64001297</v>
      </c>
      <c r="C2619">
        <v>15000000</v>
      </c>
      <c r="D2619">
        <f>B2619-C2619</f>
        <v>49001297</v>
      </c>
    </row>
    <row r="2620" spans="1:4" x14ac:dyDescent="0.25">
      <c r="A2620" t="s">
        <v>8123</v>
      </c>
      <c r="B2620">
        <v>71588220</v>
      </c>
      <c r="C2620">
        <v>20000000</v>
      </c>
      <c r="D2620">
        <f>B2620-C2620</f>
        <v>51588220</v>
      </c>
    </row>
    <row r="2621" spans="1:4" x14ac:dyDescent="0.25">
      <c r="A2621" t="s">
        <v>8003</v>
      </c>
      <c r="B2621">
        <v>47000000</v>
      </c>
      <c r="C2621">
        <v>300000</v>
      </c>
      <c r="D2621">
        <f>B2621-C2621</f>
        <v>46700000</v>
      </c>
    </row>
    <row r="2622" spans="1:4" x14ac:dyDescent="0.25">
      <c r="A2622" t="s">
        <v>8124</v>
      </c>
      <c r="B2622">
        <v>61400000</v>
      </c>
      <c r="C2622">
        <v>15000000</v>
      </c>
      <c r="D2622">
        <f>B2622-C2622</f>
        <v>46400000</v>
      </c>
    </row>
    <row r="2623" spans="1:4" x14ac:dyDescent="0.25">
      <c r="A2623" t="s">
        <v>8125</v>
      </c>
      <c r="B2623">
        <v>101978840</v>
      </c>
      <c r="C2623">
        <v>15000000</v>
      </c>
      <c r="D2623">
        <f>B2623-C2623</f>
        <v>86978840</v>
      </c>
    </row>
    <row r="2624" spans="1:4" x14ac:dyDescent="0.25">
      <c r="A2624" t="s">
        <v>8126</v>
      </c>
      <c r="B2624">
        <v>56437947</v>
      </c>
      <c r="C2624">
        <v>9800000</v>
      </c>
      <c r="D2624">
        <f>B2624-C2624</f>
        <v>46637947</v>
      </c>
    </row>
    <row r="2625" spans="1:4" x14ac:dyDescent="0.25">
      <c r="A2625" t="s">
        <v>8127</v>
      </c>
      <c r="B2625">
        <v>73326666</v>
      </c>
      <c r="C2625">
        <v>15000000</v>
      </c>
      <c r="D2625">
        <f>B2625-C2625</f>
        <v>58326666</v>
      </c>
    </row>
    <row r="2626" spans="1:4" x14ac:dyDescent="0.25">
      <c r="A2626" t="s">
        <v>8128</v>
      </c>
      <c r="B2626">
        <v>55184721</v>
      </c>
      <c r="C2626">
        <v>15000000</v>
      </c>
      <c r="D2626">
        <f>B2626-C2626</f>
        <v>40184721</v>
      </c>
    </row>
    <row r="2627" spans="1:4" x14ac:dyDescent="0.25">
      <c r="A2627" t="s">
        <v>8129</v>
      </c>
      <c r="B2627">
        <v>50003300</v>
      </c>
      <c r="C2627">
        <v>15000000</v>
      </c>
      <c r="D2627">
        <f>B2627-C2627</f>
        <v>35003300</v>
      </c>
    </row>
    <row r="2628" spans="1:4" x14ac:dyDescent="0.25">
      <c r="A2628" t="s">
        <v>8130</v>
      </c>
      <c r="B2628">
        <v>54322273</v>
      </c>
      <c r="C2628">
        <v>17000000</v>
      </c>
      <c r="D2628">
        <f>B2628-C2628</f>
        <v>37322273</v>
      </c>
    </row>
    <row r="2629" spans="1:4" x14ac:dyDescent="0.25">
      <c r="A2629" t="s">
        <v>8131</v>
      </c>
      <c r="B2629">
        <v>47860214</v>
      </c>
      <c r="C2629">
        <v>15000000</v>
      </c>
      <c r="D2629">
        <f>B2629-C2629</f>
        <v>32860214</v>
      </c>
    </row>
    <row r="2630" spans="1:4" x14ac:dyDescent="0.25">
      <c r="A2630" t="s">
        <v>8132</v>
      </c>
      <c r="B2630">
        <v>47811275</v>
      </c>
      <c r="C2630">
        <v>15000000</v>
      </c>
      <c r="D2630">
        <f>B2630-C2630</f>
        <v>32811275</v>
      </c>
    </row>
    <row r="2631" spans="1:4" x14ac:dyDescent="0.25">
      <c r="A2631" t="s">
        <v>8133</v>
      </c>
      <c r="C2631">
        <v>15000000</v>
      </c>
      <c r="D2631">
        <f>B2631-C2631</f>
        <v>-15000000</v>
      </c>
    </row>
    <row r="2632" spans="1:4" x14ac:dyDescent="0.25">
      <c r="A2632" t="s">
        <v>8134</v>
      </c>
      <c r="B2632">
        <v>43022524</v>
      </c>
      <c r="C2632">
        <v>15000000</v>
      </c>
      <c r="D2632">
        <f>B2632-C2632</f>
        <v>28022524</v>
      </c>
    </row>
    <row r="2633" spans="1:4" x14ac:dyDescent="0.25">
      <c r="A2633" t="s">
        <v>8135</v>
      </c>
      <c r="B2633">
        <v>42672630</v>
      </c>
      <c r="C2633">
        <v>17000000</v>
      </c>
      <c r="D2633">
        <f>B2633-C2633</f>
        <v>25672630</v>
      </c>
    </row>
    <row r="2634" spans="1:4" x14ac:dyDescent="0.25">
      <c r="A2634" t="s">
        <v>8136</v>
      </c>
      <c r="B2634">
        <v>42919096</v>
      </c>
      <c r="C2634">
        <v>15000000</v>
      </c>
      <c r="D2634">
        <f>B2634-C2634</f>
        <v>27919096</v>
      </c>
    </row>
    <row r="2635" spans="1:4" x14ac:dyDescent="0.25">
      <c r="A2635" t="s">
        <v>8137</v>
      </c>
      <c r="B2635">
        <v>42592530</v>
      </c>
      <c r="C2635">
        <v>15000000</v>
      </c>
      <c r="D2635">
        <f>B2635-C2635</f>
        <v>27592530</v>
      </c>
    </row>
    <row r="2636" spans="1:4" x14ac:dyDescent="0.25">
      <c r="A2636" t="s">
        <v>8138</v>
      </c>
      <c r="B2636">
        <v>40064955</v>
      </c>
      <c r="C2636">
        <v>15000000</v>
      </c>
      <c r="D2636">
        <f>B2636-C2636</f>
        <v>25064955</v>
      </c>
    </row>
    <row r="2637" spans="1:4" x14ac:dyDescent="0.25">
      <c r="A2637" t="s">
        <v>8139</v>
      </c>
      <c r="B2637">
        <v>39100956</v>
      </c>
      <c r="D2637">
        <f>B2637-C2637</f>
        <v>39100956</v>
      </c>
    </row>
    <row r="2638" spans="1:4" x14ac:dyDescent="0.25">
      <c r="A2638" t="s">
        <v>8140</v>
      </c>
      <c r="B2638">
        <v>44886089</v>
      </c>
      <c r="C2638">
        <v>10000000</v>
      </c>
      <c r="D2638">
        <f>B2638-C2638</f>
        <v>34886089</v>
      </c>
    </row>
    <row r="2639" spans="1:4" x14ac:dyDescent="0.25">
      <c r="A2639" t="s">
        <v>8141</v>
      </c>
      <c r="B2639">
        <v>37882551</v>
      </c>
      <c r="C2639">
        <v>16000000</v>
      </c>
      <c r="D2639">
        <f>B2639-C2639</f>
        <v>21882551</v>
      </c>
    </row>
    <row r="2640" spans="1:4" x14ac:dyDescent="0.25">
      <c r="A2640" t="s">
        <v>8142</v>
      </c>
      <c r="B2640">
        <v>40983001</v>
      </c>
      <c r="C2640">
        <v>7000000</v>
      </c>
      <c r="D2640">
        <f>B2640-C2640</f>
        <v>33983001</v>
      </c>
    </row>
    <row r="2641" spans="1:4" x14ac:dyDescent="0.25">
      <c r="A2641" t="s">
        <v>6918</v>
      </c>
      <c r="B2641">
        <v>20991497</v>
      </c>
      <c r="C2641">
        <v>37000000</v>
      </c>
      <c r="D2641">
        <f>B2641-C2641</f>
        <v>-16008503</v>
      </c>
    </row>
    <row r="2642" spans="1:4" x14ac:dyDescent="0.25">
      <c r="A2642" t="s">
        <v>8143</v>
      </c>
      <c r="B2642">
        <v>35007180</v>
      </c>
      <c r="C2642">
        <v>15000000</v>
      </c>
      <c r="D2642">
        <f>B2642-C2642</f>
        <v>20007180</v>
      </c>
    </row>
    <row r="2643" spans="1:4" x14ac:dyDescent="0.25">
      <c r="A2643" t="s">
        <v>8144</v>
      </c>
      <c r="B2643">
        <v>35887263</v>
      </c>
      <c r="C2643">
        <v>15000000</v>
      </c>
      <c r="D2643">
        <f>B2643-C2643</f>
        <v>20887263</v>
      </c>
    </row>
    <row r="2644" spans="1:4" x14ac:dyDescent="0.25">
      <c r="A2644" t="s">
        <v>8145</v>
      </c>
      <c r="B2644">
        <v>34308901</v>
      </c>
      <c r="C2644">
        <v>16000000</v>
      </c>
      <c r="D2644">
        <f>B2644-C2644</f>
        <v>18308901</v>
      </c>
    </row>
    <row r="2645" spans="1:4" x14ac:dyDescent="0.25">
      <c r="A2645" t="s">
        <v>8146</v>
      </c>
      <c r="B2645">
        <v>33771174</v>
      </c>
      <c r="C2645">
        <v>15000000</v>
      </c>
      <c r="D2645">
        <f>B2645-C2645</f>
        <v>18771174</v>
      </c>
    </row>
    <row r="2646" spans="1:4" x14ac:dyDescent="0.25">
      <c r="A2646" t="s">
        <v>8147</v>
      </c>
      <c r="B2646">
        <v>6000000</v>
      </c>
      <c r="C2646">
        <v>15000000</v>
      </c>
      <c r="D2646">
        <f>B2646-C2646</f>
        <v>-9000000</v>
      </c>
    </row>
    <row r="2647" spans="1:4" x14ac:dyDescent="0.25">
      <c r="A2647" t="s">
        <v>8148</v>
      </c>
      <c r="B2647">
        <v>33386128</v>
      </c>
      <c r="C2647">
        <v>15000000</v>
      </c>
      <c r="D2647">
        <f>B2647-C2647</f>
        <v>18386128</v>
      </c>
    </row>
    <row r="2648" spans="1:4" x14ac:dyDescent="0.25">
      <c r="A2648" t="s">
        <v>8149</v>
      </c>
      <c r="B2648">
        <v>37877959</v>
      </c>
      <c r="C2648">
        <v>15000000</v>
      </c>
      <c r="D2648">
        <f>B2648-C2648</f>
        <v>22877959</v>
      </c>
    </row>
    <row r="2649" spans="1:4" x14ac:dyDescent="0.25">
      <c r="A2649" t="s">
        <v>8150</v>
      </c>
      <c r="B2649">
        <v>32721635</v>
      </c>
      <c r="C2649">
        <v>15000000</v>
      </c>
      <c r="D2649">
        <f>B2649-C2649</f>
        <v>17721635</v>
      </c>
    </row>
    <row r="2650" spans="1:4" x14ac:dyDescent="0.25">
      <c r="A2650" t="s">
        <v>8151</v>
      </c>
      <c r="B2650">
        <v>31585300</v>
      </c>
      <c r="C2650">
        <v>15000000</v>
      </c>
      <c r="D2650">
        <f>B2650-C2650</f>
        <v>16585300</v>
      </c>
    </row>
    <row r="2651" spans="1:4" x14ac:dyDescent="0.25">
      <c r="A2651" t="s">
        <v>8152</v>
      </c>
      <c r="B2651">
        <v>30259652</v>
      </c>
      <c r="C2651">
        <v>15000000</v>
      </c>
      <c r="D2651">
        <f>B2651-C2651</f>
        <v>15259652</v>
      </c>
    </row>
    <row r="2652" spans="1:4" x14ac:dyDescent="0.25">
      <c r="A2652" t="s">
        <v>5752</v>
      </c>
      <c r="B2652">
        <v>163192114</v>
      </c>
      <c r="C2652">
        <v>125000000</v>
      </c>
      <c r="D2652">
        <f>B2652-C2652</f>
        <v>38192114</v>
      </c>
    </row>
    <row r="2653" spans="1:4" x14ac:dyDescent="0.25">
      <c r="A2653" t="s">
        <v>8153</v>
      </c>
      <c r="B2653">
        <v>30857814</v>
      </c>
      <c r="C2653">
        <v>16000000</v>
      </c>
      <c r="D2653">
        <f>B2653-C2653</f>
        <v>14857814</v>
      </c>
    </row>
    <row r="2654" spans="1:4" x14ac:dyDescent="0.25">
      <c r="A2654" t="s">
        <v>8154</v>
      </c>
      <c r="B2654">
        <v>30226144</v>
      </c>
      <c r="C2654">
        <v>15000000</v>
      </c>
      <c r="D2654">
        <f>B2654-C2654</f>
        <v>15226144</v>
      </c>
    </row>
    <row r="2655" spans="1:4" x14ac:dyDescent="0.25">
      <c r="A2655" t="s">
        <v>8155</v>
      </c>
      <c r="B2655">
        <v>35054909</v>
      </c>
      <c r="C2655">
        <v>15000000</v>
      </c>
      <c r="D2655">
        <f>B2655-C2655</f>
        <v>20054909</v>
      </c>
    </row>
    <row r="2656" spans="1:4" x14ac:dyDescent="0.25">
      <c r="A2656" t="s">
        <v>8156</v>
      </c>
      <c r="B2656">
        <v>29302097</v>
      </c>
      <c r="C2656">
        <v>15000000</v>
      </c>
      <c r="D2656">
        <f>B2656-C2656</f>
        <v>14302097</v>
      </c>
    </row>
    <row r="2657" spans="1:4" x14ac:dyDescent="0.25">
      <c r="A2657" t="s">
        <v>8157</v>
      </c>
      <c r="B2657">
        <v>29106737</v>
      </c>
      <c r="C2657">
        <v>15000000</v>
      </c>
      <c r="D2657">
        <f>B2657-C2657</f>
        <v>14106737</v>
      </c>
    </row>
    <row r="2658" spans="1:4" x14ac:dyDescent="0.25">
      <c r="A2658" t="s">
        <v>8158</v>
      </c>
      <c r="B2658">
        <v>28637507</v>
      </c>
      <c r="C2658">
        <v>15000000</v>
      </c>
      <c r="D2658">
        <f>B2658-C2658</f>
        <v>13637507</v>
      </c>
    </row>
    <row r="2659" spans="1:4" x14ac:dyDescent="0.25">
      <c r="A2659" t="s">
        <v>8159</v>
      </c>
      <c r="B2659">
        <v>30127963</v>
      </c>
      <c r="C2659">
        <v>15000000</v>
      </c>
      <c r="D2659">
        <f>B2659-C2659</f>
        <v>15127963</v>
      </c>
    </row>
    <row r="2660" spans="1:4" x14ac:dyDescent="0.25">
      <c r="A2660" t="s">
        <v>8160</v>
      </c>
      <c r="B2660">
        <v>32645546</v>
      </c>
      <c r="C2660">
        <v>14000000</v>
      </c>
      <c r="D2660">
        <f>B2660-C2660</f>
        <v>18645546</v>
      </c>
    </row>
    <row r="2661" spans="1:4" x14ac:dyDescent="0.25">
      <c r="A2661" t="s">
        <v>8161</v>
      </c>
      <c r="B2661">
        <v>27441122</v>
      </c>
      <c r="C2661">
        <v>15000000</v>
      </c>
      <c r="D2661">
        <f>B2661-C2661</f>
        <v>12441122</v>
      </c>
    </row>
    <row r="2662" spans="1:4" x14ac:dyDescent="0.25">
      <c r="A2662" t="s">
        <v>8162</v>
      </c>
      <c r="B2662">
        <v>28014536</v>
      </c>
      <c r="C2662">
        <v>15000000</v>
      </c>
      <c r="D2662">
        <f>B2662-C2662</f>
        <v>13014536</v>
      </c>
    </row>
    <row r="2663" spans="1:4" x14ac:dyDescent="0.25">
      <c r="A2663" t="s">
        <v>8163</v>
      </c>
      <c r="B2663">
        <v>33860010</v>
      </c>
      <c r="C2663">
        <v>15000000</v>
      </c>
      <c r="D2663">
        <f>B2663-C2663</f>
        <v>18860010</v>
      </c>
    </row>
    <row r="2664" spans="1:4" x14ac:dyDescent="0.25">
      <c r="A2664" t="s">
        <v>8164</v>
      </c>
      <c r="B2664">
        <v>26421314</v>
      </c>
      <c r="C2664">
        <v>15000000</v>
      </c>
      <c r="D2664">
        <f>B2664-C2664</f>
        <v>11421314</v>
      </c>
    </row>
    <row r="2665" spans="1:4" x14ac:dyDescent="0.25">
      <c r="A2665" t="s">
        <v>8165</v>
      </c>
      <c r="B2665">
        <v>24881000</v>
      </c>
      <c r="C2665">
        <v>15000000</v>
      </c>
      <c r="D2665">
        <f>B2665-C2665</f>
        <v>9881000</v>
      </c>
    </row>
    <row r="2666" spans="1:4" x14ac:dyDescent="0.25">
      <c r="A2666" t="s">
        <v>8166</v>
      </c>
      <c r="B2666">
        <v>23089926</v>
      </c>
      <c r="C2666">
        <v>15000000</v>
      </c>
      <c r="D2666">
        <f>B2666-C2666</f>
        <v>8089926</v>
      </c>
    </row>
    <row r="2667" spans="1:4" x14ac:dyDescent="0.25">
      <c r="A2667" t="s">
        <v>8167</v>
      </c>
      <c r="B2667">
        <v>26161406</v>
      </c>
      <c r="C2667">
        <v>15000000</v>
      </c>
      <c r="D2667">
        <f>B2667-C2667</f>
        <v>11161406</v>
      </c>
    </row>
    <row r="2668" spans="1:4" x14ac:dyDescent="0.25">
      <c r="A2668" t="s">
        <v>8168</v>
      </c>
      <c r="B2668">
        <v>22954968</v>
      </c>
      <c r="C2668">
        <v>11500000</v>
      </c>
      <c r="D2668">
        <f>B2668-C2668</f>
        <v>11454968</v>
      </c>
    </row>
    <row r="2669" spans="1:4" x14ac:dyDescent="0.25">
      <c r="A2669" t="s">
        <v>8169</v>
      </c>
      <c r="B2669">
        <v>26384919</v>
      </c>
      <c r="C2669">
        <v>15000000</v>
      </c>
      <c r="D2669">
        <f>B2669-C2669</f>
        <v>11384919</v>
      </c>
    </row>
    <row r="2670" spans="1:4" x14ac:dyDescent="0.25">
      <c r="A2670" t="s">
        <v>8170</v>
      </c>
      <c r="B2670">
        <v>22189039</v>
      </c>
      <c r="C2670">
        <v>15000000</v>
      </c>
      <c r="D2670">
        <f>B2670-C2670</f>
        <v>7189039</v>
      </c>
    </row>
    <row r="2671" spans="1:4" x14ac:dyDescent="0.25">
      <c r="A2671" t="s">
        <v>8171</v>
      </c>
      <c r="B2671">
        <v>20998709</v>
      </c>
      <c r="C2671">
        <v>15000000</v>
      </c>
      <c r="D2671">
        <f>B2671-C2671</f>
        <v>5998709</v>
      </c>
    </row>
    <row r="2672" spans="1:4" x14ac:dyDescent="0.25">
      <c r="A2672" t="s">
        <v>8172</v>
      </c>
      <c r="B2672">
        <v>20801344</v>
      </c>
      <c r="C2672">
        <v>15000000</v>
      </c>
      <c r="D2672">
        <f>B2672-C2672</f>
        <v>5801344</v>
      </c>
    </row>
    <row r="2673" spans="1:4" x14ac:dyDescent="0.25">
      <c r="A2673" t="s">
        <v>8173</v>
      </c>
      <c r="B2673">
        <v>21468807</v>
      </c>
      <c r="C2673">
        <v>14000000</v>
      </c>
      <c r="D2673">
        <f>B2673-C2673</f>
        <v>7468807</v>
      </c>
    </row>
    <row r="2674" spans="1:4" x14ac:dyDescent="0.25">
      <c r="A2674" t="s">
        <v>8174</v>
      </c>
      <c r="B2674">
        <v>19158074</v>
      </c>
      <c r="C2674">
        <v>15000000</v>
      </c>
      <c r="D2674">
        <f>B2674-C2674</f>
        <v>4158074</v>
      </c>
    </row>
    <row r="2675" spans="1:4" x14ac:dyDescent="0.25">
      <c r="A2675" t="s">
        <v>8175</v>
      </c>
      <c r="B2675">
        <v>18843314</v>
      </c>
      <c r="C2675">
        <v>20000000</v>
      </c>
      <c r="D2675">
        <f>B2675-C2675</f>
        <v>-1156686</v>
      </c>
    </row>
    <row r="2676" spans="1:4" x14ac:dyDescent="0.25">
      <c r="A2676" t="s">
        <v>8176</v>
      </c>
      <c r="B2676">
        <v>20566327</v>
      </c>
      <c r="C2676">
        <v>15000000</v>
      </c>
      <c r="D2676">
        <f>B2676-C2676</f>
        <v>5566327</v>
      </c>
    </row>
    <row r="2677" spans="1:4" x14ac:dyDescent="0.25">
      <c r="A2677" t="s">
        <v>8177</v>
      </c>
      <c r="B2677">
        <v>20218921</v>
      </c>
      <c r="C2677">
        <v>15000000</v>
      </c>
      <c r="D2677">
        <f>B2677-C2677</f>
        <v>5218921</v>
      </c>
    </row>
    <row r="2678" spans="1:4" x14ac:dyDescent="0.25">
      <c r="A2678" t="s">
        <v>8178</v>
      </c>
      <c r="B2678">
        <v>17411331</v>
      </c>
      <c r="C2678">
        <v>15000000</v>
      </c>
      <c r="D2678">
        <f>B2678-C2678</f>
        <v>2411331</v>
      </c>
    </row>
    <row r="2679" spans="1:4" x14ac:dyDescent="0.25">
      <c r="A2679" t="s">
        <v>8179</v>
      </c>
      <c r="B2679">
        <v>21383298</v>
      </c>
      <c r="C2679">
        <v>15000000</v>
      </c>
      <c r="D2679">
        <f>B2679-C2679</f>
        <v>6383298</v>
      </c>
    </row>
    <row r="2680" spans="1:4" x14ac:dyDescent="0.25">
      <c r="A2680" t="s">
        <v>8180</v>
      </c>
      <c r="B2680">
        <v>24984868</v>
      </c>
      <c r="C2680">
        <v>15000000</v>
      </c>
      <c r="D2680">
        <f>B2680-C2680</f>
        <v>9984868</v>
      </c>
    </row>
    <row r="2681" spans="1:4" x14ac:dyDescent="0.25">
      <c r="A2681" t="s">
        <v>8181</v>
      </c>
      <c r="B2681">
        <v>16459004</v>
      </c>
      <c r="C2681">
        <v>15000000</v>
      </c>
      <c r="D2681">
        <f>B2681-C2681</f>
        <v>1459004</v>
      </c>
    </row>
    <row r="2682" spans="1:4" x14ac:dyDescent="0.25">
      <c r="A2682" t="s">
        <v>8182</v>
      </c>
      <c r="B2682">
        <v>15700000</v>
      </c>
      <c r="C2682">
        <v>15000000</v>
      </c>
      <c r="D2682">
        <f>B2682-C2682</f>
        <v>700000</v>
      </c>
    </row>
    <row r="2683" spans="1:4" x14ac:dyDescent="0.25">
      <c r="A2683" t="s">
        <v>8183</v>
      </c>
      <c r="B2683">
        <v>15100000</v>
      </c>
      <c r="C2683">
        <v>15000000</v>
      </c>
      <c r="D2683">
        <f>B2683-C2683</f>
        <v>100000</v>
      </c>
    </row>
    <row r="2684" spans="1:4" x14ac:dyDescent="0.25">
      <c r="A2684" t="s">
        <v>8184</v>
      </c>
      <c r="B2684">
        <v>14938570</v>
      </c>
      <c r="C2684">
        <v>15000000</v>
      </c>
      <c r="D2684">
        <f>B2684-C2684</f>
        <v>-61430</v>
      </c>
    </row>
    <row r="2685" spans="1:4" x14ac:dyDescent="0.25">
      <c r="A2685" t="s">
        <v>8185</v>
      </c>
      <c r="B2685">
        <v>17237244</v>
      </c>
      <c r="C2685">
        <v>15000000</v>
      </c>
      <c r="D2685">
        <f>B2685-C2685</f>
        <v>2237244</v>
      </c>
    </row>
    <row r="2686" spans="1:4" x14ac:dyDescent="0.25">
      <c r="A2686" t="s">
        <v>8186</v>
      </c>
      <c r="B2686">
        <v>14249005</v>
      </c>
      <c r="C2686">
        <v>15000000</v>
      </c>
      <c r="D2686">
        <f>B2686-C2686</f>
        <v>-750995</v>
      </c>
    </row>
    <row r="2687" spans="1:4" x14ac:dyDescent="0.25">
      <c r="A2687" t="s">
        <v>8187</v>
      </c>
      <c r="B2687">
        <v>12701880</v>
      </c>
      <c r="C2687">
        <v>15000000</v>
      </c>
      <c r="D2687">
        <f>B2687-C2687</f>
        <v>-2298120</v>
      </c>
    </row>
    <row r="2688" spans="1:4" x14ac:dyDescent="0.25">
      <c r="A2688" t="s">
        <v>8188</v>
      </c>
      <c r="B2688">
        <v>10353690</v>
      </c>
      <c r="D2688">
        <f>B2688-C2688</f>
        <v>10353690</v>
      </c>
    </row>
    <row r="2689" spans="1:4" x14ac:dyDescent="0.25">
      <c r="A2689" t="s">
        <v>8189</v>
      </c>
      <c r="B2689">
        <v>12801190</v>
      </c>
      <c r="C2689">
        <v>15000000</v>
      </c>
      <c r="D2689">
        <f>B2689-C2689</f>
        <v>-2198810</v>
      </c>
    </row>
    <row r="2690" spans="1:4" x14ac:dyDescent="0.25">
      <c r="A2690" t="s">
        <v>8190</v>
      </c>
      <c r="B2690">
        <v>12549485</v>
      </c>
      <c r="C2690">
        <v>15000000</v>
      </c>
      <c r="D2690">
        <f>B2690-C2690</f>
        <v>-2450515</v>
      </c>
    </row>
    <row r="2691" spans="1:4" x14ac:dyDescent="0.25">
      <c r="A2691" t="s">
        <v>8191</v>
      </c>
      <c r="B2691">
        <v>13766014</v>
      </c>
      <c r="C2691">
        <v>15000000</v>
      </c>
      <c r="D2691">
        <f>B2691-C2691</f>
        <v>-1233986</v>
      </c>
    </row>
    <row r="2692" spans="1:4" x14ac:dyDescent="0.25">
      <c r="A2692" t="s">
        <v>8192</v>
      </c>
      <c r="B2692">
        <v>13034417</v>
      </c>
      <c r="C2692">
        <v>15000000</v>
      </c>
      <c r="D2692">
        <f>B2692-C2692</f>
        <v>-1965583</v>
      </c>
    </row>
    <row r="2693" spans="1:4" x14ac:dyDescent="0.25">
      <c r="A2693" t="s">
        <v>8193</v>
      </c>
      <c r="B2693">
        <v>11632420</v>
      </c>
      <c r="D2693">
        <f>B2693-C2693</f>
        <v>11632420</v>
      </c>
    </row>
    <row r="2694" spans="1:4" x14ac:dyDescent="0.25">
      <c r="A2694" t="s">
        <v>8194</v>
      </c>
      <c r="B2694">
        <v>12212417</v>
      </c>
      <c r="C2694">
        <v>15000000</v>
      </c>
      <c r="D2694">
        <f>B2694-C2694</f>
        <v>-2787583</v>
      </c>
    </row>
    <row r="2695" spans="1:4" x14ac:dyDescent="0.25">
      <c r="A2695" t="s">
        <v>8195</v>
      </c>
      <c r="B2695">
        <v>11614236</v>
      </c>
      <c r="C2695">
        <v>15000000</v>
      </c>
      <c r="D2695">
        <f>B2695-C2695</f>
        <v>-3385764</v>
      </c>
    </row>
    <row r="2696" spans="1:4" x14ac:dyDescent="0.25">
      <c r="A2696" t="s">
        <v>8196</v>
      </c>
      <c r="B2696">
        <v>13337299</v>
      </c>
      <c r="C2696">
        <v>20000000</v>
      </c>
      <c r="D2696">
        <f>B2696-C2696</f>
        <v>-6662701</v>
      </c>
    </row>
    <row r="2697" spans="1:4" x14ac:dyDescent="0.25">
      <c r="A2697" t="s">
        <v>8197</v>
      </c>
      <c r="B2697">
        <v>10763469</v>
      </c>
      <c r="C2697">
        <v>15000000</v>
      </c>
      <c r="D2697">
        <f>B2697-C2697</f>
        <v>-4236531</v>
      </c>
    </row>
    <row r="2698" spans="1:4" x14ac:dyDescent="0.25">
      <c r="A2698" t="s">
        <v>8198</v>
      </c>
      <c r="B2698">
        <v>11144518</v>
      </c>
      <c r="C2698">
        <v>15000000</v>
      </c>
      <c r="D2698">
        <f>B2698-C2698</f>
        <v>-3855482</v>
      </c>
    </row>
    <row r="2699" spans="1:4" x14ac:dyDescent="0.25">
      <c r="A2699" t="s">
        <v>8199</v>
      </c>
      <c r="B2699">
        <v>15608545</v>
      </c>
      <c r="C2699">
        <v>15000000</v>
      </c>
      <c r="D2699">
        <f>B2699-C2699</f>
        <v>608545</v>
      </c>
    </row>
    <row r="2700" spans="1:4" x14ac:dyDescent="0.25">
      <c r="A2700" t="s">
        <v>8200</v>
      </c>
      <c r="B2700">
        <v>10443316</v>
      </c>
      <c r="C2700">
        <v>15000000</v>
      </c>
      <c r="D2700">
        <f>B2700-C2700</f>
        <v>-4556684</v>
      </c>
    </row>
    <row r="2701" spans="1:4" x14ac:dyDescent="0.25">
      <c r="A2701" t="s">
        <v>8201</v>
      </c>
      <c r="B2701">
        <v>10494147</v>
      </c>
      <c r="C2701">
        <v>15000000</v>
      </c>
      <c r="D2701">
        <f>B2701-C2701</f>
        <v>-4505853</v>
      </c>
    </row>
    <row r="2702" spans="1:4" x14ac:dyDescent="0.25">
      <c r="A2702" t="s">
        <v>8202</v>
      </c>
      <c r="B2702">
        <v>9929000</v>
      </c>
      <c r="C2702">
        <v>15000000</v>
      </c>
      <c r="D2702">
        <f>B2702-C2702</f>
        <v>-5071000</v>
      </c>
    </row>
    <row r="2703" spans="1:4" x14ac:dyDescent="0.25">
      <c r="A2703" t="s">
        <v>8203</v>
      </c>
      <c r="B2703">
        <v>10411980</v>
      </c>
      <c r="C2703">
        <v>15000000</v>
      </c>
      <c r="D2703">
        <f>B2703-C2703</f>
        <v>-4588020</v>
      </c>
    </row>
    <row r="2704" spans="1:4" x14ac:dyDescent="0.25">
      <c r="A2704" t="s">
        <v>8204</v>
      </c>
      <c r="D2704">
        <f>B2704-C2704</f>
        <v>0</v>
      </c>
    </row>
    <row r="2705" spans="1:4" x14ac:dyDescent="0.25">
      <c r="A2705" t="s">
        <v>8205</v>
      </c>
      <c r="B2705">
        <v>17439163</v>
      </c>
      <c r="C2705">
        <v>15000000</v>
      </c>
      <c r="D2705">
        <f>B2705-C2705</f>
        <v>2439163</v>
      </c>
    </row>
    <row r="2706" spans="1:4" x14ac:dyDescent="0.25">
      <c r="A2706" t="s">
        <v>8206</v>
      </c>
      <c r="B2706">
        <v>9396487</v>
      </c>
      <c r="C2706">
        <v>15000000</v>
      </c>
      <c r="D2706">
        <f>B2706-C2706</f>
        <v>-5603513</v>
      </c>
    </row>
    <row r="2707" spans="1:4" x14ac:dyDescent="0.25">
      <c r="A2707" t="s">
        <v>8207</v>
      </c>
      <c r="B2707">
        <v>9059588</v>
      </c>
      <c r="C2707">
        <v>15000000</v>
      </c>
      <c r="D2707">
        <f>B2707-C2707</f>
        <v>-5940412</v>
      </c>
    </row>
    <row r="2708" spans="1:4" x14ac:dyDescent="0.25">
      <c r="A2708" t="s">
        <v>8208</v>
      </c>
      <c r="B2708">
        <v>9172810</v>
      </c>
      <c r="C2708">
        <v>16000000</v>
      </c>
      <c r="D2708">
        <f>B2708-C2708</f>
        <v>-6827190</v>
      </c>
    </row>
    <row r="2709" spans="1:4" x14ac:dyDescent="0.25">
      <c r="A2709" t="s">
        <v>8209</v>
      </c>
      <c r="B2709">
        <v>8735529</v>
      </c>
      <c r="C2709">
        <v>15000000</v>
      </c>
      <c r="D2709">
        <f>B2709-C2709</f>
        <v>-6264471</v>
      </c>
    </row>
    <row r="2710" spans="1:4" x14ac:dyDescent="0.25">
      <c r="A2710" t="s">
        <v>8210</v>
      </c>
      <c r="B2710">
        <v>8586376</v>
      </c>
      <c r="C2710">
        <v>20000000</v>
      </c>
      <c r="D2710">
        <f>B2710-C2710</f>
        <v>-11413624</v>
      </c>
    </row>
    <row r="2711" spans="1:4" x14ac:dyDescent="0.25">
      <c r="A2711" t="s">
        <v>8211</v>
      </c>
      <c r="B2711">
        <v>8378141</v>
      </c>
      <c r="C2711">
        <v>15000000</v>
      </c>
      <c r="D2711">
        <f>B2711-C2711</f>
        <v>-6621859</v>
      </c>
    </row>
    <row r="2712" spans="1:4" x14ac:dyDescent="0.25">
      <c r="A2712" t="s">
        <v>8212</v>
      </c>
      <c r="D2712">
        <f>B2712-C2712</f>
        <v>0</v>
      </c>
    </row>
    <row r="2713" spans="1:4" x14ac:dyDescent="0.25">
      <c r="A2713" t="s">
        <v>8213</v>
      </c>
      <c r="B2713">
        <v>8080116</v>
      </c>
      <c r="C2713">
        <v>15000000</v>
      </c>
      <c r="D2713">
        <f>B2713-C2713</f>
        <v>-6919884</v>
      </c>
    </row>
    <row r="2714" spans="1:4" x14ac:dyDescent="0.25">
      <c r="A2714" t="s">
        <v>8214</v>
      </c>
      <c r="B2714">
        <v>7757130</v>
      </c>
      <c r="C2714">
        <v>15000000</v>
      </c>
      <c r="D2714">
        <f>B2714-C2714</f>
        <v>-7242870</v>
      </c>
    </row>
    <row r="2715" spans="1:4" x14ac:dyDescent="0.25">
      <c r="A2715" t="s">
        <v>8215</v>
      </c>
      <c r="B2715">
        <v>9123834</v>
      </c>
      <c r="C2715">
        <v>15000000</v>
      </c>
      <c r="D2715">
        <f>B2715-C2715</f>
        <v>-5876166</v>
      </c>
    </row>
    <row r="2716" spans="1:4" x14ac:dyDescent="0.25">
      <c r="A2716" t="s">
        <v>8216</v>
      </c>
      <c r="B2716">
        <v>6409206</v>
      </c>
      <c r="C2716">
        <v>15000000</v>
      </c>
      <c r="D2716">
        <f>B2716-C2716</f>
        <v>-8590794</v>
      </c>
    </row>
    <row r="2717" spans="1:4" x14ac:dyDescent="0.25">
      <c r="A2717" t="s">
        <v>8217</v>
      </c>
      <c r="B2717">
        <v>6373693</v>
      </c>
      <c r="C2717">
        <v>15000000</v>
      </c>
      <c r="D2717">
        <f>B2717-C2717</f>
        <v>-8626307</v>
      </c>
    </row>
    <row r="2718" spans="1:4" x14ac:dyDescent="0.25">
      <c r="A2718" t="s">
        <v>8218</v>
      </c>
      <c r="B2718">
        <v>7556708</v>
      </c>
      <c r="C2718">
        <v>15000000</v>
      </c>
      <c r="D2718">
        <f>B2718-C2718</f>
        <v>-7443292</v>
      </c>
    </row>
    <row r="2719" spans="1:4" x14ac:dyDescent="0.25">
      <c r="A2719" t="s">
        <v>8219</v>
      </c>
      <c r="B2719">
        <v>5306447</v>
      </c>
      <c r="C2719">
        <v>15000000</v>
      </c>
      <c r="D2719">
        <f>B2719-C2719</f>
        <v>-9693553</v>
      </c>
    </row>
    <row r="2720" spans="1:4" x14ac:dyDescent="0.25">
      <c r="A2720" t="s">
        <v>8220</v>
      </c>
      <c r="B2720">
        <v>5217498</v>
      </c>
      <c r="C2720">
        <v>15000000</v>
      </c>
      <c r="D2720">
        <f>B2720-C2720</f>
        <v>-9782502</v>
      </c>
    </row>
    <row r="2721" spans="1:4" x14ac:dyDescent="0.25">
      <c r="A2721" t="s">
        <v>8221</v>
      </c>
      <c r="B2721">
        <v>5023275</v>
      </c>
      <c r="C2721">
        <v>15000000</v>
      </c>
      <c r="D2721">
        <f>B2721-C2721</f>
        <v>-9976725</v>
      </c>
    </row>
    <row r="2722" spans="1:4" x14ac:dyDescent="0.25">
      <c r="A2722" t="s">
        <v>8222</v>
      </c>
      <c r="B2722">
        <v>4956401</v>
      </c>
      <c r="C2722">
        <v>15000000</v>
      </c>
      <c r="D2722">
        <f>B2722-C2722</f>
        <v>-10043599</v>
      </c>
    </row>
    <row r="2723" spans="1:4" x14ac:dyDescent="0.25">
      <c r="A2723" t="s">
        <v>8223</v>
      </c>
      <c r="B2723">
        <v>4235837</v>
      </c>
      <c r="C2723">
        <v>15000000</v>
      </c>
      <c r="D2723">
        <f>B2723-C2723</f>
        <v>-10764163</v>
      </c>
    </row>
    <row r="2724" spans="1:4" x14ac:dyDescent="0.25">
      <c r="A2724" t="s">
        <v>8224</v>
      </c>
      <c r="B2724">
        <v>4002955</v>
      </c>
      <c r="C2724">
        <v>20000000</v>
      </c>
      <c r="D2724">
        <f>B2724-C2724</f>
        <v>-15997045</v>
      </c>
    </row>
    <row r="2725" spans="1:4" x14ac:dyDescent="0.25">
      <c r="A2725" t="s">
        <v>8225</v>
      </c>
      <c r="B2725">
        <v>7219578</v>
      </c>
      <c r="C2725">
        <v>15000000</v>
      </c>
      <c r="D2725">
        <f>B2725-C2725</f>
        <v>-7780422</v>
      </c>
    </row>
    <row r="2726" spans="1:4" x14ac:dyDescent="0.25">
      <c r="A2726" t="s">
        <v>8226</v>
      </c>
      <c r="B2726">
        <v>3525161</v>
      </c>
      <c r="D2726">
        <f>B2726-C2726</f>
        <v>3525161</v>
      </c>
    </row>
    <row r="2727" spans="1:4" x14ac:dyDescent="0.25">
      <c r="A2727" t="s">
        <v>8227</v>
      </c>
      <c r="B2727">
        <v>3247816</v>
      </c>
      <c r="C2727">
        <v>22000000</v>
      </c>
      <c r="D2727">
        <f>B2727-C2727</f>
        <v>-18752184</v>
      </c>
    </row>
    <row r="2728" spans="1:4" x14ac:dyDescent="0.25">
      <c r="A2728" t="s">
        <v>8228</v>
      </c>
      <c r="B2728">
        <v>2412045</v>
      </c>
      <c r="C2728">
        <v>15000000</v>
      </c>
      <c r="D2728">
        <f>B2728-C2728</f>
        <v>-12587955</v>
      </c>
    </row>
    <row r="2729" spans="1:4" x14ac:dyDescent="0.25">
      <c r="A2729" t="s">
        <v>8229</v>
      </c>
      <c r="D2729">
        <f>B2729-C2729</f>
        <v>0</v>
      </c>
    </row>
    <row r="2730" spans="1:4" x14ac:dyDescent="0.25">
      <c r="A2730" t="s">
        <v>8230</v>
      </c>
      <c r="B2730">
        <v>2203641</v>
      </c>
      <c r="C2730">
        <v>15000000</v>
      </c>
      <c r="D2730">
        <f>B2730-C2730</f>
        <v>-12796359</v>
      </c>
    </row>
    <row r="2731" spans="1:4" x14ac:dyDescent="0.25">
      <c r="A2731" t="s">
        <v>8231</v>
      </c>
      <c r="B2731">
        <v>1953732</v>
      </c>
      <c r="C2731">
        <v>15000000</v>
      </c>
      <c r="D2731">
        <f>B2731-C2731</f>
        <v>-13046268</v>
      </c>
    </row>
    <row r="2732" spans="1:4" x14ac:dyDescent="0.25">
      <c r="A2732" t="s">
        <v>8232</v>
      </c>
      <c r="B2732">
        <v>1954202</v>
      </c>
      <c r="C2732">
        <v>15000000</v>
      </c>
      <c r="D2732">
        <f>B2732-C2732</f>
        <v>-13045798</v>
      </c>
    </row>
    <row r="2733" spans="1:4" x14ac:dyDescent="0.25">
      <c r="A2733" t="s">
        <v>8233</v>
      </c>
      <c r="B2733">
        <v>1294640</v>
      </c>
      <c r="C2733">
        <v>15000000</v>
      </c>
      <c r="D2733">
        <f>B2733-C2733</f>
        <v>-13705360</v>
      </c>
    </row>
    <row r="2734" spans="1:4" x14ac:dyDescent="0.25">
      <c r="A2734" t="s">
        <v>8234</v>
      </c>
      <c r="D2734">
        <f>B2734-C2734</f>
        <v>0</v>
      </c>
    </row>
    <row r="2735" spans="1:4" x14ac:dyDescent="0.25">
      <c r="A2735" t="s">
        <v>8235</v>
      </c>
      <c r="B2735">
        <v>819852</v>
      </c>
      <c r="D2735">
        <f>B2735-C2735</f>
        <v>819852</v>
      </c>
    </row>
    <row r="2736" spans="1:4" x14ac:dyDescent="0.25">
      <c r="A2736" t="s">
        <v>8236</v>
      </c>
      <c r="B2736">
        <v>26435</v>
      </c>
      <c r="C2736">
        <v>6000000</v>
      </c>
      <c r="D2736">
        <f>B2736-C2736</f>
        <v>-5973565</v>
      </c>
    </row>
    <row r="2737" spans="1:4" x14ac:dyDescent="0.25">
      <c r="A2737" t="s">
        <v>8237</v>
      </c>
      <c r="B2737">
        <v>1197786</v>
      </c>
      <c r="C2737">
        <v>12000000</v>
      </c>
      <c r="D2737">
        <f>B2737-C2737</f>
        <v>-10802214</v>
      </c>
    </row>
    <row r="2738" spans="1:4" x14ac:dyDescent="0.25">
      <c r="A2738" t="s">
        <v>8238</v>
      </c>
      <c r="B2738">
        <v>529766</v>
      </c>
      <c r="C2738">
        <v>7000000</v>
      </c>
      <c r="D2738">
        <f>B2738-C2738</f>
        <v>-6470234</v>
      </c>
    </row>
    <row r="2739" spans="1:4" x14ac:dyDescent="0.25">
      <c r="A2739" t="s">
        <v>8239</v>
      </c>
      <c r="B2739">
        <v>613556</v>
      </c>
      <c r="C2739">
        <v>15000000</v>
      </c>
      <c r="D2739">
        <f>B2739-C2739</f>
        <v>-14386444</v>
      </c>
    </row>
    <row r="2740" spans="1:4" x14ac:dyDescent="0.25">
      <c r="A2740" t="s">
        <v>8240</v>
      </c>
      <c r="B2740">
        <v>353743</v>
      </c>
      <c r="C2740">
        <v>15000000</v>
      </c>
      <c r="D2740">
        <f>B2740-C2740</f>
        <v>-14646257</v>
      </c>
    </row>
    <row r="2741" spans="1:4" x14ac:dyDescent="0.25">
      <c r="A2741" t="s">
        <v>8241</v>
      </c>
      <c r="B2741">
        <v>502028</v>
      </c>
      <c r="D2741">
        <f>B2741-C2741</f>
        <v>502028</v>
      </c>
    </row>
    <row r="2742" spans="1:4" x14ac:dyDescent="0.25">
      <c r="A2742" t="s">
        <v>8242</v>
      </c>
      <c r="B2742">
        <v>102055</v>
      </c>
      <c r="C2742">
        <v>300000000</v>
      </c>
      <c r="D2742">
        <f>B2742-C2742</f>
        <v>-299897945</v>
      </c>
    </row>
    <row r="2743" spans="1:4" x14ac:dyDescent="0.25">
      <c r="A2743" t="s">
        <v>8243</v>
      </c>
      <c r="B2743">
        <v>122288</v>
      </c>
      <c r="D2743">
        <f>B2743-C2743</f>
        <v>122288</v>
      </c>
    </row>
    <row r="2744" spans="1:4" x14ac:dyDescent="0.25">
      <c r="A2744" t="s">
        <v>8244</v>
      </c>
      <c r="C2744">
        <v>9000000</v>
      </c>
      <c r="D2744">
        <f>B2744-C2744</f>
        <v>-9000000</v>
      </c>
    </row>
    <row r="2745" spans="1:4" x14ac:dyDescent="0.25">
      <c r="A2745" t="s">
        <v>8245</v>
      </c>
      <c r="B2745">
        <v>73548</v>
      </c>
      <c r="C2745">
        <v>15000000</v>
      </c>
      <c r="D2745">
        <f>B2745-C2745</f>
        <v>-14926452</v>
      </c>
    </row>
    <row r="2746" spans="1:4" x14ac:dyDescent="0.25">
      <c r="A2746" t="s">
        <v>8246</v>
      </c>
      <c r="C2746">
        <v>15000000</v>
      </c>
      <c r="D2746">
        <f>B2746-C2746</f>
        <v>-15000000</v>
      </c>
    </row>
    <row r="2747" spans="1:4" x14ac:dyDescent="0.25">
      <c r="A2747" t="s">
        <v>8247</v>
      </c>
      <c r="B2747">
        <v>28870</v>
      </c>
      <c r="C2747">
        <v>15000000</v>
      </c>
      <c r="D2747">
        <f>B2747-C2747</f>
        <v>-14971130</v>
      </c>
    </row>
    <row r="2748" spans="1:4" x14ac:dyDescent="0.25">
      <c r="A2748" t="s">
        <v>8248</v>
      </c>
      <c r="B2748">
        <v>22723</v>
      </c>
      <c r="C2748">
        <v>25000000</v>
      </c>
      <c r="D2748">
        <f>B2748-C2748</f>
        <v>-24977277</v>
      </c>
    </row>
    <row r="2749" spans="1:4" x14ac:dyDescent="0.25">
      <c r="A2749" t="s">
        <v>8249</v>
      </c>
      <c r="B2749">
        <v>20380</v>
      </c>
      <c r="C2749">
        <v>15000000</v>
      </c>
      <c r="D2749">
        <f>B2749-C2749</f>
        <v>-14979620</v>
      </c>
    </row>
    <row r="2750" spans="1:4" x14ac:dyDescent="0.25">
      <c r="A2750" t="s">
        <v>8250</v>
      </c>
      <c r="D2750">
        <f>B2750-C2750</f>
        <v>0</v>
      </c>
    </row>
    <row r="2751" spans="1:4" x14ac:dyDescent="0.25">
      <c r="A2751" t="s">
        <v>8251</v>
      </c>
      <c r="C2751">
        <v>20000000</v>
      </c>
      <c r="D2751">
        <f>B2751-C2751</f>
        <v>-20000000</v>
      </c>
    </row>
    <row r="2752" spans="1:4" x14ac:dyDescent="0.25">
      <c r="A2752" t="s">
        <v>8252</v>
      </c>
      <c r="C2752">
        <v>7000000</v>
      </c>
      <c r="D2752">
        <f>B2752-C2752</f>
        <v>-7000000</v>
      </c>
    </row>
    <row r="2753" spans="1:4" x14ac:dyDescent="0.25">
      <c r="A2753" t="s">
        <v>8253</v>
      </c>
      <c r="C2753">
        <v>15000000</v>
      </c>
      <c r="D2753">
        <f>B2753-C2753</f>
        <v>-15000000</v>
      </c>
    </row>
    <row r="2754" spans="1:4" x14ac:dyDescent="0.25">
      <c r="A2754" t="s">
        <v>8254</v>
      </c>
      <c r="C2754">
        <v>15000000</v>
      </c>
      <c r="D2754">
        <f>B2754-C2754</f>
        <v>-15000000</v>
      </c>
    </row>
    <row r="2755" spans="1:4" x14ac:dyDescent="0.25">
      <c r="A2755" t="s">
        <v>8255</v>
      </c>
      <c r="C2755">
        <v>15000000</v>
      </c>
      <c r="D2755">
        <f>B2755-C2755</f>
        <v>-15000000</v>
      </c>
    </row>
    <row r="2756" spans="1:4" x14ac:dyDescent="0.25">
      <c r="A2756" t="s">
        <v>8256</v>
      </c>
      <c r="C2756">
        <v>15000000</v>
      </c>
      <c r="D2756">
        <f>B2756-C2756</f>
        <v>-15000000</v>
      </c>
    </row>
    <row r="2757" spans="1:4" x14ac:dyDescent="0.25">
      <c r="A2757" t="s">
        <v>8257</v>
      </c>
      <c r="B2757">
        <v>70906973</v>
      </c>
      <c r="C2757">
        <v>14600000</v>
      </c>
      <c r="D2757">
        <f>B2757-C2757</f>
        <v>56306973</v>
      </c>
    </row>
    <row r="2758" spans="1:4" x14ac:dyDescent="0.25">
      <c r="A2758" t="s">
        <v>8258</v>
      </c>
      <c r="B2758">
        <v>66009973</v>
      </c>
      <c r="C2758">
        <v>14800000</v>
      </c>
      <c r="D2758">
        <f>B2758-C2758</f>
        <v>51209973</v>
      </c>
    </row>
    <row r="2759" spans="1:4" x14ac:dyDescent="0.25">
      <c r="A2759" t="s">
        <v>8259</v>
      </c>
      <c r="B2759">
        <v>46338728</v>
      </c>
      <c r="C2759">
        <v>14500000</v>
      </c>
      <c r="D2759">
        <f>B2759-C2759</f>
        <v>31838728</v>
      </c>
    </row>
    <row r="2760" spans="1:4" x14ac:dyDescent="0.25">
      <c r="A2760" t="s">
        <v>8260</v>
      </c>
      <c r="B2760">
        <v>7691700</v>
      </c>
      <c r="C2760">
        <v>10000000</v>
      </c>
      <c r="D2760">
        <f>B2760-C2760</f>
        <v>-2308300</v>
      </c>
    </row>
    <row r="2761" spans="1:4" x14ac:dyDescent="0.25">
      <c r="A2761" t="s">
        <v>8261</v>
      </c>
      <c r="C2761">
        <v>14500000</v>
      </c>
      <c r="D2761">
        <f>B2761-C2761</f>
        <v>-14500000</v>
      </c>
    </row>
    <row r="2762" spans="1:4" x14ac:dyDescent="0.25">
      <c r="A2762" t="s">
        <v>8262</v>
      </c>
      <c r="B2762">
        <v>101157447</v>
      </c>
      <c r="C2762">
        <v>14400000</v>
      </c>
      <c r="D2762">
        <f>B2762-C2762</f>
        <v>86757447</v>
      </c>
    </row>
    <row r="2763" spans="1:4" x14ac:dyDescent="0.25">
      <c r="A2763" t="s">
        <v>8263</v>
      </c>
      <c r="B2763">
        <v>74205</v>
      </c>
      <c r="C2763">
        <v>14200000</v>
      </c>
      <c r="D2763">
        <f>B2763-C2763</f>
        <v>-14125795</v>
      </c>
    </row>
    <row r="2764" spans="1:4" x14ac:dyDescent="0.25">
      <c r="A2764" t="s">
        <v>8264</v>
      </c>
      <c r="B2764">
        <v>141319195</v>
      </c>
      <c r="C2764">
        <v>15000000</v>
      </c>
      <c r="D2764">
        <f>B2764-C2764</f>
        <v>126319195</v>
      </c>
    </row>
    <row r="2765" spans="1:4" x14ac:dyDescent="0.25">
      <c r="A2765" t="s">
        <v>8265</v>
      </c>
      <c r="B2765">
        <v>156645693</v>
      </c>
      <c r="C2765">
        <v>14000000</v>
      </c>
      <c r="D2765">
        <f>B2765-C2765</f>
        <v>142645693</v>
      </c>
    </row>
    <row r="2766" spans="1:4" x14ac:dyDescent="0.25">
      <c r="A2766" t="s">
        <v>8266</v>
      </c>
      <c r="B2766">
        <v>178406268</v>
      </c>
      <c r="C2766">
        <v>14000000</v>
      </c>
      <c r="D2766">
        <f>B2766-C2766</f>
        <v>164406268</v>
      </c>
    </row>
    <row r="2767" spans="1:4" x14ac:dyDescent="0.25">
      <c r="A2767" t="s">
        <v>8267</v>
      </c>
      <c r="D2767">
        <f>B2767-C2767</f>
        <v>0</v>
      </c>
    </row>
    <row r="2768" spans="1:4" x14ac:dyDescent="0.25">
      <c r="A2768" t="s">
        <v>8268</v>
      </c>
      <c r="B2768">
        <v>109306210</v>
      </c>
      <c r="C2768">
        <v>15800000</v>
      </c>
      <c r="D2768">
        <f>B2768-C2768</f>
        <v>93506210</v>
      </c>
    </row>
    <row r="2769" spans="1:4" x14ac:dyDescent="0.25">
      <c r="A2769" t="s">
        <v>8269</v>
      </c>
      <c r="C2769">
        <v>15000000</v>
      </c>
      <c r="D2769">
        <f>B2769-C2769</f>
        <v>-15000000</v>
      </c>
    </row>
    <row r="2770" spans="1:4" x14ac:dyDescent="0.25">
      <c r="A2770" t="s">
        <v>8270</v>
      </c>
      <c r="B2770">
        <v>70001698</v>
      </c>
      <c r="C2770">
        <v>14000000</v>
      </c>
      <c r="D2770">
        <f>B2770-C2770</f>
        <v>56001698</v>
      </c>
    </row>
    <row r="2771" spans="1:4" x14ac:dyDescent="0.25">
      <c r="A2771" t="s">
        <v>8271</v>
      </c>
      <c r="B2771">
        <v>68856263</v>
      </c>
      <c r="C2771">
        <v>15000000</v>
      </c>
      <c r="D2771">
        <f>B2771-C2771</f>
        <v>53856263</v>
      </c>
    </row>
    <row r="2772" spans="1:4" x14ac:dyDescent="0.25">
      <c r="A2772" t="s">
        <v>8272</v>
      </c>
      <c r="B2772">
        <v>51527787</v>
      </c>
      <c r="C2772">
        <v>15000000</v>
      </c>
      <c r="D2772">
        <f>B2772-C2772</f>
        <v>36527787</v>
      </c>
    </row>
    <row r="2773" spans="1:4" x14ac:dyDescent="0.25">
      <c r="A2773" t="s">
        <v>7509</v>
      </c>
      <c r="B2773">
        <v>49122319</v>
      </c>
      <c r="C2773">
        <v>14000000</v>
      </c>
      <c r="D2773">
        <f>B2773-C2773</f>
        <v>35122319</v>
      </c>
    </row>
    <row r="2774" spans="1:4" x14ac:dyDescent="0.25">
      <c r="A2774" t="s">
        <v>6593</v>
      </c>
      <c r="C2774">
        <v>14000000</v>
      </c>
      <c r="D2774">
        <f>B2774-C2774</f>
        <v>-14000000</v>
      </c>
    </row>
    <row r="2775" spans="1:4" x14ac:dyDescent="0.25">
      <c r="A2775" t="s">
        <v>8273</v>
      </c>
      <c r="B2775">
        <v>61356221</v>
      </c>
      <c r="C2775">
        <v>14000000</v>
      </c>
      <c r="D2775">
        <f>B2775-C2775</f>
        <v>47356221</v>
      </c>
    </row>
    <row r="2776" spans="1:4" x14ac:dyDescent="0.25">
      <c r="A2776" t="s">
        <v>8274</v>
      </c>
      <c r="B2776">
        <v>46800000</v>
      </c>
      <c r="C2776">
        <v>14000000</v>
      </c>
      <c r="D2776">
        <f>B2776-C2776</f>
        <v>32800000</v>
      </c>
    </row>
    <row r="2777" spans="1:4" x14ac:dyDescent="0.25">
      <c r="A2777" t="s">
        <v>8275</v>
      </c>
      <c r="D2777">
        <f>B2777-C2777</f>
        <v>0</v>
      </c>
    </row>
    <row r="2778" spans="1:4" x14ac:dyDescent="0.25">
      <c r="A2778" t="s">
        <v>8276</v>
      </c>
      <c r="B2778">
        <v>38048637</v>
      </c>
      <c r="C2778">
        <v>14000000</v>
      </c>
      <c r="D2778">
        <f>B2778-C2778</f>
        <v>24048637</v>
      </c>
    </row>
    <row r="2779" spans="1:4" x14ac:dyDescent="0.25">
      <c r="A2779" t="s">
        <v>7540</v>
      </c>
      <c r="B2779">
        <v>34700000</v>
      </c>
      <c r="C2779">
        <v>14000000</v>
      </c>
      <c r="D2779">
        <f>B2779-C2779</f>
        <v>20700000</v>
      </c>
    </row>
    <row r="2780" spans="1:4" x14ac:dyDescent="0.25">
      <c r="A2780" t="s">
        <v>8277</v>
      </c>
      <c r="B2780">
        <v>35010192</v>
      </c>
      <c r="D2780">
        <f>B2780-C2780</f>
        <v>35010192</v>
      </c>
    </row>
    <row r="2781" spans="1:4" x14ac:dyDescent="0.25">
      <c r="A2781" t="s">
        <v>8278</v>
      </c>
      <c r="B2781">
        <v>34793160</v>
      </c>
      <c r="C2781">
        <v>14000000</v>
      </c>
      <c r="D2781">
        <f>B2781-C2781</f>
        <v>20793160</v>
      </c>
    </row>
    <row r="2782" spans="1:4" x14ac:dyDescent="0.25">
      <c r="A2782" t="s">
        <v>8279</v>
      </c>
      <c r="B2782">
        <v>30628981</v>
      </c>
      <c r="C2782">
        <v>14000000</v>
      </c>
      <c r="D2782">
        <f>B2782-C2782</f>
        <v>16628981</v>
      </c>
    </row>
    <row r="2783" spans="1:4" x14ac:dyDescent="0.25">
      <c r="A2783" t="s">
        <v>8280</v>
      </c>
      <c r="B2783">
        <v>29959436</v>
      </c>
      <c r="C2783">
        <v>13000000</v>
      </c>
      <c r="D2783">
        <f>B2783-C2783</f>
        <v>16959436</v>
      </c>
    </row>
    <row r="2784" spans="1:4" x14ac:dyDescent="0.25">
      <c r="A2784" t="s">
        <v>8281</v>
      </c>
      <c r="B2784">
        <v>25571351</v>
      </c>
      <c r="C2784">
        <v>14000000</v>
      </c>
      <c r="D2784">
        <f>B2784-C2784</f>
        <v>11571351</v>
      </c>
    </row>
    <row r="2785" spans="1:4" x14ac:dyDescent="0.25">
      <c r="A2785" t="s">
        <v>8282</v>
      </c>
      <c r="B2785">
        <v>27515786</v>
      </c>
      <c r="C2785">
        <v>14000000</v>
      </c>
      <c r="D2785">
        <f>B2785-C2785</f>
        <v>13515786</v>
      </c>
    </row>
    <row r="2786" spans="1:4" x14ac:dyDescent="0.25">
      <c r="A2786" t="s">
        <v>8283</v>
      </c>
      <c r="B2786">
        <v>25482931</v>
      </c>
      <c r="C2786">
        <v>14000000</v>
      </c>
      <c r="D2786">
        <f>B2786-C2786</f>
        <v>11482931</v>
      </c>
    </row>
    <row r="2787" spans="1:4" x14ac:dyDescent="0.25">
      <c r="A2787" t="s">
        <v>8284</v>
      </c>
      <c r="B2787">
        <v>19900000</v>
      </c>
      <c r="C2787">
        <v>20000000</v>
      </c>
      <c r="D2787">
        <f>B2787-C2787</f>
        <v>-100000</v>
      </c>
    </row>
    <row r="2788" spans="1:4" x14ac:dyDescent="0.25">
      <c r="A2788" t="s">
        <v>8285</v>
      </c>
      <c r="C2788">
        <v>14000000</v>
      </c>
      <c r="D2788">
        <f>B2788-C2788</f>
        <v>-14000000</v>
      </c>
    </row>
    <row r="2789" spans="1:4" x14ac:dyDescent="0.25">
      <c r="A2789" t="s">
        <v>8286</v>
      </c>
      <c r="B2789">
        <v>16298046</v>
      </c>
      <c r="C2789">
        <v>14000000</v>
      </c>
      <c r="D2789">
        <f>B2789-C2789</f>
        <v>2298046</v>
      </c>
    </row>
    <row r="2790" spans="1:4" x14ac:dyDescent="0.25">
      <c r="A2790" t="s">
        <v>8287</v>
      </c>
      <c r="B2790">
        <v>15549702</v>
      </c>
      <c r="C2790">
        <v>14000000</v>
      </c>
      <c r="D2790">
        <f>B2790-C2790</f>
        <v>1549702</v>
      </c>
    </row>
    <row r="2791" spans="1:4" x14ac:dyDescent="0.25">
      <c r="A2791" t="s">
        <v>8288</v>
      </c>
      <c r="B2791">
        <v>15483540</v>
      </c>
      <c r="C2791">
        <v>14000000</v>
      </c>
      <c r="D2791">
        <f>B2791-C2791</f>
        <v>1483540</v>
      </c>
    </row>
    <row r="2792" spans="1:4" x14ac:dyDescent="0.25">
      <c r="A2792" t="s">
        <v>8289</v>
      </c>
      <c r="B2792">
        <v>20246959</v>
      </c>
      <c r="C2792">
        <v>14000000</v>
      </c>
      <c r="D2792">
        <f>B2792-C2792</f>
        <v>6246959</v>
      </c>
    </row>
    <row r="2793" spans="1:4" x14ac:dyDescent="0.25">
      <c r="A2793" t="s">
        <v>8290</v>
      </c>
      <c r="B2793">
        <v>15062898</v>
      </c>
      <c r="C2793">
        <v>14000000</v>
      </c>
      <c r="D2793">
        <f>B2793-C2793</f>
        <v>1062898</v>
      </c>
    </row>
    <row r="2794" spans="1:4" x14ac:dyDescent="0.25">
      <c r="A2794" t="s">
        <v>8291</v>
      </c>
      <c r="B2794">
        <v>14348123</v>
      </c>
      <c r="C2794">
        <v>12000000</v>
      </c>
      <c r="D2794">
        <f>B2794-C2794</f>
        <v>2348123</v>
      </c>
    </row>
    <row r="2795" spans="1:4" x14ac:dyDescent="0.25">
      <c r="A2795" t="s">
        <v>8292</v>
      </c>
      <c r="B2795">
        <v>15171475</v>
      </c>
      <c r="C2795">
        <v>8500000</v>
      </c>
      <c r="D2795">
        <f>B2795-C2795</f>
        <v>6671475</v>
      </c>
    </row>
    <row r="2796" spans="1:4" x14ac:dyDescent="0.25">
      <c r="A2796" t="s">
        <v>8293</v>
      </c>
      <c r="C2796">
        <v>14000000</v>
      </c>
      <c r="D2796">
        <f>B2796-C2796</f>
        <v>-14000000</v>
      </c>
    </row>
    <row r="2797" spans="1:4" x14ac:dyDescent="0.25">
      <c r="A2797" t="s">
        <v>8294</v>
      </c>
      <c r="B2797">
        <v>13640000</v>
      </c>
      <c r="C2797">
        <v>14000000</v>
      </c>
      <c r="D2797">
        <f>B2797-C2797</f>
        <v>-360000</v>
      </c>
    </row>
    <row r="2798" spans="1:4" x14ac:dyDescent="0.25">
      <c r="A2798" t="s">
        <v>8295</v>
      </c>
      <c r="B2798">
        <v>12550242</v>
      </c>
      <c r="D2798">
        <f>B2798-C2798</f>
        <v>12550242</v>
      </c>
    </row>
    <row r="2799" spans="1:4" x14ac:dyDescent="0.25">
      <c r="A2799" t="s">
        <v>8296</v>
      </c>
      <c r="B2799">
        <v>12610731</v>
      </c>
      <c r="C2799">
        <v>11000000</v>
      </c>
      <c r="D2799">
        <f>B2799-C2799</f>
        <v>1610731</v>
      </c>
    </row>
    <row r="2800" spans="1:4" x14ac:dyDescent="0.25">
      <c r="A2800" t="s">
        <v>8132</v>
      </c>
      <c r="B2800">
        <v>47811275</v>
      </c>
      <c r="C2800">
        <v>15000000</v>
      </c>
      <c r="D2800">
        <f>B2800-C2800</f>
        <v>32811275</v>
      </c>
    </row>
    <row r="2801" spans="1:4" x14ac:dyDescent="0.25">
      <c r="A2801" t="s">
        <v>8297</v>
      </c>
      <c r="B2801">
        <v>11204499</v>
      </c>
      <c r="C2801">
        <v>14000000</v>
      </c>
      <c r="D2801">
        <f>B2801-C2801</f>
        <v>-2795501</v>
      </c>
    </row>
    <row r="2802" spans="1:4" x14ac:dyDescent="0.25">
      <c r="A2802" t="s">
        <v>8298</v>
      </c>
      <c r="B2802">
        <v>10397365</v>
      </c>
      <c r="C2802">
        <v>14000000</v>
      </c>
      <c r="D2802">
        <f>B2802-C2802</f>
        <v>-3602635</v>
      </c>
    </row>
    <row r="2803" spans="1:4" x14ac:dyDescent="0.25">
      <c r="A2803" t="s">
        <v>8299</v>
      </c>
      <c r="B2803">
        <v>9402410</v>
      </c>
      <c r="C2803">
        <v>14000000</v>
      </c>
      <c r="D2803">
        <f>B2803-C2803</f>
        <v>-4597590</v>
      </c>
    </row>
    <row r="2804" spans="1:4" x14ac:dyDescent="0.25">
      <c r="A2804" t="s">
        <v>8300</v>
      </c>
      <c r="B2804">
        <v>5990075</v>
      </c>
      <c r="D2804">
        <f>B2804-C2804</f>
        <v>5990075</v>
      </c>
    </row>
    <row r="2805" spans="1:4" x14ac:dyDescent="0.25">
      <c r="A2805" t="s">
        <v>8301</v>
      </c>
      <c r="B2805">
        <v>5459824</v>
      </c>
      <c r="C2805">
        <v>26000000</v>
      </c>
      <c r="D2805">
        <f>B2805-C2805</f>
        <v>-20540176</v>
      </c>
    </row>
    <row r="2806" spans="1:4" x14ac:dyDescent="0.25">
      <c r="A2806" t="s">
        <v>8302</v>
      </c>
      <c r="B2806">
        <v>5108820</v>
      </c>
      <c r="C2806">
        <v>24000000</v>
      </c>
      <c r="D2806">
        <f>B2806-C2806</f>
        <v>-18891180</v>
      </c>
    </row>
    <row r="2807" spans="1:4" x14ac:dyDescent="0.25">
      <c r="A2807" t="s">
        <v>8303</v>
      </c>
      <c r="B2807">
        <v>4741987</v>
      </c>
      <c r="C2807">
        <v>14000000</v>
      </c>
      <c r="D2807">
        <f>B2807-C2807</f>
        <v>-9258013</v>
      </c>
    </row>
    <row r="2808" spans="1:4" x14ac:dyDescent="0.25">
      <c r="A2808" t="s">
        <v>8304</v>
      </c>
      <c r="B2808">
        <v>4291965</v>
      </c>
      <c r="C2808">
        <v>14000000</v>
      </c>
      <c r="D2808">
        <f>B2808-C2808</f>
        <v>-9708035</v>
      </c>
    </row>
    <row r="2809" spans="1:4" x14ac:dyDescent="0.25">
      <c r="A2809" t="s">
        <v>8305</v>
      </c>
      <c r="B2809">
        <v>3100650</v>
      </c>
      <c r="C2809">
        <v>14000000</v>
      </c>
      <c r="D2809">
        <f>B2809-C2809</f>
        <v>-10899350</v>
      </c>
    </row>
    <row r="2810" spans="1:4" x14ac:dyDescent="0.25">
      <c r="A2810" t="s">
        <v>8306</v>
      </c>
      <c r="B2810">
        <v>2474000</v>
      </c>
      <c r="C2810">
        <v>14000000</v>
      </c>
      <c r="D2810">
        <f>B2810-C2810</f>
        <v>-11526000</v>
      </c>
    </row>
    <row r="2811" spans="1:4" x14ac:dyDescent="0.25">
      <c r="A2811" t="s">
        <v>8307</v>
      </c>
      <c r="B2811">
        <v>2656324</v>
      </c>
      <c r="D2811">
        <f>B2811-C2811</f>
        <v>2656324</v>
      </c>
    </row>
    <row r="2812" spans="1:4" x14ac:dyDescent="0.25">
      <c r="A2812" t="s">
        <v>8308</v>
      </c>
      <c r="B2812">
        <v>1000000</v>
      </c>
      <c r="C2812">
        <v>14000000</v>
      </c>
      <c r="D2812">
        <f>B2812-C2812</f>
        <v>-13000000</v>
      </c>
    </row>
    <row r="2813" spans="1:4" x14ac:dyDescent="0.25">
      <c r="A2813" t="s">
        <v>8309</v>
      </c>
      <c r="B2813">
        <v>3958500</v>
      </c>
      <c r="C2813">
        <v>8200000</v>
      </c>
      <c r="D2813">
        <f>B2813-C2813</f>
        <v>-4241500</v>
      </c>
    </row>
    <row r="2814" spans="1:4" x14ac:dyDescent="0.25">
      <c r="A2814" t="s">
        <v>8310</v>
      </c>
      <c r="B2814">
        <v>403649</v>
      </c>
      <c r="D2814">
        <f>B2814-C2814</f>
        <v>403649</v>
      </c>
    </row>
    <row r="2815" spans="1:4" x14ac:dyDescent="0.25">
      <c r="A2815" t="s">
        <v>8311</v>
      </c>
      <c r="B2815">
        <v>274299</v>
      </c>
      <c r="C2815">
        <v>103000000</v>
      </c>
      <c r="D2815">
        <f>B2815-C2815</f>
        <v>-102725701</v>
      </c>
    </row>
    <row r="2816" spans="1:4" x14ac:dyDescent="0.25">
      <c r="A2816" t="s">
        <v>8312</v>
      </c>
      <c r="C2816">
        <v>12000000</v>
      </c>
      <c r="D2816">
        <f>B2816-C2816</f>
        <v>-12000000</v>
      </c>
    </row>
    <row r="2817" spans="1:4" x14ac:dyDescent="0.25">
      <c r="A2817" t="s">
        <v>8313</v>
      </c>
      <c r="B2817">
        <v>183088</v>
      </c>
      <c r="C2817">
        <v>15000000</v>
      </c>
      <c r="D2817">
        <f>B2817-C2817</f>
        <v>-14816912</v>
      </c>
    </row>
    <row r="2818" spans="1:4" x14ac:dyDescent="0.25">
      <c r="A2818" t="s">
        <v>8314</v>
      </c>
      <c r="B2818">
        <v>46495</v>
      </c>
      <c r="C2818">
        <v>14000000</v>
      </c>
      <c r="D2818">
        <f>B2818-C2818</f>
        <v>-13953505</v>
      </c>
    </row>
    <row r="2819" spans="1:4" x14ac:dyDescent="0.25">
      <c r="A2819" t="s">
        <v>8315</v>
      </c>
      <c r="D2819">
        <f>B2819-C2819</f>
        <v>0</v>
      </c>
    </row>
    <row r="2820" spans="1:4" x14ac:dyDescent="0.25">
      <c r="A2820" t="s">
        <v>8316</v>
      </c>
      <c r="B2820">
        <v>1752214</v>
      </c>
      <c r="C2820">
        <v>14000000</v>
      </c>
      <c r="D2820">
        <f>B2820-C2820</f>
        <v>-12247786</v>
      </c>
    </row>
    <row r="2821" spans="1:4" x14ac:dyDescent="0.25">
      <c r="A2821" t="s">
        <v>8317</v>
      </c>
      <c r="B2821">
        <v>83025853</v>
      </c>
      <c r="C2821">
        <v>14000000</v>
      </c>
      <c r="D2821">
        <f>B2821-C2821</f>
        <v>69025853</v>
      </c>
    </row>
    <row r="2822" spans="1:4" x14ac:dyDescent="0.25">
      <c r="A2822" t="s">
        <v>5784</v>
      </c>
      <c r="B2822">
        <v>190871240</v>
      </c>
      <c r="C2822">
        <v>125000000</v>
      </c>
      <c r="D2822">
        <f>B2822-C2822</f>
        <v>65871240</v>
      </c>
    </row>
    <row r="2823" spans="1:4" x14ac:dyDescent="0.25">
      <c r="A2823" t="s">
        <v>8318</v>
      </c>
      <c r="B2823">
        <v>56631572</v>
      </c>
      <c r="C2823">
        <v>12000000</v>
      </c>
      <c r="D2823">
        <f>B2823-C2823</f>
        <v>44631572</v>
      </c>
    </row>
    <row r="2824" spans="1:4" x14ac:dyDescent="0.25">
      <c r="A2824" t="s">
        <v>8319</v>
      </c>
      <c r="B2824">
        <v>15854988</v>
      </c>
      <c r="C2824">
        <v>13500000</v>
      </c>
      <c r="D2824">
        <f>B2824-C2824</f>
        <v>2354988</v>
      </c>
    </row>
    <row r="2825" spans="1:4" x14ac:dyDescent="0.25">
      <c r="A2825" t="s">
        <v>8320</v>
      </c>
      <c r="B2825">
        <v>12282677</v>
      </c>
      <c r="C2825">
        <v>14000000</v>
      </c>
      <c r="D2825">
        <f>B2825-C2825</f>
        <v>-1717323</v>
      </c>
    </row>
    <row r="2826" spans="1:4" x14ac:dyDescent="0.25">
      <c r="A2826" t="s">
        <v>8321</v>
      </c>
      <c r="B2826">
        <v>447093</v>
      </c>
      <c r="D2826">
        <f>B2826-C2826</f>
        <v>447093</v>
      </c>
    </row>
    <row r="2827" spans="1:4" x14ac:dyDescent="0.25">
      <c r="A2827" t="s">
        <v>8322</v>
      </c>
      <c r="B2827">
        <v>7060876</v>
      </c>
      <c r="C2827">
        <v>13500000</v>
      </c>
      <c r="D2827">
        <f>B2827-C2827</f>
        <v>-6439124</v>
      </c>
    </row>
    <row r="2828" spans="1:4" x14ac:dyDescent="0.25">
      <c r="A2828" t="s">
        <v>8323</v>
      </c>
      <c r="B2828">
        <v>14989761</v>
      </c>
      <c r="C2828">
        <v>15000000</v>
      </c>
      <c r="D2828">
        <f>B2828-C2828</f>
        <v>-10239</v>
      </c>
    </row>
    <row r="2829" spans="1:4" x14ac:dyDescent="0.25">
      <c r="A2829" t="s">
        <v>8324</v>
      </c>
      <c r="B2829">
        <v>687081</v>
      </c>
      <c r="D2829">
        <f>B2829-C2829</f>
        <v>687081</v>
      </c>
    </row>
    <row r="2830" spans="1:4" x14ac:dyDescent="0.25">
      <c r="A2830" t="s">
        <v>8325</v>
      </c>
      <c r="D2830">
        <f>B2830-C2830</f>
        <v>0</v>
      </c>
    </row>
    <row r="2831" spans="1:4" x14ac:dyDescent="0.25">
      <c r="A2831" t="s">
        <v>8326</v>
      </c>
      <c r="B2831">
        <v>5501940</v>
      </c>
      <c r="C2831">
        <v>13500000</v>
      </c>
      <c r="D2831">
        <f>B2831-C2831</f>
        <v>-7998060</v>
      </c>
    </row>
    <row r="2832" spans="1:4" x14ac:dyDescent="0.25">
      <c r="A2832" t="s">
        <v>8327</v>
      </c>
      <c r="B2832">
        <v>2086345</v>
      </c>
      <c r="C2832">
        <v>10000000</v>
      </c>
      <c r="D2832">
        <f>B2832-C2832</f>
        <v>-7913655</v>
      </c>
    </row>
    <row r="2833" spans="1:4" x14ac:dyDescent="0.25">
      <c r="A2833" t="s">
        <v>8328</v>
      </c>
      <c r="B2833">
        <v>2605039</v>
      </c>
      <c r="D2833">
        <f>B2833-C2833</f>
        <v>2605039</v>
      </c>
    </row>
    <row r="2834" spans="1:4" x14ac:dyDescent="0.25">
      <c r="A2834" t="s">
        <v>8329</v>
      </c>
      <c r="B2834">
        <v>123922370</v>
      </c>
      <c r="C2834">
        <v>13000000</v>
      </c>
      <c r="D2834">
        <f>B2834-C2834</f>
        <v>110922370</v>
      </c>
    </row>
    <row r="2835" spans="1:4" x14ac:dyDescent="0.25">
      <c r="A2835" t="s">
        <v>8330</v>
      </c>
      <c r="B2835">
        <v>163591</v>
      </c>
      <c r="C2835">
        <v>13400000</v>
      </c>
      <c r="D2835">
        <f>B2835-C2835</f>
        <v>-13236409</v>
      </c>
    </row>
    <row r="2836" spans="1:4" x14ac:dyDescent="0.25">
      <c r="A2836" t="s">
        <v>8331</v>
      </c>
      <c r="B2836">
        <v>73000942</v>
      </c>
      <c r="C2836">
        <v>13000000</v>
      </c>
      <c r="D2836">
        <f>B2836-C2836</f>
        <v>60000942</v>
      </c>
    </row>
    <row r="2837" spans="1:4" x14ac:dyDescent="0.25">
      <c r="A2837" t="s">
        <v>8332</v>
      </c>
      <c r="B2837">
        <v>106952327</v>
      </c>
      <c r="C2837">
        <v>13000000</v>
      </c>
      <c r="D2837">
        <f>B2837-C2837</f>
        <v>93952327</v>
      </c>
    </row>
    <row r="2838" spans="1:4" x14ac:dyDescent="0.25">
      <c r="A2838" t="s">
        <v>5770</v>
      </c>
      <c r="B2838">
        <v>58607007</v>
      </c>
      <c r="C2838">
        <v>100000000</v>
      </c>
      <c r="D2838">
        <f>B2838-C2838</f>
        <v>-41392993</v>
      </c>
    </row>
    <row r="2839" spans="1:4" x14ac:dyDescent="0.25">
      <c r="A2839" t="s">
        <v>8333</v>
      </c>
      <c r="B2839">
        <v>57300000</v>
      </c>
      <c r="C2839">
        <v>13000000</v>
      </c>
      <c r="D2839">
        <f>B2839-C2839</f>
        <v>44300000</v>
      </c>
    </row>
    <row r="2840" spans="1:4" x14ac:dyDescent="0.25">
      <c r="A2840" t="s">
        <v>8334</v>
      </c>
      <c r="B2840">
        <v>91038276</v>
      </c>
      <c r="C2840">
        <v>13000000</v>
      </c>
      <c r="D2840">
        <f>B2840-C2840</f>
        <v>78038276</v>
      </c>
    </row>
    <row r="2841" spans="1:4" x14ac:dyDescent="0.25">
      <c r="A2841" t="s">
        <v>8335</v>
      </c>
      <c r="B2841">
        <v>49369900</v>
      </c>
      <c r="C2841">
        <v>7000000</v>
      </c>
      <c r="D2841">
        <f>B2841-C2841</f>
        <v>42369900</v>
      </c>
    </row>
    <row r="2842" spans="1:4" x14ac:dyDescent="0.25">
      <c r="A2842" t="s">
        <v>8336</v>
      </c>
      <c r="B2842">
        <v>61693523</v>
      </c>
      <c r="C2842">
        <v>13000000</v>
      </c>
      <c r="D2842">
        <f>B2842-C2842</f>
        <v>48693523</v>
      </c>
    </row>
    <row r="2843" spans="1:4" x14ac:dyDescent="0.25">
      <c r="A2843" t="s">
        <v>8337</v>
      </c>
      <c r="B2843">
        <v>46729374</v>
      </c>
      <c r="C2843">
        <v>13000000</v>
      </c>
      <c r="D2843">
        <f>B2843-C2843</f>
        <v>33729374</v>
      </c>
    </row>
    <row r="2844" spans="1:4" x14ac:dyDescent="0.25">
      <c r="A2844" t="s">
        <v>8338</v>
      </c>
      <c r="B2844">
        <v>44726644</v>
      </c>
      <c r="C2844">
        <v>13000000</v>
      </c>
      <c r="D2844">
        <f>B2844-C2844</f>
        <v>31726644</v>
      </c>
    </row>
    <row r="2845" spans="1:4" x14ac:dyDescent="0.25">
      <c r="A2845" t="s">
        <v>8339</v>
      </c>
      <c r="B2845">
        <v>44134898</v>
      </c>
      <c r="C2845">
        <v>13000000</v>
      </c>
      <c r="D2845">
        <f>B2845-C2845</f>
        <v>31134898</v>
      </c>
    </row>
    <row r="2846" spans="1:4" x14ac:dyDescent="0.25">
      <c r="A2846" t="s">
        <v>8340</v>
      </c>
      <c r="B2846">
        <v>48637684</v>
      </c>
      <c r="C2846">
        <v>12500000</v>
      </c>
      <c r="D2846">
        <f>B2846-C2846</f>
        <v>36137684</v>
      </c>
    </row>
    <row r="2847" spans="1:4" x14ac:dyDescent="0.25">
      <c r="A2847" t="s">
        <v>8341</v>
      </c>
      <c r="B2847">
        <v>38176108</v>
      </c>
      <c r="C2847">
        <v>16000000</v>
      </c>
      <c r="D2847">
        <f>B2847-C2847</f>
        <v>22176108</v>
      </c>
    </row>
    <row r="2848" spans="1:4" x14ac:dyDescent="0.25">
      <c r="A2848" t="s">
        <v>8342</v>
      </c>
      <c r="B2848">
        <v>28972187</v>
      </c>
      <c r="C2848">
        <v>13000000</v>
      </c>
      <c r="D2848">
        <f>B2848-C2848</f>
        <v>15972187</v>
      </c>
    </row>
    <row r="2849" spans="1:4" x14ac:dyDescent="0.25">
      <c r="A2849" t="s">
        <v>8343</v>
      </c>
      <c r="B2849">
        <v>27979400</v>
      </c>
      <c r="C2849">
        <v>8200000</v>
      </c>
      <c r="D2849">
        <f>B2849-C2849</f>
        <v>19779400</v>
      </c>
    </row>
    <row r="2850" spans="1:4" x14ac:dyDescent="0.25">
      <c r="A2850" t="s">
        <v>8344</v>
      </c>
      <c r="B2850">
        <v>54257433</v>
      </c>
      <c r="C2850">
        <v>17000000</v>
      </c>
      <c r="D2850">
        <f>B2850-C2850</f>
        <v>37257433</v>
      </c>
    </row>
    <row r="2851" spans="1:4" x14ac:dyDescent="0.25">
      <c r="A2851" t="s">
        <v>8345</v>
      </c>
      <c r="B2851">
        <v>23947</v>
      </c>
      <c r="C2851">
        <v>13000000</v>
      </c>
      <c r="D2851">
        <f>B2851-C2851</f>
        <v>-12976053</v>
      </c>
    </row>
    <row r="2852" spans="1:4" x14ac:dyDescent="0.25">
      <c r="A2852" t="s">
        <v>8346</v>
      </c>
      <c r="B2852">
        <v>60008303</v>
      </c>
      <c r="C2852">
        <v>13000000</v>
      </c>
      <c r="D2852">
        <f>B2852-C2852</f>
        <v>47008303</v>
      </c>
    </row>
    <row r="2853" spans="1:4" x14ac:dyDescent="0.25">
      <c r="A2853" t="s">
        <v>8347</v>
      </c>
      <c r="B2853">
        <v>49121934</v>
      </c>
      <c r="C2853">
        <v>13000000</v>
      </c>
      <c r="D2853">
        <f>B2853-C2853</f>
        <v>36121934</v>
      </c>
    </row>
    <row r="2854" spans="1:4" x14ac:dyDescent="0.25">
      <c r="A2854" t="s">
        <v>8348</v>
      </c>
      <c r="B2854">
        <v>27141959</v>
      </c>
      <c r="C2854">
        <v>18000000</v>
      </c>
      <c r="D2854">
        <f>B2854-C2854</f>
        <v>9141959</v>
      </c>
    </row>
    <row r="2855" spans="1:4" x14ac:dyDescent="0.25">
      <c r="A2855" t="s">
        <v>8349</v>
      </c>
      <c r="B2855">
        <v>27052167</v>
      </c>
      <c r="C2855">
        <v>13000000</v>
      </c>
      <c r="D2855">
        <f>B2855-C2855</f>
        <v>14052167</v>
      </c>
    </row>
    <row r="2856" spans="1:4" x14ac:dyDescent="0.25">
      <c r="A2856" t="s">
        <v>8350</v>
      </c>
      <c r="B2856">
        <v>26539321</v>
      </c>
      <c r="C2856">
        <v>13000000</v>
      </c>
      <c r="D2856">
        <f>B2856-C2856</f>
        <v>13539321</v>
      </c>
    </row>
    <row r="2857" spans="1:4" x14ac:dyDescent="0.25">
      <c r="A2857" t="s">
        <v>8351</v>
      </c>
      <c r="B2857">
        <v>28501605</v>
      </c>
      <c r="C2857">
        <v>13000000</v>
      </c>
      <c r="D2857">
        <f>B2857-C2857</f>
        <v>15501605</v>
      </c>
    </row>
    <row r="2858" spans="1:4" x14ac:dyDescent="0.25">
      <c r="A2858" t="s">
        <v>8352</v>
      </c>
      <c r="B2858">
        <v>52543632</v>
      </c>
      <c r="C2858">
        <v>13200000</v>
      </c>
      <c r="D2858">
        <f>B2858-C2858</f>
        <v>39343632</v>
      </c>
    </row>
    <row r="2859" spans="1:4" x14ac:dyDescent="0.25">
      <c r="A2859" t="s">
        <v>8353</v>
      </c>
      <c r="B2859">
        <v>25592632</v>
      </c>
      <c r="C2859">
        <v>18000000</v>
      </c>
      <c r="D2859">
        <f>B2859-C2859</f>
        <v>7592632</v>
      </c>
    </row>
    <row r="2860" spans="1:4" x14ac:dyDescent="0.25">
      <c r="A2860" t="s">
        <v>8354</v>
      </c>
      <c r="B2860">
        <v>25440971</v>
      </c>
      <c r="C2860">
        <v>15000000</v>
      </c>
      <c r="D2860">
        <f>B2860-C2860</f>
        <v>10440971</v>
      </c>
    </row>
    <row r="2861" spans="1:4" x14ac:dyDescent="0.25">
      <c r="A2861" t="s">
        <v>8355</v>
      </c>
      <c r="B2861">
        <v>22858926</v>
      </c>
      <c r="C2861">
        <v>13000000</v>
      </c>
      <c r="D2861">
        <f>B2861-C2861</f>
        <v>9858926</v>
      </c>
    </row>
    <row r="2862" spans="1:4" x14ac:dyDescent="0.25">
      <c r="A2862" t="s">
        <v>8356</v>
      </c>
      <c r="B2862">
        <v>22235901</v>
      </c>
      <c r="C2862">
        <v>6000000</v>
      </c>
      <c r="D2862">
        <f>B2862-C2862</f>
        <v>16235901</v>
      </c>
    </row>
    <row r="2863" spans="1:4" x14ac:dyDescent="0.25">
      <c r="A2863" t="s">
        <v>8357</v>
      </c>
      <c r="B2863">
        <v>38916903</v>
      </c>
      <c r="C2863">
        <v>13000000</v>
      </c>
      <c r="D2863">
        <f>B2863-C2863</f>
        <v>25916903</v>
      </c>
    </row>
    <row r="2864" spans="1:4" x14ac:dyDescent="0.25">
      <c r="A2864" t="s">
        <v>8358</v>
      </c>
      <c r="B2864">
        <v>16929123</v>
      </c>
      <c r="C2864">
        <v>14000000</v>
      </c>
      <c r="D2864">
        <f>B2864-C2864</f>
        <v>2929123</v>
      </c>
    </row>
    <row r="2865" spans="1:4" x14ac:dyDescent="0.25">
      <c r="A2865" t="s">
        <v>8359</v>
      </c>
      <c r="B2865">
        <v>13753931</v>
      </c>
      <c r="C2865">
        <v>19000000</v>
      </c>
      <c r="D2865">
        <f>B2865-C2865</f>
        <v>-5246069</v>
      </c>
    </row>
    <row r="2866" spans="1:4" x14ac:dyDescent="0.25">
      <c r="A2866" t="s">
        <v>8360</v>
      </c>
      <c r="B2866">
        <v>10996440</v>
      </c>
      <c r="C2866">
        <v>13000000</v>
      </c>
      <c r="D2866">
        <f>B2866-C2866</f>
        <v>-2003560</v>
      </c>
    </row>
    <row r="2867" spans="1:4" x14ac:dyDescent="0.25">
      <c r="A2867" t="s">
        <v>8361</v>
      </c>
      <c r="B2867">
        <v>8026971</v>
      </c>
      <c r="C2867">
        <v>13000000</v>
      </c>
      <c r="D2867">
        <f>B2867-C2867</f>
        <v>-4973029</v>
      </c>
    </row>
    <row r="2868" spans="1:4" x14ac:dyDescent="0.25">
      <c r="A2868" t="s">
        <v>8362</v>
      </c>
      <c r="B2868">
        <v>14677654</v>
      </c>
      <c r="C2868">
        <v>13000000</v>
      </c>
      <c r="D2868">
        <f>B2868-C2868</f>
        <v>1677654</v>
      </c>
    </row>
    <row r="2869" spans="1:4" x14ac:dyDescent="0.25">
      <c r="A2869" t="s">
        <v>8363</v>
      </c>
      <c r="B2869">
        <v>9975684</v>
      </c>
      <c r="C2869">
        <v>13000000</v>
      </c>
      <c r="D2869">
        <f>B2869-C2869</f>
        <v>-3024316</v>
      </c>
    </row>
    <row r="2870" spans="1:4" x14ac:dyDescent="0.25">
      <c r="A2870" t="s">
        <v>8364</v>
      </c>
      <c r="B2870">
        <v>7881335</v>
      </c>
      <c r="C2870">
        <v>13000000</v>
      </c>
      <c r="D2870">
        <f>B2870-C2870</f>
        <v>-5118665</v>
      </c>
    </row>
    <row r="2871" spans="1:4" x14ac:dyDescent="0.25">
      <c r="A2871" t="s">
        <v>8365</v>
      </c>
      <c r="B2871">
        <v>6241697</v>
      </c>
      <c r="C2871">
        <v>13000000</v>
      </c>
      <c r="D2871">
        <f>B2871-C2871</f>
        <v>-6758303</v>
      </c>
    </row>
    <row r="2872" spans="1:4" x14ac:dyDescent="0.25">
      <c r="A2872" t="s">
        <v>8366</v>
      </c>
      <c r="D2872">
        <f>B2872-C2872</f>
        <v>0</v>
      </c>
    </row>
    <row r="2873" spans="1:4" x14ac:dyDescent="0.25">
      <c r="A2873" t="s">
        <v>8367</v>
      </c>
      <c r="B2873">
        <v>5871603</v>
      </c>
      <c r="C2873">
        <v>13000000</v>
      </c>
      <c r="D2873">
        <f>B2873-C2873</f>
        <v>-7128397</v>
      </c>
    </row>
    <row r="2874" spans="1:4" x14ac:dyDescent="0.25">
      <c r="A2874" t="s">
        <v>8368</v>
      </c>
      <c r="B2874">
        <v>16574731</v>
      </c>
      <c r="C2874">
        <v>13000000</v>
      </c>
      <c r="D2874">
        <f>B2874-C2874</f>
        <v>3574731</v>
      </c>
    </row>
    <row r="2875" spans="1:4" x14ac:dyDescent="0.25">
      <c r="A2875" t="s">
        <v>8369</v>
      </c>
      <c r="B2875">
        <v>5002310</v>
      </c>
      <c r="C2875">
        <v>13000000</v>
      </c>
      <c r="D2875">
        <f>B2875-C2875</f>
        <v>-7997690</v>
      </c>
    </row>
    <row r="2876" spans="1:4" x14ac:dyDescent="0.25">
      <c r="A2876" t="s">
        <v>8370</v>
      </c>
      <c r="B2876">
        <v>4919896</v>
      </c>
      <c r="C2876">
        <v>13000000</v>
      </c>
      <c r="D2876">
        <f>B2876-C2876</f>
        <v>-8080104</v>
      </c>
    </row>
    <row r="2877" spans="1:4" x14ac:dyDescent="0.25">
      <c r="A2877" t="s">
        <v>8371</v>
      </c>
      <c r="B2877">
        <v>25675765</v>
      </c>
      <c r="C2877">
        <v>13000000</v>
      </c>
      <c r="D2877">
        <f>B2877-C2877</f>
        <v>12675765</v>
      </c>
    </row>
    <row r="2878" spans="1:4" x14ac:dyDescent="0.25">
      <c r="A2878" t="s">
        <v>8372</v>
      </c>
      <c r="B2878">
        <v>4857376</v>
      </c>
      <c r="C2878">
        <v>13000000</v>
      </c>
      <c r="D2878">
        <f>B2878-C2878</f>
        <v>-8142624</v>
      </c>
    </row>
    <row r="2879" spans="1:4" x14ac:dyDescent="0.25">
      <c r="A2879" t="s">
        <v>8373</v>
      </c>
      <c r="B2879">
        <v>3169424</v>
      </c>
      <c r="C2879">
        <v>13000000</v>
      </c>
      <c r="D2879">
        <f>B2879-C2879</f>
        <v>-9830576</v>
      </c>
    </row>
    <row r="2880" spans="1:4" x14ac:dyDescent="0.25">
      <c r="A2880" t="s">
        <v>8374</v>
      </c>
      <c r="B2880">
        <v>18004225</v>
      </c>
      <c r="C2880">
        <v>13000000</v>
      </c>
      <c r="D2880">
        <f>B2880-C2880</f>
        <v>5004225</v>
      </c>
    </row>
    <row r="2881" spans="1:4" x14ac:dyDescent="0.25">
      <c r="A2881" t="s">
        <v>8375</v>
      </c>
      <c r="B2881">
        <v>3058380</v>
      </c>
      <c r="C2881">
        <v>100000000</v>
      </c>
      <c r="D2881">
        <f>B2881-C2881</f>
        <v>-96941620</v>
      </c>
    </row>
    <row r="2882" spans="1:4" x14ac:dyDescent="0.25">
      <c r="A2882" t="s">
        <v>8376</v>
      </c>
      <c r="B2882">
        <v>3074838</v>
      </c>
      <c r="C2882">
        <v>11000000</v>
      </c>
      <c r="D2882">
        <f>B2882-C2882</f>
        <v>-7925162</v>
      </c>
    </row>
    <row r="2883" spans="1:4" x14ac:dyDescent="0.25">
      <c r="A2883" t="s">
        <v>8377</v>
      </c>
      <c r="B2883">
        <v>2104000</v>
      </c>
      <c r="C2883">
        <v>13000000</v>
      </c>
      <c r="D2883">
        <f>B2883-C2883</f>
        <v>-10896000</v>
      </c>
    </row>
    <row r="2884" spans="1:4" x14ac:dyDescent="0.25">
      <c r="A2884" t="s">
        <v>7377</v>
      </c>
      <c r="B2884">
        <v>28501651</v>
      </c>
      <c r="C2884">
        <v>26000000</v>
      </c>
      <c r="D2884">
        <f>B2884-C2884</f>
        <v>2501651</v>
      </c>
    </row>
    <row r="2885" spans="1:4" x14ac:dyDescent="0.25">
      <c r="A2885" t="s">
        <v>8378</v>
      </c>
      <c r="B2885">
        <v>1172769</v>
      </c>
      <c r="C2885">
        <v>13000000</v>
      </c>
      <c r="D2885">
        <f>B2885-C2885</f>
        <v>-11827231</v>
      </c>
    </row>
    <row r="2886" spans="1:4" x14ac:dyDescent="0.25">
      <c r="A2886" t="s">
        <v>8379</v>
      </c>
      <c r="B2886">
        <v>17738570</v>
      </c>
      <c r="C2886">
        <v>13000000</v>
      </c>
      <c r="D2886">
        <f>B2886-C2886</f>
        <v>4738570</v>
      </c>
    </row>
    <row r="2887" spans="1:4" x14ac:dyDescent="0.25">
      <c r="A2887" t="s">
        <v>8380</v>
      </c>
      <c r="B2887">
        <v>1200000</v>
      </c>
      <c r="C2887">
        <v>3000000</v>
      </c>
      <c r="D2887">
        <f>B2887-C2887</f>
        <v>-1800000</v>
      </c>
    </row>
    <row r="2888" spans="1:4" x14ac:dyDescent="0.25">
      <c r="A2888" t="s">
        <v>8381</v>
      </c>
      <c r="B2888">
        <v>1150403</v>
      </c>
      <c r="C2888">
        <v>13000000</v>
      </c>
      <c r="D2888">
        <f>B2888-C2888</f>
        <v>-11849597</v>
      </c>
    </row>
    <row r="2889" spans="1:4" x14ac:dyDescent="0.25">
      <c r="A2889" t="s">
        <v>8382</v>
      </c>
      <c r="B2889">
        <v>403932</v>
      </c>
      <c r="C2889">
        <v>20000000</v>
      </c>
      <c r="D2889">
        <f>B2889-C2889</f>
        <v>-19596068</v>
      </c>
    </row>
    <row r="2890" spans="1:4" x14ac:dyDescent="0.25">
      <c r="A2890" t="s">
        <v>8383</v>
      </c>
      <c r="B2890">
        <v>1712111</v>
      </c>
      <c r="C2890">
        <v>8495000</v>
      </c>
      <c r="D2890">
        <f>B2890-C2890</f>
        <v>-6782889</v>
      </c>
    </row>
    <row r="2891" spans="1:4" x14ac:dyDescent="0.25">
      <c r="A2891" t="s">
        <v>8384</v>
      </c>
      <c r="B2891">
        <v>1024175</v>
      </c>
      <c r="C2891">
        <v>13000000</v>
      </c>
      <c r="D2891">
        <f>B2891-C2891</f>
        <v>-11975825</v>
      </c>
    </row>
    <row r="2892" spans="1:4" x14ac:dyDescent="0.25">
      <c r="A2892" t="s">
        <v>8385</v>
      </c>
      <c r="B2892">
        <v>301305</v>
      </c>
      <c r="C2892">
        <v>13000000</v>
      </c>
      <c r="D2892">
        <f>B2892-C2892</f>
        <v>-12698695</v>
      </c>
    </row>
    <row r="2893" spans="1:4" x14ac:dyDescent="0.25">
      <c r="A2893" t="s">
        <v>8386</v>
      </c>
      <c r="B2893">
        <v>51872378</v>
      </c>
      <c r="C2893">
        <v>13000000</v>
      </c>
      <c r="D2893">
        <f>B2893-C2893</f>
        <v>38872378</v>
      </c>
    </row>
    <row r="2894" spans="1:4" x14ac:dyDescent="0.25">
      <c r="A2894" t="s">
        <v>8387</v>
      </c>
      <c r="B2894">
        <v>31662</v>
      </c>
      <c r="C2894">
        <v>12620000</v>
      </c>
      <c r="D2894">
        <f>B2894-C2894</f>
        <v>-12588338</v>
      </c>
    </row>
    <row r="2895" spans="1:4" x14ac:dyDescent="0.25">
      <c r="A2895" t="s">
        <v>8388</v>
      </c>
      <c r="B2895">
        <v>28399192</v>
      </c>
      <c r="C2895">
        <v>13000000</v>
      </c>
      <c r="D2895">
        <f>B2895-C2895</f>
        <v>15399192</v>
      </c>
    </row>
    <row r="2896" spans="1:4" x14ac:dyDescent="0.25">
      <c r="A2896" t="s">
        <v>8389</v>
      </c>
      <c r="B2896">
        <v>2035566</v>
      </c>
      <c r="C2896">
        <v>13000000</v>
      </c>
      <c r="D2896">
        <f>B2896-C2896</f>
        <v>-10964434</v>
      </c>
    </row>
    <row r="2897" spans="1:4" x14ac:dyDescent="0.25">
      <c r="A2897" t="s">
        <v>8390</v>
      </c>
      <c r="C2897">
        <v>12500000</v>
      </c>
      <c r="D2897">
        <f>B2897-C2897</f>
        <v>-12500000</v>
      </c>
    </row>
    <row r="2898" spans="1:4" x14ac:dyDescent="0.25">
      <c r="A2898" t="s">
        <v>8391</v>
      </c>
      <c r="B2898">
        <v>21078145</v>
      </c>
      <c r="C2898">
        <v>12500000</v>
      </c>
      <c r="D2898">
        <f>B2898-C2898</f>
        <v>8578145</v>
      </c>
    </row>
    <row r="2899" spans="1:4" x14ac:dyDescent="0.25">
      <c r="A2899" t="s">
        <v>8392</v>
      </c>
      <c r="B2899">
        <v>14060950</v>
      </c>
      <c r="C2899">
        <v>12500000</v>
      </c>
      <c r="D2899">
        <f>B2899-C2899</f>
        <v>1560950</v>
      </c>
    </row>
    <row r="2900" spans="1:4" x14ac:dyDescent="0.25">
      <c r="A2900" t="s">
        <v>8393</v>
      </c>
      <c r="B2900">
        <v>12281500</v>
      </c>
      <c r="C2900">
        <v>13000000</v>
      </c>
      <c r="D2900">
        <f>B2900-C2900</f>
        <v>-718500</v>
      </c>
    </row>
    <row r="2901" spans="1:4" x14ac:dyDescent="0.25">
      <c r="A2901" t="s">
        <v>8394</v>
      </c>
      <c r="C2901">
        <v>3660000</v>
      </c>
      <c r="D2901">
        <f>B2901-C2901</f>
        <v>-3660000</v>
      </c>
    </row>
    <row r="2902" spans="1:4" x14ac:dyDescent="0.25">
      <c r="A2902" t="s">
        <v>8395</v>
      </c>
      <c r="B2902">
        <v>10725228</v>
      </c>
      <c r="C2902">
        <v>12500000</v>
      </c>
      <c r="D2902">
        <f>B2902-C2902</f>
        <v>-1774772</v>
      </c>
    </row>
    <row r="2903" spans="1:4" x14ac:dyDescent="0.25">
      <c r="A2903" t="s">
        <v>8396</v>
      </c>
      <c r="B2903">
        <v>214966</v>
      </c>
      <c r="C2903">
        <v>13000000</v>
      </c>
      <c r="D2903">
        <f>B2903-C2903</f>
        <v>-12785034</v>
      </c>
    </row>
    <row r="2904" spans="1:4" x14ac:dyDescent="0.25">
      <c r="A2904" t="s">
        <v>8397</v>
      </c>
      <c r="C2904">
        <v>18000000</v>
      </c>
      <c r="D2904">
        <f>B2904-C2904</f>
        <v>-18000000</v>
      </c>
    </row>
    <row r="2905" spans="1:4" x14ac:dyDescent="0.25">
      <c r="A2905" t="s">
        <v>8398</v>
      </c>
      <c r="B2905">
        <v>11956207</v>
      </c>
      <c r="C2905">
        <v>16000000</v>
      </c>
      <c r="D2905">
        <f>B2905-C2905</f>
        <v>-4043793</v>
      </c>
    </row>
    <row r="2906" spans="1:4" x14ac:dyDescent="0.25">
      <c r="A2906" t="s">
        <v>8399</v>
      </c>
      <c r="D2906">
        <f>B2906-C2906</f>
        <v>0</v>
      </c>
    </row>
    <row r="2907" spans="1:4" x14ac:dyDescent="0.25">
      <c r="A2907" t="s">
        <v>8400</v>
      </c>
      <c r="B2907">
        <v>5949693</v>
      </c>
      <c r="C2907">
        <v>12000000</v>
      </c>
      <c r="D2907">
        <f>B2907-C2907</f>
        <v>-6050307</v>
      </c>
    </row>
    <row r="2908" spans="1:4" x14ac:dyDescent="0.25">
      <c r="A2908" t="s">
        <v>8401</v>
      </c>
      <c r="B2908">
        <v>9030581</v>
      </c>
      <c r="C2908">
        <v>12500000</v>
      </c>
      <c r="D2908">
        <f>B2908-C2908</f>
        <v>-3469419</v>
      </c>
    </row>
    <row r="2909" spans="1:4" x14ac:dyDescent="0.25">
      <c r="A2909" t="s">
        <v>8402</v>
      </c>
      <c r="B2909">
        <v>4157491</v>
      </c>
      <c r="C2909">
        <v>12800000</v>
      </c>
      <c r="D2909">
        <f>B2909-C2909</f>
        <v>-8642509</v>
      </c>
    </row>
    <row r="2910" spans="1:4" x14ac:dyDescent="0.25">
      <c r="A2910" t="s">
        <v>8403</v>
      </c>
      <c r="B2910">
        <v>1508689</v>
      </c>
      <c r="C2910">
        <v>16000000</v>
      </c>
      <c r="D2910">
        <f>B2910-C2910</f>
        <v>-14491311</v>
      </c>
    </row>
    <row r="2911" spans="1:4" x14ac:dyDescent="0.25">
      <c r="A2911" t="s">
        <v>8404</v>
      </c>
      <c r="B2911">
        <v>1227324</v>
      </c>
      <c r="C2911">
        <v>12500000</v>
      </c>
      <c r="D2911">
        <f>B2911-C2911</f>
        <v>-11272676</v>
      </c>
    </row>
    <row r="2912" spans="1:4" x14ac:dyDescent="0.25">
      <c r="A2912" t="s">
        <v>8405</v>
      </c>
      <c r="B2912">
        <v>4360548</v>
      </c>
      <c r="C2912">
        <v>15000000</v>
      </c>
      <c r="D2912">
        <f>B2912-C2912</f>
        <v>-10639452</v>
      </c>
    </row>
    <row r="2913" spans="1:4" x14ac:dyDescent="0.25">
      <c r="A2913" t="s">
        <v>8406</v>
      </c>
      <c r="B2913">
        <v>26589953</v>
      </c>
      <c r="C2913">
        <v>10500000</v>
      </c>
      <c r="D2913">
        <f>B2913-C2913</f>
        <v>16089953</v>
      </c>
    </row>
    <row r="2914" spans="1:4" x14ac:dyDescent="0.25">
      <c r="A2914" t="s">
        <v>8407</v>
      </c>
      <c r="B2914">
        <v>1039869</v>
      </c>
      <c r="C2914">
        <v>15000000</v>
      </c>
      <c r="D2914">
        <f>B2914-C2914</f>
        <v>-13960131</v>
      </c>
    </row>
    <row r="2915" spans="1:4" x14ac:dyDescent="0.25">
      <c r="A2915" t="s">
        <v>8408</v>
      </c>
      <c r="B2915">
        <v>48092846</v>
      </c>
      <c r="C2915">
        <v>12500000</v>
      </c>
      <c r="D2915">
        <f>B2915-C2915</f>
        <v>35592846</v>
      </c>
    </row>
    <row r="2916" spans="1:4" x14ac:dyDescent="0.25">
      <c r="A2916" t="s">
        <v>8409</v>
      </c>
      <c r="B2916">
        <v>1110186</v>
      </c>
      <c r="C2916">
        <v>12800000</v>
      </c>
      <c r="D2916">
        <f>B2916-C2916</f>
        <v>-11689814</v>
      </c>
    </row>
    <row r="2917" spans="1:4" x14ac:dyDescent="0.25">
      <c r="A2917" t="s">
        <v>8410</v>
      </c>
      <c r="B2917">
        <v>1089445</v>
      </c>
      <c r="C2917">
        <v>12500000</v>
      </c>
      <c r="D2917">
        <f>B2917-C2917</f>
        <v>-11410555</v>
      </c>
    </row>
    <row r="2918" spans="1:4" x14ac:dyDescent="0.25">
      <c r="A2918" t="s">
        <v>8411</v>
      </c>
      <c r="B2918">
        <v>204565000</v>
      </c>
      <c r="C2918">
        <v>8000000</v>
      </c>
      <c r="D2918">
        <f>B2918-C2918</f>
        <v>196565000</v>
      </c>
    </row>
    <row r="2919" spans="1:4" x14ac:dyDescent="0.25">
      <c r="A2919" t="s">
        <v>8412</v>
      </c>
      <c r="B2919">
        <v>260000000</v>
      </c>
      <c r="C2919">
        <v>8000000</v>
      </c>
      <c r="D2919">
        <f>B2919-C2919</f>
        <v>252000000</v>
      </c>
    </row>
    <row r="2920" spans="1:4" x14ac:dyDescent="0.25">
      <c r="A2920" t="s">
        <v>8413</v>
      </c>
      <c r="B2920">
        <v>101736215</v>
      </c>
      <c r="C2920">
        <v>11000000</v>
      </c>
      <c r="D2920">
        <f>B2920-C2920</f>
        <v>90736215</v>
      </c>
    </row>
    <row r="2921" spans="1:4" x14ac:dyDescent="0.25">
      <c r="A2921" t="s">
        <v>8414</v>
      </c>
      <c r="B2921">
        <v>71442</v>
      </c>
      <c r="C2921">
        <v>9600000</v>
      </c>
      <c r="D2921">
        <f>B2921-C2921</f>
        <v>-9528558</v>
      </c>
    </row>
    <row r="2922" spans="1:4" x14ac:dyDescent="0.25">
      <c r="A2922" t="s">
        <v>8415</v>
      </c>
      <c r="B2922">
        <v>79817937</v>
      </c>
      <c r="C2922">
        <v>25000000</v>
      </c>
      <c r="D2922">
        <f>B2922-C2922</f>
        <v>54817937</v>
      </c>
    </row>
    <row r="2923" spans="1:4" x14ac:dyDescent="0.25">
      <c r="A2923" t="s">
        <v>8416</v>
      </c>
      <c r="B2923">
        <v>91547205</v>
      </c>
      <c r="C2923">
        <v>12000000</v>
      </c>
      <c r="D2923">
        <f>B2923-C2923</f>
        <v>79547205</v>
      </c>
    </row>
    <row r="2924" spans="1:4" x14ac:dyDescent="0.25">
      <c r="A2924" t="s">
        <v>8417</v>
      </c>
      <c r="B2924">
        <v>75074950</v>
      </c>
      <c r="C2924">
        <v>12000000</v>
      </c>
      <c r="D2924">
        <f>B2924-C2924</f>
        <v>63074950</v>
      </c>
    </row>
    <row r="2925" spans="1:4" x14ac:dyDescent="0.25">
      <c r="A2925" t="s">
        <v>8418</v>
      </c>
      <c r="B2925">
        <v>78900000</v>
      </c>
      <c r="C2925">
        <v>11000000</v>
      </c>
      <c r="D2925">
        <f>B2925-C2925</f>
        <v>67900000</v>
      </c>
    </row>
    <row r="2926" spans="1:4" x14ac:dyDescent="0.25">
      <c r="A2926" t="s">
        <v>8419</v>
      </c>
      <c r="B2926">
        <v>72217000</v>
      </c>
      <c r="C2926">
        <v>12000000</v>
      </c>
      <c r="D2926">
        <f>B2926-C2926</f>
        <v>60217000</v>
      </c>
    </row>
    <row r="2927" spans="1:4" x14ac:dyDescent="0.25">
      <c r="A2927" t="s">
        <v>8420</v>
      </c>
      <c r="B2927">
        <v>79568000</v>
      </c>
      <c r="C2927">
        <v>12000000</v>
      </c>
      <c r="D2927">
        <f>B2927-C2927</f>
        <v>67568000</v>
      </c>
    </row>
    <row r="2928" spans="1:4" x14ac:dyDescent="0.25">
      <c r="A2928" t="s">
        <v>8421</v>
      </c>
      <c r="B2928">
        <v>65500000</v>
      </c>
      <c r="C2928">
        <v>12000000</v>
      </c>
      <c r="D2928">
        <f>B2928-C2928</f>
        <v>53500000</v>
      </c>
    </row>
    <row r="2929" spans="1:4" x14ac:dyDescent="0.25">
      <c r="A2929" t="s">
        <v>8422</v>
      </c>
      <c r="B2929">
        <v>70011073</v>
      </c>
      <c r="C2929">
        <v>12000000</v>
      </c>
      <c r="D2929">
        <f>B2929-C2929</f>
        <v>58011073</v>
      </c>
    </row>
    <row r="2930" spans="1:4" x14ac:dyDescent="0.25">
      <c r="A2930" t="s">
        <v>8423</v>
      </c>
      <c r="B2930">
        <v>65269010</v>
      </c>
      <c r="C2930">
        <v>12000000</v>
      </c>
      <c r="D2930">
        <f>B2930-C2930</f>
        <v>53269010</v>
      </c>
    </row>
    <row r="2931" spans="1:4" x14ac:dyDescent="0.25">
      <c r="A2931" t="s">
        <v>8424</v>
      </c>
      <c r="B2931">
        <v>63071133</v>
      </c>
      <c r="C2931">
        <v>12000000</v>
      </c>
      <c r="D2931">
        <f>B2931-C2931</f>
        <v>51071133</v>
      </c>
    </row>
    <row r="2932" spans="1:4" x14ac:dyDescent="0.25">
      <c r="A2932" t="s">
        <v>8425</v>
      </c>
      <c r="B2932">
        <v>39647595</v>
      </c>
      <c r="C2932">
        <v>12000000</v>
      </c>
      <c r="D2932">
        <f>B2932-C2932</f>
        <v>27647595</v>
      </c>
    </row>
    <row r="2933" spans="1:4" x14ac:dyDescent="0.25">
      <c r="A2933" t="s">
        <v>8426</v>
      </c>
      <c r="B2933">
        <v>38087366</v>
      </c>
      <c r="C2933">
        <v>12000000</v>
      </c>
      <c r="D2933">
        <f>B2933-C2933</f>
        <v>26087366</v>
      </c>
    </row>
    <row r="2934" spans="1:4" x14ac:dyDescent="0.25">
      <c r="A2934" t="s">
        <v>8427</v>
      </c>
      <c r="B2934">
        <v>64572496</v>
      </c>
      <c r="C2934">
        <v>12000000</v>
      </c>
      <c r="D2934">
        <f>B2934-C2934</f>
        <v>52572496</v>
      </c>
    </row>
    <row r="2935" spans="1:4" x14ac:dyDescent="0.25">
      <c r="A2935" t="s">
        <v>8428</v>
      </c>
      <c r="B2935">
        <v>30400000</v>
      </c>
      <c r="C2935">
        <v>12000000</v>
      </c>
      <c r="D2935">
        <f>B2935-C2935</f>
        <v>18400000</v>
      </c>
    </row>
    <row r="2936" spans="1:4" x14ac:dyDescent="0.25">
      <c r="A2936" t="s">
        <v>8429</v>
      </c>
      <c r="B2936">
        <v>42365600</v>
      </c>
      <c r="C2936">
        <v>5000000</v>
      </c>
      <c r="D2936">
        <f>B2936-C2936</f>
        <v>37365600</v>
      </c>
    </row>
    <row r="2937" spans="1:4" x14ac:dyDescent="0.25">
      <c r="A2937" t="s">
        <v>8430</v>
      </c>
      <c r="B2937">
        <v>37188667</v>
      </c>
      <c r="C2937">
        <v>12000000</v>
      </c>
      <c r="D2937">
        <f>B2937-C2937</f>
        <v>25188667</v>
      </c>
    </row>
    <row r="2938" spans="1:4" x14ac:dyDescent="0.25">
      <c r="A2938" t="s">
        <v>8431</v>
      </c>
      <c r="B2938">
        <v>54724272</v>
      </c>
      <c r="C2938">
        <v>12000000</v>
      </c>
      <c r="D2938">
        <f>B2938-C2938</f>
        <v>42724272</v>
      </c>
    </row>
    <row r="2939" spans="1:4" x14ac:dyDescent="0.25">
      <c r="A2939" t="s">
        <v>8432</v>
      </c>
      <c r="C2939">
        <v>12000000</v>
      </c>
      <c r="D2939">
        <f>B2939-C2939</f>
        <v>-12000000</v>
      </c>
    </row>
    <row r="2940" spans="1:4" x14ac:dyDescent="0.25">
      <c r="A2940" t="s">
        <v>8433</v>
      </c>
      <c r="B2940">
        <v>31597131</v>
      </c>
      <c r="C2940">
        <v>12000000</v>
      </c>
      <c r="D2940">
        <f>B2940-C2940</f>
        <v>19597131</v>
      </c>
    </row>
    <row r="2941" spans="1:4" x14ac:dyDescent="0.25">
      <c r="A2941" t="s">
        <v>8434</v>
      </c>
      <c r="B2941">
        <v>31691811</v>
      </c>
      <c r="C2941">
        <v>12000000</v>
      </c>
      <c r="D2941">
        <f>B2941-C2941</f>
        <v>19691811</v>
      </c>
    </row>
    <row r="2942" spans="1:4" x14ac:dyDescent="0.25">
      <c r="A2942" t="s">
        <v>8435</v>
      </c>
      <c r="B2942">
        <v>31397498</v>
      </c>
      <c r="C2942">
        <v>12000000</v>
      </c>
      <c r="D2942">
        <f>B2942-C2942</f>
        <v>19397498</v>
      </c>
    </row>
    <row r="2943" spans="1:4" x14ac:dyDescent="0.25">
      <c r="A2943" t="s">
        <v>8436</v>
      </c>
      <c r="B2943">
        <v>31179516</v>
      </c>
      <c r="C2943">
        <v>12000000</v>
      </c>
      <c r="D2943">
        <f>B2943-C2943</f>
        <v>19179516</v>
      </c>
    </row>
    <row r="2944" spans="1:4" x14ac:dyDescent="0.25">
      <c r="A2944" t="s">
        <v>8437</v>
      </c>
      <c r="B2944">
        <v>31155435</v>
      </c>
      <c r="C2944">
        <v>12000000</v>
      </c>
      <c r="D2944">
        <f>B2944-C2944</f>
        <v>19155435</v>
      </c>
    </row>
    <row r="2945" spans="1:4" x14ac:dyDescent="0.25">
      <c r="A2945" t="s">
        <v>8438</v>
      </c>
      <c r="B2945">
        <v>27281507</v>
      </c>
      <c r="C2945">
        <v>12000000</v>
      </c>
      <c r="D2945">
        <f>B2945-C2945</f>
        <v>15281507</v>
      </c>
    </row>
    <row r="2946" spans="1:4" x14ac:dyDescent="0.25">
      <c r="A2946" t="s">
        <v>5825</v>
      </c>
      <c r="B2946">
        <v>167007184</v>
      </c>
      <c r="C2946">
        <v>150000000</v>
      </c>
      <c r="D2946">
        <f>B2946-C2946</f>
        <v>17007184</v>
      </c>
    </row>
    <row r="2947" spans="1:4" x14ac:dyDescent="0.25">
      <c r="A2947" t="s">
        <v>8439</v>
      </c>
      <c r="B2947">
        <v>25776062</v>
      </c>
      <c r="C2947">
        <v>12000000</v>
      </c>
      <c r="D2947">
        <f>B2947-C2947</f>
        <v>13776062</v>
      </c>
    </row>
    <row r="2948" spans="1:4" x14ac:dyDescent="0.25">
      <c r="A2948" t="s">
        <v>8440</v>
      </c>
      <c r="B2948">
        <v>25240988</v>
      </c>
      <c r="C2948">
        <v>12000000</v>
      </c>
      <c r="D2948">
        <f>B2948-C2948</f>
        <v>13240988</v>
      </c>
    </row>
    <row r="2949" spans="1:4" x14ac:dyDescent="0.25">
      <c r="A2949" t="s">
        <v>8441</v>
      </c>
      <c r="B2949">
        <v>124868837</v>
      </c>
      <c r="C2949">
        <v>12000000</v>
      </c>
      <c r="D2949">
        <f>B2949-C2949</f>
        <v>112868837</v>
      </c>
    </row>
    <row r="2950" spans="1:4" x14ac:dyDescent="0.25">
      <c r="A2950" t="s">
        <v>8442</v>
      </c>
      <c r="B2950">
        <v>22905674</v>
      </c>
      <c r="C2950">
        <v>12000000</v>
      </c>
      <c r="D2950">
        <f>B2950-C2950</f>
        <v>10905674</v>
      </c>
    </row>
    <row r="2951" spans="1:4" x14ac:dyDescent="0.25">
      <c r="A2951" t="s">
        <v>8443</v>
      </c>
      <c r="B2951">
        <v>25277561</v>
      </c>
      <c r="C2951">
        <v>12000000</v>
      </c>
      <c r="D2951">
        <f>B2951-C2951</f>
        <v>13277561</v>
      </c>
    </row>
    <row r="2952" spans="1:4" x14ac:dyDescent="0.25">
      <c r="A2952" t="s">
        <v>8444</v>
      </c>
      <c r="C2952">
        <v>12000000</v>
      </c>
      <c r="D2952">
        <f>B2952-C2952</f>
        <v>-12000000</v>
      </c>
    </row>
    <row r="2953" spans="1:4" x14ac:dyDescent="0.25">
      <c r="A2953" t="s">
        <v>8445</v>
      </c>
      <c r="B2953">
        <v>21133087</v>
      </c>
      <c r="C2953">
        <v>12000000</v>
      </c>
      <c r="D2953">
        <f>B2953-C2953</f>
        <v>9133087</v>
      </c>
    </row>
    <row r="2954" spans="1:4" x14ac:dyDescent="0.25">
      <c r="A2954" t="s">
        <v>8446</v>
      </c>
      <c r="D2954">
        <f>B2954-C2954</f>
        <v>0</v>
      </c>
    </row>
    <row r="2955" spans="1:4" x14ac:dyDescent="0.25">
      <c r="A2955" t="s">
        <v>8447</v>
      </c>
      <c r="B2955">
        <v>37707719</v>
      </c>
      <c r="C2955">
        <v>12000000</v>
      </c>
      <c r="D2955">
        <f>B2955-C2955</f>
        <v>25707719</v>
      </c>
    </row>
    <row r="2956" spans="1:4" x14ac:dyDescent="0.25">
      <c r="A2956" t="s">
        <v>8448</v>
      </c>
      <c r="B2956">
        <v>18761993</v>
      </c>
      <c r="C2956">
        <v>9000000</v>
      </c>
      <c r="D2956">
        <f>B2956-C2956</f>
        <v>9761993</v>
      </c>
    </row>
    <row r="2957" spans="1:4" x14ac:dyDescent="0.25">
      <c r="A2957" t="s">
        <v>8449</v>
      </c>
      <c r="C2957">
        <v>12000000</v>
      </c>
      <c r="D2957">
        <f>B2957-C2957</f>
        <v>-12000000</v>
      </c>
    </row>
    <row r="2958" spans="1:4" x14ac:dyDescent="0.25">
      <c r="A2958" t="s">
        <v>8450</v>
      </c>
      <c r="B2958">
        <v>18595716</v>
      </c>
      <c r="C2958">
        <v>12000000</v>
      </c>
      <c r="D2958">
        <f>B2958-C2958</f>
        <v>6595716</v>
      </c>
    </row>
    <row r="2959" spans="1:4" x14ac:dyDescent="0.25">
      <c r="A2959" t="s">
        <v>8451</v>
      </c>
      <c r="B2959">
        <v>31990064</v>
      </c>
      <c r="C2959">
        <v>12000000</v>
      </c>
      <c r="D2959">
        <f>B2959-C2959</f>
        <v>19990064</v>
      </c>
    </row>
    <row r="2960" spans="1:4" x14ac:dyDescent="0.25">
      <c r="A2960" t="s">
        <v>8452</v>
      </c>
      <c r="B2960">
        <v>17321573</v>
      </c>
      <c r="D2960">
        <f>B2960-C2960</f>
        <v>17321573</v>
      </c>
    </row>
    <row r="2961" spans="1:4" x14ac:dyDescent="0.25">
      <c r="A2961" t="s">
        <v>8453</v>
      </c>
      <c r="B2961">
        <v>17613460</v>
      </c>
      <c r="C2961">
        <v>12000000</v>
      </c>
      <c r="D2961">
        <f>B2961-C2961</f>
        <v>5613460</v>
      </c>
    </row>
    <row r="2962" spans="1:4" x14ac:dyDescent="0.25">
      <c r="A2962" t="s">
        <v>8454</v>
      </c>
      <c r="B2962">
        <v>21088568</v>
      </c>
      <c r="C2962">
        <v>13000000</v>
      </c>
      <c r="D2962">
        <f>B2962-C2962</f>
        <v>8088568</v>
      </c>
    </row>
    <row r="2963" spans="1:4" x14ac:dyDescent="0.25">
      <c r="A2963" t="s">
        <v>8455</v>
      </c>
      <c r="B2963">
        <v>17292381</v>
      </c>
      <c r="C2963">
        <v>12000000</v>
      </c>
      <c r="D2963">
        <f>B2963-C2963</f>
        <v>5292381</v>
      </c>
    </row>
    <row r="2964" spans="1:4" x14ac:dyDescent="0.25">
      <c r="A2964" t="s">
        <v>8456</v>
      </c>
      <c r="B2964">
        <v>16300302</v>
      </c>
      <c r="C2964">
        <v>12000000</v>
      </c>
      <c r="D2964">
        <f>B2964-C2964</f>
        <v>4300302</v>
      </c>
    </row>
    <row r="2965" spans="1:4" x14ac:dyDescent="0.25">
      <c r="A2965" t="s">
        <v>8457</v>
      </c>
      <c r="B2965">
        <v>27829874</v>
      </c>
      <c r="C2965">
        <v>12000000</v>
      </c>
      <c r="D2965">
        <f>B2965-C2965</f>
        <v>15829874</v>
      </c>
    </row>
    <row r="2966" spans="1:4" x14ac:dyDescent="0.25">
      <c r="A2966" t="s">
        <v>8458</v>
      </c>
      <c r="B2966">
        <v>13960203</v>
      </c>
      <c r="D2966">
        <f>B2966-C2966</f>
        <v>13960203</v>
      </c>
    </row>
    <row r="2967" spans="1:4" x14ac:dyDescent="0.25">
      <c r="A2967" t="s">
        <v>8459</v>
      </c>
      <c r="B2967">
        <v>12902790</v>
      </c>
      <c r="C2967">
        <v>12000000</v>
      </c>
      <c r="D2967">
        <f>B2967-C2967</f>
        <v>902790</v>
      </c>
    </row>
    <row r="2968" spans="1:4" x14ac:dyDescent="0.25">
      <c r="A2968" t="s">
        <v>8460</v>
      </c>
      <c r="B2968">
        <v>21520719</v>
      </c>
      <c r="D2968">
        <f>B2968-C2968</f>
        <v>21520719</v>
      </c>
    </row>
    <row r="2969" spans="1:4" x14ac:dyDescent="0.25">
      <c r="A2969" t="s">
        <v>8461</v>
      </c>
      <c r="B2969">
        <v>12796277</v>
      </c>
      <c r="D2969">
        <f>B2969-C2969</f>
        <v>12796277</v>
      </c>
    </row>
    <row r="2970" spans="1:4" x14ac:dyDescent="0.25">
      <c r="A2970" t="s">
        <v>8462</v>
      </c>
      <c r="C2970">
        <v>12000000</v>
      </c>
      <c r="D2970">
        <f>B2970-C2970</f>
        <v>-12000000</v>
      </c>
    </row>
    <row r="2971" spans="1:4" x14ac:dyDescent="0.25">
      <c r="A2971" t="s">
        <v>8463</v>
      </c>
      <c r="B2971">
        <v>11634362</v>
      </c>
      <c r="D2971">
        <f>B2971-C2971</f>
        <v>11634362</v>
      </c>
    </row>
    <row r="2972" spans="1:4" x14ac:dyDescent="0.25">
      <c r="A2972" t="s">
        <v>8464</v>
      </c>
      <c r="B2972">
        <v>11433134</v>
      </c>
      <c r="C2972">
        <v>14000000</v>
      </c>
      <c r="D2972">
        <f>B2972-C2972</f>
        <v>-2566866</v>
      </c>
    </row>
    <row r="2973" spans="1:4" x14ac:dyDescent="0.25">
      <c r="A2973" t="s">
        <v>5886</v>
      </c>
      <c r="B2973">
        <v>22406362</v>
      </c>
      <c r="C2973">
        <v>107000000</v>
      </c>
      <c r="D2973">
        <f>B2973-C2973</f>
        <v>-84593638</v>
      </c>
    </row>
    <row r="2974" spans="1:4" x14ac:dyDescent="0.25">
      <c r="A2974" t="s">
        <v>8465</v>
      </c>
      <c r="B2974">
        <v>10198766</v>
      </c>
      <c r="C2974">
        <v>12000000</v>
      </c>
      <c r="D2974">
        <f>B2974-C2974</f>
        <v>-1801234</v>
      </c>
    </row>
    <row r="2975" spans="1:4" x14ac:dyDescent="0.25">
      <c r="A2975" t="s">
        <v>8466</v>
      </c>
      <c r="B2975">
        <v>15294553</v>
      </c>
      <c r="C2975">
        <v>12000000</v>
      </c>
      <c r="D2975">
        <f>B2975-C2975</f>
        <v>3294553</v>
      </c>
    </row>
    <row r="2976" spans="1:4" x14ac:dyDescent="0.25">
      <c r="A2976" t="s">
        <v>8467</v>
      </c>
      <c r="B2976">
        <v>11041228</v>
      </c>
      <c r="C2976">
        <v>100000000</v>
      </c>
      <c r="D2976">
        <f>B2976-C2976</f>
        <v>-88958772</v>
      </c>
    </row>
    <row r="2977" spans="1:4" x14ac:dyDescent="0.25">
      <c r="A2977" t="s">
        <v>8468</v>
      </c>
      <c r="B2977">
        <v>7918283</v>
      </c>
      <c r="C2977">
        <v>12000000</v>
      </c>
      <c r="D2977">
        <f>B2977-C2977</f>
        <v>-4081717</v>
      </c>
    </row>
    <row r="2978" spans="1:4" x14ac:dyDescent="0.25">
      <c r="A2978" t="s">
        <v>8469</v>
      </c>
      <c r="B2978">
        <v>22331028</v>
      </c>
      <c r="C2978">
        <v>12000000</v>
      </c>
      <c r="D2978">
        <f>B2978-C2978</f>
        <v>10331028</v>
      </c>
    </row>
    <row r="2979" spans="1:4" x14ac:dyDescent="0.25">
      <c r="A2979" t="s">
        <v>8470</v>
      </c>
      <c r="B2979">
        <v>8134217</v>
      </c>
      <c r="C2979">
        <v>12000000</v>
      </c>
      <c r="D2979">
        <f>B2979-C2979</f>
        <v>-3865783</v>
      </c>
    </row>
    <row r="2980" spans="1:4" x14ac:dyDescent="0.25">
      <c r="A2980" t="s">
        <v>8471</v>
      </c>
      <c r="B2980">
        <v>6982680</v>
      </c>
      <c r="C2980">
        <v>10000000</v>
      </c>
      <c r="D2980">
        <f>B2980-C2980</f>
        <v>-3017320</v>
      </c>
    </row>
    <row r="2981" spans="1:4" x14ac:dyDescent="0.25">
      <c r="A2981" t="s">
        <v>8472</v>
      </c>
      <c r="B2981">
        <v>6739141</v>
      </c>
      <c r="C2981">
        <v>8000000</v>
      </c>
      <c r="D2981">
        <f>B2981-C2981</f>
        <v>-1260859</v>
      </c>
    </row>
    <row r="2982" spans="1:4" x14ac:dyDescent="0.25">
      <c r="A2982" t="s">
        <v>8473</v>
      </c>
      <c r="B2982">
        <v>5542025</v>
      </c>
      <c r="C2982">
        <v>12000000</v>
      </c>
      <c r="D2982">
        <f>B2982-C2982</f>
        <v>-6457975</v>
      </c>
    </row>
    <row r="2983" spans="1:4" x14ac:dyDescent="0.25">
      <c r="A2983" t="s">
        <v>8474</v>
      </c>
      <c r="B2983">
        <v>5032496</v>
      </c>
      <c r="C2983">
        <v>12000000</v>
      </c>
      <c r="D2983">
        <f>B2983-C2983</f>
        <v>-6967504</v>
      </c>
    </row>
    <row r="2984" spans="1:4" x14ac:dyDescent="0.25">
      <c r="A2984" t="s">
        <v>8475</v>
      </c>
      <c r="B2984">
        <v>6754898</v>
      </c>
      <c r="C2984">
        <v>12000000</v>
      </c>
      <c r="D2984">
        <f>B2984-C2984</f>
        <v>-5245102</v>
      </c>
    </row>
    <row r="2985" spans="1:4" x14ac:dyDescent="0.25">
      <c r="A2985" t="s">
        <v>8476</v>
      </c>
      <c r="B2985">
        <v>4922166</v>
      </c>
      <c r="C2985">
        <v>12000000</v>
      </c>
      <c r="D2985">
        <f>B2985-C2985</f>
        <v>-7077834</v>
      </c>
    </row>
    <row r="2986" spans="1:4" x14ac:dyDescent="0.25">
      <c r="A2986" t="s">
        <v>8477</v>
      </c>
      <c r="B2986">
        <v>4903000</v>
      </c>
      <c r="C2986">
        <v>12000000</v>
      </c>
      <c r="D2986">
        <f>B2986-C2986</f>
        <v>-7097000</v>
      </c>
    </row>
    <row r="2987" spans="1:4" x14ac:dyDescent="0.25">
      <c r="A2987" t="s">
        <v>8478</v>
      </c>
      <c r="B2987">
        <v>4717455</v>
      </c>
      <c r="C2987">
        <v>12000000</v>
      </c>
      <c r="D2987">
        <f>B2987-C2987</f>
        <v>-7282545</v>
      </c>
    </row>
    <row r="2988" spans="1:4" x14ac:dyDescent="0.25">
      <c r="A2988" t="s">
        <v>8479</v>
      </c>
      <c r="B2988">
        <v>3148482</v>
      </c>
      <c r="C2988">
        <v>12000000</v>
      </c>
      <c r="D2988">
        <f>B2988-C2988</f>
        <v>-8851518</v>
      </c>
    </row>
    <row r="2989" spans="1:4" x14ac:dyDescent="0.25">
      <c r="A2989" t="s">
        <v>8480</v>
      </c>
      <c r="B2989">
        <v>2326407</v>
      </c>
      <c r="C2989">
        <v>12000000</v>
      </c>
      <c r="D2989">
        <f>B2989-C2989</f>
        <v>-9673593</v>
      </c>
    </row>
    <row r="2990" spans="1:4" x14ac:dyDescent="0.25">
      <c r="A2990" t="s">
        <v>6535</v>
      </c>
      <c r="B2990">
        <v>2201412</v>
      </c>
      <c r="C2990">
        <v>12215500000</v>
      </c>
      <c r="D2990">
        <f>B2990-C2990</f>
        <v>-12213298588</v>
      </c>
    </row>
    <row r="2991" spans="1:4" x14ac:dyDescent="0.25">
      <c r="A2991" t="s">
        <v>8481</v>
      </c>
      <c r="C2991">
        <v>12000000</v>
      </c>
      <c r="D2991">
        <f>B2991-C2991</f>
        <v>-12000000</v>
      </c>
    </row>
    <row r="2992" spans="1:4" x14ac:dyDescent="0.25">
      <c r="A2992" t="s">
        <v>8482</v>
      </c>
      <c r="B2992">
        <v>2060953</v>
      </c>
      <c r="C2992">
        <v>12000000</v>
      </c>
      <c r="D2992">
        <f>B2992-C2992</f>
        <v>-9939047</v>
      </c>
    </row>
    <row r="2993" spans="1:4" x14ac:dyDescent="0.25">
      <c r="A2993" t="s">
        <v>8483</v>
      </c>
      <c r="B2993">
        <v>3950294</v>
      </c>
      <c r="C2993">
        <v>12000000</v>
      </c>
      <c r="D2993">
        <f>B2993-C2993</f>
        <v>-8049706</v>
      </c>
    </row>
    <row r="2994" spans="1:4" x14ac:dyDescent="0.25">
      <c r="A2994" t="s">
        <v>8484</v>
      </c>
      <c r="B2994">
        <v>2835886</v>
      </c>
      <c r="C2994">
        <v>9200000</v>
      </c>
      <c r="D2994">
        <f>B2994-C2994</f>
        <v>-6364114</v>
      </c>
    </row>
    <row r="2995" spans="1:4" x14ac:dyDescent="0.25">
      <c r="A2995" t="s">
        <v>8485</v>
      </c>
      <c r="B2995">
        <v>1779284</v>
      </c>
      <c r="C2995">
        <v>12000000</v>
      </c>
      <c r="D2995">
        <f>B2995-C2995</f>
        <v>-10220716</v>
      </c>
    </row>
    <row r="2996" spans="1:4" x14ac:dyDescent="0.25">
      <c r="A2996" t="s">
        <v>8486</v>
      </c>
      <c r="B2996">
        <v>1702277</v>
      </c>
      <c r="C2996">
        <v>12000000</v>
      </c>
      <c r="D2996">
        <f>B2996-C2996</f>
        <v>-10297723</v>
      </c>
    </row>
    <row r="2997" spans="1:4" x14ac:dyDescent="0.25">
      <c r="A2997" t="s">
        <v>8487</v>
      </c>
      <c r="B2997">
        <v>261481</v>
      </c>
      <c r="C2997">
        <v>12000000</v>
      </c>
      <c r="D2997">
        <f>B2997-C2997</f>
        <v>-11738519</v>
      </c>
    </row>
    <row r="2998" spans="1:4" x14ac:dyDescent="0.25">
      <c r="A2998" t="s">
        <v>8488</v>
      </c>
      <c r="B2998">
        <v>1506998</v>
      </c>
      <c r="C2998">
        <v>12000000</v>
      </c>
      <c r="D2998">
        <f>B2998-C2998</f>
        <v>-10493002</v>
      </c>
    </row>
    <row r="2999" spans="1:4" x14ac:dyDescent="0.25">
      <c r="A2999" t="s">
        <v>8489</v>
      </c>
      <c r="B2999">
        <v>860002</v>
      </c>
      <c r="C2999">
        <v>12000000</v>
      </c>
      <c r="D2999">
        <f>B2999-C2999</f>
        <v>-11139998</v>
      </c>
    </row>
    <row r="3000" spans="1:4" x14ac:dyDescent="0.25">
      <c r="A3000" t="s">
        <v>8490</v>
      </c>
      <c r="B3000">
        <v>548934</v>
      </c>
      <c r="C3000">
        <v>12000000</v>
      </c>
      <c r="D3000">
        <f>B3000-C3000</f>
        <v>-11451066</v>
      </c>
    </row>
    <row r="3001" spans="1:4" x14ac:dyDescent="0.25">
      <c r="A3001" t="s">
        <v>8491</v>
      </c>
      <c r="B3001">
        <v>447750</v>
      </c>
      <c r="C3001">
        <v>10000000</v>
      </c>
      <c r="D3001">
        <f>B3001-C3001</f>
        <v>-9552250</v>
      </c>
    </row>
    <row r="3002" spans="1:4" x14ac:dyDescent="0.25">
      <c r="A3002" t="s">
        <v>8492</v>
      </c>
      <c r="B3002">
        <v>333976</v>
      </c>
      <c r="C3002">
        <v>12000000</v>
      </c>
      <c r="D3002">
        <f>B3002-C3002</f>
        <v>-11666024</v>
      </c>
    </row>
    <row r="3003" spans="1:4" x14ac:dyDescent="0.25">
      <c r="A3003" t="s">
        <v>8493</v>
      </c>
      <c r="B3003">
        <v>141853</v>
      </c>
      <c r="C3003">
        <v>12000000</v>
      </c>
      <c r="D3003">
        <f>B3003-C3003</f>
        <v>-11858147</v>
      </c>
    </row>
    <row r="3004" spans="1:4" x14ac:dyDescent="0.25">
      <c r="A3004" t="s">
        <v>8494</v>
      </c>
      <c r="B3004">
        <v>303439</v>
      </c>
      <c r="C3004">
        <v>8000000</v>
      </c>
      <c r="D3004">
        <f>B3004-C3004</f>
        <v>-7696561</v>
      </c>
    </row>
    <row r="3005" spans="1:4" x14ac:dyDescent="0.25">
      <c r="A3005" t="s">
        <v>8495</v>
      </c>
      <c r="B3005">
        <v>793352</v>
      </c>
      <c r="D3005">
        <f>B3005-C3005</f>
        <v>793352</v>
      </c>
    </row>
    <row r="3006" spans="1:4" x14ac:dyDescent="0.25">
      <c r="A3006" t="s">
        <v>8496</v>
      </c>
      <c r="B3006">
        <v>214202</v>
      </c>
      <c r="C3006">
        <v>12000000</v>
      </c>
      <c r="D3006">
        <f>B3006-C3006</f>
        <v>-11785798</v>
      </c>
    </row>
    <row r="3007" spans="1:4" x14ac:dyDescent="0.25">
      <c r="A3007" t="s">
        <v>8497</v>
      </c>
      <c r="B3007">
        <v>195888</v>
      </c>
      <c r="C3007">
        <v>2500000000</v>
      </c>
      <c r="D3007">
        <f>B3007-C3007</f>
        <v>-2499804112</v>
      </c>
    </row>
    <row r="3008" spans="1:4" x14ac:dyDescent="0.25">
      <c r="A3008" t="s">
        <v>8498</v>
      </c>
      <c r="B3008">
        <v>175370</v>
      </c>
      <c r="C3008">
        <v>12000000</v>
      </c>
      <c r="D3008">
        <f>B3008-C3008</f>
        <v>-11824630</v>
      </c>
    </row>
    <row r="3009" spans="1:4" x14ac:dyDescent="0.25">
      <c r="A3009" t="s">
        <v>8499</v>
      </c>
      <c r="B3009">
        <v>190666</v>
      </c>
      <c r="D3009">
        <f>B3009-C3009</f>
        <v>190666</v>
      </c>
    </row>
    <row r="3010" spans="1:4" x14ac:dyDescent="0.25">
      <c r="A3010" t="s">
        <v>8500</v>
      </c>
      <c r="C3010">
        <v>7500000</v>
      </c>
      <c r="D3010">
        <f>B3010-C3010</f>
        <v>-7500000</v>
      </c>
    </row>
    <row r="3011" spans="1:4" x14ac:dyDescent="0.25">
      <c r="A3011" t="s">
        <v>8501</v>
      </c>
      <c r="B3011">
        <v>119922</v>
      </c>
      <c r="C3011">
        <v>12000000</v>
      </c>
      <c r="D3011">
        <f>B3011-C3011</f>
        <v>-11880078</v>
      </c>
    </row>
    <row r="3012" spans="1:4" x14ac:dyDescent="0.25">
      <c r="A3012" t="s">
        <v>5728</v>
      </c>
      <c r="B3012">
        <v>177343675</v>
      </c>
      <c r="C3012">
        <v>135000000</v>
      </c>
      <c r="D3012">
        <f>B3012-C3012</f>
        <v>42343675</v>
      </c>
    </row>
    <row r="3013" spans="1:4" x14ac:dyDescent="0.25">
      <c r="A3013" t="s">
        <v>8502</v>
      </c>
      <c r="D3013">
        <f>B3013-C3013</f>
        <v>0</v>
      </c>
    </row>
    <row r="3014" spans="1:4" x14ac:dyDescent="0.25">
      <c r="A3014" t="s">
        <v>8503</v>
      </c>
      <c r="C3014">
        <v>12000000</v>
      </c>
      <c r="D3014">
        <f>B3014-C3014</f>
        <v>-12000000</v>
      </c>
    </row>
    <row r="3015" spans="1:4" x14ac:dyDescent="0.25">
      <c r="A3015" t="s">
        <v>8504</v>
      </c>
      <c r="B3015">
        <v>17149</v>
      </c>
      <c r="C3015">
        <v>20000000</v>
      </c>
      <c r="D3015">
        <f>B3015-C3015</f>
        <v>-19982851</v>
      </c>
    </row>
    <row r="3016" spans="1:4" x14ac:dyDescent="0.25">
      <c r="A3016" t="s">
        <v>8505</v>
      </c>
      <c r="C3016">
        <v>12000000</v>
      </c>
      <c r="D3016">
        <f>B3016-C3016</f>
        <v>-12000000</v>
      </c>
    </row>
    <row r="3017" spans="1:4" x14ac:dyDescent="0.25">
      <c r="A3017" t="s">
        <v>8506</v>
      </c>
      <c r="B3017">
        <v>14616</v>
      </c>
      <c r="C3017">
        <v>12000000</v>
      </c>
      <c r="D3017">
        <f>B3017-C3017</f>
        <v>-11985384</v>
      </c>
    </row>
    <row r="3018" spans="1:4" x14ac:dyDescent="0.25">
      <c r="A3018" t="s">
        <v>8507</v>
      </c>
      <c r="B3018">
        <v>91443253</v>
      </c>
      <c r="C3018">
        <v>12000000</v>
      </c>
      <c r="D3018">
        <f>B3018-C3018</f>
        <v>79443253</v>
      </c>
    </row>
    <row r="3019" spans="1:4" x14ac:dyDescent="0.25">
      <c r="A3019" t="s">
        <v>8508</v>
      </c>
      <c r="B3019">
        <v>30093107</v>
      </c>
      <c r="C3019">
        <v>6000000</v>
      </c>
      <c r="D3019">
        <f>B3019-C3019</f>
        <v>24093107</v>
      </c>
    </row>
    <row r="3020" spans="1:4" x14ac:dyDescent="0.25">
      <c r="A3020" t="s">
        <v>8509</v>
      </c>
      <c r="C3020">
        <v>12000000</v>
      </c>
      <c r="D3020">
        <f>B3020-C3020</f>
        <v>-12000000</v>
      </c>
    </row>
    <row r="3021" spans="1:4" x14ac:dyDescent="0.25">
      <c r="A3021" t="s">
        <v>8510</v>
      </c>
      <c r="B3021">
        <v>57469179</v>
      </c>
      <c r="C3021">
        <v>11500000</v>
      </c>
      <c r="D3021">
        <f>B3021-C3021</f>
        <v>45969179</v>
      </c>
    </row>
    <row r="3022" spans="1:4" x14ac:dyDescent="0.25">
      <c r="A3022" t="s">
        <v>8511</v>
      </c>
      <c r="B3022">
        <v>48856</v>
      </c>
      <c r="C3022">
        <v>11900000</v>
      </c>
      <c r="D3022">
        <f>B3022-C3022</f>
        <v>-11851144</v>
      </c>
    </row>
    <row r="3023" spans="1:4" x14ac:dyDescent="0.25">
      <c r="A3023" t="s">
        <v>8512</v>
      </c>
      <c r="C3023">
        <v>11500000</v>
      </c>
      <c r="D3023">
        <f>B3023-C3023</f>
        <v>-11500000</v>
      </c>
    </row>
    <row r="3024" spans="1:4" x14ac:dyDescent="0.25">
      <c r="A3024" t="s">
        <v>8513</v>
      </c>
      <c r="C3024">
        <v>12000000</v>
      </c>
      <c r="D3024">
        <f>B3024-C3024</f>
        <v>-12000000</v>
      </c>
    </row>
    <row r="3025" spans="1:4" x14ac:dyDescent="0.25">
      <c r="A3025" t="s">
        <v>8514</v>
      </c>
      <c r="B3025">
        <v>148170000</v>
      </c>
      <c r="C3025">
        <v>11000000</v>
      </c>
      <c r="D3025">
        <f>B3025-C3025</f>
        <v>137170000</v>
      </c>
    </row>
    <row r="3026" spans="1:4" x14ac:dyDescent="0.25">
      <c r="A3026" t="s">
        <v>8515</v>
      </c>
      <c r="B3026">
        <v>460935665</v>
      </c>
      <c r="C3026">
        <v>11000000</v>
      </c>
      <c r="D3026">
        <f>B3026-C3026</f>
        <v>449935665</v>
      </c>
    </row>
    <row r="3027" spans="1:4" x14ac:dyDescent="0.25">
      <c r="A3027" t="s">
        <v>8516</v>
      </c>
      <c r="B3027">
        <v>35537564</v>
      </c>
      <c r="C3027">
        <v>11500000</v>
      </c>
      <c r="D3027">
        <f>B3027-C3027</f>
        <v>24037564</v>
      </c>
    </row>
    <row r="3028" spans="1:4" x14ac:dyDescent="0.25">
      <c r="A3028" t="s">
        <v>8517</v>
      </c>
      <c r="B3028">
        <v>111722000</v>
      </c>
      <c r="C3028">
        <v>11000000</v>
      </c>
      <c r="D3028">
        <f>B3028-C3028</f>
        <v>100722000</v>
      </c>
    </row>
    <row r="3029" spans="1:4" x14ac:dyDescent="0.25">
      <c r="A3029" t="s">
        <v>8518</v>
      </c>
      <c r="B3029">
        <v>10230</v>
      </c>
      <c r="D3029">
        <f>B3029-C3029</f>
        <v>10230</v>
      </c>
    </row>
    <row r="3030" spans="1:4" x14ac:dyDescent="0.25">
      <c r="A3030" t="s">
        <v>8519</v>
      </c>
      <c r="B3030">
        <v>90556401</v>
      </c>
      <c r="C3030">
        <v>11000000</v>
      </c>
      <c r="D3030">
        <f>B3030-C3030</f>
        <v>79556401</v>
      </c>
    </row>
    <row r="3031" spans="1:4" x14ac:dyDescent="0.25">
      <c r="A3031" t="s">
        <v>8520</v>
      </c>
      <c r="B3031">
        <v>93571803</v>
      </c>
      <c r="C3031">
        <v>25000000</v>
      </c>
      <c r="D3031">
        <f>B3031-C3031</f>
        <v>68571803</v>
      </c>
    </row>
    <row r="3032" spans="1:4" x14ac:dyDescent="0.25">
      <c r="A3032" t="s">
        <v>8521</v>
      </c>
      <c r="B3032">
        <v>72755517</v>
      </c>
      <c r="D3032">
        <f>B3032-C3032</f>
        <v>72755517</v>
      </c>
    </row>
    <row r="3033" spans="1:4" x14ac:dyDescent="0.25">
      <c r="A3033" t="s">
        <v>8522</v>
      </c>
      <c r="B3033">
        <v>52929168</v>
      </c>
      <c r="C3033">
        <v>11000000</v>
      </c>
      <c r="D3033">
        <f>B3033-C3033</f>
        <v>41929168</v>
      </c>
    </row>
    <row r="3034" spans="1:4" x14ac:dyDescent="0.25">
      <c r="A3034" t="s">
        <v>8523</v>
      </c>
      <c r="B3034">
        <v>50461335</v>
      </c>
      <c r="C3034">
        <v>11000000</v>
      </c>
      <c r="D3034">
        <f>B3034-C3034</f>
        <v>39461335</v>
      </c>
    </row>
    <row r="3035" spans="1:4" x14ac:dyDescent="0.25">
      <c r="A3035" t="s">
        <v>8524</v>
      </c>
      <c r="C3035">
        <v>12000000</v>
      </c>
      <c r="D3035">
        <f>B3035-C3035</f>
        <v>-12000000</v>
      </c>
    </row>
    <row r="3036" spans="1:4" x14ac:dyDescent="0.25">
      <c r="A3036" t="s">
        <v>8525</v>
      </c>
      <c r="B3036">
        <v>49797148</v>
      </c>
      <c r="C3036">
        <v>11000000</v>
      </c>
      <c r="D3036">
        <f>B3036-C3036</f>
        <v>38797148</v>
      </c>
    </row>
    <row r="3037" spans="1:4" x14ac:dyDescent="0.25">
      <c r="A3037" t="s">
        <v>8526</v>
      </c>
      <c r="C3037">
        <v>13500000</v>
      </c>
      <c r="D3037">
        <f>B3037-C3037</f>
        <v>-13500000</v>
      </c>
    </row>
    <row r="3038" spans="1:4" x14ac:dyDescent="0.25">
      <c r="A3038" t="s">
        <v>8527</v>
      </c>
      <c r="B3038">
        <v>46563158</v>
      </c>
      <c r="C3038">
        <v>13000000</v>
      </c>
      <c r="D3038">
        <f>B3038-C3038</f>
        <v>33563158</v>
      </c>
    </row>
    <row r="3039" spans="1:4" x14ac:dyDescent="0.25">
      <c r="A3039" t="s">
        <v>8528</v>
      </c>
      <c r="B3039">
        <v>41227069</v>
      </c>
      <c r="C3039">
        <v>11000000</v>
      </c>
      <c r="D3039">
        <f>B3039-C3039</f>
        <v>30227069</v>
      </c>
    </row>
    <row r="3040" spans="1:4" x14ac:dyDescent="0.25">
      <c r="A3040" t="s">
        <v>8529</v>
      </c>
      <c r="B3040">
        <v>39025000</v>
      </c>
      <c r="C3040">
        <v>11000000</v>
      </c>
      <c r="D3040">
        <f>B3040-C3040</f>
        <v>28025000</v>
      </c>
    </row>
    <row r="3041" spans="1:4" x14ac:dyDescent="0.25">
      <c r="A3041" t="s">
        <v>8530</v>
      </c>
      <c r="B3041">
        <v>38201895</v>
      </c>
      <c r="C3041">
        <v>10500000</v>
      </c>
      <c r="D3041">
        <f>B3041-C3041</f>
        <v>27701895</v>
      </c>
    </row>
    <row r="3042" spans="1:4" x14ac:dyDescent="0.25">
      <c r="A3042" t="s">
        <v>8531</v>
      </c>
      <c r="B3042">
        <v>27669413</v>
      </c>
      <c r="C3042">
        <v>11000000</v>
      </c>
      <c r="D3042">
        <f>B3042-C3042</f>
        <v>16669413</v>
      </c>
    </row>
    <row r="3043" spans="1:4" x14ac:dyDescent="0.25">
      <c r="A3043" t="s">
        <v>8532</v>
      </c>
      <c r="C3043">
        <v>11000000</v>
      </c>
      <c r="D3043">
        <f>B3043-C3043</f>
        <v>-11000000</v>
      </c>
    </row>
    <row r="3044" spans="1:4" x14ac:dyDescent="0.25">
      <c r="A3044" t="s">
        <v>8533</v>
      </c>
      <c r="B3044">
        <v>37766350</v>
      </c>
      <c r="C3044">
        <v>11000000</v>
      </c>
      <c r="D3044">
        <f>B3044-C3044</f>
        <v>26766350</v>
      </c>
    </row>
    <row r="3045" spans="1:4" x14ac:dyDescent="0.25">
      <c r="A3045" t="s">
        <v>8534</v>
      </c>
      <c r="B3045">
        <v>23978402</v>
      </c>
      <c r="C3045">
        <v>11000000</v>
      </c>
      <c r="D3045">
        <f>B3045-C3045</f>
        <v>12978402</v>
      </c>
    </row>
    <row r="3046" spans="1:4" x14ac:dyDescent="0.25">
      <c r="A3046" t="s">
        <v>8535</v>
      </c>
      <c r="B3046">
        <v>21370057</v>
      </c>
      <c r="C3046">
        <v>12000000</v>
      </c>
      <c r="D3046">
        <f>B3046-C3046</f>
        <v>9370057</v>
      </c>
    </row>
    <row r="3047" spans="1:4" x14ac:dyDescent="0.25">
      <c r="A3047" t="s">
        <v>8536</v>
      </c>
      <c r="C3047">
        <v>11000000</v>
      </c>
      <c r="D3047">
        <f>B3047-C3047</f>
        <v>-11000000</v>
      </c>
    </row>
    <row r="3048" spans="1:4" x14ac:dyDescent="0.25">
      <c r="A3048" t="s">
        <v>8537</v>
      </c>
      <c r="B3048">
        <v>4884663</v>
      </c>
      <c r="C3048">
        <v>12000000</v>
      </c>
      <c r="D3048">
        <f>B3048-C3048</f>
        <v>-7115337</v>
      </c>
    </row>
    <row r="3049" spans="1:4" x14ac:dyDescent="0.25">
      <c r="A3049" t="s">
        <v>8538</v>
      </c>
      <c r="B3049">
        <v>38317535</v>
      </c>
      <c r="C3049">
        <v>11000000</v>
      </c>
      <c r="D3049">
        <f>B3049-C3049</f>
        <v>27317535</v>
      </c>
    </row>
    <row r="3050" spans="1:4" x14ac:dyDescent="0.25">
      <c r="A3050" t="s">
        <v>8539</v>
      </c>
      <c r="C3050">
        <v>11000000</v>
      </c>
      <c r="D3050">
        <f>B3050-C3050</f>
        <v>-11000000</v>
      </c>
    </row>
    <row r="3051" spans="1:4" x14ac:dyDescent="0.25">
      <c r="A3051" t="s">
        <v>8540</v>
      </c>
      <c r="B3051">
        <v>13903262</v>
      </c>
      <c r="C3051">
        <v>11000000</v>
      </c>
      <c r="D3051">
        <f>B3051-C3051</f>
        <v>2903262</v>
      </c>
    </row>
    <row r="3052" spans="1:4" x14ac:dyDescent="0.25">
      <c r="A3052" t="s">
        <v>8541</v>
      </c>
      <c r="B3052">
        <v>13592872</v>
      </c>
      <c r="C3052">
        <v>11000000</v>
      </c>
      <c r="D3052">
        <f>B3052-C3052</f>
        <v>2592872</v>
      </c>
    </row>
    <row r="3053" spans="1:4" x14ac:dyDescent="0.25">
      <c r="A3053" t="s">
        <v>8542</v>
      </c>
      <c r="B3053">
        <v>18381787</v>
      </c>
      <c r="C3053">
        <v>11000000</v>
      </c>
      <c r="D3053">
        <f>B3053-C3053</f>
        <v>7381787</v>
      </c>
    </row>
    <row r="3054" spans="1:4" x14ac:dyDescent="0.25">
      <c r="A3054" t="s">
        <v>8543</v>
      </c>
      <c r="B3054">
        <v>13558739</v>
      </c>
      <c r="C3054">
        <v>11000000</v>
      </c>
      <c r="D3054">
        <f>B3054-C3054</f>
        <v>2558739</v>
      </c>
    </row>
    <row r="3055" spans="1:4" x14ac:dyDescent="0.25">
      <c r="A3055" t="s">
        <v>8544</v>
      </c>
      <c r="B3055">
        <v>13103828</v>
      </c>
      <c r="C3055">
        <v>11000000</v>
      </c>
      <c r="D3055">
        <f>B3055-C3055</f>
        <v>2103828</v>
      </c>
    </row>
    <row r="3056" spans="1:4" x14ac:dyDescent="0.25">
      <c r="A3056" t="s">
        <v>8545</v>
      </c>
      <c r="B3056">
        <v>33305037</v>
      </c>
      <c r="C3056">
        <v>11000000</v>
      </c>
      <c r="D3056">
        <f>B3056-C3056</f>
        <v>22305037</v>
      </c>
    </row>
    <row r="3057" spans="1:4" x14ac:dyDescent="0.25">
      <c r="A3057" t="s">
        <v>8546</v>
      </c>
      <c r="B3057">
        <v>10214647</v>
      </c>
      <c r="C3057">
        <v>11000000</v>
      </c>
      <c r="D3057">
        <f>B3057-C3057</f>
        <v>-785353</v>
      </c>
    </row>
    <row r="3058" spans="1:4" x14ac:dyDescent="0.25">
      <c r="A3058" t="s">
        <v>8547</v>
      </c>
      <c r="B3058">
        <v>11501093</v>
      </c>
      <c r="C3058">
        <v>13000000</v>
      </c>
      <c r="D3058">
        <f>B3058-C3058</f>
        <v>-1498907</v>
      </c>
    </row>
    <row r="3059" spans="1:4" x14ac:dyDescent="0.25">
      <c r="A3059" t="s">
        <v>8548</v>
      </c>
      <c r="B3059">
        <v>4814244</v>
      </c>
      <c r="C3059">
        <v>11000000</v>
      </c>
      <c r="D3059">
        <f>B3059-C3059</f>
        <v>-6185756</v>
      </c>
    </row>
    <row r="3060" spans="1:4" x14ac:dyDescent="0.25">
      <c r="A3060" t="s">
        <v>8549</v>
      </c>
      <c r="B3060">
        <v>9170214</v>
      </c>
      <c r="C3060">
        <v>11000000</v>
      </c>
      <c r="D3060">
        <f>B3060-C3060</f>
        <v>-1829786</v>
      </c>
    </row>
    <row r="3061" spans="1:4" x14ac:dyDescent="0.25">
      <c r="A3061" t="s">
        <v>8550</v>
      </c>
      <c r="B3061">
        <v>4068087</v>
      </c>
      <c r="C3061">
        <v>17000000</v>
      </c>
      <c r="D3061">
        <f>B3061-C3061</f>
        <v>-12931913</v>
      </c>
    </row>
    <row r="3062" spans="1:4" x14ac:dyDescent="0.25">
      <c r="A3062" t="s">
        <v>8551</v>
      </c>
      <c r="B3062">
        <v>3753806</v>
      </c>
      <c r="C3062">
        <v>11000000</v>
      </c>
      <c r="D3062">
        <f>B3062-C3062</f>
        <v>-7246194</v>
      </c>
    </row>
    <row r="3063" spans="1:4" x14ac:dyDescent="0.25">
      <c r="A3063" t="s">
        <v>8552</v>
      </c>
      <c r="B3063">
        <v>3034181</v>
      </c>
      <c r="C3063">
        <v>11000000</v>
      </c>
      <c r="D3063">
        <f>B3063-C3063</f>
        <v>-7965819</v>
      </c>
    </row>
    <row r="3064" spans="1:4" x14ac:dyDescent="0.25">
      <c r="A3064" t="s">
        <v>8553</v>
      </c>
      <c r="B3064">
        <v>2832826</v>
      </c>
      <c r="C3064">
        <v>11000000</v>
      </c>
      <c r="D3064">
        <f>B3064-C3064</f>
        <v>-8167174</v>
      </c>
    </row>
    <row r="3065" spans="1:4" x14ac:dyDescent="0.25">
      <c r="A3065" t="s">
        <v>8554</v>
      </c>
      <c r="B3065">
        <v>13214255</v>
      </c>
      <c r="C3065">
        <v>11000000</v>
      </c>
      <c r="D3065">
        <f>B3065-C3065</f>
        <v>2214255</v>
      </c>
    </row>
    <row r="3066" spans="1:4" x14ac:dyDescent="0.25">
      <c r="A3066" t="s">
        <v>8555</v>
      </c>
      <c r="B3066">
        <v>16017403</v>
      </c>
      <c r="C3066">
        <v>5000000</v>
      </c>
      <c r="D3066">
        <f>B3066-C3066</f>
        <v>11017403</v>
      </c>
    </row>
    <row r="3067" spans="1:4" x14ac:dyDescent="0.25">
      <c r="A3067" t="s">
        <v>8556</v>
      </c>
      <c r="B3067">
        <v>2807854</v>
      </c>
      <c r="C3067">
        <v>11000000</v>
      </c>
      <c r="D3067">
        <f>B3067-C3067</f>
        <v>-8192146</v>
      </c>
    </row>
    <row r="3068" spans="1:4" x14ac:dyDescent="0.25">
      <c r="A3068" t="s">
        <v>8557</v>
      </c>
      <c r="C3068">
        <v>11000000</v>
      </c>
      <c r="D3068">
        <f>B3068-C3068</f>
        <v>-11000000</v>
      </c>
    </row>
    <row r="3069" spans="1:4" x14ac:dyDescent="0.25">
      <c r="A3069" t="s">
        <v>8558</v>
      </c>
      <c r="B3069">
        <v>540085</v>
      </c>
      <c r="D3069">
        <f>B3069-C3069</f>
        <v>540085</v>
      </c>
    </row>
    <row r="3070" spans="1:4" x14ac:dyDescent="0.25">
      <c r="A3070" t="s">
        <v>8559</v>
      </c>
      <c r="B3070">
        <v>352786</v>
      </c>
      <c r="C3070">
        <v>11000000</v>
      </c>
      <c r="D3070">
        <f>B3070-C3070</f>
        <v>-10647214</v>
      </c>
    </row>
    <row r="3071" spans="1:4" x14ac:dyDescent="0.25">
      <c r="A3071" t="s">
        <v>6967</v>
      </c>
      <c r="B3071">
        <v>76600000</v>
      </c>
      <c r="C3071">
        <v>10700000</v>
      </c>
      <c r="D3071">
        <f>B3071-C3071</f>
        <v>65900000</v>
      </c>
    </row>
    <row r="3072" spans="1:4" x14ac:dyDescent="0.25">
      <c r="A3072" t="s">
        <v>8560</v>
      </c>
      <c r="C3072">
        <v>12000000</v>
      </c>
      <c r="D3072">
        <f>B3072-C3072</f>
        <v>-12000000</v>
      </c>
    </row>
    <row r="3073" spans="1:4" x14ac:dyDescent="0.25">
      <c r="A3073" t="s">
        <v>8561</v>
      </c>
      <c r="B3073">
        <v>56729973</v>
      </c>
      <c r="C3073">
        <v>10800000</v>
      </c>
      <c r="D3073">
        <f>B3073-C3073</f>
        <v>45929973</v>
      </c>
    </row>
    <row r="3074" spans="1:4" x14ac:dyDescent="0.25">
      <c r="A3074" t="s">
        <v>8562</v>
      </c>
      <c r="D3074">
        <f>B3074-C3074</f>
        <v>0</v>
      </c>
    </row>
    <row r="3075" spans="1:4" x14ac:dyDescent="0.25">
      <c r="A3075" t="s">
        <v>8563</v>
      </c>
      <c r="C3075">
        <v>11000000</v>
      </c>
      <c r="D3075">
        <f>B3075-C3075</f>
        <v>-11000000</v>
      </c>
    </row>
    <row r="3076" spans="1:4" x14ac:dyDescent="0.25">
      <c r="A3076" t="s">
        <v>8564</v>
      </c>
      <c r="B3076">
        <v>399879</v>
      </c>
      <c r="C3076">
        <v>15000000</v>
      </c>
      <c r="D3076">
        <f>B3076-C3076</f>
        <v>-14600121</v>
      </c>
    </row>
    <row r="3077" spans="1:4" x14ac:dyDescent="0.25">
      <c r="A3077" t="s">
        <v>8565</v>
      </c>
      <c r="B3077">
        <v>3275443</v>
      </c>
      <c r="C3077">
        <v>700000000</v>
      </c>
      <c r="D3077">
        <f>B3077-C3077</f>
        <v>-696724557</v>
      </c>
    </row>
    <row r="3078" spans="1:4" x14ac:dyDescent="0.25">
      <c r="A3078" t="s">
        <v>8566</v>
      </c>
      <c r="B3078">
        <v>18535191</v>
      </c>
      <c r="C3078">
        <v>14000000</v>
      </c>
      <c r="D3078">
        <f>B3078-C3078</f>
        <v>4535191</v>
      </c>
    </row>
    <row r="3079" spans="1:4" x14ac:dyDescent="0.25">
      <c r="A3079" t="s">
        <v>8567</v>
      </c>
      <c r="B3079">
        <v>23838</v>
      </c>
      <c r="C3079">
        <v>7000000</v>
      </c>
      <c r="D3079">
        <f>B3079-C3079</f>
        <v>-6976162</v>
      </c>
    </row>
    <row r="3080" spans="1:4" x14ac:dyDescent="0.25">
      <c r="A3080" t="s">
        <v>8568</v>
      </c>
      <c r="B3080">
        <v>22160085</v>
      </c>
      <c r="C3080">
        <v>10600000</v>
      </c>
      <c r="D3080">
        <f>B3080-C3080</f>
        <v>11560085</v>
      </c>
    </row>
    <row r="3081" spans="1:4" x14ac:dyDescent="0.25">
      <c r="A3081" t="s">
        <v>8569</v>
      </c>
      <c r="B3081">
        <v>56715371</v>
      </c>
      <c r="C3081">
        <v>12000000</v>
      </c>
      <c r="D3081">
        <f>B3081-C3081</f>
        <v>44715371</v>
      </c>
    </row>
    <row r="3082" spans="1:4" x14ac:dyDescent="0.25">
      <c r="A3082" t="s">
        <v>8570</v>
      </c>
      <c r="B3082">
        <v>434949459</v>
      </c>
      <c r="C3082">
        <v>10500000</v>
      </c>
      <c r="D3082">
        <f>B3082-C3082</f>
        <v>424449459</v>
      </c>
    </row>
    <row r="3083" spans="1:4" x14ac:dyDescent="0.25">
      <c r="A3083" t="s">
        <v>8571</v>
      </c>
      <c r="B3083">
        <v>11043445</v>
      </c>
      <c r="C3083">
        <v>10000000</v>
      </c>
      <c r="D3083">
        <f>B3083-C3083</f>
        <v>1043445</v>
      </c>
    </row>
    <row r="3084" spans="1:4" x14ac:dyDescent="0.25">
      <c r="A3084" t="s">
        <v>8572</v>
      </c>
      <c r="C3084">
        <v>12500000</v>
      </c>
      <c r="D3084">
        <f>B3084-C3084</f>
        <v>-12500000</v>
      </c>
    </row>
    <row r="3085" spans="1:4" x14ac:dyDescent="0.25">
      <c r="A3085" t="s">
        <v>8573</v>
      </c>
      <c r="B3085">
        <v>125169</v>
      </c>
      <c r="C3085">
        <v>10500000</v>
      </c>
      <c r="D3085">
        <f>B3085-C3085</f>
        <v>-10374831</v>
      </c>
    </row>
    <row r="3086" spans="1:4" x14ac:dyDescent="0.25">
      <c r="A3086" t="s">
        <v>8574</v>
      </c>
      <c r="D3086">
        <f>B3086-C3086</f>
        <v>0</v>
      </c>
    </row>
    <row r="3087" spans="1:4" x14ac:dyDescent="0.25">
      <c r="A3087" t="s">
        <v>8575</v>
      </c>
      <c r="B3087">
        <v>1165104</v>
      </c>
      <c r="D3087">
        <f>B3087-C3087</f>
        <v>1165104</v>
      </c>
    </row>
    <row r="3088" spans="1:4" x14ac:dyDescent="0.25">
      <c r="A3088" t="s">
        <v>8576</v>
      </c>
      <c r="B3088">
        <v>1066555</v>
      </c>
      <c r="C3088">
        <v>11000000</v>
      </c>
      <c r="D3088">
        <f>B3088-C3088</f>
        <v>-9933445</v>
      </c>
    </row>
    <row r="3089" spans="1:4" x14ac:dyDescent="0.25">
      <c r="A3089" t="s">
        <v>8577</v>
      </c>
      <c r="B3089">
        <v>5669081</v>
      </c>
      <c r="C3089">
        <v>10818775</v>
      </c>
      <c r="D3089">
        <f>B3089-C3089</f>
        <v>-5149694</v>
      </c>
    </row>
    <row r="3090" spans="1:4" x14ac:dyDescent="0.25">
      <c r="A3090" t="s">
        <v>8578</v>
      </c>
      <c r="C3090">
        <v>11000000</v>
      </c>
      <c r="D3090">
        <f>B3090-C3090</f>
        <v>-11000000</v>
      </c>
    </row>
    <row r="3091" spans="1:4" x14ac:dyDescent="0.25">
      <c r="A3091" t="s">
        <v>8579</v>
      </c>
      <c r="B3091">
        <v>138339411</v>
      </c>
      <c r="C3091">
        <v>10000000</v>
      </c>
      <c r="D3091">
        <f>B3091-C3091</f>
        <v>128339411</v>
      </c>
    </row>
    <row r="3092" spans="1:4" x14ac:dyDescent="0.25">
      <c r="A3092" t="s">
        <v>8580</v>
      </c>
      <c r="C3092">
        <v>11000000</v>
      </c>
      <c r="D3092">
        <f>B3092-C3092</f>
        <v>-11000000</v>
      </c>
    </row>
    <row r="3093" spans="1:4" x14ac:dyDescent="0.25">
      <c r="A3093" t="s">
        <v>8581</v>
      </c>
      <c r="B3093">
        <v>80150343</v>
      </c>
      <c r="C3093">
        <v>10000000</v>
      </c>
      <c r="D3093">
        <f>B3093-C3093</f>
        <v>70150343</v>
      </c>
    </row>
    <row r="3094" spans="1:4" x14ac:dyDescent="0.25">
      <c r="A3094" t="s">
        <v>8582</v>
      </c>
      <c r="B3094">
        <v>85300000</v>
      </c>
      <c r="C3094">
        <v>10000000</v>
      </c>
      <c r="D3094">
        <f>B3094-C3094</f>
        <v>75300000</v>
      </c>
    </row>
    <row r="3095" spans="1:4" x14ac:dyDescent="0.25">
      <c r="A3095" t="s">
        <v>8583</v>
      </c>
      <c r="B3095">
        <v>68353550</v>
      </c>
      <c r="C3095">
        <v>10000000</v>
      </c>
      <c r="D3095">
        <f>B3095-C3095</f>
        <v>58353550</v>
      </c>
    </row>
    <row r="3096" spans="1:4" x14ac:dyDescent="0.25">
      <c r="A3096" t="s">
        <v>8584</v>
      </c>
      <c r="B3096">
        <v>78845130</v>
      </c>
      <c r="C3096">
        <v>10000000</v>
      </c>
      <c r="D3096">
        <f>B3096-C3096</f>
        <v>68845130</v>
      </c>
    </row>
    <row r="3097" spans="1:4" x14ac:dyDescent="0.25">
      <c r="A3097" t="s">
        <v>8585</v>
      </c>
      <c r="B3097">
        <v>63319509</v>
      </c>
      <c r="C3097">
        <v>10000000</v>
      </c>
      <c r="D3097">
        <f>B3097-C3097</f>
        <v>53319509</v>
      </c>
    </row>
    <row r="3098" spans="1:4" x14ac:dyDescent="0.25">
      <c r="A3098" t="s">
        <v>6886</v>
      </c>
      <c r="B3098">
        <v>47536959</v>
      </c>
      <c r="C3098">
        <v>10000000</v>
      </c>
      <c r="D3098">
        <f>B3098-C3098</f>
        <v>37536959</v>
      </c>
    </row>
    <row r="3099" spans="1:4" x14ac:dyDescent="0.25">
      <c r="A3099" t="s">
        <v>8586</v>
      </c>
      <c r="B3099">
        <v>63270259</v>
      </c>
      <c r="C3099">
        <v>10000000</v>
      </c>
      <c r="D3099">
        <f>B3099-C3099</f>
        <v>53270259</v>
      </c>
    </row>
    <row r="3100" spans="1:4" x14ac:dyDescent="0.25">
      <c r="A3100" t="s">
        <v>8587</v>
      </c>
      <c r="B3100">
        <v>55865715</v>
      </c>
      <c r="C3100">
        <v>10000000</v>
      </c>
      <c r="D3100">
        <f>B3100-C3100</f>
        <v>45865715</v>
      </c>
    </row>
    <row r="3101" spans="1:4" x14ac:dyDescent="0.25">
      <c r="A3101" t="s">
        <v>8588</v>
      </c>
      <c r="B3101">
        <v>63231524</v>
      </c>
      <c r="C3101">
        <v>6000000</v>
      </c>
      <c r="D3101">
        <f>B3101-C3101</f>
        <v>57231524</v>
      </c>
    </row>
    <row r="3102" spans="1:4" x14ac:dyDescent="0.25">
      <c r="A3102" t="s">
        <v>8589</v>
      </c>
      <c r="B3102">
        <v>52293982</v>
      </c>
      <c r="C3102">
        <v>13800000</v>
      </c>
      <c r="D3102">
        <f>B3102-C3102</f>
        <v>38493982</v>
      </c>
    </row>
    <row r="3103" spans="1:4" x14ac:dyDescent="0.25">
      <c r="A3103" t="s">
        <v>8590</v>
      </c>
      <c r="C3103">
        <v>10000000</v>
      </c>
      <c r="D3103">
        <f>B3103-C3103</f>
        <v>-10000000</v>
      </c>
    </row>
    <row r="3104" spans="1:4" x14ac:dyDescent="0.25">
      <c r="A3104" t="s">
        <v>8591</v>
      </c>
      <c r="B3104">
        <v>50752337</v>
      </c>
      <c r="C3104">
        <v>10000000</v>
      </c>
      <c r="D3104">
        <f>B3104-C3104</f>
        <v>40752337</v>
      </c>
    </row>
    <row r="3105" spans="1:4" x14ac:dyDescent="0.25">
      <c r="A3105" t="s">
        <v>8592</v>
      </c>
      <c r="B3105">
        <v>110175871</v>
      </c>
      <c r="C3105">
        <v>10000000</v>
      </c>
      <c r="D3105">
        <f>B3105-C3105</f>
        <v>100175871</v>
      </c>
    </row>
    <row r="3106" spans="1:4" x14ac:dyDescent="0.25">
      <c r="A3106" t="s">
        <v>8593</v>
      </c>
      <c r="B3106">
        <v>38624000</v>
      </c>
      <c r="C3106">
        <v>12000000</v>
      </c>
      <c r="D3106">
        <f>B3106-C3106</f>
        <v>26624000</v>
      </c>
    </row>
    <row r="3107" spans="1:4" x14ac:dyDescent="0.25">
      <c r="A3107" t="s">
        <v>8594</v>
      </c>
      <c r="B3107">
        <v>37470017</v>
      </c>
      <c r="C3107">
        <v>10000000</v>
      </c>
      <c r="D3107">
        <f>B3107-C3107</f>
        <v>27470017</v>
      </c>
    </row>
    <row r="3108" spans="1:4" x14ac:dyDescent="0.25">
      <c r="A3108" t="s">
        <v>8595</v>
      </c>
      <c r="B3108">
        <v>40485039</v>
      </c>
      <c r="C3108">
        <v>10000000</v>
      </c>
      <c r="D3108">
        <f>B3108-C3108</f>
        <v>30485039</v>
      </c>
    </row>
    <row r="3109" spans="1:4" x14ac:dyDescent="0.25">
      <c r="A3109" t="s">
        <v>8596</v>
      </c>
      <c r="B3109">
        <v>16800000</v>
      </c>
      <c r="C3109">
        <v>10000000</v>
      </c>
      <c r="D3109">
        <f>B3109-C3109</f>
        <v>6800000</v>
      </c>
    </row>
    <row r="3110" spans="1:4" x14ac:dyDescent="0.25">
      <c r="A3110" t="s">
        <v>8597</v>
      </c>
      <c r="B3110">
        <v>46377022</v>
      </c>
      <c r="C3110">
        <v>10000000</v>
      </c>
      <c r="D3110">
        <f>B3110-C3110</f>
        <v>36377022</v>
      </c>
    </row>
    <row r="3111" spans="1:4" x14ac:dyDescent="0.25">
      <c r="A3111" t="s">
        <v>8598</v>
      </c>
      <c r="B3111">
        <v>36696761</v>
      </c>
      <c r="C3111">
        <v>23000000</v>
      </c>
      <c r="D3111">
        <f>B3111-C3111</f>
        <v>13696761</v>
      </c>
    </row>
    <row r="3112" spans="1:4" x14ac:dyDescent="0.25">
      <c r="A3112" t="s">
        <v>8599</v>
      </c>
      <c r="B3112">
        <v>36200000</v>
      </c>
      <c r="C3112">
        <v>12305523</v>
      </c>
      <c r="D3112">
        <f>B3112-C3112</f>
        <v>23894477</v>
      </c>
    </row>
    <row r="3113" spans="1:4" x14ac:dyDescent="0.25">
      <c r="A3113" t="s">
        <v>8600</v>
      </c>
      <c r="C3113">
        <v>10000000</v>
      </c>
      <c r="D3113">
        <f>B3113-C3113</f>
        <v>-10000000</v>
      </c>
    </row>
    <row r="3114" spans="1:4" x14ac:dyDescent="0.25">
      <c r="A3114" t="s">
        <v>8601</v>
      </c>
      <c r="B3114">
        <v>35794166</v>
      </c>
      <c r="C3114">
        <v>10000000</v>
      </c>
      <c r="D3114">
        <f>B3114-C3114</f>
        <v>25794166</v>
      </c>
    </row>
    <row r="3115" spans="1:4" x14ac:dyDescent="0.25">
      <c r="A3115" t="s">
        <v>8602</v>
      </c>
      <c r="B3115">
        <v>33583175</v>
      </c>
      <c r="C3115">
        <v>10000000</v>
      </c>
      <c r="D3115">
        <f>B3115-C3115</f>
        <v>23583175</v>
      </c>
    </row>
    <row r="3116" spans="1:4" x14ac:dyDescent="0.25">
      <c r="A3116" t="s">
        <v>8603</v>
      </c>
      <c r="B3116">
        <v>32983713</v>
      </c>
      <c r="C3116">
        <v>20000000</v>
      </c>
      <c r="D3116">
        <f>B3116-C3116</f>
        <v>12983713</v>
      </c>
    </row>
    <row r="3117" spans="1:4" x14ac:dyDescent="0.25">
      <c r="A3117" t="s">
        <v>8604</v>
      </c>
      <c r="B3117">
        <v>52200504</v>
      </c>
      <c r="C3117">
        <v>10000000</v>
      </c>
      <c r="D3117">
        <f>B3117-C3117</f>
        <v>42200504</v>
      </c>
    </row>
    <row r="3118" spans="1:4" x14ac:dyDescent="0.25">
      <c r="A3118" t="s">
        <v>8605</v>
      </c>
      <c r="B3118">
        <v>33000000</v>
      </c>
      <c r="C3118">
        <v>10000000</v>
      </c>
      <c r="D3118">
        <f>B3118-C3118</f>
        <v>23000000</v>
      </c>
    </row>
    <row r="3119" spans="1:4" x14ac:dyDescent="0.25">
      <c r="A3119" t="s">
        <v>8508</v>
      </c>
      <c r="B3119">
        <v>30093107</v>
      </c>
      <c r="C3119">
        <v>6000000</v>
      </c>
      <c r="D3119">
        <f>B3119-C3119</f>
        <v>24093107</v>
      </c>
    </row>
    <row r="3120" spans="1:4" x14ac:dyDescent="0.25">
      <c r="A3120" t="s">
        <v>8606</v>
      </c>
      <c r="B3120">
        <v>32101000</v>
      </c>
      <c r="C3120">
        <v>10000000</v>
      </c>
      <c r="D3120">
        <f>B3120-C3120</f>
        <v>22101000</v>
      </c>
    </row>
    <row r="3121" spans="1:4" x14ac:dyDescent="0.25">
      <c r="A3121" t="s">
        <v>8607</v>
      </c>
      <c r="B3121">
        <v>31487293</v>
      </c>
      <c r="C3121">
        <v>9000000</v>
      </c>
      <c r="D3121">
        <f>B3121-C3121</f>
        <v>22487293</v>
      </c>
    </row>
    <row r="3122" spans="1:4" x14ac:dyDescent="0.25">
      <c r="A3122" t="s">
        <v>8608</v>
      </c>
      <c r="B3122">
        <v>30651422</v>
      </c>
      <c r="C3122">
        <v>10000000</v>
      </c>
      <c r="D3122">
        <f>B3122-C3122</f>
        <v>20651422</v>
      </c>
    </row>
    <row r="3123" spans="1:4" x14ac:dyDescent="0.25">
      <c r="A3123" t="s">
        <v>8609</v>
      </c>
      <c r="B3123">
        <v>30306281</v>
      </c>
      <c r="C3123">
        <v>10000000</v>
      </c>
      <c r="D3123">
        <f>B3123-C3123</f>
        <v>20306281</v>
      </c>
    </row>
    <row r="3124" spans="1:4" x14ac:dyDescent="0.25">
      <c r="A3124" t="s">
        <v>8610</v>
      </c>
      <c r="B3124">
        <v>29500000</v>
      </c>
      <c r="C3124">
        <v>10000000</v>
      </c>
      <c r="D3124">
        <f>B3124-C3124</f>
        <v>19500000</v>
      </c>
    </row>
    <row r="3125" spans="1:4" x14ac:dyDescent="0.25">
      <c r="A3125" t="s">
        <v>8611</v>
      </c>
      <c r="B3125">
        <v>30050028</v>
      </c>
      <c r="C3125">
        <v>17000000</v>
      </c>
      <c r="D3125">
        <f>B3125-C3125</f>
        <v>13050028</v>
      </c>
    </row>
    <row r="3126" spans="1:4" x14ac:dyDescent="0.25">
      <c r="A3126" t="s">
        <v>8612</v>
      </c>
      <c r="B3126">
        <v>29392418</v>
      </c>
      <c r="C3126">
        <v>10000000</v>
      </c>
      <c r="D3126">
        <f>B3126-C3126</f>
        <v>19392418</v>
      </c>
    </row>
    <row r="3127" spans="1:4" x14ac:dyDescent="0.25">
      <c r="A3127" t="s">
        <v>8613</v>
      </c>
      <c r="B3127">
        <v>28563926</v>
      </c>
      <c r="C3127">
        <v>8500000</v>
      </c>
      <c r="D3127">
        <f>B3127-C3127</f>
        <v>20063926</v>
      </c>
    </row>
    <row r="3128" spans="1:4" x14ac:dyDescent="0.25">
      <c r="A3128" t="s">
        <v>8614</v>
      </c>
      <c r="B3128">
        <v>28435406</v>
      </c>
      <c r="C3128">
        <v>12000000</v>
      </c>
      <c r="D3128">
        <f>B3128-C3128</f>
        <v>16435406</v>
      </c>
    </row>
    <row r="3129" spans="1:4" x14ac:dyDescent="0.25">
      <c r="A3129" t="s">
        <v>8615</v>
      </c>
      <c r="B3129">
        <v>25339117</v>
      </c>
      <c r="C3129">
        <v>10000000</v>
      </c>
      <c r="D3129">
        <f>B3129-C3129</f>
        <v>15339117</v>
      </c>
    </row>
    <row r="3130" spans="1:4" x14ac:dyDescent="0.25">
      <c r="A3130" t="s">
        <v>8616</v>
      </c>
      <c r="B3130">
        <v>25600000</v>
      </c>
      <c r="C3130">
        <v>10000000</v>
      </c>
      <c r="D3130">
        <f>B3130-C3130</f>
        <v>15600000</v>
      </c>
    </row>
    <row r="3131" spans="1:4" x14ac:dyDescent="0.25">
      <c r="A3131" t="s">
        <v>8617</v>
      </c>
      <c r="C3131">
        <v>65000000</v>
      </c>
      <c r="D3131">
        <f>B3131-C3131</f>
        <v>-65000000</v>
      </c>
    </row>
    <row r="3132" spans="1:4" x14ac:dyDescent="0.25">
      <c r="A3132" t="s">
        <v>8618</v>
      </c>
      <c r="C3132">
        <v>10000000</v>
      </c>
      <c r="D3132">
        <f>B3132-C3132</f>
        <v>-10000000</v>
      </c>
    </row>
    <row r="3133" spans="1:4" x14ac:dyDescent="0.25">
      <c r="A3133" t="s">
        <v>8619</v>
      </c>
      <c r="B3133">
        <v>27736779</v>
      </c>
      <c r="C3133">
        <v>10000000</v>
      </c>
      <c r="D3133">
        <f>B3133-C3133</f>
        <v>17736779</v>
      </c>
    </row>
    <row r="3134" spans="1:4" x14ac:dyDescent="0.25">
      <c r="A3134" t="s">
        <v>8620</v>
      </c>
      <c r="B3134">
        <v>24397469</v>
      </c>
      <c r="C3134">
        <v>17000000</v>
      </c>
      <c r="D3134">
        <f>B3134-C3134</f>
        <v>7397469</v>
      </c>
    </row>
    <row r="3135" spans="1:4" x14ac:dyDescent="0.25">
      <c r="A3135" t="s">
        <v>8621</v>
      </c>
      <c r="B3135">
        <v>20384136</v>
      </c>
      <c r="C3135">
        <v>10000000</v>
      </c>
      <c r="D3135">
        <f>B3135-C3135</f>
        <v>10384136</v>
      </c>
    </row>
    <row r="3136" spans="1:4" x14ac:dyDescent="0.25">
      <c r="A3136" t="s">
        <v>8622</v>
      </c>
      <c r="B3136">
        <v>25464480</v>
      </c>
      <c r="C3136">
        <v>10000000</v>
      </c>
      <c r="D3136">
        <f>B3136-C3136</f>
        <v>15464480</v>
      </c>
    </row>
    <row r="3137" spans="1:4" x14ac:dyDescent="0.25">
      <c r="A3137" t="s">
        <v>8623</v>
      </c>
      <c r="B3137">
        <v>20338609</v>
      </c>
      <c r="C3137">
        <v>10000000</v>
      </c>
      <c r="D3137">
        <f>B3137-C3137</f>
        <v>10338609</v>
      </c>
    </row>
    <row r="3138" spans="1:4" x14ac:dyDescent="0.25">
      <c r="A3138" t="s">
        <v>8624</v>
      </c>
      <c r="B3138">
        <v>18272447</v>
      </c>
      <c r="C3138">
        <v>10000000</v>
      </c>
      <c r="D3138">
        <f>B3138-C3138</f>
        <v>8272447</v>
      </c>
    </row>
    <row r="3139" spans="1:4" x14ac:dyDescent="0.25">
      <c r="A3139" t="s">
        <v>8625</v>
      </c>
      <c r="C3139">
        <v>10000000</v>
      </c>
      <c r="D3139">
        <f>B3139-C3139</f>
        <v>-10000000</v>
      </c>
    </row>
    <row r="3140" spans="1:4" x14ac:dyDescent="0.25">
      <c r="A3140" t="s">
        <v>8626</v>
      </c>
      <c r="B3140">
        <v>17378977</v>
      </c>
      <c r="D3140">
        <f>B3140-C3140</f>
        <v>17378977</v>
      </c>
    </row>
    <row r="3141" spans="1:4" x14ac:dyDescent="0.25">
      <c r="A3141" t="s">
        <v>8627</v>
      </c>
      <c r="B3141">
        <v>17096053</v>
      </c>
      <c r="C3141">
        <v>9000000</v>
      </c>
      <c r="D3141">
        <f>B3141-C3141</f>
        <v>8096053</v>
      </c>
    </row>
    <row r="3142" spans="1:4" x14ac:dyDescent="0.25">
      <c r="A3142" t="s">
        <v>8628</v>
      </c>
      <c r="B3142">
        <v>21371425</v>
      </c>
      <c r="C3142">
        <v>10000000</v>
      </c>
      <c r="D3142">
        <f>B3142-C3142</f>
        <v>11371425</v>
      </c>
    </row>
    <row r="3143" spans="1:4" x14ac:dyDescent="0.25">
      <c r="A3143" t="s">
        <v>8629</v>
      </c>
      <c r="B3143">
        <v>33071558</v>
      </c>
      <c r="C3143">
        <v>10000000</v>
      </c>
      <c r="D3143">
        <f>B3143-C3143</f>
        <v>23071558</v>
      </c>
    </row>
    <row r="3144" spans="1:4" x14ac:dyDescent="0.25">
      <c r="A3144" t="s">
        <v>8630</v>
      </c>
      <c r="B3144">
        <v>17655201</v>
      </c>
      <c r="C3144">
        <v>10000000</v>
      </c>
      <c r="D3144">
        <f>B3144-C3144</f>
        <v>7655201</v>
      </c>
    </row>
    <row r="3145" spans="1:4" x14ac:dyDescent="0.25">
      <c r="A3145" t="s">
        <v>8631</v>
      </c>
      <c r="B3145">
        <v>16247775</v>
      </c>
      <c r="C3145">
        <v>25000000</v>
      </c>
      <c r="D3145">
        <f>B3145-C3145</f>
        <v>-8752225</v>
      </c>
    </row>
    <row r="3146" spans="1:4" x14ac:dyDescent="0.25">
      <c r="A3146" t="s">
        <v>8632</v>
      </c>
      <c r="B3146">
        <v>16153600</v>
      </c>
      <c r="C3146">
        <v>10000000</v>
      </c>
      <c r="D3146">
        <f>B3146-C3146</f>
        <v>6153600</v>
      </c>
    </row>
    <row r="3147" spans="1:4" x14ac:dyDescent="0.25">
      <c r="A3147" t="s">
        <v>8633</v>
      </c>
      <c r="B3147">
        <v>16033556</v>
      </c>
      <c r="C3147">
        <v>10000000</v>
      </c>
      <c r="D3147">
        <f>B3147-C3147</f>
        <v>6033556</v>
      </c>
    </row>
    <row r="3148" spans="1:4" x14ac:dyDescent="0.25">
      <c r="A3148" t="s">
        <v>8634</v>
      </c>
      <c r="B3148">
        <v>16667084</v>
      </c>
      <c r="C3148">
        <v>11000000</v>
      </c>
      <c r="D3148">
        <f>B3148-C3148</f>
        <v>5667084</v>
      </c>
    </row>
    <row r="3149" spans="1:4" x14ac:dyDescent="0.25">
      <c r="A3149" t="s">
        <v>8635</v>
      </c>
      <c r="B3149">
        <v>15417771</v>
      </c>
      <c r="C3149">
        <v>12600000</v>
      </c>
      <c r="D3149">
        <f>B3149-C3149</f>
        <v>2817771</v>
      </c>
    </row>
    <row r="3150" spans="1:4" x14ac:dyDescent="0.25">
      <c r="A3150" t="s">
        <v>8636</v>
      </c>
      <c r="C3150">
        <v>10000000</v>
      </c>
      <c r="D3150">
        <f>B3150-C3150</f>
        <v>-10000000</v>
      </c>
    </row>
    <row r="3151" spans="1:4" x14ac:dyDescent="0.25">
      <c r="A3151" t="s">
        <v>8637</v>
      </c>
      <c r="B3151">
        <v>15156200</v>
      </c>
      <c r="C3151">
        <v>30000000</v>
      </c>
      <c r="D3151">
        <f>B3151-C3151</f>
        <v>-14843800</v>
      </c>
    </row>
    <row r="3152" spans="1:4" x14ac:dyDescent="0.25">
      <c r="A3152" t="s">
        <v>8638</v>
      </c>
      <c r="B3152">
        <v>21589307</v>
      </c>
      <c r="C3152">
        <v>10000000</v>
      </c>
      <c r="D3152">
        <f>B3152-C3152</f>
        <v>11589307</v>
      </c>
    </row>
    <row r="3153" spans="1:4" x14ac:dyDescent="0.25">
      <c r="A3153" t="s">
        <v>8639</v>
      </c>
      <c r="B3153">
        <v>20339754</v>
      </c>
      <c r="C3153">
        <v>10000000</v>
      </c>
      <c r="D3153">
        <f>B3153-C3153</f>
        <v>10339754</v>
      </c>
    </row>
    <row r="3154" spans="1:4" x14ac:dyDescent="0.25">
      <c r="A3154" t="s">
        <v>8640</v>
      </c>
      <c r="B3154">
        <v>28873374</v>
      </c>
      <c r="C3154">
        <v>10000000</v>
      </c>
      <c r="D3154">
        <f>B3154-C3154</f>
        <v>18873374</v>
      </c>
    </row>
    <row r="3155" spans="1:4" x14ac:dyDescent="0.25">
      <c r="A3155" t="s">
        <v>8641</v>
      </c>
      <c r="B3155">
        <v>15102127</v>
      </c>
      <c r="D3155">
        <f>B3155-C3155</f>
        <v>15102127</v>
      </c>
    </row>
    <row r="3156" spans="1:4" x14ac:dyDescent="0.25">
      <c r="A3156" t="s">
        <v>8642</v>
      </c>
      <c r="B3156">
        <v>13684949</v>
      </c>
      <c r="C3156">
        <v>3000000</v>
      </c>
      <c r="D3156">
        <f>B3156-C3156</f>
        <v>10684949</v>
      </c>
    </row>
    <row r="3157" spans="1:4" x14ac:dyDescent="0.25">
      <c r="A3157" t="s">
        <v>8643</v>
      </c>
      <c r="B3157">
        <v>14597405</v>
      </c>
      <c r="C3157">
        <v>6400000</v>
      </c>
      <c r="D3157">
        <f>B3157-C3157</f>
        <v>8197405</v>
      </c>
    </row>
    <row r="3158" spans="1:4" x14ac:dyDescent="0.25">
      <c r="A3158" t="s">
        <v>8644</v>
      </c>
      <c r="B3158">
        <v>12570442</v>
      </c>
      <c r="C3158">
        <v>10000000</v>
      </c>
      <c r="D3158">
        <f>B3158-C3158</f>
        <v>2570442</v>
      </c>
    </row>
    <row r="3159" spans="1:4" x14ac:dyDescent="0.25">
      <c r="A3159" t="s">
        <v>8645</v>
      </c>
      <c r="B3159">
        <v>12514138</v>
      </c>
      <c r="C3159">
        <v>10000000</v>
      </c>
      <c r="D3159">
        <f>B3159-C3159</f>
        <v>2514138</v>
      </c>
    </row>
    <row r="3160" spans="1:4" x14ac:dyDescent="0.25">
      <c r="A3160" t="s">
        <v>8646</v>
      </c>
      <c r="B3160">
        <v>43771291</v>
      </c>
      <c r="C3160">
        <v>5000000</v>
      </c>
      <c r="D3160">
        <f>B3160-C3160</f>
        <v>38771291</v>
      </c>
    </row>
    <row r="3161" spans="1:4" x14ac:dyDescent="0.25">
      <c r="A3161" t="s">
        <v>8647</v>
      </c>
      <c r="B3161">
        <v>11703287</v>
      </c>
      <c r="C3161">
        <v>10000000</v>
      </c>
      <c r="D3161">
        <f>B3161-C3161</f>
        <v>1703287</v>
      </c>
    </row>
    <row r="3162" spans="1:4" x14ac:dyDescent="0.25">
      <c r="A3162" t="s">
        <v>8648</v>
      </c>
      <c r="B3162">
        <v>11560259</v>
      </c>
      <c r="C3162">
        <v>22000000</v>
      </c>
      <c r="D3162">
        <f>B3162-C3162</f>
        <v>-10439741</v>
      </c>
    </row>
    <row r="3163" spans="1:4" x14ac:dyDescent="0.25">
      <c r="A3163" t="s">
        <v>8649</v>
      </c>
      <c r="B3163">
        <v>10824921</v>
      </c>
      <c r="C3163">
        <v>10000000</v>
      </c>
      <c r="D3163">
        <f>B3163-C3163</f>
        <v>824921</v>
      </c>
    </row>
    <row r="3164" spans="1:4" x14ac:dyDescent="0.25">
      <c r="A3164" t="s">
        <v>8650</v>
      </c>
      <c r="B3164">
        <v>10561238</v>
      </c>
      <c r="C3164">
        <v>10000000</v>
      </c>
      <c r="D3164">
        <f>B3164-C3164</f>
        <v>561238</v>
      </c>
    </row>
    <row r="3165" spans="1:4" x14ac:dyDescent="0.25">
      <c r="A3165" t="s">
        <v>8651</v>
      </c>
      <c r="B3165">
        <v>14479776</v>
      </c>
      <c r="C3165">
        <v>10000000</v>
      </c>
      <c r="D3165">
        <f>B3165-C3165</f>
        <v>4479776</v>
      </c>
    </row>
    <row r="3166" spans="1:4" x14ac:dyDescent="0.25">
      <c r="A3166" t="s">
        <v>8652</v>
      </c>
      <c r="B3166">
        <v>9801782</v>
      </c>
      <c r="C3166">
        <v>10000000</v>
      </c>
      <c r="D3166">
        <f>B3166-C3166</f>
        <v>-198218</v>
      </c>
    </row>
    <row r="3167" spans="1:4" x14ac:dyDescent="0.25">
      <c r="A3167" t="s">
        <v>8653</v>
      </c>
      <c r="B3167">
        <v>8070311</v>
      </c>
      <c r="C3167">
        <v>10000000</v>
      </c>
      <c r="D3167">
        <f>B3167-C3167</f>
        <v>-1929689</v>
      </c>
    </row>
    <row r="3168" spans="1:4" x14ac:dyDescent="0.25">
      <c r="A3168" t="s">
        <v>8654</v>
      </c>
      <c r="C3168">
        <v>10000000</v>
      </c>
      <c r="D3168">
        <f>B3168-C3168</f>
        <v>-10000000</v>
      </c>
    </row>
    <row r="3169" spans="1:4" x14ac:dyDescent="0.25">
      <c r="A3169" t="s">
        <v>8655</v>
      </c>
      <c r="B3169">
        <v>8460995</v>
      </c>
      <c r="C3169">
        <v>10000000</v>
      </c>
      <c r="D3169">
        <f>B3169-C3169</f>
        <v>-1539005</v>
      </c>
    </row>
    <row r="3170" spans="1:4" x14ac:dyDescent="0.25">
      <c r="A3170" t="s">
        <v>8656</v>
      </c>
      <c r="B3170">
        <v>8111360</v>
      </c>
      <c r="C3170">
        <v>10000000</v>
      </c>
      <c r="D3170">
        <f>B3170-C3170</f>
        <v>-1888640</v>
      </c>
    </row>
    <row r="3171" spans="1:4" x14ac:dyDescent="0.25">
      <c r="A3171" t="s">
        <v>8657</v>
      </c>
      <c r="B3171">
        <v>8828771</v>
      </c>
      <c r="C3171">
        <v>6000000</v>
      </c>
      <c r="D3171">
        <f>B3171-C3171</f>
        <v>2828771</v>
      </c>
    </row>
    <row r="3172" spans="1:4" x14ac:dyDescent="0.25">
      <c r="A3172" t="s">
        <v>5843</v>
      </c>
      <c r="B3172">
        <v>67631157</v>
      </c>
      <c r="C3172">
        <v>100000000</v>
      </c>
      <c r="D3172">
        <f>B3172-C3172</f>
        <v>-32368843</v>
      </c>
    </row>
    <row r="3173" spans="1:4" x14ac:dyDescent="0.25">
      <c r="A3173" t="s">
        <v>8658</v>
      </c>
      <c r="B3173">
        <v>7563670</v>
      </c>
      <c r="C3173">
        <v>10000000</v>
      </c>
      <c r="D3173">
        <f>B3173-C3173</f>
        <v>-2436330</v>
      </c>
    </row>
    <row r="3174" spans="1:4" x14ac:dyDescent="0.25">
      <c r="A3174" t="s">
        <v>8659</v>
      </c>
      <c r="B3174">
        <v>6619173</v>
      </c>
      <c r="C3174">
        <v>10000000</v>
      </c>
      <c r="D3174">
        <f>B3174-C3174</f>
        <v>-3380827</v>
      </c>
    </row>
    <row r="3175" spans="1:4" x14ac:dyDescent="0.25">
      <c r="A3175" t="s">
        <v>8660</v>
      </c>
      <c r="B3175">
        <v>6857503</v>
      </c>
      <c r="D3175">
        <f>B3175-C3175</f>
        <v>6857503</v>
      </c>
    </row>
    <row r="3176" spans="1:4" x14ac:dyDescent="0.25">
      <c r="A3176" t="s">
        <v>8661</v>
      </c>
      <c r="D3176">
        <f>B3176-C3176</f>
        <v>0</v>
      </c>
    </row>
    <row r="3177" spans="1:4" x14ac:dyDescent="0.25">
      <c r="A3177" t="s">
        <v>8662</v>
      </c>
      <c r="B3177">
        <v>6712241</v>
      </c>
      <c r="C3177">
        <v>7500000</v>
      </c>
      <c r="D3177">
        <f>B3177-C3177</f>
        <v>-787759</v>
      </c>
    </row>
    <row r="3178" spans="1:4" x14ac:dyDescent="0.25">
      <c r="A3178" t="s">
        <v>8663</v>
      </c>
      <c r="B3178">
        <v>6842058</v>
      </c>
      <c r="C3178">
        <v>10000000</v>
      </c>
      <c r="D3178">
        <f>B3178-C3178</f>
        <v>-3157942</v>
      </c>
    </row>
    <row r="3179" spans="1:4" x14ac:dyDescent="0.25">
      <c r="A3179" t="s">
        <v>8664</v>
      </c>
      <c r="B3179">
        <v>6491350</v>
      </c>
      <c r="C3179">
        <v>10000000</v>
      </c>
      <c r="D3179">
        <f>B3179-C3179</f>
        <v>-3508650</v>
      </c>
    </row>
    <row r="3180" spans="1:4" x14ac:dyDescent="0.25">
      <c r="A3180" t="s">
        <v>8665</v>
      </c>
      <c r="B3180">
        <v>9473382</v>
      </c>
      <c r="C3180">
        <v>10000000</v>
      </c>
      <c r="D3180">
        <f>B3180-C3180</f>
        <v>-526618</v>
      </c>
    </row>
    <row r="3181" spans="1:4" x14ac:dyDescent="0.25">
      <c r="A3181" t="s">
        <v>8666</v>
      </c>
      <c r="B3181">
        <v>6197866</v>
      </c>
      <c r="C3181">
        <v>10000000</v>
      </c>
      <c r="D3181">
        <f>B3181-C3181</f>
        <v>-3802134</v>
      </c>
    </row>
    <row r="3182" spans="1:4" x14ac:dyDescent="0.25">
      <c r="A3182" t="s">
        <v>8667</v>
      </c>
      <c r="B3182">
        <v>6044618</v>
      </c>
      <c r="C3182">
        <v>10000000</v>
      </c>
      <c r="D3182">
        <f>B3182-C3182</f>
        <v>-3955382</v>
      </c>
    </row>
    <row r="3183" spans="1:4" x14ac:dyDescent="0.25">
      <c r="A3183" t="s">
        <v>8668</v>
      </c>
      <c r="B3183">
        <v>7764027</v>
      </c>
      <c r="C3183">
        <v>10000000</v>
      </c>
      <c r="D3183">
        <f>B3183-C3183</f>
        <v>-2235973</v>
      </c>
    </row>
    <row r="3184" spans="1:4" x14ac:dyDescent="0.25">
      <c r="A3184" t="s">
        <v>8669</v>
      </c>
      <c r="B3184">
        <v>5998971</v>
      </c>
      <c r="D3184">
        <f>B3184-C3184</f>
        <v>5998971</v>
      </c>
    </row>
    <row r="3185" spans="1:4" x14ac:dyDescent="0.25">
      <c r="A3185" t="s">
        <v>8670</v>
      </c>
      <c r="C3185">
        <v>10000000</v>
      </c>
      <c r="D3185">
        <f>B3185-C3185</f>
        <v>-10000000</v>
      </c>
    </row>
    <row r="3186" spans="1:4" x14ac:dyDescent="0.25">
      <c r="A3186" t="s">
        <v>8671</v>
      </c>
      <c r="B3186">
        <v>21569041</v>
      </c>
      <c r="C3186">
        <v>9000000</v>
      </c>
      <c r="D3186">
        <f>B3186-C3186</f>
        <v>12569041</v>
      </c>
    </row>
    <row r="3187" spans="1:4" x14ac:dyDescent="0.25">
      <c r="A3187" t="s">
        <v>8672</v>
      </c>
      <c r="B3187">
        <v>4356743</v>
      </c>
      <c r="C3187">
        <v>16000000</v>
      </c>
      <c r="D3187">
        <f>B3187-C3187</f>
        <v>-11643257</v>
      </c>
    </row>
    <row r="3188" spans="1:4" x14ac:dyDescent="0.25">
      <c r="A3188" t="s">
        <v>8673</v>
      </c>
      <c r="B3188">
        <v>5484375</v>
      </c>
      <c r="C3188">
        <v>10000000</v>
      </c>
      <c r="D3188">
        <f>B3188-C3188</f>
        <v>-4515625</v>
      </c>
    </row>
    <row r="3189" spans="1:4" x14ac:dyDescent="0.25">
      <c r="A3189" t="s">
        <v>8674</v>
      </c>
      <c r="B3189">
        <v>5348317</v>
      </c>
      <c r="C3189">
        <v>10000000</v>
      </c>
      <c r="D3189">
        <f>B3189-C3189</f>
        <v>-4651683</v>
      </c>
    </row>
    <row r="3190" spans="1:4" x14ac:dyDescent="0.25">
      <c r="A3190" t="s">
        <v>8675</v>
      </c>
      <c r="B3190">
        <v>4244155</v>
      </c>
      <c r="C3190">
        <v>10000000</v>
      </c>
      <c r="D3190">
        <f>B3190-C3190</f>
        <v>-5755845</v>
      </c>
    </row>
    <row r="3191" spans="1:4" x14ac:dyDescent="0.25">
      <c r="A3191" t="s">
        <v>8676</v>
      </c>
      <c r="B3191">
        <v>5004648</v>
      </c>
      <c r="C3191">
        <v>10000000</v>
      </c>
      <c r="D3191">
        <f>B3191-C3191</f>
        <v>-4995352</v>
      </c>
    </row>
    <row r="3192" spans="1:4" x14ac:dyDescent="0.25">
      <c r="A3192" t="s">
        <v>8677</v>
      </c>
      <c r="B3192">
        <v>3333823</v>
      </c>
      <c r="C3192">
        <v>10000000</v>
      </c>
      <c r="D3192">
        <f>B3192-C3192</f>
        <v>-6666177</v>
      </c>
    </row>
    <row r="3193" spans="1:4" x14ac:dyDescent="0.25">
      <c r="A3193" t="s">
        <v>8678</v>
      </c>
      <c r="B3193">
        <v>3275585</v>
      </c>
      <c r="C3193">
        <v>11500000</v>
      </c>
      <c r="D3193">
        <f>B3193-C3193</f>
        <v>-8224415</v>
      </c>
    </row>
    <row r="3194" spans="1:4" x14ac:dyDescent="0.25">
      <c r="A3194" t="s">
        <v>8679</v>
      </c>
      <c r="B3194">
        <v>3193102</v>
      </c>
      <c r="C3194">
        <v>9000000</v>
      </c>
      <c r="D3194">
        <f>B3194-C3194</f>
        <v>-5806898</v>
      </c>
    </row>
    <row r="3195" spans="1:4" x14ac:dyDescent="0.25">
      <c r="A3195" t="s">
        <v>8680</v>
      </c>
      <c r="B3195">
        <v>54557348</v>
      </c>
      <c r="C3195">
        <v>6500000</v>
      </c>
      <c r="D3195">
        <f>B3195-C3195</f>
        <v>48057348</v>
      </c>
    </row>
    <row r="3196" spans="1:4" x14ac:dyDescent="0.25">
      <c r="A3196" t="s">
        <v>8681</v>
      </c>
      <c r="B3196">
        <v>3041803</v>
      </c>
      <c r="C3196">
        <v>10000000</v>
      </c>
      <c r="D3196">
        <f>B3196-C3196</f>
        <v>-6958197</v>
      </c>
    </row>
    <row r="3197" spans="1:4" x14ac:dyDescent="0.25">
      <c r="A3197" t="s">
        <v>8682</v>
      </c>
      <c r="B3197">
        <v>3060858</v>
      </c>
      <c r="C3197">
        <v>10000000</v>
      </c>
      <c r="D3197">
        <f>B3197-C3197</f>
        <v>-6939142</v>
      </c>
    </row>
    <row r="3198" spans="1:4" x14ac:dyDescent="0.25">
      <c r="A3198" t="s">
        <v>8683</v>
      </c>
      <c r="B3198">
        <v>1055654</v>
      </c>
      <c r="C3198">
        <v>10000000</v>
      </c>
      <c r="D3198">
        <f>B3198-C3198</f>
        <v>-8944346</v>
      </c>
    </row>
    <row r="3199" spans="1:4" x14ac:dyDescent="0.25">
      <c r="A3199" t="s">
        <v>8684</v>
      </c>
      <c r="B3199">
        <v>2331318</v>
      </c>
      <c r="C3199">
        <v>10000000</v>
      </c>
      <c r="D3199">
        <f>B3199-C3199</f>
        <v>-7668682</v>
      </c>
    </row>
    <row r="3200" spans="1:4" x14ac:dyDescent="0.25">
      <c r="A3200" t="s">
        <v>8685</v>
      </c>
      <c r="B3200">
        <v>2185266</v>
      </c>
      <c r="C3200">
        <v>10000000</v>
      </c>
      <c r="D3200">
        <f>B3200-C3200</f>
        <v>-7814734</v>
      </c>
    </row>
    <row r="3201" spans="1:4" x14ac:dyDescent="0.25">
      <c r="A3201" t="s">
        <v>8686</v>
      </c>
      <c r="B3201">
        <v>26583369</v>
      </c>
      <c r="C3201">
        <v>10000000</v>
      </c>
      <c r="D3201">
        <f>B3201-C3201</f>
        <v>16583369</v>
      </c>
    </row>
    <row r="3202" spans="1:4" x14ac:dyDescent="0.25">
      <c r="A3202" t="s">
        <v>8687</v>
      </c>
      <c r="B3202">
        <v>800000</v>
      </c>
      <c r="C3202">
        <v>14000000</v>
      </c>
      <c r="D3202">
        <f>B3202-C3202</f>
        <v>-13200000</v>
      </c>
    </row>
    <row r="3203" spans="1:4" x14ac:dyDescent="0.25">
      <c r="A3203" t="s">
        <v>8688</v>
      </c>
      <c r="B3203">
        <v>7574066</v>
      </c>
      <c r="C3203">
        <v>10000000</v>
      </c>
      <c r="D3203">
        <f>B3203-C3203</f>
        <v>-2425934</v>
      </c>
    </row>
    <row r="3204" spans="1:4" x14ac:dyDescent="0.25">
      <c r="A3204" t="s">
        <v>8689</v>
      </c>
      <c r="B3204">
        <v>1754319</v>
      </c>
      <c r="C3204">
        <v>10000000</v>
      </c>
      <c r="D3204">
        <f>B3204-C3204</f>
        <v>-8245681</v>
      </c>
    </row>
    <row r="3205" spans="1:4" x14ac:dyDescent="0.25">
      <c r="A3205" t="s">
        <v>8690</v>
      </c>
      <c r="B3205">
        <v>1641788</v>
      </c>
      <c r="C3205">
        <v>8000000</v>
      </c>
      <c r="D3205">
        <f>B3205-C3205</f>
        <v>-6358212</v>
      </c>
    </row>
    <row r="3206" spans="1:4" x14ac:dyDescent="0.25">
      <c r="A3206" t="s">
        <v>8691</v>
      </c>
      <c r="B3206">
        <v>1631839</v>
      </c>
      <c r="C3206">
        <v>10000000</v>
      </c>
      <c r="D3206">
        <f>B3206-C3206</f>
        <v>-8368161</v>
      </c>
    </row>
    <row r="3207" spans="1:4" x14ac:dyDescent="0.25">
      <c r="A3207" t="s">
        <v>8692</v>
      </c>
      <c r="B3207">
        <v>1309849</v>
      </c>
      <c r="C3207">
        <v>10000000</v>
      </c>
      <c r="D3207">
        <f>B3207-C3207</f>
        <v>-8690151</v>
      </c>
    </row>
    <row r="3208" spans="1:4" x14ac:dyDescent="0.25">
      <c r="A3208" t="s">
        <v>8693</v>
      </c>
      <c r="B3208">
        <v>1939441</v>
      </c>
      <c r="C3208">
        <v>10000000</v>
      </c>
      <c r="D3208">
        <f>B3208-C3208</f>
        <v>-8060559</v>
      </c>
    </row>
    <row r="3209" spans="1:4" x14ac:dyDescent="0.25">
      <c r="A3209" t="s">
        <v>8321</v>
      </c>
      <c r="B3209">
        <v>447093</v>
      </c>
      <c r="D3209">
        <f>B3209-C3209</f>
        <v>447093</v>
      </c>
    </row>
    <row r="3210" spans="1:4" x14ac:dyDescent="0.25">
      <c r="A3210" t="s">
        <v>8694</v>
      </c>
      <c r="C3210">
        <v>10000000</v>
      </c>
      <c r="D3210">
        <f>B3210-C3210</f>
        <v>-10000000</v>
      </c>
    </row>
    <row r="3211" spans="1:4" x14ac:dyDescent="0.25">
      <c r="A3211" t="s">
        <v>8695</v>
      </c>
      <c r="B3211">
        <v>1276984</v>
      </c>
      <c r="C3211">
        <v>10000000</v>
      </c>
      <c r="D3211">
        <f>B3211-C3211</f>
        <v>-8723016</v>
      </c>
    </row>
    <row r="3212" spans="1:4" x14ac:dyDescent="0.25">
      <c r="A3212" t="s">
        <v>8696</v>
      </c>
      <c r="B3212">
        <v>1987762</v>
      </c>
      <c r="C3212">
        <v>11000000</v>
      </c>
      <c r="D3212">
        <f>B3212-C3212</f>
        <v>-9012238</v>
      </c>
    </row>
    <row r="3213" spans="1:4" x14ac:dyDescent="0.25">
      <c r="A3213" t="s">
        <v>8697</v>
      </c>
      <c r="B3213">
        <v>1474508</v>
      </c>
      <c r="C3213">
        <v>5000000</v>
      </c>
      <c r="D3213">
        <f>B3213-C3213</f>
        <v>-3525492</v>
      </c>
    </row>
    <row r="3214" spans="1:4" x14ac:dyDescent="0.25">
      <c r="A3214" t="s">
        <v>8698</v>
      </c>
      <c r="B3214">
        <v>1011054</v>
      </c>
      <c r="C3214">
        <v>10000000</v>
      </c>
      <c r="D3214">
        <f>B3214-C3214</f>
        <v>-8988946</v>
      </c>
    </row>
    <row r="3215" spans="1:4" x14ac:dyDescent="0.25">
      <c r="A3215" t="s">
        <v>8699</v>
      </c>
      <c r="B3215">
        <v>900926</v>
      </c>
      <c r="C3215">
        <v>10000000</v>
      </c>
      <c r="D3215">
        <f>B3215-C3215</f>
        <v>-9099074</v>
      </c>
    </row>
    <row r="3216" spans="1:4" x14ac:dyDescent="0.25">
      <c r="A3216" t="s">
        <v>8700</v>
      </c>
      <c r="B3216">
        <v>866778</v>
      </c>
      <c r="C3216">
        <v>10000000</v>
      </c>
      <c r="D3216">
        <f>B3216-C3216</f>
        <v>-9133222</v>
      </c>
    </row>
    <row r="3217" spans="1:4" x14ac:dyDescent="0.25">
      <c r="A3217" t="s">
        <v>8701</v>
      </c>
      <c r="B3217">
        <v>836641</v>
      </c>
      <c r="D3217">
        <f>B3217-C3217</f>
        <v>836641</v>
      </c>
    </row>
    <row r="3218" spans="1:4" x14ac:dyDescent="0.25">
      <c r="A3218" t="s">
        <v>8702</v>
      </c>
      <c r="B3218">
        <v>598645</v>
      </c>
      <c r="C3218">
        <v>10000000</v>
      </c>
      <c r="D3218">
        <f>B3218-C3218</f>
        <v>-9401355</v>
      </c>
    </row>
    <row r="3219" spans="1:4" x14ac:dyDescent="0.25">
      <c r="A3219" t="s">
        <v>8703</v>
      </c>
      <c r="B3219">
        <v>578527</v>
      </c>
      <c r="C3219">
        <v>10000000</v>
      </c>
      <c r="D3219">
        <f>B3219-C3219</f>
        <v>-9421473</v>
      </c>
    </row>
    <row r="3220" spans="1:4" x14ac:dyDescent="0.25">
      <c r="A3220" t="s">
        <v>8704</v>
      </c>
      <c r="B3220">
        <v>488872</v>
      </c>
      <c r="C3220">
        <v>10000000</v>
      </c>
      <c r="D3220">
        <f>B3220-C3220</f>
        <v>-9511128</v>
      </c>
    </row>
    <row r="3221" spans="1:4" x14ac:dyDescent="0.25">
      <c r="A3221" t="s">
        <v>8705</v>
      </c>
      <c r="B3221">
        <v>365734</v>
      </c>
      <c r="C3221">
        <v>10000000</v>
      </c>
      <c r="D3221">
        <f>B3221-C3221</f>
        <v>-9634266</v>
      </c>
    </row>
    <row r="3222" spans="1:4" x14ac:dyDescent="0.25">
      <c r="A3222" t="s">
        <v>8706</v>
      </c>
      <c r="B3222">
        <v>231417</v>
      </c>
      <c r="C3222">
        <v>60000000</v>
      </c>
      <c r="D3222">
        <f>B3222-C3222</f>
        <v>-59768583</v>
      </c>
    </row>
    <row r="3223" spans="1:4" x14ac:dyDescent="0.25">
      <c r="A3223" t="s">
        <v>8707</v>
      </c>
      <c r="B3223">
        <v>3093491</v>
      </c>
      <c r="C3223">
        <v>5000000</v>
      </c>
      <c r="D3223">
        <f>B3223-C3223</f>
        <v>-1906509</v>
      </c>
    </row>
    <row r="3224" spans="1:4" x14ac:dyDescent="0.25">
      <c r="A3224" t="s">
        <v>8708</v>
      </c>
      <c r="B3224">
        <v>244465</v>
      </c>
      <c r="D3224">
        <f>B3224-C3224</f>
        <v>244465</v>
      </c>
    </row>
    <row r="3225" spans="1:4" x14ac:dyDescent="0.25">
      <c r="A3225" t="s">
        <v>8709</v>
      </c>
      <c r="B3225">
        <v>756452</v>
      </c>
      <c r="D3225">
        <f>B3225-C3225</f>
        <v>756452</v>
      </c>
    </row>
    <row r="3226" spans="1:4" x14ac:dyDescent="0.25">
      <c r="A3226" t="s">
        <v>8710</v>
      </c>
      <c r="B3226">
        <v>228524</v>
      </c>
      <c r="C3226">
        <v>4000000</v>
      </c>
      <c r="D3226">
        <f>B3226-C3226</f>
        <v>-3771476</v>
      </c>
    </row>
    <row r="3227" spans="1:4" x14ac:dyDescent="0.25">
      <c r="A3227" t="s">
        <v>8711</v>
      </c>
      <c r="B3227">
        <v>226792</v>
      </c>
      <c r="C3227">
        <v>10000000</v>
      </c>
      <c r="D3227">
        <f>B3227-C3227</f>
        <v>-9773208</v>
      </c>
    </row>
    <row r="3228" spans="1:4" x14ac:dyDescent="0.25">
      <c r="A3228" t="s">
        <v>8712</v>
      </c>
      <c r="B3228">
        <v>221210</v>
      </c>
      <c r="D3228">
        <f>B3228-C3228</f>
        <v>221210</v>
      </c>
    </row>
    <row r="3229" spans="1:4" x14ac:dyDescent="0.25">
      <c r="A3229" t="s">
        <v>8713</v>
      </c>
      <c r="B3229">
        <v>136432</v>
      </c>
      <c r="C3229">
        <v>5000000</v>
      </c>
      <c r="D3229">
        <f>B3229-C3229</f>
        <v>-4863568</v>
      </c>
    </row>
    <row r="3230" spans="1:4" x14ac:dyDescent="0.25">
      <c r="A3230" t="s">
        <v>8714</v>
      </c>
      <c r="B3230">
        <v>131617</v>
      </c>
      <c r="C3230">
        <v>10000000</v>
      </c>
      <c r="D3230">
        <f>B3230-C3230</f>
        <v>-9868383</v>
      </c>
    </row>
    <row r="3231" spans="1:4" x14ac:dyDescent="0.25">
      <c r="A3231" t="s">
        <v>8715</v>
      </c>
      <c r="B3231">
        <v>152857</v>
      </c>
      <c r="D3231">
        <f>B3231-C3231</f>
        <v>152857</v>
      </c>
    </row>
    <row r="3232" spans="1:4" x14ac:dyDescent="0.25">
      <c r="A3232" t="s">
        <v>8716</v>
      </c>
      <c r="B3232">
        <v>126247</v>
      </c>
      <c r="C3232">
        <v>6200000</v>
      </c>
      <c r="D3232">
        <f>B3232-C3232</f>
        <v>-6073753</v>
      </c>
    </row>
    <row r="3233" spans="1:4" x14ac:dyDescent="0.25">
      <c r="A3233" t="s">
        <v>8717</v>
      </c>
      <c r="B3233">
        <v>82739</v>
      </c>
      <c r="D3233">
        <f>B3233-C3233</f>
        <v>82739</v>
      </c>
    </row>
    <row r="3234" spans="1:4" x14ac:dyDescent="0.25">
      <c r="A3234" t="s">
        <v>8718</v>
      </c>
      <c r="B3234">
        <v>169379</v>
      </c>
      <c r="C3234">
        <v>10000000</v>
      </c>
      <c r="D3234">
        <f>B3234-C3234</f>
        <v>-9830621</v>
      </c>
    </row>
    <row r="3235" spans="1:4" x14ac:dyDescent="0.25">
      <c r="A3235" t="s">
        <v>8719</v>
      </c>
      <c r="C3235">
        <v>10000000</v>
      </c>
      <c r="D3235">
        <f>B3235-C3235</f>
        <v>-10000000</v>
      </c>
    </row>
    <row r="3236" spans="1:4" x14ac:dyDescent="0.25">
      <c r="A3236" t="s">
        <v>8720</v>
      </c>
      <c r="B3236">
        <v>15447</v>
      </c>
      <c r="C3236">
        <v>10000000</v>
      </c>
      <c r="D3236">
        <f>B3236-C3236</f>
        <v>-9984553</v>
      </c>
    </row>
    <row r="3237" spans="1:4" x14ac:dyDescent="0.25">
      <c r="A3237" t="s">
        <v>8721</v>
      </c>
      <c r="B3237">
        <v>19348</v>
      </c>
      <c r="C3237">
        <v>10000000</v>
      </c>
      <c r="D3237">
        <f>B3237-C3237</f>
        <v>-9980652</v>
      </c>
    </row>
    <row r="3238" spans="1:4" x14ac:dyDescent="0.25">
      <c r="A3238" t="s">
        <v>8722</v>
      </c>
      <c r="B3238">
        <v>100503</v>
      </c>
      <c r="C3238">
        <v>8000000</v>
      </c>
      <c r="D3238">
        <f>B3238-C3238</f>
        <v>-7899497</v>
      </c>
    </row>
    <row r="3239" spans="1:4" x14ac:dyDescent="0.25">
      <c r="A3239" t="s">
        <v>8723</v>
      </c>
      <c r="B3239">
        <v>92900</v>
      </c>
      <c r="C3239">
        <v>5000000</v>
      </c>
      <c r="D3239">
        <f>B3239-C3239</f>
        <v>-4907100</v>
      </c>
    </row>
    <row r="3240" spans="1:4" x14ac:dyDescent="0.25">
      <c r="A3240" t="s">
        <v>8724</v>
      </c>
      <c r="B3240">
        <v>140987</v>
      </c>
      <c r="D3240">
        <f>B3240-C3240</f>
        <v>140987</v>
      </c>
    </row>
    <row r="3241" spans="1:4" x14ac:dyDescent="0.25">
      <c r="A3241" t="s">
        <v>8725</v>
      </c>
      <c r="C3241">
        <v>10000000</v>
      </c>
      <c r="D3241">
        <f>B3241-C3241</f>
        <v>-10000000</v>
      </c>
    </row>
    <row r="3242" spans="1:4" x14ac:dyDescent="0.25">
      <c r="A3242" t="s">
        <v>8726</v>
      </c>
      <c r="D3242">
        <f>B3242-C3242</f>
        <v>0</v>
      </c>
    </row>
    <row r="3243" spans="1:4" x14ac:dyDescent="0.25">
      <c r="A3243" t="s">
        <v>8727</v>
      </c>
      <c r="B3243">
        <v>5561</v>
      </c>
      <c r="C3243">
        <v>10000000</v>
      </c>
      <c r="D3243">
        <f>B3243-C3243</f>
        <v>-9994439</v>
      </c>
    </row>
    <row r="3244" spans="1:4" x14ac:dyDescent="0.25">
      <c r="A3244" t="s">
        <v>8728</v>
      </c>
      <c r="B3244">
        <v>3607</v>
      </c>
      <c r="C3244">
        <v>10000000</v>
      </c>
      <c r="D3244">
        <f>B3244-C3244</f>
        <v>-9996393</v>
      </c>
    </row>
    <row r="3245" spans="1:4" x14ac:dyDescent="0.25">
      <c r="A3245" t="s">
        <v>8729</v>
      </c>
      <c r="D3245">
        <f>B3245-C3245</f>
        <v>0</v>
      </c>
    </row>
    <row r="3246" spans="1:4" x14ac:dyDescent="0.25">
      <c r="A3246" t="s">
        <v>8730</v>
      </c>
      <c r="B3246">
        <v>70527</v>
      </c>
      <c r="C3246">
        <v>6500000</v>
      </c>
      <c r="D3246">
        <f>B3246-C3246</f>
        <v>-6429473</v>
      </c>
    </row>
    <row r="3247" spans="1:4" x14ac:dyDescent="0.25">
      <c r="A3247" t="s">
        <v>8731</v>
      </c>
      <c r="C3247">
        <v>10000000</v>
      </c>
      <c r="D3247">
        <f>B3247-C3247</f>
        <v>-10000000</v>
      </c>
    </row>
    <row r="3248" spans="1:4" x14ac:dyDescent="0.25">
      <c r="A3248" t="s">
        <v>8732</v>
      </c>
      <c r="C3248">
        <v>10000000</v>
      </c>
      <c r="D3248">
        <f>B3248-C3248</f>
        <v>-10000000</v>
      </c>
    </row>
    <row r="3249" spans="1:4" x14ac:dyDescent="0.25">
      <c r="A3249" t="s">
        <v>8733</v>
      </c>
      <c r="C3249">
        <v>6000000</v>
      </c>
      <c r="D3249">
        <f>B3249-C3249</f>
        <v>-6000000</v>
      </c>
    </row>
    <row r="3250" spans="1:4" x14ac:dyDescent="0.25">
      <c r="A3250" t="s">
        <v>8734</v>
      </c>
      <c r="C3250">
        <v>10000000</v>
      </c>
      <c r="D3250">
        <f>B3250-C3250</f>
        <v>-10000000</v>
      </c>
    </row>
    <row r="3251" spans="1:4" x14ac:dyDescent="0.25">
      <c r="A3251" t="s">
        <v>8735</v>
      </c>
      <c r="C3251">
        <v>10000000</v>
      </c>
      <c r="D3251">
        <f>B3251-C3251</f>
        <v>-10000000</v>
      </c>
    </row>
    <row r="3252" spans="1:4" x14ac:dyDescent="0.25">
      <c r="A3252" t="s">
        <v>8736</v>
      </c>
      <c r="B3252">
        <v>11835</v>
      </c>
      <c r="C3252">
        <v>10000000</v>
      </c>
      <c r="D3252">
        <f>B3252-C3252</f>
        <v>-9988165</v>
      </c>
    </row>
    <row r="3253" spans="1:4" x14ac:dyDescent="0.25">
      <c r="A3253" t="s">
        <v>8737</v>
      </c>
      <c r="C3253">
        <v>10000000</v>
      </c>
      <c r="D3253">
        <f>B3253-C3253</f>
        <v>-10000000</v>
      </c>
    </row>
    <row r="3254" spans="1:4" x14ac:dyDescent="0.25">
      <c r="A3254" t="s">
        <v>8738</v>
      </c>
      <c r="C3254">
        <v>10000000</v>
      </c>
      <c r="D3254">
        <f>B3254-C3254</f>
        <v>-10000000</v>
      </c>
    </row>
    <row r="3255" spans="1:4" x14ac:dyDescent="0.25">
      <c r="A3255" t="s">
        <v>8739</v>
      </c>
      <c r="C3255">
        <v>10000000</v>
      </c>
      <c r="D3255">
        <f>B3255-C3255</f>
        <v>-10000000</v>
      </c>
    </row>
    <row r="3256" spans="1:4" x14ac:dyDescent="0.25">
      <c r="A3256" t="s">
        <v>8740</v>
      </c>
      <c r="C3256">
        <v>10000000</v>
      </c>
      <c r="D3256">
        <f>B3256-C3256</f>
        <v>-10000000</v>
      </c>
    </row>
    <row r="3257" spans="1:4" x14ac:dyDescent="0.25">
      <c r="A3257" t="s">
        <v>8741</v>
      </c>
      <c r="B3257">
        <v>128486</v>
      </c>
      <c r="C3257">
        <v>10000000</v>
      </c>
      <c r="D3257">
        <f>B3257-C3257</f>
        <v>-9871514</v>
      </c>
    </row>
    <row r="3258" spans="1:4" x14ac:dyDescent="0.25">
      <c r="A3258" t="s">
        <v>8742</v>
      </c>
      <c r="C3258">
        <v>10000000</v>
      </c>
      <c r="D3258">
        <f>B3258-C3258</f>
        <v>-10000000</v>
      </c>
    </row>
    <row r="3259" spans="1:4" x14ac:dyDescent="0.25">
      <c r="A3259" t="s">
        <v>8743</v>
      </c>
      <c r="C3259">
        <v>10000000</v>
      </c>
      <c r="D3259">
        <f>B3259-C3259</f>
        <v>-10000000</v>
      </c>
    </row>
    <row r="3260" spans="1:4" x14ac:dyDescent="0.25">
      <c r="A3260" t="s">
        <v>8744</v>
      </c>
      <c r="B3260">
        <v>16025394</v>
      </c>
      <c r="D3260">
        <f>B3260-C3260</f>
        <v>16025394</v>
      </c>
    </row>
    <row r="3261" spans="1:4" x14ac:dyDescent="0.25">
      <c r="A3261" t="s">
        <v>8745</v>
      </c>
      <c r="B3261">
        <v>2483955</v>
      </c>
      <c r="C3261">
        <v>9600000</v>
      </c>
      <c r="D3261">
        <f>B3261-C3261</f>
        <v>-7116045</v>
      </c>
    </row>
    <row r="3262" spans="1:4" x14ac:dyDescent="0.25">
      <c r="A3262" t="s">
        <v>8746</v>
      </c>
      <c r="B3262">
        <v>57176582</v>
      </c>
      <c r="C3262">
        <v>9500000</v>
      </c>
      <c r="D3262">
        <f>B3262-C3262</f>
        <v>47676582</v>
      </c>
    </row>
    <row r="3263" spans="1:4" x14ac:dyDescent="0.25">
      <c r="A3263" t="s">
        <v>8747</v>
      </c>
      <c r="C3263">
        <v>10000000</v>
      </c>
      <c r="D3263">
        <f>B3263-C3263</f>
        <v>-10000000</v>
      </c>
    </row>
    <row r="3264" spans="1:4" x14ac:dyDescent="0.25">
      <c r="A3264" t="s">
        <v>8748</v>
      </c>
      <c r="B3264">
        <v>43100000</v>
      </c>
      <c r="C3264">
        <v>9500000</v>
      </c>
      <c r="D3264">
        <f>B3264-C3264</f>
        <v>33600000</v>
      </c>
    </row>
    <row r="3265" spans="1:4" x14ac:dyDescent="0.25">
      <c r="A3265" t="s">
        <v>8749</v>
      </c>
      <c r="C3265">
        <v>10000000</v>
      </c>
      <c r="D3265">
        <f>B3265-C3265</f>
        <v>-10000000</v>
      </c>
    </row>
    <row r="3266" spans="1:4" x14ac:dyDescent="0.25">
      <c r="A3266" t="s">
        <v>8750</v>
      </c>
      <c r="B3266">
        <v>225377</v>
      </c>
      <c r="C3266">
        <v>8900000</v>
      </c>
      <c r="D3266">
        <f>B3266-C3266</f>
        <v>-8674623</v>
      </c>
    </row>
    <row r="3267" spans="1:4" x14ac:dyDescent="0.25">
      <c r="A3267" t="s">
        <v>8751</v>
      </c>
      <c r="B3267">
        <v>14114488</v>
      </c>
      <c r="C3267">
        <v>10500000</v>
      </c>
      <c r="D3267">
        <f>B3267-C3267</f>
        <v>3614488</v>
      </c>
    </row>
    <row r="3268" spans="1:4" x14ac:dyDescent="0.25">
      <c r="A3268" t="s">
        <v>8752</v>
      </c>
      <c r="C3268">
        <v>9500000</v>
      </c>
      <c r="D3268">
        <f>B3268-C3268</f>
        <v>-9500000</v>
      </c>
    </row>
    <row r="3269" spans="1:4" x14ac:dyDescent="0.25">
      <c r="A3269" t="s">
        <v>8753</v>
      </c>
      <c r="B3269">
        <v>46300000</v>
      </c>
      <c r="C3269">
        <v>9400000</v>
      </c>
      <c r="D3269">
        <f>B3269-C3269</f>
        <v>36900000</v>
      </c>
    </row>
    <row r="3270" spans="1:4" x14ac:dyDescent="0.25">
      <c r="A3270" t="s">
        <v>8754</v>
      </c>
      <c r="B3270">
        <v>12899702</v>
      </c>
      <c r="D3270">
        <f>B3270-C3270</f>
        <v>12899702</v>
      </c>
    </row>
    <row r="3271" spans="1:4" x14ac:dyDescent="0.25">
      <c r="A3271" t="s">
        <v>8755</v>
      </c>
      <c r="C3271">
        <v>9300000</v>
      </c>
      <c r="D3271">
        <f>B3271-C3271</f>
        <v>-9300000</v>
      </c>
    </row>
    <row r="3272" spans="1:4" x14ac:dyDescent="0.25">
      <c r="A3272" t="s">
        <v>8756</v>
      </c>
      <c r="B3272">
        <v>113155</v>
      </c>
      <c r="D3272">
        <f>B3272-C3272</f>
        <v>113155</v>
      </c>
    </row>
    <row r="3273" spans="1:4" x14ac:dyDescent="0.25">
      <c r="A3273" t="s">
        <v>8757</v>
      </c>
      <c r="B3273">
        <v>2600000</v>
      </c>
      <c r="C3273">
        <v>6000000</v>
      </c>
      <c r="D3273">
        <f>B3273-C3273</f>
        <v>-3400000</v>
      </c>
    </row>
    <row r="3274" spans="1:4" x14ac:dyDescent="0.25">
      <c r="A3274" t="s">
        <v>8758</v>
      </c>
      <c r="C3274">
        <v>10000000</v>
      </c>
      <c r="D3274">
        <f>B3274-C3274</f>
        <v>-10000000</v>
      </c>
    </row>
    <row r="3275" spans="1:4" x14ac:dyDescent="0.25">
      <c r="A3275" t="s">
        <v>8759</v>
      </c>
      <c r="B3275">
        <v>1602466</v>
      </c>
      <c r="C3275">
        <v>600000000</v>
      </c>
      <c r="D3275">
        <f>B3275-C3275</f>
        <v>-598397534</v>
      </c>
    </row>
    <row r="3276" spans="1:4" x14ac:dyDescent="0.25">
      <c r="A3276" t="s">
        <v>8760</v>
      </c>
      <c r="B3276">
        <v>3029870</v>
      </c>
      <c r="C3276">
        <v>7400000</v>
      </c>
      <c r="D3276">
        <f>B3276-C3276</f>
        <v>-4370130</v>
      </c>
    </row>
    <row r="3277" spans="1:4" x14ac:dyDescent="0.25">
      <c r="A3277" t="s">
        <v>8761</v>
      </c>
      <c r="C3277">
        <v>8500000</v>
      </c>
      <c r="D3277">
        <f>B3277-C3277</f>
        <v>-8500000</v>
      </c>
    </row>
    <row r="3278" spans="1:4" x14ac:dyDescent="0.25">
      <c r="A3278" t="s">
        <v>8762</v>
      </c>
      <c r="B3278">
        <v>3047539</v>
      </c>
      <c r="C3278">
        <v>7217600</v>
      </c>
      <c r="D3278">
        <f>B3278-C3278</f>
        <v>-4170061</v>
      </c>
    </row>
    <row r="3279" spans="1:4" x14ac:dyDescent="0.25">
      <c r="A3279" t="s">
        <v>8763</v>
      </c>
      <c r="B3279">
        <v>78900000</v>
      </c>
      <c r="C3279">
        <v>11000000</v>
      </c>
      <c r="D3279">
        <f>B3279-C3279</f>
        <v>67900000</v>
      </c>
    </row>
    <row r="3280" spans="1:4" x14ac:dyDescent="0.25">
      <c r="A3280" t="s">
        <v>8764</v>
      </c>
      <c r="B3280">
        <v>30859000</v>
      </c>
      <c r="C3280">
        <v>83532</v>
      </c>
      <c r="D3280">
        <f>B3280-C3280</f>
        <v>30775468</v>
      </c>
    </row>
    <row r="3281" spans="1:4" x14ac:dyDescent="0.25">
      <c r="A3281" t="s">
        <v>8765</v>
      </c>
      <c r="B3281">
        <v>3571735</v>
      </c>
      <c r="C3281">
        <v>10000000</v>
      </c>
      <c r="D3281">
        <f>B3281-C3281</f>
        <v>-6428265</v>
      </c>
    </row>
    <row r="3282" spans="1:4" x14ac:dyDescent="0.25">
      <c r="A3282" t="s">
        <v>8766</v>
      </c>
      <c r="B3282">
        <v>50000000</v>
      </c>
      <c r="C3282">
        <v>9000000</v>
      </c>
      <c r="D3282">
        <f>B3282-C3282</f>
        <v>41000000</v>
      </c>
    </row>
    <row r="3283" spans="1:4" x14ac:dyDescent="0.25">
      <c r="A3283" t="s">
        <v>8767</v>
      </c>
      <c r="B3283">
        <v>63600000</v>
      </c>
      <c r="C3283">
        <v>9000000</v>
      </c>
      <c r="D3283">
        <f>B3283-C3283</f>
        <v>54600000</v>
      </c>
    </row>
    <row r="3284" spans="1:4" x14ac:dyDescent="0.25">
      <c r="A3284" t="s">
        <v>8768</v>
      </c>
      <c r="C3284">
        <v>10000000</v>
      </c>
      <c r="D3284">
        <f>B3284-C3284</f>
        <v>-10000000</v>
      </c>
    </row>
    <row r="3285" spans="1:4" x14ac:dyDescent="0.25">
      <c r="A3285" t="s">
        <v>8769</v>
      </c>
      <c r="D3285">
        <f>B3285-C3285</f>
        <v>0</v>
      </c>
    </row>
    <row r="3286" spans="1:4" x14ac:dyDescent="0.25">
      <c r="A3286" t="s">
        <v>8770</v>
      </c>
      <c r="B3286">
        <v>36049108</v>
      </c>
      <c r="C3286">
        <v>9000000</v>
      </c>
      <c r="D3286">
        <f>B3286-C3286</f>
        <v>27049108</v>
      </c>
    </row>
    <row r="3287" spans="1:4" x14ac:dyDescent="0.25">
      <c r="A3287" t="s">
        <v>8771</v>
      </c>
      <c r="B3287">
        <v>34074895</v>
      </c>
      <c r="C3287">
        <v>9000000</v>
      </c>
      <c r="D3287">
        <f>B3287-C3287</f>
        <v>25074895</v>
      </c>
    </row>
    <row r="3288" spans="1:4" x14ac:dyDescent="0.25">
      <c r="A3288" t="s">
        <v>8772</v>
      </c>
      <c r="B3288">
        <v>33244684</v>
      </c>
      <c r="C3288">
        <v>9000000</v>
      </c>
      <c r="D3288">
        <f>B3288-C3288</f>
        <v>24244684</v>
      </c>
    </row>
    <row r="3289" spans="1:4" x14ac:dyDescent="0.25">
      <c r="A3289" t="s">
        <v>8773</v>
      </c>
      <c r="B3289">
        <v>24530513</v>
      </c>
      <c r="C3289">
        <v>9000000</v>
      </c>
      <c r="D3289">
        <f>B3289-C3289</f>
        <v>15530513</v>
      </c>
    </row>
    <row r="3290" spans="1:4" x14ac:dyDescent="0.25">
      <c r="A3290" t="s">
        <v>8774</v>
      </c>
      <c r="B3290">
        <v>71519230</v>
      </c>
      <c r="C3290">
        <v>9000000</v>
      </c>
      <c r="D3290">
        <f>B3290-C3290</f>
        <v>62519230</v>
      </c>
    </row>
    <row r="3291" spans="1:4" x14ac:dyDescent="0.25">
      <c r="A3291" t="s">
        <v>8775</v>
      </c>
      <c r="B3291">
        <v>20035310</v>
      </c>
      <c r="C3291">
        <v>9000000</v>
      </c>
      <c r="D3291">
        <f>B3291-C3291</f>
        <v>11035310</v>
      </c>
    </row>
    <row r="3292" spans="1:4" x14ac:dyDescent="0.25">
      <c r="A3292" t="s">
        <v>8776</v>
      </c>
      <c r="B3292">
        <v>18225165</v>
      </c>
      <c r="C3292">
        <v>9000000</v>
      </c>
      <c r="D3292">
        <f>B3292-C3292</f>
        <v>9225165</v>
      </c>
    </row>
    <row r="3293" spans="1:4" x14ac:dyDescent="0.25">
      <c r="A3293" t="s">
        <v>8777</v>
      </c>
      <c r="B3293">
        <v>17804273</v>
      </c>
      <c r="C3293">
        <v>20000000</v>
      </c>
      <c r="D3293">
        <f>B3293-C3293</f>
        <v>-2195727</v>
      </c>
    </row>
    <row r="3294" spans="1:4" x14ac:dyDescent="0.25">
      <c r="A3294" t="s">
        <v>8778</v>
      </c>
      <c r="B3294">
        <v>16938179</v>
      </c>
      <c r="C3294">
        <v>8000000</v>
      </c>
      <c r="D3294">
        <f>B3294-C3294</f>
        <v>8938179</v>
      </c>
    </row>
    <row r="3295" spans="1:4" x14ac:dyDescent="0.25">
      <c r="A3295" t="s">
        <v>8779</v>
      </c>
      <c r="B3295">
        <v>90400000</v>
      </c>
      <c r="D3295">
        <f>B3295-C3295</f>
        <v>90400000</v>
      </c>
    </row>
    <row r="3296" spans="1:4" x14ac:dyDescent="0.25">
      <c r="A3296" t="s">
        <v>8780</v>
      </c>
      <c r="B3296">
        <v>16235293</v>
      </c>
      <c r="C3296">
        <v>9000000</v>
      </c>
      <c r="D3296">
        <f>B3296-C3296</f>
        <v>7235293</v>
      </c>
    </row>
    <row r="3297" spans="1:4" x14ac:dyDescent="0.25">
      <c r="A3297" t="s">
        <v>8781</v>
      </c>
      <c r="B3297">
        <v>11827301</v>
      </c>
      <c r="D3297">
        <f>B3297-C3297</f>
        <v>11827301</v>
      </c>
    </row>
    <row r="3298" spans="1:4" x14ac:dyDescent="0.25">
      <c r="A3298" t="s">
        <v>8782</v>
      </c>
      <c r="B3298">
        <v>10161099</v>
      </c>
      <c r="C3298">
        <v>9000000</v>
      </c>
      <c r="D3298">
        <f>B3298-C3298</f>
        <v>1161099</v>
      </c>
    </row>
    <row r="3299" spans="1:4" x14ac:dyDescent="0.25">
      <c r="A3299" t="s">
        <v>8783</v>
      </c>
      <c r="B3299">
        <v>6610326</v>
      </c>
      <c r="D3299">
        <f>B3299-C3299</f>
        <v>6610326</v>
      </c>
    </row>
    <row r="3300" spans="1:4" x14ac:dyDescent="0.25">
      <c r="A3300" t="s">
        <v>8784</v>
      </c>
      <c r="B3300">
        <v>6126237</v>
      </c>
      <c r="D3300">
        <f>B3300-C3300</f>
        <v>6126237</v>
      </c>
    </row>
    <row r="3301" spans="1:4" x14ac:dyDescent="0.25">
      <c r="A3301" t="s">
        <v>8785</v>
      </c>
      <c r="B3301">
        <v>6047856</v>
      </c>
      <c r="C3301">
        <v>8500000</v>
      </c>
      <c r="D3301">
        <f>B3301-C3301</f>
        <v>-2452144</v>
      </c>
    </row>
    <row r="3302" spans="1:4" x14ac:dyDescent="0.25">
      <c r="A3302" t="s">
        <v>8786</v>
      </c>
      <c r="B3302">
        <v>4681503</v>
      </c>
      <c r="C3302">
        <v>9000000</v>
      </c>
      <c r="D3302">
        <f>B3302-C3302</f>
        <v>-4318497</v>
      </c>
    </row>
    <row r="3303" spans="1:4" x14ac:dyDescent="0.25">
      <c r="A3303" t="s">
        <v>8787</v>
      </c>
      <c r="B3303">
        <v>4350774</v>
      </c>
      <c r="C3303">
        <v>8000000</v>
      </c>
      <c r="D3303">
        <f>B3303-C3303</f>
        <v>-3649226</v>
      </c>
    </row>
    <row r="3304" spans="1:4" x14ac:dyDescent="0.25">
      <c r="A3304" t="s">
        <v>8788</v>
      </c>
      <c r="B3304">
        <v>3420871</v>
      </c>
      <c r="D3304">
        <f>B3304-C3304</f>
        <v>3420871</v>
      </c>
    </row>
    <row r="3305" spans="1:4" x14ac:dyDescent="0.25">
      <c r="A3305" t="s">
        <v>8789</v>
      </c>
      <c r="D3305">
        <f>B3305-C3305</f>
        <v>0</v>
      </c>
    </row>
    <row r="3306" spans="1:4" x14ac:dyDescent="0.25">
      <c r="A3306" t="s">
        <v>8790</v>
      </c>
      <c r="C3306">
        <v>9000000</v>
      </c>
      <c r="D3306">
        <f>B3306-C3306</f>
        <v>-9000000</v>
      </c>
    </row>
    <row r="3307" spans="1:4" x14ac:dyDescent="0.25">
      <c r="A3307" t="s">
        <v>8791</v>
      </c>
      <c r="B3307">
        <v>2955039</v>
      </c>
      <c r="C3307">
        <v>9000000</v>
      </c>
      <c r="D3307">
        <f>B3307-C3307</f>
        <v>-6044961</v>
      </c>
    </row>
    <row r="3308" spans="1:4" x14ac:dyDescent="0.25">
      <c r="A3308" t="s">
        <v>8792</v>
      </c>
      <c r="B3308">
        <v>1530535</v>
      </c>
      <c r="C3308">
        <v>9000000</v>
      </c>
      <c r="D3308">
        <f>B3308-C3308</f>
        <v>-7469465</v>
      </c>
    </row>
    <row r="3309" spans="1:4" x14ac:dyDescent="0.25">
      <c r="A3309" t="s">
        <v>8793</v>
      </c>
      <c r="B3309">
        <v>4881867</v>
      </c>
      <c r="C3309">
        <v>9000000</v>
      </c>
      <c r="D3309">
        <f>B3309-C3309</f>
        <v>-4118133</v>
      </c>
    </row>
    <row r="3310" spans="1:4" x14ac:dyDescent="0.25">
      <c r="A3310" t="s">
        <v>8794</v>
      </c>
      <c r="B3310">
        <v>1043487</v>
      </c>
      <c r="D3310">
        <f>B3310-C3310</f>
        <v>1043487</v>
      </c>
    </row>
    <row r="3311" spans="1:4" x14ac:dyDescent="0.25">
      <c r="A3311" t="s">
        <v>8795</v>
      </c>
      <c r="B3311">
        <v>770629</v>
      </c>
      <c r="D3311">
        <f>B3311-C3311</f>
        <v>770629</v>
      </c>
    </row>
    <row r="3312" spans="1:4" x14ac:dyDescent="0.25">
      <c r="A3312" t="s">
        <v>8796</v>
      </c>
      <c r="B3312">
        <v>11860839</v>
      </c>
      <c r="C3312">
        <v>9000000</v>
      </c>
      <c r="D3312">
        <f>B3312-C3312</f>
        <v>2860839</v>
      </c>
    </row>
    <row r="3313" spans="1:4" x14ac:dyDescent="0.25">
      <c r="A3313" t="s">
        <v>8797</v>
      </c>
      <c r="B3313">
        <v>454255</v>
      </c>
      <c r="C3313">
        <v>400000000</v>
      </c>
      <c r="D3313">
        <f>B3313-C3313</f>
        <v>-399545745</v>
      </c>
    </row>
    <row r="3314" spans="1:4" x14ac:dyDescent="0.25">
      <c r="A3314" t="s">
        <v>8798</v>
      </c>
      <c r="B3314">
        <v>349618</v>
      </c>
      <c r="C3314">
        <v>9000000</v>
      </c>
      <c r="D3314">
        <f>B3314-C3314</f>
        <v>-8650382</v>
      </c>
    </row>
    <row r="3315" spans="1:4" x14ac:dyDescent="0.25">
      <c r="A3315" t="s">
        <v>8799</v>
      </c>
      <c r="D3315">
        <f>B3315-C3315</f>
        <v>0</v>
      </c>
    </row>
    <row r="3316" spans="1:4" x14ac:dyDescent="0.25">
      <c r="A3316" t="s">
        <v>8800</v>
      </c>
      <c r="B3316">
        <v>112935</v>
      </c>
      <c r="C3316">
        <v>9000000</v>
      </c>
      <c r="D3316">
        <f>B3316-C3316</f>
        <v>-8887065</v>
      </c>
    </row>
    <row r="3317" spans="1:4" x14ac:dyDescent="0.25">
      <c r="A3317" t="s">
        <v>8801</v>
      </c>
      <c r="B3317">
        <v>883887</v>
      </c>
      <c r="C3317">
        <v>9000000</v>
      </c>
      <c r="D3317">
        <f>B3317-C3317</f>
        <v>-8116113</v>
      </c>
    </row>
    <row r="3318" spans="1:4" x14ac:dyDescent="0.25">
      <c r="A3318" t="s">
        <v>8802</v>
      </c>
      <c r="B3318">
        <v>13751</v>
      </c>
      <c r="C3318">
        <v>11400000</v>
      </c>
      <c r="D3318">
        <f>B3318-C3318</f>
        <v>-11386249</v>
      </c>
    </row>
    <row r="3319" spans="1:4" x14ac:dyDescent="0.25">
      <c r="A3319" t="s">
        <v>6991</v>
      </c>
      <c r="C3319">
        <v>19000000</v>
      </c>
      <c r="D3319">
        <f>B3319-C3319</f>
        <v>-19000000</v>
      </c>
    </row>
    <row r="3320" spans="1:4" x14ac:dyDescent="0.25">
      <c r="A3320" t="s">
        <v>8803</v>
      </c>
      <c r="B3320">
        <v>145109</v>
      </c>
      <c r="C3320">
        <v>45000000</v>
      </c>
      <c r="D3320">
        <f>B3320-C3320</f>
        <v>-44854891</v>
      </c>
    </row>
    <row r="3321" spans="1:4" x14ac:dyDescent="0.25">
      <c r="A3321" t="s">
        <v>8804</v>
      </c>
      <c r="B3321">
        <v>1046166</v>
      </c>
      <c r="C3321">
        <v>9000000</v>
      </c>
      <c r="D3321">
        <f>B3321-C3321</f>
        <v>-7953834</v>
      </c>
    </row>
    <row r="3322" spans="1:4" x14ac:dyDescent="0.25">
      <c r="A3322" t="s">
        <v>8805</v>
      </c>
      <c r="D3322">
        <f>B3322-C3322</f>
        <v>0</v>
      </c>
    </row>
    <row r="3323" spans="1:4" x14ac:dyDescent="0.25">
      <c r="A3323" t="s">
        <v>8806</v>
      </c>
      <c r="B3323">
        <v>2874</v>
      </c>
      <c r="D3323">
        <f>B3323-C3323</f>
        <v>2874</v>
      </c>
    </row>
    <row r="3324" spans="1:4" x14ac:dyDescent="0.25">
      <c r="A3324" t="s">
        <v>8807</v>
      </c>
      <c r="C3324">
        <v>9000000</v>
      </c>
      <c r="D3324">
        <f>B3324-C3324</f>
        <v>-9000000</v>
      </c>
    </row>
    <row r="3325" spans="1:4" x14ac:dyDescent="0.25">
      <c r="A3325" t="s">
        <v>8808</v>
      </c>
      <c r="B3325">
        <v>174635000</v>
      </c>
      <c r="C3325">
        <v>8800000</v>
      </c>
      <c r="D3325">
        <f>B3325-C3325</f>
        <v>165835000</v>
      </c>
    </row>
    <row r="3326" spans="1:4" x14ac:dyDescent="0.25">
      <c r="A3326" t="s">
        <v>8809</v>
      </c>
      <c r="D3326">
        <f>B3326-C3326</f>
        <v>0</v>
      </c>
    </row>
    <row r="3327" spans="1:4" x14ac:dyDescent="0.25">
      <c r="A3327" t="s">
        <v>8810</v>
      </c>
      <c r="C3327">
        <v>8800000</v>
      </c>
      <c r="D3327">
        <f>B3327-C3327</f>
        <v>-8800000</v>
      </c>
    </row>
    <row r="3328" spans="1:4" x14ac:dyDescent="0.25">
      <c r="A3328" t="s">
        <v>8811</v>
      </c>
      <c r="C3328">
        <v>9000000</v>
      </c>
      <c r="D3328">
        <f>B3328-C3328</f>
        <v>-9000000</v>
      </c>
    </row>
    <row r="3329" spans="1:4" x14ac:dyDescent="0.25">
      <c r="A3329" t="s">
        <v>8812</v>
      </c>
      <c r="B3329">
        <v>171320</v>
      </c>
      <c r="D3329">
        <f>B3329-C3329</f>
        <v>171320</v>
      </c>
    </row>
    <row r="3330" spans="1:4" x14ac:dyDescent="0.25">
      <c r="A3330" t="s">
        <v>8813</v>
      </c>
      <c r="B3330">
        <v>14373825</v>
      </c>
      <c r="C3330">
        <v>8600000</v>
      </c>
      <c r="D3330">
        <f>B3330-C3330</f>
        <v>5773825</v>
      </c>
    </row>
    <row r="3331" spans="1:4" x14ac:dyDescent="0.25">
      <c r="A3331" t="s">
        <v>8814</v>
      </c>
      <c r="D3331">
        <f>B3331-C3331</f>
        <v>0</v>
      </c>
    </row>
    <row r="3332" spans="1:4" x14ac:dyDescent="0.25">
      <c r="A3332" t="s">
        <v>8815</v>
      </c>
      <c r="B3332">
        <v>162</v>
      </c>
      <c r="C3332">
        <v>9000000</v>
      </c>
      <c r="D3332">
        <f>B3332-C3332</f>
        <v>-8999838</v>
      </c>
    </row>
    <row r="3333" spans="1:4" x14ac:dyDescent="0.25">
      <c r="A3333" t="s">
        <v>8816</v>
      </c>
      <c r="B3333">
        <v>32222567</v>
      </c>
      <c r="D3333">
        <f>B3333-C3333</f>
        <v>32222567</v>
      </c>
    </row>
    <row r="3334" spans="1:4" x14ac:dyDescent="0.25">
      <c r="A3334" t="s">
        <v>8817</v>
      </c>
      <c r="B3334">
        <v>39462438</v>
      </c>
      <c r="C3334">
        <v>7000000</v>
      </c>
      <c r="D3334">
        <f>B3334-C3334</f>
        <v>32462438</v>
      </c>
    </row>
    <row r="3335" spans="1:4" x14ac:dyDescent="0.25">
      <c r="A3335" t="s">
        <v>8818</v>
      </c>
      <c r="B3335">
        <v>29200000</v>
      </c>
      <c r="C3335">
        <v>8500000</v>
      </c>
      <c r="D3335">
        <f>B3335-C3335</f>
        <v>20700000</v>
      </c>
    </row>
    <row r="3336" spans="1:4" x14ac:dyDescent="0.25">
      <c r="A3336" t="s">
        <v>8819</v>
      </c>
      <c r="B3336">
        <v>21564616</v>
      </c>
      <c r="C3336">
        <v>8500000</v>
      </c>
      <c r="D3336">
        <f>B3336-C3336</f>
        <v>13064616</v>
      </c>
    </row>
    <row r="3337" spans="1:4" x14ac:dyDescent="0.25">
      <c r="A3337" t="s">
        <v>8820</v>
      </c>
      <c r="C3337">
        <v>9000000</v>
      </c>
      <c r="D3337">
        <f>B3337-C3337</f>
        <v>-9000000</v>
      </c>
    </row>
    <row r="3338" spans="1:4" x14ac:dyDescent="0.25">
      <c r="A3338" t="s">
        <v>8821</v>
      </c>
      <c r="C3338">
        <v>60000000</v>
      </c>
      <c r="D3338">
        <f>B3338-C3338</f>
        <v>-60000000</v>
      </c>
    </row>
    <row r="3339" spans="1:4" x14ac:dyDescent="0.25">
      <c r="A3339" t="s">
        <v>8822</v>
      </c>
      <c r="B3339">
        <v>14879556</v>
      </c>
      <c r="C3339">
        <v>8000000</v>
      </c>
      <c r="D3339">
        <f>B3339-C3339</f>
        <v>6879556</v>
      </c>
    </row>
    <row r="3340" spans="1:4" x14ac:dyDescent="0.25">
      <c r="A3340" t="s">
        <v>8823</v>
      </c>
      <c r="B3340">
        <v>13569248</v>
      </c>
      <c r="D3340">
        <f>B3340-C3340</f>
        <v>13569248</v>
      </c>
    </row>
    <row r="3341" spans="1:4" x14ac:dyDescent="0.25">
      <c r="A3341" t="s">
        <v>8824</v>
      </c>
      <c r="B3341">
        <v>34017854</v>
      </c>
      <c r="C3341">
        <v>8500000</v>
      </c>
      <c r="D3341">
        <f>B3341-C3341</f>
        <v>25517854</v>
      </c>
    </row>
    <row r="3342" spans="1:4" x14ac:dyDescent="0.25">
      <c r="A3342" t="s">
        <v>8825</v>
      </c>
      <c r="B3342">
        <v>4273372</v>
      </c>
      <c r="C3342">
        <v>22000000</v>
      </c>
      <c r="D3342">
        <f>B3342-C3342</f>
        <v>-17726628</v>
      </c>
    </row>
    <row r="3343" spans="1:4" x14ac:dyDescent="0.25">
      <c r="A3343" t="s">
        <v>8826</v>
      </c>
      <c r="C3343">
        <v>9000000</v>
      </c>
      <c r="D3343">
        <f>B3343-C3343</f>
        <v>-9000000</v>
      </c>
    </row>
    <row r="3344" spans="1:4" x14ac:dyDescent="0.25">
      <c r="A3344" t="s">
        <v>8827</v>
      </c>
      <c r="C3344">
        <v>8000000</v>
      </c>
      <c r="D3344">
        <f>B3344-C3344</f>
        <v>-8000000</v>
      </c>
    </row>
    <row r="3345" spans="1:4" x14ac:dyDescent="0.25">
      <c r="A3345" t="s">
        <v>8828</v>
      </c>
      <c r="B3345">
        <v>4440055</v>
      </c>
      <c r="C3345">
        <v>8500000</v>
      </c>
      <c r="D3345">
        <f>B3345-C3345</f>
        <v>-4059945</v>
      </c>
    </row>
    <row r="3346" spans="1:4" x14ac:dyDescent="0.25">
      <c r="A3346" t="s">
        <v>8829</v>
      </c>
      <c r="B3346">
        <v>4018695</v>
      </c>
      <c r="C3346">
        <v>12000000</v>
      </c>
      <c r="D3346">
        <f>B3346-C3346</f>
        <v>-7981305</v>
      </c>
    </row>
    <row r="3347" spans="1:4" x14ac:dyDescent="0.25">
      <c r="A3347" t="s">
        <v>7548</v>
      </c>
      <c r="B3347">
        <v>80000000</v>
      </c>
      <c r="C3347">
        <v>8200000</v>
      </c>
      <c r="D3347">
        <f>B3347-C3347</f>
        <v>71800000</v>
      </c>
    </row>
    <row r="3348" spans="1:4" x14ac:dyDescent="0.25">
      <c r="A3348" t="s">
        <v>8830</v>
      </c>
      <c r="B3348">
        <v>6262942</v>
      </c>
      <c r="C3348">
        <v>9000000</v>
      </c>
      <c r="D3348">
        <f>B3348-C3348</f>
        <v>-2737058</v>
      </c>
    </row>
    <row r="3349" spans="1:4" x14ac:dyDescent="0.25">
      <c r="A3349" t="s">
        <v>8831</v>
      </c>
      <c r="B3349">
        <v>1997807</v>
      </c>
      <c r="C3349">
        <v>8000000</v>
      </c>
      <c r="D3349">
        <f>B3349-C3349</f>
        <v>-6002193</v>
      </c>
    </row>
    <row r="3350" spans="1:4" x14ac:dyDescent="0.25">
      <c r="A3350" t="s">
        <v>8832</v>
      </c>
      <c r="B3350">
        <v>1207007</v>
      </c>
      <c r="D3350">
        <f>B3350-C3350</f>
        <v>1207007</v>
      </c>
    </row>
    <row r="3351" spans="1:4" x14ac:dyDescent="0.25">
      <c r="A3351" t="s">
        <v>8833</v>
      </c>
      <c r="B3351">
        <v>1829142</v>
      </c>
      <c r="D3351">
        <f>B3351-C3351</f>
        <v>1829142</v>
      </c>
    </row>
    <row r="3352" spans="1:4" x14ac:dyDescent="0.25">
      <c r="A3352" t="s">
        <v>8834</v>
      </c>
      <c r="B3352">
        <v>3827466</v>
      </c>
      <c r="D3352">
        <f>B3352-C3352</f>
        <v>3827466</v>
      </c>
    </row>
    <row r="3353" spans="1:4" x14ac:dyDescent="0.25">
      <c r="A3353" t="s">
        <v>6716</v>
      </c>
      <c r="B3353">
        <v>90800000</v>
      </c>
      <c r="C3353">
        <v>8000000</v>
      </c>
      <c r="D3353">
        <f>B3353-C3353</f>
        <v>82800000</v>
      </c>
    </row>
    <row r="3354" spans="1:4" x14ac:dyDescent="0.25">
      <c r="A3354" t="s">
        <v>8835</v>
      </c>
      <c r="C3354">
        <v>7623000</v>
      </c>
      <c r="D3354">
        <f>B3354-C3354</f>
        <v>-7623000</v>
      </c>
    </row>
    <row r="3355" spans="1:4" x14ac:dyDescent="0.25">
      <c r="A3355" t="s">
        <v>8836</v>
      </c>
      <c r="B3355">
        <v>140244</v>
      </c>
      <c r="C3355">
        <v>8500000</v>
      </c>
      <c r="D3355">
        <f>B3355-C3355</f>
        <v>-8359756</v>
      </c>
    </row>
    <row r="3356" spans="1:4" x14ac:dyDescent="0.25">
      <c r="A3356" t="s">
        <v>8837</v>
      </c>
      <c r="C3356">
        <v>8300000</v>
      </c>
      <c r="D3356">
        <f>B3356-C3356</f>
        <v>-8300000</v>
      </c>
    </row>
    <row r="3357" spans="1:4" x14ac:dyDescent="0.25">
      <c r="A3357" t="s">
        <v>8838</v>
      </c>
      <c r="B3357">
        <v>107930000</v>
      </c>
      <c r="C3357">
        <v>8000000</v>
      </c>
      <c r="D3357">
        <f>B3357-C3357</f>
        <v>99930000</v>
      </c>
    </row>
    <row r="3358" spans="1:4" x14ac:dyDescent="0.25">
      <c r="A3358" t="s">
        <v>8839</v>
      </c>
      <c r="B3358">
        <v>76657000</v>
      </c>
      <c r="D3358">
        <f>B3358-C3358</f>
        <v>76657000</v>
      </c>
    </row>
    <row r="3359" spans="1:4" x14ac:dyDescent="0.25">
      <c r="A3359" t="s">
        <v>8840</v>
      </c>
      <c r="B3359">
        <v>32279955</v>
      </c>
      <c r="C3359">
        <v>8500000</v>
      </c>
      <c r="D3359">
        <f>B3359-C3359</f>
        <v>23779955</v>
      </c>
    </row>
    <row r="3360" spans="1:4" x14ac:dyDescent="0.25">
      <c r="A3360" t="s">
        <v>8841</v>
      </c>
      <c r="B3360">
        <v>4992159</v>
      </c>
      <c r="C3360">
        <v>8550000</v>
      </c>
      <c r="D3360">
        <f>B3360-C3360</f>
        <v>-3557841</v>
      </c>
    </row>
    <row r="3361" spans="1:4" x14ac:dyDescent="0.25">
      <c r="A3361" t="s">
        <v>8842</v>
      </c>
      <c r="B3361">
        <v>163214286</v>
      </c>
      <c r="C3361">
        <v>8200000</v>
      </c>
      <c r="D3361">
        <f>B3361-C3361</f>
        <v>155014286</v>
      </c>
    </row>
    <row r="3362" spans="1:4" x14ac:dyDescent="0.25">
      <c r="A3362" t="s">
        <v>8843</v>
      </c>
      <c r="B3362">
        <v>69800000</v>
      </c>
      <c r="C3362">
        <v>8000000</v>
      </c>
      <c r="D3362">
        <f>B3362-C3362</f>
        <v>61800000</v>
      </c>
    </row>
    <row r="3363" spans="1:4" x14ac:dyDescent="0.25">
      <c r="A3363" t="s">
        <v>8844</v>
      </c>
      <c r="B3363">
        <v>59889948</v>
      </c>
      <c r="C3363">
        <v>8000000</v>
      </c>
      <c r="D3363">
        <f>B3363-C3363</f>
        <v>51889948</v>
      </c>
    </row>
    <row r="3364" spans="1:4" x14ac:dyDescent="0.25">
      <c r="A3364" t="s">
        <v>8845</v>
      </c>
      <c r="B3364">
        <v>52287414</v>
      </c>
      <c r="C3364">
        <v>8000000</v>
      </c>
      <c r="D3364">
        <f>B3364-C3364</f>
        <v>44287414</v>
      </c>
    </row>
    <row r="3365" spans="1:4" x14ac:dyDescent="0.25">
      <c r="A3365" t="s">
        <v>8846</v>
      </c>
      <c r="B3365">
        <v>45063889</v>
      </c>
      <c r="C3365">
        <v>8000000</v>
      </c>
      <c r="D3365">
        <f>B3365-C3365</f>
        <v>37063889</v>
      </c>
    </row>
    <row r="3366" spans="1:4" x14ac:dyDescent="0.25">
      <c r="A3366" t="s">
        <v>8847</v>
      </c>
      <c r="B3366">
        <v>40066497</v>
      </c>
      <c r="C3366">
        <v>8000000</v>
      </c>
      <c r="D3366">
        <f>B3366-C3366</f>
        <v>32066497</v>
      </c>
    </row>
    <row r="3367" spans="1:4" x14ac:dyDescent="0.25">
      <c r="A3367" t="s">
        <v>8848</v>
      </c>
      <c r="B3367">
        <v>36500000</v>
      </c>
      <c r="C3367">
        <v>8000000</v>
      </c>
      <c r="D3367">
        <f>B3367-C3367</f>
        <v>28500000</v>
      </c>
    </row>
    <row r="3368" spans="1:4" x14ac:dyDescent="0.25">
      <c r="A3368" t="s">
        <v>8849</v>
      </c>
      <c r="B3368">
        <v>27362712</v>
      </c>
      <c r="C3368">
        <v>8000000</v>
      </c>
      <c r="D3368">
        <f>B3368-C3368</f>
        <v>19362712</v>
      </c>
    </row>
    <row r="3369" spans="1:4" x14ac:dyDescent="0.25">
      <c r="A3369" t="s">
        <v>8850</v>
      </c>
      <c r="B3369">
        <v>34746109</v>
      </c>
      <c r="C3369">
        <v>8000000</v>
      </c>
      <c r="D3369">
        <f>B3369-C3369</f>
        <v>26746109</v>
      </c>
    </row>
    <row r="3370" spans="1:4" x14ac:dyDescent="0.25">
      <c r="A3370" t="s">
        <v>8851</v>
      </c>
      <c r="B3370">
        <v>34963967</v>
      </c>
      <c r="C3370">
        <v>8000000</v>
      </c>
      <c r="D3370">
        <f>B3370-C3370</f>
        <v>26963967</v>
      </c>
    </row>
    <row r="3371" spans="1:4" x14ac:dyDescent="0.25">
      <c r="A3371" t="s">
        <v>8852</v>
      </c>
      <c r="B3371">
        <v>25926543</v>
      </c>
      <c r="C3371">
        <v>8000000</v>
      </c>
      <c r="D3371">
        <f>B3371-C3371</f>
        <v>17926543</v>
      </c>
    </row>
    <row r="3372" spans="1:4" x14ac:dyDescent="0.25">
      <c r="A3372" t="s">
        <v>5966</v>
      </c>
      <c r="C3372">
        <v>8000000</v>
      </c>
      <c r="D3372">
        <f>B3372-C3372</f>
        <v>-8000000</v>
      </c>
    </row>
    <row r="3373" spans="1:4" x14ac:dyDescent="0.25">
      <c r="A3373" t="s">
        <v>8853</v>
      </c>
      <c r="B3373">
        <v>26049082</v>
      </c>
      <c r="C3373">
        <v>8000000</v>
      </c>
      <c r="D3373">
        <f>B3373-C3373</f>
        <v>18049082</v>
      </c>
    </row>
    <row r="3374" spans="1:4" x14ac:dyDescent="0.25">
      <c r="A3374" t="s">
        <v>8854</v>
      </c>
      <c r="C3374">
        <v>8000000</v>
      </c>
      <c r="D3374">
        <f>B3374-C3374</f>
        <v>-8000000</v>
      </c>
    </row>
    <row r="3375" spans="1:4" x14ac:dyDescent="0.25">
      <c r="A3375" t="s">
        <v>8855</v>
      </c>
      <c r="D3375">
        <f>B3375-C3375</f>
        <v>0</v>
      </c>
    </row>
    <row r="3376" spans="1:4" x14ac:dyDescent="0.25">
      <c r="A3376" t="s">
        <v>8856</v>
      </c>
      <c r="B3376">
        <v>22551000</v>
      </c>
      <c r="C3376">
        <v>8000000</v>
      </c>
      <c r="D3376">
        <f>B3376-C3376</f>
        <v>14551000</v>
      </c>
    </row>
    <row r="3377" spans="1:4" x14ac:dyDescent="0.25">
      <c r="A3377" t="s">
        <v>8857</v>
      </c>
      <c r="B3377">
        <v>22800000</v>
      </c>
      <c r="C3377">
        <v>7000000</v>
      </c>
      <c r="D3377">
        <f>B3377-C3377</f>
        <v>15800000</v>
      </c>
    </row>
    <row r="3378" spans="1:4" x14ac:dyDescent="0.25">
      <c r="A3378" t="s">
        <v>8858</v>
      </c>
      <c r="D3378">
        <f>B3378-C3378</f>
        <v>0</v>
      </c>
    </row>
    <row r="3379" spans="1:4" x14ac:dyDescent="0.25">
      <c r="A3379" t="s">
        <v>8859</v>
      </c>
      <c r="B3379">
        <v>18090181</v>
      </c>
      <c r="C3379">
        <v>8000000</v>
      </c>
      <c r="D3379">
        <f>B3379-C3379</f>
        <v>10090181</v>
      </c>
    </row>
    <row r="3380" spans="1:4" x14ac:dyDescent="0.25">
      <c r="A3380" t="s">
        <v>8860</v>
      </c>
      <c r="B3380">
        <v>17843379</v>
      </c>
      <c r="C3380">
        <v>8000000</v>
      </c>
      <c r="D3380">
        <f>B3380-C3380</f>
        <v>9843379</v>
      </c>
    </row>
    <row r="3381" spans="1:4" x14ac:dyDescent="0.25">
      <c r="A3381" t="s">
        <v>8861</v>
      </c>
      <c r="B3381">
        <v>18811135</v>
      </c>
      <c r="D3381">
        <f>B3381-C3381</f>
        <v>18811135</v>
      </c>
    </row>
    <row r="3382" spans="1:4" x14ac:dyDescent="0.25">
      <c r="A3382" t="s">
        <v>8862</v>
      </c>
      <c r="B3382">
        <v>17278980</v>
      </c>
      <c r="C3382">
        <v>8000000</v>
      </c>
      <c r="D3382">
        <f>B3382-C3382</f>
        <v>9278980</v>
      </c>
    </row>
    <row r="3383" spans="1:4" x14ac:dyDescent="0.25">
      <c r="A3383" t="s">
        <v>8863</v>
      </c>
      <c r="B3383">
        <v>16699684</v>
      </c>
      <c r="C3383">
        <v>8000000</v>
      </c>
      <c r="D3383">
        <f>B3383-C3383</f>
        <v>8699684</v>
      </c>
    </row>
    <row r="3384" spans="1:4" x14ac:dyDescent="0.25">
      <c r="A3384" t="s">
        <v>6502</v>
      </c>
      <c r="B3384">
        <v>50815288</v>
      </c>
      <c r="C3384">
        <v>50000000</v>
      </c>
      <c r="D3384">
        <f>B3384-C3384</f>
        <v>815288</v>
      </c>
    </row>
    <row r="3385" spans="1:4" x14ac:dyDescent="0.25">
      <c r="A3385" t="s">
        <v>8864</v>
      </c>
      <c r="B3385">
        <v>15047419</v>
      </c>
      <c r="C3385">
        <v>7000000</v>
      </c>
      <c r="D3385">
        <f>B3385-C3385</f>
        <v>8047419</v>
      </c>
    </row>
    <row r="3386" spans="1:4" x14ac:dyDescent="0.25">
      <c r="A3386" t="s">
        <v>8865</v>
      </c>
      <c r="B3386">
        <v>14015786</v>
      </c>
      <c r="C3386">
        <v>5000000</v>
      </c>
      <c r="D3386">
        <f>B3386-C3386</f>
        <v>9015786</v>
      </c>
    </row>
    <row r="3387" spans="1:4" x14ac:dyDescent="0.25">
      <c r="A3387" t="s">
        <v>8866</v>
      </c>
      <c r="C3387">
        <v>8000000</v>
      </c>
      <c r="D3387">
        <f>B3387-C3387</f>
        <v>-8000000</v>
      </c>
    </row>
    <row r="3388" spans="1:4" x14ac:dyDescent="0.25">
      <c r="A3388" t="s">
        <v>8867</v>
      </c>
      <c r="B3388">
        <v>10269307</v>
      </c>
      <c r="C3388">
        <v>8000000</v>
      </c>
      <c r="D3388">
        <f>B3388-C3388</f>
        <v>2269307</v>
      </c>
    </row>
    <row r="3389" spans="1:4" x14ac:dyDescent="0.25">
      <c r="A3389" t="s">
        <v>8868</v>
      </c>
      <c r="C3389">
        <v>8300000</v>
      </c>
      <c r="D3389">
        <f>B3389-C3389</f>
        <v>-8300000</v>
      </c>
    </row>
    <row r="3390" spans="1:4" x14ac:dyDescent="0.25">
      <c r="A3390" t="s">
        <v>8869</v>
      </c>
      <c r="B3390">
        <v>17536788</v>
      </c>
      <c r="C3390">
        <v>8000000</v>
      </c>
      <c r="D3390">
        <f>B3390-C3390</f>
        <v>9536788</v>
      </c>
    </row>
    <row r="3391" spans="1:4" x14ac:dyDescent="0.25">
      <c r="A3391" t="s">
        <v>8870</v>
      </c>
      <c r="B3391">
        <v>58401464</v>
      </c>
      <c r="C3391">
        <v>8000000</v>
      </c>
      <c r="D3391">
        <f>B3391-C3391</f>
        <v>50401464</v>
      </c>
    </row>
    <row r="3392" spans="1:4" x14ac:dyDescent="0.25">
      <c r="A3392" t="s">
        <v>8871</v>
      </c>
      <c r="B3392">
        <v>8880705</v>
      </c>
      <c r="D3392">
        <f>B3392-C3392</f>
        <v>8880705</v>
      </c>
    </row>
    <row r="3393" spans="1:4" x14ac:dyDescent="0.25">
      <c r="A3393" t="s">
        <v>8872</v>
      </c>
      <c r="B3393">
        <v>8279017</v>
      </c>
      <c r="C3393">
        <v>8000000</v>
      </c>
      <c r="D3393">
        <f>B3393-C3393</f>
        <v>279017</v>
      </c>
    </row>
    <row r="3394" spans="1:4" x14ac:dyDescent="0.25">
      <c r="A3394" t="s">
        <v>8873</v>
      </c>
      <c r="B3394">
        <v>10106233</v>
      </c>
      <c r="C3394">
        <v>8000000</v>
      </c>
      <c r="D3394">
        <f>B3394-C3394</f>
        <v>2106233</v>
      </c>
    </row>
    <row r="3395" spans="1:4" x14ac:dyDescent="0.25">
      <c r="A3395" t="s">
        <v>8874</v>
      </c>
      <c r="C3395">
        <v>8000000</v>
      </c>
      <c r="D3395">
        <f>B3395-C3395</f>
        <v>-8000000</v>
      </c>
    </row>
    <row r="3396" spans="1:4" x14ac:dyDescent="0.25">
      <c r="A3396" t="s">
        <v>8875</v>
      </c>
      <c r="B3396">
        <v>4692814</v>
      </c>
      <c r="C3396">
        <v>8000000</v>
      </c>
      <c r="D3396">
        <f>B3396-C3396</f>
        <v>-3307186</v>
      </c>
    </row>
    <row r="3397" spans="1:4" x14ac:dyDescent="0.25">
      <c r="A3397" t="s">
        <v>8876</v>
      </c>
      <c r="B3397">
        <v>5018450</v>
      </c>
      <c r="C3397">
        <v>8000000</v>
      </c>
      <c r="D3397">
        <f>B3397-C3397</f>
        <v>-2981550</v>
      </c>
    </row>
    <row r="3398" spans="1:4" x14ac:dyDescent="0.25">
      <c r="A3398" t="s">
        <v>8877</v>
      </c>
      <c r="B3398">
        <v>25967000</v>
      </c>
      <c r="D3398">
        <f>B3398-C3398</f>
        <v>25967000</v>
      </c>
    </row>
    <row r="3399" spans="1:4" x14ac:dyDescent="0.25">
      <c r="A3399" t="s">
        <v>8878</v>
      </c>
      <c r="D3399">
        <f>B3399-C3399</f>
        <v>0</v>
      </c>
    </row>
    <row r="3400" spans="1:4" x14ac:dyDescent="0.25">
      <c r="A3400" t="s">
        <v>8879</v>
      </c>
      <c r="B3400">
        <v>3442820</v>
      </c>
      <c r="C3400">
        <v>8000000</v>
      </c>
      <c r="D3400">
        <f>B3400-C3400</f>
        <v>-4557180</v>
      </c>
    </row>
    <row r="3401" spans="1:4" x14ac:dyDescent="0.25">
      <c r="A3401" t="s">
        <v>8880</v>
      </c>
      <c r="B3401">
        <v>3205244</v>
      </c>
      <c r="C3401">
        <v>10000000</v>
      </c>
      <c r="D3401">
        <f>B3401-C3401</f>
        <v>-6794756</v>
      </c>
    </row>
    <row r="3402" spans="1:4" x14ac:dyDescent="0.25">
      <c r="A3402" t="s">
        <v>8881</v>
      </c>
      <c r="B3402">
        <v>3076425</v>
      </c>
      <c r="C3402">
        <v>8000000</v>
      </c>
      <c r="D3402">
        <f>B3402-C3402</f>
        <v>-4923575</v>
      </c>
    </row>
    <row r="3403" spans="1:4" x14ac:dyDescent="0.25">
      <c r="A3403" t="s">
        <v>8882</v>
      </c>
      <c r="B3403">
        <v>2275557</v>
      </c>
      <c r="C3403">
        <v>8000000</v>
      </c>
      <c r="D3403">
        <f>B3403-C3403</f>
        <v>-5724443</v>
      </c>
    </row>
    <row r="3404" spans="1:4" x14ac:dyDescent="0.25">
      <c r="A3404" t="s">
        <v>8883</v>
      </c>
      <c r="B3404">
        <v>1789892</v>
      </c>
      <c r="C3404">
        <v>8000000</v>
      </c>
      <c r="D3404">
        <f>B3404-C3404</f>
        <v>-6210108</v>
      </c>
    </row>
    <row r="3405" spans="1:4" x14ac:dyDescent="0.25">
      <c r="A3405" t="s">
        <v>8884</v>
      </c>
      <c r="B3405">
        <v>6350058</v>
      </c>
      <c r="C3405">
        <v>8000000</v>
      </c>
      <c r="D3405">
        <f>B3405-C3405</f>
        <v>-1649942</v>
      </c>
    </row>
    <row r="3406" spans="1:4" x14ac:dyDescent="0.25">
      <c r="A3406" t="s">
        <v>8885</v>
      </c>
      <c r="B3406">
        <v>1094798</v>
      </c>
      <c r="C3406">
        <v>7200000</v>
      </c>
      <c r="D3406">
        <f>B3406-C3406</f>
        <v>-6105202</v>
      </c>
    </row>
    <row r="3407" spans="1:4" x14ac:dyDescent="0.25">
      <c r="A3407" t="s">
        <v>8886</v>
      </c>
      <c r="B3407">
        <v>1071240</v>
      </c>
      <c r="C3407">
        <v>8000000</v>
      </c>
      <c r="D3407">
        <f>B3407-C3407</f>
        <v>-6928760</v>
      </c>
    </row>
    <row r="3408" spans="1:4" x14ac:dyDescent="0.25">
      <c r="A3408" t="s">
        <v>8887</v>
      </c>
      <c r="B3408">
        <v>532190</v>
      </c>
      <c r="C3408">
        <v>8000000</v>
      </c>
      <c r="D3408">
        <f>B3408-C3408</f>
        <v>-7467810</v>
      </c>
    </row>
    <row r="3409" spans="1:4" x14ac:dyDescent="0.25">
      <c r="A3409" t="s">
        <v>8888</v>
      </c>
      <c r="C3409">
        <v>8000000</v>
      </c>
      <c r="D3409">
        <f>B3409-C3409</f>
        <v>-8000000</v>
      </c>
    </row>
    <row r="3410" spans="1:4" x14ac:dyDescent="0.25">
      <c r="A3410" t="s">
        <v>8889</v>
      </c>
      <c r="B3410">
        <v>686383</v>
      </c>
      <c r="C3410">
        <v>6500000</v>
      </c>
      <c r="D3410">
        <f>B3410-C3410</f>
        <v>-5813617</v>
      </c>
    </row>
    <row r="3411" spans="1:4" x14ac:dyDescent="0.25">
      <c r="A3411" t="s">
        <v>8890</v>
      </c>
      <c r="B3411">
        <v>16168741</v>
      </c>
      <c r="C3411">
        <v>8000000</v>
      </c>
      <c r="D3411">
        <f>B3411-C3411</f>
        <v>8168741</v>
      </c>
    </row>
    <row r="3412" spans="1:4" x14ac:dyDescent="0.25">
      <c r="A3412" t="s">
        <v>8891</v>
      </c>
      <c r="B3412">
        <v>568695</v>
      </c>
      <c r="C3412">
        <v>8000000</v>
      </c>
      <c r="D3412">
        <f>B3412-C3412</f>
        <v>-7431305</v>
      </c>
    </row>
    <row r="3413" spans="1:4" x14ac:dyDescent="0.25">
      <c r="A3413" t="s">
        <v>8892</v>
      </c>
      <c r="B3413">
        <v>398420</v>
      </c>
      <c r="C3413">
        <v>8000000</v>
      </c>
      <c r="D3413">
        <f>B3413-C3413</f>
        <v>-7601580</v>
      </c>
    </row>
    <row r="3414" spans="1:4" x14ac:dyDescent="0.25">
      <c r="A3414" t="s">
        <v>8893</v>
      </c>
      <c r="D3414">
        <f>B3414-C3414</f>
        <v>0</v>
      </c>
    </row>
    <row r="3415" spans="1:4" x14ac:dyDescent="0.25">
      <c r="A3415" t="s">
        <v>8894</v>
      </c>
      <c r="B3415">
        <v>336456</v>
      </c>
      <c r="C3415">
        <v>8000000</v>
      </c>
      <c r="D3415">
        <f>B3415-C3415</f>
        <v>-7663544</v>
      </c>
    </row>
    <row r="3416" spans="1:4" x14ac:dyDescent="0.25">
      <c r="A3416" t="s">
        <v>8895</v>
      </c>
      <c r="B3416">
        <v>146083</v>
      </c>
      <c r="D3416">
        <f>B3416-C3416</f>
        <v>146083</v>
      </c>
    </row>
    <row r="3417" spans="1:4" x14ac:dyDescent="0.25">
      <c r="A3417" t="s">
        <v>8896</v>
      </c>
      <c r="B3417">
        <v>298110</v>
      </c>
      <c r="C3417">
        <v>8000000</v>
      </c>
      <c r="D3417">
        <f>B3417-C3417</f>
        <v>-7701890</v>
      </c>
    </row>
    <row r="3418" spans="1:4" x14ac:dyDescent="0.25">
      <c r="A3418" t="s">
        <v>8897</v>
      </c>
      <c r="B3418">
        <v>127144</v>
      </c>
      <c r="C3418">
        <v>8000000</v>
      </c>
      <c r="D3418">
        <f>B3418-C3418</f>
        <v>-7872856</v>
      </c>
    </row>
    <row r="3419" spans="1:4" x14ac:dyDescent="0.25">
      <c r="A3419" t="s">
        <v>8898</v>
      </c>
      <c r="B3419">
        <v>117190</v>
      </c>
      <c r="C3419">
        <v>8000000</v>
      </c>
      <c r="D3419">
        <f>B3419-C3419</f>
        <v>-7882810</v>
      </c>
    </row>
    <row r="3420" spans="1:4" x14ac:dyDescent="0.25">
      <c r="A3420" t="s">
        <v>8899</v>
      </c>
      <c r="B3420">
        <v>108662</v>
      </c>
      <c r="C3420">
        <v>8000000</v>
      </c>
      <c r="D3420">
        <f>B3420-C3420</f>
        <v>-7891338</v>
      </c>
    </row>
    <row r="3421" spans="1:4" x14ac:dyDescent="0.25">
      <c r="A3421" t="s">
        <v>8900</v>
      </c>
      <c r="D3421">
        <f>B3421-C3421</f>
        <v>0</v>
      </c>
    </row>
    <row r="3422" spans="1:4" x14ac:dyDescent="0.25">
      <c r="A3422" t="s">
        <v>8901</v>
      </c>
      <c r="B3422">
        <v>53481</v>
      </c>
      <c r="C3422">
        <v>8000000</v>
      </c>
      <c r="D3422">
        <f>B3422-C3422</f>
        <v>-7946519</v>
      </c>
    </row>
    <row r="3423" spans="1:4" x14ac:dyDescent="0.25">
      <c r="A3423" t="s">
        <v>8902</v>
      </c>
      <c r="B3423">
        <v>23106</v>
      </c>
      <c r="C3423">
        <v>50000000</v>
      </c>
      <c r="D3423">
        <f>B3423-C3423</f>
        <v>-49976894</v>
      </c>
    </row>
    <row r="3424" spans="1:4" x14ac:dyDescent="0.25">
      <c r="A3424" t="s">
        <v>8903</v>
      </c>
      <c r="B3424">
        <v>52961</v>
      </c>
      <c r="C3424">
        <v>8000000</v>
      </c>
      <c r="D3424">
        <f>B3424-C3424</f>
        <v>-7947039</v>
      </c>
    </row>
    <row r="3425" spans="1:4" x14ac:dyDescent="0.25">
      <c r="A3425" t="s">
        <v>8904</v>
      </c>
      <c r="B3425">
        <v>439162</v>
      </c>
      <c r="C3425">
        <v>1100000000</v>
      </c>
      <c r="D3425">
        <f>B3425-C3425</f>
        <v>-1099560838</v>
      </c>
    </row>
    <row r="3426" spans="1:4" x14ac:dyDescent="0.25">
      <c r="A3426" t="s">
        <v>8905</v>
      </c>
      <c r="C3426">
        <v>22000000</v>
      </c>
      <c r="D3426">
        <f>B3426-C3426</f>
        <v>-22000000</v>
      </c>
    </row>
    <row r="3427" spans="1:4" x14ac:dyDescent="0.25">
      <c r="A3427" t="s">
        <v>8906</v>
      </c>
      <c r="C3427">
        <v>8000000</v>
      </c>
      <c r="D3427">
        <f>B3427-C3427</f>
        <v>-8000000</v>
      </c>
    </row>
    <row r="3428" spans="1:4" x14ac:dyDescent="0.25">
      <c r="A3428" t="s">
        <v>8907</v>
      </c>
      <c r="C3428">
        <v>8000000</v>
      </c>
      <c r="D3428">
        <f>B3428-C3428</f>
        <v>-8000000</v>
      </c>
    </row>
    <row r="3429" spans="1:4" x14ac:dyDescent="0.25">
      <c r="A3429" t="s">
        <v>8908</v>
      </c>
      <c r="B3429">
        <v>50000</v>
      </c>
      <c r="D3429">
        <f>B3429-C3429</f>
        <v>50000</v>
      </c>
    </row>
    <row r="3430" spans="1:4" x14ac:dyDescent="0.25">
      <c r="A3430" t="s">
        <v>8909</v>
      </c>
      <c r="B3430">
        <v>671240</v>
      </c>
      <c r="C3430">
        <v>7900000</v>
      </c>
      <c r="D3430">
        <f>B3430-C3430</f>
        <v>-7228760</v>
      </c>
    </row>
    <row r="3431" spans="1:4" x14ac:dyDescent="0.25">
      <c r="A3431" t="s">
        <v>8910</v>
      </c>
      <c r="C3431">
        <v>8000000</v>
      </c>
      <c r="D3431">
        <f>B3431-C3431</f>
        <v>-8000000</v>
      </c>
    </row>
    <row r="3432" spans="1:4" x14ac:dyDescent="0.25">
      <c r="A3432" t="s">
        <v>8911</v>
      </c>
      <c r="B3432">
        <v>10105505</v>
      </c>
      <c r="D3432">
        <f>B3432-C3432</f>
        <v>10105505</v>
      </c>
    </row>
    <row r="3433" spans="1:4" x14ac:dyDescent="0.25">
      <c r="A3433" t="s">
        <v>8912</v>
      </c>
      <c r="D3433">
        <f>B3433-C3433</f>
        <v>0</v>
      </c>
    </row>
    <row r="3434" spans="1:4" x14ac:dyDescent="0.25">
      <c r="A3434" t="s">
        <v>8913</v>
      </c>
      <c r="B3434">
        <v>882290</v>
      </c>
      <c r="C3434">
        <v>10000000</v>
      </c>
      <c r="D3434">
        <f>B3434-C3434</f>
        <v>-9117710</v>
      </c>
    </row>
    <row r="3435" spans="1:4" x14ac:dyDescent="0.25">
      <c r="A3435" t="s">
        <v>8914</v>
      </c>
      <c r="C3435">
        <v>8000000</v>
      </c>
      <c r="D3435">
        <f>B3435-C3435</f>
        <v>-8000000</v>
      </c>
    </row>
    <row r="3436" spans="1:4" x14ac:dyDescent="0.25">
      <c r="A3436" t="s">
        <v>8915</v>
      </c>
      <c r="B3436">
        <v>106593296</v>
      </c>
      <c r="C3436">
        <v>7500000</v>
      </c>
      <c r="D3436">
        <f>B3436-C3436</f>
        <v>99093296</v>
      </c>
    </row>
    <row r="3437" spans="1:4" x14ac:dyDescent="0.25">
      <c r="A3437" t="s">
        <v>8916</v>
      </c>
      <c r="B3437">
        <v>43490057</v>
      </c>
      <c r="C3437">
        <v>7500000</v>
      </c>
      <c r="D3437">
        <f>B3437-C3437</f>
        <v>35990057</v>
      </c>
    </row>
    <row r="3438" spans="1:4" x14ac:dyDescent="0.25">
      <c r="A3438" t="s">
        <v>8917</v>
      </c>
      <c r="B3438">
        <v>32333860</v>
      </c>
      <c r="C3438">
        <v>7500000</v>
      </c>
      <c r="D3438">
        <f>B3438-C3438</f>
        <v>24833860</v>
      </c>
    </row>
    <row r="3439" spans="1:4" x14ac:dyDescent="0.25">
      <c r="A3439" t="s">
        <v>8918</v>
      </c>
      <c r="C3439">
        <v>7700000</v>
      </c>
      <c r="D3439">
        <f>B3439-C3439</f>
        <v>-7700000</v>
      </c>
    </row>
    <row r="3440" spans="1:4" x14ac:dyDescent="0.25">
      <c r="A3440" t="s">
        <v>8919</v>
      </c>
      <c r="B3440">
        <v>24792061</v>
      </c>
      <c r="C3440">
        <v>6500000</v>
      </c>
      <c r="D3440">
        <f>B3440-C3440</f>
        <v>18292061</v>
      </c>
    </row>
    <row r="3441" spans="1:4" x14ac:dyDescent="0.25">
      <c r="A3441" t="s">
        <v>8920</v>
      </c>
      <c r="B3441">
        <v>17544812</v>
      </c>
      <c r="C3441">
        <v>10000000</v>
      </c>
      <c r="D3441">
        <f>B3441-C3441</f>
        <v>7544812</v>
      </c>
    </row>
    <row r="3442" spans="1:4" x14ac:dyDescent="0.25">
      <c r="A3442" t="s">
        <v>8921</v>
      </c>
      <c r="B3442">
        <v>12574715</v>
      </c>
      <c r="C3442">
        <v>4500000</v>
      </c>
      <c r="D3442">
        <f>B3442-C3442</f>
        <v>8074715</v>
      </c>
    </row>
    <row r="3443" spans="1:4" x14ac:dyDescent="0.25">
      <c r="A3443" t="s">
        <v>8922</v>
      </c>
      <c r="B3443">
        <v>10281585</v>
      </c>
      <c r="D3443">
        <f>B3443-C3443</f>
        <v>10281585</v>
      </c>
    </row>
    <row r="3444" spans="1:4" x14ac:dyDescent="0.25">
      <c r="A3444" t="s">
        <v>8923</v>
      </c>
      <c r="B3444">
        <v>5100000</v>
      </c>
      <c r="C3444">
        <v>7500000</v>
      </c>
      <c r="D3444">
        <f>B3444-C3444</f>
        <v>-2400000</v>
      </c>
    </row>
    <row r="3445" spans="1:4" x14ac:dyDescent="0.25">
      <c r="A3445" t="s">
        <v>8924</v>
      </c>
      <c r="B3445">
        <v>10460089</v>
      </c>
      <c r="C3445">
        <v>7500000</v>
      </c>
      <c r="D3445">
        <f>B3445-C3445</f>
        <v>2960089</v>
      </c>
    </row>
    <row r="3446" spans="1:4" x14ac:dyDescent="0.25">
      <c r="A3446" t="s">
        <v>8925</v>
      </c>
      <c r="B3446">
        <v>4239767</v>
      </c>
      <c r="C3446">
        <v>7500000</v>
      </c>
      <c r="D3446">
        <f>B3446-C3446</f>
        <v>-3260233</v>
      </c>
    </row>
    <row r="3447" spans="1:4" x14ac:dyDescent="0.25">
      <c r="A3447" t="s">
        <v>8926</v>
      </c>
      <c r="B3447">
        <v>4131640</v>
      </c>
      <c r="C3447">
        <v>7500000</v>
      </c>
      <c r="D3447">
        <f>B3447-C3447</f>
        <v>-3368360</v>
      </c>
    </row>
    <row r="3448" spans="1:4" x14ac:dyDescent="0.25">
      <c r="A3448" t="s">
        <v>8927</v>
      </c>
      <c r="B3448">
        <v>3347439</v>
      </c>
      <c r="C3448">
        <v>7500000</v>
      </c>
      <c r="D3448">
        <f>B3448-C3448</f>
        <v>-4152561</v>
      </c>
    </row>
    <row r="3449" spans="1:4" x14ac:dyDescent="0.25">
      <c r="A3449" t="s">
        <v>8928</v>
      </c>
      <c r="B3449">
        <v>10814185</v>
      </c>
      <c r="C3449">
        <v>8000000</v>
      </c>
      <c r="D3449">
        <f>B3449-C3449</f>
        <v>2814185</v>
      </c>
    </row>
    <row r="3450" spans="1:4" x14ac:dyDescent="0.25">
      <c r="A3450" t="s">
        <v>8929</v>
      </c>
      <c r="B3450">
        <v>533344</v>
      </c>
      <c r="D3450">
        <f>B3450-C3450</f>
        <v>533344</v>
      </c>
    </row>
    <row r="3451" spans="1:4" x14ac:dyDescent="0.25">
      <c r="A3451" t="s">
        <v>8930</v>
      </c>
      <c r="B3451">
        <v>206400</v>
      </c>
      <c r="C3451">
        <v>50000000</v>
      </c>
      <c r="D3451">
        <f>B3451-C3451</f>
        <v>-49793600</v>
      </c>
    </row>
    <row r="3452" spans="1:4" x14ac:dyDescent="0.25">
      <c r="A3452" t="s">
        <v>8931</v>
      </c>
      <c r="B3452">
        <v>197148</v>
      </c>
      <c r="C3452">
        <v>7500000</v>
      </c>
      <c r="D3452">
        <f>B3452-C3452</f>
        <v>-7302852</v>
      </c>
    </row>
    <row r="3453" spans="1:4" x14ac:dyDescent="0.25">
      <c r="A3453" t="s">
        <v>8932</v>
      </c>
      <c r="C3453">
        <v>7500000</v>
      </c>
      <c r="D3453">
        <f>B3453-C3453</f>
        <v>-7500000</v>
      </c>
    </row>
    <row r="3454" spans="1:4" x14ac:dyDescent="0.25">
      <c r="A3454" t="s">
        <v>8680</v>
      </c>
      <c r="B3454">
        <v>54557348</v>
      </c>
      <c r="C3454">
        <v>6500000</v>
      </c>
      <c r="D3454">
        <f>B3454-C3454</f>
        <v>48057348</v>
      </c>
    </row>
    <row r="3455" spans="1:4" x14ac:dyDescent="0.25">
      <c r="A3455" t="s">
        <v>8933</v>
      </c>
      <c r="B3455">
        <v>3014541</v>
      </c>
      <c r="C3455">
        <v>8000000</v>
      </c>
      <c r="D3455">
        <f>B3455-C3455</f>
        <v>-4985459</v>
      </c>
    </row>
    <row r="3456" spans="1:4" x14ac:dyDescent="0.25">
      <c r="A3456" t="s">
        <v>8934</v>
      </c>
      <c r="C3456">
        <v>7500000</v>
      </c>
      <c r="D3456">
        <f>B3456-C3456</f>
        <v>-7500000</v>
      </c>
    </row>
    <row r="3457" spans="1:4" x14ac:dyDescent="0.25">
      <c r="A3457" t="s">
        <v>8935</v>
      </c>
      <c r="B3457">
        <v>872643</v>
      </c>
      <c r="C3457">
        <v>6000000</v>
      </c>
      <c r="D3457">
        <f>B3457-C3457</f>
        <v>-5127357</v>
      </c>
    </row>
    <row r="3458" spans="1:4" x14ac:dyDescent="0.25">
      <c r="A3458" t="s">
        <v>8936</v>
      </c>
      <c r="B3458">
        <v>4443403</v>
      </c>
      <c r="C3458">
        <v>7300000</v>
      </c>
      <c r="D3458">
        <f>B3458-C3458</f>
        <v>-2856597</v>
      </c>
    </row>
    <row r="3459" spans="1:4" x14ac:dyDescent="0.25">
      <c r="A3459" t="s">
        <v>8937</v>
      </c>
      <c r="C3459">
        <v>12000000</v>
      </c>
      <c r="D3459">
        <f>B3459-C3459</f>
        <v>-12000000</v>
      </c>
    </row>
    <row r="3460" spans="1:4" x14ac:dyDescent="0.25">
      <c r="A3460" t="s">
        <v>8938</v>
      </c>
      <c r="C3460">
        <v>5000000</v>
      </c>
      <c r="D3460">
        <f>B3460-C3460</f>
        <v>-5000000</v>
      </c>
    </row>
    <row r="3461" spans="1:4" x14ac:dyDescent="0.25">
      <c r="A3461" t="s">
        <v>8939</v>
      </c>
      <c r="B3461">
        <v>1330827</v>
      </c>
      <c r="C3461">
        <v>7000000</v>
      </c>
      <c r="D3461">
        <f>B3461-C3461</f>
        <v>-5669173</v>
      </c>
    </row>
    <row r="3462" spans="1:4" x14ac:dyDescent="0.25">
      <c r="A3462" t="s">
        <v>8940</v>
      </c>
      <c r="B3462">
        <v>1818681</v>
      </c>
      <c r="C3462">
        <v>7300000</v>
      </c>
      <c r="D3462">
        <f>B3462-C3462</f>
        <v>-5481319</v>
      </c>
    </row>
    <row r="3463" spans="1:4" x14ac:dyDescent="0.25">
      <c r="A3463" t="s">
        <v>5548</v>
      </c>
      <c r="B3463">
        <v>336530303</v>
      </c>
      <c r="C3463">
        <v>258000000</v>
      </c>
      <c r="D3463">
        <f>B3463-C3463</f>
        <v>78530303</v>
      </c>
    </row>
    <row r="3464" spans="1:4" x14ac:dyDescent="0.25">
      <c r="A3464" t="s">
        <v>8941</v>
      </c>
      <c r="B3464">
        <v>12610552</v>
      </c>
      <c r="C3464">
        <v>7500000</v>
      </c>
      <c r="D3464">
        <f>B3464-C3464</f>
        <v>5110552</v>
      </c>
    </row>
    <row r="3465" spans="1:4" x14ac:dyDescent="0.25">
      <c r="A3465" t="s">
        <v>8942</v>
      </c>
      <c r="B3465">
        <v>143492840</v>
      </c>
      <c r="C3465">
        <v>7500000</v>
      </c>
      <c r="D3465">
        <f>B3465-C3465</f>
        <v>135992840</v>
      </c>
    </row>
    <row r="3466" spans="1:4" x14ac:dyDescent="0.25">
      <c r="A3466" t="s">
        <v>8943</v>
      </c>
      <c r="C3466">
        <v>7500000</v>
      </c>
      <c r="D3466">
        <f>B3466-C3466</f>
        <v>-7500000</v>
      </c>
    </row>
    <row r="3467" spans="1:4" x14ac:dyDescent="0.25">
      <c r="A3467" t="s">
        <v>8944</v>
      </c>
      <c r="B3467">
        <v>43800000</v>
      </c>
      <c r="C3467">
        <v>7200000</v>
      </c>
      <c r="D3467">
        <f>B3467-C3467</f>
        <v>36600000</v>
      </c>
    </row>
    <row r="3468" spans="1:4" x14ac:dyDescent="0.25">
      <c r="A3468" t="s">
        <v>8945</v>
      </c>
      <c r="B3468">
        <v>134821952</v>
      </c>
      <c r="C3468">
        <v>6000000</v>
      </c>
      <c r="D3468">
        <f>B3468-C3468</f>
        <v>128821952</v>
      </c>
    </row>
    <row r="3469" spans="1:4" x14ac:dyDescent="0.25">
      <c r="A3469" t="s">
        <v>8946</v>
      </c>
      <c r="B3469">
        <v>94900000</v>
      </c>
      <c r="C3469">
        <v>4000000</v>
      </c>
      <c r="D3469">
        <f>B3469-C3469</f>
        <v>90900000</v>
      </c>
    </row>
    <row r="3470" spans="1:4" x14ac:dyDescent="0.25">
      <c r="A3470" t="s">
        <v>8947</v>
      </c>
      <c r="B3470">
        <v>32391374</v>
      </c>
      <c r="C3470">
        <v>7500000</v>
      </c>
      <c r="D3470">
        <f>B3470-C3470</f>
        <v>24891374</v>
      </c>
    </row>
    <row r="3471" spans="1:4" x14ac:dyDescent="0.25">
      <c r="A3471" t="s">
        <v>8948</v>
      </c>
      <c r="B3471">
        <v>40158000</v>
      </c>
      <c r="C3471">
        <v>7000000</v>
      </c>
      <c r="D3471">
        <f>B3471-C3471</f>
        <v>33158000</v>
      </c>
    </row>
    <row r="3472" spans="1:4" x14ac:dyDescent="0.25">
      <c r="A3472" t="s">
        <v>8949</v>
      </c>
      <c r="B3472">
        <v>113709992</v>
      </c>
      <c r="C3472">
        <v>7000000</v>
      </c>
      <c r="D3472">
        <f>B3472-C3472</f>
        <v>106709992</v>
      </c>
    </row>
    <row r="3473" spans="1:4" x14ac:dyDescent="0.25">
      <c r="A3473" t="s">
        <v>8950</v>
      </c>
      <c r="B3473">
        <v>32131483</v>
      </c>
      <c r="C3473">
        <v>11000000</v>
      </c>
      <c r="D3473">
        <f>B3473-C3473</f>
        <v>21131483</v>
      </c>
    </row>
    <row r="3474" spans="1:4" x14ac:dyDescent="0.25">
      <c r="A3474" t="s">
        <v>8951</v>
      </c>
      <c r="B3474">
        <v>35400000</v>
      </c>
      <c r="C3474">
        <v>7000000</v>
      </c>
      <c r="D3474">
        <f>B3474-C3474</f>
        <v>28400000</v>
      </c>
    </row>
    <row r="3475" spans="1:4" x14ac:dyDescent="0.25">
      <c r="A3475" t="s">
        <v>8952</v>
      </c>
      <c r="B3475">
        <v>34099640</v>
      </c>
      <c r="C3475">
        <v>5000000</v>
      </c>
      <c r="D3475">
        <f>B3475-C3475</f>
        <v>29099640</v>
      </c>
    </row>
    <row r="3476" spans="1:4" x14ac:dyDescent="0.25">
      <c r="A3476" t="s">
        <v>8953</v>
      </c>
      <c r="B3476">
        <v>31973840</v>
      </c>
      <c r="D3476">
        <f>B3476-C3476</f>
        <v>31973840</v>
      </c>
    </row>
    <row r="3477" spans="1:4" x14ac:dyDescent="0.25">
      <c r="A3477" t="s">
        <v>8954</v>
      </c>
      <c r="B3477">
        <v>37295394</v>
      </c>
      <c r="C3477">
        <v>6600000</v>
      </c>
      <c r="D3477">
        <f>B3477-C3477</f>
        <v>30695394</v>
      </c>
    </row>
    <row r="3478" spans="1:4" x14ac:dyDescent="0.25">
      <c r="A3478" t="s">
        <v>5592</v>
      </c>
      <c r="B3478">
        <v>144812796</v>
      </c>
      <c r="C3478">
        <v>105000000</v>
      </c>
      <c r="D3478">
        <f>B3478-C3478</f>
        <v>39812796</v>
      </c>
    </row>
    <row r="3479" spans="1:4" x14ac:dyDescent="0.25">
      <c r="A3479" t="s">
        <v>8955</v>
      </c>
      <c r="B3479">
        <v>31501218</v>
      </c>
      <c r="C3479">
        <v>7500000</v>
      </c>
      <c r="D3479">
        <f>B3479-C3479</f>
        <v>24001218</v>
      </c>
    </row>
    <row r="3480" spans="1:4" x14ac:dyDescent="0.25">
      <c r="A3480" t="s">
        <v>8956</v>
      </c>
      <c r="B3480">
        <v>28747570</v>
      </c>
      <c r="C3480">
        <v>7000000</v>
      </c>
      <c r="D3480">
        <f>B3480-C3480</f>
        <v>21747570</v>
      </c>
    </row>
    <row r="3481" spans="1:4" x14ac:dyDescent="0.25">
      <c r="A3481" t="s">
        <v>8957</v>
      </c>
      <c r="B3481">
        <v>25625110</v>
      </c>
      <c r="C3481">
        <v>7000000</v>
      </c>
      <c r="D3481">
        <f>B3481-C3481</f>
        <v>18625110</v>
      </c>
    </row>
    <row r="3482" spans="1:4" x14ac:dyDescent="0.25">
      <c r="A3482" t="s">
        <v>8382</v>
      </c>
      <c r="B3482">
        <v>403932</v>
      </c>
      <c r="C3482">
        <v>20000000</v>
      </c>
      <c r="D3482">
        <f>B3482-C3482</f>
        <v>-19596068</v>
      </c>
    </row>
    <row r="3483" spans="1:4" x14ac:dyDescent="0.25">
      <c r="A3483" t="s">
        <v>8958</v>
      </c>
      <c r="D3483">
        <f>B3483-C3483</f>
        <v>0</v>
      </c>
    </row>
    <row r="3484" spans="1:4" x14ac:dyDescent="0.25">
      <c r="A3484" t="s">
        <v>8959</v>
      </c>
      <c r="B3484">
        <v>25000000</v>
      </c>
      <c r="C3484">
        <v>9000000</v>
      </c>
      <c r="D3484">
        <f>B3484-C3484</f>
        <v>16000000</v>
      </c>
    </row>
    <row r="3485" spans="1:4" x14ac:dyDescent="0.25">
      <c r="A3485" t="s">
        <v>8960</v>
      </c>
      <c r="B3485">
        <v>21000000</v>
      </c>
      <c r="C3485">
        <v>13000000</v>
      </c>
      <c r="D3485">
        <f>B3485-C3485</f>
        <v>8000000</v>
      </c>
    </row>
    <row r="3486" spans="1:4" x14ac:dyDescent="0.25">
      <c r="A3486" t="s">
        <v>8961</v>
      </c>
      <c r="B3486">
        <v>20257000</v>
      </c>
      <c r="C3486">
        <v>7000000</v>
      </c>
      <c r="D3486">
        <f>B3486-C3486</f>
        <v>13257000</v>
      </c>
    </row>
    <row r="3487" spans="1:4" x14ac:dyDescent="0.25">
      <c r="A3487" t="s">
        <v>8962</v>
      </c>
      <c r="B3487">
        <v>26005908</v>
      </c>
      <c r="C3487">
        <v>3500000</v>
      </c>
      <c r="D3487">
        <f>B3487-C3487</f>
        <v>22505908</v>
      </c>
    </row>
    <row r="3488" spans="1:4" x14ac:dyDescent="0.25">
      <c r="A3488" t="s">
        <v>8963</v>
      </c>
      <c r="B3488">
        <v>18642318</v>
      </c>
      <c r="D3488">
        <f>B3488-C3488</f>
        <v>18642318</v>
      </c>
    </row>
    <row r="3489" spans="1:4" x14ac:dyDescent="0.25">
      <c r="A3489" t="s">
        <v>8964</v>
      </c>
      <c r="B3489">
        <v>15818967</v>
      </c>
      <c r="C3489">
        <v>7000000</v>
      </c>
      <c r="D3489">
        <f>B3489-C3489</f>
        <v>8818967</v>
      </c>
    </row>
    <row r="3490" spans="1:4" x14ac:dyDescent="0.25">
      <c r="A3490" t="s">
        <v>8965</v>
      </c>
      <c r="B3490">
        <v>14891000</v>
      </c>
      <c r="C3490">
        <v>7000000</v>
      </c>
      <c r="D3490">
        <f>B3490-C3490</f>
        <v>7891000</v>
      </c>
    </row>
    <row r="3491" spans="1:4" x14ac:dyDescent="0.25">
      <c r="A3491" t="s">
        <v>8966</v>
      </c>
      <c r="B3491">
        <v>16901126</v>
      </c>
      <c r="C3491">
        <v>7000000</v>
      </c>
      <c r="D3491">
        <f>B3491-C3491</f>
        <v>9901126</v>
      </c>
    </row>
    <row r="3492" spans="1:4" x14ac:dyDescent="0.25">
      <c r="A3492" t="s">
        <v>8967</v>
      </c>
      <c r="C3492">
        <v>2300000</v>
      </c>
      <c r="D3492">
        <f>B3492-C3492</f>
        <v>-2300000</v>
      </c>
    </row>
    <row r="3493" spans="1:4" x14ac:dyDescent="0.25">
      <c r="A3493" t="s">
        <v>8968</v>
      </c>
      <c r="B3493">
        <v>17474107</v>
      </c>
      <c r="C3493">
        <v>7000000</v>
      </c>
      <c r="D3493">
        <f>B3493-C3493</f>
        <v>10474107</v>
      </c>
    </row>
    <row r="3494" spans="1:4" x14ac:dyDescent="0.25">
      <c r="A3494" t="s">
        <v>8969</v>
      </c>
      <c r="B3494">
        <v>14003141</v>
      </c>
      <c r="C3494">
        <v>7000000</v>
      </c>
      <c r="D3494">
        <f>B3494-C3494</f>
        <v>7003141</v>
      </c>
    </row>
    <row r="3495" spans="1:4" x14ac:dyDescent="0.25">
      <c r="A3495" t="s">
        <v>5572</v>
      </c>
      <c r="B3495">
        <v>304360277</v>
      </c>
      <c r="C3495">
        <v>200000000</v>
      </c>
      <c r="D3495">
        <f>B3495-C3495</f>
        <v>104360277</v>
      </c>
    </row>
    <row r="3496" spans="1:4" x14ac:dyDescent="0.25">
      <c r="A3496" t="s">
        <v>8970</v>
      </c>
      <c r="B3496">
        <v>12583510</v>
      </c>
      <c r="C3496">
        <v>7000000</v>
      </c>
      <c r="D3496">
        <f>B3496-C3496</f>
        <v>5583510</v>
      </c>
    </row>
    <row r="3497" spans="1:4" x14ac:dyDescent="0.25">
      <c r="A3497" t="s">
        <v>8971</v>
      </c>
      <c r="C3497">
        <v>350000</v>
      </c>
      <c r="D3497">
        <f>B3497-C3497</f>
        <v>-350000</v>
      </c>
    </row>
    <row r="3498" spans="1:4" x14ac:dyDescent="0.25">
      <c r="A3498" t="s">
        <v>8972</v>
      </c>
      <c r="B3498">
        <v>9190525</v>
      </c>
      <c r="C3498">
        <v>7000000</v>
      </c>
      <c r="D3498">
        <f>B3498-C3498</f>
        <v>2190525</v>
      </c>
    </row>
    <row r="3499" spans="1:4" x14ac:dyDescent="0.25">
      <c r="A3499" t="s">
        <v>8973</v>
      </c>
      <c r="B3499">
        <v>9176553</v>
      </c>
      <c r="C3499">
        <v>7500000</v>
      </c>
      <c r="D3499">
        <f>B3499-C3499</f>
        <v>1676553</v>
      </c>
    </row>
    <row r="3500" spans="1:4" x14ac:dyDescent="0.25">
      <c r="A3500" t="s">
        <v>8974</v>
      </c>
      <c r="B3500">
        <v>9094451</v>
      </c>
      <c r="C3500">
        <v>7000000</v>
      </c>
      <c r="D3500">
        <f>B3500-C3500</f>
        <v>2094451</v>
      </c>
    </row>
    <row r="3501" spans="1:4" x14ac:dyDescent="0.25">
      <c r="A3501" t="s">
        <v>8975</v>
      </c>
      <c r="B3501">
        <v>14612840</v>
      </c>
      <c r="C3501">
        <v>7000000</v>
      </c>
      <c r="D3501">
        <f>B3501-C3501</f>
        <v>7612840</v>
      </c>
    </row>
    <row r="3502" spans="1:4" x14ac:dyDescent="0.25">
      <c r="A3502" t="s">
        <v>8976</v>
      </c>
      <c r="B3502">
        <v>9166863</v>
      </c>
      <c r="C3502">
        <v>7000000</v>
      </c>
      <c r="D3502">
        <f>B3502-C3502</f>
        <v>2166863</v>
      </c>
    </row>
    <row r="3503" spans="1:4" x14ac:dyDescent="0.25">
      <c r="A3503" t="s">
        <v>8977</v>
      </c>
      <c r="B3503">
        <v>8373585</v>
      </c>
      <c r="C3503">
        <v>7000000</v>
      </c>
      <c r="D3503">
        <f>B3503-C3503</f>
        <v>1373585</v>
      </c>
    </row>
    <row r="3504" spans="1:4" x14ac:dyDescent="0.25">
      <c r="A3504" t="s">
        <v>8978</v>
      </c>
      <c r="B3504">
        <v>7292175</v>
      </c>
      <c r="C3504">
        <v>7000000</v>
      </c>
      <c r="D3504">
        <f>B3504-C3504</f>
        <v>292175</v>
      </c>
    </row>
    <row r="3505" spans="1:4" x14ac:dyDescent="0.25">
      <c r="A3505" t="s">
        <v>8979</v>
      </c>
      <c r="B3505">
        <v>6601079</v>
      </c>
      <c r="C3505">
        <v>7000000</v>
      </c>
      <c r="D3505">
        <f>B3505-C3505</f>
        <v>-398921</v>
      </c>
    </row>
    <row r="3506" spans="1:4" x14ac:dyDescent="0.25">
      <c r="A3506" t="s">
        <v>8980</v>
      </c>
      <c r="B3506">
        <v>6165429</v>
      </c>
      <c r="C3506">
        <v>6000000</v>
      </c>
      <c r="D3506">
        <f>B3506-C3506</f>
        <v>165429</v>
      </c>
    </row>
    <row r="3507" spans="1:4" x14ac:dyDescent="0.25">
      <c r="A3507" t="s">
        <v>8981</v>
      </c>
      <c r="B3507">
        <v>5694308</v>
      </c>
      <c r="C3507">
        <v>7000000</v>
      </c>
      <c r="D3507">
        <f>B3507-C3507</f>
        <v>-1305692</v>
      </c>
    </row>
    <row r="3508" spans="1:4" x14ac:dyDescent="0.25">
      <c r="A3508" t="s">
        <v>8982</v>
      </c>
      <c r="B3508">
        <v>5430822</v>
      </c>
      <c r="C3508">
        <v>7000000</v>
      </c>
      <c r="D3508">
        <f>B3508-C3508</f>
        <v>-1569178</v>
      </c>
    </row>
    <row r="3509" spans="1:4" x14ac:dyDescent="0.25">
      <c r="A3509" t="s">
        <v>8983</v>
      </c>
      <c r="D3509">
        <f>B3509-C3509</f>
        <v>0</v>
      </c>
    </row>
    <row r="3510" spans="1:4" x14ac:dyDescent="0.25">
      <c r="A3510" t="s">
        <v>8984</v>
      </c>
      <c r="B3510">
        <v>4720371</v>
      </c>
      <c r="C3510">
        <v>7000000</v>
      </c>
      <c r="D3510">
        <f>B3510-C3510</f>
        <v>-2279629</v>
      </c>
    </row>
    <row r="3511" spans="1:4" x14ac:dyDescent="0.25">
      <c r="A3511" t="s">
        <v>8985</v>
      </c>
      <c r="D3511">
        <f>B3511-C3511</f>
        <v>0</v>
      </c>
    </row>
    <row r="3512" spans="1:4" x14ac:dyDescent="0.25">
      <c r="A3512" t="s">
        <v>8986</v>
      </c>
      <c r="B3512">
        <v>2921738</v>
      </c>
      <c r="C3512">
        <v>7000000</v>
      </c>
      <c r="D3512">
        <f>B3512-C3512</f>
        <v>-4078262</v>
      </c>
    </row>
    <row r="3513" spans="1:4" x14ac:dyDescent="0.25">
      <c r="A3513" t="s">
        <v>8987</v>
      </c>
      <c r="B3513">
        <v>2344847</v>
      </c>
      <c r="C3513">
        <v>7000000</v>
      </c>
      <c r="D3513">
        <f>B3513-C3513</f>
        <v>-4655153</v>
      </c>
    </row>
    <row r="3514" spans="1:4" x14ac:dyDescent="0.25">
      <c r="A3514" t="s">
        <v>8988</v>
      </c>
      <c r="B3514">
        <v>7455447</v>
      </c>
      <c r="C3514">
        <v>7000000</v>
      </c>
      <c r="D3514">
        <f>B3514-C3514</f>
        <v>455447</v>
      </c>
    </row>
    <row r="3515" spans="1:4" x14ac:dyDescent="0.25">
      <c r="A3515" t="s">
        <v>8989</v>
      </c>
      <c r="B3515">
        <v>2148212</v>
      </c>
      <c r="C3515">
        <v>7000000</v>
      </c>
      <c r="D3515">
        <f>B3515-C3515</f>
        <v>-4851788</v>
      </c>
    </row>
    <row r="3516" spans="1:4" x14ac:dyDescent="0.25">
      <c r="A3516" t="s">
        <v>8990</v>
      </c>
      <c r="B3516">
        <v>2062066</v>
      </c>
      <c r="C3516">
        <v>7000000</v>
      </c>
      <c r="D3516">
        <f>B3516-C3516</f>
        <v>-4937934</v>
      </c>
    </row>
    <row r="3517" spans="1:4" x14ac:dyDescent="0.25">
      <c r="A3517" t="s">
        <v>8991</v>
      </c>
      <c r="B3517">
        <v>1654367</v>
      </c>
      <c r="C3517">
        <v>7000000</v>
      </c>
      <c r="D3517">
        <f>B3517-C3517</f>
        <v>-5345633</v>
      </c>
    </row>
    <row r="3518" spans="1:4" x14ac:dyDescent="0.25">
      <c r="A3518" t="s">
        <v>8992</v>
      </c>
      <c r="B3518">
        <v>1738692</v>
      </c>
      <c r="C3518">
        <v>7000000</v>
      </c>
      <c r="D3518">
        <f>B3518-C3518</f>
        <v>-5261308</v>
      </c>
    </row>
    <row r="3519" spans="1:4" x14ac:dyDescent="0.25">
      <c r="A3519" t="s">
        <v>8993</v>
      </c>
      <c r="B3519">
        <v>2209479</v>
      </c>
      <c r="D3519">
        <f>B3519-C3519</f>
        <v>2209479</v>
      </c>
    </row>
    <row r="3520" spans="1:4" x14ac:dyDescent="0.25">
      <c r="A3520" t="s">
        <v>8994</v>
      </c>
      <c r="B3520">
        <v>1889522</v>
      </c>
      <c r="C3520">
        <v>7000000</v>
      </c>
      <c r="D3520">
        <f>B3520-C3520</f>
        <v>-5110478</v>
      </c>
    </row>
    <row r="3521" spans="1:4" x14ac:dyDescent="0.25">
      <c r="A3521" t="s">
        <v>8995</v>
      </c>
      <c r="C3521">
        <v>7000000</v>
      </c>
      <c r="D3521">
        <f>B3521-C3521</f>
        <v>-7000000</v>
      </c>
    </row>
    <row r="3522" spans="1:4" x14ac:dyDescent="0.25">
      <c r="A3522" t="s">
        <v>8996</v>
      </c>
      <c r="B3522">
        <v>1110286</v>
      </c>
      <c r="C3522">
        <v>4825000</v>
      </c>
      <c r="D3522">
        <f>B3522-C3522</f>
        <v>-3714714</v>
      </c>
    </row>
    <row r="3523" spans="1:4" x14ac:dyDescent="0.25">
      <c r="A3523" t="s">
        <v>8997</v>
      </c>
      <c r="B3523">
        <v>1000000</v>
      </c>
      <c r="C3523">
        <v>9000000</v>
      </c>
      <c r="D3523">
        <f>B3523-C3523</f>
        <v>-8000000</v>
      </c>
    </row>
    <row r="3524" spans="1:4" x14ac:dyDescent="0.25">
      <c r="A3524" t="s">
        <v>8998</v>
      </c>
      <c r="B3524">
        <v>700000</v>
      </c>
      <c r="C3524">
        <v>50000000</v>
      </c>
      <c r="D3524">
        <f>B3524-C3524</f>
        <v>-49300000</v>
      </c>
    </row>
    <row r="3525" spans="1:4" x14ac:dyDescent="0.25">
      <c r="A3525" t="s">
        <v>8999</v>
      </c>
      <c r="B3525">
        <v>1768416</v>
      </c>
      <c r="C3525">
        <v>7000000</v>
      </c>
      <c r="D3525">
        <f>B3525-C3525</f>
        <v>-5231584</v>
      </c>
    </row>
    <row r="3526" spans="1:4" x14ac:dyDescent="0.25">
      <c r="A3526" t="s">
        <v>9000</v>
      </c>
      <c r="B3526">
        <v>1425993</v>
      </c>
      <c r="D3526">
        <f>B3526-C3526</f>
        <v>1425993</v>
      </c>
    </row>
    <row r="3527" spans="1:4" x14ac:dyDescent="0.25">
      <c r="A3527" t="s">
        <v>9001</v>
      </c>
      <c r="B3527">
        <v>306715</v>
      </c>
      <c r="C3527">
        <v>10000000</v>
      </c>
      <c r="D3527">
        <f>B3527-C3527</f>
        <v>-9693285</v>
      </c>
    </row>
    <row r="3528" spans="1:4" x14ac:dyDescent="0.25">
      <c r="A3528" t="s">
        <v>9002</v>
      </c>
      <c r="B3528">
        <v>382946</v>
      </c>
      <c r="C3528">
        <v>7000000</v>
      </c>
      <c r="D3528">
        <f>B3528-C3528</f>
        <v>-6617054</v>
      </c>
    </row>
    <row r="3529" spans="1:4" x14ac:dyDescent="0.25">
      <c r="A3529" t="s">
        <v>9003</v>
      </c>
      <c r="B3529">
        <v>518134</v>
      </c>
      <c r="D3529">
        <f>B3529-C3529</f>
        <v>518134</v>
      </c>
    </row>
    <row r="3530" spans="1:4" x14ac:dyDescent="0.25">
      <c r="A3530" t="s">
        <v>9004</v>
      </c>
      <c r="B3530">
        <v>236266</v>
      </c>
      <c r="C3530">
        <v>3500000</v>
      </c>
      <c r="D3530">
        <f>B3530-C3530</f>
        <v>-3263734</v>
      </c>
    </row>
    <row r="3531" spans="1:4" x14ac:dyDescent="0.25">
      <c r="A3531" t="s">
        <v>9005</v>
      </c>
      <c r="B3531">
        <v>196067</v>
      </c>
      <c r="C3531">
        <v>7000000</v>
      </c>
      <c r="D3531">
        <f>B3531-C3531</f>
        <v>-6803933</v>
      </c>
    </row>
    <row r="3532" spans="1:4" x14ac:dyDescent="0.25">
      <c r="A3532" t="s">
        <v>9006</v>
      </c>
      <c r="B3532">
        <v>532988</v>
      </c>
      <c r="C3532">
        <v>7000000</v>
      </c>
      <c r="D3532">
        <f>B3532-C3532</f>
        <v>-6467012</v>
      </c>
    </row>
    <row r="3533" spans="1:4" x14ac:dyDescent="0.25">
      <c r="A3533" t="s">
        <v>9007</v>
      </c>
      <c r="B3533">
        <v>453079</v>
      </c>
      <c r="C3533">
        <v>7000000</v>
      </c>
      <c r="D3533">
        <f>B3533-C3533</f>
        <v>-6546921</v>
      </c>
    </row>
    <row r="3534" spans="1:4" x14ac:dyDescent="0.25">
      <c r="A3534" t="s">
        <v>9008</v>
      </c>
      <c r="C3534">
        <v>7000000</v>
      </c>
      <c r="D3534">
        <f>B3534-C3534</f>
        <v>-7000000</v>
      </c>
    </row>
    <row r="3535" spans="1:4" x14ac:dyDescent="0.25">
      <c r="A3535" t="s">
        <v>9009</v>
      </c>
      <c r="B3535">
        <v>46451</v>
      </c>
      <c r="C3535">
        <v>7000000</v>
      </c>
      <c r="D3535">
        <f>B3535-C3535</f>
        <v>-6953549</v>
      </c>
    </row>
    <row r="3536" spans="1:4" x14ac:dyDescent="0.25">
      <c r="A3536" t="s">
        <v>9010</v>
      </c>
      <c r="B3536">
        <v>233103</v>
      </c>
      <c r="C3536">
        <v>7000000</v>
      </c>
      <c r="D3536">
        <f>B3536-C3536</f>
        <v>-6766897</v>
      </c>
    </row>
    <row r="3537" spans="1:4" x14ac:dyDescent="0.25">
      <c r="A3537" t="s">
        <v>9011</v>
      </c>
      <c r="C3537">
        <v>7000000</v>
      </c>
      <c r="D3537">
        <f>B3537-C3537</f>
        <v>-7000000</v>
      </c>
    </row>
    <row r="3538" spans="1:4" x14ac:dyDescent="0.25">
      <c r="A3538" t="s">
        <v>9012</v>
      </c>
      <c r="C3538">
        <v>7000000</v>
      </c>
      <c r="D3538">
        <f>B3538-C3538</f>
        <v>-7000000</v>
      </c>
    </row>
    <row r="3539" spans="1:4" x14ac:dyDescent="0.25">
      <c r="A3539" t="s">
        <v>9013</v>
      </c>
      <c r="C3539">
        <v>7000000</v>
      </c>
      <c r="D3539">
        <f>B3539-C3539</f>
        <v>-7000000</v>
      </c>
    </row>
    <row r="3540" spans="1:4" x14ac:dyDescent="0.25">
      <c r="A3540" t="s">
        <v>9014</v>
      </c>
      <c r="C3540">
        <v>7000000</v>
      </c>
      <c r="D3540">
        <f>B3540-C3540</f>
        <v>-7000000</v>
      </c>
    </row>
    <row r="3541" spans="1:4" x14ac:dyDescent="0.25">
      <c r="A3541" t="s">
        <v>9015</v>
      </c>
      <c r="C3541">
        <v>7000000</v>
      </c>
      <c r="D3541">
        <f>B3541-C3541</f>
        <v>-7000000</v>
      </c>
    </row>
    <row r="3542" spans="1:4" x14ac:dyDescent="0.25">
      <c r="A3542" t="s">
        <v>9016</v>
      </c>
      <c r="B3542">
        <v>41400000</v>
      </c>
      <c r="C3542">
        <v>6900000</v>
      </c>
      <c r="D3542">
        <f>B3542-C3542</f>
        <v>34500000</v>
      </c>
    </row>
    <row r="3543" spans="1:4" x14ac:dyDescent="0.25">
      <c r="A3543" t="s">
        <v>9017</v>
      </c>
      <c r="D3543">
        <f>B3543-C3543</f>
        <v>0</v>
      </c>
    </row>
    <row r="3544" spans="1:4" x14ac:dyDescent="0.25">
      <c r="A3544" t="s">
        <v>9018</v>
      </c>
      <c r="B3544">
        <v>7993039</v>
      </c>
      <c r="C3544">
        <v>6900000</v>
      </c>
      <c r="D3544">
        <f>B3544-C3544</f>
        <v>1093039</v>
      </c>
    </row>
    <row r="3545" spans="1:4" x14ac:dyDescent="0.25">
      <c r="A3545" t="s">
        <v>9019</v>
      </c>
      <c r="C3545">
        <v>7000000</v>
      </c>
      <c r="D3545">
        <f>B3545-C3545</f>
        <v>-7000000</v>
      </c>
    </row>
    <row r="3546" spans="1:4" x14ac:dyDescent="0.25">
      <c r="A3546" t="s">
        <v>9020</v>
      </c>
      <c r="C3546">
        <v>8700000</v>
      </c>
      <c r="D3546">
        <f>B3546-C3546</f>
        <v>-8700000</v>
      </c>
    </row>
    <row r="3547" spans="1:4" x14ac:dyDescent="0.25">
      <c r="A3547" t="s">
        <v>9021</v>
      </c>
      <c r="C3547">
        <v>7000000</v>
      </c>
      <c r="D3547">
        <f>B3547-C3547</f>
        <v>-7000000</v>
      </c>
    </row>
    <row r="3548" spans="1:4" x14ac:dyDescent="0.25">
      <c r="A3548" t="s">
        <v>9022</v>
      </c>
      <c r="B3548">
        <v>927107</v>
      </c>
      <c r="C3548">
        <v>15000000</v>
      </c>
      <c r="D3548">
        <f>B3548-C3548</f>
        <v>-14072893</v>
      </c>
    </row>
    <row r="3549" spans="1:4" x14ac:dyDescent="0.25">
      <c r="A3549" t="s">
        <v>9023</v>
      </c>
      <c r="B3549">
        <v>49526</v>
      </c>
      <c r="C3549">
        <v>6800000</v>
      </c>
      <c r="D3549">
        <f>B3549-C3549</f>
        <v>-6750474</v>
      </c>
    </row>
    <row r="3550" spans="1:4" x14ac:dyDescent="0.25">
      <c r="A3550" t="s">
        <v>9024</v>
      </c>
      <c r="B3550">
        <v>10696</v>
      </c>
      <c r="C3550">
        <v>6800000</v>
      </c>
      <c r="D3550">
        <f>B3550-C3550</f>
        <v>-6789304</v>
      </c>
    </row>
    <row r="3551" spans="1:4" x14ac:dyDescent="0.25">
      <c r="A3551" t="s">
        <v>9025</v>
      </c>
      <c r="B3551">
        <v>31607598</v>
      </c>
      <c r="C3551">
        <v>6900000</v>
      </c>
      <c r="D3551">
        <f>B3551-C3551</f>
        <v>24707598</v>
      </c>
    </row>
    <row r="3552" spans="1:4" x14ac:dyDescent="0.25">
      <c r="A3552" t="s">
        <v>9026</v>
      </c>
      <c r="B3552">
        <v>6857096</v>
      </c>
      <c r="C3552">
        <v>6800000</v>
      </c>
      <c r="D3552">
        <f>B3552-C3552</f>
        <v>57096</v>
      </c>
    </row>
    <row r="3553" spans="1:4" x14ac:dyDescent="0.25">
      <c r="A3553" t="s">
        <v>9027</v>
      </c>
      <c r="B3553">
        <v>223878</v>
      </c>
      <c r="C3553">
        <v>5000000</v>
      </c>
      <c r="D3553">
        <f>B3553-C3553</f>
        <v>-4776122</v>
      </c>
    </row>
    <row r="3554" spans="1:4" x14ac:dyDescent="0.25">
      <c r="A3554" t="s">
        <v>9028</v>
      </c>
      <c r="B3554">
        <v>828</v>
      </c>
      <c r="D3554">
        <f>B3554-C3554</f>
        <v>828</v>
      </c>
    </row>
    <row r="3555" spans="1:4" x14ac:dyDescent="0.25">
      <c r="A3555" t="s">
        <v>9029</v>
      </c>
      <c r="B3555">
        <v>8060</v>
      </c>
      <c r="C3555">
        <v>4000000</v>
      </c>
      <c r="D3555">
        <f>B3555-C3555</f>
        <v>-3991940</v>
      </c>
    </row>
    <row r="3556" spans="1:4" x14ac:dyDescent="0.25">
      <c r="A3556" t="s">
        <v>9030</v>
      </c>
      <c r="B3556">
        <v>84263837</v>
      </c>
      <c r="C3556">
        <v>6500000</v>
      </c>
      <c r="D3556">
        <f>B3556-C3556</f>
        <v>77763837</v>
      </c>
    </row>
    <row r="3557" spans="1:4" x14ac:dyDescent="0.25">
      <c r="A3557" t="s">
        <v>9031</v>
      </c>
      <c r="B3557">
        <v>110029</v>
      </c>
      <c r="C3557">
        <v>6500000</v>
      </c>
      <c r="D3557">
        <f>B3557-C3557</f>
        <v>-6389971</v>
      </c>
    </row>
    <row r="3558" spans="1:4" x14ac:dyDescent="0.25">
      <c r="A3558" t="s">
        <v>9032</v>
      </c>
      <c r="B3558">
        <v>57504069</v>
      </c>
      <c r="C3558">
        <v>6000000</v>
      </c>
      <c r="D3558">
        <f>B3558-C3558</f>
        <v>51504069</v>
      </c>
    </row>
    <row r="3559" spans="1:4" x14ac:dyDescent="0.25">
      <c r="A3559" t="s">
        <v>9033</v>
      </c>
      <c r="B3559">
        <v>54215416</v>
      </c>
      <c r="C3559">
        <v>6500000</v>
      </c>
      <c r="D3559">
        <f>B3559-C3559</f>
        <v>47715416</v>
      </c>
    </row>
    <row r="3560" spans="1:4" x14ac:dyDescent="0.25">
      <c r="A3560" t="s">
        <v>9034</v>
      </c>
      <c r="D3560">
        <f>B3560-C3560</f>
        <v>0</v>
      </c>
    </row>
    <row r="3561" spans="1:4" x14ac:dyDescent="0.25">
      <c r="A3561" t="s">
        <v>9035</v>
      </c>
      <c r="B3561">
        <v>31899000</v>
      </c>
      <c r="C3561">
        <v>6500000</v>
      </c>
      <c r="D3561">
        <f>B3561-C3561</f>
        <v>25399000</v>
      </c>
    </row>
    <row r="3562" spans="1:4" x14ac:dyDescent="0.25">
      <c r="A3562" t="s">
        <v>9036</v>
      </c>
      <c r="B3562">
        <v>24103594</v>
      </c>
      <c r="C3562">
        <v>6500000</v>
      </c>
      <c r="D3562">
        <f>B3562-C3562</f>
        <v>17603594</v>
      </c>
    </row>
    <row r="3563" spans="1:4" x14ac:dyDescent="0.25">
      <c r="A3563" t="s">
        <v>9037</v>
      </c>
      <c r="B3563">
        <v>16842303</v>
      </c>
      <c r="C3563">
        <v>6500000</v>
      </c>
      <c r="D3563">
        <f>B3563-C3563</f>
        <v>10342303</v>
      </c>
    </row>
    <row r="3564" spans="1:4" x14ac:dyDescent="0.25">
      <c r="A3564" t="s">
        <v>9038</v>
      </c>
      <c r="B3564">
        <v>13367101</v>
      </c>
      <c r="C3564">
        <v>6500000</v>
      </c>
      <c r="D3564">
        <f>B3564-C3564</f>
        <v>6867101</v>
      </c>
    </row>
    <row r="3565" spans="1:4" x14ac:dyDescent="0.25">
      <c r="A3565" t="s">
        <v>9039</v>
      </c>
      <c r="C3565">
        <v>6500000</v>
      </c>
      <c r="D3565">
        <f>B3565-C3565</f>
        <v>-6500000</v>
      </c>
    </row>
    <row r="3566" spans="1:4" x14ac:dyDescent="0.25">
      <c r="A3566" t="s">
        <v>9040</v>
      </c>
      <c r="B3566">
        <v>10149779</v>
      </c>
      <c r="C3566">
        <v>6500000</v>
      </c>
      <c r="D3566">
        <f>B3566-C3566</f>
        <v>3649779</v>
      </c>
    </row>
    <row r="3567" spans="1:4" x14ac:dyDescent="0.25">
      <c r="A3567" t="s">
        <v>9041</v>
      </c>
      <c r="B3567">
        <v>6173485</v>
      </c>
      <c r="C3567">
        <v>7000000</v>
      </c>
      <c r="D3567">
        <f>B3567-C3567</f>
        <v>-826515</v>
      </c>
    </row>
    <row r="3568" spans="1:4" x14ac:dyDescent="0.25">
      <c r="A3568" t="s">
        <v>9042</v>
      </c>
      <c r="B3568">
        <v>4000304</v>
      </c>
      <c r="C3568">
        <v>6500000</v>
      </c>
      <c r="D3568">
        <f>B3568-C3568</f>
        <v>-2499696</v>
      </c>
    </row>
    <row r="3569" spans="1:4" x14ac:dyDescent="0.25">
      <c r="A3569" t="s">
        <v>9043</v>
      </c>
      <c r="B3569">
        <v>2338695</v>
      </c>
      <c r="C3569">
        <v>4000000</v>
      </c>
      <c r="D3569">
        <f>B3569-C3569</f>
        <v>-1661305</v>
      </c>
    </row>
    <row r="3570" spans="1:4" x14ac:dyDescent="0.25">
      <c r="A3570" t="s">
        <v>9044</v>
      </c>
      <c r="B3570">
        <v>2024854</v>
      </c>
      <c r="C3570">
        <v>6500000</v>
      </c>
      <c r="D3570">
        <f>B3570-C3570</f>
        <v>-4475146</v>
      </c>
    </row>
    <row r="3571" spans="1:4" x14ac:dyDescent="0.25">
      <c r="A3571" t="s">
        <v>9045</v>
      </c>
      <c r="B3571">
        <v>2268296</v>
      </c>
      <c r="C3571">
        <v>6500000</v>
      </c>
      <c r="D3571">
        <f>B3571-C3571</f>
        <v>-4231704</v>
      </c>
    </row>
    <row r="3572" spans="1:4" x14ac:dyDescent="0.25">
      <c r="A3572" t="s">
        <v>9046</v>
      </c>
      <c r="B3572">
        <v>1029017</v>
      </c>
      <c r="C3572">
        <v>6500000</v>
      </c>
      <c r="D3572">
        <f>B3572-C3572</f>
        <v>-5470983</v>
      </c>
    </row>
    <row r="3573" spans="1:4" x14ac:dyDescent="0.25">
      <c r="A3573" t="s">
        <v>9047</v>
      </c>
      <c r="B3573">
        <v>64148</v>
      </c>
      <c r="C3573">
        <v>6500000</v>
      </c>
      <c r="D3573">
        <f>B3573-C3573</f>
        <v>-6435852</v>
      </c>
    </row>
    <row r="3574" spans="1:4" x14ac:dyDescent="0.25">
      <c r="A3574" t="s">
        <v>9048</v>
      </c>
      <c r="B3574">
        <v>66637</v>
      </c>
      <c r="C3574">
        <v>6500000</v>
      </c>
      <c r="D3574">
        <f>B3574-C3574</f>
        <v>-6433363</v>
      </c>
    </row>
    <row r="3575" spans="1:4" x14ac:dyDescent="0.25">
      <c r="A3575" t="s">
        <v>9049</v>
      </c>
      <c r="C3575">
        <v>6500000</v>
      </c>
      <c r="D3575">
        <f>B3575-C3575</f>
        <v>-6500000</v>
      </c>
    </row>
    <row r="3576" spans="1:4" x14ac:dyDescent="0.25">
      <c r="A3576" t="s">
        <v>9050</v>
      </c>
      <c r="B3576">
        <v>871577</v>
      </c>
      <c r="C3576">
        <v>4500000</v>
      </c>
      <c r="D3576">
        <f>B3576-C3576</f>
        <v>-3628423</v>
      </c>
    </row>
    <row r="3577" spans="1:4" x14ac:dyDescent="0.25">
      <c r="A3577" t="s">
        <v>9051</v>
      </c>
      <c r="B3577">
        <v>38400000</v>
      </c>
      <c r="C3577">
        <v>6500000</v>
      </c>
      <c r="D3577">
        <f>B3577-C3577</f>
        <v>31900000</v>
      </c>
    </row>
    <row r="3578" spans="1:4" x14ac:dyDescent="0.25">
      <c r="A3578" t="s">
        <v>9052</v>
      </c>
      <c r="B3578">
        <v>4063859</v>
      </c>
      <c r="C3578">
        <v>4800000</v>
      </c>
      <c r="D3578">
        <f>B3578-C3578</f>
        <v>-736141</v>
      </c>
    </row>
    <row r="3579" spans="1:4" x14ac:dyDescent="0.25">
      <c r="A3579" t="s">
        <v>9053</v>
      </c>
      <c r="B3579">
        <v>449558</v>
      </c>
      <c r="C3579">
        <v>10000000</v>
      </c>
      <c r="D3579">
        <f>B3579-C3579</f>
        <v>-9550442</v>
      </c>
    </row>
    <row r="3580" spans="1:4" x14ac:dyDescent="0.25">
      <c r="A3580" t="s">
        <v>9054</v>
      </c>
      <c r="C3580">
        <v>4000000</v>
      </c>
      <c r="D3580">
        <f>B3580-C3580</f>
        <v>-4000000</v>
      </c>
    </row>
    <row r="3581" spans="1:4" x14ac:dyDescent="0.25">
      <c r="A3581" t="s">
        <v>9055</v>
      </c>
      <c r="D3581">
        <f>B3581-C3581</f>
        <v>0</v>
      </c>
    </row>
    <row r="3582" spans="1:4" x14ac:dyDescent="0.25">
      <c r="A3582" t="s">
        <v>9056</v>
      </c>
      <c r="B3582">
        <v>2122561</v>
      </c>
      <c r="C3582">
        <v>6000000</v>
      </c>
      <c r="D3582">
        <f>B3582-C3582</f>
        <v>-3877439</v>
      </c>
    </row>
    <row r="3583" spans="1:4" x14ac:dyDescent="0.25">
      <c r="A3583" t="s">
        <v>9057</v>
      </c>
      <c r="B3583">
        <v>181360000</v>
      </c>
      <c r="C3583">
        <v>6000000</v>
      </c>
      <c r="D3583">
        <f>B3583-C3583</f>
        <v>175360000</v>
      </c>
    </row>
    <row r="3584" spans="1:4" x14ac:dyDescent="0.25">
      <c r="A3584" t="s">
        <v>9058</v>
      </c>
      <c r="B3584">
        <v>137963328</v>
      </c>
      <c r="C3584">
        <v>6000000</v>
      </c>
      <c r="D3584">
        <f>B3584-C3584</f>
        <v>131963328</v>
      </c>
    </row>
    <row r="3585" spans="1:4" x14ac:dyDescent="0.25">
      <c r="A3585" t="s">
        <v>9059</v>
      </c>
      <c r="B3585">
        <v>119078393</v>
      </c>
      <c r="C3585">
        <v>6000000</v>
      </c>
      <c r="D3585">
        <f>B3585-C3585</f>
        <v>113078393</v>
      </c>
    </row>
    <row r="3586" spans="1:4" x14ac:dyDescent="0.25">
      <c r="A3586" t="s">
        <v>9060</v>
      </c>
      <c r="B3586">
        <v>102308900</v>
      </c>
      <c r="C3586">
        <v>6000000</v>
      </c>
      <c r="D3586">
        <f>B3586-C3586</f>
        <v>96308900</v>
      </c>
    </row>
    <row r="3587" spans="1:4" x14ac:dyDescent="0.25">
      <c r="A3587" t="s">
        <v>9061</v>
      </c>
      <c r="B3587">
        <v>102300000</v>
      </c>
      <c r="C3587">
        <v>6000000</v>
      </c>
      <c r="D3587">
        <f>B3587-C3587</f>
        <v>96300000</v>
      </c>
    </row>
    <row r="3588" spans="1:4" x14ac:dyDescent="0.25">
      <c r="A3588" t="s">
        <v>9062</v>
      </c>
      <c r="B3588">
        <v>54800000</v>
      </c>
      <c r="C3588">
        <v>6000000</v>
      </c>
      <c r="D3588">
        <f>B3588-C3588</f>
        <v>48800000</v>
      </c>
    </row>
    <row r="3589" spans="1:4" x14ac:dyDescent="0.25">
      <c r="A3589" t="s">
        <v>5810</v>
      </c>
      <c r="B3589">
        <v>24004159</v>
      </c>
      <c r="C3589">
        <v>110000000</v>
      </c>
      <c r="D3589">
        <f>B3589-C3589</f>
        <v>-85995841</v>
      </c>
    </row>
    <row r="3590" spans="1:4" x14ac:dyDescent="0.25">
      <c r="A3590" t="s">
        <v>9063</v>
      </c>
      <c r="B3590">
        <v>43650000</v>
      </c>
      <c r="C3590">
        <v>6000000</v>
      </c>
      <c r="D3590">
        <f>B3590-C3590</f>
        <v>37650000</v>
      </c>
    </row>
    <row r="3591" spans="1:4" x14ac:dyDescent="0.25">
      <c r="A3591" t="s">
        <v>9064</v>
      </c>
      <c r="B3591">
        <v>39800000</v>
      </c>
      <c r="C3591">
        <v>6000000</v>
      </c>
      <c r="D3591">
        <f>B3591-C3591</f>
        <v>33800000</v>
      </c>
    </row>
    <row r="3592" spans="1:4" x14ac:dyDescent="0.25">
      <c r="A3592" t="s">
        <v>9065</v>
      </c>
      <c r="B3592">
        <v>27457409</v>
      </c>
      <c r="C3592">
        <v>6000000</v>
      </c>
      <c r="D3592">
        <f>B3592-C3592</f>
        <v>21457409</v>
      </c>
    </row>
    <row r="3593" spans="1:4" x14ac:dyDescent="0.25">
      <c r="A3593" t="s">
        <v>9066</v>
      </c>
      <c r="B3593">
        <v>25047631</v>
      </c>
      <c r="C3593">
        <v>6000000</v>
      </c>
      <c r="D3593">
        <f>B3593-C3593</f>
        <v>19047631</v>
      </c>
    </row>
    <row r="3594" spans="1:4" x14ac:dyDescent="0.25">
      <c r="A3594" t="s">
        <v>9067</v>
      </c>
      <c r="B3594">
        <v>23272306</v>
      </c>
      <c r="C3594">
        <v>6000000</v>
      </c>
      <c r="D3594">
        <f>B3594-C3594</f>
        <v>17272306</v>
      </c>
    </row>
    <row r="3595" spans="1:4" x14ac:dyDescent="0.25">
      <c r="A3595" t="s">
        <v>9068</v>
      </c>
      <c r="B3595">
        <v>22168359</v>
      </c>
      <c r="C3595">
        <v>8000000</v>
      </c>
      <c r="D3595">
        <f>B3595-C3595</f>
        <v>14168359</v>
      </c>
    </row>
    <row r="3596" spans="1:4" x14ac:dyDescent="0.25">
      <c r="A3596" t="s">
        <v>9069</v>
      </c>
      <c r="B3596">
        <v>21005329</v>
      </c>
      <c r="C3596">
        <v>6000000</v>
      </c>
      <c r="D3596">
        <f>B3596-C3596</f>
        <v>15005329</v>
      </c>
    </row>
    <row r="3597" spans="1:4" x14ac:dyDescent="0.25">
      <c r="A3597" t="s">
        <v>9070</v>
      </c>
      <c r="B3597">
        <v>26236603</v>
      </c>
      <c r="C3597">
        <v>6000000</v>
      </c>
      <c r="D3597">
        <f>B3597-C3597</f>
        <v>20236603</v>
      </c>
    </row>
    <row r="3598" spans="1:4" x14ac:dyDescent="0.25">
      <c r="A3598" t="s">
        <v>9071</v>
      </c>
      <c r="B3598">
        <v>20400000</v>
      </c>
      <c r="C3598">
        <v>8000000</v>
      </c>
      <c r="D3598">
        <f>B3598-C3598</f>
        <v>12400000</v>
      </c>
    </row>
    <row r="3599" spans="1:4" x14ac:dyDescent="0.25">
      <c r="A3599" t="s">
        <v>9072</v>
      </c>
      <c r="B3599">
        <v>18621249</v>
      </c>
      <c r="C3599">
        <v>6000000</v>
      </c>
      <c r="D3599">
        <f>B3599-C3599</f>
        <v>12621249</v>
      </c>
    </row>
    <row r="3600" spans="1:4" x14ac:dyDescent="0.25">
      <c r="A3600" t="s">
        <v>9073</v>
      </c>
      <c r="B3600">
        <v>25244700</v>
      </c>
      <c r="C3600">
        <v>6000000</v>
      </c>
      <c r="D3600">
        <f>B3600-C3600</f>
        <v>19244700</v>
      </c>
    </row>
    <row r="3601" spans="1:4" x14ac:dyDescent="0.25">
      <c r="A3601" t="s">
        <v>9074</v>
      </c>
      <c r="B3601">
        <v>14545844</v>
      </c>
      <c r="C3601">
        <v>6500000</v>
      </c>
      <c r="D3601">
        <f>B3601-C3601</f>
        <v>8045844</v>
      </c>
    </row>
    <row r="3602" spans="1:4" x14ac:dyDescent="0.25">
      <c r="A3602" t="s">
        <v>9075</v>
      </c>
      <c r="B3602">
        <v>13235267</v>
      </c>
      <c r="C3602">
        <v>6000000</v>
      </c>
      <c r="D3602">
        <f>B3602-C3602</f>
        <v>7235267</v>
      </c>
    </row>
    <row r="3603" spans="1:4" x14ac:dyDescent="0.25">
      <c r="A3603" t="s">
        <v>9076</v>
      </c>
      <c r="B3603">
        <v>12674183</v>
      </c>
      <c r="D3603">
        <f>B3603-C3603</f>
        <v>12674183</v>
      </c>
    </row>
    <row r="3604" spans="1:4" x14ac:dyDescent="0.25">
      <c r="A3604" t="s">
        <v>9077</v>
      </c>
      <c r="B3604">
        <v>17508936</v>
      </c>
      <c r="D3604">
        <f>B3604-C3604</f>
        <v>17508936</v>
      </c>
    </row>
    <row r="3605" spans="1:4" x14ac:dyDescent="0.25">
      <c r="A3605" t="s">
        <v>9078</v>
      </c>
      <c r="B3605">
        <v>12793213</v>
      </c>
      <c r="C3605">
        <v>6000000</v>
      </c>
      <c r="D3605">
        <f>B3605-C3605</f>
        <v>6793213</v>
      </c>
    </row>
    <row r="3606" spans="1:4" x14ac:dyDescent="0.25">
      <c r="A3606" t="s">
        <v>9079</v>
      </c>
      <c r="D3606">
        <f>B3606-C3606</f>
        <v>0</v>
      </c>
    </row>
    <row r="3607" spans="1:4" x14ac:dyDescent="0.25">
      <c r="A3607" t="s">
        <v>9080</v>
      </c>
      <c r="B3607">
        <v>11883495</v>
      </c>
      <c r="C3607">
        <v>9000000</v>
      </c>
      <c r="D3607">
        <f>B3607-C3607</f>
        <v>2883495</v>
      </c>
    </row>
    <row r="3608" spans="1:4" x14ac:dyDescent="0.25">
      <c r="A3608" t="s">
        <v>9081</v>
      </c>
      <c r="B3608">
        <v>11797927</v>
      </c>
      <c r="C3608">
        <v>6000000</v>
      </c>
      <c r="D3608">
        <f>B3608-C3608</f>
        <v>5797927</v>
      </c>
    </row>
    <row r="3609" spans="1:4" x14ac:dyDescent="0.25">
      <c r="A3609" t="s">
        <v>9082</v>
      </c>
      <c r="B3609">
        <v>17605861</v>
      </c>
      <c r="C3609">
        <v>6000000</v>
      </c>
      <c r="D3609">
        <f>B3609-C3609</f>
        <v>11605861</v>
      </c>
    </row>
    <row r="3610" spans="1:4" x14ac:dyDescent="0.25">
      <c r="A3610" t="s">
        <v>9083</v>
      </c>
      <c r="B3610">
        <v>11642254</v>
      </c>
      <c r="C3610">
        <v>3000000</v>
      </c>
      <c r="D3610">
        <f>B3610-C3610</f>
        <v>8642254</v>
      </c>
    </row>
    <row r="3611" spans="1:4" x14ac:dyDescent="0.25">
      <c r="A3611" t="s">
        <v>9084</v>
      </c>
      <c r="B3611">
        <v>9203192</v>
      </c>
      <c r="C3611">
        <v>5000000</v>
      </c>
      <c r="D3611">
        <f>B3611-C3611</f>
        <v>4203192</v>
      </c>
    </row>
    <row r="3612" spans="1:4" x14ac:dyDescent="0.25">
      <c r="A3612" t="s">
        <v>9085</v>
      </c>
      <c r="B3612">
        <v>7518876</v>
      </c>
      <c r="C3612">
        <v>6000000</v>
      </c>
      <c r="D3612">
        <f>B3612-C3612</f>
        <v>1518876</v>
      </c>
    </row>
    <row r="3613" spans="1:4" x14ac:dyDescent="0.25">
      <c r="A3613" t="s">
        <v>9086</v>
      </c>
      <c r="B3613">
        <v>8596914</v>
      </c>
      <c r="C3613">
        <v>6000000</v>
      </c>
      <c r="D3613">
        <f>B3613-C3613</f>
        <v>2596914</v>
      </c>
    </row>
    <row r="3614" spans="1:4" x14ac:dyDescent="0.25">
      <c r="A3614" t="s">
        <v>9087</v>
      </c>
      <c r="B3614">
        <v>6851636</v>
      </c>
      <c r="C3614">
        <v>6000000</v>
      </c>
      <c r="D3614">
        <f>B3614-C3614</f>
        <v>851636</v>
      </c>
    </row>
    <row r="3615" spans="1:4" x14ac:dyDescent="0.25">
      <c r="A3615" t="s">
        <v>9088</v>
      </c>
      <c r="B3615">
        <v>11434867</v>
      </c>
      <c r="C3615">
        <v>6000000</v>
      </c>
      <c r="D3615">
        <f>B3615-C3615</f>
        <v>5434867</v>
      </c>
    </row>
    <row r="3616" spans="1:4" x14ac:dyDescent="0.25">
      <c r="A3616" t="s">
        <v>9089</v>
      </c>
      <c r="B3616">
        <v>5895238</v>
      </c>
      <c r="C3616">
        <v>6000000</v>
      </c>
      <c r="D3616">
        <f>B3616-C3616</f>
        <v>-104762</v>
      </c>
    </row>
    <row r="3617" spans="1:4" x14ac:dyDescent="0.25">
      <c r="A3617" t="s">
        <v>9090</v>
      </c>
      <c r="B3617">
        <v>6670712</v>
      </c>
      <c r="C3617">
        <v>6000000</v>
      </c>
      <c r="D3617">
        <f>B3617-C3617</f>
        <v>670712</v>
      </c>
    </row>
    <row r="3618" spans="1:4" x14ac:dyDescent="0.25">
      <c r="A3618" t="s">
        <v>9091</v>
      </c>
      <c r="B3618">
        <v>5359774</v>
      </c>
      <c r="C3618">
        <v>6000000</v>
      </c>
      <c r="D3618">
        <f>B3618-C3618</f>
        <v>-640226</v>
      </c>
    </row>
    <row r="3619" spans="1:4" x14ac:dyDescent="0.25">
      <c r="A3619" t="s">
        <v>9092</v>
      </c>
      <c r="B3619">
        <v>4693919</v>
      </c>
      <c r="C3619">
        <v>6500000</v>
      </c>
      <c r="D3619">
        <f>B3619-C3619</f>
        <v>-1806081</v>
      </c>
    </row>
    <row r="3620" spans="1:4" x14ac:dyDescent="0.25">
      <c r="A3620" t="s">
        <v>9093</v>
      </c>
      <c r="B3620">
        <v>4859475</v>
      </c>
      <c r="C3620">
        <v>6000000</v>
      </c>
      <c r="D3620">
        <f>B3620-C3620</f>
        <v>-1140525</v>
      </c>
    </row>
    <row r="3621" spans="1:4" x14ac:dyDescent="0.25">
      <c r="A3621" t="s">
        <v>9094</v>
      </c>
      <c r="B3621">
        <v>4595000</v>
      </c>
      <c r="D3621">
        <f>B3621-C3621</f>
        <v>4595000</v>
      </c>
    </row>
    <row r="3622" spans="1:4" x14ac:dyDescent="0.25">
      <c r="A3622" t="s">
        <v>9095</v>
      </c>
      <c r="B3622">
        <v>4542775</v>
      </c>
      <c r="C3622">
        <v>6000000</v>
      </c>
      <c r="D3622">
        <f>B3622-C3622</f>
        <v>-1457225</v>
      </c>
    </row>
    <row r="3623" spans="1:4" x14ac:dyDescent="0.25">
      <c r="A3623" t="s">
        <v>9096</v>
      </c>
      <c r="B3623">
        <v>3588432</v>
      </c>
      <c r="C3623">
        <v>6000000</v>
      </c>
      <c r="D3623">
        <f>B3623-C3623</f>
        <v>-2411568</v>
      </c>
    </row>
    <row r="3624" spans="1:4" x14ac:dyDescent="0.25">
      <c r="A3624" t="s">
        <v>9097</v>
      </c>
      <c r="B3624">
        <v>4394936</v>
      </c>
      <c r="C3624">
        <v>6000000</v>
      </c>
      <c r="D3624">
        <f>B3624-C3624</f>
        <v>-1605064</v>
      </c>
    </row>
    <row r="3625" spans="1:4" x14ac:dyDescent="0.25">
      <c r="A3625" t="s">
        <v>9098</v>
      </c>
      <c r="D3625">
        <f>B3625-C3625</f>
        <v>0</v>
      </c>
    </row>
    <row r="3626" spans="1:4" x14ac:dyDescent="0.25">
      <c r="A3626" t="s">
        <v>9099</v>
      </c>
      <c r="B3626">
        <v>3029081</v>
      </c>
      <c r="C3626">
        <v>6000000</v>
      </c>
      <c r="D3626">
        <f>B3626-C3626</f>
        <v>-2970919</v>
      </c>
    </row>
    <row r="3627" spans="1:4" x14ac:dyDescent="0.25">
      <c r="A3627" t="s">
        <v>9100</v>
      </c>
      <c r="B3627">
        <v>3273588</v>
      </c>
      <c r="C3627">
        <v>6000000</v>
      </c>
      <c r="D3627">
        <f>B3627-C3627</f>
        <v>-2726412</v>
      </c>
    </row>
    <row r="3628" spans="1:4" x14ac:dyDescent="0.25">
      <c r="A3628" t="s">
        <v>9101</v>
      </c>
      <c r="D3628">
        <f>B3628-C3628</f>
        <v>0</v>
      </c>
    </row>
    <row r="3629" spans="1:4" x14ac:dyDescent="0.25">
      <c r="A3629" t="s">
        <v>9102</v>
      </c>
      <c r="B3629">
        <v>2207975</v>
      </c>
      <c r="C3629">
        <v>6000000</v>
      </c>
      <c r="D3629">
        <f>B3629-C3629</f>
        <v>-3792025</v>
      </c>
    </row>
    <row r="3630" spans="1:4" x14ac:dyDescent="0.25">
      <c r="A3630" t="s">
        <v>9103</v>
      </c>
      <c r="B3630">
        <v>2025238</v>
      </c>
      <c r="C3630">
        <v>6000000</v>
      </c>
      <c r="D3630">
        <f>B3630-C3630</f>
        <v>-3974762</v>
      </c>
    </row>
    <row r="3631" spans="1:4" x14ac:dyDescent="0.25">
      <c r="A3631" t="s">
        <v>9104</v>
      </c>
      <c r="B3631">
        <v>1028337</v>
      </c>
      <c r="D3631">
        <f>B3631-C3631</f>
        <v>1028337</v>
      </c>
    </row>
    <row r="3632" spans="1:4" x14ac:dyDescent="0.25">
      <c r="A3632" t="s">
        <v>9105</v>
      </c>
      <c r="C3632">
        <v>6244087</v>
      </c>
      <c r="D3632">
        <f>B3632-C3632</f>
        <v>-6244087</v>
      </c>
    </row>
    <row r="3633" spans="1:4" x14ac:dyDescent="0.25">
      <c r="A3633" t="s">
        <v>9106</v>
      </c>
      <c r="B3633">
        <v>2077046</v>
      </c>
      <c r="C3633">
        <v>6000000</v>
      </c>
      <c r="D3633">
        <f>B3633-C3633</f>
        <v>-3922954</v>
      </c>
    </row>
    <row r="3634" spans="1:4" x14ac:dyDescent="0.25">
      <c r="A3634" t="s">
        <v>9107</v>
      </c>
      <c r="C3634">
        <v>6000000</v>
      </c>
      <c r="D3634">
        <f>B3634-C3634</f>
        <v>-6000000</v>
      </c>
    </row>
    <row r="3635" spans="1:4" x14ac:dyDescent="0.25">
      <c r="A3635" t="s">
        <v>9108</v>
      </c>
      <c r="B3635">
        <v>267194</v>
      </c>
      <c r="D3635">
        <f>B3635-C3635</f>
        <v>267194</v>
      </c>
    </row>
    <row r="3636" spans="1:4" x14ac:dyDescent="0.25">
      <c r="A3636" t="s">
        <v>9109</v>
      </c>
      <c r="B3636">
        <v>869325</v>
      </c>
      <c r="C3636">
        <v>6000000</v>
      </c>
      <c r="D3636">
        <f>B3636-C3636</f>
        <v>-5130675</v>
      </c>
    </row>
    <row r="3637" spans="1:4" x14ac:dyDescent="0.25">
      <c r="A3637" t="s">
        <v>9110</v>
      </c>
      <c r="B3637">
        <v>399611</v>
      </c>
      <c r="C3637">
        <v>6000000</v>
      </c>
      <c r="D3637">
        <f>B3637-C3637</f>
        <v>-5600389</v>
      </c>
    </row>
    <row r="3638" spans="1:4" x14ac:dyDescent="0.25">
      <c r="A3638" t="s">
        <v>9111</v>
      </c>
      <c r="B3638">
        <v>181798</v>
      </c>
      <c r="D3638">
        <f>B3638-C3638</f>
        <v>181798</v>
      </c>
    </row>
    <row r="3639" spans="1:4" x14ac:dyDescent="0.25">
      <c r="A3639" t="s">
        <v>9112</v>
      </c>
      <c r="B3639">
        <v>115862</v>
      </c>
      <c r="C3639">
        <v>6000000</v>
      </c>
      <c r="D3639">
        <f>B3639-C3639</f>
        <v>-5884138</v>
      </c>
    </row>
    <row r="3640" spans="1:4" x14ac:dyDescent="0.25">
      <c r="A3640" t="s">
        <v>9113</v>
      </c>
      <c r="B3640">
        <v>1346503</v>
      </c>
      <c r="C3640">
        <v>6000000</v>
      </c>
      <c r="D3640">
        <f>B3640-C3640</f>
        <v>-4653497</v>
      </c>
    </row>
    <row r="3641" spans="1:4" x14ac:dyDescent="0.25">
      <c r="A3641" t="s">
        <v>9114</v>
      </c>
      <c r="B3641">
        <v>117560</v>
      </c>
      <c r="C3641">
        <v>6000000</v>
      </c>
      <c r="D3641">
        <f>B3641-C3641</f>
        <v>-5882440</v>
      </c>
    </row>
    <row r="3642" spans="1:4" x14ac:dyDescent="0.25">
      <c r="A3642" t="s">
        <v>9115</v>
      </c>
      <c r="B3642">
        <v>54606</v>
      </c>
      <c r="C3642">
        <v>6000000</v>
      </c>
      <c r="D3642">
        <f>B3642-C3642</f>
        <v>-5945394</v>
      </c>
    </row>
    <row r="3643" spans="1:4" x14ac:dyDescent="0.25">
      <c r="A3643" t="s">
        <v>9116</v>
      </c>
      <c r="C3643">
        <v>7840000</v>
      </c>
      <c r="D3643">
        <f>B3643-C3643</f>
        <v>-7840000</v>
      </c>
    </row>
    <row r="3644" spans="1:4" x14ac:dyDescent="0.25">
      <c r="A3644" t="s">
        <v>9117</v>
      </c>
      <c r="B3644">
        <v>36497</v>
      </c>
      <c r="C3644">
        <v>6000000</v>
      </c>
      <c r="D3644">
        <f>B3644-C3644</f>
        <v>-5963503</v>
      </c>
    </row>
    <row r="3645" spans="1:4" x14ac:dyDescent="0.25">
      <c r="A3645" t="s">
        <v>9118</v>
      </c>
      <c r="B3645">
        <v>23807</v>
      </c>
      <c r="D3645">
        <f>B3645-C3645</f>
        <v>23807</v>
      </c>
    </row>
    <row r="3646" spans="1:4" x14ac:dyDescent="0.25">
      <c r="A3646" t="s">
        <v>9119</v>
      </c>
      <c r="C3646">
        <v>6000000</v>
      </c>
      <c r="D3646">
        <f>B3646-C3646</f>
        <v>-6000000</v>
      </c>
    </row>
    <row r="3647" spans="1:4" x14ac:dyDescent="0.25">
      <c r="A3647" t="s">
        <v>9120</v>
      </c>
      <c r="C3647">
        <v>8600000</v>
      </c>
      <c r="D3647">
        <f>B3647-C3647</f>
        <v>-8600000</v>
      </c>
    </row>
    <row r="3648" spans="1:4" x14ac:dyDescent="0.25">
      <c r="A3648" t="s">
        <v>9121</v>
      </c>
      <c r="D3648">
        <f>B3648-C3648</f>
        <v>0</v>
      </c>
    </row>
    <row r="3649" spans="1:4" x14ac:dyDescent="0.25">
      <c r="A3649" t="s">
        <v>9122</v>
      </c>
      <c r="B3649">
        <v>65804</v>
      </c>
      <c r="C3649">
        <v>12000000</v>
      </c>
      <c r="D3649">
        <f>B3649-C3649</f>
        <v>-11934196</v>
      </c>
    </row>
    <row r="3650" spans="1:4" x14ac:dyDescent="0.25">
      <c r="A3650" t="s">
        <v>9123</v>
      </c>
      <c r="C3650">
        <v>6000000</v>
      </c>
      <c r="D3650">
        <f>B3650-C3650</f>
        <v>-6000000</v>
      </c>
    </row>
    <row r="3651" spans="1:4" x14ac:dyDescent="0.25">
      <c r="A3651" t="s">
        <v>9124</v>
      </c>
      <c r="C3651">
        <v>6000000</v>
      </c>
      <c r="D3651">
        <f>B3651-C3651</f>
        <v>-6000000</v>
      </c>
    </row>
    <row r="3652" spans="1:4" x14ac:dyDescent="0.25">
      <c r="A3652" t="s">
        <v>9125</v>
      </c>
      <c r="D3652">
        <f>B3652-C3652</f>
        <v>0</v>
      </c>
    </row>
    <row r="3653" spans="1:4" x14ac:dyDescent="0.25">
      <c r="A3653" t="s">
        <v>9126</v>
      </c>
      <c r="C3653">
        <v>5952000</v>
      </c>
      <c r="D3653">
        <f>B3653-C3653</f>
        <v>-5952000</v>
      </c>
    </row>
    <row r="3654" spans="1:4" x14ac:dyDescent="0.25">
      <c r="A3654" t="s">
        <v>9127</v>
      </c>
      <c r="B3654">
        <v>3895664</v>
      </c>
      <c r="C3654">
        <v>5300000</v>
      </c>
      <c r="D3654">
        <f>B3654-C3654</f>
        <v>-1404336</v>
      </c>
    </row>
    <row r="3655" spans="1:4" x14ac:dyDescent="0.25">
      <c r="A3655" t="s">
        <v>9128</v>
      </c>
      <c r="B3655">
        <v>20200</v>
      </c>
      <c r="C3655">
        <v>6000000</v>
      </c>
      <c r="D3655">
        <f>B3655-C3655</f>
        <v>-5979800</v>
      </c>
    </row>
    <row r="3656" spans="1:4" x14ac:dyDescent="0.25">
      <c r="A3656" t="s">
        <v>6531</v>
      </c>
      <c r="B3656">
        <v>31874869</v>
      </c>
      <c r="C3656">
        <v>50000000</v>
      </c>
      <c r="D3656">
        <f>B3656-C3656</f>
        <v>-18125131</v>
      </c>
    </row>
    <row r="3657" spans="1:4" x14ac:dyDescent="0.25">
      <c r="A3657" t="s">
        <v>9129</v>
      </c>
      <c r="B3657">
        <v>542860</v>
      </c>
      <c r="C3657">
        <v>4000000</v>
      </c>
      <c r="D3657">
        <f>B3657-C3657</f>
        <v>-3457140</v>
      </c>
    </row>
    <row r="3658" spans="1:4" x14ac:dyDescent="0.25">
      <c r="A3658" t="s">
        <v>9130</v>
      </c>
      <c r="C3658">
        <v>6000000</v>
      </c>
      <c r="D3658">
        <f>B3658-C3658</f>
        <v>-6000000</v>
      </c>
    </row>
    <row r="3659" spans="1:4" x14ac:dyDescent="0.25">
      <c r="A3659" t="s">
        <v>9131</v>
      </c>
      <c r="C3659">
        <v>6700000</v>
      </c>
      <c r="D3659">
        <f>B3659-C3659</f>
        <v>-6700000</v>
      </c>
    </row>
    <row r="3660" spans="1:4" x14ac:dyDescent="0.25">
      <c r="A3660" t="s">
        <v>9132</v>
      </c>
      <c r="B3660">
        <v>15059</v>
      </c>
      <c r="D3660">
        <f>B3660-C3660</f>
        <v>15059</v>
      </c>
    </row>
    <row r="3661" spans="1:4" x14ac:dyDescent="0.25">
      <c r="A3661" t="s">
        <v>9133</v>
      </c>
      <c r="B3661">
        <v>11905519</v>
      </c>
      <c r="C3661">
        <v>200000000</v>
      </c>
      <c r="D3661">
        <f>B3661-C3661</f>
        <v>-188094481</v>
      </c>
    </row>
    <row r="3662" spans="1:4" x14ac:dyDescent="0.25">
      <c r="A3662" t="s">
        <v>9134</v>
      </c>
      <c r="B3662">
        <v>69582</v>
      </c>
      <c r="D3662">
        <f>B3662-C3662</f>
        <v>69582</v>
      </c>
    </row>
    <row r="3663" spans="1:4" x14ac:dyDescent="0.25">
      <c r="A3663" t="s">
        <v>9135</v>
      </c>
      <c r="D3663">
        <f>B3663-C3663</f>
        <v>0</v>
      </c>
    </row>
    <row r="3664" spans="1:4" x14ac:dyDescent="0.25">
      <c r="A3664" t="s">
        <v>9136</v>
      </c>
      <c r="B3664">
        <v>32541719</v>
      </c>
      <c r="C3664">
        <v>3500159</v>
      </c>
      <c r="D3664">
        <f>B3664-C3664</f>
        <v>29041560</v>
      </c>
    </row>
    <row r="3665" spans="1:4" x14ac:dyDescent="0.25">
      <c r="A3665" t="s">
        <v>9137</v>
      </c>
      <c r="B3665">
        <v>3064356</v>
      </c>
      <c r="C3665">
        <v>5600000</v>
      </c>
      <c r="D3665">
        <f>B3665-C3665</f>
        <v>-2535644</v>
      </c>
    </row>
    <row r="3666" spans="1:4" x14ac:dyDescent="0.25">
      <c r="A3666" t="s">
        <v>9138</v>
      </c>
      <c r="B3666">
        <v>7009668</v>
      </c>
      <c r="C3666">
        <v>5600000</v>
      </c>
      <c r="D3666">
        <f>B3666-C3666</f>
        <v>1409668</v>
      </c>
    </row>
    <row r="3667" spans="1:4" x14ac:dyDescent="0.25">
      <c r="A3667" t="s">
        <v>9139</v>
      </c>
      <c r="B3667">
        <v>352684</v>
      </c>
      <c r="D3667">
        <f>B3667-C3667</f>
        <v>352684</v>
      </c>
    </row>
    <row r="3668" spans="1:4" x14ac:dyDescent="0.25">
      <c r="A3668" t="s">
        <v>9140</v>
      </c>
      <c r="B3668">
        <v>27024</v>
      </c>
      <c r="C3668">
        <v>5600000</v>
      </c>
      <c r="D3668">
        <f>B3668-C3668</f>
        <v>-5572976</v>
      </c>
    </row>
    <row r="3669" spans="1:4" x14ac:dyDescent="0.25">
      <c r="A3669" t="s">
        <v>9141</v>
      </c>
      <c r="B3669">
        <v>531806</v>
      </c>
      <c r="D3669">
        <f>B3669-C3669</f>
        <v>531806</v>
      </c>
    </row>
    <row r="3670" spans="1:4" x14ac:dyDescent="0.25">
      <c r="A3670" t="s">
        <v>9142</v>
      </c>
      <c r="B3670">
        <v>159600000</v>
      </c>
      <c r="C3670">
        <v>5500000</v>
      </c>
      <c r="D3670">
        <f>B3670-C3670</f>
        <v>154100000</v>
      </c>
    </row>
    <row r="3671" spans="1:4" x14ac:dyDescent="0.25">
      <c r="A3671" t="s">
        <v>9143</v>
      </c>
      <c r="B3671">
        <v>58800000</v>
      </c>
      <c r="C3671">
        <v>5500000</v>
      </c>
      <c r="D3671">
        <f>B3671-C3671</f>
        <v>53300000</v>
      </c>
    </row>
    <row r="3672" spans="1:4" x14ac:dyDescent="0.25">
      <c r="A3672" t="s">
        <v>9144</v>
      </c>
      <c r="B3672">
        <v>50382128</v>
      </c>
      <c r="C3672">
        <v>5500000</v>
      </c>
      <c r="D3672">
        <f>B3672-C3672</f>
        <v>44882128</v>
      </c>
    </row>
    <row r="3673" spans="1:4" x14ac:dyDescent="0.25">
      <c r="A3673" t="s">
        <v>9145</v>
      </c>
      <c r="B3673">
        <v>35811509</v>
      </c>
      <c r="C3673">
        <v>5500000</v>
      </c>
      <c r="D3673">
        <f>B3673-C3673</f>
        <v>30311509</v>
      </c>
    </row>
    <row r="3674" spans="1:4" x14ac:dyDescent="0.25">
      <c r="A3674" t="s">
        <v>9146</v>
      </c>
      <c r="B3674">
        <v>24475193</v>
      </c>
      <c r="C3674">
        <v>3000000</v>
      </c>
      <c r="D3674">
        <f>B3674-C3674</f>
        <v>21475193</v>
      </c>
    </row>
    <row r="3675" spans="1:4" x14ac:dyDescent="0.25">
      <c r="A3675" t="s">
        <v>9147</v>
      </c>
      <c r="C3675">
        <v>5500000</v>
      </c>
      <c r="D3675">
        <f>B3675-C3675</f>
        <v>-5500000</v>
      </c>
    </row>
    <row r="3676" spans="1:4" x14ac:dyDescent="0.25">
      <c r="A3676" t="s">
        <v>9148</v>
      </c>
      <c r="B3676">
        <v>6200756</v>
      </c>
      <c r="C3676">
        <v>7000000</v>
      </c>
      <c r="D3676">
        <f>B3676-C3676</f>
        <v>-799244</v>
      </c>
    </row>
    <row r="3677" spans="1:4" x14ac:dyDescent="0.25">
      <c r="A3677" t="s">
        <v>9149</v>
      </c>
      <c r="B3677">
        <v>1292119</v>
      </c>
      <c r="C3677">
        <v>5500000</v>
      </c>
      <c r="D3677">
        <f>B3677-C3677</f>
        <v>-4207881</v>
      </c>
    </row>
    <row r="3678" spans="1:4" x14ac:dyDescent="0.25">
      <c r="A3678" t="s">
        <v>9150</v>
      </c>
      <c r="D3678">
        <f>B3678-C3678</f>
        <v>0</v>
      </c>
    </row>
    <row r="3679" spans="1:4" x14ac:dyDescent="0.25">
      <c r="A3679" t="s">
        <v>9151</v>
      </c>
      <c r="B3679">
        <v>3629758</v>
      </c>
      <c r="C3679">
        <v>5500000</v>
      </c>
      <c r="D3679">
        <f>B3679-C3679</f>
        <v>-1870242</v>
      </c>
    </row>
    <row r="3680" spans="1:4" x14ac:dyDescent="0.25">
      <c r="A3680" t="s">
        <v>9152</v>
      </c>
      <c r="B3680">
        <v>6239558</v>
      </c>
      <c r="C3680">
        <v>5000000</v>
      </c>
      <c r="D3680">
        <f>B3680-C3680</f>
        <v>1239558</v>
      </c>
    </row>
    <row r="3681" spans="1:4" x14ac:dyDescent="0.25">
      <c r="A3681" t="s">
        <v>9153</v>
      </c>
      <c r="B3681">
        <v>1056102</v>
      </c>
      <c r="C3681">
        <v>5000000</v>
      </c>
      <c r="D3681">
        <f>B3681-C3681</f>
        <v>-3943898</v>
      </c>
    </row>
    <row r="3682" spans="1:4" x14ac:dyDescent="0.25">
      <c r="A3682" t="s">
        <v>9154</v>
      </c>
      <c r="B3682">
        <v>27545445</v>
      </c>
      <c r="C3682">
        <v>6500000</v>
      </c>
      <c r="D3682">
        <f>B3682-C3682</f>
        <v>21045445</v>
      </c>
    </row>
    <row r="3683" spans="1:4" x14ac:dyDescent="0.25">
      <c r="A3683" t="s">
        <v>9155</v>
      </c>
      <c r="B3683">
        <v>56007</v>
      </c>
      <c r="C3683">
        <v>5500000</v>
      </c>
      <c r="D3683">
        <f>B3683-C3683</f>
        <v>-5443993</v>
      </c>
    </row>
    <row r="3684" spans="1:4" x14ac:dyDescent="0.25">
      <c r="A3684" t="s">
        <v>9156</v>
      </c>
      <c r="B3684">
        <v>611709</v>
      </c>
      <c r="C3684">
        <v>3850000</v>
      </c>
      <c r="D3684">
        <f>B3684-C3684</f>
        <v>-3238291</v>
      </c>
    </row>
    <row r="3685" spans="1:4" x14ac:dyDescent="0.25">
      <c r="A3685" t="s">
        <v>9157</v>
      </c>
      <c r="B3685">
        <v>753501</v>
      </c>
      <c r="D3685">
        <f>B3685-C3685</f>
        <v>753501</v>
      </c>
    </row>
    <row r="3686" spans="1:4" x14ac:dyDescent="0.25">
      <c r="A3686" t="s">
        <v>9158</v>
      </c>
      <c r="B3686">
        <v>22770</v>
      </c>
      <c r="C3686">
        <v>5500000</v>
      </c>
      <c r="D3686">
        <f>B3686-C3686</f>
        <v>-5477230</v>
      </c>
    </row>
    <row r="3687" spans="1:4" x14ac:dyDescent="0.25">
      <c r="A3687" t="s">
        <v>9159</v>
      </c>
      <c r="B3687">
        <v>2197331</v>
      </c>
      <c r="D3687">
        <f>B3687-C3687</f>
        <v>2197331</v>
      </c>
    </row>
    <row r="3688" spans="1:4" x14ac:dyDescent="0.25">
      <c r="A3688" t="s">
        <v>9160</v>
      </c>
      <c r="D3688">
        <f>B3688-C3688</f>
        <v>0</v>
      </c>
    </row>
    <row r="3689" spans="1:4" x14ac:dyDescent="0.25">
      <c r="A3689" t="s">
        <v>9161</v>
      </c>
      <c r="B3689">
        <v>27445</v>
      </c>
      <c r="C3689">
        <v>9000000</v>
      </c>
      <c r="D3689">
        <f>B3689-C3689</f>
        <v>-8972555</v>
      </c>
    </row>
    <row r="3690" spans="1:4" x14ac:dyDescent="0.25">
      <c r="A3690" t="s">
        <v>9162</v>
      </c>
      <c r="B3690">
        <v>766487</v>
      </c>
      <c r="C3690">
        <v>5250000</v>
      </c>
      <c r="D3690">
        <f>B3690-C3690</f>
        <v>-4483513</v>
      </c>
    </row>
    <row r="3691" spans="1:4" x14ac:dyDescent="0.25">
      <c r="A3691" t="s">
        <v>9163</v>
      </c>
      <c r="B3691">
        <v>18434</v>
      </c>
      <c r="D3691">
        <f>B3691-C3691</f>
        <v>18434</v>
      </c>
    </row>
    <row r="3692" spans="1:4" x14ac:dyDescent="0.25">
      <c r="A3692" t="s">
        <v>9164</v>
      </c>
      <c r="B3692">
        <v>1196752</v>
      </c>
      <c r="C3692">
        <v>30300000</v>
      </c>
      <c r="D3692">
        <f>B3692-C3692</f>
        <v>-29103248</v>
      </c>
    </row>
    <row r="3693" spans="1:4" x14ac:dyDescent="0.25">
      <c r="A3693" t="s">
        <v>9165</v>
      </c>
      <c r="C3693">
        <v>4000000</v>
      </c>
      <c r="D3693">
        <f>B3693-C3693</f>
        <v>-4000000</v>
      </c>
    </row>
    <row r="3694" spans="1:4" x14ac:dyDescent="0.25">
      <c r="A3694" t="s">
        <v>9166</v>
      </c>
      <c r="B3694">
        <v>795126</v>
      </c>
      <c r="C3694">
        <v>6000000</v>
      </c>
      <c r="D3694">
        <f>B3694-C3694</f>
        <v>-5204874</v>
      </c>
    </row>
    <row r="3695" spans="1:4" x14ac:dyDescent="0.25">
      <c r="A3695" t="s">
        <v>9167</v>
      </c>
      <c r="C3695">
        <v>5500000</v>
      </c>
      <c r="D3695">
        <f>B3695-C3695</f>
        <v>-5500000</v>
      </c>
    </row>
    <row r="3696" spans="1:4" x14ac:dyDescent="0.25">
      <c r="A3696" t="s">
        <v>9168</v>
      </c>
      <c r="C3696">
        <v>5100000</v>
      </c>
      <c r="D3696">
        <f>B3696-C3696</f>
        <v>-5100000</v>
      </c>
    </row>
    <row r="3697" spans="1:4" x14ac:dyDescent="0.25">
      <c r="A3697" t="s">
        <v>9169</v>
      </c>
      <c r="B3697">
        <v>563699</v>
      </c>
      <c r="D3697">
        <f>B3697-C3697</f>
        <v>563699</v>
      </c>
    </row>
    <row r="3698" spans="1:4" x14ac:dyDescent="0.25">
      <c r="A3698" t="s">
        <v>9170</v>
      </c>
      <c r="B3698">
        <v>83574831</v>
      </c>
      <c r="C3698">
        <v>5000000</v>
      </c>
      <c r="D3698">
        <f>B3698-C3698</f>
        <v>78574831</v>
      </c>
    </row>
    <row r="3699" spans="1:4" x14ac:dyDescent="0.25">
      <c r="A3699" t="s">
        <v>9171</v>
      </c>
      <c r="B3699">
        <v>87025093</v>
      </c>
      <c r="C3699">
        <v>4000000</v>
      </c>
      <c r="D3699">
        <f>B3699-C3699</f>
        <v>83025093</v>
      </c>
    </row>
    <row r="3700" spans="1:4" x14ac:dyDescent="0.25">
      <c r="A3700" t="s">
        <v>9172</v>
      </c>
      <c r="B3700">
        <v>71897215</v>
      </c>
      <c r="C3700">
        <v>15000000</v>
      </c>
      <c r="D3700">
        <f>B3700-C3700</f>
        <v>56897215</v>
      </c>
    </row>
    <row r="3701" spans="1:4" x14ac:dyDescent="0.25">
      <c r="A3701" t="s">
        <v>9173</v>
      </c>
      <c r="B3701">
        <v>64267897</v>
      </c>
      <c r="C3701">
        <v>5000000</v>
      </c>
      <c r="D3701">
        <f>B3701-C3701</f>
        <v>59267897</v>
      </c>
    </row>
    <row r="3702" spans="1:4" x14ac:dyDescent="0.25">
      <c r="A3702" t="s">
        <v>9174</v>
      </c>
      <c r="B3702">
        <v>56536016</v>
      </c>
      <c r="C3702">
        <v>4900000</v>
      </c>
      <c r="D3702">
        <f>B3702-C3702</f>
        <v>51636016</v>
      </c>
    </row>
    <row r="3703" spans="1:4" x14ac:dyDescent="0.25">
      <c r="A3703" t="s">
        <v>9175</v>
      </c>
      <c r="B3703">
        <v>104007828</v>
      </c>
      <c r="C3703">
        <v>5000000</v>
      </c>
      <c r="D3703">
        <f>B3703-C3703</f>
        <v>99007828</v>
      </c>
    </row>
    <row r="3704" spans="1:4" x14ac:dyDescent="0.25">
      <c r="A3704" t="s">
        <v>9176</v>
      </c>
      <c r="B3704">
        <v>50820940</v>
      </c>
      <c r="C3704">
        <v>5000000</v>
      </c>
      <c r="D3704">
        <f>B3704-C3704</f>
        <v>45820940</v>
      </c>
    </row>
    <row r="3705" spans="1:4" x14ac:dyDescent="0.25">
      <c r="A3705" t="s">
        <v>9177</v>
      </c>
      <c r="B3705">
        <v>44793200</v>
      </c>
      <c r="C3705">
        <v>4500000</v>
      </c>
      <c r="D3705">
        <f>B3705-C3705</f>
        <v>40293200</v>
      </c>
    </row>
    <row r="3706" spans="1:4" x14ac:dyDescent="0.25">
      <c r="A3706" t="s">
        <v>8646</v>
      </c>
      <c r="B3706">
        <v>43771291</v>
      </c>
      <c r="C3706">
        <v>5000000</v>
      </c>
      <c r="D3706">
        <f>B3706-C3706</f>
        <v>38771291</v>
      </c>
    </row>
    <row r="3707" spans="1:4" x14ac:dyDescent="0.25">
      <c r="A3707" t="s">
        <v>9178</v>
      </c>
      <c r="B3707">
        <v>44456509</v>
      </c>
      <c r="C3707">
        <v>5000000</v>
      </c>
      <c r="D3707">
        <f>B3707-C3707</f>
        <v>39456509</v>
      </c>
    </row>
    <row r="3708" spans="1:4" x14ac:dyDescent="0.25">
      <c r="A3708" t="s">
        <v>9179</v>
      </c>
      <c r="B3708">
        <v>53884821</v>
      </c>
      <c r="C3708">
        <v>5000000</v>
      </c>
      <c r="D3708">
        <f>B3708-C3708</f>
        <v>48884821</v>
      </c>
    </row>
    <row r="3709" spans="1:4" x14ac:dyDescent="0.25">
      <c r="A3709" t="s">
        <v>9180</v>
      </c>
      <c r="B3709">
        <v>36000000</v>
      </c>
      <c r="C3709">
        <v>5000000</v>
      </c>
      <c r="D3709">
        <f>B3709-C3709</f>
        <v>31000000</v>
      </c>
    </row>
    <row r="3710" spans="1:4" x14ac:dyDescent="0.25">
      <c r="A3710" t="s">
        <v>9181</v>
      </c>
      <c r="C3710">
        <v>5000000</v>
      </c>
      <c r="D3710">
        <f>B3710-C3710</f>
        <v>-5000000</v>
      </c>
    </row>
    <row r="3711" spans="1:4" x14ac:dyDescent="0.25">
      <c r="A3711" t="s">
        <v>9182</v>
      </c>
      <c r="B3711">
        <v>34872293</v>
      </c>
      <c r="C3711">
        <v>8500000</v>
      </c>
      <c r="D3711">
        <f>B3711-C3711</f>
        <v>26372293</v>
      </c>
    </row>
    <row r="3712" spans="1:4" x14ac:dyDescent="0.25">
      <c r="A3712" t="s">
        <v>9183</v>
      </c>
      <c r="B3712">
        <v>34468224</v>
      </c>
      <c r="C3712">
        <v>4500000</v>
      </c>
      <c r="D3712">
        <f>B3712-C3712</f>
        <v>29968224</v>
      </c>
    </row>
    <row r="3713" spans="1:4" x14ac:dyDescent="0.25">
      <c r="A3713" t="s">
        <v>9184</v>
      </c>
      <c r="C3713">
        <v>5000000</v>
      </c>
      <c r="D3713">
        <f>B3713-C3713</f>
        <v>-5000000</v>
      </c>
    </row>
    <row r="3714" spans="1:4" x14ac:dyDescent="0.25">
      <c r="A3714" t="s">
        <v>9185</v>
      </c>
      <c r="B3714">
        <v>32453345</v>
      </c>
      <c r="C3714">
        <v>5000000</v>
      </c>
      <c r="D3714">
        <f>B3714-C3714</f>
        <v>27453345</v>
      </c>
    </row>
    <row r="3715" spans="1:4" x14ac:dyDescent="0.25">
      <c r="A3715" t="s">
        <v>9186</v>
      </c>
      <c r="C3715">
        <v>5000000</v>
      </c>
      <c r="D3715">
        <f>B3715-C3715</f>
        <v>-5000000</v>
      </c>
    </row>
    <row r="3716" spans="1:4" x14ac:dyDescent="0.25">
      <c r="A3716" t="s">
        <v>9187</v>
      </c>
      <c r="B3716">
        <v>27296514</v>
      </c>
      <c r="C3716">
        <v>5000000</v>
      </c>
      <c r="D3716">
        <f>B3716-C3716</f>
        <v>22296514</v>
      </c>
    </row>
    <row r="3717" spans="1:4" x14ac:dyDescent="0.25">
      <c r="A3717" t="s">
        <v>9188</v>
      </c>
      <c r="B3717">
        <v>25799043</v>
      </c>
      <c r="C3717">
        <v>3300000</v>
      </c>
      <c r="D3717">
        <f>B3717-C3717</f>
        <v>22499043</v>
      </c>
    </row>
    <row r="3718" spans="1:4" x14ac:dyDescent="0.25">
      <c r="A3718" t="s">
        <v>9189</v>
      </c>
      <c r="B3718">
        <v>25530884</v>
      </c>
      <c r="C3718">
        <v>9000000</v>
      </c>
      <c r="D3718">
        <f>B3718-C3718</f>
        <v>16530884</v>
      </c>
    </row>
    <row r="3719" spans="1:4" x14ac:dyDescent="0.25">
      <c r="A3719" t="s">
        <v>9190</v>
      </c>
      <c r="B3719">
        <v>27689474</v>
      </c>
      <c r="C3719">
        <v>5000000</v>
      </c>
      <c r="D3719">
        <f>B3719-C3719</f>
        <v>22689474</v>
      </c>
    </row>
    <row r="3720" spans="1:4" x14ac:dyDescent="0.25">
      <c r="A3720" t="s">
        <v>9191</v>
      </c>
      <c r="B3720">
        <v>24138847</v>
      </c>
      <c r="C3720">
        <v>5000000</v>
      </c>
      <c r="D3720">
        <f>B3720-C3720</f>
        <v>19138847</v>
      </c>
    </row>
    <row r="3721" spans="1:4" x14ac:dyDescent="0.25">
      <c r="A3721" t="s">
        <v>9192</v>
      </c>
      <c r="B3721">
        <v>21994911</v>
      </c>
      <c r="C3721">
        <v>5000000</v>
      </c>
      <c r="D3721">
        <f>B3721-C3721</f>
        <v>16994911</v>
      </c>
    </row>
    <row r="3722" spans="1:4" x14ac:dyDescent="0.25">
      <c r="A3722" t="s">
        <v>9193</v>
      </c>
      <c r="B3722">
        <v>21501098</v>
      </c>
      <c r="C3722">
        <v>5000000</v>
      </c>
      <c r="D3722">
        <f>B3722-C3722</f>
        <v>16501098</v>
      </c>
    </row>
    <row r="3723" spans="1:4" x14ac:dyDescent="0.25">
      <c r="A3723" t="s">
        <v>9194</v>
      </c>
      <c r="B3723">
        <v>19281235</v>
      </c>
      <c r="C3723">
        <v>5000000</v>
      </c>
      <c r="D3723">
        <f>B3723-C3723</f>
        <v>14281235</v>
      </c>
    </row>
    <row r="3724" spans="1:4" x14ac:dyDescent="0.25">
      <c r="A3724" t="s">
        <v>9195</v>
      </c>
      <c r="C3724">
        <v>3500000</v>
      </c>
      <c r="D3724">
        <f>B3724-C3724</f>
        <v>-3500000</v>
      </c>
    </row>
    <row r="3725" spans="1:4" x14ac:dyDescent="0.25">
      <c r="A3725" t="s">
        <v>9196</v>
      </c>
      <c r="B3725">
        <v>19421271</v>
      </c>
      <c r="C3725">
        <v>5000000</v>
      </c>
      <c r="D3725">
        <f>B3725-C3725</f>
        <v>14421271</v>
      </c>
    </row>
    <row r="3726" spans="1:4" x14ac:dyDescent="0.25">
      <c r="A3726" t="s">
        <v>9197</v>
      </c>
      <c r="B3726">
        <v>20733485</v>
      </c>
      <c r="C3726">
        <v>5000000</v>
      </c>
      <c r="D3726">
        <f>B3726-C3726</f>
        <v>15733485</v>
      </c>
    </row>
    <row r="3727" spans="1:4" x14ac:dyDescent="0.25">
      <c r="A3727" t="s">
        <v>9198</v>
      </c>
      <c r="C3727">
        <v>5000000</v>
      </c>
      <c r="D3727">
        <f>B3727-C3727</f>
        <v>-5000000</v>
      </c>
    </row>
    <row r="3728" spans="1:4" x14ac:dyDescent="0.25">
      <c r="A3728" t="s">
        <v>9199</v>
      </c>
      <c r="B3728">
        <v>24809547</v>
      </c>
      <c r="C3728">
        <v>5000000</v>
      </c>
      <c r="D3728">
        <f>B3728-C3728</f>
        <v>19809547</v>
      </c>
    </row>
    <row r="3729" spans="1:4" x14ac:dyDescent="0.25">
      <c r="A3729" t="s">
        <v>9200</v>
      </c>
      <c r="B3729">
        <v>19097994</v>
      </c>
      <c r="D3729">
        <f>B3729-C3729</f>
        <v>19097994</v>
      </c>
    </row>
    <row r="3730" spans="1:4" x14ac:dyDescent="0.25">
      <c r="A3730" t="s">
        <v>9201</v>
      </c>
      <c r="B3730">
        <v>23031390</v>
      </c>
      <c r="C3730">
        <v>4500000</v>
      </c>
      <c r="D3730">
        <f>B3730-C3730</f>
        <v>18531390</v>
      </c>
    </row>
    <row r="3731" spans="1:4" x14ac:dyDescent="0.25">
      <c r="A3731" t="s">
        <v>8555</v>
      </c>
      <c r="B3731">
        <v>16017403</v>
      </c>
      <c r="C3731">
        <v>5000000</v>
      </c>
      <c r="D3731">
        <f>B3731-C3731</f>
        <v>11017403</v>
      </c>
    </row>
    <row r="3732" spans="1:4" x14ac:dyDescent="0.25">
      <c r="A3732" t="s">
        <v>9202</v>
      </c>
      <c r="B3732">
        <v>21197315</v>
      </c>
      <c r="C3732">
        <v>5000000</v>
      </c>
      <c r="D3732">
        <f>B3732-C3732</f>
        <v>16197315</v>
      </c>
    </row>
    <row r="3733" spans="1:4" x14ac:dyDescent="0.25">
      <c r="A3733" t="s">
        <v>9203</v>
      </c>
      <c r="B3733">
        <v>17382982</v>
      </c>
      <c r="C3733">
        <v>5000000</v>
      </c>
      <c r="D3733">
        <f>B3733-C3733</f>
        <v>12382982</v>
      </c>
    </row>
    <row r="3734" spans="1:4" x14ac:dyDescent="0.25">
      <c r="A3734" t="s">
        <v>9204</v>
      </c>
      <c r="B3734">
        <v>14821531</v>
      </c>
      <c r="C3734">
        <v>6000000</v>
      </c>
      <c r="D3734">
        <f>B3734-C3734</f>
        <v>8821531</v>
      </c>
    </row>
    <row r="3735" spans="1:4" x14ac:dyDescent="0.25">
      <c r="A3735" t="s">
        <v>9205</v>
      </c>
      <c r="B3735">
        <v>18656400</v>
      </c>
      <c r="C3735">
        <v>5000000</v>
      </c>
      <c r="D3735">
        <f>B3735-C3735</f>
        <v>13656400</v>
      </c>
    </row>
    <row r="3736" spans="1:4" x14ac:dyDescent="0.25">
      <c r="A3736" t="s">
        <v>9206</v>
      </c>
      <c r="C3736">
        <v>5000000</v>
      </c>
      <c r="D3736">
        <f>B3736-C3736</f>
        <v>-5000000</v>
      </c>
    </row>
    <row r="3737" spans="1:4" x14ac:dyDescent="0.25">
      <c r="A3737" t="s">
        <v>9207</v>
      </c>
      <c r="C3737">
        <v>5000000</v>
      </c>
      <c r="D3737">
        <f>B3737-C3737</f>
        <v>-5000000</v>
      </c>
    </row>
    <row r="3738" spans="1:4" x14ac:dyDescent="0.25">
      <c r="A3738" t="s">
        <v>9208</v>
      </c>
      <c r="B3738">
        <v>14343976</v>
      </c>
      <c r="C3738">
        <v>5000000</v>
      </c>
      <c r="D3738">
        <f>B3738-C3738</f>
        <v>9343976</v>
      </c>
    </row>
    <row r="3739" spans="1:4" x14ac:dyDescent="0.25">
      <c r="A3739" t="s">
        <v>9209</v>
      </c>
      <c r="B3739">
        <v>241437427</v>
      </c>
      <c r="C3739">
        <v>5000000</v>
      </c>
      <c r="D3739">
        <f>B3739-C3739</f>
        <v>236437427</v>
      </c>
    </row>
    <row r="3740" spans="1:4" x14ac:dyDescent="0.25">
      <c r="A3740" t="s">
        <v>9210</v>
      </c>
      <c r="B3740">
        <v>14123773</v>
      </c>
      <c r="C3740">
        <v>5000000</v>
      </c>
      <c r="D3740">
        <f>B3740-C3740</f>
        <v>9123773</v>
      </c>
    </row>
    <row r="3741" spans="1:4" x14ac:dyDescent="0.25">
      <c r="A3741" t="s">
        <v>9211</v>
      </c>
      <c r="B3741">
        <v>15126948</v>
      </c>
      <c r="C3741">
        <v>5000000</v>
      </c>
      <c r="D3741">
        <f>B3741-C3741</f>
        <v>10126948</v>
      </c>
    </row>
    <row r="3742" spans="1:4" x14ac:dyDescent="0.25">
      <c r="A3742" t="s">
        <v>9212</v>
      </c>
      <c r="B3742">
        <v>13622333</v>
      </c>
      <c r="C3742">
        <v>2000000</v>
      </c>
      <c r="D3742">
        <f>B3742-C3742</f>
        <v>11622333</v>
      </c>
    </row>
    <row r="3743" spans="1:4" x14ac:dyDescent="0.25">
      <c r="A3743" t="s">
        <v>9213</v>
      </c>
      <c r="B3743">
        <v>13464388</v>
      </c>
      <c r="C3743">
        <v>4000000</v>
      </c>
      <c r="D3743">
        <f>B3743-C3743</f>
        <v>9464388</v>
      </c>
    </row>
    <row r="3744" spans="1:4" x14ac:dyDescent="0.25">
      <c r="A3744" t="s">
        <v>9214</v>
      </c>
      <c r="B3744">
        <v>13350177</v>
      </c>
      <c r="C3744">
        <v>5000000</v>
      </c>
      <c r="D3744">
        <f>B3744-C3744</f>
        <v>8350177</v>
      </c>
    </row>
    <row r="3745" spans="1:4" x14ac:dyDescent="0.25">
      <c r="A3745" t="s">
        <v>9215</v>
      </c>
      <c r="B3745">
        <v>13269963</v>
      </c>
      <c r="C3745">
        <v>5000000</v>
      </c>
      <c r="D3745">
        <f>B3745-C3745</f>
        <v>8269963</v>
      </c>
    </row>
    <row r="3746" spans="1:4" x14ac:dyDescent="0.25">
      <c r="A3746" t="s">
        <v>9216</v>
      </c>
      <c r="B3746">
        <v>17768000</v>
      </c>
      <c r="C3746">
        <v>5000000</v>
      </c>
      <c r="D3746">
        <f>B3746-C3746</f>
        <v>12768000</v>
      </c>
    </row>
    <row r="3747" spans="1:4" x14ac:dyDescent="0.25">
      <c r="A3747" t="s">
        <v>9217</v>
      </c>
      <c r="B3747">
        <v>12947763</v>
      </c>
      <c r="C3747">
        <v>5000000</v>
      </c>
      <c r="D3747">
        <f>B3747-C3747</f>
        <v>7947763</v>
      </c>
    </row>
    <row r="3748" spans="1:4" x14ac:dyDescent="0.25">
      <c r="A3748" t="s">
        <v>9218</v>
      </c>
      <c r="B3748">
        <v>14100000</v>
      </c>
      <c r="C3748">
        <v>5000000</v>
      </c>
      <c r="D3748">
        <f>B3748-C3748</f>
        <v>9100000</v>
      </c>
    </row>
    <row r="3749" spans="1:4" x14ac:dyDescent="0.25">
      <c r="A3749" t="s">
        <v>9219</v>
      </c>
      <c r="B3749">
        <v>12200000</v>
      </c>
      <c r="C3749">
        <v>5000000</v>
      </c>
      <c r="D3749">
        <f>B3749-C3749</f>
        <v>7200000</v>
      </c>
    </row>
    <row r="3750" spans="1:4" x14ac:dyDescent="0.25">
      <c r="A3750" t="s">
        <v>9220</v>
      </c>
      <c r="B3750">
        <v>17683670</v>
      </c>
      <c r="C3750">
        <v>5000000</v>
      </c>
      <c r="D3750">
        <f>B3750-C3750</f>
        <v>12683670</v>
      </c>
    </row>
    <row r="3751" spans="1:4" x14ac:dyDescent="0.25">
      <c r="A3751" t="s">
        <v>9221</v>
      </c>
      <c r="B3751">
        <v>12055108</v>
      </c>
      <c r="C3751">
        <v>8000000</v>
      </c>
      <c r="D3751">
        <f>B3751-C3751</f>
        <v>4055108</v>
      </c>
    </row>
    <row r="3752" spans="1:4" x14ac:dyDescent="0.25">
      <c r="A3752" t="s">
        <v>9222</v>
      </c>
      <c r="B3752">
        <v>27285953</v>
      </c>
      <c r="C3752">
        <v>5000000</v>
      </c>
      <c r="D3752">
        <f>B3752-C3752</f>
        <v>22285953</v>
      </c>
    </row>
    <row r="3753" spans="1:4" x14ac:dyDescent="0.25">
      <c r="A3753" t="s">
        <v>9223</v>
      </c>
      <c r="C3753">
        <v>8000000</v>
      </c>
      <c r="D3753">
        <f>B3753-C3753</f>
        <v>-8000000</v>
      </c>
    </row>
    <row r="3754" spans="1:4" x14ac:dyDescent="0.25">
      <c r="A3754" t="s">
        <v>9224</v>
      </c>
      <c r="C3754">
        <v>5000000</v>
      </c>
      <c r="D3754">
        <f>B3754-C3754</f>
        <v>-5000000</v>
      </c>
    </row>
    <row r="3755" spans="1:4" x14ac:dyDescent="0.25">
      <c r="A3755" t="s">
        <v>9225</v>
      </c>
      <c r="B3755">
        <v>11675178</v>
      </c>
      <c r="C3755">
        <v>5000000</v>
      </c>
      <c r="D3755">
        <f>B3755-C3755</f>
        <v>6675178</v>
      </c>
    </row>
    <row r="3756" spans="1:4" x14ac:dyDescent="0.25">
      <c r="A3756" t="s">
        <v>9226</v>
      </c>
      <c r="B3756">
        <v>10572742</v>
      </c>
      <c r="C3756">
        <v>8000000</v>
      </c>
      <c r="D3756">
        <f>B3756-C3756</f>
        <v>2572742</v>
      </c>
    </row>
    <row r="3757" spans="1:4" x14ac:dyDescent="0.25">
      <c r="A3757" t="s">
        <v>9227</v>
      </c>
      <c r="C3757">
        <v>800000</v>
      </c>
      <c r="D3757">
        <f>B3757-C3757</f>
        <v>-800000</v>
      </c>
    </row>
    <row r="3758" spans="1:4" x14ac:dyDescent="0.25">
      <c r="A3758" t="s">
        <v>9228</v>
      </c>
      <c r="B3758">
        <v>9658370</v>
      </c>
      <c r="C3758">
        <v>5000000</v>
      </c>
      <c r="D3758">
        <f>B3758-C3758</f>
        <v>4658370</v>
      </c>
    </row>
    <row r="3759" spans="1:4" x14ac:dyDescent="0.25">
      <c r="A3759" t="s">
        <v>9229</v>
      </c>
      <c r="B3759">
        <v>9628751</v>
      </c>
      <c r="C3759">
        <v>5000000</v>
      </c>
      <c r="D3759">
        <f>B3759-C3759</f>
        <v>4628751</v>
      </c>
    </row>
    <row r="3760" spans="1:4" x14ac:dyDescent="0.25">
      <c r="A3760" t="s">
        <v>9230</v>
      </c>
      <c r="B3760">
        <v>8786715</v>
      </c>
      <c r="C3760">
        <v>5000000</v>
      </c>
      <c r="D3760">
        <f>B3760-C3760</f>
        <v>3786715</v>
      </c>
    </row>
    <row r="3761" spans="1:4" x14ac:dyDescent="0.25">
      <c r="A3761" t="s">
        <v>9231</v>
      </c>
      <c r="B3761">
        <v>3432342</v>
      </c>
      <c r="C3761">
        <v>6000000</v>
      </c>
      <c r="D3761">
        <f>B3761-C3761</f>
        <v>-2567658</v>
      </c>
    </row>
    <row r="3762" spans="1:4" x14ac:dyDescent="0.25">
      <c r="A3762" t="s">
        <v>9232</v>
      </c>
      <c r="C3762">
        <v>5000000</v>
      </c>
      <c r="D3762">
        <f>B3762-C3762</f>
        <v>-5000000</v>
      </c>
    </row>
    <row r="3763" spans="1:4" x14ac:dyDescent="0.25">
      <c r="A3763" t="s">
        <v>9233</v>
      </c>
      <c r="B3763">
        <v>6755271</v>
      </c>
      <c r="C3763">
        <v>5000000</v>
      </c>
      <c r="D3763">
        <f>B3763-C3763</f>
        <v>1755271</v>
      </c>
    </row>
    <row r="3764" spans="1:4" x14ac:dyDescent="0.25">
      <c r="A3764" t="s">
        <v>9234</v>
      </c>
      <c r="C3764">
        <v>5000000</v>
      </c>
      <c r="D3764">
        <f>B3764-C3764</f>
        <v>-5000000</v>
      </c>
    </row>
    <row r="3765" spans="1:4" x14ac:dyDescent="0.25">
      <c r="A3765" t="s">
        <v>9235</v>
      </c>
      <c r="B3765">
        <v>6157157</v>
      </c>
      <c r="C3765">
        <v>5000000</v>
      </c>
      <c r="D3765">
        <f>B3765-C3765</f>
        <v>1157157</v>
      </c>
    </row>
    <row r="3766" spans="1:4" x14ac:dyDescent="0.25">
      <c r="A3766" t="s">
        <v>9236</v>
      </c>
      <c r="B3766">
        <v>6088249</v>
      </c>
      <c r="D3766">
        <f>B3766-C3766</f>
        <v>6088249</v>
      </c>
    </row>
    <row r="3767" spans="1:4" x14ac:dyDescent="0.25">
      <c r="A3767" t="s">
        <v>9237</v>
      </c>
      <c r="B3767">
        <v>5480318</v>
      </c>
      <c r="C3767">
        <v>5000000</v>
      </c>
      <c r="D3767">
        <f>B3767-C3767</f>
        <v>480318</v>
      </c>
    </row>
    <row r="3768" spans="1:4" x14ac:dyDescent="0.25">
      <c r="A3768" t="s">
        <v>9238</v>
      </c>
      <c r="C3768">
        <v>5000000</v>
      </c>
      <c r="D3768">
        <f>B3768-C3768</f>
        <v>-5000000</v>
      </c>
    </row>
    <row r="3769" spans="1:4" x14ac:dyDescent="0.25">
      <c r="A3769" t="s">
        <v>9239</v>
      </c>
      <c r="B3769">
        <v>5308707</v>
      </c>
      <c r="C3769">
        <v>5000000</v>
      </c>
      <c r="D3769">
        <f>B3769-C3769</f>
        <v>308707</v>
      </c>
    </row>
    <row r="3770" spans="1:4" x14ac:dyDescent="0.25">
      <c r="A3770" t="s">
        <v>9240</v>
      </c>
      <c r="B3770">
        <v>5009677</v>
      </c>
      <c r="C3770">
        <v>5000000</v>
      </c>
      <c r="D3770">
        <f>B3770-C3770</f>
        <v>9677</v>
      </c>
    </row>
    <row r="3771" spans="1:4" x14ac:dyDescent="0.25">
      <c r="A3771" t="s">
        <v>9241</v>
      </c>
      <c r="B3771">
        <v>4328294</v>
      </c>
      <c r="D3771">
        <f>B3771-C3771</f>
        <v>4328294</v>
      </c>
    </row>
    <row r="3772" spans="1:4" x14ac:dyDescent="0.25">
      <c r="A3772" t="s">
        <v>9242</v>
      </c>
      <c r="B3772">
        <v>4074023</v>
      </c>
      <c r="C3772">
        <v>5000000</v>
      </c>
      <c r="D3772">
        <f>B3772-C3772</f>
        <v>-925977</v>
      </c>
    </row>
    <row r="3773" spans="1:4" x14ac:dyDescent="0.25">
      <c r="A3773" t="s">
        <v>9243</v>
      </c>
      <c r="B3773">
        <v>4306697</v>
      </c>
      <c r="C3773">
        <v>5000000</v>
      </c>
      <c r="D3773">
        <f>B3773-C3773</f>
        <v>-693303</v>
      </c>
    </row>
    <row r="3774" spans="1:4" x14ac:dyDescent="0.25">
      <c r="A3774" t="s">
        <v>9244</v>
      </c>
      <c r="B3774">
        <v>3950029</v>
      </c>
      <c r="C3774">
        <v>4000000</v>
      </c>
      <c r="D3774">
        <f>B3774-C3774</f>
        <v>-49971</v>
      </c>
    </row>
    <row r="3775" spans="1:4" x14ac:dyDescent="0.25">
      <c r="A3775" t="s">
        <v>9245</v>
      </c>
      <c r="B3775">
        <v>4040588</v>
      </c>
      <c r="C3775">
        <v>5000000</v>
      </c>
      <c r="D3775">
        <f>B3775-C3775</f>
        <v>-959412</v>
      </c>
    </row>
    <row r="3776" spans="1:4" x14ac:dyDescent="0.25">
      <c r="A3776" t="s">
        <v>9246</v>
      </c>
      <c r="C3776">
        <v>5000000</v>
      </c>
      <c r="D3776">
        <f>B3776-C3776</f>
        <v>-5000000</v>
      </c>
    </row>
    <row r="3777" spans="1:4" x14ac:dyDescent="0.25">
      <c r="A3777" t="s">
        <v>9247</v>
      </c>
      <c r="B3777">
        <v>3049135</v>
      </c>
      <c r="C3777">
        <v>5000000</v>
      </c>
      <c r="D3777">
        <f>B3777-C3777</f>
        <v>-1950865</v>
      </c>
    </row>
    <row r="3778" spans="1:4" x14ac:dyDescent="0.25">
      <c r="A3778" t="s">
        <v>9248</v>
      </c>
      <c r="B3778">
        <v>4700361</v>
      </c>
      <c r="C3778">
        <v>5000000</v>
      </c>
      <c r="D3778">
        <f>B3778-C3778</f>
        <v>-299639</v>
      </c>
    </row>
    <row r="3779" spans="1:4" x14ac:dyDescent="0.25">
      <c r="A3779" t="s">
        <v>9249</v>
      </c>
      <c r="B3779">
        <v>2711210</v>
      </c>
      <c r="C3779">
        <v>5000000</v>
      </c>
      <c r="D3779">
        <f>B3779-C3779</f>
        <v>-2288790</v>
      </c>
    </row>
    <row r="3780" spans="1:4" x14ac:dyDescent="0.25">
      <c r="A3780" t="s">
        <v>9250</v>
      </c>
      <c r="B3780">
        <v>1980338</v>
      </c>
      <c r="C3780">
        <v>5000000</v>
      </c>
      <c r="D3780">
        <f>B3780-C3780</f>
        <v>-3019662</v>
      </c>
    </row>
    <row r="3781" spans="1:4" x14ac:dyDescent="0.25">
      <c r="A3781" t="s">
        <v>9251</v>
      </c>
      <c r="B3781">
        <v>1082044</v>
      </c>
      <c r="C3781">
        <v>5000000</v>
      </c>
      <c r="D3781">
        <f>B3781-C3781</f>
        <v>-3917956</v>
      </c>
    </row>
    <row r="3782" spans="1:4" x14ac:dyDescent="0.25">
      <c r="A3782" t="s">
        <v>9252</v>
      </c>
      <c r="B3782">
        <v>1100000</v>
      </c>
      <c r="C3782">
        <v>5000000</v>
      </c>
      <c r="D3782">
        <f>B3782-C3782</f>
        <v>-3900000</v>
      </c>
    </row>
    <row r="3783" spans="1:4" x14ac:dyDescent="0.25">
      <c r="A3783" t="s">
        <v>9253</v>
      </c>
      <c r="B3783">
        <v>2445646</v>
      </c>
      <c r="C3783">
        <v>5000000</v>
      </c>
      <c r="D3783">
        <f>B3783-C3783</f>
        <v>-2554354</v>
      </c>
    </row>
    <row r="3784" spans="1:4" x14ac:dyDescent="0.25">
      <c r="A3784" t="s">
        <v>9254</v>
      </c>
      <c r="B3784">
        <v>2221809</v>
      </c>
      <c r="C3784">
        <v>5000000</v>
      </c>
      <c r="D3784">
        <f>B3784-C3784</f>
        <v>-2778191</v>
      </c>
    </row>
    <row r="3785" spans="1:4" x14ac:dyDescent="0.25">
      <c r="A3785" t="s">
        <v>9255</v>
      </c>
      <c r="B3785">
        <v>296665</v>
      </c>
      <c r="C3785">
        <v>5000000</v>
      </c>
      <c r="D3785">
        <f>B3785-C3785</f>
        <v>-4703335</v>
      </c>
    </row>
    <row r="3786" spans="1:4" x14ac:dyDescent="0.25">
      <c r="A3786" t="s">
        <v>9256</v>
      </c>
      <c r="B3786">
        <v>3219029</v>
      </c>
      <c r="C3786">
        <v>5000000</v>
      </c>
      <c r="D3786">
        <f>B3786-C3786</f>
        <v>-1780971</v>
      </c>
    </row>
    <row r="3787" spans="1:4" x14ac:dyDescent="0.25">
      <c r="A3787" t="s">
        <v>9257</v>
      </c>
      <c r="C3787">
        <v>5000000</v>
      </c>
      <c r="D3787">
        <f>B3787-C3787</f>
        <v>-5000000</v>
      </c>
    </row>
    <row r="3788" spans="1:4" x14ac:dyDescent="0.25">
      <c r="A3788" t="s">
        <v>9258</v>
      </c>
      <c r="B3788">
        <v>830210</v>
      </c>
      <c r="C3788">
        <v>5000000</v>
      </c>
      <c r="D3788">
        <f>B3788-C3788</f>
        <v>-4169790</v>
      </c>
    </row>
    <row r="3789" spans="1:4" x14ac:dyDescent="0.25">
      <c r="A3789" t="s">
        <v>9259</v>
      </c>
      <c r="B3789">
        <v>1040879</v>
      </c>
      <c r="C3789">
        <v>7000000</v>
      </c>
      <c r="D3789">
        <f>B3789-C3789</f>
        <v>-5959121</v>
      </c>
    </row>
    <row r="3790" spans="1:4" x14ac:dyDescent="0.25">
      <c r="A3790" t="s">
        <v>9260</v>
      </c>
      <c r="B3790">
        <v>326308</v>
      </c>
      <c r="C3790">
        <v>5000000</v>
      </c>
      <c r="D3790">
        <f>B3790-C3790</f>
        <v>-4673692</v>
      </c>
    </row>
    <row r="3791" spans="1:4" x14ac:dyDescent="0.25">
      <c r="A3791" t="s">
        <v>9261</v>
      </c>
      <c r="B3791">
        <v>240425</v>
      </c>
      <c r="D3791">
        <f>B3791-C3791</f>
        <v>240425</v>
      </c>
    </row>
    <row r="3792" spans="1:4" x14ac:dyDescent="0.25">
      <c r="A3792" t="s">
        <v>9262</v>
      </c>
      <c r="B3792">
        <v>228830</v>
      </c>
      <c r="D3792">
        <f>B3792-C3792</f>
        <v>228830</v>
      </c>
    </row>
    <row r="3793" spans="1:4" x14ac:dyDescent="0.25">
      <c r="A3793" t="s">
        <v>9263</v>
      </c>
      <c r="C3793">
        <v>2200000</v>
      </c>
      <c r="D3793">
        <f>B3793-C3793</f>
        <v>-2200000</v>
      </c>
    </row>
    <row r="3794" spans="1:4" x14ac:dyDescent="0.25">
      <c r="A3794" t="s">
        <v>9264</v>
      </c>
      <c r="B3794">
        <v>223615</v>
      </c>
      <c r="D3794">
        <f>B3794-C3794</f>
        <v>223615</v>
      </c>
    </row>
    <row r="3795" spans="1:4" x14ac:dyDescent="0.25">
      <c r="A3795" t="s">
        <v>9265</v>
      </c>
      <c r="B3795">
        <v>124720</v>
      </c>
      <c r="C3795">
        <v>5000000</v>
      </c>
      <c r="D3795">
        <f>B3795-C3795</f>
        <v>-4875280</v>
      </c>
    </row>
    <row r="3796" spans="1:4" x14ac:dyDescent="0.25">
      <c r="A3796" t="s">
        <v>9266</v>
      </c>
      <c r="C3796">
        <v>3209000</v>
      </c>
      <c r="D3796">
        <f>B3796-C3796</f>
        <v>-3209000</v>
      </c>
    </row>
    <row r="3797" spans="1:4" x14ac:dyDescent="0.25">
      <c r="A3797" t="s">
        <v>9267</v>
      </c>
      <c r="B3797">
        <v>99147</v>
      </c>
      <c r="C3797">
        <v>2000000</v>
      </c>
      <c r="D3797">
        <f>B3797-C3797</f>
        <v>-1900853</v>
      </c>
    </row>
    <row r="3798" spans="1:4" x14ac:dyDescent="0.25">
      <c r="A3798" t="s">
        <v>9268</v>
      </c>
      <c r="C3798">
        <v>5000000</v>
      </c>
      <c r="D3798">
        <f>B3798-C3798</f>
        <v>-5000000</v>
      </c>
    </row>
    <row r="3799" spans="1:4" x14ac:dyDescent="0.25">
      <c r="A3799" t="s">
        <v>9269</v>
      </c>
      <c r="B3799">
        <v>65069140</v>
      </c>
      <c r="C3799">
        <v>5000000</v>
      </c>
      <c r="D3799">
        <f>B3799-C3799</f>
        <v>60069140</v>
      </c>
    </row>
    <row r="3800" spans="1:4" x14ac:dyDescent="0.25">
      <c r="A3800" t="s">
        <v>9270</v>
      </c>
      <c r="B3800">
        <v>65087</v>
      </c>
      <c r="C3800">
        <v>5000000</v>
      </c>
      <c r="D3800">
        <f>B3800-C3800</f>
        <v>-4934913</v>
      </c>
    </row>
    <row r="3801" spans="1:4" x14ac:dyDescent="0.25">
      <c r="A3801" t="s">
        <v>9271</v>
      </c>
      <c r="B3801">
        <v>16066</v>
      </c>
      <c r="C3801">
        <v>5000000</v>
      </c>
      <c r="D3801">
        <f>B3801-C3801</f>
        <v>-4983934</v>
      </c>
    </row>
    <row r="3802" spans="1:4" x14ac:dyDescent="0.25">
      <c r="A3802" t="s">
        <v>9272</v>
      </c>
      <c r="D3802">
        <f>B3802-C3802</f>
        <v>0</v>
      </c>
    </row>
    <row r="3803" spans="1:4" x14ac:dyDescent="0.25">
      <c r="A3803" t="s">
        <v>9273</v>
      </c>
      <c r="C3803">
        <v>5000000</v>
      </c>
      <c r="D3803">
        <f>B3803-C3803</f>
        <v>-5000000</v>
      </c>
    </row>
    <row r="3804" spans="1:4" x14ac:dyDescent="0.25">
      <c r="A3804" t="s">
        <v>9274</v>
      </c>
      <c r="C3804">
        <v>5000000</v>
      </c>
      <c r="D3804">
        <f>B3804-C3804</f>
        <v>-5000000</v>
      </c>
    </row>
    <row r="3805" spans="1:4" x14ac:dyDescent="0.25">
      <c r="A3805" t="s">
        <v>9275</v>
      </c>
      <c r="C3805">
        <v>2500000</v>
      </c>
      <c r="D3805">
        <f>B3805-C3805</f>
        <v>-2500000</v>
      </c>
    </row>
    <row r="3806" spans="1:4" x14ac:dyDescent="0.25">
      <c r="A3806" t="s">
        <v>9276</v>
      </c>
      <c r="C3806">
        <v>5000000</v>
      </c>
      <c r="D3806">
        <f>B3806-C3806</f>
        <v>-5000000</v>
      </c>
    </row>
    <row r="3807" spans="1:4" x14ac:dyDescent="0.25">
      <c r="A3807" t="s">
        <v>9277</v>
      </c>
      <c r="D3807">
        <f>B3807-C3807</f>
        <v>0</v>
      </c>
    </row>
    <row r="3808" spans="1:4" x14ac:dyDescent="0.25">
      <c r="A3808" t="s">
        <v>9278</v>
      </c>
      <c r="D3808">
        <f>B3808-C3808</f>
        <v>0</v>
      </c>
    </row>
    <row r="3809" spans="1:4" x14ac:dyDescent="0.25">
      <c r="A3809" t="s">
        <v>9279</v>
      </c>
      <c r="D3809">
        <f>B3809-C3809</f>
        <v>0</v>
      </c>
    </row>
    <row r="3810" spans="1:4" x14ac:dyDescent="0.25">
      <c r="A3810" t="s">
        <v>9280</v>
      </c>
      <c r="B3810">
        <v>37440</v>
      </c>
      <c r="C3810">
        <v>5000000</v>
      </c>
      <c r="D3810">
        <f>B3810-C3810</f>
        <v>-4962560</v>
      </c>
    </row>
    <row r="3811" spans="1:4" x14ac:dyDescent="0.25">
      <c r="A3811" t="s">
        <v>9281</v>
      </c>
      <c r="C3811">
        <v>10000000</v>
      </c>
      <c r="D3811">
        <f>B3811-C3811</f>
        <v>-10000000</v>
      </c>
    </row>
    <row r="3812" spans="1:4" x14ac:dyDescent="0.25">
      <c r="A3812" t="s">
        <v>9282</v>
      </c>
      <c r="D3812">
        <f>B3812-C3812</f>
        <v>0</v>
      </c>
    </row>
    <row r="3813" spans="1:4" x14ac:dyDescent="0.25">
      <c r="A3813" t="s">
        <v>9283</v>
      </c>
      <c r="C3813">
        <v>5000000</v>
      </c>
      <c r="D3813">
        <f>B3813-C3813</f>
        <v>-5000000</v>
      </c>
    </row>
    <row r="3814" spans="1:4" x14ac:dyDescent="0.25">
      <c r="A3814" t="s">
        <v>9284</v>
      </c>
      <c r="C3814">
        <v>5000000</v>
      </c>
      <c r="D3814">
        <f>B3814-C3814</f>
        <v>-5000000</v>
      </c>
    </row>
    <row r="3815" spans="1:4" x14ac:dyDescent="0.25">
      <c r="A3815" t="s">
        <v>9285</v>
      </c>
      <c r="C3815">
        <v>5000000</v>
      </c>
      <c r="D3815">
        <f>B3815-C3815</f>
        <v>-5000000</v>
      </c>
    </row>
    <row r="3816" spans="1:4" x14ac:dyDescent="0.25">
      <c r="A3816" t="s">
        <v>9286</v>
      </c>
      <c r="C3816">
        <v>5000000</v>
      </c>
      <c r="D3816">
        <f>B3816-C3816</f>
        <v>-5000000</v>
      </c>
    </row>
    <row r="3817" spans="1:4" x14ac:dyDescent="0.25">
      <c r="A3817" t="s">
        <v>9287</v>
      </c>
      <c r="C3817">
        <v>5000000</v>
      </c>
      <c r="D3817">
        <f>B3817-C3817</f>
        <v>-5000000</v>
      </c>
    </row>
    <row r="3818" spans="1:4" x14ac:dyDescent="0.25">
      <c r="A3818" t="s">
        <v>9288</v>
      </c>
      <c r="C3818">
        <v>5000000</v>
      </c>
      <c r="D3818">
        <f>B3818-C3818</f>
        <v>-5000000</v>
      </c>
    </row>
    <row r="3819" spans="1:4" x14ac:dyDescent="0.25">
      <c r="A3819" t="s">
        <v>9289</v>
      </c>
      <c r="C3819">
        <v>5000000</v>
      </c>
      <c r="D3819">
        <f>B3819-C3819</f>
        <v>-5000000</v>
      </c>
    </row>
    <row r="3820" spans="1:4" x14ac:dyDescent="0.25">
      <c r="A3820" t="s">
        <v>9290</v>
      </c>
      <c r="D3820">
        <f>B3820-C3820</f>
        <v>0</v>
      </c>
    </row>
    <row r="3821" spans="1:4" x14ac:dyDescent="0.25">
      <c r="A3821" t="s">
        <v>9291</v>
      </c>
      <c r="B3821">
        <v>617228</v>
      </c>
      <c r="C3821">
        <v>84450000</v>
      </c>
      <c r="D3821">
        <f>B3821-C3821</f>
        <v>-83832772</v>
      </c>
    </row>
    <row r="3822" spans="1:4" x14ac:dyDescent="0.25">
      <c r="A3822" t="s">
        <v>9292</v>
      </c>
      <c r="B3822">
        <v>274385</v>
      </c>
      <c r="C3822">
        <v>4000000</v>
      </c>
      <c r="D3822">
        <f>B3822-C3822</f>
        <v>-3725615</v>
      </c>
    </row>
    <row r="3823" spans="1:4" x14ac:dyDescent="0.25">
      <c r="A3823" t="s">
        <v>9293</v>
      </c>
      <c r="B3823">
        <v>24475416</v>
      </c>
      <c r="C3823">
        <v>890000</v>
      </c>
      <c r="D3823">
        <f>B3823-C3823</f>
        <v>23585416</v>
      </c>
    </row>
    <row r="3824" spans="1:4" x14ac:dyDescent="0.25">
      <c r="A3824" t="s">
        <v>9294</v>
      </c>
      <c r="C3824">
        <v>3000000</v>
      </c>
      <c r="D3824">
        <f>B3824-C3824</f>
        <v>-3000000</v>
      </c>
    </row>
    <row r="3825" spans="1:4" x14ac:dyDescent="0.25">
      <c r="A3825" t="s">
        <v>9295</v>
      </c>
      <c r="B3825">
        <v>47277326</v>
      </c>
      <c r="C3825">
        <v>4800000</v>
      </c>
      <c r="D3825">
        <f>B3825-C3825</f>
        <v>42477326</v>
      </c>
    </row>
    <row r="3826" spans="1:4" x14ac:dyDescent="0.25">
      <c r="A3826" t="s">
        <v>9296</v>
      </c>
      <c r="B3826">
        <v>1247453</v>
      </c>
      <c r="C3826">
        <v>2800000</v>
      </c>
      <c r="D3826">
        <f>B3826-C3826</f>
        <v>-1552547</v>
      </c>
    </row>
    <row r="3827" spans="1:4" x14ac:dyDescent="0.25">
      <c r="A3827" t="s">
        <v>9297</v>
      </c>
      <c r="B3827">
        <v>1729969</v>
      </c>
      <c r="C3827">
        <v>5000000</v>
      </c>
      <c r="D3827">
        <f>B3827-C3827</f>
        <v>-3270031</v>
      </c>
    </row>
    <row r="3828" spans="1:4" x14ac:dyDescent="0.25">
      <c r="A3828" t="s">
        <v>9298</v>
      </c>
      <c r="B3828">
        <v>1705139</v>
      </c>
      <c r="C3828">
        <v>4700000</v>
      </c>
      <c r="D3828">
        <f>B3828-C3828</f>
        <v>-2994861</v>
      </c>
    </row>
    <row r="3829" spans="1:4" x14ac:dyDescent="0.25">
      <c r="A3829" t="s">
        <v>9299</v>
      </c>
      <c r="B3829">
        <v>238774</v>
      </c>
      <c r="D3829">
        <f>B3829-C3829</f>
        <v>238774</v>
      </c>
    </row>
    <row r="3830" spans="1:4" x14ac:dyDescent="0.25">
      <c r="A3830" t="s">
        <v>9300</v>
      </c>
      <c r="C3830">
        <v>5000000</v>
      </c>
      <c r="D3830">
        <f>B3830-C3830</f>
        <v>-5000000</v>
      </c>
    </row>
    <row r="3831" spans="1:4" x14ac:dyDescent="0.25">
      <c r="A3831" t="s">
        <v>9301</v>
      </c>
      <c r="B3831">
        <v>8025872</v>
      </c>
      <c r="C3831">
        <v>4700000</v>
      </c>
      <c r="D3831">
        <f>B3831-C3831</f>
        <v>3325872</v>
      </c>
    </row>
    <row r="3832" spans="1:4" x14ac:dyDescent="0.25">
      <c r="A3832" t="s">
        <v>9302</v>
      </c>
      <c r="C3832">
        <v>4638783</v>
      </c>
      <c r="D3832">
        <f>B3832-C3832</f>
        <v>-4638783</v>
      </c>
    </row>
    <row r="3833" spans="1:4" x14ac:dyDescent="0.25">
      <c r="A3833" t="s">
        <v>9303</v>
      </c>
      <c r="B3833">
        <v>778565</v>
      </c>
      <c r="C3833">
        <v>4800000</v>
      </c>
      <c r="D3833">
        <f>B3833-C3833</f>
        <v>-4021435</v>
      </c>
    </row>
    <row r="3834" spans="1:4" x14ac:dyDescent="0.25">
      <c r="A3834" t="s">
        <v>9304</v>
      </c>
      <c r="D3834">
        <f>B3834-C3834</f>
        <v>0</v>
      </c>
    </row>
    <row r="3835" spans="1:4" x14ac:dyDescent="0.25">
      <c r="A3835" t="s">
        <v>9305</v>
      </c>
      <c r="C3835">
        <v>4700000</v>
      </c>
      <c r="D3835">
        <f>B3835-C3835</f>
        <v>-4700000</v>
      </c>
    </row>
    <row r="3836" spans="1:4" x14ac:dyDescent="0.25">
      <c r="A3836" t="s">
        <v>9306</v>
      </c>
      <c r="D3836">
        <f>B3836-C3836</f>
        <v>0</v>
      </c>
    </row>
    <row r="3837" spans="1:4" x14ac:dyDescent="0.25">
      <c r="A3837" t="s">
        <v>9307</v>
      </c>
      <c r="B3837">
        <v>1340891</v>
      </c>
      <c r="D3837">
        <f>B3837-C3837</f>
        <v>1340891</v>
      </c>
    </row>
    <row r="3838" spans="1:4" x14ac:dyDescent="0.25">
      <c r="A3838" t="s">
        <v>9308</v>
      </c>
      <c r="C3838">
        <v>5000000</v>
      </c>
      <c r="D3838">
        <f>B3838-C3838</f>
        <v>-5000000</v>
      </c>
    </row>
    <row r="3839" spans="1:4" x14ac:dyDescent="0.25">
      <c r="A3839" t="s">
        <v>9309</v>
      </c>
      <c r="B3839">
        <v>513836</v>
      </c>
      <c r="C3839">
        <v>4600000</v>
      </c>
      <c r="D3839">
        <f>B3839-C3839</f>
        <v>-4086164</v>
      </c>
    </row>
    <row r="3840" spans="1:4" x14ac:dyDescent="0.25">
      <c r="A3840" t="s">
        <v>9310</v>
      </c>
      <c r="C3840">
        <v>4700000</v>
      </c>
      <c r="D3840">
        <f>B3840-C3840</f>
        <v>-4700000</v>
      </c>
    </row>
    <row r="3841" spans="1:4" x14ac:dyDescent="0.25">
      <c r="A3841" t="s">
        <v>9311</v>
      </c>
      <c r="B3841">
        <v>434417</v>
      </c>
      <c r="C3841">
        <v>4600000</v>
      </c>
      <c r="D3841">
        <f>B3841-C3841</f>
        <v>-4165583</v>
      </c>
    </row>
    <row r="3842" spans="1:4" x14ac:dyDescent="0.25">
      <c r="A3842" t="s">
        <v>9263</v>
      </c>
      <c r="B3842">
        <v>728</v>
      </c>
      <c r="D3842">
        <f>B3842-C3842</f>
        <v>728</v>
      </c>
    </row>
    <row r="3843" spans="1:4" x14ac:dyDescent="0.25">
      <c r="A3843" t="s">
        <v>9312</v>
      </c>
      <c r="B3843">
        <v>81200000</v>
      </c>
      <c r="C3843">
        <v>4500000</v>
      </c>
      <c r="D3843">
        <f>B3843-C3843</f>
        <v>76700000</v>
      </c>
    </row>
    <row r="3844" spans="1:4" x14ac:dyDescent="0.25">
      <c r="A3844" t="s">
        <v>9313</v>
      </c>
      <c r="C3844">
        <v>4500000</v>
      </c>
      <c r="D3844">
        <f>B3844-C3844</f>
        <v>-4500000</v>
      </c>
    </row>
    <row r="3845" spans="1:4" x14ac:dyDescent="0.25">
      <c r="A3845" t="s">
        <v>9314</v>
      </c>
      <c r="B3845">
        <v>52700832</v>
      </c>
      <c r="C3845">
        <v>4500000</v>
      </c>
      <c r="D3845">
        <f>B3845-C3845</f>
        <v>48200832</v>
      </c>
    </row>
    <row r="3846" spans="1:4" x14ac:dyDescent="0.25">
      <c r="A3846" t="s">
        <v>9315</v>
      </c>
      <c r="C3846">
        <v>4500000</v>
      </c>
      <c r="D3846">
        <f>B3846-C3846</f>
        <v>-4500000</v>
      </c>
    </row>
    <row r="3847" spans="1:4" x14ac:dyDescent="0.25">
      <c r="A3847" t="s">
        <v>9316</v>
      </c>
      <c r="C3847">
        <v>4500000</v>
      </c>
      <c r="D3847">
        <f>B3847-C3847</f>
        <v>-4500000</v>
      </c>
    </row>
    <row r="3848" spans="1:4" x14ac:dyDescent="0.25">
      <c r="A3848" t="s">
        <v>9317</v>
      </c>
      <c r="B3848">
        <v>13060843</v>
      </c>
      <c r="C3848">
        <v>15000000</v>
      </c>
      <c r="D3848">
        <f>B3848-C3848</f>
        <v>-1939157</v>
      </c>
    </row>
    <row r="3849" spans="1:4" x14ac:dyDescent="0.25">
      <c r="A3849" t="s">
        <v>9318</v>
      </c>
      <c r="D3849">
        <f>B3849-C3849</f>
        <v>0</v>
      </c>
    </row>
    <row r="3850" spans="1:4" x14ac:dyDescent="0.25">
      <c r="A3850" t="s">
        <v>9319</v>
      </c>
      <c r="B3850">
        <v>3798532</v>
      </c>
      <c r="C3850">
        <v>4500000</v>
      </c>
      <c r="D3850">
        <f>B3850-C3850</f>
        <v>-701468</v>
      </c>
    </row>
    <row r="3851" spans="1:4" x14ac:dyDescent="0.25">
      <c r="A3851" t="s">
        <v>9320</v>
      </c>
      <c r="B3851">
        <v>3609278</v>
      </c>
      <c r="C3851">
        <v>4500000</v>
      </c>
      <c r="D3851">
        <f>B3851-C3851</f>
        <v>-890722</v>
      </c>
    </row>
    <row r="3852" spans="1:4" x14ac:dyDescent="0.25">
      <c r="A3852" t="s">
        <v>9321</v>
      </c>
      <c r="D3852">
        <f>B3852-C3852</f>
        <v>0</v>
      </c>
    </row>
    <row r="3853" spans="1:4" x14ac:dyDescent="0.25">
      <c r="A3853" t="s">
        <v>9322</v>
      </c>
      <c r="B3853">
        <v>1687311</v>
      </c>
      <c r="C3853">
        <v>700000000</v>
      </c>
      <c r="D3853">
        <f>B3853-C3853</f>
        <v>-698312689</v>
      </c>
    </row>
    <row r="3854" spans="1:4" x14ac:dyDescent="0.25">
      <c r="A3854" t="s">
        <v>9323</v>
      </c>
      <c r="C3854">
        <v>4500000</v>
      </c>
      <c r="D3854">
        <f>B3854-C3854</f>
        <v>-4500000</v>
      </c>
    </row>
    <row r="3855" spans="1:4" x14ac:dyDescent="0.25">
      <c r="A3855" t="s">
        <v>9324</v>
      </c>
      <c r="B3855">
        <v>10429707</v>
      </c>
      <c r="C3855">
        <v>5000000</v>
      </c>
      <c r="D3855">
        <f>B3855-C3855</f>
        <v>5429707</v>
      </c>
    </row>
    <row r="3856" spans="1:4" x14ac:dyDescent="0.25">
      <c r="A3856" t="s">
        <v>9325</v>
      </c>
      <c r="B3856">
        <v>727883</v>
      </c>
      <c r="C3856">
        <v>4500000</v>
      </c>
      <c r="D3856">
        <f>B3856-C3856</f>
        <v>-3772117</v>
      </c>
    </row>
    <row r="3857" spans="1:4" x14ac:dyDescent="0.25">
      <c r="A3857" t="s">
        <v>9326</v>
      </c>
      <c r="B3857">
        <v>1391770</v>
      </c>
      <c r="D3857">
        <f>B3857-C3857</f>
        <v>1391770</v>
      </c>
    </row>
    <row r="3858" spans="1:4" x14ac:dyDescent="0.25">
      <c r="A3858" t="s">
        <v>9327</v>
      </c>
      <c r="B3858">
        <v>713413</v>
      </c>
      <c r="C3858">
        <v>4500000</v>
      </c>
      <c r="D3858">
        <f>B3858-C3858</f>
        <v>-3786587</v>
      </c>
    </row>
    <row r="3859" spans="1:4" x14ac:dyDescent="0.25">
      <c r="A3859" t="s">
        <v>9328</v>
      </c>
      <c r="B3859">
        <v>410241</v>
      </c>
      <c r="C3859">
        <v>2000000</v>
      </c>
      <c r="D3859">
        <f>B3859-C3859</f>
        <v>-1589759</v>
      </c>
    </row>
    <row r="3860" spans="1:4" x14ac:dyDescent="0.25">
      <c r="A3860" t="s">
        <v>9329</v>
      </c>
      <c r="B3860">
        <v>278821</v>
      </c>
      <c r="D3860">
        <f>B3860-C3860</f>
        <v>278821</v>
      </c>
    </row>
    <row r="3861" spans="1:4" x14ac:dyDescent="0.25">
      <c r="A3861" t="s">
        <v>9330</v>
      </c>
      <c r="B3861">
        <v>211667</v>
      </c>
      <c r="C3861">
        <v>4200000000</v>
      </c>
      <c r="D3861">
        <f>B3861-C3861</f>
        <v>-4199788333</v>
      </c>
    </row>
    <row r="3862" spans="1:4" x14ac:dyDescent="0.25">
      <c r="A3862" t="s">
        <v>9331</v>
      </c>
      <c r="B3862">
        <v>706622</v>
      </c>
      <c r="D3862">
        <f>B3862-C3862</f>
        <v>706622</v>
      </c>
    </row>
    <row r="3863" spans="1:4" x14ac:dyDescent="0.25">
      <c r="A3863" t="s">
        <v>9332</v>
      </c>
      <c r="B3863">
        <v>92191</v>
      </c>
      <c r="C3863">
        <v>2500000</v>
      </c>
      <c r="D3863">
        <f>B3863-C3863</f>
        <v>-2407809</v>
      </c>
    </row>
    <row r="3864" spans="1:4" x14ac:dyDescent="0.25">
      <c r="A3864" t="s">
        <v>9333</v>
      </c>
      <c r="B3864">
        <v>49413</v>
      </c>
      <c r="C3864">
        <v>35000000</v>
      </c>
      <c r="D3864">
        <f>B3864-C3864</f>
        <v>-34950587</v>
      </c>
    </row>
    <row r="3865" spans="1:4" x14ac:dyDescent="0.25">
      <c r="A3865" t="s">
        <v>9334</v>
      </c>
      <c r="B3865">
        <v>199652</v>
      </c>
      <c r="D3865">
        <f>B3865-C3865</f>
        <v>199652</v>
      </c>
    </row>
    <row r="3866" spans="1:4" x14ac:dyDescent="0.25">
      <c r="A3866" t="s">
        <v>9335</v>
      </c>
      <c r="B3866">
        <v>181655</v>
      </c>
      <c r="D3866">
        <f>B3866-C3866</f>
        <v>181655</v>
      </c>
    </row>
    <row r="3867" spans="1:4" x14ac:dyDescent="0.25">
      <c r="A3867" t="s">
        <v>9336</v>
      </c>
      <c r="B3867">
        <v>108229</v>
      </c>
      <c r="C3867">
        <v>4500000</v>
      </c>
      <c r="D3867">
        <f>B3867-C3867</f>
        <v>-4391771</v>
      </c>
    </row>
    <row r="3868" spans="1:4" x14ac:dyDescent="0.25">
      <c r="A3868" t="s">
        <v>9337</v>
      </c>
      <c r="D3868">
        <f>B3868-C3868</f>
        <v>0</v>
      </c>
    </row>
    <row r="3869" spans="1:4" x14ac:dyDescent="0.25">
      <c r="A3869" t="s">
        <v>9338</v>
      </c>
      <c r="B3869">
        <v>112000000</v>
      </c>
      <c r="C3869">
        <v>4400000</v>
      </c>
      <c r="D3869">
        <f>B3869-C3869</f>
        <v>107600000</v>
      </c>
    </row>
    <row r="3870" spans="1:4" x14ac:dyDescent="0.25">
      <c r="A3870" t="s">
        <v>9339</v>
      </c>
      <c r="C3870">
        <v>4400000</v>
      </c>
      <c r="D3870">
        <f>B3870-C3870</f>
        <v>-4400000</v>
      </c>
    </row>
    <row r="3871" spans="1:4" x14ac:dyDescent="0.25">
      <c r="A3871" t="s">
        <v>9340</v>
      </c>
      <c r="C3871">
        <v>4400000</v>
      </c>
      <c r="D3871">
        <f>B3871-C3871</f>
        <v>-4400000</v>
      </c>
    </row>
    <row r="3872" spans="1:4" x14ac:dyDescent="0.25">
      <c r="A3872" t="s">
        <v>9341</v>
      </c>
      <c r="C3872">
        <v>4400000</v>
      </c>
      <c r="D3872">
        <f>B3872-C3872</f>
        <v>-4400000</v>
      </c>
    </row>
    <row r="3873" spans="1:4" x14ac:dyDescent="0.25">
      <c r="A3873" t="s">
        <v>9342</v>
      </c>
      <c r="D3873">
        <f>B3873-C3873</f>
        <v>0</v>
      </c>
    </row>
    <row r="3874" spans="1:4" x14ac:dyDescent="0.25">
      <c r="A3874" t="s">
        <v>9343</v>
      </c>
      <c r="B3874">
        <v>8691</v>
      </c>
      <c r="C3874">
        <v>4500000</v>
      </c>
      <c r="D3874">
        <f>B3874-C3874</f>
        <v>-4491309</v>
      </c>
    </row>
    <row r="3875" spans="1:4" x14ac:dyDescent="0.25">
      <c r="A3875" t="s">
        <v>9344</v>
      </c>
      <c r="B3875">
        <v>26345</v>
      </c>
      <c r="C3875">
        <v>3000000</v>
      </c>
      <c r="D3875">
        <f>B3875-C3875</f>
        <v>-2973655</v>
      </c>
    </row>
    <row r="3876" spans="1:4" x14ac:dyDescent="0.25">
      <c r="A3876" t="s">
        <v>9345</v>
      </c>
      <c r="B3876">
        <v>6940281</v>
      </c>
      <c r="D3876">
        <f>B3876-C3876</f>
        <v>6940281</v>
      </c>
    </row>
    <row r="3877" spans="1:4" x14ac:dyDescent="0.25">
      <c r="A3877" t="s">
        <v>9346</v>
      </c>
      <c r="B3877">
        <v>188870</v>
      </c>
      <c r="D3877">
        <f>B3877-C3877</f>
        <v>188870</v>
      </c>
    </row>
    <row r="3878" spans="1:4" x14ac:dyDescent="0.25">
      <c r="A3878" t="s">
        <v>9347</v>
      </c>
      <c r="B3878">
        <v>20772796</v>
      </c>
      <c r="C3878">
        <v>6000000</v>
      </c>
      <c r="D3878">
        <f>B3878-C3878</f>
        <v>14772796</v>
      </c>
    </row>
    <row r="3879" spans="1:4" x14ac:dyDescent="0.25">
      <c r="A3879" t="s">
        <v>9348</v>
      </c>
      <c r="B3879">
        <v>199228</v>
      </c>
      <c r="C3879">
        <v>150000000</v>
      </c>
      <c r="D3879">
        <f>B3879-C3879</f>
        <v>-149800772</v>
      </c>
    </row>
    <row r="3880" spans="1:4" x14ac:dyDescent="0.25">
      <c r="A3880" t="s">
        <v>9349</v>
      </c>
      <c r="C3880">
        <v>4500000</v>
      </c>
      <c r="D3880">
        <f>B3880-C3880</f>
        <v>-4500000</v>
      </c>
    </row>
    <row r="3881" spans="1:4" x14ac:dyDescent="0.25">
      <c r="A3881" t="s">
        <v>5686</v>
      </c>
      <c r="B3881">
        <v>34964818</v>
      </c>
      <c r="C3881">
        <v>150000000</v>
      </c>
      <c r="D3881">
        <f>B3881-C3881</f>
        <v>-115035182</v>
      </c>
    </row>
    <row r="3882" spans="1:4" x14ac:dyDescent="0.25">
      <c r="A3882" t="s">
        <v>9350</v>
      </c>
      <c r="C3882">
        <v>4200000</v>
      </c>
      <c r="D3882">
        <f>B3882-C3882</f>
        <v>-4200000</v>
      </c>
    </row>
    <row r="3883" spans="1:4" x14ac:dyDescent="0.25">
      <c r="A3883" t="s">
        <v>9351</v>
      </c>
      <c r="D3883">
        <f>B3883-C3883</f>
        <v>0</v>
      </c>
    </row>
    <row r="3884" spans="1:4" x14ac:dyDescent="0.25">
      <c r="A3884" t="s">
        <v>9352</v>
      </c>
      <c r="B3884">
        <v>2542264</v>
      </c>
      <c r="D3884">
        <f>B3884-C3884</f>
        <v>2542264</v>
      </c>
    </row>
    <row r="3885" spans="1:4" x14ac:dyDescent="0.25">
      <c r="A3885" t="s">
        <v>9353</v>
      </c>
      <c r="B3885">
        <v>1487477</v>
      </c>
      <c r="C3885">
        <v>4200000</v>
      </c>
      <c r="D3885">
        <f>B3885-C3885</f>
        <v>-2712523</v>
      </c>
    </row>
    <row r="3886" spans="1:4" x14ac:dyDescent="0.25">
      <c r="A3886" t="s">
        <v>9354</v>
      </c>
      <c r="B3886">
        <v>62549000</v>
      </c>
      <c r="C3886">
        <v>2300000</v>
      </c>
      <c r="D3886">
        <f>B3886-C3886</f>
        <v>60249000</v>
      </c>
    </row>
    <row r="3887" spans="1:4" x14ac:dyDescent="0.25">
      <c r="A3887" t="s">
        <v>9355</v>
      </c>
      <c r="B3887">
        <v>105500000</v>
      </c>
      <c r="C3887">
        <v>4000000</v>
      </c>
      <c r="D3887">
        <f>B3887-C3887</f>
        <v>101500000</v>
      </c>
    </row>
    <row r="3888" spans="1:4" x14ac:dyDescent="0.25">
      <c r="A3888" t="s">
        <v>9356</v>
      </c>
      <c r="B3888">
        <v>101055</v>
      </c>
      <c r="C3888">
        <v>4000000</v>
      </c>
      <c r="D3888">
        <f>B3888-C3888</f>
        <v>-3898945</v>
      </c>
    </row>
    <row r="3889" spans="1:4" x14ac:dyDescent="0.25">
      <c r="A3889" t="s">
        <v>9357</v>
      </c>
      <c r="C3889">
        <v>114000</v>
      </c>
      <c r="D3889">
        <f>B3889-C3889</f>
        <v>-114000</v>
      </c>
    </row>
    <row r="3890" spans="1:4" x14ac:dyDescent="0.25">
      <c r="A3890" t="s">
        <v>9358</v>
      </c>
      <c r="B3890">
        <v>44566004</v>
      </c>
      <c r="C3890">
        <v>4000000</v>
      </c>
      <c r="D3890">
        <f>B3890-C3890</f>
        <v>40566004</v>
      </c>
    </row>
    <row r="3891" spans="1:4" x14ac:dyDescent="0.25">
      <c r="A3891" t="s">
        <v>9359</v>
      </c>
      <c r="B3891">
        <v>39200000</v>
      </c>
      <c r="C3891">
        <v>4000000</v>
      </c>
      <c r="D3891">
        <f>B3891-C3891</f>
        <v>35200000</v>
      </c>
    </row>
    <row r="3892" spans="1:4" x14ac:dyDescent="0.25">
      <c r="A3892" t="s">
        <v>9360</v>
      </c>
      <c r="B3892">
        <v>36000000</v>
      </c>
      <c r="C3892">
        <v>4000000</v>
      </c>
      <c r="D3892">
        <f>B3892-C3892</f>
        <v>32000000</v>
      </c>
    </row>
    <row r="3893" spans="1:4" x14ac:dyDescent="0.25">
      <c r="A3893" t="s">
        <v>5700</v>
      </c>
      <c r="B3893">
        <v>65007045</v>
      </c>
      <c r="C3893">
        <v>140000000</v>
      </c>
      <c r="D3893">
        <f>B3893-C3893</f>
        <v>-74992955</v>
      </c>
    </row>
    <row r="3894" spans="1:4" x14ac:dyDescent="0.25">
      <c r="A3894" t="s">
        <v>9361</v>
      </c>
      <c r="B3894">
        <v>31252964</v>
      </c>
      <c r="C3894">
        <v>4000000</v>
      </c>
      <c r="D3894">
        <f>B3894-C3894</f>
        <v>27252964</v>
      </c>
    </row>
    <row r="3895" spans="1:4" x14ac:dyDescent="0.25">
      <c r="A3895" t="s">
        <v>9362</v>
      </c>
      <c r="B3895">
        <v>131175</v>
      </c>
      <c r="C3895">
        <v>8500000</v>
      </c>
      <c r="D3895">
        <f>B3895-C3895</f>
        <v>-8368825</v>
      </c>
    </row>
    <row r="3896" spans="1:4" x14ac:dyDescent="0.25">
      <c r="A3896" t="s">
        <v>9363</v>
      </c>
      <c r="B3896">
        <v>31968347</v>
      </c>
      <c r="C3896">
        <v>3600000</v>
      </c>
      <c r="D3896">
        <f>B3896-C3896</f>
        <v>28368347</v>
      </c>
    </row>
    <row r="3897" spans="1:4" x14ac:dyDescent="0.25">
      <c r="A3897" t="s">
        <v>9364</v>
      </c>
      <c r="C3897">
        <v>4500000</v>
      </c>
      <c r="D3897">
        <f>B3897-C3897</f>
        <v>-4500000</v>
      </c>
    </row>
    <row r="3898" spans="1:4" x14ac:dyDescent="0.25">
      <c r="A3898" t="s">
        <v>9054</v>
      </c>
      <c r="C3898">
        <v>4000000</v>
      </c>
      <c r="D3898">
        <f>B3898-C3898</f>
        <v>-4000000</v>
      </c>
    </row>
    <row r="3899" spans="1:4" x14ac:dyDescent="0.25">
      <c r="A3899" t="s">
        <v>9365</v>
      </c>
      <c r="C3899">
        <v>4000000</v>
      </c>
      <c r="D3899">
        <f>B3899-C3899</f>
        <v>-4000000</v>
      </c>
    </row>
    <row r="3900" spans="1:4" x14ac:dyDescent="0.25">
      <c r="A3900" t="s">
        <v>9366</v>
      </c>
      <c r="B3900">
        <v>35385560</v>
      </c>
      <c r="C3900">
        <v>4000000</v>
      </c>
      <c r="D3900">
        <f>B3900-C3900</f>
        <v>31385560</v>
      </c>
    </row>
    <row r="3901" spans="1:4" x14ac:dyDescent="0.25">
      <c r="A3901" t="s">
        <v>9367</v>
      </c>
      <c r="C3901">
        <v>4000000</v>
      </c>
      <c r="D3901">
        <f>B3901-C3901</f>
        <v>-4000000</v>
      </c>
    </row>
    <row r="3902" spans="1:4" x14ac:dyDescent="0.25">
      <c r="A3902" t="s">
        <v>9272</v>
      </c>
      <c r="D3902">
        <f>B3902-C3902</f>
        <v>0</v>
      </c>
    </row>
    <row r="3903" spans="1:4" x14ac:dyDescent="0.25">
      <c r="A3903" t="s">
        <v>9368</v>
      </c>
      <c r="B3903">
        <v>20803237</v>
      </c>
      <c r="C3903">
        <v>3500000</v>
      </c>
      <c r="D3903">
        <f>B3903-C3903</f>
        <v>17303237</v>
      </c>
    </row>
    <row r="3904" spans="1:4" x14ac:dyDescent="0.25">
      <c r="A3904" t="s">
        <v>9369</v>
      </c>
      <c r="B3904">
        <v>13008928</v>
      </c>
      <c r="C3904">
        <v>4000000</v>
      </c>
      <c r="D3904">
        <f>B3904-C3904</f>
        <v>9008928</v>
      </c>
    </row>
    <row r="3905" spans="1:4" x14ac:dyDescent="0.25">
      <c r="A3905" t="s">
        <v>9370</v>
      </c>
      <c r="C3905">
        <v>4000000</v>
      </c>
      <c r="D3905">
        <f>B3905-C3905</f>
        <v>-4000000</v>
      </c>
    </row>
    <row r="3906" spans="1:4" x14ac:dyDescent="0.25">
      <c r="A3906" t="s">
        <v>9371</v>
      </c>
      <c r="B3906">
        <v>10941801</v>
      </c>
      <c r="D3906">
        <f>B3906-C3906</f>
        <v>10941801</v>
      </c>
    </row>
    <row r="3907" spans="1:4" x14ac:dyDescent="0.25">
      <c r="A3907" t="s">
        <v>9372</v>
      </c>
      <c r="B3907">
        <v>15152879</v>
      </c>
      <c r="C3907">
        <v>5000000</v>
      </c>
      <c r="D3907">
        <f>B3907-C3907</f>
        <v>10152879</v>
      </c>
    </row>
    <row r="3908" spans="1:4" x14ac:dyDescent="0.25">
      <c r="A3908" t="s">
        <v>9373</v>
      </c>
      <c r="B3908">
        <v>25359200</v>
      </c>
      <c r="C3908">
        <v>4000000</v>
      </c>
      <c r="D3908">
        <f>B3908-C3908</f>
        <v>21359200</v>
      </c>
    </row>
    <row r="3909" spans="1:4" x14ac:dyDescent="0.25">
      <c r="A3909" t="s">
        <v>9374</v>
      </c>
      <c r="B3909">
        <v>10515579</v>
      </c>
      <c r="C3909">
        <v>4000000</v>
      </c>
      <c r="D3909">
        <f>B3909-C3909</f>
        <v>6515579</v>
      </c>
    </row>
    <row r="3910" spans="1:4" x14ac:dyDescent="0.25">
      <c r="A3910" t="s">
        <v>5826</v>
      </c>
      <c r="B3910">
        <v>180011740</v>
      </c>
      <c r="C3910">
        <v>100000000</v>
      </c>
      <c r="D3910">
        <f>B3910-C3910</f>
        <v>80011740</v>
      </c>
    </row>
    <row r="3911" spans="1:4" x14ac:dyDescent="0.25">
      <c r="A3911" t="s">
        <v>9375</v>
      </c>
      <c r="B3911">
        <v>10097096</v>
      </c>
      <c r="C3911">
        <v>4000000</v>
      </c>
      <c r="D3911">
        <f>B3911-C3911</f>
        <v>6097096</v>
      </c>
    </row>
    <row r="3912" spans="1:4" x14ac:dyDescent="0.25">
      <c r="A3912" t="s">
        <v>9376</v>
      </c>
      <c r="B3912">
        <v>9821335</v>
      </c>
      <c r="C3912">
        <v>6000000</v>
      </c>
      <c r="D3912">
        <f>B3912-C3912</f>
        <v>3821335</v>
      </c>
    </row>
    <row r="3913" spans="1:4" x14ac:dyDescent="0.25">
      <c r="A3913" t="s">
        <v>9377</v>
      </c>
      <c r="B3913">
        <v>8243880</v>
      </c>
      <c r="C3913">
        <v>3200000</v>
      </c>
      <c r="D3913">
        <f>B3913-C3913</f>
        <v>5043880</v>
      </c>
    </row>
    <row r="3914" spans="1:4" x14ac:dyDescent="0.25">
      <c r="A3914" t="s">
        <v>9378</v>
      </c>
      <c r="C3914">
        <v>4000000</v>
      </c>
      <c r="D3914">
        <f>B3914-C3914</f>
        <v>-4000000</v>
      </c>
    </row>
    <row r="3915" spans="1:4" x14ac:dyDescent="0.25">
      <c r="A3915" t="s">
        <v>9379</v>
      </c>
      <c r="B3915">
        <v>7825820</v>
      </c>
      <c r="C3915">
        <v>4000000</v>
      </c>
      <c r="D3915">
        <f>B3915-C3915</f>
        <v>3825820</v>
      </c>
    </row>
    <row r="3916" spans="1:4" x14ac:dyDescent="0.25">
      <c r="A3916" t="s">
        <v>9380</v>
      </c>
      <c r="B3916">
        <v>7557877</v>
      </c>
      <c r="D3916">
        <f>B3916-C3916</f>
        <v>7557877</v>
      </c>
    </row>
    <row r="3917" spans="1:4" x14ac:dyDescent="0.25">
      <c r="A3917" t="s">
        <v>7487</v>
      </c>
      <c r="B3917">
        <v>14637490</v>
      </c>
      <c r="C3917">
        <v>25000000</v>
      </c>
      <c r="D3917">
        <f>B3917-C3917</f>
        <v>-10362510</v>
      </c>
    </row>
    <row r="3918" spans="1:4" x14ac:dyDescent="0.25">
      <c r="A3918" t="s">
        <v>9381</v>
      </c>
      <c r="B3918">
        <v>7159147</v>
      </c>
      <c r="C3918">
        <v>3400000</v>
      </c>
      <c r="D3918">
        <f>B3918-C3918</f>
        <v>3759147</v>
      </c>
    </row>
    <row r="3919" spans="1:4" x14ac:dyDescent="0.25">
      <c r="A3919" t="s">
        <v>9382</v>
      </c>
      <c r="B3919">
        <v>17314483</v>
      </c>
      <c r="C3919">
        <v>4000000</v>
      </c>
      <c r="D3919">
        <f>B3919-C3919</f>
        <v>13314483</v>
      </c>
    </row>
    <row r="3920" spans="1:4" x14ac:dyDescent="0.25">
      <c r="A3920" t="s">
        <v>9383</v>
      </c>
      <c r="B3920">
        <v>6525762</v>
      </c>
      <c r="C3920">
        <v>4000000</v>
      </c>
      <c r="D3920">
        <f>B3920-C3920</f>
        <v>2525762</v>
      </c>
    </row>
    <row r="3921" spans="1:4" x14ac:dyDescent="0.25">
      <c r="A3921" t="s">
        <v>9384</v>
      </c>
      <c r="C3921">
        <v>4000000</v>
      </c>
      <c r="D3921">
        <f>B3921-C3921</f>
        <v>-4000000</v>
      </c>
    </row>
    <row r="3922" spans="1:4" x14ac:dyDescent="0.25">
      <c r="A3922" t="s">
        <v>9385</v>
      </c>
      <c r="B3922">
        <v>4613815</v>
      </c>
      <c r="D3922">
        <f>B3922-C3922</f>
        <v>4613815</v>
      </c>
    </row>
    <row r="3923" spans="1:4" x14ac:dyDescent="0.25">
      <c r="A3923" t="s">
        <v>9386</v>
      </c>
      <c r="B3923">
        <v>4301331</v>
      </c>
      <c r="C3923">
        <v>4000000</v>
      </c>
      <c r="D3923">
        <f>B3923-C3923</f>
        <v>301331</v>
      </c>
    </row>
    <row r="3924" spans="1:4" x14ac:dyDescent="0.25">
      <c r="A3924" t="s">
        <v>9387</v>
      </c>
      <c r="B3924">
        <v>4046737</v>
      </c>
      <c r="C3924">
        <v>4000000</v>
      </c>
      <c r="D3924">
        <f>B3924-C3924</f>
        <v>46737</v>
      </c>
    </row>
    <row r="3925" spans="1:4" x14ac:dyDescent="0.25">
      <c r="A3925" t="s">
        <v>9388</v>
      </c>
      <c r="B3925">
        <v>3713002</v>
      </c>
      <c r="C3925">
        <v>8000000</v>
      </c>
      <c r="D3925">
        <f>B3925-C3925</f>
        <v>-4286998</v>
      </c>
    </row>
    <row r="3926" spans="1:4" x14ac:dyDescent="0.25">
      <c r="A3926" t="s">
        <v>9389</v>
      </c>
      <c r="B3926">
        <v>3468572</v>
      </c>
      <c r="C3926">
        <v>4000000</v>
      </c>
      <c r="D3926">
        <f>B3926-C3926</f>
        <v>-531428</v>
      </c>
    </row>
    <row r="3927" spans="1:4" x14ac:dyDescent="0.25">
      <c r="A3927" t="s">
        <v>9390</v>
      </c>
      <c r="B3927">
        <v>2892582</v>
      </c>
      <c r="C3927">
        <v>4000000</v>
      </c>
      <c r="D3927">
        <f>B3927-C3927</f>
        <v>-1107418</v>
      </c>
    </row>
    <row r="3928" spans="1:4" x14ac:dyDescent="0.25">
      <c r="A3928" t="s">
        <v>9391</v>
      </c>
      <c r="B3928">
        <v>2800000</v>
      </c>
      <c r="C3928">
        <v>4000000</v>
      </c>
      <c r="D3928">
        <f>B3928-C3928</f>
        <v>-1200000</v>
      </c>
    </row>
    <row r="3929" spans="1:4" x14ac:dyDescent="0.25">
      <c r="A3929" t="s">
        <v>9392</v>
      </c>
      <c r="B3929">
        <v>2426851</v>
      </c>
      <c r="C3929">
        <v>4000000</v>
      </c>
      <c r="D3929">
        <f>B3929-C3929</f>
        <v>-1573149</v>
      </c>
    </row>
    <row r="3930" spans="1:4" x14ac:dyDescent="0.25">
      <c r="A3930" t="s">
        <v>9393</v>
      </c>
      <c r="B3930">
        <v>1325073</v>
      </c>
      <c r="C3930">
        <v>4000000</v>
      </c>
      <c r="D3930">
        <f>B3930-C3930</f>
        <v>-2674927</v>
      </c>
    </row>
    <row r="3931" spans="1:4" x14ac:dyDescent="0.25">
      <c r="A3931" t="s">
        <v>9394</v>
      </c>
      <c r="C3931">
        <v>4000000</v>
      </c>
      <c r="D3931">
        <f>B3931-C3931</f>
        <v>-4000000</v>
      </c>
    </row>
    <row r="3932" spans="1:4" x14ac:dyDescent="0.25">
      <c r="A3932" t="s">
        <v>9395</v>
      </c>
      <c r="B3932">
        <v>864959</v>
      </c>
      <c r="C3932">
        <v>4000000</v>
      </c>
      <c r="D3932">
        <f>B3932-C3932</f>
        <v>-3135041</v>
      </c>
    </row>
    <row r="3933" spans="1:4" x14ac:dyDescent="0.25">
      <c r="A3933" t="s">
        <v>9396</v>
      </c>
      <c r="B3933">
        <v>2601847</v>
      </c>
      <c r="C3933">
        <v>4000000</v>
      </c>
      <c r="D3933">
        <f>B3933-C3933</f>
        <v>-1398153</v>
      </c>
    </row>
    <row r="3934" spans="1:4" x14ac:dyDescent="0.25">
      <c r="A3934" t="s">
        <v>9397</v>
      </c>
      <c r="B3934">
        <v>800000</v>
      </c>
      <c r="C3934">
        <v>4000000</v>
      </c>
      <c r="D3934">
        <f>B3934-C3934</f>
        <v>-3200000</v>
      </c>
    </row>
    <row r="3935" spans="1:4" x14ac:dyDescent="0.25">
      <c r="A3935" t="s">
        <v>9398</v>
      </c>
      <c r="B3935">
        <v>1429260</v>
      </c>
      <c r="D3935">
        <f>B3935-C3935</f>
        <v>1429260</v>
      </c>
    </row>
    <row r="3936" spans="1:4" x14ac:dyDescent="0.25">
      <c r="A3936" t="s">
        <v>9399</v>
      </c>
      <c r="C3936">
        <v>4500000</v>
      </c>
      <c r="D3936">
        <f>B3936-C3936</f>
        <v>-4500000</v>
      </c>
    </row>
    <row r="3937" spans="1:4" x14ac:dyDescent="0.25">
      <c r="A3937" t="s">
        <v>9400</v>
      </c>
      <c r="B3937">
        <v>562059</v>
      </c>
      <c r="C3937">
        <v>4000000</v>
      </c>
      <c r="D3937">
        <f>B3937-C3937</f>
        <v>-3437941</v>
      </c>
    </row>
    <row r="3938" spans="1:4" x14ac:dyDescent="0.25">
      <c r="A3938" t="s">
        <v>9401</v>
      </c>
      <c r="B3938">
        <v>399793</v>
      </c>
      <c r="C3938">
        <v>4000000</v>
      </c>
      <c r="D3938">
        <f>B3938-C3938</f>
        <v>-3600207</v>
      </c>
    </row>
    <row r="3939" spans="1:4" x14ac:dyDescent="0.25">
      <c r="A3939" t="s">
        <v>9402</v>
      </c>
      <c r="D3939">
        <f>B3939-C3939</f>
        <v>0</v>
      </c>
    </row>
    <row r="3940" spans="1:4" x14ac:dyDescent="0.25">
      <c r="A3940" t="s">
        <v>9403</v>
      </c>
      <c r="B3940">
        <v>371897</v>
      </c>
      <c r="C3940">
        <v>4000000</v>
      </c>
      <c r="D3940">
        <f>B3940-C3940</f>
        <v>-3628103</v>
      </c>
    </row>
    <row r="3941" spans="1:4" x14ac:dyDescent="0.25">
      <c r="A3941" t="s">
        <v>9404</v>
      </c>
      <c r="B3941">
        <v>302204</v>
      </c>
      <c r="C3941">
        <v>3000000</v>
      </c>
      <c r="D3941">
        <f>B3941-C3941</f>
        <v>-2697796</v>
      </c>
    </row>
    <row r="3942" spans="1:4" x14ac:dyDescent="0.25">
      <c r="A3942" t="s">
        <v>9405</v>
      </c>
      <c r="B3942">
        <v>354704</v>
      </c>
      <c r="C3942">
        <v>1300000</v>
      </c>
      <c r="D3942">
        <f>B3942-C3942</f>
        <v>-945296</v>
      </c>
    </row>
    <row r="3943" spans="1:4" x14ac:dyDescent="0.25">
      <c r="A3943" t="s">
        <v>9406</v>
      </c>
      <c r="B3943">
        <v>265107</v>
      </c>
      <c r="C3943">
        <v>1500000</v>
      </c>
      <c r="D3943">
        <f>B3943-C3943</f>
        <v>-1234893</v>
      </c>
    </row>
    <row r="3944" spans="1:4" x14ac:dyDescent="0.25">
      <c r="A3944" t="s">
        <v>9407</v>
      </c>
      <c r="B3944">
        <v>185577</v>
      </c>
      <c r="C3944">
        <v>4000000</v>
      </c>
      <c r="D3944">
        <f>B3944-C3944</f>
        <v>-3814423</v>
      </c>
    </row>
    <row r="3945" spans="1:4" x14ac:dyDescent="0.25">
      <c r="A3945" t="s">
        <v>9408</v>
      </c>
      <c r="B3945">
        <v>100412</v>
      </c>
      <c r="C3945">
        <v>4000000</v>
      </c>
      <c r="D3945">
        <f>B3945-C3945</f>
        <v>-3899588</v>
      </c>
    </row>
    <row r="3946" spans="1:4" x14ac:dyDescent="0.25">
      <c r="A3946" t="s">
        <v>9409</v>
      </c>
      <c r="B3946">
        <v>58214</v>
      </c>
      <c r="C3946">
        <v>9500000</v>
      </c>
      <c r="D3946">
        <f>B3946-C3946</f>
        <v>-9441786</v>
      </c>
    </row>
    <row r="3947" spans="1:4" x14ac:dyDescent="0.25">
      <c r="A3947" t="s">
        <v>9410</v>
      </c>
      <c r="B3947">
        <v>75078</v>
      </c>
      <c r="C3947">
        <v>14000000</v>
      </c>
      <c r="D3947">
        <f>B3947-C3947</f>
        <v>-13924922</v>
      </c>
    </row>
    <row r="3948" spans="1:4" x14ac:dyDescent="0.25">
      <c r="A3948" t="s">
        <v>9411</v>
      </c>
      <c r="B3948">
        <v>64359</v>
      </c>
      <c r="C3948">
        <v>2500000</v>
      </c>
      <c r="D3948">
        <f>B3948-C3948</f>
        <v>-2435641</v>
      </c>
    </row>
    <row r="3949" spans="1:4" x14ac:dyDescent="0.25">
      <c r="A3949" t="s">
        <v>9412</v>
      </c>
      <c r="B3949">
        <v>317125</v>
      </c>
      <c r="C3949">
        <v>16000000</v>
      </c>
      <c r="D3949">
        <f>B3949-C3949</f>
        <v>-15682875</v>
      </c>
    </row>
    <row r="3950" spans="1:4" x14ac:dyDescent="0.25">
      <c r="A3950" t="s">
        <v>9413</v>
      </c>
      <c r="C3950">
        <v>4000000</v>
      </c>
      <c r="D3950">
        <f>B3950-C3950</f>
        <v>-4000000</v>
      </c>
    </row>
    <row r="3951" spans="1:4" x14ac:dyDescent="0.25">
      <c r="A3951" t="s">
        <v>9414</v>
      </c>
      <c r="B3951">
        <v>146402</v>
      </c>
      <c r="C3951">
        <v>4000000</v>
      </c>
      <c r="D3951">
        <f>B3951-C3951</f>
        <v>-3853598</v>
      </c>
    </row>
    <row r="3952" spans="1:4" x14ac:dyDescent="0.25">
      <c r="A3952" t="s">
        <v>9415</v>
      </c>
      <c r="B3952">
        <v>18469</v>
      </c>
      <c r="C3952">
        <v>650000</v>
      </c>
      <c r="D3952">
        <f>B3952-C3952</f>
        <v>-631531</v>
      </c>
    </row>
    <row r="3953" spans="1:4" x14ac:dyDescent="0.25">
      <c r="A3953" t="s">
        <v>9416</v>
      </c>
      <c r="D3953">
        <f>B3953-C3953</f>
        <v>0</v>
      </c>
    </row>
    <row r="3954" spans="1:4" x14ac:dyDescent="0.25">
      <c r="A3954" t="s">
        <v>9417</v>
      </c>
      <c r="B3954">
        <v>12836</v>
      </c>
      <c r="C3954">
        <v>4000000</v>
      </c>
      <c r="D3954">
        <f>B3954-C3954</f>
        <v>-3987164</v>
      </c>
    </row>
    <row r="3955" spans="1:4" x14ac:dyDescent="0.25">
      <c r="A3955" t="s">
        <v>9418</v>
      </c>
      <c r="B3955">
        <v>20262</v>
      </c>
      <c r="C3955">
        <v>4000000</v>
      </c>
      <c r="D3955">
        <f>B3955-C3955</f>
        <v>-3979738</v>
      </c>
    </row>
    <row r="3956" spans="1:4" x14ac:dyDescent="0.25">
      <c r="A3956" t="s">
        <v>9419</v>
      </c>
      <c r="C3956">
        <v>4000000</v>
      </c>
      <c r="D3956">
        <f>B3956-C3956</f>
        <v>-4000000</v>
      </c>
    </row>
    <row r="3957" spans="1:4" x14ac:dyDescent="0.25">
      <c r="A3957" t="s">
        <v>9420</v>
      </c>
      <c r="C3957">
        <v>4000000</v>
      </c>
      <c r="D3957">
        <f>B3957-C3957</f>
        <v>-4000000</v>
      </c>
    </row>
    <row r="3958" spans="1:4" x14ac:dyDescent="0.25">
      <c r="A3958" t="s">
        <v>9421</v>
      </c>
      <c r="D3958">
        <f>B3958-C3958</f>
        <v>0</v>
      </c>
    </row>
    <row r="3959" spans="1:4" x14ac:dyDescent="0.25">
      <c r="A3959" t="s">
        <v>9422</v>
      </c>
      <c r="C3959">
        <v>4000000</v>
      </c>
      <c r="D3959">
        <f>B3959-C3959</f>
        <v>-4000000</v>
      </c>
    </row>
    <row r="3960" spans="1:4" x14ac:dyDescent="0.25">
      <c r="A3960" t="s">
        <v>9423</v>
      </c>
      <c r="C3960">
        <v>4000000</v>
      </c>
      <c r="D3960">
        <f>B3960-C3960</f>
        <v>-4000000</v>
      </c>
    </row>
    <row r="3961" spans="1:4" x14ac:dyDescent="0.25">
      <c r="A3961" t="s">
        <v>9424</v>
      </c>
      <c r="B3961">
        <v>4063</v>
      </c>
      <c r="C3961">
        <v>4000000</v>
      </c>
      <c r="D3961">
        <f>B3961-C3961</f>
        <v>-3995937</v>
      </c>
    </row>
    <row r="3962" spans="1:4" x14ac:dyDescent="0.25">
      <c r="A3962" t="s">
        <v>9425</v>
      </c>
      <c r="C3962">
        <v>3950000</v>
      </c>
      <c r="D3962">
        <f>B3962-C3962</f>
        <v>-3950000</v>
      </c>
    </row>
    <row r="3963" spans="1:4" x14ac:dyDescent="0.25">
      <c r="A3963" t="s">
        <v>9426</v>
      </c>
      <c r="C3963">
        <v>4000000</v>
      </c>
      <c r="D3963">
        <f>B3963-C3963</f>
        <v>-4000000</v>
      </c>
    </row>
    <row r="3964" spans="1:4" x14ac:dyDescent="0.25">
      <c r="A3964" t="s">
        <v>9427</v>
      </c>
      <c r="C3964">
        <v>4000000</v>
      </c>
      <c r="D3964">
        <f>B3964-C3964</f>
        <v>-4000000</v>
      </c>
    </row>
    <row r="3965" spans="1:4" x14ac:dyDescent="0.25">
      <c r="A3965" t="s">
        <v>9428</v>
      </c>
      <c r="D3965">
        <f>B3965-C3965</f>
        <v>0</v>
      </c>
    </row>
    <row r="3966" spans="1:4" x14ac:dyDescent="0.25">
      <c r="A3966" t="s">
        <v>9429</v>
      </c>
      <c r="C3966">
        <v>4000000</v>
      </c>
      <c r="D3966">
        <f>B3966-C3966</f>
        <v>-4000000</v>
      </c>
    </row>
    <row r="3967" spans="1:4" x14ac:dyDescent="0.25">
      <c r="A3967" t="s">
        <v>9430</v>
      </c>
      <c r="C3967">
        <v>4000000</v>
      </c>
      <c r="D3967">
        <f>B3967-C3967</f>
        <v>-4000000</v>
      </c>
    </row>
    <row r="3968" spans="1:4" x14ac:dyDescent="0.25">
      <c r="A3968" t="s">
        <v>9431</v>
      </c>
      <c r="C3968">
        <v>4000000</v>
      </c>
      <c r="D3968">
        <f>B3968-C3968</f>
        <v>-4000000</v>
      </c>
    </row>
    <row r="3969" spans="1:4" x14ac:dyDescent="0.25">
      <c r="A3969" t="s">
        <v>5905</v>
      </c>
      <c r="C3969">
        <v>100000000</v>
      </c>
      <c r="D3969">
        <f>B3969-C3969</f>
        <v>-100000000</v>
      </c>
    </row>
    <row r="3970" spans="1:4" x14ac:dyDescent="0.25">
      <c r="A3970" t="s">
        <v>9432</v>
      </c>
      <c r="C3970">
        <v>2000000</v>
      </c>
      <c r="D3970">
        <f>B3970-C3970</f>
        <v>-2000000</v>
      </c>
    </row>
    <row r="3971" spans="1:4" x14ac:dyDescent="0.25">
      <c r="A3971" t="s">
        <v>9433</v>
      </c>
      <c r="C3971">
        <v>3800000</v>
      </c>
      <c r="D3971">
        <f>B3971-C3971</f>
        <v>-3800000</v>
      </c>
    </row>
    <row r="3972" spans="1:4" x14ac:dyDescent="0.25">
      <c r="A3972" t="s">
        <v>9434</v>
      </c>
      <c r="B3972">
        <v>198655278</v>
      </c>
      <c r="C3972">
        <v>3977000</v>
      </c>
      <c r="D3972">
        <f>B3972-C3972</f>
        <v>194678278</v>
      </c>
    </row>
    <row r="3973" spans="1:4" x14ac:dyDescent="0.25">
      <c r="A3973" t="s">
        <v>9435</v>
      </c>
      <c r="B3973">
        <v>143653</v>
      </c>
      <c r="C3973">
        <v>4000000</v>
      </c>
      <c r="D3973">
        <f>B3973-C3973</f>
        <v>-3856347</v>
      </c>
    </row>
    <row r="3974" spans="1:4" x14ac:dyDescent="0.25">
      <c r="A3974" t="s">
        <v>9436</v>
      </c>
      <c r="B3974">
        <v>14873</v>
      </c>
      <c r="C3974">
        <v>3800000</v>
      </c>
      <c r="D3974">
        <f>B3974-C3974</f>
        <v>-3785127</v>
      </c>
    </row>
    <row r="3975" spans="1:4" x14ac:dyDescent="0.25">
      <c r="A3975" t="s">
        <v>9437</v>
      </c>
      <c r="D3975">
        <f>B3975-C3975</f>
        <v>0</v>
      </c>
    </row>
    <row r="3976" spans="1:4" x14ac:dyDescent="0.25">
      <c r="A3976" t="s">
        <v>9438</v>
      </c>
      <c r="B3976">
        <v>8000000</v>
      </c>
      <c r="C3976">
        <v>3768785</v>
      </c>
      <c r="D3976">
        <f>B3976-C3976</f>
        <v>4231215</v>
      </c>
    </row>
    <row r="3977" spans="1:4" x14ac:dyDescent="0.25">
      <c r="A3977" t="s">
        <v>9439</v>
      </c>
      <c r="B3977">
        <v>304137</v>
      </c>
      <c r="D3977">
        <f>B3977-C3977</f>
        <v>304137</v>
      </c>
    </row>
    <row r="3978" spans="1:4" x14ac:dyDescent="0.25">
      <c r="A3978" t="s">
        <v>9440</v>
      </c>
      <c r="C3978">
        <v>8000000</v>
      </c>
      <c r="D3978">
        <f>B3978-C3978</f>
        <v>-8000000</v>
      </c>
    </row>
    <row r="3979" spans="1:4" x14ac:dyDescent="0.25">
      <c r="A3979" t="s">
        <v>9441</v>
      </c>
      <c r="B3979">
        <v>37606</v>
      </c>
      <c r="C3979">
        <v>3500000</v>
      </c>
      <c r="D3979">
        <f>B3979-C3979</f>
        <v>-3462394</v>
      </c>
    </row>
    <row r="3980" spans="1:4" x14ac:dyDescent="0.25">
      <c r="A3980" t="s">
        <v>9442</v>
      </c>
      <c r="B3980">
        <v>2956000</v>
      </c>
      <c r="C3980">
        <v>3700000</v>
      </c>
      <c r="D3980">
        <f>B3980-C3980</f>
        <v>-744000</v>
      </c>
    </row>
    <row r="3981" spans="1:4" x14ac:dyDescent="0.25">
      <c r="A3981" t="s">
        <v>9443</v>
      </c>
      <c r="B3981">
        <v>19959</v>
      </c>
      <c r="C3981">
        <v>3800000</v>
      </c>
      <c r="D3981">
        <f>B3981-C3981</f>
        <v>-3780041</v>
      </c>
    </row>
    <row r="3982" spans="1:4" x14ac:dyDescent="0.25">
      <c r="A3982" t="s">
        <v>9444</v>
      </c>
      <c r="B3982">
        <v>2706659</v>
      </c>
      <c r="C3982">
        <v>2000000</v>
      </c>
      <c r="D3982">
        <f>B3982-C3982</f>
        <v>706659</v>
      </c>
    </row>
    <row r="3983" spans="1:4" x14ac:dyDescent="0.25">
      <c r="A3983" t="s">
        <v>6763</v>
      </c>
      <c r="B3983">
        <v>61094903</v>
      </c>
      <c r="C3983">
        <v>30000000</v>
      </c>
      <c r="D3983">
        <f>B3983-C3983</f>
        <v>31094903</v>
      </c>
    </row>
    <row r="3984" spans="1:4" x14ac:dyDescent="0.25">
      <c r="A3984" t="s">
        <v>9445</v>
      </c>
      <c r="D3984">
        <f>B3984-C3984</f>
        <v>0</v>
      </c>
    </row>
    <row r="3985" spans="1:4" x14ac:dyDescent="0.25">
      <c r="A3985" t="s">
        <v>9446</v>
      </c>
      <c r="C3985">
        <v>3600000</v>
      </c>
      <c r="D3985">
        <f>B3985-C3985</f>
        <v>-3600000</v>
      </c>
    </row>
    <row r="3986" spans="1:4" x14ac:dyDescent="0.25">
      <c r="A3986" t="s">
        <v>9447</v>
      </c>
      <c r="B3986">
        <v>45857453</v>
      </c>
      <c r="C3986">
        <v>3500000</v>
      </c>
      <c r="D3986">
        <f>B3986-C3986</f>
        <v>42357453</v>
      </c>
    </row>
    <row r="3987" spans="1:4" x14ac:dyDescent="0.25">
      <c r="A3987" t="s">
        <v>9448</v>
      </c>
      <c r="B3987">
        <v>83400000</v>
      </c>
      <c r="C3987">
        <v>3500000</v>
      </c>
      <c r="D3987">
        <f>B3987-C3987</f>
        <v>79900000</v>
      </c>
    </row>
    <row r="3988" spans="1:4" x14ac:dyDescent="0.25">
      <c r="A3988" t="s">
        <v>9449</v>
      </c>
      <c r="C3988">
        <v>5000000</v>
      </c>
      <c r="D3988">
        <f>B3988-C3988</f>
        <v>-5000000</v>
      </c>
    </row>
    <row r="3989" spans="1:4" x14ac:dyDescent="0.25">
      <c r="A3989" t="s">
        <v>9450</v>
      </c>
      <c r="B3989">
        <v>27900000</v>
      </c>
      <c r="C3989">
        <v>3500000</v>
      </c>
      <c r="D3989">
        <f>B3989-C3989</f>
        <v>24400000</v>
      </c>
    </row>
    <row r="3990" spans="1:4" x14ac:dyDescent="0.25">
      <c r="A3990" t="s">
        <v>9451</v>
      </c>
      <c r="B3990">
        <v>27900000</v>
      </c>
      <c r="C3990">
        <v>3500000</v>
      </c>
      <c r="D3990">
        <f>B3990-C3990</f>
        <v>24400000</v>
      </c>
    </row>
    <row r="3991" spans="1:4" x14ac:dyDescent="0.25">
      <c r="A3991" t="s">
        <v>9452</v>
      </c>
      <c r="D3991">
        <f>B3991-C3991</f>
        <v>0</v>
      </c>
    </row>
    <row r="3992" spans="1:4" x14ac:dyDescent="0.25">
      <c r="A3992" t="s">
        <v>9453</v>
      </c>
      <c r="B3992">
        <v>14000000</v>
      </c>
      <c r="C3992">
        <v>3500000</v>
      </c>
      <c r="D3992">
        <f>B3992-C3992</f>
        <v>10500000</v>
      </c>
    </row>
    <row r="3993" spans="1:4" x14ac:dyDescent="0.25">
      <c r="A3993" t="s">
        <v>9454</v>
      </c>
      <c r="C3993">
        <v>3716946</v>
      </c>
      <c r="D3993">
        <f>B3993-C3993</f>
        <v>-3716946</v>
      </c>
    </row>
    <row r="3994" spans="1:4" x14ac:dyDescent="0.25">
      <c r="A3994" t="s">
        <v>9455</v>
      </c>
      <c r="C3994">
        <v>3500000</v>
      </c>
      <c r="D3994">
        <f>B3994-C3994</f>
        <v>-3500000</v>
      </c>
    </row>
    <row r="3995" spans="1:4" x14ac:dyDescent="0.25">
      <c r="A3995" t="s">
        <v>9456</v>
      </c>
      <c r="C3995">
        <v>3500000</v>
      </c>
      <c r="D3995">
        <f>B3995-C3995</f>
        <v>-3500000</v>
      </c>
    </row>
    <row r="3996" spans="1:4" x14ac:dyDescent="0.25">
      <c r="A3996" t="s">
        <v>9457</v>
      </c>
      <c r="C3996">
        <v>3500000</v>
      </c>
      <c r="D3996">
        <f>B3996-C3996</f>
        <v>-3500000</v>
      </c>
    </row>
    <row r="3997" spans="1:4" x14ac:dyDescent="0.25">
      <c r="A3997" t="s">
        <v>9458</v>
      </c>
      <c r="C3997">
        <v>2000000</v>
      </c>
      <c r="D3997">
        <f>B3997-C3997</f>
        <v>-2000000</v>
      </c>
    </row>
    <row r="3998" spans="1:4" x14ac:dyDescent="0.25">
      <c r="A3998" t="s">
        <v>9459</v>
      </c>
      <c r="B3998">
        <v>25138292</v>
      </c>
      <c r="C3998">
        <v>3500000</v>
      </c>
      <c r="D3998">
        <f>B3998-C3998</f>
        <v>21638292</v>
      </c>
    </row>
    <row r="3999" spans="1:4" x14ac:dyDescent="0.25">
      <c r="A3999" t="s">
        <v>9460</v>
      </c>
      <c r="B3999">
        <v>10305534</v>
      </c>
      <c r="C3999">
        <v>3500000</v>
      </c>
      <c r="D3999">
        <f>B3999-C3999</f>
        <v>6805534</v>
      </c>
    </row>
    <row r="4000" spans="1:4" x14ac:dyDescent="0.25">
      <c r="A4000" t="s">
        <v>9461</v>
      </c>
      <c r="B4000">
        <v>9449219</v>
      </c>
      <c r="C4000">
        <v>3500000</v>
      </c>
      <c r="D4000">
        <f>B4000-C4000</f>
        <v>5949219</v>
      </c>
    </row>
    <row r="4001" spans="1:4" x14ac:dyDescent="0.25">
      <c r="A4001" t="s">
        <v>9462</v>
      </c>
      <c r="B4001">
        <v>6390032</v>
      </c>
      <c r="C4001">
        <v>3500000</v>
      </c>
      <c r="D4001">
        <f>B4001-C4001</f>
        <v>2890032</v>
      </c>
    </row>
    <row r="4002" spans="1:4" x14ac:dyDescent="0.25">
      <c r="A4002" t="s">
        <v>9463</v>
      </c>
      <c r="B4002">
        <v>20167424</v>
      </c>
      <c r="C4002">
        <v>2000000</v>
      </c>
      <c r="D4002">
        <f>B4002-C4002</f>
        <v>18167424</v>
      </c>
    </row>
    <row r="4003" spans="1:4" x14ac:dyDescent="0.25">
      <c r="A4003" t="s">
        <v>7981</v>
      </c>
      <c r="C4003">
        <v>3500000</v>
      </c>
      <c r="D4003">
        <f>B4003-C4003</f>
        <v>-3500000</v>
      </c>
    </row>
    <row r="4004" spans="1:4" x14ac:dyDescent="0.25">
      <c r="A4004" t="s">
        <v>9464</v>
      </c>
      <c r="D4004">
        <f>B4004-C4004</f>
        <v>0</v>
      </c>
    </row>
    <row r="4005" spans="1:4" x14ac:dyDescent="0.25">
      <c r="A4005" t="s">
        <v>9465</v>
      </c>
      <c r="B4005">
        <v>5923044</v>
      </c>
      <c r="C4005">
        <v>3600000</v>
      </c>
      <c r="D4005">
        <f>B4005-C4005</f>
        <v>2323044</v>
      </c>
    </row>
    <row r="4006" spans="1:4" x14ac:dyDescent="0.25">
      <c r="A4006" t="s">
        <v>9466</v>
      </c>
      <c r="B4006">
        <v>3293258</v>
      </c>
      <c r="C4006">
        <v>3000000</v>
      </c>
      <c r="D4006">
        <f>B4006-C4006</f>
        <v>293258</v>
      </c>
    </row>
    <row r="4007" spans="1:4" x14ac:dyDescent="0.25">
      <c r="A4007" t="s">
        <v>9467</v>
      </c>
      <c r="C4007">
        <v>1000000</v>
      </c>
      <c r="D4007">
        <f>B4007-C4007</f>
        <v>-1000000</v>
      </c>
    </row>
    <row r="4008" spans="1:4" x14ac:dyDescent="0.25">
      <c r="A4008" t="s">
        <v>9468</v>
      </c>
      <c r="B4008">
        <v>886410</v>
      </c>
      <c r="C4008">
        <v>3500000</v>
      </c>
      <c r="D4008">
        <f>B4008-C4008</f>
        <v>-2613590</v>
      </c>
    </row>
    <row r="4009" spans="1:4" x14ac:dyDescent="0.25">
      <c r="A4009" t="s">
        <v>9469</v>
      </c>
      <c r="B4009">
        <v>252652</v>
      </c>
      <c r="C4009">
        <v>19900000</v>
      </c>
      <c r="D4009">
        <f>B4009-C4009</f>
        <v>-19647348</v>
      </c>
    </row>
    <row r="4010" spans="1:4" x14ac:dyDescent="0.25">
      <c r="A4010" t="s">
        <v>9470</v>
      </c>
      <c r="B4010">
        <v>220234</v>
      </c>
      <c r="C4010">
        <v>3500000</v>
      </c>
      <c r="D4010">
        <f>B4010-C4010</f>
        <v>-3279766</v>
      </c>
    </row>
    <row r="4011" spans="1:4" x14ac:dyDescent="0.25">
      <c r="A4011" t="s">
        <v>6404</v>
      </c>
      <c r="B4011">
        <v>34350553</v>
      </c>
      <c r="C4011">
        <v>68000000</v>
      </c>
      <c r="D4011">
        <f>B4011-C4011</f>
        <v>-33649447</v>
      </c>
    </row>
    <row r="4012" spans="1:4" x14ac:dyDescent="0.25">
      <c r="A4012" t="s">
        <v>9471</v>
      </c>
      <c r="B4012">
        <v>101228</v>
      </c>
      <c r="C4012">
        <v>3500000</v>
      </c>
      <c r="D4012">
        <f>B4012-C4012</f>
        <v>-3398772</v>
      </c>
    </row>
    <row r="4013" spans="1:4" x14ac:dyDescent="0.25">
      <c r="A4013" t="s">
        <v>9472</v>
      </c>
      <c r="B4013">
        <v>96793</v>
      </c>
      <c r="C4013">
        <v>3500000</v>
      </c>
      <c r="D4013">
        <f>B4013-C4013</f>
        <v>-3403207</v>
      </c>
    </row>
    <row r="4014" spans="1:4" x14ac:dyDescent="0.25">
      <c r="A4014" t="s">
        <v>9473</v>
      </c>
      <c r="B4014">
        <v>123777</v>
      </c>
      <c r="C4014">
        <v>3500000</v>
      </c>
      <c r="D4014">
        <f>B4014-C4014</f>
        <v>-3376223</v>
      </c>
    </row>
    <row r="4015" spans="1:4" x14ac:dyDescent="0.25">
      <c r="A4015" t="s">
        <v>9474</v>
      </c>
      <c r="C4015">
        <v>3500000</v>
      </c>
      <c r="D4015">
        <f>B4015-C4015</f>
        <v>-3500000</v>
      </c>
    </row>
    <row r="4016" spans="1:4" x14ac:dyDescent="0.25">
      <c r="A4016" t="s">
        <v>9475</v>
      </c>
      <c r="C4016">
        <v>1000000</v>
      </c>
      <c r="D4016">
        <f>B4016-C4016</f>
        <v>-1000000</v>
      </c>
    </row>
    <row r="4017" spans="1:4" x14ac:dyDescent="0.25">
      <c r="A4017" t="s">
        <v>9476</v>
      </c>
      <c r="D4017">
        <f>B4017-C4017</f>
        <v>0</v>
      </c>
    </row>
    <row r="4018" spans="1:4" x14ac:dyDescent="0.25">
      <c r="A4018" t="s">
        <v>9477</v>
      </c>
      <c r="C4018">
        <v>3500000</v>
      </c>
      <c r="D4018">
        <f>B4018-C4018</f>
        <v>-3500000</v>
      </c>
    </row>
    <row r="4019" spans="1:4" x14ac:dyDescent="0.25">
      <c r="A4019" t="s">
        <v>9478</v>
      </c>
      <c r="C4019">
        <v>3500000</v>
      </c>
      <c r="D4019">
        <f>B4019-C4019</f>
        <v>-3500000</v>
      </c>
    </row>
    <row r="4020" spans="1:4" x14ac:dyDescent="0.25">
      <c r="A4020" t="s">
        <v>9479</v>
      </c>
      <c r="B4020">
        <v>29233</v>
      </c>
      <c r="C4020">
        <v>3500000</v>
      </c>
      <c r="D4020">
        <f>B4020-C4020</f>
        <v>-3470767</v>
      </c>
    </row>
    <row r="4021" spans="1:4" x14ac:dyDescent="0.25">
      <c r="A4021" t="s">
        <v>9480</v>
      </c>
      <c r="C4021">
        <v>3500000</v>
      </c>
      <c r="D4021">
        <f>B4021-C4021</f>
        <v>-3500000</v>
      </c>
    </row>
    <row r="4022" spans="1:4" x14ac:dyDescent="0.25">
      <c r="A4022" t="s">
        <v>9481</v>
      </c>
      <c r="C4022">
        <v>3500000</v>
      </c>
      <c r="D4022">
        <f>B4022-C4022</f>
        <v>-3500000</v>
      </c>
    </row>
    <row r="4023" spans="1:4" x14ac:dyDescent="0.25">
      <c r="A4023" t="s">
        <v>9482</v>
      </c>
      <c r="C4023">
        <v>3500000</v>
      </c>
      <c r="D4023">
        <f>B4023-C4023</f>
        <v>-3500000</v>
      </c>
    </row>
    <row r="4024" spans="1:4" x14ac:dyDescent="0.25">
      <c r="A4024" t="s">
        <v>9483</v>
      </c>
      <c r="C4024">
        <v>3440000</v>
      </c>
      <c r="D4024">
        <f>B4024-C4024</f>
        <v>-3440000</v>
      </c>
    </row>
    <row r="4025" spans="1:4" x14ac:dyDescent="0.25">
      <c r="A4025" t="s">
        <v>9484</v>
      </c>
      <c r="C4025">
        <v>3400000</v>
      </c>
      <c r="D4025">
        <f>B4025-C4025</f>
        <v>-3400000</v>
      </c>
    </row>
    <row r="4026" spans="1:4" x14ac:dyDescent="0.25">
      <c r="A4026" t="s">
        <v>9485</v>
      </c>
      <c r="B4026">
        <v>77413017</v>
      </c>
      <c r="C4026">
        <v>8000000</v>
      </c>
      <c r="D4026">
        <f>B4026-C4026</f>
        <v>69413017</v>
      </c>
    </row>
    <row r="4027" spans="1:4" x14ac:dyDescent="0.25">
      <c r="A4027" t="s">
        <v>9486</v>
      </c>
      <c r="B4027">
        <v>5354039</v>
      </c>
      <c r="C4027">
        <v>3500000</v>
      </c>
      <c r="D4027">
        <f>B4027-C4027</f>
        <v>1854039</v>
      </c>
    </row>
    <row r="4028" spans="1:4" x14ac:dyDescent="0.25">
      <c r="A4028" t="s">
        <v>9487</v>
      </c>
      <c r="D4028">
        <f>B4028-C4028</f>
        <v>0</v>
      </c>
    </row>
    <row r="4029" spans="1:4" x14ac:dyDescent="0.25">
      <c r="A4029" t="s">
        <v>9488</v>
      </c>
      <c r="B4029">
        <v>2926565</v>
      </c>
      <c r="C4029">
        <v>3000000</v>
      </c>
      <c r="D4029">
        <f>B4029-C4029</f>
        <v>-73435</v>
      </c>
    </row>
    <row r="4030" spans="1:4" x14ac:dyDescent="0.25">
      <c r="A4030" t="s">
        <v>9489</v>
      </c>
      <c r="B4030">
        <v>13092000</v>
      </c>
      <c r="C4030">
        <v>3300000</v>
      </c>
      <c r="D4030">
        <f>B4030-C4030</f>
        <v>9792000</v>
      </c>
    </row>
    <row r="4031" spans="1:4" x14ac:dyDescent="0.25">
      <c r="A4031" t="s">
        <v>9490</v>
      </c>
      <c r="B4031">
        <v>7563397</v>
      </c>
      <c r="C4031">
        <v>3300000</v>
      </c>
      <c r="D4031">
        <f>B4031-C4031</f>
        <v>4263397</v>
      </c>
    </row>
    <row r="4032" spans="1:4" x14ac:dyDescent="0.25">
      <c r="A4032" t="s">
        <v>9491</v>
      </c>
      <c r="B4032">
        <v>104257</v>
      </c>
      <c r="C4032">
        <v>2200000</v>
      </c>
      <c r="D4032">
        <f>B4032-C4032</f>
        <v>-2095743</v>
      </c>
    </row>
    <row r="4033" spans="1:4" x14ac:dyDescent="0.25">
      <c r="A4033" t="s">
        <v>9492</v>
      </c>
      <c r="C4033">
        <v>3400000</v>
      </c>
      <c r="D4033">
        <f>B4033-C4033</f>
        <v>-3400000</v>
      </c>
    </row>
    <row r="4034" spans="1:4" x14ac:dyDescent="0.25">
      <c r="A4034" t="s">
        <v>9493</v>
      </c>
      <c r="B4034">
        <v>17311</v>
      </c>
      <c r="D4034">
        <f>B4034-C4034</f>
        <v>17311</v>
      </c>
    </row>
    <row r="4035" spans="1:4" x14ac:dyDescent="0.25">
      <c r="A4035" t="s">
        <v>9494</v>
      </c>
      <c r="B4035">
        <v>610968</v>
      </c>
      <c r="C4035">
        <v>3800000</v>
      </c>
      <c r="D4035">
        <f>B4035-C4035</f>
        <v>-3189032</v>
      </c>
    </row>
    <row r="4036" spans="1:4" x14ac:dyDescent="0.25">
      <c r="A4036" t="s">
        <v>9495</v>
      </c>
      <c r="C4036">
        <v>4000000</v>
      </c>
      <c r="D4036">
        <f>B4036-C4036</f>
        <v>-4000000</v>
      </c>
    </row>
    <row r="4037" spans="1:4" x14ac:dyDescent="0.25">
      <c r="A4037" t="s">
        <v>9496</v>
      </c>
      <c r="B4037">
        <v>8108247</v>
      </c>
      <c r="C4037">
        <v>3300000</v>
      </c>
      <c r="D4037">
        <f>B4037-C4037</f>
        <v>4808247</v>
      </c>
    </row>
    <row r="4038" spans="1:4" x14ac:dyDescent="0.25">
      <c r="A4038" t="s">
        <v>9497</v>
      </c>
      <c r="C4038">
        <v>4300000</v>
      </c>
      <c r="D4038">
        <f>B4038-C4038</f>
        <v>-4300000</v>
      </c>
    </row>
    <row r="4039" spans="1:4" x14ac:dyDescent="0.25">
      <c r="A4039" t="s">
        <v>9498</v>
      </c>
      <c r="C4039">
        <v>3300000</v>
      </c>
      <c r="D4039">
        <f>B4039-C4039</f>
        <v>-3300000</v>
      </c>
    </row>
    <row r="4040" spans="1:4" x14ac:dyDescent="0.25">
      <c r="A4040" t="s">
        <v>9499</v>
      </c>
      <c r="B4040">
        <v>7680</v>
      </c>
      <c r="C4040">
        <v>2000000</v>
      </c>
      <c r="D4040">
        <f>B4040-C4040</f>
        <v>-1992320</v>
      </c>
    </row>
    <row r="4041" spans="1:4" x14ac:dyDescent="0.25">
      <c r="A4041" t="s">
        <v>9500</v>
      </c>
      <c r="B4041">
        <v>3766595</v>
      </c>
      <c r="D4041">
        <f>B4041-C4041</f>
        <v>3766595</v>
      </c>
    </row>
    <row r="4042" spans="1:4" x14ac:dyDescent="0.25">
      <c r="A4042" t="s">
        <v>9501</v>
      </c>
      <c r="C4042">
        <v>2300000</v>
      </c>
      <c r="D4042">
        <f>B4042-C4042</f>
        <v>-2300000</v>
      </c>
    </row>
    <row r="4043" spans="1:4" x14ac:dyDescent="0.25">
      <c r="A4043" t="s">
        <v>9502</v>
      </c>
      <c r="C4043">
        <v>3200000</v>
      </c>
      <c r="D4043">
        <f>B4043-C4043</f>
        <v>-3200000</v>
      </c>
    </row>
    <row r="4044" spans="1:4" x14ac:dyDescent="0.25">
      <c r="A4044" t="s">
        <v>9503</v>
      </c>
      <c r="B4044">
        <v>2277396</v>
      </c>
      <c r="D4044">
        <f>B4044-C4044</f>
        <v>2277396</v>
      </c>
    </row>
    <row r="4045" spans="1:4" x14ac:dyDescent="0.25">
      <c r="A4045" t="s">
        <v>9504</v>
      </c>
      <c r="B4045">
        <v>6517198</v>
      </c>
      <c r="C4045">
        <v>3000000</v>
      </c>
      <c r="D4045">
        <f>B4045-C4045</f>
        <v>3517198</v>
      </c>
    </row>
    <row r="4046" spans="1:4" x14ac:dyDescent="0.25">
      <c r="A4046" t="s">
        <v>9505</v>
      </c>
      <c r="B4046">
        <v>5776314</v>
      </c>
      <c r="C4046">
        <v>3200000</v>
      </c>
      <c r="D4046">
        <f>B4046-C4046</f>
        <v>2576314</v>
      </c>
    </row>
    <row r="4047" spans="1:4" x14ac:dyDescent="0.25">
      <c r="A4047" t="s">
        <v>9506</v>
      </c>
      <c r="C4047">
        <v>3200000</v>
      </c>
      <c r="D4047">
        <f>B4047-C4047</f>
        <v>-3200000</v>
      </c>
    </row>
    <row r="4048" spans="1:4" x14ac:dyDescent="0.25">
      <c r="A4048" t="s">
        <v>9507</v>
      </c>
      <c r="B4048">
        <v>141600000</v>
      </c>
      <c r="C4048">
        <v>3000000</v>
      </c>
      <c r="D4048">
        <f>B4048-C4048</f>
        <v>138600000</v>
      </c>
    </row>
    <row r="4049" spans="1:4" x14ac:dyDescent="0.25">
      <c r="A4049" t="s">
        <v>9508</v>
      </c>
      <c r="B4049">
        <v>51100000</v>
      </c>
      <c r="C4049">
        <v>3000000</v>
      </c>
      <c r="D4049">
        <f>B4049-C4049</f>
        <v>48100000</v>
      </c>
    </row>
    <row r="4050" spans="1:4" x14ac:dyDescent="0.25">
      <c r="A4050" t="s">
        <v>9509</v>
      </c>
      <c r="C4050">
        <v>3200000</v>
      </c>
      <c r="D4050">
        <f>B4050-C4050</f>
        <v>-3200000</v>
      </c>
    </row>
    <row r="4051" spans="1:4" x14ac:dyDescent="0.25">
      <c r="A4051" t="s">
        <v>9510</v>
      </c>
      <c r="C4051">
        <v>3180000</v>
      </c>
      <c r="D4051">
        <f>B4051-C4051</f>
        <v>-3180000</v>
      </c>
    </row>
    <row r="4052" spans="1:4" x14ac:dyDescent="0.25">
      <c r="A4052" t="s">
        <v>9511</v>
      </c>
      <c r="B4052">
        <v>16501785</v>
      </c>
      <c r="C4052">
        <v>3500000</v>
      </c>
      <c r="D4052">
        <f>B4052-C4052</f>
        <v>13001785</v>
      </c>
    </row>
    <row r="4053" spans="1:4" x14ac:dyDescent="0.25">
      <c r="A4053" t="s">
        <v>9512</v>
      </c>
      <c r="B4053">
        <v>38168022</v>
      </c>
      <c r="C4053">
        <v>3000000</v>
      </c>
      <c r="D4053">
        <f>B4053-C4053</f>
        <v>35168022</v>
      </c>
    </row>
    <row r="4054" spans="1:4" x14ac:dyDescent="0.25">
      <c r="A4054" t="s">
        <v>9513</v>
      </c>
      <c r="B4054">
        <v>84749884</v>
      </c>
      <c r="C4054">
        <v>3000000</v>
      </c>
      <c r="D4054">
        <f>B4054-C4054</f>
        <v>81749884</v>
      </c>
    </row>
    <row r="4055" spans="1:4" x14ac:dyDescent="0.25">
      <c r="A4055" t="s">
        <v>9514</v>
      </c>
      <c r="B4055">
        <v>24788807</v>
      </c>
      <c r="C4055">
        <v>3000000</v>
      </c>
      <c r="D4055">
        <f>B4055-C4055</f>
        <v>21788807</v>
      </c>
    </row>
    <row r="4056" spans="1:4" x14ac:dyDescent="0.25">
      <c r="A4056" t="s">
        <v>9515</v>
      </c>
      <c r="B4056">
        <v>21244913</v>
      </c>
      <c r="C4056">
        <v>4000000</v>
      </c>
      <c r="D4056">
        <f>B4056-C4056</f>
        <v>17244913</v>
      </c>
    </row>
    <row r="4057" spans="1:4" x14ac:dyDescent="0.25">
      <c r="A4057" t="s">
        <v>9516</v>
      </c>
      <c r="B4057">
        <v>377420</v>
      </c>
      <c r="D4057">
        <f>B4057-C4057</f>
        <v>377420</v>
      </c>
    </row>
    <row r="4058" spans="1:4" x14ac:dyDescent="0.25">
      <c r="A4058" t="s">
        <v>9517</v>
      </c>
      <c r="B4058">
        <v>30000000</v>
      </c>
      <c r="C4058">
        <v>2200000</v>
      </c>
      <c r="D4058">
        <f>B4058-C4058</f>
        <v>27800000</v>
      </c>
    </row>
    <row r="4059" spans="1:4" x14ac:dyDescent="0.25">
      <c r="A4059" t="s">
        <v>9518</v>
      </c>
      <c r="B4059">
        <v>20966644</v>
      </c>
      <c r="C4059">
        <v>3000000</v>
      </c>
      <c r="D4059">
        <f>B4059-C4059</f>
        <v>17966644</v>
      </c>
    </row>
    <row r="4060" spans="1:4" x14ac:dyDescent="0.25">
      <c r="A4060" t="s">
        <v>9519</v>
      </c>
      <c r="B4060">
        <v>64423650</v>
      </c>
      <c r="C4060">
        <v>3000000</v>
      </c>
      <c r="D4060">
        <f>B4060-C4060</f>
        <v>61423650</v>
      </c>
    </row>
    <row r="4061" spans="1:4" x14ac:dyDescent="0.25">
      <c r="A4061" t="s">
        <v>9520</v>
      </c>
      <c r="B4061">
        <v>48056940</v>
      </c>
      <c r="C4061">
        <v>3000000</v>
      </c>
      <c r="D4061">
        <f>B4061-C4061</f>
        <v>45056940</v>
      </c>
    </row>
    <row r="4062" spans="1:4" x14ac:dyDescent="0.25">
      <c r="A4062" t="s">
        <v>9521</v>
      </c>
      <c r="B4062">
        <v>19184015</v>
      </c>
      <c r="C4062">
        <v>3000000</v>
      </c>
      <c r="D4062">
        <f>B4062-C4062</f>
        <v>16184015</v>
      </c>
    </row>
    <row r="4063" spans="1:4" x14ac:dyDescent="0.25">
      <c r="A4063" t="s">
        <v>9522</v>
      </c>
      <c r="C4063">
        <v>3000000</v>
      </c>
      <c r="D4063">
        <f>B4063-C4063</f>
        <v>-3000000</v>
      </c>
    </row>
    <row r="4064" spans="1:4" x14ac:dyDescent="0.25">
      <c r="A4064" t="s">
        <v>9523</v>
      </c>
      <c r="C4064">
        <v>3000000</v>
      </c>
      <c r="D4064">
        <f>B4064-C4064</f>
        <v>-3000000</v>
      </c>
    </row>
    <row r="4065" spans="1:4" x14ac:dyDescent="0.25">
      <c r="A4065" t="s">
        <v>9524</v>
      </c>
      <c r="B4065">
        <v>24629916</v>
      </c>
      <c r="C4065">
        <v>3000000</v>
      </c>
      <c r="D4065">
        <f>B4065-C4065</f>
        <v>21629916</v>
      </c>
    </row>
    <row r="4066" spans="1:4" x14ac:dyDescent="0.25">
      <c r="A4066" t="s">
        <v>9525</v>
      </c>
      <c r="C4066">
        <v>16000000</v>
      </c>
      <c r="D4066">
        <f>B4066-C4066</f>
        <v>-16000000</v>
      </c>
    </row>
    <row r="4067" spans="1:4" x14ac:dyDescent="0.25">
      <c r="A4067" t="s">
        <v>9526</v>
      </c>
      <c r="B4067">
        <v>19472057</v>
      </c>
      <c r="C4067">
        <v>3000000</v>
      </c>
      <c r="D4067">
        <f>B4067-C4067</f>
        <v>16472057</v>
      </c>
    </row>
    <row r="4068" spans="1:4" x14ac:dyDescent="0.25">
      <c r="A4068" t="s">
        <v>9527</v>
      </c>
      <c r="B4068">
        <v>27200000</v>
      </c>
      <c r="C4068">
        <v>3000000</v>
      </c>
      <c r="D4068">
        <f>B4068-C4068</f>
        <v>24200000</v>
      </c>
    </row>
    <row r="4069" spans="1:4" x14ac:dyDescent="0.25">
      <c r="A4069" t="s">
        <v>9528</v>
      </c>
      <c r="B4069">
        <v>15369573</v>
      </c>
      <c r="C4069">
        <v>3000000</v>
      </c>
      <c r="D4069">
        <f>B4069-C4069</f>
        <v>12369573</v>
      </c>
    </row>
    <row r="4070" spans="1:4" x14ac:dyDescent="0.25">
      <c r="A4070" t="s">
        <v>9529</v>
      </c>
      <c r="C4070">
        <v>4490375</v>
      </c>
      <c r="D4070">
        <f>B4070-C4070</f>
        <v>-4490375</v>
      </c>
    </row>
    <row r="4071" spans="1:4" x14ac:dyDescent="0.25">
      <c r="A4071" t="s">
        <v>9530</v>
      </c>
      <c r="C4071">
        <v>3000000</v>
      </c>
      <c r="D4071">
        <f>B4071-C4071</f>
        <v>-3000000</v>
      </c>
    </row>
    <row r="4072" spans="1:4" x14ac:dyDescent="0.25">
      <c r="A4072" t="s">
        <v>9531</v>
      </c>
      <c r="B4072">
        <v>15935068</v>
      </c>
      <c r="C4072">
        <v>2500000</v>
      </c>
      <c r="D4072">
        <f>B4072-C4072</f>
        <v>13435068</v>
      </c>
    </row>
    <row r="4073" spans="1:4" x14ac:dyDescent="0.25">
      <c r="A4073" t="s">
        <v>9532</v>
      </c>
      <c r="C4073">
        <v>6000000</v>
      </c>
      <c r="D4073">
        <f>B4073-C4073</f>
        <v>-6000000</v>
      </c>
    </row>
    <row r="4074" spans="1:4" x14ac:dyDescent="0.25">
      <c r="A4074" t="s">
        <v>9533</v>
      </c>
      <c r="B4074">
        <v>11694528</v>
      </c>
      <c r="C4074">
        <v>3000000</v>
      </c>
      <c r="D4074">
        <f>B4074-C4074</f>
        <v>8694528</v>
      </c>
    </row>
    <row r="4075" spans="1:4" x14ac:dyDescent="0.25">
      <c r="A4075" t="s">
        <v>9534</v>
      </c>
      <c r="B4075">
        <v>229094</v>
      </c>
      <c r="D4075">
        <f>B4075-C4075</f>
        <v>229094</v>
      </c>
    </row>
    <row r="4076" spans="1:4" x14ac:dyDescent="0.25">
      <c r="A4076" t="s">
        <v>9535</v>
      </c>
      <c r="C4076">
        <v>3000000</v>
      </c>
      <c r="D4076">
        <f>B4076-C4076</f>
        <v>-3000000</v>
      </c>
    </row>
    <row r="4077" spans="1:4" x14ac:dyDescent="0.25">
      <c r="A4077" t="s">
        <v>9536</v>
      </c>
      <c r="B4077">
        <v>10017041</v>
      </c>
      <c r="C4077">
        <v>3000000</v>
      </c>
      <c r="D4077">
        <f>B4077-C4077</f>
        <v>7017041</v>
      </c>
    </row>
    <row r="4078" spans="1:4" x14ac:dyDescent="0.25">
      <c r="A4078" t="s">
        <v>9537</v>
      </c>
      <c r="C4078">
        <v>3000000</v>
      </c>
      <c r="D4078">
        <f>B4078-C4078</f>
        <v>-3000000</v>
      </c>
    </row>
    <row r="4079" spans="1:4" x14ac:dyDescent="0.25">
      <c r="A4079" t="s">
        <v>9538</v>
      </c>
      <c r="C4079">
        <v>3000000</v>
      </c>
      <c r="D4079">
        <f>B4079-C4079</f>
        <v>-3000000</v>
      </c>
    </row>
    <row r="4080" spans="1:4" x14ac:dyDescent="0.25">
      <c r="A4080" t="s">
        <v>9539</v>
      </c>
      <c r="B4080">
        <v>9016377</v>
      </c>
      <c r="D4080">
        <f>B4080-C4080</f>
        <v>9016377</v>
      </c>
    </row>
    <row r="4081" spans="1:4" x14ac:dyDescent="0.25">
      <c r="A4081" t="s">
        <v>9540</v>
      </c>
      <c r="D4081">
        <f>B4081-C4081</f>
        <v>0</v>
      </c>
    </row>
    <row r="4082" spans="1:4" x14ac:dyDescent="0.25">
      <c r="A4082" t="s">
        <v>9541</v>
      </c>
      <c r="C4082">
        <v>3000000</v>
      </c>
      <c r="D4082">
        <f>B4082-C4082</f>
        <v>-3000000</v>
      </c>
    </row>
    <row r="4083" spans="1:4" x14ac:dyDescent="0.25">
      <c r="A4083" t="s">
        <v>9542</v>
      </c>
      <c r="B4083">
        <v>7059537</v>
      </c>
      <c r="C4083">
        <v>3000000</v>
      </c>
      <c r="D4083">
        <f>B4083-C4083</f>
        <v>4059537</v>
      </c>
    </row>
    <row r="4084" spans="1:4" x14ac:dyDescent="0.25">
      <c r="A4084" t="s">
        <v>9543</v>
      </c>
      <c r="B4084">
        <v>8114507</v>
      </c>
      <c r="C4084">
        <v>3000000</v>
      </c>
      <c r="D4084">
        <f>B4084-C4084</f>
        <v>5114507</v>
      </c>
    </row>
    <row r="4085" spans="1:4" x14ac:dyDescent="0.25">
      <c r="A4085" t="s">
        <v>9544</v>
      </c>
      <c r="B4085">
        <v>7888703</v>
      </c>
      <c r="C4085">
        <v>3000000</v>
      </c>
      <c r="D4085">
        <f>B4085-C4085</f>
        <v>4888703</v>
      </c>
    </row>
    <row r="4086" spans="1:4" x14ac:dyDescent="0.25">
      <c r="A4086" t="s">
        <v>9545</v>
      </c>
      <c r="B4086">
        <v>7282851</v>
      </c>
      <c r="C4086">
        <v>3000000</v>
      </c>
      <c r="D4086">
        <f>B4086-C4086</f>
        <v>4282851</v>
      </c>
    </row>
    <row r="4087" spans="1:4" x14ac:dyDescent="0.25">
      <c r="A4087" t="s">
        <v>9546</v>
      </c>
      <c r="B4087">
        <v>6879730</v>
      </c>
      <c r="D4087">
        <f>B4087-C4087</f>
        <v>6879730</v>
      </c>
    </row>
    <row r="4088" spans="1:4" x14ac:dyDescent="0.25">
      <c r="A4088" t="s">
        <v>9547</v>
      </c>
      <c r="B4088">
        <v>5844929</v>
      </c>
      <c r="C4088">
        <v>3000000</v>
      </c>
      <c r="D4088">
        <f>B4088-C4088</f>
        <v>2844929</v>
      </c>
    </row>
    <row r="4089" spans="1:4" x14ac:dyDescent="0.25">
      <c r="A4089" t="s">
        <v>9548</v>
      </c>
      <c r="C4089">
        <v>15000000</v>
      </c>
      <c r="D4089">
        <f>B4089-C4089</f>
        <v>-15000000</v>
      </c>
    </row>
    <row r="4090" spans="1:4" x14ac:dyDescent="0.25">
      <c r="A4090" t="s">
        <v>9549</v>
      </c>
      <c r="B4090">
        <v>3222857</v>
      </c>
      <c r="D4090">
        <f>B4090-C4090</f>
        <v>3222857</v>
      </c>
    </row>
    <row r="4091" spans="1:4" x14ac:dyDescent="0.25">
      <c r="A4091" t="s">
        <v>9550</v>
      </c>
      <c r="B4091">
        <v>4170647</v>
      </c>
      <c r="C4091">
        <v>1900000</v>
      </c>
      <c r="D4091">
        <f>B4091-C4091</f>
        <v>2270647</v>
      </c>
    </row>
    <row r="4092" spans="1:4" x14ac:dyDescent="0.25">
      <c r="A4092" t="s">
        <v>9551</v>
      </c>
      <c r="B4092">
        <v>4142507</v>
      </c>
      <c r="C4092">
        <v>3000000</v>
      </c>
      <c r="D4092">
        <f>B4092-C4092</f>
        <v>1142507</v>
      </c>
    </row>
    <row r="4093" spans="1:4" x14ac:dyDescent="0.25">
      <c r="A4093" t="s">
        <v>9552</v>
      </c>
      <c r="B4093">
        <v>4109095</v>
      </c>
      <c r="C4093">
        <v>3000000</v>
      </c>
      <c r="D4093">
        <f>B4093-C4093</f>
        <v>1109095</v>
      </c>
    </row>
    <row r="4094" spans="1:4" x14ac:dyDescent="0.25">
      <c r="A4094" t="s">
        <v>9553</v>
      </c>
      <c r="B4094">
        <v>4033268</v>
      </c>
      <c r="D4094">
        <f>B4094-C4094</f>
        <v>4033268</v>
      </c>
    </row>
    <row r="4095" spans="1:4" x14ac:dyDescent="0.25">
      <c r="A4095" t="s">
        <v>9554</v>
      </c>
      <c r="C4095">
        <v>3000000</v>
      </c>
      <c r="D4095">
        <f>B4095-C4095</f>
        <v>-3000000</v>
      </c>
    </row>
    <row r="4096" spans="1:4" x14ac:dyDescent="0.25">
      <c r="A4096" t="s">
        <v>9555</v>
      </c>
      <c r="B4096">
        <v>3902679</v>
      </c>
      <c r="C4096">
        <v>3000000</v>
      </c>
      <c r="D4096">
        <f>B4096-C4096</f>
        <v>902679</v>
      </c>
    </row>
    <row r="4097" spans="1:4" x14ac:dyDescent="0.25">
      <c r="A4097" t="s">
        <v>9556</v>
      </c>
      <c r="B4097">
        <v>3559990</v>
      </c>
      <c r="C4097">
        <v>3000000</v>
      </c>
      <c r="D4097">
        <f>B4097-C4097</f>
        <v>559990</v>
      </c>
    </row>
    <row r="4098" spans="1:4" x14ac:dyDescent="0.25">
      <c r="A4098" t="s">
        <v>9557</v>
      </c>
      <c r="C4098">
        <v>3000000</v>
      </c>
      <c r="D4098">
        <f>B4098-C4098</f>
        <v>-3000000</v>
      </c>
    </row>
    <row r="4099" spans="1:4" x14ac:dyDescent="0.25">
      <c r="A4099" t="s">
        <v>9558</v>
      </c>
      <c r="B4099">
        <v>3287435</v>
      </c>
      <c r="C4099">
        <v>4500000</v>
      </c>
      <c r="D4099">
        <f>B4099-C4099</f>
        <v>-1212565</v>
      </c>
    </row>
    <row r="4100" spans="1:4" x14ac:dyDescent="0.25">
      <c r="A4100" t="s">
        <v>9559</v>
      </c>
      <c r="B4100">
        <v>3071947</v>
      </c>
      <c r="C4100">
        <v>3500000</v>
      </c>
      <c r="D4100">
        <f>B4100-C4100</f>
        <v>-428053</v>
      </c>
    </row>
    <row r="4101" spans="1:4" x14ac:dyDescent="0.25">
      <c r="A4101" t="s">
        <v>9560</v>
      </c>
      <c r="B4101">
        <v>2961991</v>
      </c>
      <c r="C4101">
        <v>3300000</v>
      </c>
      <c r="D4101">
        <f>B4101-C4101</f>
        <v>-338009</v>
      </c>
    </row>
    <row r="4102" spans="1:4" x14ac:dyDescent="0.25">
      <c r="A4102" t="s">
        <v>9561</v>
      </c>
      <c r="B4102">
        <v>4063238</v>
      </c>
      <c r="D4102">
        <f>B4102-C4102</f>
        <v>4063238</v>
      </c>
    </row>
    <row r="4103" spans="1:4" x14ac:dyDescent="0.25">
      <c r="A4103" t="s">
        <v>9562</v>
      </c>
      <c r="B4103">
        <v>2912363</v>
      </c>
      <c r="C4103">
        <v>3000000</v>
      </c>
      <c r="D4103">
        <f>B4103-C4103</f>
        <v>-87637</v>
      </c>
    </row>
    <row r="4104" spans="1:4" x14ac:dyDescent="0.25">
      <c r="A4104" t="s">
        <v>9563</v>
      </c>
      <c r="B4104">
        <v>3000000</v>
      </c>
      <c r="C4104">
        <v>3000000</v>
      </c>
      <c r="D4104">
        <f>B4104-C4104</f>
        <v>0</v>
      </c>
    </row>
    <row r="4105" spans="1:4" x14ac:dyDescent="0.25">
      <c r="A4105" t="s">
        <v>9564</v>
      </c>
      <c r="B4105">
        <v>2223990</v>
      </c>
      <c r="C4105">
        <v>3000000</v>
      </c>
      <c r="D4105">
        <f>B4105-C4105</f>
        <v>-776010</v>
      </c>
    </row>
    <row r="4106" spans="1:4" x14ac:dyDescent="0.25">
      <c r="A4106" t="s">
        <v>9565</v>
      </c>
      <c r="B4106">
        <v>1821983</v>
      </c>
      <c r="C4106">
        <v>3000000</v>
      </c>
      <c r="D4106">
        <f>B4106-C4106</f>
        <v>-1178017</v>
      </c>
    </row>
    <row r="4107" spans="1:4" x14ac:dyDescent="0.25">
      <c r="A4107" t="s">
        <v>9566</v>
      </c>
      <c r="B4107">
        <v>2181290</v>
      </c>
      <c r="C4107">
        <v>3000000</v>
      </c>
      <c r="D4107">
        <f>B4107-C4107</f>
        <v>-818710</v>
      </c>
    </row>
    <row r="4108" spans="1:4" x14ac:dyDescent="0.25">
      <c r="A4108" t="s">
        <v>9567</v>
      </c>
      <c r="B4108">
        <v>2848578</v>
      </c>
      <c r="C4108">
        <v>3500000</v>
      </c>
      <c r="D4108">
        <f>B4108-C4108</f>
        <v>-651422</v>
      </c>
    </row>
    <row r="4109" spans="1:4" x14ac:dyDescent="0.25">
      <c r="A4109" t="s">
        <v>9568</v>
      </c>
      <c r="B4109">
        <v>703002</v>
      </c>
      <c r="C4109">
        <v>3000000</v>
      </c>
      <c r="D4109">
        <f>B4109-C4109</f>
        <v>-2296998</v>
      </c>
    </row>
    <row r="4110" spans="1:4" x14ac:dyDescent="0.25">
      <c r="A4110" t="s">
        <v>9569</v>
      </c>
      <c r="B4110">
        <v>3105269</v>
      </c>
      <c r="C4110">
        <v>3000000</v>
      </c>
      <c r="D4110">
        <f>B4110-C4110</f>
        <v>105269</v>
      </c>
    </row>
    <row r="4111" spans="1:4" x14ac:dyDescent="0.25">
      <c r="A4111" t="s">
        <v>9570</v>
      </c>
      <c r="C4111">
        <v>3000000</v>
      </c>
      <c r="D4111">
        <f>B4111-C4111</f>
        <v>-3000000</v>
      </c>
    </row>
    <row r="4112" spans="1:4" x14ac:dyDescent="0.25">
      <c r="A4112" t="s">
        <v>9571</v>
      </c>
      <c r="B4112">
        <v>252726</v>
      </c>
      <c r="C4112">
        <v>3000000</v>
      </c>
      <c r="D4112">
        <f>B4112-C4112</f>
        <v>-2747274</v>
      </c>
    </row>
    <row r="4113" spans="1:4" x14ac:dyDescent="0.25">
      <c r="A4113" t="s">
        <v>9572</v>
      </c>
      <c r="B4113">
        <v>373060</v>
      </c>
      <c r="D4113">
        <f>B4113-C4113</f>
        <v>373060</v>
      </c>
    </row>
    <row r="4114" spans="1:4" x14ac:dyDescent="0.25">
      <c r="A4114" t="s">
        <v>9573</v>
      </c>
      <c r="B4114">
        <v>1007535</v>
      </c>
      <c r="D4114">
        <f>B4114-C4114</f>
        <v>1007535</v>
      </c>
    </row>
    <row r="4115" spans="1:4" x14ac:dyDescent="0.25">
      <c r="A4115" t="s">
        <v>9574</v>
      </c>
      <c r="D4115">
        <f>B4115-C4115</f>
        <v>0</v>
      </c>
    </row>
    <row r="4116" spans="1:4" x14ac:dyDescent="0.25">
      <c r="A4116" t="s">
        <v>9575</v>
      </c>
      <c r="B4116">
        <v>418268</v>
      </c>
      <c r="C4116">
        <v>3000000</v>
      </c>
      <c r="D4116">
        <f>B4116-C4116</f>
        <v>-2581732</v>
      </c>
    </row>
    <row r="4117" spans="1:4" x14ac:dyDescent="0.25">
      <c r="A4117" t="s">
        <v>9576</v>
      </c>
      <c r="D4117">
        <f>B4117-C4117</f>
        <v>0</v>
      </c>
    </row>
    <row r="4118" spans="1:4" x14ac:dyDescent="0.25">
      <c r="A4118" t="s">
        <v>9577</v>
      </c>
      <c r="D4118">
        <f>B4118-C4118</f>
        <v>0</v>
      </c>
    </row>
    <row r="4119" spans="1:4" x14ac:dyDescent="0.25">
      <c r="A4119" t="s">
        <v>9578</v>
      </c>
      <c r="B4119">
        <v>200803</v>
      </c>
      <c r="C4119">
        <v>3000000</v>
      </c>
      <c r="D4119">
        <f>B4119-C4119</f>
        <v>-2799197</v>
      </c>
    </row>
    <row r="4120" spans="1:4" x14ac:dyDescent="0.25">
      <c r="A4120" t="s">
        <v>7465</v>
      </c>
      <c r="B4120">
        <v>33631221</v>
      </c>
      <c r="C4120">
        <v>25000000</v>
      </c>
      <c r="D4120">
        <f>B4120-C4120</f>
        <v>8631221</v>
      </c>
    </row>
    <row r="4121" spans="1:4" x14ac:dyDescent="0.25">
      <c r="A4121" t="s">
        <v>9579</v>
      </c>
      <c r="D4121">
        <f>B4121-C4121</f>
        <v>0</v>
      </c>
    </row>
    <row r="4122" spans="1:4" x14ac:dyDescent="0.25">
      <c r="A4122" t="s">
        <v>9580</v>
      </c>
      <c r="B4122">
        <v>95016</v>
      </c>
      <c r="C4122">
        <v>2700000</v>
      </c>
      <c r="D4122">
        <f>B4122-C4122</f>
        <v>-2604984</v>
      </c>
    </row>
    <row r="4123" spans="1:4" x14ac:dyDescent="0.25">
      <c r="A4123" t="s">
        <v>9581</v>
      </c>
      <c r="B4123">
        <v>73678</v>
      </c>
      <c r="C4123">
        <v>3000000</v>
      </c>
      <c r="D4123">
        <f>B4123-C4123</f>
        <v>-2926322</v>
      </c>
    </row>
    <row r="4124" spans="1:4" x14ac:dyDescent="0.25">
      <c r="A4124" t="s">
        <v>9582</v>
      </c>
      <c r="B4124">
        <v>143000</v>
      </c>
      <c r="C4124">
        <v>5000000</v>
      </c>
      <c r="D4124">
        <f>B4124-C4124</f>
        <v>-4857000</v>
      </c>
    </row>
    <row r="4125" spans="1:4" x14ac:dyDescent="0.25">
      <c r="A4125" t="s">
        <v>9583</v>
      </c>
      <c r="B4125">
        <v>39852</v>
      </c>
      <c r="C4125">
        <v>3000000</v>
      </c>
      <c r="D4125">
        <f>B4125-C4125</f>
        <v>-2960148</v>
      </c>
    </row>
    <row r="4126" spans="1:4" x14ac:dyDescent="0.25">
      <c r="A4126" t="s">
        <v>9584</v>
      </c>
      <c r="B4126">
        <v>22000</v>
      </c>
      <c r="C4126">
        <v>3000000</v>
      </c>
      <c r="D4126">
        <f>B4126-C4126</f>
        <v>-2978000</v>
      </c>
    </row>
    <row r="4127" spans="1:4" x14ac:dyDescent="0.25">
      <c r="A4127" t="s">
        <v>9585</v>
      </c>
      <c r="B4127">
        <v>128937</v>
      </c>
      <c r="D4127">
        <f>B4127-C4127</f>
        <v>128937</v>
      </c>
    </row>
    <row r="4128" spans="1:4" x14ac:dyDescent="0.25">
      <c r="A4128" t="s">
        <v>9586</v>
      </c>
      <c r="C4128">
        <v>3000000</v>
      </c>
      <c r="D4128">
        <f>B4128-C4128</f>
        <v>-3000000</v>
      </c>
    </row>
    <row r="4129" spans="1:4" x14ac:dyDescent="0.25">
      <c r="A4129" t="s">
        <v>9587</v>
      </c>
      <c r="C4129">
        <v>3000000</v>
      </c>
      <c r="D4129">
        <f>B4129-C4129</f>
        <v>-3000000</v>
      </c>
    </row>
    <row r="4130" spans="1:4" x14ac:dyDescent="0.25">
      <c r="A4130" t="s">
        <v>5575</v>
      </c>
      <c r="B4130">
        <v>334185206</v>
      </c>
      <c r="C4130">
        <v>200000000</v>
      </c>
      <c r="D4130">
        <f>B4130-C4130</f>
        <v>134185206</v>
      </c>
    </row>
    <row r="4131" spans="1:4" x14ac:dyDescent="0.25">
      <c r="A4131" t="s">
        <v>9588</v>
      </c>
      <c r="C4131">
        <v>3000000</v>
      </c>
      <c r="D4131">
        <f>B4131-C4131</f>
        <v>-3000000</v>
      </c>
    </row>
    <row r="4132" spans="1:4" x14ac:dyDescent="0.25">
      <c r="A4132" t="s">
        <v>9589</v>
      </c>
      <c r="B4132">
        <v>5005</v>
      </c>
      <c r="C4132">
        <v>3000000</v>
      </c>
      <c r="D4132">
        <f>B4132-C4132</f>
        <v>-2994995</v>
      </c>
    </row>
    <row r="4133" spans="1:4" x14ac:dyDescent="0.25">
      <c r="A4133" t="s">
        <v>9590</v>
      </c>
      <c r="C4133">
        <v>3000000</v>
      </c>
      <c r="D4133">
        <f>B4133-C4133</f>
        <v>-3000000</v>
      </c>
    </row>
    <row r="4134" spans="1:4" x14ac:dyDescent="0.25">
      <c r="A4134" t="s">
        <v>9591</v>
      </c>
      <c r="D4134">
        <f>B4134-C4134</f>
        <v>0</v>
      </c>
    </row>
    <row r="4135" spans="1:4" x14ac:dyDescent="0.25">
      <c r="A4135" t="s">
        <v>9592</v>
      </c>
      <c r="C4135">
        <v>3000000</v>
      </c>
      <c r="D4135">
        <f>B4135-C4135</f>
        <v>-3000000</v>
      </c>
    </row>
    <row r="4136" spans="1:4" x14ac:dyDescent="0.25">
      <c r="A4136" t="s">
        <v>9593</v>
      </c>
      <c r="C4136">
        <v>3000000</v>
      </c>
      <c r="D4136">
        <f>B4136-C4136</f>
        <v>-3000000</v>
      </c>
    </row>
    <row r="4137" spans="1:4" x14ac:dyDescent="0.25">
      <c r="A4137" t="s">
        <v>9594</v>
      </c>
      <c r="C4137">
        <v>3000000</v>
      </c>
      <c r="D4137">
        <f>B4137-C4137</f>
        <v>-3000000</v>
      </c>
    </row>
    <row r="4138" spans="1:4" x14ac:dyDescent="0.25">
      <c r="A4138" t="s">
        <v>9595</v>
      </c>
      <c r="C4138">
        <v>3000000</v>
      </c>
      <c r="D4138">
        <f>B4138-C4138</f>
        <v>-3000000</v>
      </c>
    </row>
    <row r="4139" spans="1:4" x14ac:dyDescent="0.25">
      <c r="A4139" t="s">
        <v>9596</v>
      </c>
      <c r="C4139">
        <v>800000</v>
      </c>
      <c r="D4139">
        <f>B4139-C4139</f>
        <v>-800000</v>
      </c>
    </row>
    <row r="4140" spans="1:4" x14ac:dyDescent="0.25">
      <c r="A4140" t="s">
        <v>9597</v>
      </c>
      <c r="C4140">
        <v>3000000</v>
      </c>
      <c r="D4140">
        <f>B4140-C4140</f>
        <v>-3000000</v>
      </c>
    </row>
    <row r="4141" spans="1:4" x14ac:dyDescent="0.25">
      <c r="A4141" t="s">
        <v>9598</v>
      </c>
      <c r="C4141">
        <v>3000000</v>
      </c>
      <c r="D4141">
        <f>B4141-C4141</f>
        <v>-3000000</v>
      </c>
    </row>
    <row r="4142" spans="1:4" x14ac:dyDescent="0.25">
      <c r="A4142" t="s">
        <v>9599</v>
      </c>
      <c r="C4142">
        <v>3000000</v>
      </c>
      <c r="D4142">
        <f>B4142-C4142</f>
        <v>-3000000</v>
      </c>
    </row>
    <row r="4143" spans="1:4" x14ac:dyDescent="0.25">
      <c r="A4143" t="s">
        <v>5874</v>
      </c>
      <c r="B4143">
        <v>201148159</v>
      </c>
      <c r="C4143">
        <v>95000000</v>
      </c>
      <c r="D4143">
        <f>B4143-C4143</f>
        <v>106148159</v>
      </c>
    </row>
    <row r="4144" spans="1:4" x14ac:dyDescent="0.25">
      <c r="A4144" t="s">
        <v>9600</v>
      </c>
      <c r="C4144">
        <v>3000000</v>
      </c>
      <c r="D4144">
        <f>B4144-C4144</f>
        <v>-3000000</v>
      </c>
    </row>
    <row r="4145" spans="1:4" x14ac:dyDescent="0.25">
      <c r="A4145" t="s">
        <v>9601</v>
      </c>
      <c r="D4145">
        <f>B4145-C4145</f>
        <v>0</v>
      </c>
    </row>
    <row r="4146" spans="1:4" x14ac:dyDescent="0.25">
      <c r="A4146" t="s">
        <v>9602</v>
      </c>
      <c r="B4146">
        <v>5595428</v>
      </c>
      <c r="C4146">
        <v>2900000</v>
      </c>
      <c r="D4146">
        <f>B4146-C4146</f>
        <v>2695428</v>
      </c>
    </row>
    <row r="4147" spans="1:4" x14ac:dyDescent="0.25">
      <c r="A4147" t="s">
        <v>9603</v>
      </c>
      <c r="C4147">
        <v>2900000</v>
      </c>
      <c r="D4147">
        <f>B4147-C4147</f>
        <v>-2900000</v>
      </c>
    </row>
    <row r="4148" spans="1:4" x14ac:dyDescent="0.25">
      <c r="A4148" t="s">
        <v>9604</v>
      </c>
      <c r="C4148">
        <v>3000000</v>
      </c>
      <c r="D4148">
        <f>B4148-C4148</f>
        <v>-3000000</v>
      </c>
    </row>
    <row r="4149" spans="1:4" x14ac:dyDescent="0.25">
      <c r="A4149" t="s">
        <v>9605</v>
      </c>
      <c r="B4149">
        <v>3123749</v>
      </c>
      <c r="C4149">
        <v>1500000</v>
      </c>
      <c r="D4149">
        <f>B4149-C4149</f>
        <v>1623749</v>
      </c>
    </row>
    <row r="4150" spans="1:4" x14ac:dyDescent="0.25">
      <c r="A4150" t="s">
        <v>9606</v>
      </c>
      <c r="C4150">
        <v>3000000</v>
      </c>
      <c r="D4150">
        <f>B4150-C4150</f>
        <v>-3000000</v>
      </c>
    </row>
    <row r="4151" spans="1:4" x14ac:dyDescent="0.25">
      <c r="A4151" t="s">
        <v>9607</v>
      </c>
      <c r="B4151">
        <v>100675</v>
      </c>
      <c r="C4151">
        <v>3000000</v>
      </c>
      <c r="D4151">
        <f>B4151-C4151</f>
        <v>-2899325</v>
      </c>
    </row>
    <row r="4152" spans="1:4" x14ac:dyDescent="0.25">
      <c r="A4152" t="s">
        <v>7419</v>
      </c>
      <c r="C4152">
        <v>2800000</v>
      </c>
      <c r="D4152">
        <f>B4152-C4152</f>
        <v>-2800000</v>
      </c>
    </row>
    <row r="4153" spans="1:4" x14ac:dyDescent="0.25">
      <c r="A4153" t="s">
        <v>9608</v>
      </c>
      <c r="B4153">
        <v>3645438</v>
      </c>
      <c r="C4153">
        <v>2200000</v>
      </c>
      <c r="D4153">
        <f>B4153-C4153</f>
        <v>1445438</v>
      </c>
    </row>
    <row r="4154" spans="1:4" x14ac:dyDescent="0.25">
      <c r="A4154" t="s">
        <v>9609</v>
      </c>
      <c r="D4154">
        <f>B4154-C4154</f>
        <v>0</v>
      </c>
    </row>
    <row r="4155" spans="1:4" x14ac:dyDescent="0.25">
      <c r="A4155" t="s">
        <v>9610</v>
      </c>
      <c r="C4155">
        <v>3000000</v>
      </c>
      <c r="D4155">
        <f>B4155-C4155</f>
        <v>-3000000</v>
      </c>
    </row>
    <row r="4156" spans="1:4" x14ac:dyDescent="0.25">
      <c r="A4156" t="s">
        <v>9611</v>
      </c>
      <c r="B4156">
        <v>22201636</v>
      </c>
      <c r="C4156">
        <v>8000000</v>
      </c>
      <c r="D4156">
        <f>B4156-C4156</f>
        <v>14201636</v>
      </c>
    </row>
    <row r="4157" spans="1:4" x14ac:dyDescent="0.25">
      <c r="A4157" t="s">
        <v>9612</v>
      </c>
      <c r="B4157">
        <v>25000000</v>
      </c>
      <c r="C4157">
        <v>2883848</v>
      </c>
      <c r="D4157">
        <f>B4157-C4157</f>
        <v>22116152</v>
      </c>
    </row>
    <row r="4158" spans="1:4" x14ac:dyDescent="0.25">
      <c r="A4158" t="s">
        <v>9613</v>
      </c>
      <c r="B4158">
        <v>19170001</v>
      </c>
      <c r="C4158">
        <v>2800000</v>
      </c>
      <c r="D4158">
        <f>B4158-C4158</f>
        <v>16370001</v>
      </c>
    </row>
    <row r="4159" spans="1:4" x14ac:dyDescent="0.25">
      <c r="A4159" t="s">
        <v>9614</v>
      </c>
      <c r="B4159">
        <v>22202612</v>
      </c>
      <c r="C4159">
        <v>2800000</v>
      </c>
      <c r="D4159">
        <f>B4159-C4159</f>
        <v>19402612</v>
      </c>
    </row>
    <row r="4160" spans="1:4" x14ac:dyDescent="0.25">
      <c r="A4160" t="s">
        <v>9615</v>
      </c>
      <c r="B4160">
        <v>86300000</v>
      </c>
      <c r="C4160">
        <v>2800000</v>
      </c>
      <c r="D4160">
        <f>B4160-C4160</f>
        <v>83500000</v>
      </c>
    </row>
    <row r="4161" spans="1:4" x14ac:dyDescent="0.25">
      <c r="A4161" t="s">
        <v>9616</v>
      </c>
      <c r="B4161">
        <v>952620</v>
      </c>
      <c r="C4161">
        <v>2000000</v>
      </c>
      <c r="D4161">
        <f>B4161-C4161</f>
        <v>-1047380</v>
      </c>
    </row>
    <row r="4162" spans="1:4" x14ac:dyDescent="0.25">
      <c r="A4162" t="s">
        <v>9617</v>
      </c>
      <c r="C4162">
        <v>120000000</v>
      </c>
      <c r="D4162">
        <f>B4162-C4162</f>
        <v>-120000000</v>
      </c>
    </row>
    <row r="4163" spans="1:4" x14ac:dyDescent="0.25">
      <c r="A4163" t="s">
        <v>9618</v>
      </c>
      <c r="B4163">
        <v>9054736</v>
      </c>
      <c r="C4163">
        <v>2700000</v>
      </c>
      <c r="D4163">
        <f>B4163-C4163</f>
        <v>6354736</v>
      </c>
    </row>
    <row r="4164" spans="1:4" x14ac:dyDescent="0.25">
      <c r="A4164" t="s">
        <v>9619</v>
      </c>
      <c r="C4164">
        <v>2700000</v>
      </c>
      <c r="D4164">
        <f>B4164-C4164</f>
        <v>-2700000</v>
      </c>
    </row>
    <row r="4165" spans="1:4" x14ac:dyDescent="0.25">
      <c r="A4165" t="s">
        <v>9620</v>
      </c>
      <c r="C4165">
        <v>3000000</v>
      </c>
      <c r="D4165">
        <f>B4165-C4165</f>
        <v>-3000000</v>
      </c>
    </row>
    <row r="4166" spans="1:4" x14ac:dyDescent="0.25">
      <c r="A4166" t="s">
        <v>9621</v>
      </c>
      <c r="D4166">
        <f>B4166-C4166</f>
        <v>0</v>
      </c>
    </row>
    <row r="4167" spans="1:4" x14ac:dyDescent="0.25">
      <c r="A4167" t="s">
        <v>9622</v>
      </c>
      <c r="C4167">
        <v>2686585</v>
      </c>
      <c r="D4167">
        <f>B4167-C4167</f>
        <v>-2686585</v>
      </c>
    </row>
    <row r="4168" spans="1:4" x14ac:dyDescent="0.25">
      <c r="A4168" t="s">
        <v>9623</v>
      </c>
      <c r="C4168">
        <v>2650000</v>
      </c>
      <c r="D4168">
        <f>B4168-C4168</f>
        <v>-2650000</v>
      </c>
    </row>
    <row r="4169" spans="1:4" x14ac:dyDescent="0.25">
      <c r="A4169" t="s">
        <v>9624</v>
      </c>
      <c r="C4169">
        <v>2627000</v>
      </c>
      <c r="D4169">
        <f>B4169-C4169</f>
        <v>-2627000</v>
      </c>
    </row>
    <row r="4170" spans="1:4" x14ac:dyDescent="0.25">
      <c r="A4170" t="s">
        <v>9625</v>
      </c>
      <c r="B4170">
        <v>119500000</v>
      </c>
      <c r="C4170">
        <v>2600000</v>
      </c>
      <c r="D4170">
        <f>B4170-C4170</f>
        <v>116900000</v>
      </c>
    </row>
    <row r="4171" spans="1:4" x14ac:dyDescent="0.25">
      <c r="A4171" t="s">
        <v>9626</v>
      </c>
      <c r="B4171">
        <v>32600000</v>
      </c>
      <c r="C4171">
        <v>1800000</v>
      </c>
      <c r="D4171">
        <f>B4171-C4171</f>
        <v>30800000</v>
      </c>
    </row>
    <row r="4172" spans="1:4" x14ac:dyDescent="0.25">
      <c r="A4172" t="s">
        <v>9627</v>
      </c>
      <c r="B4172">
        <v>3826455</v>
      </c>
      <c r="D4172">
        <f>B4172-C4172</f>
        <v>3826455</v>
      </c>
    </row>
    <row r="4173" spans="1:4" x14ac:dyDescent="0.25">
      <c r="A4173" t="s">
        <v>9628</v>
      </c>
      <c r="B4173">
        <v>3130592</v>
      </c>
      <c r="C4173">
        <v>2600000</v>
      </c>
      <c r="D4173">
        <f>B4173-C4173</f>
        <v>530592</v>
      </c>
    </row>
    <row r="4174" spans="1:4" x14ac:dyDescent="0.25">
      <c r="A4174" t="s">
        <v>9629</v>
      </c>
      <c r="B4174">
        <v>475000</v>
      </c>
      <c r="C4174">
        <v>2800000</v>
      </c>
      <c r="D4174">
        <f>B4174-C4174</f>
        <v>-2325000</v>
      </c>
    </row>
    <row r="4175" spans="1:4" x14ac:dyDescent="0.25">
      <c r="A4175" t="s">
        <v>7046</v>
      </c>
      <c r="B4175">
        <v>10654581</v>
      </c>
      <c r="C4175">
        <v>34000000</v>
      </c>
      <c r="D4175">
        <f>B4175-C4175</f>
        <v>-23345419</v>
      </c>
    </row>
    <row r="4176" spans="1:4" x14ac:dyDescent="0.25">
      <c r="A4176" t="s">
        <v>9630</v>
      </c>
      <c r="B4176">
        <v>2276368</v>
      </c>
      <c r="D4176">
        <f>B4176-C4176</f>
        <v>2276368</v>
      </c>
    </row>
    <row r="4177" spans="1:4" x14ac:dyDescent="0.25">
      <c r="A4177" t="s">
        <v>9631</v>
      </c>
      <c r="B4177">
        <v>38108</v>
      </c>
      <c r="C4177">
        <v>2600000</v>
      </c>
      <c r="D4177">
        <f>B4177-C4177</f>
        <v>-2561892</v>
      </c>
    </row>
    <row r="4178" spans="1:4" x14ac:dyDescent="0.25">
      <c r="A4178" t="s">
        <v>9632</v>
      </c>
      <c r="C4178">
        <v>15000000</v>
      </c>
      <c r="D4178">
        <f>B4178-C4178</f>
        <v>-15000000</v>
      </c>
    </row>
    <row r="4179" spans="1:4" x14ac:dyDescent="0.25">
      <c r="A4179" t="s">
        <v>9633</v>
      </c>
      <c r="C4179">
        <v>2600000</v>
      </c>
      <c r="D4179">
        <f>B4179-C4179</f>
        <v>-2600000</v>
      </c>
    </row>
    <row r="4180" spans="1:4" x14ac:dyDescent="0.25">
      <c r="A4180" t="s">
        <v>9634</v>
      </c>
      <c r="C4180">
        <v>2540800</v>
      </c>
      <c r="D4180">
        <f>B4180-C4180</f>
        <v>-2540800</v>
      </c>
    </row>
    <row r="4181" spans="1:4" x14ac:dyDescent="0.25">
      <c r="A4181" t="s">
        <v>9635</v>
      </c>
      <c r="C4181">
        <v>2500000</v>
      </c>
      <c r="D4181">
        <f>B4181-C4181</f>
        <v>-2500000</v>
      </c>
    </row>
    <row r="4182" spans="1:4" x14ac:dyDescent="0.25">
      <c r="A4182" t="s">
        <v>9636</v>
      </c>
      <c r="B4182">
        <v>40041683</v>
      </c>
      <c r="C4182">
        <v>2500000</v>
      </c>
      <c r="D4182">
        <f>B4182-C4182</f>
        <v>37541683</v>
      </c>
    </row>
    <row r="4183" spans="1:4" x14ac:dyDescent="0.25">
      <c r="A4183" t="s">
        <v>9637</v>
      </c>
      <c r="B4183">
        <v>33349949</v>
      </c>
      <c r="C4183">
        <v>2500000</v>
      </c>
      <c r="D4183">
        <f>B4183-C4183</f>
        <v>30849949</v>
      </c>
    </row>
    <row r="4184" spans="1:4" x14ac:dyDescent="0.25">
      <c r="A4184" t="s">
        <v>8148</v>
      </c>
      <c r="B4184">
        <v>33386128</v>
      </c>
      <c r="C4184">
        <v>15000000</v>
      </c>
      <c r="D4184">
        <f>B4184-C4184</f>
        <v>18386128</v>
      </c>
    </row>
    <row r="4185" spans="1:4" x14ac:dyDescent="0.25">
      <c r="A4185" t="s">
        <v>9638</v>
      </c>
      <c r="B4185">
        <v>25809813</v>
      </c>
      <c r="C4185">
        <v>26000000</v>
      </c>
      <c r="D4185">
        <f>B4185-C4185</f>
        <v>-190187</v>
      </c>
    </row>
    <row r="4186" spans="1:4" x14ac:dyDescent="0.25">
      <c r="A4186" t="s">
        <v>9639</v>
      </c>
      <c r="B4186">
        <v>14400000</v>
      </c>
      <c r="C4186">
        <v>2500000</v>
      </c>
      <c r="D4186">
        <f>B4186-C4186</f>
        <v>11900000</v>
      </c>
    </row>
    <row r="4187" spans="1:4" x14ac:dyDescent="0.25">
      <c r="A4187" t="s">
        <v>9640</v>
      </c>
      <c r="C4187">
        <v>2500000</v>
      </c>
      <c r="D4187">
        <f>B4187-C4187</f>
        <v>-2500000</v>
      </c>
    </row>
    <row r="4188" spans="1:4" x14ac:dyDescent="0.25">
      <c r="A4188" t="s">
        <v>9641</v>
      </c>
      <c r="C4188">
        <v>2500000</v>
      </c>
      <c r="D4188">
        <f>B4188-C4188</f>
        <v>-2500000</v>
      </c>
    </row>
    <row r="4189" spans="1:4" x14ac:dyDescent="0.25">
      <c r="A4189" t="s">
        <v>9642</v>
      </c>
      <c r="B4189">
        <v>32230907</v>
      </c>
      <c r="C4189">
        <v>2500000</v>
      </c>
      <c r="D4189">
        <f>B4189-C4189</f>
        <v>29730907</v>
      </c>
    </row>
    <row r="4190" spans="1:4" x14ac:dyDescent="0.25">
      <c r="A4190" t="s">
        <v>9643</v>
      </c>
      <c r="B4190">
        <v>6401336</v>
      </c>
      <c r="C4190">
        <v>2500000</v>
      </c>
      <c r="D4190">
        <f>B4190-C4190</f>
        <v>3901336</v>
      </c>
    </row>
    <row r="4191" spans="1:4" x14ac:dyDescent="0.25">
      <c r="A4191" t="s">
        <v>9644</v>
      </c>
      <c r="B4191">
        <v>26781723</v>
      </c>
      <c r="C4191">
        <v>2500000</v>
      </c>
      <c r="D4191">
        <f>B4191-C4191</f>
        <v>24281723</v>
      </c>
    </row>
    <row r="4192" spans="1:4" x14ac:dyDescent="0.25">
      <c r="A4192" t="s">
        <v>9645</v>
      </c>
      <c r="B4192">
        <v>5400000</v>
      </c>
      <c r="C4192">
        <v>2500000</v>
      </c>
      <c r="D4192">
        <f>B4192-C4192</f>
        <v>2900000</v>
      </c>
    </row>
    <row r="4193" spans="1:4" x14ac:dyDescent="0.25">
      <c r="A4193" t="s">
        <v>9646</v>
      </c>
      <c r="C4193">
        <v>3200000</v>
      </c>
      <c r="D4193">
        <f>B4193-C4193</f>
        <v>-3200000</v>
      </c>
    </row>
    <row r="4194" spans="1:4" x14ac:dyDescent="0.25">
      <c r="A4194" t="s">
        <v>9647</v>
      </c>
      <c r="B4194">
        <v>1282084</v>
      </c>
      <c r="C4194">
        <v>2500000</v>
      </c>
      <c r="D4194">
        <f>B4194-C4194</f>
        <v>-1217916</v>
      </c>
    </row>
    <row r="4195" spans="1:4" x14ac:dyDescent="0.25">
      <c r="A4195" t="s">
        <v>9648</v>
      </c>
      <c r="B4195">
        <v>1186323</v>
      </c>
      <c r="D4195">
        <f>B4195-C4195</f>
        <v>1186323</v>
      </c>
    </row>
    <row r="4196" spans="1:4" x14ac:dyDescent="0.25">
      <c r="A4196" t="s">
        <v>9649</v>
      </c>
      <c r="B4196">
        <v>1094998</v>
      </c>
      <c r="D4196">
        <f>B4196-C4196</f>
        <v>1094998</v>
      </c>
    </row>
    <row r="4197" spans="1:4" x14ac:dyDescent="0.25">
      <c r="A4197" t="s">
        <v>9650</v>
      </c>
      <c r="B4197">
        <v>3325638</v>
      </c>
      <c r="C4197">
        <v>2500000</v>
      </c>
      <c r="D4197">
        <f>B4197-C4197</f>
        <v>825638</v>
      </c>
    </row>
    <row r="4198" spans="1:4" x14ac:dyDescent="0.25">
      <c r="A4198" t="s">
        <v>9651</v>
      </c>
      <c r="B4198">
        <v>395592</v>
      </c>
      <c r="C4198">
        <v>2000000</v>
      </c>
      <c r="D4198">
        <f>B4198-C4198</f>
        <v>-1604408</v>
      </c>
    </row>
    <row r="4199" spans="1:4" x14ac:dyDescent="0.25">
      <c r="A4199" t="s">
        <v>9652</v>
      </c>
      <c r="B4199">
        <v>6851969</v>
      </c>
      <c r="C4199">
        <v>2500000</v>
      </c>
      <c r="D4199">
        <f>B4199-C4199</f>
        <v>4351969</v>
      </c>
    </row>
    <row r="4200" spans="1:4" x14ac:dyDescent="0.25">
      <c r="A4200" t="s">
        <v>9653</v>
      </c>
      <c r="B4200">
        <v>333658</v>
      </c>
      <c r="C4200">
        <v>34000</v>
      </c>
      <c r="D4200">
        <f>B4200-C4200</f>
        <v>299658</v>
      </c>
    </row>
    <row r="4201" spans="1:4" x14ac:dyDescent="0.25">
      <c r="A4201" t="s">
        <v>9654</v>
      </c>
      <c r="B4201">
        <v>12995673</v>
      </c>
      <c r="C4201">
        <v>2500000</v>
      </c>
      <c r="D4201">
        <f>B4201-C4201</f>
        <v>10495673</v>
      </c>
    </row>
    <row r="4202" spans="1:4" x14ac:dyDescent="0.25">
      <c r="A4202" t="s">
        <v>9655</v>
      </c>
      <c r="B4202">
        <v>173783</v>
      </c>
      <c r="C4202">
        <v>2500000</v>
      </c>
      <c r="D4202">
        <f>B4202-C4202</f>
        <v>-2326217</v>
      </c>
    </row>
    <row r="4203" spans="1:4" x14ac:dyDescent="0.25">
      <c r="A4203" t="s">
        <v>9656</v>
      </c>
      <c r="B4203">
        <v>118666</v>
      </c>
      <c r="C4203">
        <v>2500000</v>
      </c>
      <c r="D4203">
        <f>B4203-C4203</f>
        <v>-2381334</v>
      </c>
    </row>
    <row r="4204" spans="1:4" x14ac:dyDescent="0.25">
      <c r="A4204" t="s">
        <v>7121</v>
      </c>
      <c r="B4204">
        <v>114324072</v>
      </c>
      <c r="C4204">
        <v>20000000</v>
      </c>
      <c r="D4204">
        <f>B4204-C4204</f>
        <v>94324072</v>
      </c>
    </row>
    <row r="4205" spans="1:4" x14ac:dyDescent="0.25">
      <c r="A4205" t="s">
        <v>9657</v>
      </c>
      <c r="B4205">
        <v>71904</v>
      </c>
      <c r="C4205">
        <v>2500000</v>
      </c>
      <c r="D4205">
        <f>B4205-C4205</f>
        <v>-2428096</v>
      </c>
    </row>
    <row r="4206" spans="1:4" x14ac:dyDescent="0.25">
      <c r="A4206" t="s">
        <v>9658</v>
      </c>
      <c r="B4206">
        <v>99851</v>
      </c>
      <c r="C4206">
        <v>2500000</v>
      </c>
      <c r="D4206">
        <f>B4206-C4206</f>
        <v>-2400149</v>
      </c>
    </row>
    <row r="4207" spans="1:4" x14ac:dyDescent="0.25">
      <c r="A4207" t="s">
        <v>9659</v>
      </c>
      <c r="B4207">
        <v>115504</v>
      </c>
      <c r="C4207">
        <v>14000000</v>
      </c>
      <c r="D4207">
        <f>B4207-C4207</f>
        <v>-13884496</v>
      </c>
    </row>
    <row r="4208" spans="1:4" x14ac:dyDescent="0.25">
      <c r="A4208" t="s">
        <v>9660</v>
      </c>
      <c r="B4208">
        <v>5725</v>
      </c>
      <c r="C4208">
        <v>8400000</v>
      </c>
      <c r="D4208">
        <f>B4208-C4208</f>
        <v>-8394275</v>
      </c>
    </row>
    <row r="4209" spans="1:4" x14ac:dyDescent="0.25">
      <c r="A4209" t="s">
        <v>9661</v>
      </c>
      <c r="B4209">
        <v>75727</v>
      </c>
      <c r="C4209">
        <v>2500000</v>
      </c>
      <c r="D4209">
        <f>B4209-C4209</f>
        <v>-2424273</v>
      </c>
    </row>
    <row r="4210" spans="1:4" x14ac:dyDescent="0.25">
      <c r="A4210" t="s">
        <v>9662</v>
      </c>
      <c r="B4210">
        <v>322157</v>
      </c>
      <c r="C4210">
        <v>2500000</v>
      </c>
      <c r="D4210">
        <f>B4210-C4210</f>
        <v>-2177843</v>
      </c>
    </row>
    <row r="4211" spans="1:4" x14ac:dyDescent="0.25">
      <c r="A4211" t="s">
        <v>9663</v>
      </c>
      <c r="C4211">
        <v>2500000</v>
      </c>
      <c r="D4211">
        <f>B4211-C4211</f>
        <v>-2500000</v>
      </c>
    </row>
    <row r="4212" spans="1:4" x14ac:dyDescent="0.25">
      <c r="A4212" t="s">
        <v>9664</v>
      </c>
      <c r="C4212">
        <v>2500000</v>
      </c>
      <c r="D4212">
        <f>B4212-C4212</f>
        <v>-2500000</v>
      </c>
    </row>
    <row r="4213" spans="1:4" x14ac:dyDescent="0.25">
      <c r="A4213" t="s">
        <v>9665</v>
      </c>
      <c r="C4213">
        <v>3500000</v>
      </c>
      <c r="D4213">
        <f>B4213-C4213</f>
        <v>-3500000</v>
      </c>
    </row>
    <row r="4214" spans="1:4" x14ac:dyDescent="0.25">
      <c r="A4214" t="s">
        <v>9666</v>
      </c>
      <c r="B4214">
        <v>5731103</v>
      </c>
      <c r="C4214">
        <v>2400000</v>
      </c>
      <c r="D4214">
        <f>B4214-C4214</f>
        <v>3331103</v>
      </c>
    </row>
    <row r="4215" spans="1:4" x14ac:dyDescent="0.25">
      <c r="A4215" t="s">
        <v>9667</v>
      </c>
      <c r="B4215">
        <v>978908</v>
      </c>
      <c r="C4215">
        <v>2400000</v>
      </c>
      <c r="D4215">
        <f>B4215-C4215</f>
        <v>-1421092</v>
      </c>
    </row>
    <row r="4216" spans="1:4" x14ac:dyDescent="0.25">
      <c r="A4216" t="s">
        <v>9668</v>
      </c>
      <c r="B4216">
        <v>438653</v>
      </c>
      <c r="D4216">
        <f>B4216-C4216</f>
        <v>438653</v>
      </c>
    </row>
    <row r="4217" spans="1:4" x14ac:dyDescent="0.25">
      <c r="A4217" t="s">
        <v>9669</v>
      </c>
      <c r="C4217">
        <v>2500000</v>
      </c>
      <c r="D4217">
        <f>B4217-C4217</f>
        <v>-2500000</v>
      </c>
    </row>
    <row r="4218" spans="1:4" x14ac:dyDescent="0.25">
      <c r="A4218" t="s">
        <v>9670</v>
      </c>
      <c r="B4218">
        <v>327919</v>
      </c>
      <c r="C4218">
        <v>1500000</v>
      </c>
      <c r="D4218">
        <f>B4218-C4218</f>
        <v>-1172081</v>
      </c>
    </row>
    <row r="4219" spans="1:4" x14ac:dyDescent="0.25">
      <c r="A4219" t="s">
        <v>9671</v>
      </c>
      <c r="C4219">
        <v>2500000</v>
      </c>
      <c r="D4219">
        <f>B4219-C4219</f>
        <v>-2500000</v>
      </c>
    </row>
    <row r="4220" spans="1:4" x14ac:dyDescent="0.25">
      <c r="A4220" t="s">
        <v>9672</v>
      </c>
      <c r="C4220">
        <v>2361000</v>
      </c>
      <c r="D4220">
        <f>B4220-C4220</f>
        <v>-2361000</v>
      </c>
    </row>
    <row r="4221" spans="1:4" x14ac:dyDescent="0.25">
      <c r="A4221" t="s">
        <v>9673</v>
      </c>
      <c r="B4221">
        <v>178739</v>
      </c>
      <c r="C4221">
        <v>2450000</v>
      </c>
      <c r="D4221">
        <f>B4221-C4221</f>
        <v>-2271261</v>
      </c>
    </row>
    <row r="4222" spans="1:4" x14ac:dyDescent="0.25">
      <c r="A4222" t="s">
        <v>9674</v>
      </c>
      <c r="B4222">
        <v>565592</v>
      </c>
      <c r="D4222">
        <f>B4222-C4222</f>
        <v>565592</v>
      </c>
    </row>
    <row r="4223" spans="1:4" x14ac:dyDescent="0.25">
      <c r="A4223" t="s">
        <v>9675</v>
      </c>
      <c r="C4223">
        <v>2295429</v>
      </c>
      <c r="D4223">
        <f>B4223-C4223</f>
        <v>-2295429</v>
      </c>
    </row>
    <row r="4224" spans="1:4" x14ac:dyDescent="0.25">
      <c r="A4224" t="s">
        <v>9676</v>
      </c>
      <c r="B4224">
        <v>27012</v>
      </c>
      <c r="D4224">
        <f>B4224-C4224</f>
        <v>27012</v>
      </c>
    </row>
    <row r="4225" spans="1:4" x14ac:dyDescent="0.25">
      <c r="A4225" t="s">
        <v>9677</v>
      </c>
      <c r="D4225">
        <f>B4225-C4225</f>
        <v>0</v>
      </c>
    </row>
    <row r="4226" spans="1:4" x14ac:dyDescent="0.25">
      <c r="A4226" t="s">
        <v>9678</v>
      </c>
      <c r="C4226">
        <v>2300000</v>
      </c>
      <c r="D4226">
        <f>B4226-C4226</f>
        <v>-2300000</v>
      </c>
    </row>
    <row r="4227" spans="1:4" x14ac:dyDescent="0.25">
      <c r="A4227" t="s">
        <v>9679</v>
      </c>
      <c r="B4227">
        <v>76400000</v>
      </c>
      <c r="C4227">
        <v>2280000</v>
      </c>
      <c r="D4227">
        <f>B4227-C4227</f>
        <v>74120000</v>
      </c>
    </row>
    <row r="4228" spans="1:4" x14ac:dyDescent="0.25">
      <c r="A4228" t="s">
        <v>7696</v>
      </c>
      <c r="C4228">
        <v>1800000</v>
      </c>
      <c r="D4228">
        <f>B4228-C4228</f>
        <v>-1800000</v>
      </c>
    </row>
    <row r="4229" spans="1:4" x14ac:dyDescent="0.25">
      <c r="A4229" t="s">
        <v>9680</v>
      </c>
      <c r="C4229">
        <v>2500000</v>
      </c>
      <c r="D4229">
        <f>B4229-C4229</f>
        <v>-2500000</v>
      </c>
    </row>
    <row r="4230" spans="1:4" x14ac:dyDescent="0.25">
      <c r="A4230" t="s">
        <v>9681</v>
      </c>
      <c r="B4230">
        <v>36200000</v>
      </c>
      <c r="C4230">
        <v>4000000</v>
      </c>
      <c r="D4230">
        <f>B4230-C4230</f>
        <v>32200000</v>
      </c>
    </row>
    <row r="4231" spans="1:4" x14ac:dyDescent="0.25">
      <c r="A4231" t="s">
        <v>9682</v>
      </c>
      <c r="B4231">
        <v>21300000</v>
      </c>
      <c r="C4231">
        <v>2200000</v>
      </c>
      <c r="D4231">
        <f>B4231-C4231</f>
        <v>19100000</v>
      </c>
    </row>
    <row r="4232" spans="1:4" x14ac:dyDescent="0.25">
      <c r="A4232" t="s">
        <v>9683</v>
      </c>
      <c r="B4232">
        <v>379643</v>
      </c>
      <c r="C4232">
        <v>2200000</v>
      </c>
      <c r="D4232">
        <f>B4232-C4232</f>
        <v>-1820357</v>
      </c>
    </row>
    <row r="4233" spans="1:4" x14ac:dyDescent="0.25">
      <c r="A4233" t="s">
        <v>9684</v>
      </c>
      <c r="B4233">
        <v>12985267</v>
      </c>
      <c r="C4233">
        <v>2300000</v>
      </c>
      <c r="D4233">
        <f>B4233-C4233</f>
        <v>10685267</v>
      </c>
    </row>
    <row r="4234" spans="1:4" x14ac:dyDescent="0.25">
      <c r="A4234" t="s">
        <v>9685</v>
      </c>
      <c r="C4234">
        <v>2200000</v>
      </c>
      <c r="D4234">
        <f>B4234-C4234</f>
        <v>-2200000</v>
      </c>
    </row>
    <row r="4235" spans="1:4" x14ac:dyDescent="0.25">
      <c r="A4235" t="s">
        <v>9686</v>
      </c>
      <c r="C4235">
        <v>2160000</v>
      </c>
      <c r="D4235">
        <f>B4235-C4235</f>
        <v>-2160000</v>
      </c>
    </row>
    <row r="4236" spans="1:4" x14ac:dyDescent="0.25">
      <c r="A4236" t="s">
        <v>9687</v>
      </c>
      <c r="D4236">
        <f>B4236-C4236</f>
        <v>0</v>
      </c>
    </row>
    <row r="4237" spans="1:4" x14ac:dyDescent="0.25">
      <c r="A4237" t="s">
        <v>9688</v>
      </c>
      <c r="C4237">
        <v>1200000</v>
      </c>
      <c r="D4237">
        <f>B4237-C4237</f>
        <v>-1200000</v>
      </c>
    </row>
    <row r="4238" spans="1:4" x14ac:dyDescent="0.25">
      <c r="A4238" t="s">
        <v>9689</v>
      </c>
      <c r="C4238">
        <v>2400000</v>
      </c>
      <c r="D4238">
        <f>B4238-C4238</f>
        <v>-2400000</v>
      </c>
    </row>
    <row r="4239" spans="1:4" x14ac:dyDescent="0.25">
      <c r="A4239" t="s">
        <v>9690</v>
      </c>
      <c r="C4239">
        <v>2500000</v>
      </c>
      <c r="D4239">
        <f>B4239-C4239</f>
        <v>-2500000</v>
      </c>
    </row>
    <row r="4240" spans="1:4" x14ac:dyDescent="0.25">
      <c r="A4240" t="s">
        <v>9691</v>
      </c>
      <c r="B4240">
        <v>23650000</v>
      </c>
      <c r="C4240">
        <v>2100000</v>
      </c>
      <c r="D4240">
        <f>B4240-C4240</f>
        <v>21550000</v>
      </c>
    </row>
    <row r="4241" spans="1:4" x14ac:dyDescent="0.25">
      <c r="A4241" t="s">
        <v>9692</v>
      </c>
      <c r="B4241">
        <v>510092</v>
      </c>
      <c r="D4241">
        <f>B4241-C4241</f>
        <v>510092</v>
      </c>
    </row>
    <row r="4242" spans="1:4" x14ac:dyDescent="0.25">
      <c r="A4242" t="s">
        <v>9693</v>
      </c>
      <c r="B4242">
        <v>313436</v>
      </c>
      <c r="C4242">
        <v>15500000</v>
      </c>
      <c r="D4242">
        <f>B4242-C4242</f>
        <v>-15186564</v>
      </c>
    </row>
    <row r="4243" spans="1:4" x14ac:dyDescent="0.25">
      <c r="A4243" t="s">
        <v>9694</v>
      </c>
      <c r="B4243">
        <v>3330</v>
      </c>
      <c r="C4243">
        <v>2100000</v>
      </c>
      <c r="D4243">
        <f>B4243-C4243</f>
        <v>-2096670</v>
      </c>
    </row>
    <row r="4244" spans="1:4" x14ac:dyDescent="0.25">
      <c r="A4244" t="s">
        <v>9695</v>
      </c>
      <c r="C4244">
        <v>1500000</v>
      </c>
      <c r="D4244">
        <f>B4244-C4244</f>
        <v>-1500000</v>
      </c>
    </row>
    <row r="4245" spans="1:4" x14ac:dyDescent="0.25">
      <c r="A4245" t="s">
        <v>9696</v>
      </c>
      <c r="C4245">
        <v>2100000</v>
      </c>
      <c r="D4245">
        <f>B4245-C4245</f>
        <v>-2100000</v>
      </c>
    </row>
    <row r="4246" spans="1:4" x14ac:dyDescent="0.25">
      <c r="A4246" t="s">
        <v>9697</v>
      </c>
      <c r="C4246">
        <v>2100000</v>
      </c>
      <c r="D4246">
        <f>B4246-C4246</f>
        <v>-2100000</v>
      </c>
    </row>
    <row r="4247" spans="1:4" x14ac:dyDescent="0.25">
      <c r="A4247" t="s">
        <v>9698</v>
      </c>
      <c r="D4247">
        <f>B4247-C4247</f>
        <v>0</v>
      </c>
    </row>
    <row r="4248" spans="1:4" x14ac:dyDescent="0.25">
      <c r="A4248" t="s">
        <v>9699</v>
      </c>
      <c r="C4248">
        <v>2100000</v>
      </c>
      <c r="D4248">
        <f>B4248-C4248</f>
        <v>-2100000</v>
      </c>
    </row>
    <row r="4249" spans="1:4" x14ac:dyDescent="0.25">
      <c r="A4249" t="s">
        <v>9700</v>
      </c>
      <c r="B4249">
        <v>24800000</v>
      </c>
      <c r="C4249">
        <v>2000000</v>
      </c>
      <c r="D4249">
        <f>B4249-C4249</f>
        <v>22800000</v>
      </c>
    </row>
    <row r="4250" spans="1:4" x14ac:dyDescent="0.25">
      <c r="A4250" t="s">
        <v>9701</v>
      </c>
      <c r="B4250">
        <v>792966</v>
      </c>
      <c r="C4250">
        <v>2300000</v>
      </c>
      <c r="D4250">
        <f>B4250-C4250</f>
        <v>-1507034</v>
      </c>
    </row>
    <row r="4251" spans="1:4" x14ac:dyDescent="0.25">
      <c r="A4251" t="s">
        <v>9702</v>
      </c>
      <c r="D4251">
        <f>B4251-C4251</f>
        <v>0</v>
      </c>
    </row>
    <row r="4252" spans="1:4" x14ac:dyDescent="0.25">
      <c r="A4252" t="s">
        <v>9703</v>
      </c>
      <c r="C4252">
        <v>2000000</v>
      </c>
      <c r="D4252">
        <f>B4252-C4252</f>
        <v>-2000000</v>
      </c>
    </row>
    <row r="4253" spans="1:4" x14ac:dyDescent="0.25">
      <c r="A4253" t="s">
        <v>9704</v>
      </c>
      <c r="B4253">
        <v>14673301</v>
      </c>
      <c r="C4253">
        <v>2000000</v>
      </c>
      <c r="D4253">
        <f>B4253-C4253</f>
        <v>12673301</v>
      </c>
    </row>
    <row r="4254" spans="1:4" x14ac:dyDescent="0.25">
      <c r="A4254" t="s">
        <v>9705</v>
      </c>
      <c r="C4254">
        <v>2000000</v>
      </c>
      <c r="D4254">
        <f>B4254-C4254</f>
        <v>-2000000</v>
      </c>
    </row>
    <row r="4255" spans="1:4" x14ac:dyDescent="0.25">
      <c r="A4255" t="s">
        <v>9706</v>
      </c>
      <c r="C4255">
        <v>2000000</v>
      </c>
      <c r="D4255">
        <f>B4255-C4255</f>
        <v>-2000000</v>
      </c>
    </row>
    <row r="4256" spans="1:4" x14ac:dyDescent="0.25">
      <c r="A4256" t="s">
        <v>9707</v>
      </c>
      <c r="B4256">
        <v>9003011</v>
      </c>
      <c r="C4256">
        <v>2000000</v>
      </c>
      <c r="D4256">
        <f>B4256-C4256</f>
        <v>7003011</v>
      </c>
    </row>
    <row r="4257" spans="1:4" x14ac:dyDescent="0.25">
      <c r="A4257" t="s">
        <v>9708</v>
      </c>
      <c r="B4257">
        <v>11546543</v>
      </c>
      <c r="C4257">
        <v>2000000</v>
      </c>
      <c r="D4257">
        <f>B4257-C4257</f>
        <v>9546543</v>
      </c>
    </row>
    <row r="4258" spans="1:4" x14ac:dyDescent="0.25">
      <c r="A4258" t="s">
        <v>6423</v>
      </c>
      <c r="C4258">
        <v>2000000</v>
      </c>
      <c r="D4258">
        <f>B4258-C4258</f>
        <v>-2000000</v>
      </c>
    </row>
    <row r="4259" spans="1:4" x14ac:dyDescent="0.25">
      <c r="A4259" t="s">
        <v>9709</v>
      </c>
      <c r="B4259">
        <v>11533945</v>
      </c>
      <c r="C4259">
        <v>2000000</v>
      </c>
      <c r="D4259">
        <f>B4259-C4259</f>
        <v>9533945</v>
      </c>
    </row>
    <row r="4260" spans="1:4" x14ac:dyDescent="0.25">
      <c r="A4260" t="s">
        <v>9710</v>
      </c>
      <c r="B4260">
        <v>12555230</v>
      </c>
      <c r="C4260">
        <v>2000000</v>
      </c>
      <c r="D4260">
        <f>B4260-C4260</f>
        <v>10555230</v>
      </c>
    </row>
    <row r="4261" spans="1:4" x14ac:dyDescent="0.25">
      <c r="A4261" t="s">
        <v>9711</v>
      </c>
      <c r="B4261">
        <v>11284657</v>
      </c>
      <c r="C4261">
        <v>2000000</v>
      </c>
      <c r="D4261">
        <f>B4261-C4261</f>
        <v>9284657</v>
      </c>
    </row>
    <row r="4262" spans="1:4" x14ac:dyDescent="0.25">
      <c r="A4262" t="s">
        <v>9712</v>
      </c>
      <c r="B4262">
        <v>34522221</v>
      </c>
      <c r="C4262">
        <v>2000000</v>
      </c>
      <c r="D4262">
        <f>B4262-C4262</f>
        <v>32522221</v>
      </c>
    </row>
    <row r="4263" spans="1:4" x14ac:dyDescent="0.25">
      <c r="A4263" t="s">
        <v>9713</v>
      </c>
      <c r="C4263">
        <v>2000000</v>
      </c>
      <c r="D4263">
        <f>B4263-C4263</f>
        <v>-2000000</v>
      </c>
    </row>
    <row r="4264" spans="1:4" x14ac:dyDescent="0.25">
      <c r="A4264" t="s">
        <v>9714</v>
      </c>
      <c r="C4264">
        <v>1614000</v>
      </c>
      <c r="D4264">
        <f>B4264-C4264</f>
        <v>-1614000</v>
      </c>
    </row>
    <row r="4265" spans="1:4" x14ac:dyDescent="0.25">
      <c r="A4265" t="s">
        <v>9715</v>
      </c>
      <c r="B4265">
        <v>7002255</v>
      </c>
      <c r="C4265">
        <v>9500000</v>
      </c>
      <c r="D4265">
        <f>B4265-C4265</f>
        <v>-2497745</v>
      </c>
    </row>
    <row r="4266" spans="1:4" x14ac:dyDescent="0.25">
      <c r="A4266" t="s">
        <v>9716</v>
      </c>
      <c r="B4266">
        <v>6719300</v>
      </c>
      <c r="C4266">
        <v>2000000</v>
      </c>
      <c r="D4266">
        <f>B4266-C4266</f>
        <v>4719300</v>
      </c>
    </row>
    <row r="4267" spans="1:4" x14ac:dyDescent="0.25">
      <c r="A4267" t="s">
        <v>9717</v>
      </c>
      <c r="B4267">
        <v>6003587</v>
      </c>
      <c r="D4267">
        <f>B4267-C4267</f>
        <v>6003587</v>
      </c>
    </row>
    <row r="4268" spans="1:4" x14ac:dyDescent="0.25">
      <c r="A4268" t="s">
        <v>9718</v>
      </c>
      <c r="B4268">
        <v>5792822</v>
      </c>
      <c r="C4268">
        <v>2700000</v>
      </c>
      <c r="D4268">
        <f>B4268-C4268</f>
        <v>3092822</v>
      </c>
    </row>
    <row r="4269" spans="1:4" x14ac:dyDescent="0.25">
      <c r="A4269" t="s">
        <v>9719</v>
      </c>
      <c r="B4269">
        <v>5383834</v>
      </c>
      <c r="C4269">
        <v>2000000</v>
      </c>
      <c r="D4269">
        <f>B4269-C4269</f>
        <v>3383834</v>
      </c>
    </row>
    <row r="4270" spans="1:4" x14ac:dyDescent="0.25">
      <c r="A4270" t="s">
        <v>9720</v>
      </c>
      <c r="B4270">
        <v>4599680</v>
      </c>
      <c r="C4270">
        <v>1500000</v>
      </c>
      <c r="D4270">
        <f>B4270-C4270</f>
        <v>3099680</v>
      </c>
    </row>
    <row r="4271" spans="1:4" x14ac:dyDescent="0.25">
      <c r="A4271" t="s">
        <v>9721</v>
      </c>
      <c r="C4271">
        <v>2000000</v>
      </c>
      <c r="D4271">
        <f>B4271-C4271</f>
        <v>-2000000</v>
      </c>
    </row>
    <row r="4272" spans="1:4" x14ac:dyDescent="0.25">
      <c r="A4272" t="s">
        <v>9722</v>
      </c>
      <c r="B4272">
        <v>6531491</v>
      </c>
      <c r="C4272">
        <v>2000000</v>
      </c>
      <c r="D4272">
        <f>B4272-C4272</f>
        <v>4531491</v>
      </c>
    </row>
    <row r="4273" spans="1:4" x14ac:dyDescent="0.25">
      <c r="A4273" t="s">
        <v>9723</v>
      </c>
      <c r="B4273">
        <v>4581222</v>
      </c>
      <c r="D4273">
        <f>B4273-C4273</f>
        <v>4581222</v>
      </c>
    </row>
    <row r="4274" spans="1:4" x14ac:dyDescent="0.25">
      <c r="A4274" t="s">
        <v>9724</v>
      </c>
      <c r="C4274">
        <v>2000000</v>
      </c>
      <c r="D4274">
        <f>B4274-C4274</f>
        <v>-2000000</v>
      </c>
    </row>
    <row r="4275" spans="1:4" x14ac:dyDescent="0.25">
      <c r="A4275" t="s">
        <v>9725</v>
      </c>
      <c r="B4275">
        <v>3885134</v>
      </c>
      <c r="C4275">
        <v>2000000</v>
      </c>
      <c r="D4275">
        <f>B4275-C4275</f>
        <v>1885134</v>
      </c>
    </row>
    <row r="4276" spans="1:4" x14ac:dyDescent="0.25">
      <c r="A4276" t="s">
        <v>9726</v>
      </c>
      <c r="B4276">
        <v>4311834</v>
      </c>
      <c r="D4276">
        <f>B4276-C4276</f>
        <v>4311834</v>
      </c>
    </row>
    <row r="4277" spans="1:4" x14ac:dyDescent="0.25">
      <c r="A4277" t="s">
        <v>9727</v>
      </c>
      <c r="B4277">
        <v>3590010</v>
      </c>
      <c r="C4277">
        <v>2000000</v>
      </c>
      <c r="D4277">
        <f>B4277-C4277</f>
        <v>1590010</v>
      </c>
    </row>
    <row r="4278" spans="1:4" x14ac:dyDescent="0.25">
      <c r="A4278" t="s">
        <v>9728</v>
      </c>
      <c r="B4278">
        <v>3300230</v>
      </c>
      <c r="D4278">
        <f>B4278-C4278</f>
        <v>3300230</v>
      </c>
    </row>
    <row r="4279" spans="1:4" x14ac:dyDescent="0.25">
      <c r="A4279" t="s">
        <v>9729</v>
      </c>
      <c r="B4279">
        <v>3335839</v>
      </c>
      <c r="C4279">
        <v>2000000</v>
      </c>
      <c r="D4279">
        <f>B4279-C4279</f>
        <v>1335839</v>
      </c>
    </row>
    <row r="4280" spans="1:4" x14ac:dyDescent="0.25">
      <c r="A4280" t="s">
        <v>9730</v>
      </c>
      <c r="B4280">
        <v>2557668</v>
      </c>
      <c r="C4280">
        <v>2000000</v>
      </c>
      <c r="D4280">
        <f>B4280-C4280</f>
        <v>557668</v>
      </c>
    </row>
    <row r="4281" spans="1:4" x14ac:dyDescent="0.25">
      <c r="A4281" t="s">
        <v>9731</v>
      </c>
      <c r="B4281">
        <v>2506446</v>
      </c>
      <c r="C4281">
        <v>2000000</v>
      </c>
      <c r="D4281">
        <f>B4281-C4281</f>
        <v>506446</v>
      </c>
    </row>
    <row r="4282" spans="1:4" x14ac:dyDescent="0.25">
      <c r="A4282" t="s">
        <v>9732</v>
      </c>
      <c r="B4282">
        <v>7369373</v>
      </c>
      <c r="C4282">
        <v>2000000</v>
      </c>
      <c r="D4282">
        <f>B4282-C4282</f>
        <v>5369373</v>
      </c>
    </row>
    <row r="4283" spans="1:4" x14ac:dyDescent="0.25">
      <c r="A4283" t="s">
        <v>9733</v>
      </c>
      <c r="D4283">
        <f>B4283-C4283</f>
        <v>0</v>
      </c>
    </row>
    <row r="4284" spans="1:4" x14ac:dyDescent="0.25">
      <c r="A4284" t="s">
        <v>7966</v>
      </c>
      <c r="B4284">
        <v>4414535</v>
      </c>
      <c r="C4284">
        <v>18000000</v>
      </c>
      <c r="D4284">
        <f>B4284-C4284</f>
        <v>-13585465</v>
      </c>
    </row>
    <row r="4285" spans="1:4" x14ac:dyDescent="0.25">
      <c r="A4285" t="s">
        <v>9734</v>
      </c>
      <c r="B4285">
        <v>1984378</v>
      </c>
      <c r="C4285">
        <v>2000000</v>
      </c>
      <c r="D4285">
        <f>B4285-C4285</f>
        <v>-15622</v>
      </c>
    </row>
    <row r="4286" spans="1:4" x14ac:dyDescent="0.25">
      <c r="A4286" t="s">
        <v>9735</v>
      </c>
      <c r="B4286">
        <v>2283276</v>
      </c>
      <c r="C4286">
        <v>1500000</v>
      </c>
      <c r="D4286">
        <f>B4286-C4286</f>
        <v>783276</v>
      </c>
    </row>
    <row r="4287" spans="1:4" x14ac:dyDescent="0.25">
      <c r="A4287" t="s">
        <v>9736</v>
      </c>
      <c r="B4287">
        <v>1098224</v>
      </c>
      <c r="C4287">
        <v>2000000</v>
      </c>
      <c r="D4287">
        <f>B4287-C4287</f>
        <v>-901776</v>
      </c>
    </row>
    <row r="4288" spans="1:4" x14ac:dyDescent="0.25">
      <c r="A4288" t="s">
        <v>9737</v>
      </c>
      <c r="B4288">
        <v>1430185</v>
      </c>
      <c r="C4288">
        <v>2000000</v>
      </c>
      <c r="D4288">
        <f>B4288-C4288</f>
        <v>-569815</v>
      </c>
    </row>
    <row r="4289" spans="1:4" x14ac:dyDescent="0.25">
      <c r="A4289" t="s">
        <v>9738</v>
      </c>
      <c r="B4289">
        <v>1477002</v>
      </c>
      <c r="C4289">
        <v>2000000</v>
      </c>
      <c r="D4289">
        <f>B4289-C4289</f>
        <v>-522998</v>
      </c>
    </row>
    <row r="4290" spans="1:4" x14ac:dyDescent="0.25">
      <c r="A4290" t="s">
        <v>9739</v>
      </c>
      <c r="D4290">
        <f>B4290-C4290</f>
        <v>0</v>
      </c>
    </row>
    <row r="4291" spans="1:4" x14ac:dyDescent="0.25">
      <c r="A4291" t="s">
        <v>9740</v>
      </c>
      <c r="B4291">
        <v>1134049</v>
      </c>
      <c r="C4291">
        <v>2000000</v>
      </c>
      <c r="D4291">
        <f>B4291-C4291</f>
        <v>-865951</v>
      </c>
    </row>
    <row r="4292" spans="1:4" x14ac:dyDescent="0.25">
      <c r="A4292" t="s">
        <v>9741</v>
      </c>
      <c r="B4292">
        <v>977600</v>
      </c>
      <c r="D4292">
        <f>B4292-C4292</f>
        <v>977600</v>
      </c>
    </row>
    <row r="4293" spans="1:4" x14ac:dyDescent="0.25">
      <c r="A4293" t="s">
        <v>9742</v>
      </c>
      <c r="B4293">
        <v>653621</v>
      </c>
      <c r="C4293">
        <v>2000000</v>
      </c>
      <c r="D4293">
        <f>B4293-C4293</f>
        <v>-1346379</v>
      </c>
    </row>
    <row r="4294" spans="1:4" x14ac:dyDescent="0.25">
      <c r="A4294" t="s">
        <v>9743</v>
      </c>
      <c r="B4294">
        <v>110000</v>
      </c>
      <c r="D4294">
        <f>B4294-C4294</f>
        <v>110000</v>
      </c>
    </row>
    <row r="4295" spans="1:4" x14ac:dyDescent="0.25">
      <c r="A4295" t="s">
        <v>9744</v>
      </c>
      <c r="B4295">
        <v>444354</v>
      </c>
      <c r="D4295">
        <f>B4295-C4295</f>
        <v>444354</v>
      </c>
    </row>
    <row r="4296" spans="1:4" x14ac:dyDescent="0.25">
      <c r="A4296" t="s">
        <v>9745</v>
      </c>
      <c r="B4296">
        <v>535249</v>
      </c>
      <c r="C4296">
        <v>3400000</v>
      </c>
      <c r="D4296">
        <f>B4296-C4296</f>
        <v>-2864751</v>
      </c>
    </row>
    <row r="4297" spans="1:4" x14ac:dyDescent="0.25">
      <c r="A4297" t="s">
        <v>9746</v>
      </c>
      <c r="C4297">
        <v>17000000</v>
      </c>
      <c r="D4297">
        <f>B4297-C4297</f>
        <v>-17000000</v>
      </c>
    </row>
    <row r="4298" spans="1:4" x14ac:dyDescent="0.25">
      <c r="A4298" t="s">
        <v>9747</v>
      </c>
      <c r="B4298">
        <v>371081</v>
      </c>
      <c r="C4298">
        <v>6000000</v>
      </c>
      <c r="D4298">
        <f>B4298-C4298</f>
        <v>-5628919</v>
      </c>
    </row>
    <row r="4299" spans="1:4" x14ac:dyDescent="0.25">
      <c r="A4299" t="s">
        <v>9748</v>
      </c>
      <c r="B4299">
        <v>347578</v>
      </c>
      <c r="D4299">
        <f>B4299-C4299</f>
        <v>347578</v>
      </c>
    </row>
    <row r="4300" spans="1:4" x14ac:dyDescent="0.25">
      <c r="A4300" t="s">
        <v>9749</v>
      </c>
      <c r="B4300">
        <v>124494</v>
      </c>
      <c r="C4300">
        <v>2000000</v>
      </c>
      <c r="D4300">
        <f>B4300-C4300</f>
        <v>-1875506</v>
      </c>
    </row>
    <row r="4301" spans="1:4" x14ac:dyDescent="0.25">
      <c r="A4301" t="s">
        <v>9750</v>
      </c>
      <c r="D4301">
        <f>B4301-C4301</f>
        <v>0</v>
      </c>
    </row>
    <row r="4302" spans="1:4" x14ac:dyDescent="0.25">
      <c r="A4302" t="s">
        <v>9751</v>
      </c>
      <c r="B4302">
        <v>120620</v>
      </c>
      <c r="D4302">
        <f>B4302-C4302</f>
        <v>120620</v>
      </c>
    </row>
    <row r="4303" spans="1:4" x14ac:dyDescent="0.25">
      <c r="A4303" t="s">
        <v>9752</v>
      </c>
      <c r="B4303">
        <v>100669</v>
      </c>
      <c r="C4303">
        <v>3800000</v>
      </c>
      <c r="D4303">
        <f>B4303-C4303</f>
        <v>-3699331</v>
      </c>
    </row>
    <row r="4304" spans="1:4" x14ac:dyDescent="0.25">
      <c r="A4304" t="s">
        <v>9753</v>
      </c>
      <c r="D4304">
        <f>B4304-C4304</f>
        <v>0</v>
      </c>
    </row>
    <row r="4305" spans="1:4" x14ac:dyDescent="0.25">
      <c r="A4305" t="s">
        <v>9754</v>
      </c>
      <c r="B4305">
        <v>186354</v>
      </c>
      <c r="C4305">
        <v>13500000</v>
      </c>
      <c r="D4305">
        <f>B4305-C4305</f>
        <v>-13313646</v>
      </c>
    </row>
    <row r="4306" spans="1:4" x14ac:dyDescent="0.25">
      <c r="A4306" t="s">
        <v>9755</v>
      </c>
      <c r="D4306">
        <f>B4306-C4306</f>
        <v>0</v>
      </c>
    </row>
    <row r="4307" spans="1:4" x14ac:dyDescent="0.25">
      <c r="A4307" t="s">
        <v>9756</v>
      </c>
      <c r="B4307">
        <v>55202</v>
      </c>
      <c r="D4307">
        <f>B4307-C4307</f>
        <v>55202</v>
      </c>
    </row>
    <row r="4308" spans="1:4" x14ac:dyDescent="0.25">
      <c r="A4308" t="s">
        <v>9757</v>
      </c>
      <c r="D4308">
        <f>B4308-C4308</f>
        <v>0</v>
      </c>
    </row>
    <row r="4309" spans="1:4" x14ac:dyDescent="0.25">
      <c r="A4309" t="s">
        <v>9758</v>
      </c>
      <c r="B4309">
        <v>549632</v>
      </c>
      <c r="D4309">
        <f>B4309-C4309</f>
        <v>549632</v>
      </c>
    </row>
    <row r="4310" spans="1:4" x14ac:dyDescent="0.25">
      <c r="A4310" t="s">
        <v>9759</v>
      </c>
      <c r="B4310">
        <v>137945</v>
      </c>
      <c r="D4310">
        <f>B4310-C4310</f>
        <v>137945</v>
      </c>
    </row>
    <row r="4311" spans="1:4" x14ac:dyDescent="0.25">
      <c r="A4311" t="s">
        <v>9760</v>
      </c>
      <c r="B4311">
        <v>17580</v>
      </c>
      <c r="C4311">
        <v>1500000</v>
      </c>
      <c r="D4311">
        <f>B4311-C4311</f>
        <v>-1482420</v>
      </c>
    </row>
    <row r="4312" spans="1:4" x14ac:dyDescent="0.25">
      <c r="A4312" t="s">
        <v>9761</v>
      </c>
      <c r="C4312">
        <v>2000000</v>
      </c>
      <c r="D4312">
        <f>B4312-C4312</f>
        <v>-2000000</v>
      </c>
    </row>
    <row r="4313" spans="1:4" x14ac:dyDescent="0.25">
      <c r="A4313" t="s">
        <v>9762</v>
      </c>
      <c r="B4313">
        <v>12667</v>
      </c>
      <c r="C4313">
        <v>14000</v>
      </c>
      <c r="D4313">
        <f>B4313-C4313</f>
        <v>-1333</v>
      </c>
    </row>
    <row r="4314" spans="1:4" x14ac:dyDescent="0.25">
      <c r="A4314" t="s">
        <v>9763</v>
      </c>
      <c r="B4314">
        <v>198407</v>
      </c>
      <c r="C4314">
        <v>2000000</v>
      </c>
      <c r="D4314">
        <f>B4314-C4314</f>
        <v>-1801593</v>
      </c>
    </row>
    <row r="4315" spans="1:4" x14ac:dyDescent="0.25">
      <c r="A4315" t="s">
        <v>7490</v>
      </c>
      <c r="B4315">
        <v>13973532</v>
      </c>
      <c r="C4315">
        <v>25000000</v>
      </c>
      <c r="D4315">
        <f>B4315-C4315</f>
        <v>-11026468</v>
      </c>
    </row>
    <row r="4316" spans="1:4" x14ac:dyDescent="0.25">
      <c r="A4316" t="s">
        <v>9764</v>
      </c>
      <c r="D4316">
        <f>B4316-C4316</f>
        <v>0</v>
      </c>
    </row>
    <row r="4317" spans="1:4" x14ac:dyDescent="0.25">
      <c r="A4317" t="s">
        <v>9765</v>
      </c>
      <c r="B4317">
        <v>5824</v>
      </c>
      <c r="D4317">
        <f>B4317-C4317</f>
        <v>5824</v>
      </c>
    </row>
    <row r="4318" spans="1:4" x14ac:dyDescent="0.25">
      <c r="A4318" t="s">
        <v>9766</v>
      </c>
      <c r="B4318">
        <v>2843</v>
      </c>
      <c r="D4318">
        <f>B4318-C4318</f>
        <v>2843</v>
      </c>
    </row>
    <row r="4319" spans="1:4" x14ac:dyDescent="0.25">
      <c r="A4319" t="s">
        <v>9767</v>
      </c>
      <c r="D4319">
        <f>B4319-C4319</f>
        <v>0</v>
      </c>
    </row>
    <row r="4320" spans="1:4" x14ac:dyDescent="0.25">
      <c r="A4320" t="s">
        <v>9768</v>
      </c>
      <c r="B4320">
        <v>4958</v>
      </c>
      <c r="C4320">
        <v>2000000</v>
      </c>
      <c r="D4320">
        <f>B4320-C4320</f>
        <v>-1995042</v>
      </c>
    </row>
    <row r="4321" spans="1:4" x14ac:dyDescent="0.25">
      <c r="A4321" t="s">
        <v>9769</v>
      </c>
      <c r="C4321">
        <v>2000000</v>
      </c>
      <c r="D4321">
        <f>B4321-C4321</f>
        <v>-2000000</v>
      </c>
    </row>
    <row r="4322" spans="1:4" x14ac:dyDescent="0.25">
      <c r="A4322" t="s">
        <v>9770</v>
      </c>
      <c r="C4322">
        <v>100000</v>
      </c>
      <c r="D4322">
        <f>B4322-C4322</f>
        <v>-100000</v>
      </c>
    </row>
    <row r="4323" spans="1:4" x14ac:dyDescent="0.25">
      <c r="A4323" t="s">
        <v>9771</v>
      </c>
      <c r="D4323">
        <f>B4323-C4323</f>
        <v>0</v>
      </c>
    </row>
    <row r="4324" spans="1:4" x14ac:dyDescent="0.25">
      <c r="A4324" t="s">
        <v>9772</v>
      </c>
      <c r="C4324">
        <v>2000000</v>
      </c>
      <c r="D4324">
        <f>B4324-C4324</f>
        <v>-2000000</v>
      </c>
    </row>
    <row r="4325" spans="1:4" x14ac:dyDescent="0.25">
      <c r="A4325" t="s">
        <v>9773</v>
      </c>
      <c r="C4325">
        <v>2000000</v>
      </c>
      <c r="D4325">
        <f>B4325-C4325</f>
        <v>-2000000</v>
      </c>
    </row>
    <row r="4326" spans="1:4" x14ac:dyDescent="0.25">
      <c r="A4326" t="s">
        <v>9774</v>
      </c>
      <c r="C4326">
        <v>2000000</v>
      </c>
      <c r="D4326">
        <f>B4326-C4326</f>
        <v>-2000000</v>
      </c>
    </row>
    <row r="4327" spans="1:4" x14ac:dyDescent="0.25">
      <c r="A4327" t="s">
        <v>9775</v>
      </c>
      <c r="B4327">
        <v>13220</v>
      </c>
      <c r="D4327">
        <f>B4327-C4327</f>
        <v>13220</v>
      </c>
    </row>
    <row r="4328" spans="1:4" x14ac:dyDescent="0.25">
      <c r="A4328" t="s">
        <v>9776</v>
      </c>
      <c r="C4328">
        <v>2000000</v>
      </c>
      <c r="D4328">
        <f>B4328-C4328</f>
        <v>-2000000</v>
      </c>
    </row>
    <row r="4329" spans="1:4" x14ac:dyDescent="0.25">
      <c r="A4329" t="s">
        <v>9777</v>
      </c>
      <c r="D4329">
        <f>B4329-C4329</f>
        <v>0</v>
      </c>
    </row>
    <row r="4330" spans="1:4" x14ac:dyDescent="0.25">
      <c r="A4330" t="s">
        <v>9778</v>
      </c>
      <c r="B4330">
        <v>7927</v>
      </c>
      <c r="C4330">
        <v>2300000</v>
      </c>
      <c r="D4330">
        <f>B4330-C4330</f>
        <v>-2292073</v>
      </c>
    </row>
    <row r="4331" spans="1:4" x14ac:dyDescent="0.25">
      <c r="A4331" t="s">
        <v>9779</v>
      </c>
      <c r="C4331">
        <v>2000000</v>
      </c>
      <c r="D4331">
        <f>B4331-C4331</f>
        <v>-2000000</v>
      </c>
    </row>
    <row r="4332" spans="1:4" x14ac:dyDescent="0.25">
      <c r="A4332" t="s">
        <v>9780</v>
      </c>
      <c r="C4332">
        <v>14000000</v>
      </c>
      <c r="D4332">
        <f>B4332-C4332</f>
        <v>-14000000</v>
      </c>
    </row>
    <row r="4333" spans="1:4" x14ac:dyDescent="0.25">
      <c r="A4333" t="s">
        <v>9781</v>
      </c>
      <c r="C4333">
        <v>2000000</v>
      </c>
      <c r="D4333">
        <f>B4333-C4333</f>
        <v>-2000000</v>
      </c>
    </row>
    <row r="4334" spans="1:4" x14ac:dyDescent="0.25">
      <c r="A4334" t="s">
        <v>9782</v>
      </c>
      <c r="C4334">
        <v>2000000</v>
      </c>
      <c r="D4334">
        <f>B4334-C4334</f>
        <v>-2000000</v>
      </c>
    </row>
    <row r="4335" spans="1:4" x14ac:dyDescent="0.25">
      <c r="A4335" t="s">
        <v>9783</v>
      </c>
      <c r="B4335">
        <v>2436</v>
      </c>
      <c r="C4335">
        <v>2000000</v>
      </c>
      <c r="D4335">
        <f>B4335-C4335</f>
        <v>-1997564</v>
      </c>
    </row>
    <row r="4336" spans="1:4" x14ac:dyDescent="0.25">
      <c r="A4336" t="s">
        <v>9784</v>
      </c>
      <c r="B4336">
        <v>4556</v>
      </c>
      <c r="D4336">
        <f>B4336-C4336</f>
        <v>4556</v>
      </c>
    </row>
    <row r="4337" spans="1:4" x14ac:dyDescent="0.25">
      <c r="A4337" t="s">
        <v>9785</v>
      </c>
      <c r="D4337">
        <f>B4337-C4337</f>
        <v>0</v>
      </c>
    </row>
    <row r="4338" spans="1:4" x14ac:dyDescent="0.25">
      <c r="A4338" t="s">
        <v>9786</v>
      </c>
      <c r="C4338">
        <v>2000000</v>
      </c>
      <c r="D4338">
        <f>B4338-C4338</f>
        <v>-2000000</v>
      </c>
    </row>
    <row r="4339" spans="1:4" x14ac:dyDescent="0.25">
      <c r="A4339" t="s">
        <v>9787</v>
      </c>
      <c r="C4339">
        <v>2000000</v>
      </c>
      <c r="D4339">
        <f>B4339-C4339</f>
        <v>-2000000</v>
      </c>
    </row>
    <row r="4340" spans="1:4" x14ac:dyDescent="0.25">
      <c r="A4340" t="s">
        <v>9788</v>
      </c>
      <c r="C4340">
        <v>2000000</v>
      </c>
      <c r="D4340">
        <f>B4340-C4340</f>
        <v>-2000000</v>
      </c>
    </row>
    <row r="4341" spans="1:4" x14ac:dyDescent="0.25">
      <c r="A4341" t="s">
        <v>9789</v>
      </c>
      <c r="C4341">
        <v>2000000</v>
      </c>
      <c r="D4341">
        <f>B4341-C4341</f>
        <v>-2000000</v>
      </c>
    </row>
    <row r="4342" spans="1:4" x14ac:dyDescent="0.25">
      <c r="A4342" t="s">
        <v>9790</v>
      </c>
      <c r="C4342">
        <v>1250000</v>
      </c>
      <c r="D4342">
        <f>B4342-C4342</f>
        <v>-1250000</v>
      </c>
    </row>
    <row r="4343" spans="1:4" x14ac:dyDescent="0.25">
      <c r="A4343" t="s">
        <v>9791</v>
      </c>
      <c r="C4343">
        <v>2000000</v>
      </c>
      <c r="D4343">
        <f>B4343-C4343</f>
        <v>-2000000</v>
      </c>
    </row>
    <row r="4344" spans="1:4" x14ac:dyDescent="0.25">
      <c r="A4344" t="s">
        <v>9792</v>
      </c>
      <c r="C4344">
        <v>2000000</v>
      </c>
      <c r="D4344">
        <f>B4344-C4344</f>
        <v>-2000000</v>
      </c>
    </row>
    <row r="4345" spans="1:4" x14ac:dyDescent="0.25">
      <c r="A4345" t="s">
        <v>9793</v>
      </c>
      <c r="B4345">
        <v>4600000</v>
      </c>
      <c r="C4345">
        <v>1900000</v>
      </c>
      <c r="D4345">
        <f>B4345-C4345</f>
        <v>2700000</v>
      </c>
    </row>
    <row r="4346" spans="1:4" x14ac:dyDescent="0.25">
      <c r="A4346" t="s">
        <v>9794</v>
      </c>
      <c r="B4346">
        <v>1420578</v>
      </c>
      <c r="C4346">
        <v>1900000</v>
      </c>
      <c r="D4346">
        <f>B4346-C4346</f>
        <v>-479422</v>
      </c>
    </row>
    <row r="4347" spans="1:4" x14ac:dyDescent="0.25">
      <c r="A4347" t="s">
        <v>9795</v>
      </c>
      <c r="C4347">
        <v>1950000</v>
      </c>
      <c r="D4347">
        <f>B4347-C4347</f>
        <v>-1950000</v>
      </c>
    </row>
    <row r="4348" spans="1:4" x14ac:dyDescent="0.25">
      <c r="A4348" t="s">
        <v>9796</v>
      </c>
      <c r="B4348">
        <v>1028658</v>
      </c>
      <c r="C4348">
        <v>3000000</v>
      </c>
      <c r="D4348">
        <f>B4348-C4348</f>
        <v>-1971342</v>
      </c>
    </row>
    <row r="4349" spans="1:4" x14ac:dyDescent="0.25">
      <c r="A4349" t="s">
        <v>9797</v>
      </c>
      <c r="B4349">
        <v>466702</v>
      </c>
      <c r="D4349">
        <f>B4349-C4349</f>
        <v>466702</v>
      </c>
    </row>
    <row r="4350" spans="1:4" x14ac:dyDescent="0.25">
      <c r="A4350" t="s">
        <v>9798</v>
      </c>
      <c r="C4350">
        <v>1500000</v>
      </c>
      <c r="D4350">
        <f>B4350-C4350</f>
        <v>-1500000</v>
      </c>
    </row>
    <row r="4351" spans="1:4" x14ac:dyDescent="0.25">
      <c r="A4351" t="s">
        <v>9799</v>
      </c>
      <c r="B4351">
        <v>18435</v>
      </c>
      <c r="C4351">
        <v>1400000</v>
      </c>
      <c r="D4351">
        <f>B4351-C4351</f>
        <v>-1381565</v>
      </c>
    </row>
    <row r="4352" spans="1:4" x14ac:dyDescent="0.25">
      <c r="A4352" t="s">
        <v>7188</v>
      </c>
      <c r="B4352">
        <v>35266619</v>
      </c>
      <c r="C4352">
        <v>30000000</v>
      </c>
      <c r="D4352">
        <f>B4352-C4352</f>
        <v>5266619</v>
      </c>
    </row>
    <row r="4353" spans="1:4" x14ac:dyDescent="0.25">
      <c r="A4353" t="s">
        <v>9800</v>
      </c>
      <c r="B4353">
        <v>95236</v>
      </c>
      <c r="D4353">
        <f>B4353-C4353</f>
        <v>95236</v>
      </c>
    </row>
    <row r="4354" spans="1:4" x14ac:dyDescent="0.25">
      <c r="A4354" t="s">
        <v>6949</v>
      </c>
      <c r="B4354">
        <v>26505000</v>
      </c>
      <c r="C4354">
        <v>1800000</v>
      </c>
      <c r="D4354">
        <f>B4354-C4354</f>
        <v>24705000</v>
      </c>
    </row>
    <row r="4355" spans="1:4" x14ac:dyDescent="0.25">
      <c r="A4355" t="s">
        <v>9801</v>
      </c>
      <c r="B4355">
        <v>2957978</v>
      </c>
      <c r="C4355">
        <v>1000000</v>
      </c>
      <c r="D4355">
        <f>B4355-C4355</f>
        <v>1957978</v>
      </c>
    </row>
    <row r="4356" spans="1:4" x14ac:dyDescent="0.25">
      <c r="A4356" t="s">
        <v>9802</v>
      </c>
      <c r="D4356">
        <f>B4356-C4356</f>
        <v>0</v>
      </c>
    </row>
    <row r="4357" spans="1:4" x14ac:dyDescent="0.25">
      <c r="A4357" t="s">
        <v>9803</v>
      </c>
      <c r="B4357">
        <v>444044</v>
      </c>
      <c r="C4357">
        <v>1900000</v>
      </c>
      <c r="D4357">
        <f>B4357-C4357</f>
        <v>-1455956</v>
      </c>
    </row>
    <row r="4358" spans="1:4" x14ac:dyDescent="0.25">
      <c r="A4358" t="s">
        <v>9804</v>
      </c>
      <c r="B4358">
        <v>40990055</v>
      </c>
      <c r="C4358">
        <v>1800000</v>
      </c>
      <c r="D4358">
        <f>B4358-C4358</f>
        <v>39190055</v>
      </c>
    </row>
    <row r="4359" spans="1:4" x14ac:dyDescent="0.25">
      <c r="A4359" t="s">
        <v>9805</v>
      </c>
      <c r="B4359">
        <v>1445366</v>
      </c>
      <c r="D4359">
        <f>B4359-C4359</f>
        <v>1445366</v>
      </c>
    </row>
    <row r="4360" spans="1:4" x14ac:dyDescent="0.25">
      <c r="A4360" t="s">
        <v>9806</v>
      </c>
      <c r="C4360">
        <v>1800000</v>
      </c>
      <c r="D4360">
        <f>B4360-C4360</f>
        <v>-1800000</v>
      </c>
    </row>
    <row r="4361" spans="1:4" x14ac:dyDescent="0.25">
      <c r="A4361" t="s">
        <v>9807</v>
      </c>
      <c r="C4361">
        <v>1800000</v>
      </c>
      <c r="D4361">
        <f>B4361-C4361</f>
        <v>-1800000</v>
      </c>
    </row>
    <row r="4362" spans="1:4" x14ac:dyDescent="0.25">
      <c r="A4362" t="s">
        <v>9808</v>
      </c>
      <c r="B4362">
        <v>5709616</v>
      </c>
      <c r="C4362">
        <v>1800000</v>
      </c>
      <c r="D4362">
        <f>B4362-C4362</f>
        <v>3909616</v>
      </c>
    </row>
    <row r="4363" spans="1:4" x14ac:dyDescent="0.25">
      <c r="A4363" t="s">
        <v>9809</v>
      </c>
      <c r="B4363">
        <v>12784397</v>
      </c>
      <c r="C4363">
        <v>1800000</v>
      </c>
      <c r="D4363">
        <f>B4363-C4363</f>
        <v>10984397</v>
      </c>
    </row>
    <row r="4364" spans="1:4" x14ac:dyDescent="0.25">
      <c r="A4364" t="s">
        <v>9810</v>
      </c>
      <c r="C4364">
        <v>1800000</v>
      </c>
      <c r="D4364">
        <f>B4364-C4364</f>
        <v>-1800000</v>
      </c>
    </row>
    <row r="4365" spans="1:4" x14ac:dyDescent="0.25">
      <c r="A4365" t="s">
        <v>9811</v>
      </c>
      <c r="B4365">
        <v>3050934</v>
      </c>
      <c r="C4365">
        <v>1800000</v>
      </c>
      <c r="D4365">
        <f>B4365-C4365</f>
        <v>1250934</v>
      </c>
    </row>
    <row r="4366" spans="1:4" x14ac:dyDescent="0.25">
      <c r="A4366" t="s">
        <v>9812</v>
      </c>
      <c r="B4366">
        <v>841206</v>
      </c>
      <c r="D4366">
        <f>B4366-C4366</f>
        <v>841206</v>
      </c>
    </row>
    <row r="4367" spans="1:4" x14ac:dyDescent="0.25">
      <c r="A4367" t="s">
        <v>9813</v>
      </c>
      <c r="C4367">
        <v>150000000</v>
      </c>
      <c r="D4367">
        <f>B4367-C4367</f>
        <v>-150000000</v>
      </c>
    </row>
    <row r="4368" spans="1:4" x14ac:dyDescent="0.25">
      <c r="A4368" t="s">
        <v>9814</v>
      </c>
      <c r="B4368">
        <v>638476</v>
      </c>
      <c r="C4368">
        <v>1500000</v>
      </c>
      <c r="D4368">
        <f>B4368-C4368</f>
        <v>-861524</v>
      </c>
    </row>
    <row r="4369" spans="1:4" x14ac:dyDescent="0.25">
      <c r="A4369" t="s">
        <v>9815</v>
      </c>
      <c r="C4369">
        <v>1800000</v>
      </c>
      <c r="D4369">
        <f>B4369-C4369</f>
        <v>-1800000</v>
      </c>
    </row>
    <row r="4370" spans="1:4" x14ac:dyDescent="0.25">
      <c r="A4370" t="s">
        <v>9816</v>
      </c>
      <c r="B4370">
        <v>505295</v>
      </c>
      <c r="C4370">
        <v>1800000</v>
      </c>
      <c r="D4370">
        <f>B4370-C4370</f>
        <v>-1294705</v>
      </c>
    </row>
    <row r="4371" spans="1:4" x14ac:dyDescent="0.25">
      <c r="A4371" t="s">
        <v>9817</v>
      </c>
      <c r="C4371">
        <v>1800000</v>
      </c>
      <c r="D4371">
        <f>B4371-C4371</f>
        <v>-1800000</v>
      </c>
    </row>
    <row r="4372" spans="1:4" x14ac:dyDescent="0.25">
      <c r="A4372" t="s">
        <v>9818</v>
      </c>
      <c r="D4372">
        <f>B4372-C4372</f>
        <v>0</v>
      </c>
    </row>
    <row r="4373" spans="1:4" x14ac:dyDescent="0.25">
      <c r="A4373" t="s">
        <v>9819</v>
      </c>
      <c r="C4373">
        <v>1800000</v>
      </c>
      <c r="D4373">
        <f>B4373-C4373</f>
        <v>-1800000</v>
      </c>
    </row>
    <row r="4374" spans="1:4" x14ac:dyDescent="0.25">
      <c r="A4374" t="s">
        <v>9820</v>
      </c>
      <c r="D4374">
        <f>B4374-C4374</f>
        <v>0</v>
      </c>
    </row>
    <row r="4375" spans="1:4" x14ac:dyDescent="0.25">
      <c r="A4375" t="s">
        <v>9821</v>
      </c>
      <c r="C4375">
        <v>1800000</v>
      </c>
      <c r="D4375">
        <f>B4375-C4375</f>
        <v>-1800000</v>
      </c>
    </row>
    <row r="4376" spans="1:4" x14ac:dyDescent="0.25">
      <c r="A4376" t="s">
        <v>9822</v>
      </c>
      <c r="C4376">
        <v>1800000</v>
      </c>
      <c r="D4376">
        <f>B4376-C4376</f>
        <v>-1800000</v>
      </c>
    </row>
    <row r="4377" spans="1:4" x14ac:dyDescent="0.25">
      <c r="A4377" t="s">
        <v>9823</v>
      </c>
      <c r="B4377">
        <v>7267324</v>
      </c>
      <c r="C4377">
        <v>3500000</v>
      </c>
      <c r="D4377">
        <f>B4377-C4377</f>
        <v>3767324</v>
      </c>
    </row>
    <row r="4378" spans="1:4" x14ac:dyDescent="0.25">
      <c r="A4378" t="s">
        <v>9824</v>
      </c>
      <c r="B4378">
        <v>145540</v>
      </c>
      <c r="C4378">
        <v>500000</v>
      </c>
      <c r="D4378">
        <f>B4378-C4378</f>
        <v>-354460</v>
      </c>
    </row>
    <row r="4379" spans="1:4" x14ac:dyDescent="0.25">
      <c r="A4379" t="s">
        <v>9825</v>
      </c>
      <c r="C4379">
        <v>2000000</v>
      </c>
      <c r="D4379">
        <f>B4379-C4379</f>
        <v>-2000000</v>
      </c>
    </row>
    <row r="4380" spans="1:4" x14ac:dyDescent="0.25">
      <c r="A4380" t="s">
        <v>9826</v>
      </c>
      <c r="C4380">
        <v>1750000</v>
      </c>
      <c r="D4380">
        <f>B4380-C4380</f>
        <v>-1750000</v>
      </c>
    </row>
    <row r="4381" spans="1:4" x14ac:dyDescent="0.25">
      <c r="A4381" t="s">
        <v>9827</v>
      </c>
      <c r="B4381">
        <v>12589108</v>
      </c>
      <c r="D4381">
        <f>B4381-C4381</f>
        <v>12589108</v>
      </c>
    </row>
    <row r="4382" spans="1:4" x14ac:dyDescent="0.25">
      <c r="A4382" t="s">
        <v>9828</v>
      </c>
      <c r="C4382">
        <v>1700000</v>
      </c>
      <c r="D4382">
        <f>B4382-C4382</f>
        <v>-1700000</v>
      </c>
    </row>
    <row r="4383" spans="1:4" x14ac:dyDescent="0.25">
      <c r="A4383" t="s">
        <v>9829</v>
      </c>
      <c r="B4383">
        <v>35918429</v>
      </c>
      <c r="C4383">
        <v>1700000</v>
      </c>
      <c r="D4383">
        <f>B4383-C4383</f>
        <v>34218429</v>
      </c>
    </row>
    <row r="4384" spans="1:4" x14ac:dyDescent="0.25">
      <c r="A4384" t="s">
        <v>9830</v>
      </c>
      <c r="B4384">
        <v>92401</v>
      </c>
      <c r="C4384">
        <v>2000000</v>
      </c>
      <c r="D4384">
        <f>B4384-C4384</f>
        <v>-1907599</v>
      </c>
    </row>
    <row r="4385" spans="1:4" x14ac:dyDescent="0.25">
      <c r="A4385" t="s">
        <v>9831</v>
      </c>
      <c r="B4385">
        <v>1943649</v>
      </c>
      <c r="C4385">
        <v>1700000</v>
      </c>
      <c r="D4385">
        <f>B4385-C4385</f>
        <v>243649</v>
      </c>
    </row>
    <row r="4386" spans="1:4" x14ac:dyDescent="0.25">
      <c r="A4386" t="s">
        <v>9832</v>
      </c>
      <c r="B4386">
        <v>992238</v>
      </c>
      <c r="C4386">
        <v>1700000</v>
      </c>
      <c r="D4386">
        <f>B4386-C4386</f>
        <v>-707762</v>
      </c>
    </row>
    <row r="4387" spans="1:4" x14ac:dyDescent="0.25">
      <c r="A4387" t="s">
        <v>9833</v>
      </c>
      <c r="B4387">
        <v>4231500</v>
      </c>
      <c r="C4387">
        <v>1000000</v>
      </c>
      <c r="D4387">
        <f>B4387-C4387</f>
        <v>3231500</v>
      </c>
    </row>
    <row r="4388" spans="1:4" x14ac:dyDescent="0.25">
      <c r="A4388" t="s">
        <v>9834</v>
      </c>
      <c r="B4388">
        <v>396035</v>
      </c>
      <c r="C4388">
        <v>1000000</v>
      </c>
      <c r="D4388">
        <f>B4388-C4388</f>
        <v>-603965</v>
      </c>
    </row>
    <row r="4389" spans="1:4" x14ac:dyDescent="0.25">
      <c r="A4389" t="s">
        <v>9835</v>
      </c>
      <c r="C4389">
        <v>1644736</v>
      </c>
      <c r="D4389">
        <f>B4389-C4389</f>
        <v>-1644736</v>
      </c>
    </row>
    <row r="4390" spans="1:4" x14ac:dyDescent="0.25">
      <c r="A4390" t="s">
        <v>9836</v>
      </c>
      <c r="C4390">
        <v>1650000</v>
      </c>
      <c r="D4390">
        <f>B4390-C4390</f>
        <v>-1650000</v>
      </c>
    </row>
    <row r="4391" spans="1:4" x14ac:dyDescent="0.25">
      <c r="A4391" t="s">
        <v>9837</v>
      </c>
      <c r="C4391">
        <v>1600000</v>
      </c>
      <c r="D4391">
        <f>B4391-C4391</f>
        <v>-1600000</v>
      </c>
    </row>
    <row r="4392" spans="1:4" x14ac:dyDescent="0.25">
      <c r="A4392" t="s">
        <v>9838</v>
      </c>
      <c r="B4392">
        <v>2507106</v>
      </c>
      <c r="D4392">
        <f>B4392-C4392</f>
        <v>2507106</v>
      </c>
    </row>
    <row r="4393" spans="1:4" x14ac:dyDescent="0.25">
      <c r="A4393" t="s">
        <v>9839</v>
      </c>
      <c r="B4393">
        <v>6026908</v>
      </c>
      <c r="C4393">
        <v>2000000</v>
      </c>
      <c r="D4393">
        <f>B4393-C4393</f>
        <v>4026908</v>
      </c>
    </row>
    <row r="4394" spans="1:4" x14ac:dyDescent="0.25">
      <c r="A4394" t="s">
        <v>9840</v>
      </c>
      <c r="B4394">
        <v>2592808</v>
      </c>
      <c r="D4394">
        <f>B4394-C4394</f>
        <v>2592808</v>
      </c>
    </row>
    <row r="4395" spans="1:4" x14ac:dyDescent="0.25">
      <c r="A4395" t="s">
        <v>9841</v>
      </c>
      <c r="B4395">
        <v>1060591</v>
      </c>
      <c r="C4395">
        <v>1300000</v>
      </c>
      <c r="D4395">
        <f>B4395-C4395</f>
        <v>-239409</v>
      </c>
    </row>
    <row r="4396" spans="1:4" x14ac:dyDescent="0.25">
      <c r="A4396" t="s">
        <v>9842</v>
      </c>
      <c r="D4396">
        <f>B4396-C4396</f>
        <v>0</v>
      </c>
    </row>
    <row r="4397" spans="1:4" x14ac:dyDescent="0.25">
      <c r="A4397" t="s">
        <v>9843</v>
      </c>
      <c r="B4397">
        <v>155972</v>
      </c>
      <c r="C4397">
        <v>1500000</v>
      </c>
      <c r="D4397">
        <f>B4397-C4397</f>
        <v>-1344028</v>
      </c>
    </row>
    <row r="4398" spans="1:4" x14ac:dyDescent="0.25">
      <c r="A4398" t="s">
        <v>9844</v>
      </c>
      <c r="C4398">
        <v>1600000</v>
      </c>
      <c r="D4398">
        <f>B4398-C4398</f>
        <v>-1600000</v>
      </c>
    </row>
    <row r="4399" spans="1:4" x14ac:dyDescent="0.25">
      <c r="A4399" t="s">
        <v>9845</v>
      </c>
      <c r="B4399">
        <v>129319</v>
      </c>
      <c r="C4399">
        <v>70000000</v>
      </c>
      <c r="D4399">
        <f>B4399-C4399</f>
        <v>-69870681</v>
      </c>
    </row>
    <row r="4400" spans="1:4" x14ac:dyDescent="0.25">
      <c r="A4400" t="s">
        <v>9846</v>
      </c>
      <c r="B4400">
        <v>26893</v>
      </c>
      <c r="C4400">
        <v>1600000</v>
      </c>
      <c r="D4400">
        <f>B4400-C4400</f>
        <v>-1573107</v>
      </c>
    </row>
    <row r="4401" spans="1:4" x14ac:dyDescent="0.25">
      <c r="A4401" t="s">
        <v>9847</v>
      </c>
      <c r="B4401">
        <v>2580</v>
      </c>
      <c r="C4401">
        <v>1650000</v>
      </c>
      <c r="D4401">
        <f>B4401-C4401</f>
        <v>-1647420</v>
      </c>
    </row>
    <row r="4402" spans="1:4" x14ac:dyDescent="0.25">
      <c r="A4402" t="s">
        <v>9848</v>
      </c>
      <c r="D4402">
        <f>B4402-C4402</f>
        <v>0</v>
      </c>
    </row>
    <row r="4403" spans="1:4" x14ac:dyDescent="0.25">
      <c r="A4403" t="s">
        <v>7285</v>
      </c>
      <c r="B4403">
        <v>58885635</v>
      </c>
      <c r="C4403">
        <v>26000000</v>
      </c>
      <c r="D4403">
        <f>B4403-C4403</f>
        <v>32885635</v>
      </c>
    </row>
    <row r="4404" spans="1:4" x14ac:dyDescent="0.25">
      <c r="A4404" t="s">
        <v>9849</v>
      </c>
      <c r="B4404">
        <v>19067631</v>
      </c>
      <c r="C4404">
        <v>2000000</v>
      </c>
      <c r="D4404">
        <f>B4404-C4404</f>
        <v>17067631</v>
      </c>
    </row>
    <row r="4405" spans="1:4" x14ac:dyDescent="0.25">
      <c r="A4405" t="s">
        <v>9850</v>
      </c>
      <c r="B4405">
        <v>11806119</v>
      </c>
      <c r="C4405">
        <v>1100000</v>
      </c>
      <c r="D4405">
        <f>B4405-C4405</f>
        <v>10706119</v>
      </c>
    </row>
    <row r="4406" spans="1:4" x14ac:dyDescent="0.25">
      <c r="A4406" t="s">
        <v>9851</v>
      </c>
      <c r="C4406">
        <v>1500000</v>
      </c>
      <c r="D4406">
        <f>B4406-C4406</f>
        <v>-1500000</v>
      </c>
    </row>
    <row r="4407" spans="1:4" x14ac:dyDescent="0.25">
      <c r="A4407" t="s">
        <v>9852</v>
      </c>
      <c r="B4407">
        <v>7417210</v>
      </c>
      <c r="C4407">
        <v>1500000</v>
      </c>
      <c r="D4407">
        <f>B4407-C4407</f>
        <v>5917210</v>
      </c>
    </row>
    <row r="4408" spans="1:4" x14ac:dyDescent="0.25">
      <c r="A4408" t="s">
        <v>9853</v>
      </c>
      <c r="B4408">
        <v>7362100</v>
      </c>
      <c r="C4408">
        <v>1500000</v>
      </c>
      <c r="D4408">
        <f>B4408-C4408</f>
        <v>5862100</v>
      </c>
    </row>
    <row r="4409" spans="1:4" x14ac:dyDescent="0.25">
      <c r="A4409" t="s">
        <v>9854</v>
      </c>
      <c r="B4409">
        <v>7022940</v>
      </c>
      <c r="C4409">
        <v>1000000</v>
      </c>
      <c r="D4409">
        <f>B4409-C4409</f>
        <v>6022940</v>
      </c>
    </row>
    <row r="4410" spans="1:4" x14ac:dyDescent="0.25">
      <c r="A4410" t="s">
        <v>8499</v>
      </c>
      <c r="B4410">
        <v>190666</v>
      </c>
      <c r="D4410">
        <f>B4410-C4410</f>
        <v>190666</v>
      </c>
    </row>
    <row r="4411" spans="1:4" x14ac:dyDescent="0.25">
      <c r="A4411" t="s">
        <v>9855</v>
      </c>
      <c r="C4411">
        <v>17000000</v>
      </c>
      <c r="D4411">
        <f>B4411-C4411</f>
        <v>-17000000</v>
      </c>
    </row>
    <row r="4412" spans="1:4" x14ac:dyDescent="0.25">
      <c r="A4412" t="s">
        <v>9856</v>
      </c>
      <c r="C4412">
        <v>1696377</v>
      </c>
      <c r="D4412">
        <f>B4412-C4412</f>
        <v>-1696377</v>
      </c>
    </row>
    <row r="4413" spans="1:4" x14ac:dyDescent="0.25">
      <c r="A4413" t="s">
        <v>9857</v>
      </c>
      <c r="B4413">
        <v>5132222</v>
      </c>
      <c r="C4413">
        <v>2000000</v>
      </c>
      <c r="D4413">
        <f>B4413-C4413</f>
        <v>3132222</v>
      </c>
    </row>
    <row r="4414" spans="1:4" x14ac:dyDescent="0.25">
      <c r="A4414" t="s">
        <v>9858</v>
      </c>
      <c r="B4414">
        <v>2365931</v>
      </c>
      <c r="C4414">
        <v>1500000</v>
      </c>
      <c r="D4414">
        <f>B4414-C4414</f>
        <v>865931</v>
      </c>
    </row>
    <row r="4415" spans="1:4" x14ac:dyDescent="0.25">
      <c r="A4415" t="s">
        <v>9859</v>
      </c>
      <c r="B4415">
        <v>53991137</v>
      </c>
      <c r="C4415">
        <v>1500000</v>
      </c>
      <c r="D4415">
        <f>B4415-C4415</f>
        <v>52491137</v>
      </c>
    </row>
    <row r="4416" spans="1:4" x14ac:dyDescent="0.25">
      <c r="A4416" t="s">
        <v>9860</v>
      </c>
      <c r="C4416">
        <v>1500000</v>
      </c>
      <c r="D4416">
        <f>B4416-C4416</f>
        <v>-1500000</v>
      </c>
    </row>
    <row r="4417" spans="1:4" x14ac:dyDescent="0.25">
      <c r="A4417" t="s">
        <v>9861</v>
      </c>
      <c r="B4417">
        <v>1221261</v>
      </c>
      <c r="C4417">
        <v>1500000</v>
      </c>
      <c r="D4417">
        <f>B4417-C4417</f>
        <v>-278739</v>
      </c>
    </row>
    <row r="4418" spans="1:4" x14ac:dyDescent="0.25">
      <c r="A4418" t="s">
        <v>9862</v>
      </c>
      <c r="B4418">
        <v>2408553</v>
      </c>
      <c r="D4418">
        <f>B4418-C4418</f>
        <v>2408553</v>
      </c>
    </row>
    <row r="4419" spans="1:4" x14ac:dyDescent="0.25">
      <c r="A4419" t="s">
        <v>9863</v>
      </c>
      <c r="B4419">
        <v>712294</v>
      </c>
      <c r="C4419">
        <v>1500000</v>
      </c>
      <c r="D4419">
        <f>B4419-C4419</f>
        <v>-787706</v>
      </c>
    </row>
    <row r="4420" spans="1:4" x14ac:dyDescent="0.25">
      <c r="A4420" t="s">
        <v>9864</v>
      </c>
      <c r="B4420">
        <v>3447339</v>
      </c>
      <c r="C4420">
        <v>1500000</v>
      </c>
      <c r="D4420">
        <f>B4420-C4420</f>
        <v>1947339</v>
      </c>
    </row>
    <row r="4421" spans="1:4" x14ac:dyDescent="0.25">
      <c r="A4421" t="s">
        <v>9865</v>
      </c>
      <c r="B4421">
        <v>418953</v>
      </c>
      <c r="C4421">
        <v>1500000</v>
      </c>
      <c r="D4421">
        <f>B4421-C4421</f>
        <v>-1081047</v>
      </c>
    </row>
    <row r="4422" spans="1:4" x14ac:dyDescent="0.25">
      <c r="A4422" t="s">
        <v>9866</v>
      </c>
      <c r="B4422">
        <v>406035</v>
      </c>
      <c r="C4422">
        <v>1500000</v>
      </c>
      <c r="D4422">
        <f>B4422-C4422</f>
        <v>-1093965</v>
      </c>
    </row>
    <row r="4423" spans="1:4" x14ac:dyDescent="0.25">
      <c r="A4423" t="s">
        <v>9867</v>
      </c>
      <c r="B4423">
        <v>402820</v>
      </c>
      <c r="D4423">
        <f>B4423-C4423</f>
        <v>402820</v>
      </c>
    </row>
    <row r="4424" spans="1:4" x14ac:dyDescent="0.25">
      <c r="A4424" t="s">
        <v>9868</v>
      </c>
      <c r="C4424">
        <v>1500000</v>
      </c>
      <c r="D4424">
        <f>B4424-C4424</f>
        <v>-1500000</v>
      </c>
    </row>
    <row r="4425" spans="1:4" x14ac:dyDescent="0.25">
      <c r="A4425" t="s">
        <v>9869</v>
      </c>
      <c r="B4425">
        <v>373967</v>
      </c>
      <c r="C4425">
        <v>1500000</v>
      </c>
      <c r="D4425">
        <f>B4425-C4425</f>
        <v>-1126033</v>
      </c>
    </row>
    <row r="4426" spans="1:4" x14ac:dyDescent="0.25">
      <c r="A4426" t="s">
        <v>9870</v>
      </c>
      <c r="B4426">
        <v>194568</v>
      </c>
      <c r="C4426">
        <v>1500000</v>
      </c>
      <c r="D4426">
        <f>B4426-C4426</f>
        <v>-1305432</v>
      </c>
    </row>
    <row r="4427" spans="1:4" x14ac:dyDescent="0.25">
      <c r="A4427" t="s">
        <v>9871</v>
      </c>
      <c r="D4427">
        <f>B4427-C4427</f>
        <v>0</v>
      </c>
    </row>
    <row r="4428" spans="1:4" x14ac:dyDescent="0.25">
      <c r="A4428" t="s">
        <v>9872</v>
      </c>
      <c r="C4428">
        <v>1500000</v>
      </c>
      <c r="D4428">
        <f>B4428-C4428</f>
        <v>-1500000</v>
      </c>
    </row>
    <row r="4429" spans="1:4" x14ac:dyDescent="0.25">
      <c r="A4429" t="s">
        <v>9873</v>
      </c>
      <c r="B4429">
        <v>163245</v>
      </c>
      <c r="C4429">
        <v>1500000</v>
      </c>
      <c r="D4429">
        <f>B4429-C4429</f>
        <v>-1336755</v>
      </c>
    </row>
    <row r="4430" spans="1:4" x14ac:dyDescent="0.25">
      <c r="A4430" t="s">
        <v>9874</v>
      </c>
      <c r="B4430">
        <v>119841</v>
      </c>
      <c r="C4430">
        <v>1500000</v>
      </c>
      <c r="D4430">
        <f>B4430-C4430</f>
        <v>-1380159</v>
      </c>
    </row>
    <row r="4431" spans="1:4" x14ac:dyDescent="0.25">
      <c r="A4431" t="s">
        <v>9875</v>
      </c>
      <c r="B4431">
        <v>173066</v>
      </c>
      <c r="C4431">
        <v>1500000</v>
      </c>
      <c r="D4431">
        <f>B4431-C4431</f>
        <v>-1326934</v>
      </c>
    </row>
    <row r="4432" spans="1:4" x14ac:dyDescent="0.25">
      <c r="A4432" t="s">
        <v>9876</v>
      </c>
      <c r="B4432">
        <v>92362</v>
      </c>
      <c r="C4432">
        <v>1500000</v>
      </c>
      <c r="D4432">
        <f>B4432-C4432</f>
        <v>-1407638</v>
      </c>
    </row>
    <row r="4433" spans="1:4" x14ac:dyDescent="0.25">
      <c r="A4433" t="s">
        <v>9877</v>
      </c>
      <c r="B4433">
        <v>105943</v>
      </c>
      <c r="C4433">
        <v>1500000</v>
      </c>
      <c r="D4433">
        <f>B4433-C4433</f>
        <v>-1394057</v>
      </c>
    </row>
    <row r="4434" spans="1:4" x14ac:dyDescent="0.25">
      <c r="A4434" t="s">
        <v>9878</v>
      </c>
      <c r="C4434">
        <v>1500000</v>
      </c>
      <c r="D4434">
        <f>B4434-C4434</f>
        <v>-1500000</v>
      </c>
    </row>
    <row r="4435" spans="1:4" x14ac:dyDescent="0.25">
      <c r="A4435" t="s">
        <v>9879</v>
      </c>
      <c r="B4435">
        <v>183490</v>
      </c>
      <c r="C4435">
        <v>1700000</v>
      </c>
      <c r="D4435">
        <f>B4435-C4435</f>
        <v>-1516510</v>
      </c>
    </row>
    <row r="4436" spans="1:4" x14ac:dyDescent="0.25">
      <c r="A4436" t="s">
        <v>9880</v>
      </c>
      <c r="B4436">
        <v>3478</v>
      </c>
      <c r="C4436">
        <v>1500000</v>
      </c>
      <c r="D4436">
        <f>B4436-C4436</f>
        <v>-1496522</v>
      </c>
    </row>
    <row r="4437" spans="1:4" x14ac:dyDescent="0.25">
      <c r="A4437" t="s">
        <v>9881</v>
      </c>
      <c r="B4437">
        <v>52166</v>
      </c>
      <c r="C4437">
        <v>2000000</v>
      </c>
      <c r="D4437">
        <f>B4437-C4437</f>
        <v>-1947834</v>
      </c>
    </row>
    <row r="4438" spans="1:4" x14ac:dyDescent="0.25">
      <c r="A4438" t="s">
        <v>9882</v>
      </c>
      <c r="C4438">
        <v>1500000</v>
      </c>
      <c r="D4438">
        <f>B4438-C4438</f>
        <v>-1500000</v>
      </c>
    </row>
    <row r="4439" spans="1:4" x14ac:dyDescent="0.25">
      <c r="A4439" t="s">
        <v>9883</v>
      </c>
      <c r="B4439">
        <v>1163508</v>
      </c>
      <c r="C4439">
        <v>2500000</v>
      </c>
      <c r="D4439">
        <f>B4439-C4439</f>
        <v>-1336492</v>
      </c>
    </row>
    <row r="4440" spans="1:4" x14ac:dyDescent="0.25">
      <c r="A4440" t="s">
        <v>9884</v>
      </c>
      <c r="C4440">
        <v>350000</v>
      </c>
      <c r="D4440">
        <f>B4440-C4440</f>
        <v>-350000</v>
      </c>
    </row>
    <row r="4441" spans="1:4" x14ac:dyDescent="0.25">
      <c r="A4441" t="s">
        <v>9885</v>
      </c>
      <c r="C4441">
        <v>1500000</v>
      </c>
      <c r="D4441">
        <f>B4441-C4441</f>
        <v>-1500000</v>
      </c>
    </row>
    <row r="4442" spans="1:4" x14ac:dyDescent="0.25">
      <c r="A4442" t="s">
        <v>9886</v>
      </c>
      <c r="C4442">
        <v>1500000</v>
      </c>
      <c r="D4442">
        <f>B4442-C4442</f>
        <v>-1500000</v>
      </c>
    </row>
    <row r="4443" spans="1:4" x14ac:dyDescent="0.25">
      <c r="A4443" t="s">
        <v>9887</v>
      </c>
      <c r="C4443">
        <v>1500000</v>
      </c>
      <c r="D4443">
        <f>B4443-C4443</f>
        <v>-1500000</v>
      </c>
    </row>
    <row r="4444" spans="1:4" x14ac:dyDescent="0.25">
      <c r="A4444" t="s">
        <v>9888</v>
      </c>
      <c r="C4444">
        <v>5000000</v>
      </c>
      <c r="D4444">
        <f>B4444-C4444</f>
        <v>-5000000</v>
      </c>
    </row>
    <row r="4445" spans="1:4" x14ac:dyDescent="0.25">
      <c r="A4445" t="s">
        <v>9889</v>
      </c>
      <c r="C4445">
        <v>1500000</v>
      </c>
      <c r="D4445">
        <f>B4445-C4445</f>
        <v>-1500000</v>
      </c>
    </row>
    <row r="4446" spans="1:4" x14ac:dyDescent="0.25">
      <c r="A4446" t="s">
        <v>9890</v>
      </c>
      <c r="C4446">
        <v>2000000</v>
      </c>
      <c r="D4446">
        <f>B4446-C4446</f>
        <v>-2000000</v>
      </c>
    </row>
    <row r="4447" spans="1:4" x14ac:dyDescent="0.25">
      <c r="A4447" t="s">
        <v>9891</v>
      </c>
      <c r="C4447">
        <v>1500000</v>
      </c>
      <c r="D4447">
        <f>B4447-C4447</f>
        <v>-1500000</v>
      </c>
    </row>
    <row r="4448" spans="1:4" x14ac:dyDescent="0.25">
      <c r="A4448" t="s">
        <v>6273</v>
      </c>
      <c r="B4448">
        <v>80033643</v>
      </c>
      <c r="C4448">
        <v>60000000</v>
      </c>
      <c r="D4448">
        <f>B4448-C4448</f>
        <v>20033643</v>
      </c>
    </row>
    <row r="4449" spans="1:4" x14ac:dyDescent="0.25">
      <c r="A4449" t="s">
        <v>9892</v>
      </c>
      <c r="C4449">
        <v>1500000</v>
      </c>
      <c r="D4449">
        <f>B4449-C4449</f>
        <v>-1500000</v>
      </c>
    </row>
    <row r="4450" spans="1:4" x14ac:dyDescent="0.25">
      <c r="A4450" t="s">
        <v>9893</v>
      </c>
      <c r="C4450">
        <v>2000000</v>
      </c>
      <c r="D4450">
        <f>B4450-C4450</f>
        <v>-2000000</v>
      </c>
    </row>
    <row r="4451" spans="1:4" x14ac:dyDescent="0.25">
      <c r="A4451" t="s">
        <v>9894</v>
      </c>
      <c r="B4451">
        <v>184925485</v>
      </c>
      <c r="C4451">
        <v>2000000</v>
      </c>
      <c r="D4451">
        <f>B4451-C4451</f>
        <v>182925485</v>
      </c>
    </row>
    <row r="4452" spans="1:4" x14ac:dyDescent="0.25">
      <c r="A4452" t="s">
        <v>9895</v>
      </c>
      <c r="B4452">
        <v>304124</v>
      </c>
      <c r="C4452">
        <v>1400000</v>
      </c>
      <c r="D4452">
        <f>B4452-C4452</f>
        <v>-1095876</v>
      </c>
    </row>
    <row r="4453" spans="1:4" x14ac:dyDescent="0.25">
      <c r="A4453" t="s">
        <v>9896</v>
      </c>
      <c r="C4453">
        <v>1455000</v>
      </c>
      <c r="D4453">
        <f>B4453-C4453</f>
        <v>-1455000</v>
      </c>
    </row>
    <row r="4454" spans="1:4" x14ac:dyDescent="0.25">
      <c r="A4454" t="s">
        <v>9897</v>
      </c>
      <c r="B4454">
        <v>36830</v>
      </c>
      <c r="C4454">
        <v>1400000</v>
      </c>
      <c r="D4454">
        <f>B4454-C4454</f>
        <v>-1363170</v>
      </c>
    </row>
    <row r="4455" spans="1:4" x14ac:dyDescent="0.25">
      <c r="A4455" t="s">
        <v>9898</v>
      </c>
      <c r="C4455">
        <v>2000000</v>
      </c>
      <c r="D4455">
        <f>B4455-C4455</f>
        <v>-2000000</v>
      </c>
    </row>
    <row r="4456" spans="1:4" x14ac:dyDescent="0.25">
      <c r="A4456" t="s">
        <v>9899</v>
      </c>
      <c r="C4456">
        <v>3150000</v>
      </c>
      <c r="D4456">
        <f>B4456-C4456</f>
        <v>-3150000</v>
      </c>
    </row>
    <row r="4457" spans="1:4" x14ac:dyDescent="0.25">
      <c r="A4457" t="s">
        <v>9900</v>
      </c>
      <c r="B4457">
        <v>231186</v>
      </c>
      <c r="D4457">
        <f>B4457-C4457</f>
        <v>231186</v>
      </c>
    </row>
    <row r="4458" spans="1:4" x14ac:dyDescent="0.25">
      <c r="A4458" t="s">
        <v>9901</v>
      </c>
      <c r="C4458">
        <v>1400000</v>
      </c>
      <c r="D4458">
        <f>B4458-C4458</f>
        <v>-1400000</v>
      </c>
    </row>
    <row r="4459" spans="1:4" x14ac:dyDescent="0.25">
      <c r="A4459" t="s">
        <v>9902</v>
      </c>
      <c r="C4459">
        <v>1377800</v>
      </c>
      <c r="D4459">
        <f>B4459-C4459</f>
        <v>-1377800</v>
      </c>
    </row>
    <row r="4460" spans="1:4" x14ac:dyDescent="0.25">
      <c r="A4460" t="s">
        <v>9903</v>
      </c>
      <c r="B4460">
        <v>3650677</v>
      </c>
      <c r="C4460">
        <v>960000</v>
      </c>
      <c r="D4460">
        <f>B4460-C4460</f>
        <v>2690677</v>
      </c>
    </row>
    <row r="4461" spans="1:4" x14ac:dyDescent="0.25">
      <c r="A4461" t="s">
        <v>9904</v>
      </c>
      <c r="C4461">
        <v>1250000</v>
      </c>
      <c r="D4461">
        <f>B4461-C4461</f>
        <v>-1250000</v>
      </c>
    </row>
    <row r="4462" spans="1:4" x14ac:dyDescent="0.25">
      <c r="A4462" t="s">
        <v>9905</v>
      </c>
      <c r="D4462">
        <f>B4462-C4462</f>
        <v>0</v>
      </c>
    </row>
    <row r="4463" spans="1:4" x14ac:dyDescent="0.25">
      <c r="A4463" t="s">
        <v>9906</v>
      </c>
      <c r="B4463">
        <v>1647780</v>
      </c>
      <c r="C4463">
        <v>1300000</v>
      </c>
      <c r="D4463">
        <f>B4463-C4463</f>
        <v>347780</v>
      </c>
    </row>
    <row r="4464" spans="1:4" x14ac:dyDescent="0.25">
      <c r="A4464" t="s">
        <v>9907</v>
      </c>
      <c r="B4464">
        <v>695229</v>
      </c>
      <c r="C4464">
        <v>1300000</v>
      </c>
      <c r="D4464">
        <f>B4464-C4464</f>
        <v>-604771</v>
      </c>
    </row>
    <row r="4465" spans="1:4" x14ac:dyDescent="0.25">
      <c r="A4465" t="s">
        <v>9908</v>
      </c>
      <c r="B4465">
        <v>638951</v>
      </c>
      <c r="C4465">
        <v>1592000</v>
      </c>
      <c r="D4465">
        <f>B4465-C4465</f>
        <v>-953049</v>
      </c>
    </row>
    <row r="4466" spans="1:4" x14ac:dyDescent="0.25">
      <c r="A4466" t="s">
        <v>9909</v>
      </c>
      <c r="B4466">
        <v>609042</v>
      </c>
      <c r="C4466">
        <v>1300000</v>
      </c>
      <c r="D4466">
        <f>B4466-C4466</f>
        <v>-690958</v>
      </c>
    </row>
    <row r="4467" spans="1:4" x14ac:dyDescent="0.25">
      <c r="A4467" t="s">
        <v>9910</v>
      </c>
      <c r="B4467">
        <v>1521</v>
      </c>
      <c r="C4467">
        <v>1500000</v>
      </c>
      <c r="D4467">
        <f>B4467-C4467</f>
        <v>-1498479</v>
      </c>
    </row>
    <row r="4468" spans="1:4" x14ac:dyDescent="0.25">
      <c r="A4468" t="s">
        <v>6319</v>
      </c>
      <c r="B4468">
        <v>32940507</v>
      </c>
      <c r="C4468">
        <v>60000000</v>
      </c>
      <c r="D4468">
        <f>B4468-C4468</f>
        <v>-27059493</v>
      </c>
    </row>
    <row r="4469" spans="1:4" x14ac:dyDescent="0.25">
      <c r="A4469" t="s">
        <v>9911</v>
      </c>
      <c r="C4469">
        <v>5000000</v>
      </c>
      <c r="D4469">
        <f>B4469-C4469</f>
        <v>-5000000</v>
      </c>
    </row>
    <row r="4470" spans="1:4" x14ac:dyDescent="0.25">
      <c r="A4470" t="s">
        <v>9912</v>
      </c>
      <c r="C4470">
        <v>1400000</v>
      </c>
      <c r="D4470">
        <f>B4470-C4470</f>
        <v>-1400000</v>
      </c>
    </row>
    <row r="4471" spans="1:4" x14ac:dyDescent="0.25">
      <c r="A4471" t="s">
        <v>9913</v>
      </c>
      <c r="C4471">
        <v>1750000</v>
      </c>
      <c r="D4471">
        <f>B4471-C4471</f>
        <v>-1750000</v>
      </c>
    </row>
    <row r="4472" spans="1:4" x14ac:dyDescent="0.25">
      <c r="A4472" t="s">
        <v>9914</v>
      </c>
      <c r="B4472">
        <v>19539</v>
      </c>
      <c r="C4472">
        <v>1000000</v>
      </c>
      <c r="D4472">
        <f>B4472-C4472</f>
        <v>-980461</v>
      </c>
    </row>
    <row r="4473" spans="1:4" x14ac:dyDescent="0.25">
      <c r="A4473" t="s">
        <v>9915</v>
      </c>
      <c r="B4473">
        <v>100358</v>
      </c>
      <c r="C4473">
        <v>1500000</v>
      </c>
      <c r="D4473">
        <f>B4473-C4473</f>
        <v>-1399642</v>
      </c>
    </row>
    <row r="4474" spans="1:4" x14ac:dyDescent="0.25">
      <c r="A4474" t="s">
        <v>9916</v>
      </c>
      <c r="C4474">
        <v>1300000</v>
      </c>
      <c r="D4474">
        <f>B4474-C4474</f>
        <v>-1300000</v>
      </c>
    </row>
    <row r="4475" spans="1:4" x14ac:dyDescent="0.25">
      <c r="A4475" t="s">
        <v>9917</v>
      </c>
      <c r="C4475">
        <v>1300000</v>
      </c>
      <c r="D4475">
        <f>B4475-C4475</f>
        <v>-1300000</v>
      </c>
    </row>
    <row r="4476" spans="1:4" x14ac:dyDescent="0.25">
      <c r="A4476" t="s">
        <v>9918</v>
      </c>
      <c r="C4476">
        <v>1288000</v>
      </c>
      <c r="D4476">
        <f>B4476-C4476</f>
        <v>-1288000</v>
      </c>
    </row>
    <row r="4477" spans="1:4" x14ac:dyDescent="0.25">
      <c r="A4477" t="s">
        <v>9919</v>
      </c>
      <c r="B4477">
        <v>19100000</v>
      </c>
      <c r="C4477">
        <v>1250000</v>
      </c>
      <c r="D4477">
        <f>B4477-C4477</f>
        <v>17850000</v>
      </c>
    </row>
    <row r="4478" spans="1:4" x14ac:dyDescent="0.25">
      <c r="A4478" t="s">
        <v>9920</v>
      </c>
      <c r="C4478">
        <v>1250000</v>
      </c>
      <c r="D4478">
        <f>B4478-C4478</f>
        <v>-1250000</v>
      </c>
    </row>
    <row r="4479" spans="1:4" x14ac:dyDescent="0.25">
      <c r="A4479" t="s">
        <v>9921</v>
      </c>
      <c r="C4479">
        <v>1250000</v>
      </c>
      <c r="D4479">
        <f>B4479-C4479</f>
        <v>-1250000</v>
      </c>
    </row>
    <row r="4480" spans="1:4" x14ac:dyDescent="0.25">
      <c r="A4480" t="s">
        <v>9922</v>
      </c>
      <c r="B4480">
        <v>2833383</v>
      </c>
      <c r="C4480">
        <v>427000</v>
      </c>
      <c r="D4480">
        <f>B4480-C4480</f>
        <v>2406383</v>
      </c>
    </row>
    <row r="4481" spans="1:4" x14ac:dyDescent="0.25">
      <c r="A4481" t="s">
        <v>9923</v>
      </c>
      <c r="C4481">
        <v>15000000</v>
      </c>
      <c r="D4481">
        <f>B4481-C4481</f>
        <v>-15000000</v>
      </c>
    </row>
    <row r="4482" spans="1:4" x14ac:dyDescent="0.25">
      <c r="A4482" t="s">
        <v>9924</v>
      </c>
      <c r="C4482">
        <v>1250000</v>
      </c>
      <c r="D4482">
        <f>B4482-C4482</f>
        <v>-1250000</v>
      </c>
    </row>
    <row r="4483" spans="1:4" x14ac:dyDescent="0.25">
      <c r="A4483" t="s">
        <v>9925</v>
      </c>
      <c r="C4483">
        <v>1250000</v>
      </c>
      <c r="D4483">
        <f>B4483-C4483</f>
        <v>-1250000</v>
      </c>
    </row>
    <row r="4484" spans="1:4" x14ac:dyDescent="0.25">
      <c r="A4484" t="s">
        <v>9926</v>
      </c>
      <c r="D4484">
        <f>B4484-C4484</f>
        <v>0</v>
      </c>
    </row>
    <row r="4485" spans="1:4" x14ac:dyDescent="0.25">
      <c r="A4485" t="s">
        <v>9927</v>
      </c>
      <c r="C4485">
        <v>1420000</v>
      </c>
      <c r="D4485">
        <f>B4485-C4485</f>
        <v>-1420000</v>
      </c>
    </row>
    <row r="4486" spans="1:4" x14ac:dyDescent="0.25">
      <c r="A4486" t="s">
        <v>9928</v>
      </c>
      <c r="B4486">
        <v>24741700</v>
      </c>
      <c r="C4486">
        <v>1200000</v>
      </c>
      <c r="D4486">
        <f>B4486-C4486</f>
        <v>23541700</v>
      </c>
    </row>
    <row r="4487" spans="1:4" x14ac:dyDescent="0.25">
      <c r="A4487" t="s">
        <v>9929</v>
      </c>
      <c r="B4487">
        <v>55153403</v>
      </c>
      <c r="C4487">
        <v>1200000</v>
      </c>
      <c r="D4487">
        <f>B4487-C4487</f>
        <v>53953403</v>
      </c>
    </row>
    <row r="4488" spans="1:4" x14ac:dyDescent="0.25">
      <c r="A4488" t="s">
        <v>9930</v>
      </c>
      <c r="B4488">
        <v>18488314</v>
      </c>
      <c r="C4488">
        <v>1200000</v>
      </c>
      <c r="D4488">
        <f>B4488-C4488</f>
        <v>17288314</v>
      </c>
    </row>
    <row r="4489" spans="1:4" x14ac:dyDescent="0.25">
      <c r="A4489" t="s">
        <v>9931</v>
      </c>
      <c r="C4489">
        <v>1300000</v>
      </c>
      <c r="D4489">
        <f>B4489-C4489</f>
        <v>-1300000</v>
      </c>
    </row>
    <row r="4490" spans="1:4" x14ac:dyDescent="0.25">
      <c r="A4490" t="s">
        <v>9932</v>
      </c>
      <c r="B4490">
        <v>11278</v>
      </c>
      <c r="C4490">
        <v>1300000</v>
      </c>
      <c r="D4490">
        <f>B4490-C4490</f>
        <v>-1288722</v>
      </c>
    </row>
    <row r="4491" spans="1:4" x14ac:dyDescent="0.25">
      <c r="A4491" t="s">
        <v>6004</v>
      </c>
      <c r="B4491">
        <v>79363785</v>
      </c>
      <c r="C4491">
        <v>80000000</v>
      </c>
      <c r="D4491">
        <f>B4491-C4491</f>
        <v>-636215</v>
      </c>
    </row>
    <row r="4492" spans="1:4" x14ac:dyDescent="0.25">
      <c r="A4492" t="s">
        <v>9933</v>
      </c>
      <c r="B4492">
        <v>13876974</v>
      </c>
      <c r="C4492">
        <v>7000000</v>
      </c>
      <c r="D4492">
        <f>B4492-C4492</f>
        <v>6876974</v>
      </c>
    </row>
    <row r="4493" spans="1:4" x14ac:dyDescent="0.25">
      <c r="A4493" t="s">
        <v>9934</v>
      </c>
      <c r="B4493">
        <v>9180275</v>
      </c>
      <c r="C4493">
        <v>1200000</v>
      </c>
      <c r="D4493">
        <f>B4493-C4493</f>
        <v>7980275</v>
      </c>
    </row>
    <row r="4494" spans="1:4" x14ac:dyDescent="0.25">
      <c r="A4494" t="s">
        <v>9935</v>
      </c>
      <c r="C4494">
        <v>1200000</v>
      </c>
      <c r="D4494">
        <f>B4494-C4494</f>
        <v>-1200000</v>
      </c>
    </row>
    <row r="4495" spans="1:4" x14ac:dyDescent="0.25">
      <c r="A4495" t="s">
        <v>7337</v>
      </c>
      <c r="B4495">
        <v>22494487</v>
      </c>
      <c r="C4495">
        <v>27000000</v>
      </c>
      <c r="D4495">
        <f>B4495-C4495</f>
        <v>-4505513</v>
      </c>
    </row>
    <row r="4496" spans="1:4" x14ac:dyDescent="0.25">
      <c r="A4496" t="s">
        <v>9936</v>
      </c>
      <c r="B4496">
        <v>2199853</v>
      </c>
      <c r="C4496">
        <v>1200000</v>
      </c>
      <c r="D4496">
        <f>B4496-C4496</f>
        <v>999853</v>
      </c>
    </row>
    <row r="4497" spans="1:4" x14ac:dyDescent="0.25">
      <c r="A4497" t="s">
        <v>9937</v>
      </c>
      <c r="B4497">
        <v>2859955</v>
      </c>
      <c r="C4497">
        <v>1200000</v>
      </c>
      <c r="D4497">
        <f>B4497-C4497</f>
        <v>1659955</v>
      </c>
    </row>
    <row r="4498" spans="1:4" x14ac:dyDescent="0.25">
      <c r="A4498" t="s">
        <v>9938</v>
      </c>
      <c r="B4498">
        <v>2812029</v>
      </c>
      <c r="C4498">
        <v>1200000</v>
      </c>
      <c r="D4498">
        <f>B4498-C4498</f>
        <v>1612029</v>
      </c>
    </row>
    <row r="4499" spans="1:4" x14ac:dyDescent="0.25">
      <c r="A4499" t="s">
        <v>9939</v>
      </c>
      <c r="D4499">
        <f>B4499-C4499</f>
        <v>0</v>
      </c>
    </row>
    <row r="4500" spans="1:4" x14ac:dyDescent="0.25">
      <c r="A4500" t="s">
        <v>9940</v>
      </c>
      <c r="B4500">
        <v>6100000</v>
      </c>
      <c r="C4500">
        <v>1200000</v>
      </c>
      <c r="D4500">
        <f>B4500-C4500</f>
        <v>4900000</v>
      </c>
    </row>
    <row r="4501" spans="1:4" x14ac:dyDescent="0.25">
      <c r="A4501" t="s">
        <v>9941</v>
      </c>
      <c r="B4501">
        <v>375723</v>
      </c>
      <c r="C4501">
        <v>4000000</v>
      </c>
      <c r="D4501">
        <f>B4501-C4501</f>
        <v>-3624277</v>
      </c>
    </row>
    <row r="4502" spans="1:4" x14ac:dyDescent="0.25">
      <c r="A4502" t="s">
        <v>9942</v>
      </c>
      <c r="B4502">
        <v>594904</v>
      </c>
      <c r="C4502">
        <v>1200000</v>
      </c>
      <c r="D4502">
        <f>B4502-C4502</f>
        <v>-605096</v>
      </c>
    </row>
    <row r="4503" spans="1:4" x14ac:dyDescent="0.25">
      <c r="A4503" t="s">
        <v>9943</v>
      </c>
      <c r="B4503">
        <v>58936</v>
      </c>
      <c r="C4503">
        <v>1200000</v>
      </c>
      <c r="D4503">
        <f>B4503-C4503</f>
        <v>-1141064</v>
      </c>
    </row>
    <row r="4504" spans="1:4" x14ac:dyDescent="0.25">
      <c r="A4504" t="s">
        <v>9944</v>
      </c>
      <c r="B4504">
        <v>24784</v>
      </c>
      <c r="C4504">
        <v>1200000</v>
      </c>
      <c r="D4504">
        <f>B4504-C4504</f>
        <v>-1175216</v>
      </c>
    </row>
    <row r="4505" spans="1:4" x14ac:dyDescent="0.25">
      <c r="A4505" t="s">
        <v>9945</v>
      </c>
      <c r="B4505">
        <v>7826</v>
      </c>
      <c r="C4505">
        <v>1200000</v>
      </c>
      <c r="D4505">
        <f>B4505-C4505</f>
        <v>-1192174</v>
      </c>
    </row>
    <row r="4506" spans="1:4" x14ac:dyDescent="0.25">
      <c r="A4506" t="s">
        <v>9946</v>
      </c>
      <c r="C4506">
        <v>1500000</v>
      </c>
      <c r="D4506">
        <f>B4506-C4506</f>
        <v>-1500000</v>
      </c>
    </row>
    <row r="4507" spans="1:4" x14ac:dyDescent="0.25">
      <c r="A4507" t="s">
        <v>9947</v>
      </c>
      <c r="B4507">
        <v>3830</v>
      </c>
      <c r="C4507">
        <v>1200000</v>
      </c>
      <c r="D4507">
        <f>B4507-C4507</f>
        <v>-1196170</v>
      </c>
    </row>
    <row r="4508" spans="1:4" x14ac:dyDescent="0.25">
      <c r="A4508" t="s">
        <v>9948</v>
      </c>
      <c r="D4508">
        <f>B4508-C4508</f>
        <v>0</v>
      </c>
    </row>
    <row r="4509" spans="1:4" x14ac:dyDescent="0.25">
      <c r="A4509" t="s">
        <v>9949</v>
      </c>
      <c r="D4509">
        <f>B4509-C4509</f>
        <v>0</v>
      </c>
    </row>
    <row r="4510" spans="1:4" x14ac:dyDescent="0.25">
      <c r="A4510" t="s">
        <v>9950</v>
      </c>
      <c r="C4510">
        <v>1200000</v>
      </c>
      <c r="D4510">
        <f>B4510-C4510</f>
        <v>-1200000</v>
      </c>
    </row>
    <row r="4511" spans="1:4" x14ac:dyDescent="0.25">
      <c r="A4511" t="s">
        <v>9951</v>
      </c>
      <c r="C4511">
        <v>1200000</v>
      </c>
      <c r="D4511">
        <f>B4511-C4511</f>
        <v>-1200000</v>
      </c>
    </row>
    <row r="4512" spans="1:4" x14ac:dyDescent="0.25">
      <c r="A4512" t="s">
        <v>9952</v>
      </c>
      <c r="C4512">
        <v>1200000</v>
      </c>
      <c r="D4512">
        <f>B4512-C4512</f>
        <v>-1200000</v>
      </c>
    </row>
    <row r="4513" spans="1:4" x14ac:dyDescent="0.25">
      <c r="A4513" t="s">
        <v>9953</v>
      </c>
      <c r="B4513">
        <v>2850263</v>
      </c>
      <c r="C4513">
        <v>2600000</v>
      </c>
      <c r="D4513">
        <f>B4513-C4513</f>
        <v>250263</v>
      </c>
    </row>
    <row r="4514" spans="1:4" x14ac:dyDescent="0.25">
      <c r="A4514" t="s">
        <v>9954</v>
      </c>
      <c r="C4514">
        <v>1200000</v>
      </c>
      <c r="D4514">
        <f>B4514-C4514</f>
        <v>-1200000</v>
      </c>
    </row>
    <row r="4515" spans="1:4" x14ac:dyDescent="0.25">
      <c r="A4515" t="s">
        <v>9955</v>
      </c>
      <c r="C4515">
        <v>1200000</v>
      </c>
      <c r="D4515">
        <f>B4515-C4515</f>
        <v>-1200000</v>
      </c>
    </row>
    <row r="4516" spans="1:4" x14ac:dyDescent="0.25">
      <c r="A4516" t="s">
        <v>9956</v>
      </c>
      <c r="C4516">
        <v>1200000</v>
      </c>
      <c r="D4516">
        <f>B4516-C4516</f>
        <v>-1200000</v>
      </c>
    </row>
    <row r="4517" spans="1:4" x14ac:dyDescent="0.25">
      <c r="A4517" t="s">
        <v>9957</v>
      </c>
      <c r="B4517">
        <v>16101109</v>
      </c>
      <c r="C4517">
        <v>3000000</v>
      </c>
      <c r="D4517">
        <f>B4517-C4517</f>
        <v>13101109</v>
      </c>
    </row>
    <row r="4518" spans="1:4" x14ac:dyDescent="0.25">
      <c r="A4518" t="s">
        <v>9958</v>
      </c>
      <c r="B4518">
        <v>6013</v>
      </c>
      <c r="C4518">
        <v>695393</v>
      </c>
      <c r="D4518">
        <f>B4518-C4518</f>
        <v>-689380</v>
      </c>
    </row>
    <row r="4519" spans="1:4" x14ac:dyDescent="0.25">
      <c r="A4519" t="s">
        <v>9959</v>
      </c>
      <c r="D4519">
        <f>B4519-C4519</f>
        <v>0</v>
      </c>
    </row>
    <row r="4520" spans="1:4" x14ac:dyDescent="0.25">
      <c r="A4520" t="s">
        <v>9960</v>
      </c>
      <c r="B4520">
        <v>1400000</v>
      </c>
      <c r="C4520">
        <v>1100000</v>
      </c>
      <c r="D4520">
        <f>B4520-C4520</f>
        <v>300000</v>
      </c>
    </row>
    <row r="4521" spans="1:4" x14ac:dyDescent="0.25">
      <c r="A4521" t="s">
        <v>9961</v>
      </c>
      <c r="B4521">
        <v>247740</v>
      </c>
      <c r="D4521">
        <f>B4521-C4521</f>
        <v>247740</v>
      </c>
    </row>
    <row r="4522" spans="1:4" x14ac:dyDescent="0.25">
      <c r="A4522" t="s">
        <v>9962</v>
      </c>
      <c r="B4522">
        <v>39659</v>
      </c>
      <c r="C4522">
        <v>1600000</v>
      </c>
      <c r="D4522">
        <f>B4522-C4522</f>
        <v>-1560341</v>
      </c>
    </row>
    <row r="4523" spans="1:4" x14ac:dyDescent="0.25">
      <c r="A4523" t="s">
        <v>9963</v>
      </c>
      <c r="C4523">
        <v>10000000</v>
      </c>
      <c r="D4523">
        <f>B4523-C4523</f>
        <v>-10000000</v>
      </c>
    </row>
    <row r="4524" spans="1:4" x14ac:dyDescent="0.25">
      <c r="A4524" t="s">
        <v>9964</v>
      </c>
      <c r="B4524">
        <v>56129</v>
      </c>
      <c r="C4524">
        <v>1100000</v>
      </c>
      <c r="D4524">
        <f>B4524-C4524</f>
        <v>-1043871</v>
      </c>
    </row>
    <row r="4525" spans="1:4" x14ac:dyDescent="0.25">
      <c r="A4525" t="s">
        <v>9965</v>
      </c>
      <c r="B4525">
        <v>4105123</v>
      </c>
      <c r="C4525">
        <v>1100000</v>
      </c>
      <c r="D4525">
        <f>B4525-C4525</f>
        <v>3005123</v>
      </c>
    </row>
    <row r="4526" spans="1:4" x14ac:dyDescent="0.25">
      <c r="A4526" t="s">
        <v>9966</v>
      </c>
      <c r="C4526">
        <v>1100000</v>
      </c>
      <c r="D4526">
        <f>B4526-C4526</f>
        <v>-1100000</v>
      </c>
    </row>
    <row r="4527" spans="1:4" x14ac:dyDescent="0.25">
      <c r="A4527" t="s">
        <v>9967</v>
      </c>
      <c r="C4527">
        <v>1100000</v>
      </c>
      <c r="D4527">
        <f>B4527-C4527</f>
        <v>-1100000</v>
      </c>
    </row>
    <row r="4528" spans="1:4" x14ac:dyDescent="0.25">
      <c r="A4528" t="s">
        <v>9968</v>
      </c>
      <c r="C4528">
        <v>950000</v>
      </c>
      <c r="D4528">
        <f>B4528-C4528</f>
        <v>-950000</v>
      </c>
    </row>
    <row r="4529" spans="1:4" x14ac:dyDescent="0.25">
      <c r="A4529" t="s">
        <v>9969</v>
      </c>
      <c r="C4529">
        <v>1400000</v>
      </c>
      <c r="D4529">
        <f>B4529-C4529</f>
        <v>-1400000</v>
      </c>
    </row>
    <row r="4530" spans="1:4" x14ac:dyDescent="0.25">
      <c r="A4530" t="s">
        <v>9970</v>
      </c>
      <c r="D4530">
        <f>B4530-C4530</f>
        <v>0</v>
      </c>
    </row>
    <row r="4531" spans="1:4" x14ac:dyDescent="0.25">
      <c r="A4531" t="s">
        <v>9971</v>
      </c>
      <c r="C4531">
        <v>1000000</v>
      </c>
      <c r="D4531">
        <f>B4531-C4531</f>
        <v>-1000000</v>
      </c>
    </row>
    <row r="4532" spans="1:4" x14ac:dyDescent="0.25">
      <c r="A4532" t="s">
        <v>9972</v>
      </c>
      <c r="B4532">
        <v>117235247</v>
      </c>
      <c r="C4532">
        <v>960000</v>
      </c>
      <c r="D4532">
        <f>B4532-C4532</f>
        <v>116275247</v>
      </c>
    </row>
    <row r="4533" spans="1:4" x14ac:dyDescent="0.25">
      <c r="A4533" t="s">
        <v>9973</v>
      </c>
      <c r="C4533">
        <v>1100000</v>
      </c>
      <c r="D4533">
        <f>B4533-C4533</f>
        <v>-1100000</v>
      </c>
    </row>
    <row r="4534" spans="1:4" x14ac:dyDescent="0.25">
      <c r="A4534" t="s">
        <v>7932</v>
      </c>
      <c r="B4534">
        <v>21378000</v>
      </c>
      <c r="C4534">
        <v>1000000</v>
      </c>
      <c r="D4534">
        <f>B4534-C4534</f>
        <v>20378000</v>
      </c>
    </row>
    <row r="4535" spans="1:4" x14ac:dyDescent="0.25">
      <c r="A4535" t="s">
        <v>9974</v>
      </c>
      <c r="C4535">
        <v>1000000</v>
      </c>
      <c r="D4535">
        <f>B4535-C4535</f>
        <v>-1000000</v>
      </c>
    </row>
    <row r="4536" spans="1:4" x14ac:dyDescent="0.25">
      <c r="A4536" t="s">
        <v>9975</v>
      </c>
      <c r="B4536">
        <v>31537320</v>
      </c>
      <c r="C4536">
        <v>1000000</v>
      </c>
      <c r="D4536">
        <f>B4536-C4536</f>
        <v>30537320</v>
      </c>
    </row>
    <row r="4537" spans="1:4" x14ac:dyDescent="0.25">
      <c r="A4537" t="s">
        <v>9976</v>
      </c>
      <c r="C4537">
        <v>1300000</v>
      </c>
      <c r="D4537">
        <f>B4537-C4537</f>
        <v>-1300000</v>
      </c>
    </row>
    <row r="4538" spans="1:4" x14ac:dyDescent="0.25">
      <c r="A4538" t="s">
        <v>9977</v>
      </c>
      <c r="B4538">
        <v>17986000</v>
      </c>
      <c r="C4538">
        <v>1000000</v>
      </c>
      <c r="D4538">
        <f>B4538-C4538</f>
        <v>16986000</v>
      </c>
    </row>
    <row r="4539" spans="1:4" x14ac:dyDescent="0.25">
      <c r="A4539" t="s">
        <v>9978</v>
      </c>
      <c r="B4539">
        <v>16067035</v>
      </c>
      <c r="C4539">
        <v>1100000</v>
      </c>
      <c r="D4539">
        <f>B4539-C4539</f>
        <v>14967035</v>
      </c>
    </row>
    <row r="4540" spans="1:4" x14ac:dyDescent="0.25">
      <c r="A4540" t="s">
        <v>9979</v>
      </c>
      <c r="B4540">
        <v>18112929</v>
      </c>
      <c r="C4540">
        <v>1000000</v>
      </c>
      <c r="D4540">
        <f>B4540-C4540</f>
        <v>17112929</v>
      </c>
    </row>
    <row r="4541" spans="1:4" x14ac:dyDescent="0.25">
      <c r="A4541" t="s">
        <v>9980</v>
      </c>
      <c r="B4541">
        <v>14564027</v>
      </c>
      <c r="C4541">
        <v>1000000</v>
      </c>
      <c r="D4541">
        <f>B4541-C4541</f>
        <v>13564027</v>
      </c>
    </row>
    <row r="4542" spans="1:4" x14ac:dyDescent="0.25">
      <c r="A4542" t="s">
        <v>9981</v>
      </c>
      <c r="B4542">
        <v>20773070</v>
      </c>
      <c r="C4542">
        <v>5000000</v>
      </c>
      <c r="D4542">
        <f>B4542-C4542</f>
        <v>15773070</v>
      </c>
    </row>
    <row r="4543" spans="1:4" x14ac:dyDescent="0.25">
      <c r="A4543" t="s">
        <v>9982</v>
      </c>
      <c r="B4543">
        <v>10042266</v>
      </c>
      <c r="C4543">
        <v>1000000</v>
      </c>
      <c r="D4543">
        <f>B4543-C4543</f>
        <v>9042266</v>
      </c>
    </row>
    <row r="4544" spans="1:4" x14ac:dyDescent="0.25">
      <c r="A4544" t="s">
        <v>9983</v>
      </c>
      <c r="B4544">
        <v>10037390</v>
      </c>
      <c r="C4544">
        <v>1000000000</v>
      </c>
      <c r="D4544">
        <f>B4544-C4544</f>
        <v>-989962610</v>
      </c>
    </row>
    <row r="4545" spans="1:4" x14ac:dyDescent="0.25">
      <c r="A4545" t="s">
        <v>9984</v>
      </c>
      <c r="B4545">
        <v>9701559</v>
      </c>
      <c r="C4545">
        <v>3500000</v>
      </c>
      <c r="D4545">
        <f>B4545-C4545</f>
        <v>6201559</v>
      </c>
    </row>
    <row r="4546" spans="1:4" x14ac:dyDescent="0.25">
      <c r="A4546" t="s">
        <v>9985</v>
      </c>
      <c r="B4546">
        <v>9013113</v>
      </c>
      <c r="C4546">
        <v>1000000</v>
      </c>
      <c r="D4546">
        <f>B4546-C4546</f>
        <v>8013113</v>
      </c>
    </row>
    <row r="4547" spans="1:4" x14ac:dyDescent="0.25">
      <c r="A4547" t="s">
        <v>9986</v>
      </c>
      <c r="B4547">
        <v>53245055</v>
      </c>
      <c r="C4547">
        <v>1000000</v>
      </c>
      <c r="D4547">
        <f>B4547-C4547</f>
        <v>52245055</v>
      </c>
    </row>
    <row r="4548" spans="1:4" x14ac:dyDescent="0.25">
      <c r="A4548" t="s">
        <v>9987</v>
      </c>
      <c r="B4548">
        <v>9000000</v>
      </c>
      <c r="C4548">
        <v>900000</v>
      </c>
      <c r="D4548">
        <f>B4548-C4548</f>
        <v>8100000</v>
      </c>
    </row>
    <row r="4549" spans="1:4" x14ac:dyDescent="0.25">
      <c r="A4549" t="s">
        <v>9988</v>
      </c>
      <c r="C4549">
        <v>1000000</v>
      </c>
      <c r="D4549">
        <f>B4549-C4549</f>
        <v>-1000000</v>
      </c>
    </row>
    <row r="4550" spans="1:4" x14ac:dyDescent="0.25">
      <c r="A4550" t="s">
        <v>9989</v>
      </c>
      <c r="B4550">
        <v>23808111</v>
      </c>
      <c r="D4550">
        <f>B4550-C4550</f>
        <v>23808111</v>
      </c>
    </row>
    <row r="4551" spans="1:4" x14ac:dyDescent="0.25">
      <c r="A4551" t="s">
        <v>9990</v>
      </c>
      <c r="C4551">
        <v>1000000</v>
      </c>
      <c r="D4551">
        <f>B4551-C4551</f>
        <v>-1000000</v>
      </c>
    </row>
    <row r="4552" spans="1:4" x14ac:dyDescent="0.25">
      <c r="A4552" t="s">
        <v>9991</v>
      </c>
      <c r="B4552">
        <v>5355376</v>
      </c>
      <c r="D4552">
        <f>B4552-C4552</f>
        <v>5355376</v>
      </c>
    </row>
    <row r="4553" spans="1:4" x14ac:dyDescent="0.25">
      <c r="A4553" t="s">
        <v>9992</v>
      </c>
      <c r="B4553">
        <v>7186670</v>
      </c>
      <c r="C4553">
        <v>6000000</v>
      </c>
      <c r="D4553">
        <f>B4553-C4553</f>
        <v>1186670</v>
      </c>
    </row>
    <row r="4554" spans="1:4" x14ac:dyDescent="0.25">
      <c r="A4554" t="s">
        <v>9993</v>
      </c>
      <c r="C4554">
        <v>1100000</v>
      </c>
      <c r="D4554">
        <f>B4554-C4554</f>
        <v>-1100000</v>
      </c>
    </row>
    <row r="4555" spans="1:4" x14ac:dyDescent="0.25">
      <c r="A4555" t="s">
        <v>9994</v>
      </c>
      <c r="B4555">
        <v>5997134</v>
      </c>
      <c r="C4555">
        <v>1000000</v>
      </c>
      <c r="D4555">
        <f>B4555-C4555</f>
        <v>4997134</v>
      </c>
    </row>
    <row r="4556" spans="1:4" x14ac:dyDescent="0.25">
      <c r="A4556" t="s">
        <v>9995</v>
      </c>
      <c r="B4556">
        <v>4417124</v>
      </c>
      <c r="D4556">
        <f>B4556-C4556</f>
        <v>4417124</v>
      </c>
    </row>
    <row r="4557" spans="1:4" x14ac:dyDescent="0.25">
      <c r="A4557" t="s">
        <v>9996</v>
      </c>
      <c r="B4557">
        <v>5355847</v>
      </c>
      <c r="D4557">
        <f>B4557-C4557</f>
        <v>5355847</v>
      </c>
    </row>
    <row r="4558" spans="1:4" x14ac:dyDescent="0.25">
      <c r="A4558" t="s">
        <v>9997</v>
      </c>
      <c r="B4558">
        <v>3386698</v>
      </c>
      <c r="C4558">
        <v>1000000</v>
      </c>
      <c r="D4558">
        <f>B4558-C4558</f>
        <v>2386698</v>
      </c>
    </row>
    <row r="4559" spans="1:4" x14ac:dyDescent="0.25">
      <c r="A4559" t="s">
        <v>8942</v>
      </c>
      <c r="B4559">
        <v>143492840</v>
      </c>
      <c r="C4559">
        <v>7500000</v>
      </c>
      <c r="D4559">
        <f>B4559-C4559</f>
        <v>135992840</v>
      </c>
    </row>
    <row r="4560" spans="1:4" x14ac:dyDescent="0.25">
      <c r="A4560" t="s">
        <v>9998</v>
      </c>
      <c r="B4560">
        <v>5283379</v>
      </c>
      <c r="D4560">
        <f>B4560-C4560</f>
        <v>5283379</v>
      </c>
    </row>
    <row r="4561" spans="1:4" x14ac:dyDescent="0.25">
      <c r="A4561" t="s">
        <v>9999</v>
      </c>
      <c r="B4561">
        <v>2981638</v>
      </c>
      <c r="D4561">
        <f>B4561-C4561</f>
        <v>2981638</v>
      </c>
    </row>
    <row r="4562" spans="1:4" x14ac:dyDescent="0.25">
      <c r="A4562" t="s">
        <v>10000</v>
      </c>
      <c r="B4562">
        <v>3122616</v>
      </c>
      <c r="D4562">
        <f>B4562-C4562</f>
        <v>3122616</v>
      </c>
    </row>
    <row r="4563" spans="1:4" x14ac:dyDescent="0.25">
      <c r="A4563" t="s">
        <v>10001</v>
      </c>
      <c r="B4563">
        <v>2508841</v>
      </c>
      <c r="C4563">
        <v>1000000</v>
      </c>
      <c r="D4563">
        <f>B4563-C4563</f>
        <v>1508841</v>
      </c>
    </row>
    <row r="4564" spans="1:4" x14ac:dyDescent="0.25">
      <c r="A4564" t="s">
        <v>10002</v>
      </c>
      <c r="B4564">
        <v>4946250</v>
      </c>
      <c r="C4564">
        <v>1000000</v>
      </c>
      <c r="D4564">
        <f>B4564-C4564</f>
        <v>3946250</v>
      </c>
    </row>
    <row r="4565" spans="1:4" x14ac:dyDescent="0.25">
      <c r="A4565" t="s">
        <v>10003</v>
      </c>
      <c r="B4565">
        <v>1950218</v>
      </c>
      <c r="C4565">
        <v>1000000</v>
      </c>
      <c r="D4565">
        <f>B4565-C4565</f>
        <v>950218</v>
      </c>
    </row>
    <row r="4566" spans="1:4" x14ac:dyDescent="0.25">
      <c r="A4566" t="s">
        <v>10004</v>
      </c>
      <c r="B4566">
        <v>1277257</v>
      </c>
      <c r="C4566">
        <v>1000000</v>
      </c>
      <c r="D4566">
        <f>B4566-C4566</f>
        <v>277257</v>
      </c>
    </row>
    <row r="4567" spans="1:4" x14ac:dyDescent="0.25">
      <c r="A4567" t="s">
        <v>9447</v>
      </c>
      <c r="B4567">
        <v>45857453</v>
      </c>
      <c r="C4567">
        <v>3500000</v>
      </c>
      <c r="D4567">
        <f>B4567-C4567</f>
        <v>42357453</v>
      </c>
    </row>
    <row r="4568" spans="1:4" x14ac:dyDescent="0.25">
      <c r="A4568" t="s">
        <v>10005</v>
      </c>
      <c r="B4568">
        <v>1677838</v>
      </c>
      <c r="C4568">
        <v>1000000</v>
      </c>
      <c r="D4568">
        <f>B4568-C4568</f>
        <v>677838</v>
      </c>
    </row>
    <row r="4569" spans="1:4" x14ac:dyDescent="0.25">
      <c r="A4569" t="s">
        <v>10006</v>
      </c>
      <c r="B4569">
        <v>1744858</v>
      </c>
      <c r="C4569">
        <v>1000000</v>
      </c>
      <c r="D4569">
        <f>B4569-C4569</f>
        <v>744858</v>
      </c>
    </row>
    <row r="4570" spans="1:4" x14ac:dyDescent="0.25">
      <c r="A4570" t="s">
        <v>10007</v>
      </c>
      <c r="C4570">
        <v>1000000</v>
      </c>
      <c r="D4570">
        <f>B4570-C4570</f>
        <v>-1000000</v>
      </c>
    </row>
    <row r="4571" spans="1:4" x14ac:dyDescent="0.25">
      <c r="A4571" t="s">
        <v>6348</v>
      </c>
      <c r="B4571">
        <v>80021740</v>
      </c>
      <c r="C4571">
        <v>58000000</v>
      </c>
      <c r="D4571">
        <f>B4571-C4571</f>
        <v>22021740</v>
      </c>
    </row>
    <row r="4572" spans="1:4" x14ac:dyDescent="0.25">
      <c r="A4572" t="s">
        <v>10008</v>
      </c>
      <c r="B4572">
        <v>982214</v>
      </c>
      <c r="C4572">
        <v>1000000</v>
      </c>
      <c r="D4572">
        <f>B4572-C4572</f>
        <v>-17786</v>
      </c>
    </row>
    <row r="4573" spans="1:4" x14ac:dyDescent="0.25">
      <c r="A4573" t="s">
        <v>10009</v>
      </c>
      <c r="B4573">
        <v>798341</v>
      </c>
      <c r="C4573">
        <v>1000000</v>
      </c>
      <c r="D4573">
        <f>B4573-C4573</f>
        <v>-201659</v>
      </c>
    </row>
    <row r="4574" spans="1:4" x14ac:dyDescent="0.25">
      <c r="A4574" t="s">
        <v>10010</v>
      </c>
      <c r="B4574">
        <v>610991</v>
      </c>
      <c r="C4574">
        <v>1000000</v>
      </c>
      <c r="D4574">
        <f>B4574-C4574</f>
        <v>-389009</v>
      </c>
    </row>
    <row r="4575" spans="1:4" x14ac:dyDescent="0.25">
      <c r="A4575" t="s">
        <v>8532</v>
      </c>
      <c r="C4575">
        <v>11000000</v>
      </c>
      <c r="D4575">
        <f>B4575-C4575</f>
        <v>-11000000</v>
      </c>
    </row>
    <row r="4576" spans="1:4" x14ac:dyDescent="0.25">
      <c r="A4576" t="s">
        <v>10011</v>
      </c>
      <c r="B4576">
        <v>582024</v>
      </c>
      <c r="C4576">
        <v>1000000</v>
      </c>
      <c r="D4576">
        <f>B4576-C4576</f>
        <v>-417976</v>
      </c>
    </row>
    <row r="4577" spans="1:4" x14ac:dyDescent="0.25">
      <c r="A4577" t="s">
        <v>10012</v>
      </c>
      <c r="B4577">
        <v>548712</v>
      </c>
      <c r="C4577">
        <v>2500000</v>
      </c>
      <c r="D4577">
        <f>B4577-C4577</f>
        <v>-1951288</v>
      </c>
    </row>
    <row r="4578" spans="1:4" x14ac:dyDescent="0.25">
      <c r="A4578" t="s">
        <v>10013</v>
      </c>
      <c r="B4578">
        <v>464655</v>
      </c>
      <c r="C4578">
        <v>1000000</v>
      </c>
      <c r="D4578">
        <f>B4578-C4578</f>
        <v>-535345</v>
      </c>
    </row>
    <row r="4579" spans="1:4" x14ac:dyDescent="0.25">
      <c r="A4579" t="s">
        <v>10014</v>
      </c>
      <c r="B4579">
        <v>464126</v>
      </c>
      <c r="C4579">
        <v>1000000</v>
      </c>
      <c r="D4579">
        <f>B4579-C4579</f>
        <v>-535874</v>
      </c>
    </row>
    <row r="4580" spans="1:4" x14ac:dyDescent="0.25">
      <c r="A4580" t="s">
        <v>10015</v>
      </c>
      <c r="B4580">
        <v>428535</v>
      </c>
      <c r="C4580">
        <v>1000000</v>
      </c>
      <c r="D4580">
        <f>B4580-C4580</f>
        <v>-571465</v>
      </c>
    </row>
    <row r="4581" spans="1:4" x14ac:dyDescent="0.25">
      <c r="A4581" t="s">
        <v>10016</v>
      </c>
      <c r="B4581">
        <v>750100</v>
      </c>
      <c r="D4581">
        <f>B4581-C4581</f>
        <v>750100</v>
      </c>
    </row>
    <row r="4582" spans="1:4" x14ac:dyDescent="0.25">
      <c r="A4582" t="s">
        <v>10017</v>
      </c>
      <c r="B4582">
        <v>621240</v>
      </c>
      <c r="D4582">
        <f>B4582-C4582</f>
        <v>621240</v>
      </c>
    </row>
    <row r="4583" spans="1:4" x14ac:dyDescent="0.25">
      <c r="A4583" t="s">
        <v>10018</v>
      </c>
      <c r="B4583">
        <v>104077</v>
      </c>
      <c r="C4583">
        <v>1000000</v>
      </c>
      <c r="D4583">
        <f>B4583-C4583</f>
        <v>-895923</v>
      </c>
    </row>
    <row r="4584" spans="1:4" x14ac:dyDescent="0.25">
      <c r="A4584" t="s">
        <v>10019</v>
      </c>
      <c r="B4584">
        <v>334658</v>
      </c>
      <c r="D4584">
        <f>B4584-C4584</f>
        <v>334658</v>
      </c>
    </row>
    <row r="4585" spans="1:4" x14ac:dyDescent="0.25">
      <c r="A4585" t="s">
        <v>10020</v>
      </c>
      <c r="B4585">
        <v>279282</v>
      </c>
      <c r="C4585">
        <v>1000000</v>
      </c>
      <c r="D4585">
        <f>B4585-C4585</f>
        <v>-720718</v>
      </c>
    </row>
    <row r="4586" spans="1:4" x14ac:dyDescent="0.25">
      <c r="A4586" t="s">
        <v>5875</v>
      </c>
      <c r="B4586">
        <v>43982842</v>
      </c>
      <c r="C4586">
        <v>65000000</v>
      </c>
      <c r="D4586">
        <f>B4586-C4586</f>
        <v>-21017158</v>
      </c>
    </row>
    <row r="4587" spans="1:4" x14ac:dyDescent="0.25">
      <c r="A4587" t="s">
        <v>10021</v>
      </c>
      <c r="B4587">
        <v>484221</v>
      </c>
      <c r="C4587">
        <v>1000000</v>
      </c>
      <c r="D4587">
        <f>B4587-C4587</f>
        <v>-515779</v>
      </c>
    </row>
    <row r="4588" spans="1:4" x14ac:dyDescent="0.25">
      <c r="A4588" t="s">
        <v>10022</v>
      </c>
      <c r="B4588">
        <v>274661</v>
      </c>
      <c r="C4588">
        <v>1000000</v>
      </c>
      <c r="D4588">
        <f>B4588-C4588</f>
        <v>-725339</v>
      </c>
    </row>
    <row r="4589" spans="1:4" x14ac:dyDescent="0.25">
      <c r="A4589" t="s">
        <v>10023</v>
      </c>
      <c r="B4589">
        <v>144431</v>
      </c>
      <c r="C4589">
        <v>1000000</v>
      </c>
      <c r="D4589">
        <f>B4589-C4589</f>
        <v>-855569</v>
      </c>
    </row>
    <row r="4590" spans="1:4" x14ac:dyDescent="0.25">
      <c r="A4590" t="s">
        <v>10024</v>
      </c>
      <c r="B4590">
        <v>227241</v>
      </c>
      <c r="D4590">
        <f>B4590-C4590</f>
        <v>227241</v>
      </c>
    </row>
    <row r="4591" spans="1:4" x14ac:dyDescent="0.25">
      <c r="A4591" t="s">
        <v>10025</v>
      </c>
      <c r="B4591">
        <v>112521</v>
      </c>
      <c r="D4591">
        <f>B4591-C4591</f>
        <v>112521</v>
      </c>
    </row>
    <row r="4592" spans="1:4" x14ac:dyDescent="0.25">
      <c r="A4592" t="s">
        <v>10026</v>
      </c>
      <c r="B4592">
        <v>287761</v>
      </c>
      <c r="C4592">
        <v>1000000</v>
      </c>
      <c r="D4592">
        <f>B4592-C4592</f>
        <v>-712239</v>
      </c>
    </row>
    <row r="4593" spans="1:4" x14ac:dyDescent="0.25">
      <c r="A4593" t="s">
        <v>10027</v>
      </c>
      <c r="B4593">
        <v>100240</v>
      </c>
      <c r="C4593">
        <v>1000000</v>
      </c>
      <c r="D4593">
        <f>B4593-C4593</f>
        <v>-899760</v>
      </c>
    </row>
    <row r="4594" spans="1:4" x14ac:dyDescent="0.25">
      <c r="A4594" t="s">
        <v>10028</v>
      </c>
      <c r="B4594">
        <v>96734</v>
      </c>
      <c r="C4594">
        <v>1000000</v>
      </c>
      <c r="D4594">
        <f>B4594-C4594</f>
        <v>-903266</v>
      </c>
    </row>
    <row r="4595" spans="1:4" x14ac:dyDescent="0.25">
      <c r="A4595" t="s">
        <v>10029</v>
      </c>
      <c r="B4595">
        <v>49000</v>
      </c>
      <c r="C4595">
        <v>1500000</v>
      </c>
      <c r="D4595">
        <f>B4595-C4595</f>
        <v>-1451000</v>
      </c>
    </row>
    <row r="4596" spans="1:4" x14ac:dyDescent="0.25">
      <c r="A4596" t="s">
        <v>10030</v>
      </c>
      <c r="B4596">
        <v>100659</v>
      </c>
      <c r="C4596">
        <v>900000</v>
      </c>
      <c r="D4596">
        <f>B4596-C4596</f>
        <v>-799341</v>
      </c>
    </row>
    <row r="4597" spans="1:4" x14ac:dyDescent="0.25">
      <c r="A4597" t="s">
        <v>10031</v>
      </c>
      <c r="B4597">
        <v>48430</v>
      </c>
      <c r="C4597">
        <v>500000</v>
      </c>
      <c r="D4597">
        <f>B4597-C4597</f>
        <v>-451570</v>
      </c>
    </row>
    <row r="4598" spans="1:4" x14ac:dyDescent="0.25">
      <c r="A4598" t="s">
        <v>10032</v>
      </c>
      <c r="B4598">
        <v>21210</v>
      </c>
      <c r="C4598">
        <v>1000000</v>
      </c>
      <c r="D4598">
        <f>B4598-C4598</f>
        <v>-978790</v>
      </c>
    </row>
    <row r="4599" spans="1:4" x14ac:dyDescent="0.25">
      <c r="A4599" t="s">
        <v>10033</v>
      </c>
      <c r="C4599">
        <v>1000000</v>
      </c>
      <c r="D4599">
        <f>B4599-C4599</f>
        <v>-1000000</v>
      </c>
    </row>
    <row r="4600" spans="1:4" x14ac:dyDescent="0.25">
      <c r="A4600" t="s">
        <v>10034</v>
      </c>
      <c r="B4600">
        <v>22434</v>
      </c>
      <c r="D4600">
        <f>B4600-C4600</f>
        <v>22434</v>
      </c>
    </row>
    <row r="4601" spans="1:4" x14ac:dyDescent="0.25">
      <c r="A4601" t="s">
        <v>10035</v>
      </c>
      <c r="B4601">
        <v>12996</v>
      </c>
      <c r="C4601">
        <v>1000000</v>
      </c>
      <c r="D4601">
        <f>B4601-C4601</f>
        <v>-987004</v>
      </c>
    </row>
    <row r="4602" spans="1:4" x14ac:dyDescent="0.25">
      <c r="A4602" t="s">
        <v>10036</v>
      </c>
      <c r="C4602">
        <v>1000000</v>
      </c>
      <c r="D4602">
        <f>B4602-C4602</f>
        <v>-1000000</v>
      </c>
    </row>
    <row r="4603" spans="1:4" x14ac:dyDescent="0.25">
      <c r="A4603" t="s">
        <v>10037</v>
      </c>
      <c r="B4603">
        <v>10018</v>
      </c>
      <c r="C4603">
        <v>1000000</v>
      </c>
      <c r="D4603">
        <f>B4603-C4603</f>
        <v>-989982</v>
      </c>
    </row>
    <row r="4604" spans="1:4" x14ac:dyDescent="0.25">
      <c r="A4604" t="s">
        <v>10038</v>
      </c>
      <c r="B4604">
        <v>62480</v>
      </c>
      <c r="C4604">
        <v>1000000</v>
      </c>
      <c r="D4604">
        <f>B4604-C4604</f>
        <v>-937520</v>
      </c>
    </row>
    <row r="4605" spans="1:4" x14ac:dyDescent="0.25">
      <c r="A4605" t="s">
        <v>10039</v>
      </c>
      <c r="B4605">
        <v>6387</v>
      </c>
      <c r="C4605">
        <v>1000000</v>
      </c>
      <c r="D4605">
        <f>B4605-C4605</f>
        <v>-993613</v>
      </c>
    </row>
    <row r="4606" spans="1:4" x14ac:dyDescent="0.25">
      <c r="A4606" t="s">
        <v>10040</v>
      </c>
      <c r="B4606">
        <v>5494</v>
      </c>
      <c r="D4606">
        <f>B4606-C4606</f>
        <v>5494</v>
      </c>
    </row>
    <row r="4607" spans="1:4" x14ac:dyDescent="0.25">
      <c r="A4607" t="s">
        <v>10041</v>
      </c>
      <c r="C4607">
        <v>1000000</v>
      </c>
      <c r="D4607">
        <f>B4607-C4607</f>
        <v>-1000000</v>
      </c>
    </row>
    <row r="4608" spans="1:4" x14ac:dyDescent="0.25">
      <c r="A4608" t="s">
        <v>10042</v>
      </c>
      <c r="B4608">
        <v>721</v>
      </c>
      <c r="C4608">
        <v>1000000</v>
      </c>
      <c r="D4608">
        <f>B4608-C4608</f>
        <v>-999279</v>
      </c>
    </row>
    <row r="4609" spans="1:4" x14ac:dyDescent="0.25">
      <c r="A4609" t="s">
        <v>10043</v>
      </c>
      <c r="B4609">
        <v>703</v>
      </c>
      <c r="C4609">
        <v>1500000</v>
      </c>
      <c r="D4609">
        <f>B4609-C4609</f>
        <v>-1499297</v>
      </c>
    </row>
    <row r="4610" spans="1:4" x14ac:dyDescent="0.25">
      <c r="A4610" t="s">
        <v>10044</v>
      </c>
      <c r="C4610">
        <v>1000000</v>
      </c>
      <c r="D4610">
        <f>B4610-C4610</f>
        <v>-1000000</v>
      </c>
    </row>
    <row r="4611" spans="1:4" x14ac:dyDescent="0.25">
      <c r="A4611" t="s">
        <v>10045</v>
      </c>
      <c r="C4611">
        <v>1000000</v>
      </c>
      <c r="D4611">
        <f>B4611-C4611</f>
        <v>-1000000</v>
      </c>
    </row>
    <row r="4612" spans="1:4" x14ac:dyDescent="0.25">
      <c r="A4612" t="s">
        <v>10046</v>
      </c>
      <c r="C4612">
        <v>1000000</v>
      </c>
      <c r="D4612">
        <f>B4612-C4612</f>
        <v>-1000000</v>
      </c>
    </row>
    <row r="4613" spans="1:4" x14ac:dyDescent="0.25">
      <c r="A4613" t="s">
        <v>10047</v>
      </c>
      <c r="C4613">
        <v>1000000</v>
      </c>
      <c r="D4613">
        <f>B4613-C4613</f>
        <v>-1000000</v>
      </c>
    </row>
    <row r="4614" spans="1:4" x14ac:dyDescent="0.25">
      <c r="A4614" t="s">
        <v>10048</v>
      </c>
      <c r="C4614">
        <v>1000000</v>
      </c>
      <c r="D4614">
        <f>B4614-C4614</f>
        <v>-1000000</v>
      </c>
    </row>
    <row r="4615" spans="1:4" x14ac:dyDescent="0.25">
      <c r="A4615" t="s">
        <v>10049</v>
      </c>
      <c r="C4615">
        <v>1000000</v>
      </c>
      <c r="D4615">
        <f>B4615-C4615</f>
        <v>-1000000</v>
      </c>
    </row>
    <row r="4616" spans="1:4" x14ac:dyDescent="0.25">
      <c r="A4616" t="s">
        <v>10050</v>
      </c>
      <c r="D4616">
        <f>B4616-C4616</f>
        <v>0</v>
      </c>
    </row>
    <row r="4617" spans="1:4" x14ac:dyDescent="0.25">
      <c r="A4617" t="s">
        <v>10051</v>
      </c>
      <c r="C4617">
        <v>1000000</v>
      </c>
      <c r="D4617">
        <f>B4617-C4617</f>
        <v>-1000000</v>
      </c>
    </row>
    <row r="4618" spans="1:4" x14ac:dyDescent="0.25">
      <c r="A4618" t="s">
        <v>10052</v>
      </c>
      <c r="D4618">
        <f>B4618-C4618</f>
        <v>0</v>
      </c>
    </row>
    <row r="4619" spans="1:4" x14ac:dyDescent="0.25">
      <c r="A4619" t="s">
        <v>10053</v>
      </c>
      <c r="C4619">
        <v>1000000</v>
      </c>
      <c r="D4619">
        <f>B4619-C4619</f>
        <v>-1000000</v>
      </c>
    </row>
    <row r="4620" spans="1:4" x14ac:dyDescent="0.25">
      <c r="A4620" t="s">
        <v>10054</v>
      </c>
      <c r="C4620">
        <v>500000</v>
      </c>
      <c r="D4620">
        <f>B4620-C4620</f>
        <v>-500000</v>
      </c>
    </row>
    <row r="4621" spans="1:4" x14ac:dyDescent="0.25">
      <c r="A4621" t="s">
        <v>10055</v>
      </c>
      <c r="C4621">
        <v>1000000</v>
      </c>
      <c r="D4621">
        <f>B4621-C4621</f>
        <v>-1000000</v>
      </c>
    </row>
    <row r="4622" spans="1:4" x14ac:dyDescent="0.25">
      <c r="A4622" t="s">
        <v>10056</v>
      </c>
      <c r="D4622">
        <f>B4622-C4622</f>
        <v>0</v>
      </c>
    </row>
    <row r="4623" spans="1:4" x14ac:dyDescent="0.25">
      <c r="A4623" t="s">
        <v>10057</v>
      </c>
      <c r="C4623">
        <v>1000000</v>
      </c>
      <c r="D4623">
        <f>B4623-C4623</f>
        <v>-1000000</v>
      </c>
    </row>
    <row r="4624" spans="1:4" x14ac:dyDescent="0.25">
      <c r="A4624" t="s">
        <v>10058</v>
      </c>
      <c r="C4624">
        <v>1000000</v>
      </c>
      <c r="D4624">
        <f>B4624-C4624</f>
        <v>-1000000</v>
      </c>
    </row>
    <row r="4625" spans="1:4" x14ac:dyDescent="0.25">
      <c r="A4625" t="s">
        <v>10059</v>
      </c>
      <c r="C4625">
        <v>1000000</v>
      </c>
      <c r="D4625">
        <f>B4625-C4625</f>
        <v>-1000000</v>
      </c>
    </row>
    <row r="4626" spans="1:4" x14ac:dyDescent="0.25">
      <c r="A4626" t="s">
        <v>10060</v>
      </c>
      <c r="D4626">
        <f>B4626-C4626</f>
        <v>0</v>
      </c>
    </row>
    <row r="4627" spans="1:4" x14ac:dyDescent="0.25">
      <c r="A4627" t="s">
        <v>10061</v>
      </c>
      <c r="C4627">
        <v>1000000</v>
      </c>
      <c r="D4627">
        <f>B4627-C4627</f>
        <v>-1000000</v>
      </c>
    </row>
    <row r="4628" spans="1:4" x14ac:dyDescent="0.25">
      <c r="A4628" t="s">
        <v>10062</v>
      </c>
      <c r="C4628">
        <v>1000000</v>
      </c>
      <c r="D4628">
        <f>B4628-C4628</f>
        <v>-1000000</v>
      </c>
    </row>
    <row r="4629" spans="1:4" x14ac:dyDescent="0.25">
      <c r="A4629" t="s">
        <v>10063</v>
      </c>
      <c r="C4629">
        <v>1000000</v>
      </c>
      <c r="D4629">
        <f>B4629-C4629</f>
        <v>-1000000</v>
      </c>
    </row>
    <row r="4630" spans="1:4" x14ac:dyDescent="0.25">
      <c r="A4630" t="s">
        <v>10064</v>
      </c>
      <c r="C4630">
        <v>1000000</v>
      </c>
      <c r="D4630">
        <f>B4630-C4630</f>
        <v>-1000000</v>
      </c>
    </row>
    <row r="4631" spans="1:4" x14ac:dyDescent="0.25">
      <c r="A4631" t="s">
        <v>10065</v>
      </c>
      <c r="C4631">
        <v>1000000</v>
      </c>
      <c r="D4631">
        <f>B4631-C4631</f>
        <v>-1000000</v>
      </c>
    </row>
    <row r="4632" spans="1:4" x14ac:dyDescent="0.25">
      <c r="A4632" t="s">
        <v>10066</v>
      </c>
      <c r="C4632">
        <v>1000000</v>
      </c>
      <c r="D4632">
        <f>B4632-C4632</f>
        <v>-1000000</v>
      </c>
    </row>
    <row r="4633" spans="1:4" x14ac:dyDescent="0.25">
      <c r="A4633" t="s">
        <v>8090</v>
      </c>
      <c r="B4633">
        <v>2319187</v>
      </c>
      <c r="C4633">
        <v>20000000</v>
      </c>
      <c r="D4633">
        <f>B4633-C4633</f>
        <v>-17680813</v>
      </c>
    </row>
    <row r="4634" spans="1:4" x14ac:dyDescent="0.25">
      <c r="A4634" t="s">
        <v>10067</v>
      </c>
      <c r="D4634">
        <f>B4634-C4634</f>
        <v>0</v>
      </c>
    </row>
    <row r="4635" spans="1:4" x14ac:dyDescent="0.25">
      <c r="A4635" t="s">
        <v>10068</v>
      </c>
      <c r="C4635">
        <v>950000</v>
      </c>
      <c r="D4635">
        <f>B4635-C4635</f>
        <v>-950000</v>
      </c>
    </row>
    <row r="4636" spans="1:4" x14ac:dyDescent="0.25">
      <c r="A4636" t="s">
        <v>10069</v>
      </c>
      <c r="D4636">
        <f>B4636-C4636</f>
        <v>0</v>
      </c>
    </row>
    <row r="4637" spans="1:4" x14ac:dyDescent="0.25">
      <c r="A4637" t="s">
        <v>10070</v>
      </c>
      <c r="C4637">
        <v>950000</v>
      </c>
      <c r="D4637">
        <f>B4637-C4637</f>
        <v>-950000</v>
      </c>
    </row>
    <row r="4638" spans="1:4" x14ac:dyDescent="0.25">
      <c r="A4638" t="s">
        <v>10071</v>
      </c>
      <c r="C4638">
        <v>989000</v>
      </c>
      <c r="D4638">
        <f>B4638-C4638</f>
        <v>-989000</v>
      </c>
    </row>
    <row r="4639" spans="1:4" x14ac:dyDescent="0.25">
      <c r="A4639" t="s">
        <v>10072</v>
      </c>
      <c r="C4639">
        <v>913000</v>
      </c>
      <c r="D4639">
        <f>B4639-C4639</f>
        <v>-913000</v>
      </c>
    </row>
    <row r="4640" spans="1:4" x14ac:dyDescent="0.25">
      <c r="A4640" t="s">
        <v>10073</v>
      </c>
      <c r="B4640">
        <v>9600000</v>
      </c>
      <c r="C4640">
        <v>910000</v>
      </c>
      <c r="D4640">
        <f>B4640-C4640</f>
        <v>8690000</v>
      </c>
    </row>
    <row r="4641" spans="1:4" x14ac:dyDescent="0.25">
      <c r="A4641" t="s">
        <v>10074</v>
      </c>
      <c r="B4641">
        <v>20186</v>
      </c>
      <c r="C4641">
        <v>930000</v>
      </c>
      <c r="D4641">
        <f>B4641-C4641</f>
        <v>-909814</v>
      </c>
    </row>
    <row r="4642" spans="1:4" x14ac:dyDescent="0.25">
      <c r="A4642" t="s">
        <v>10075</v>
      </c>
      <c r="B4642">
        <v>1185783</v>
      </c>
      <c r="C4642">
        <v>590000</v>
      </c>
      <c r="D4642">
        <f>B4642-C4642</f>
        <v>595783</v>
      </c>
    </row>
    <row r="4643" spans="1:4" x14ac:dyDescent="0.25">
      <c r="A4643" t="s">
        <v>10076</v>
      </c>
      <c r="C4643">
        <v>3000000</v>
      </c>
      <c r="D4643">
        <f>B4643-C4643</f>
        <v>-3000000</v>
      </c>
    </row>
    <row r="4644" spans="1:4" x14ac:dyDescent="0.25">
      <c r="A4644" t="s">
        <v>10077</v>
      </c>
      <c r="B4644">
        <v>1007962</v>
      </c>
      <c r="C4644">
        <v>950000</v>
      </c>
      <c r="D4644">
        <f>B4644-C4644</f>
        <v>57962</v>
      </c>
    </row>
    <row r="4645" spans="1:4" x14ac:dyDescent="0.25">
      <c r="A4645" t="s">
        <v>10078</v>
      </c>
      <c r="B4645">
        <v>381186</v>
      </c>
      <c r="C4645">
        <v>900000</v>
      </c>
      <c r="D4645">
        <f>B4645-C4645</f>
        <v>-518814</v>
      </c>
    </row>
    <row r="4646" spans="1:4" x14ac:dyDescent="0.25">
      <c r="A4646" t="s">
        <v>10079</v>
      </c>
      <c r="B4646">
        <v>439958</v>
      </c>
      <c r="D4646">
        <f>B4646-C4646</f>
        <v>439958</v>
      </c>
    </row>
    <row r="4647" spans="1:4" x14ac:dyDescent="0.25">
      <c r="A4647" t="s">
        <v>10080</v>
      </c>
      <c r="B4647">
        <v>16097842</v>
      </c>
      <c r="C4647">
        <v>900000</v>
      </c>
      <c r="D4647">
        <f>B4647-C4647</f>
        <v>15197842</v>
      </c>
    </row>
    <row r="4648" spans="1:4" x14ac:dyDescent="0.25">
      <c r="A4648" t="s">
        <v>10081</v>
      </c>
      <c r="B4648">
        <v>6643</v>
      </c>
      <c r="C4648">
        <v>900000</v>
      </c>
      <c r="D4648">
        <f>B4648-C4648</f>
        <v>-893357</v>
      </c>
    </row>
    <row r="4649" spans="1:4" x14ac:dyDescent="0.25">
      <c r="A4649" t="s">
        <v>10082</v>
      </c>
      <c r="B4649">
        <v>102797150</v>
      </c>
      <c r="D4649">
        <f>B4649-C4649</f>
        <v>102797150</v>
      </c>
    </row>
    <row r="4650" spans="1:4" x14ac:dyDescent="0.25">
      <c r="A4650" t="s">
        <v>10083</v>
      </c>
      <c r="B4650">
        <v>442638</v>
      </c>
      <c r="C4650">
        <v>850000</v>
      </c>
      <c r="D4650">
        <f>B4650-C4650</f>
        <v>-407362</v>
      </c>
    </row>
    <row r="4651" spans="1:4" x14ac:dyDescent="0.25">
      <c r="A4651" t="s">
        <v>8136</v>
      </c>
      <c r="B4651">
        <v>42919096</v>
      </c>
      <c r="C4651">
        <v>15000000</v>
      </c>
      <c r="D4651">
        <f>B4651-C4651</f>
        <v>27919096</v>
      </c>
    </row>
    <row r="4652" spans="1:4" x14ac:dyDescent="0.25">
      <c r="A4652" t="s">
        <v>10084</v>
      </c>
      <c r="B4652">
        <v>819939</v>
      </c>
      <c r="C4652">
        <v>850000</v>
      </c>
      <c r="D4652">
        <f>B4652-C4652</f>
        <v>-30061</v>
      </c>
    </row>
    <row r="4653" spans="1:4" x14ac:dyDescent="0.25">
      <c r="A4653" t="s">
        <v>10085</v>
      </c>
      <c r="C4653">
        <v>900000</v>
      </c>
      <c r="D4653">
        <f>B4653-C4653</f>
        <v>-900000</v>
      </c>
    </row>
    <row r="4654" spans="1:4" x14ac:dyDescent="0.25">
      <c r="A4654" t="s">
        <v>10086</v>
      </c>
      <c r="C4654">
        <v>1000000</v>
      </c>
      <c r="D4654">
        <f>B4654-C4654</f>
        <v>-1000000</v>
      </c>
    </row>
    <row r="4655" spans="1:4" x14ac:dyDescent="0.25">
      <c r="A4655" t="s">
        <v>10087</v>
      </c>
      <c r="B4655">
        <v>1243961</v>
      </c>
      <c r="C4655">
        <v>850000</v>
      </c>
      <c r="D4655">
        <f>B4655-C4655</f>
        <v>393961</v>
      </c>
    </row>
    <row r="4656" spans="1:4" x14ac:dyDescent="0.25">
      <c r="A4656" t="s">
        <v>10088</v>
      </c>
      <c r="B4656">
        <v>3094687</v>
      </c>
      <c r="D4656">
        <f>B4656-C4656</f>
        <v>3094687</v>
      </c>
    </row>
    <row r="4657" spans="1:4" x14ac:dyDescent="0.25">
      <c r="A4657" t="s">
        <v>10089</v>
      </c>
      <c r="B4657">
        <v>15278</v>
      </c>
      <c r="C4657">
        <v>825000</v>
      </c>
      <c r="D4657">
        <f>B4657-C4657</f>
        <v>-809722</v>
      </c>
    </row>
    <row r="4658" spans="1:4" x14ac:dyDescent="0.25">
      <c r="A4658" t="s">
        <v>10090</v>
      </c>
      <c r="C4658">
        <v>500000</v>
      </c>
      <c r="D4658">
        <f>B4658-C4658</f>
        <v>-500000</v>
      </c>
    </row>
    <row r="4659" spans="1:4" x14ac:dyDescent="0.25">
      <c r="A4659" t="s">
        <v>10091</v>
      </c>
      <c r="C4659">
        <v>990000</v>
      </c>
      <c r="D4659">
        <f>B4659-C4659</f>
        <v>-990000</v>
      </c>
    </row>
    <row r="4660" spans="1:4" x14ac:dyDescent="0.25">
      <c r="A4660" t="s">
        <v>10092</v>
      </c>
      <c r="C4660">
        <v>100000</v>
      </c>
      <c r="D4660">
        <f>B4660-C4660</f>
        <v>-100000</v>
      </c>
    </row>
    <row r="4661" spans="1:4" x14ac:dyDescent="0.25">
      <c r="A4661" t="s">
        <v>10093</v>
      </c>
      <c r="B4661">
        <v>7098492</v>
      </c>
      <c r="C4661">
        <v>500000</v>
      </c>
      <c r="D4661">
        <f>B4661-C4661</f>
        <v>6598492</v>
      </c>
    </row>
    <row r="4662" spans="1:4" x14ac:dyDescent="0.25">
      <c r="A4662" t="s">
        <v>10094</v>
      </c>
      <c r="D4662">
        <f>B4662-C4662</f>
        <v>0</v>
      </c>
    </row>
    <row r="4663" spans="1:4" x14ac:dyDescent="0.25">
      <c r="A4663" t="s">
        <v>10095</v>
      </c>
      <c r="B4663">
        <v>4771000</v>
      </c>
      <c r="C4663">
        <v>800000</v>
      </c>
      <c r="D4663">
        <f>B4663-C4663</f>
        <v>3971000</v>
      </c>
    </row>
    <row r="4664" spans="1:4" x14ac:dyDescent="0.25">
      <c r="A4664" t="s">
        <v>10096</v>
      </c>
      <c r="B4664">
        <v>1001437</v>
      </c>
      <c r="C4664">
        <v>800000</v>
      </c>
      <c r="D4664">
        <f>B4664-C4664</f>
        <v>201437</v>
      </c>
    </row>
    <row r="4665" spans="1:4" x14ac:dyDescent="0.25">
      <c r="A4665" t="s">
        <v>10097</v>
      </c>
      <c r="B4665">
        <v>2073984</v>
      </c>
      <c r="C4665">
        <v>800000</v>
      </c>
      <c r="D4665">
        <f>B4665-C4665</f>
        <v>1273984</v>
      </c>
    </row>
    <row r="4666" spans="1:4" x14ac:dyDescent="0.25">
      <c r="A4666" t="s">
        <v>10098</v>
      </c>
      <c r="B4666">
        <v>9950</v>
      </c>
      <c r="D4666">
        <f>B4666-C4666</f>
        <v>9950</v>
      </c>
    </row>
    <row r="4667" spans="1:4" x14ac:dyDescent="0.25">
      <c r="A4667" t="s">
        <v>10099</v>
      </c>
      <c r="C4667">
        <v>850000</v>
      </c>
      <c r="D4667">
        <f>B4667-C4667</f>
        <v>-850000</v>
      </c>
    </row>
    <row r="4668" spans="1:4" x14ac:dyDescent="0.25">
      <c r="A4668" t="s">
        <v>10100</v>
      </c>
      <c r="C4668">
        <v>800000</v>
      </c>
      <c r="D4668">
        <f>B4668-C4668</f>
        <v>-800000</v>
      </c>
    </row>
    <row r="4669" spans="1:4" x14ac:dyDescent="0.25">
      <c r="A4669" t="s">
        <v>10101</v>
      </c>
      <c r="B4669">
        <v>144583</v>
      </c>
      <c r="C4669">
        <v>800000</v>
      </c>
      <c r="D4669">
        <f>B4669-C4669</f>
        <v>-655417</v>
      </c>
    </row>
    <row r="4670" spans="1:4" x14ac:dyDescent="0.25">
      <c r="A4670" t="s">
        <v>10102</v>
      </c>
      <c r="C4670">
        <v>800000</v>
      </c>
      <c r="D4670">
        <f>B4670-C4670</f>
        <v>-800000</v>
      </c>
    </row>
    <row r="4671" spans="1:4" x14ac:dyDescent="0.25">
      <c r="A4671" t="s">
        <v>10103</v>
      </c>
      <c r="B4671">
        <v>58163</v>
      </c>
      <c r="D4671">
        <f>B4671-C4671</f>
        <v>58163</v>
      </c>
    </row>
    <row r="4672" spans="1:4" x14ac:dyDescent="0.25">
      <c r="A4672" t="s">
        <v>10104</v>
      </c>
      <c r="B4672">
        <v>35688</v>
      </c>
      <c r="C4672">
        <v>600000</v>
      </c>
      <c r="D4672">
        <f>B4672-C4672</f>
        <v>-564312</v>
      </c>
    </row>
    <row r="4673" spans="1:4" x14ac:dyDescent="0.25">
      <c r="A4673" t="s">
        <v>10105</v>
      </c>
      <c r="B4673">
        <v>41709</v>
      </c>
      <c r="C4673">
        <v>800000</v>
      </c>
      <c r="D4673">
        <f>B4673-C4673</f>
        <v>-758291</v>
      </c>
    </row>
    <row r="4674" spans="1:4" x14ac:dyDescent="0.25">
      <c r="A4674" t="s">
        <v>10106</v>
      </c>
      <c r="B4674">
        <v>1310270</v>
      </c>
      <c r="C4674">
        <v>780000</v>
      </c>
      <c r="D4674">
        <f>B4674-C4674</f>
        <v>530270</v>
      </c>
    </row>
    <row r="4675" spans="1:4" x14ac:dyDescent="0.25">
      <c r="A4675" t="s">
        <v>10107</v>
      </c>
      <c r="D4675">
        <f>B4675-C4675</f>
        <v>0</v>
      </c>
    </row>
    <row r="4676" spans="1:4" x14ac:dyDescent="0.25">
      <c r="A4676" t="s">
        <v>10108</v>
      </c>
      <c r="B4676">
        <v>115000000</v>
      </c>
      <c r="C4676">
        <v>777000</v>
      </c>
      <c r="D4676">
        <f>B4676-C4676</f>
        <v>114223000</v>
      </c>
    </row>
    <row r="4677" spans="1:4" x14ac:dyDescent="0.25">
      <c r="A4677" t="s">
        <v>10109</v>
      </c>
      <c r="C4677">
        <v>750000</v>
      </c>
      <c r="D4677">
        <f>B4677-C4677</f>
        <v>-750000</v>
      </c>
    </row>
    <row r="4678" spans="1:4" x14ac:dyDescent="0.25">
      <c r="A4678" t="s">
        <v>10110</v>
      </c>
      <c r="B4678">
        <v>5518918</v>
      </c>
      <c r="C4678">
        <v>750000</v>
      </c>
      <c r="D4678">
        <f>B4678-C4678</f>
        <v>4768918</v>
      </c>
    </row>
    <row r="4679" spans="1:4" x14ac:dyDescent="0.25">
      <c r="A4679" t="s">
        <v>10111</v>
      </c>
      <c r="B4679">
        <v>4007792</v>
      </c>
      <c r="C4679">
        <v>750000</v>
      </c>
      <c r="D4679">
        <f>B4679-C4679</f>
        <v>3257792</v>
      </c>
    </row>
    <row r="4680" spans="1:4" x14ac:dyDescent="0.25">
      <c r="A4680" t="s">
        <v>10112</v>
      </c>
      <c r="B4680">
        <v>7705974</v>
      </c>
      <c r="D4680">
        <f>B4680-C4680</f>
        <v>7705974</v>
      </c>
    </row>
    <row r="4681" spans="1:4" x14ac:dyDescent="0.25">
      <c r="A4681" t="s">
        <v>10113</v>
      </c>
      <c r="B4681">
        <v>26297</v>
      </c>
      <c r="C4681">
        <v>500000</v>
      </c>
      <c r="D4681">
        <f>B4681-C4681</f>
        <v>-473703</v>
      </c>
    </row>
    <row r="4682" spans="1:4" x14ac:dyDescent="0.25">
      <c r="A4682" t="s">
        <v>10114</v>
      </c>
      <c r="B4682">
        <v>77501</v>
      </c>
      <c r="C4682">
        <v>750000</v>
      </c>
      <c r="D4682">
        <f>B4682-C4682</f>
        <v>-672499</v>
      </c>
    </row>
    <row r="4683" spans="1:4" x14ac:dyDescent="0.25">
      <c r="A4683" t="s">
        <v>8054</v>
      </c>
      <c r="B4683">
        <v>42638165</v>
      </c>
      <c r="C4683">
        <v>16000000</v>
      </c>
      <c r="D4683">
        <f>B4683-C4683</f>
        <v>26638165</v>
      </c>
    </row>
    <row r="4684" spans="1:4" x14ac:dyDescent="0.25">
      <c r="A4684" t="s">
        <v>10115</v>
      </c>
      <c r="C4684">
        <v>750000</v>
      </c>
      <c r="D4684">
        <f>B4684-C4684</f>
        <v>-750000</v>
      </c>
    </row>
    <row r="4685" spans="1:4" x14ac:dyDescent="0.25">
      <c r="A4685" t="s">
        <v>10116</v>
      </c>
      <c r="B4685">
        <v>47329</v>
      </c>
      <c r="C4685">
        <v>750000</v>
      </c>
      <c r="D4685">
        <f>B4685-C4685</f>
        <v>-702671</v>
      </c>
    </row>
    <row r="4686" spans="1:4" x14ac:dyDescent="0.25">
      <c r="A4686" t="s">
        <v>10117</v>
      </c>
      <c r="B4686">
        <v>18378</v>
      </c>
      <c r="C4686">
        <v>900000</v>
      </c>
      <c r="D4686">
        <f>B4686-C4686</f>
        <v>-881622</v>
      </c>
    </row>
    <row r="4687" spans="1:4" x14ac:dyDescent="0.25">
      <c r="A4687" t="s">
        <v>10118</v>
      </c>
      <c r="C4687">
        <v>750000</v>
      </c>
      <c r="D4687">
        <f>B4687-C4687</f>
        <v>-750000</v>
      </c>
    </row>
    <row r="4688" spans="1:4" x14ac:dyDescent="0.25">
      <c r="A4688" t="s">
        <v>10119</v>
      </c>
      <c r="C4688">
        <v>750000</v>
      </c>
      <c r="D4688">
        <f>B4688-C4688</f>
        <v>-750000</v>
      </c>
    </row>
    <row r="4689" spans="1:4" x14ac:dyDescent="0.25">
      <c r="A4689" t="s">
        <v>10120</v>
      </c>
      <c r="C4689">
        <v>750000</v>
      </c>
      <c r="D4689">
        <f>B4689-C4689</f>
        <v>-750000</v>
      </c>
    </row>
    <row r="4690" spans="1:4" x14ac:dyDescent="0.25">
      <c r="A4690" t="s">
        <v>10121</v>
      </c>
      <c r="B4690">
        <v>7830611</v>
      </c>
      <c r="C4690">
        <v>700000</v>
      </c>
      <c r="D4690">
        <f>B4690-C4690</f>
        <v>7130611</v>
      </c>
    </row>
    <row r="4691" spans="1:4" x14ac:dyDescent="0.25">
      <c r="A4691" t="s">
        <v>10122</v>
      </c>
      <c r="B4691">
        <v>3278611</v>
      </c>
      <c r="D4691">
        <f>B4691-C4691</f>
        <v>3278611</v>
      </c>
    </row>
    <row r="4692" spans="1:4" x14ac:dyDescent="0.25">
      <c r="A4692" t="s">
        <v>10123</v>
      </c>
      <c r="D4692">
        <f>B4692-C4692</f>
        <v>0</v>
      </c>
    </row>
    <row r="4693" spans="1:4" x14ac:dyDescent="0.25">
      <c r="A4693" t="s">
        <v>10124</v>
      </c>
      <c r="B4693">
        <v>1141829</v>
      </c>
      <c r="C4693">
        <v>700000</v>
      </c>
      <c r="D4693">
        <f>B4693-C4693</f>
        <v>441829</v>
      </c>
    </row>
    <row r="4694" spans="1:4" x14ac:dyDescent="0.25">
      <c r="A4694" t="s">
        <v>10125</v>
      </c>
      <c r="C4694">
        <v>1000000</v>
      </c>
      <c r="D4694">
        <f>B4694-C4694</f>
        <v>-1000000</v>
      </c>
    </row>
    <row r="4695" spans="1:4" x14ac:dyDescent="0.25">
      <c r="A4695" t="s">
        <v>10126</v>
      </c>
      <c r="D4695">
        <f>B4695-C4695</f>
        <v>0</v>
      </c>
    </row>
    <row r="4696" spans="1:4" x14ac:dyDescent="0.25">
      <c r="A4696" t="s">
        <v>5567</v>
      </c>
      <c r="B4696">
        <v>218051260</v>
      </c>
      <c r="C4696">
        <v>207000000</v>
      </c>
      <c r="D4696">
        <f>B4696-C4696</f>
        <v>11051260</v>
      </c>
    </row>
    <row r="4697" spans="1:4" x14ac:dyDescent="0.25">
      <c r="A4697" t="s">
        <v>6979</v>
      </c>
      <c r="B4697">
        <v>32048809</v>
      </c>
      <c r="C4697">
        <v>30000000</v>
      </c>
      <c r="D4697">
        <f>B4697-C4697</f>
        <v>2048809</v>
      </c>
    </row>
    <row r="4698" spans="1:4" x14ac:dyDescent="0.25">
      <c r="A4698" t="s">
        <v>10127</v>
      </c>
      <c r="B4698">
        <v>2694973</v>
      </c>
      <c r="C4698">
        <v>700000</v>
      </c>
      <c r="D4698">
        <f>B4698-C4698</f>
        <v>1994973</v>
      </c>
    </row>
    <row r="4699" spans="1:4" x14ac:dyDescent="0.25">
      <c r="A4699" t="s">
        <v>10128</v>
      </c>
      <c r="B4699">
        <v>10508</v>
      </c>
      <c r="C4699">
        <v>700000</v>
      </c>
      <c r="D4699">
        <f>B4699-C4699</f>
        <v>-689492</v>
      </c>
    </row>
    <row r="4700" spans="1:4" x14ac:dyDescent="0.25">
      <c r="A4700" t="s">
        <v>10129</v>
      </c>
      <c r="B4700">
        <v>2301777</v>
      </c>
      <c r="C4700">
        <v>650000</v>
      </c>
      <c r="D4700">
        <f>B4700-C4700</f>
        <v>1651777</v>
      </c>
    </row>
    <row r="4701" spans="1:4" x14ac:dyDescent="0.25">
      <c r="A4701" t="s">
        <v>10130</v>
      </c>
      <c r="C4701">
        <v>750000</v>
      </c>
      <c r="D4701">
        <f>B4701-C4701</f>
        <v>-750000</v>
      </c>
    </row>
    <row r="4702" spans="1:4" x14ac:dyDescent="0.25">
      <c r="A4702" t="s">
        <v>10131</v>
      </c>
      <c r="B4702">
        <v>169719</v>
      </c>
      <c r="D4702">
        <f>B4702-C4702</f>
        <v>169719</v>
      </c>
    </row>
    <row r="4703" spans="1:4" x14ac:dyDescent="0.25">
      <c r="A4703" t="s">
        <v>10132</v>
      </c>
      <c r="C4703">
        <v>400000</v>
      </c>
      <c r="D4703">
        <f>B4703-C4703</f>
        <v>-400000</v>
      </c>
    </row>
    <row r="4704" spans="1:4" x14ac:dyDescent="0.25">
      <c r="A4704" t="s">
        <v>10133</v>
      </c>
      <c r="C4704">
        <v>650000</v>
      </c>
      <c r="D4704">
        <f>B4704-C4704</f>
        <v>-650000</v>
      </c>
    </row>
    <row r="4705" spans="1:4" x14ac:dyDescent="0.25">
      <c r="A4705" t="s">
        <v>10134</v>
      </c>
      <c r="C4705">
        <v>650000</v>
      </c>
      <c r="D4705">
        <f>B4705-C4705</f>
        <v>-650000</v>
      </c>
    </row>
    <row r="4706" spans="1:4" x14ac:dyDescent="0.25">
      <c r="A4706" t="s">
        <v>10135</v>
      </c>
      <c r="C4706">
        <v>625000</v>
      </c>
      <c r="D4706">
        <f>B4706-C4706</f>
        <v>-625000</v>
      </c>
    </row>
    <row r="4707" spans="1:4" x14ac:dyDescent="0.25">
      <c r="A4707" t="s">
        <v>10136</v>
      </c>
      <c r="C4707">
        <v>700000</v>
      </c>
      <c r="D4707">
        <f>B4707-C4707</f>
        <v>-700000</v>
      </c>
    </row>
    <row r="4708" spans="1:4" x14ac:dyDescent="0.25">
      <c r="A4708" t="s">
        <v>10137</v>
      </c>
      <c r="B4708">
        <v>3000000</v>
      </c>
      <c r="C4708">
        <v>609000</v>
      </c>
      <c r="D4708">
        <f>B4708-C4708</f>
        <v>2391000</v>
      </c>
    </row>
    <row r="4709" spans="1:4" x14ac:dyDescent="0.25">
      <c r="A4709" t="s">
        <v>10138</v>
      </c>
      <c r="B4709">
        <v>140530114</v>
      </c>
      <c r="C4709">
        <v>60000</v>
      </c>
      <c r="D4709">
        <f>B4709-C4709</f>
        <v>140470114</v>
      </c>
    </row>
    <row r="4710" spans="1:4" x14ac:dyDescent="0.25">
      <c r="A4710" t="s">
        <v>10139</v>
      </c>
      <c r="B4710">
        <v>13300000</v>
      </c>
      <c r="C4710">
        <v>600000</v>
      </c>
      <c r="D4710">
        <f>B4710-C4710</f>
        <v>12700000</v>
      </c>
    </row>
    <row r="4711" spans="1:4" x14ac:dyDescent="0.25">
      <c r="A4711" t="s">
        <v>10140</v>
      </c>
      <c r="C4711">
        <v>650000</v>
      </c>
      <c r="D4711">
        <f>B4711-C4711</f>
        <v>-650000</v>
      </c>
    </row>
    <row r="4712" spans="1:4" x14ac:dyDescent="0.25">
      <c r="A4712" t="s">
        <v>10141</v>
      </c>
      <c r="B4712">
        <v>171988</v>
      </c>
      <c r="C4712">
        <v>600000</v>
      </c>
      <c r="D4712">
        <f>B4712-C4712</f>
        <v>-428012</v>
      </c>
    </row>
    <row r="4713" spans="1:4" x14ac:dyDescent="0.25">
      <c r="A4713" t="s">
        <v>10142</v>
      </c>
      <c r="B4713">
        <v>23616</v>
      </c>
      <c r="C4713">
        <v>600000</v>
      </c>
      <c r="D4713">
        <f>B4713-C4713</f>
        <v>-576384</v>
      </c>
    </row>
    <row r="4714" spans="1:4" x14ac:dyDescent="0.25">
      <c r="A4714" t="s">
        <v>10143</v>
      </c>
      <c r="B4714">
        <v>13493</v>
      </c>
      <c r="C4714">
        <v>600000</v>
      </c>
      <c r="D4714">
        <f>B4714-C4714</f>
        <v>-586507</v>
      </c>
    </row>
    <row r="4715" spans="1:4" x14ac:dyDescent="0.25">
      <c r="A4715" t="s">
        <v>10144</v>
      </c>
      <c r="B4715">
        <v>79043</v>
      </c>
      <c r="D4715">
        <f>B4715-C4715</f>
        <v>79043</v>
      </c>
    </row>
    <row r="4716" spans="1:4" x14ac:dyDescent="0.25">
      <c r="A4716" t="s">
        <v>10145</v>
      </c>
      <c r="C4716">
        <v>400000</v>
      </c>
      <c r="D4716">
        <f>B4716-C4716</f>
        <v>-400000</v>
      </c>
    </row>
    <row r="4717" spans="1:4" x14ac:dyDescent="0.25">
      <c r="A4717" t="s">
        <v>10146</v>
      </c>
      <c r="C4717">
        <v>750000</v>
      </c>
      <c r="D4717">
        <f>B4717-C4717</f>
        <v>-750000</v>
      </c>
    </row>
    <row r="4718" spans="1:4" x14ac:dyDescent="0.25">
      <c r="A4718" t="s">
        <v>10147</v>
      </c>
      <c r="C4718">
        <v>600000</v>
      </c>
      <c r="D4718">
        <f>B4718-C4718</f>
        <v>-600000</v>
      </c>
    </row>
    <row r="4719" spans="1:4" x14ac:dyDescent="0.25">
      <c r="A4719" t="s">
        <v>10148</v>
      </c>
      <c r="D4719">
        <f>B4719-C4719</f>
        <v>0</v>
      </c>
    </row>
    <row r="4720" spans="1:4" x14ac:dyDescent="0.25">
      <c r="A4720" t="s">
        <v>10149</v>
      </c>
      <c r="C4720">
        <v>600000</v>
      </c>
      <c r="D4720">
        <f>B4720-C4720</f>
        <v>-600000</v>
      </c>
    </row>
    <row r="4721" spans="1:4" x14ac:dyDescent="0.25">
      <c r="A4721" t="s">
        <v>10150</v>
      </c>
      <c r="B4721">
        <v>515005</v>
      </c>
      <c r="C4721">
        <v>560000</v>
      </c>
      <c r="D4721">
        <f>B4721-C4721</f>
        <v>-44995</v>
      </c>
    </row>
    <row r="4722" spans="1:4" x14ac:dyDescent="0.25">
      <c r="A4722" t="s">
        <v>10151</v>
      </c>
      <c r="B4722">
        <v>2245</v>
      </c>
      <c r="C4722">
        <v>560000</v>
      </c>
      <c r="D4722">
        <f>B4722-C4722</f>
        <v>-557755</v>
      </c>
    </row>
    <row r="4723" spans="1:4" x14ac:dyDescent="0.25">
      <c r="A4723" t="s">
        <v>10152</v>
      </c>
      <c r="C4723">
        <v>550000</v>
      </c>
      <c r="D4723">
        <f>B4723-C4723</f>
        <v>-550000</v>
      </c>
    </row>
    <row r="4724" spans="1:4" x14ac:dyDescent="0.25">
      <c r="A4724" t="s">
        <v>10153</v>
      </c>
      <c r="C4724">
        <v>500000</v>
      </c>
      <c r="D4724">
        <f>B4724-C4724</f>
        <v>-500000</v>
      </c>
    </row>
    <row r="4725" spans="1:4" x14ac:dyDescent="0.25">
      <c r="A4725" t="s">
        <v>10154</v>
      </c>
      <c r="B4725">
        <v>33451479</v>
      </c>
      <c r="C4725">
        <v>500000</v>
      </c>
      <c r="D4725">
        <f>B4725-C4725</f>
        <v>32951479</v>
      </c>
    </row>
    <row r="4726" spans="1:4" x14ac:dyDescent="0.25">
      <c r="A4726" t="s">
        <v>10155</v>
      </c>
      <c r="C4726">
        <v>550000</v>
      </c>
      <c r="D4726">
        <f>B4726-C4726</f>
        <v>-550000</v>
      </c>
    </row>
    <row r="4727" spans="1:4" x14ac:dyDescent="0.25">
      <c r="A4727" t="s">
        <v>10156</v>
      </c>
      <c r="B4727">
        <v>39552600</v>
      </c>
      <c r="C4727">
        <v>500000</v>
      </c>
      <c r="D4727">
        <f>B4727-C4727</f>
        <v>39052600</v>
      </c>
    </row>
    <row r="4728" spans="1:4" x14ac:dyDescent="0.25">
      <c r="A4728" t="s">
        <v>10157</v>
      </c>
      <c r="B4728">
        <v>30500882</v>
      </c>
      <c r="C4728">
        <v>500000</v>
      </c>
      <c r="D4728">
        <f>B4728-C4728</f>
        <v>30000882</v>
      </c>
    </row>
    <row r="4729" spans="1:4" x14ac:dyDescent="0.25">
      <c r="A4729" t="s">
        <v>10158</v>
      </c>
      <c r="D4729">
        <f>B4729-C4729</f>
        <v>0</v>
      </c>
    </row>
    <row r="4730" spans="1:4" x14ac:dyDescent="0.25">
      <c r="A4730" t="s">
        <v>10159</v>
      </c>
      <c r="B4730">
        <v>17000000</v>
      </c>
      <c r="C4730">
        <v>500000</v>
      </c>
      <c r="D4730">
        <f>B4730-C4730</f>
        <v>16500000</v>
      </c>
    </row>
    <row r="4731" spans="1:4" x14ac:dyDescent="0.25">
      <c r="A4731" t="s">
        <v>10160</v>
      </c>
      <c r="B4731">
        <v>8044906</v>
      </c>
      <c r="D4731">
        <f>B4731-C4731</f>
        <v>8044906</v>
      </c>
    </row>
    <row r="4732" spans="1:4" x14ac:dyDescent="0.25">
      <c r="A4732" t="s">
        <v>10161</v>
      </c>
      <c r="B4732">
        <v>5739376</v>
      </c>
      <c r="C4732">
        <v>500000</v>
      </c>
      <c r="D4732">
        <f>B4732-C4732</f>
        <v>5239376</v>
      </c>
    </row>
    <row r="4733" spans="1:4" x14ac:dyDescent="0.25">
      <c r="A4733" t="s">
        <v>10162</v>
      </c>
      <c r="B4733">
        <v>3773863</v>
      </c>
      <c r="C4733">
        <v>1000000</v>
      </c>
      <c r="D4733">
        <f>B4733-C4733</f>
        <v>2773863</v>
      </c>
    </row>
    <row r="4734" spans="1:4" x14ac:dyDescent="0.25">
      <c r="A4734" t="s">
        <v>10163</v>
      </c>
      <c r="B4734">
        <v>3117666</v>
      </c>
      <c r="D4734">
        <f>B4734-C4734</f>
        <v>3117666</v>
      </c>
    </row>
    <row r="4735" spans="1:4" x14ac:dyDescent="0.25">
      <c r="A4735" t="s">
        <v>10164</v>
      </c>
      <c r="B4735">
        <v>2047570</v>
      </c>
      <c r="C4735">
        <v>500000</v>
      </c>
      <c r="D4735">
        <f>B4735-C4735</f>
        <v>1547570</v>
      </c>
    </row>
    <row r="4736" spans="1:4" x14ac:dyDescent="0.25">
      <c r="A4736" t="s">
        <v>10165</v>
      </c>
      <c r="B4736">
        <v>1250798</v>
      </c>
      <c r="C4736">
        <v>500000</v>
      </c>
      <c r="D4736">
        <f>B4736-C4736</f>
        <v>750798</v>
      </c>
    </row>
    <row r="4737" spans="1:4" x14ac:dyDescent="0.25">
      <c r="A4737" t="s">
        <v>10166</v>
      </c>
      <c r="B4737">
        <v>1127331</v>
      </c>
      <c r="C4737">
        <v>46000</v>
      </c>
      <c r="D4737">
        <f>B4737-C4737</f>
        <v>1081331</v>
      </c>
    </row>
    <row r="4738" spans="1:4" x14ac:dyDescent="0.25">
      <c r="A4738" t="s">
        <v>10167</v>
      </c>
      <c r="B4738">
        <v>906666</v>
      </c>
      <c r="C4738">
        <v>500000</v>
      </c>
      <c r="D4738">
        <f>B4738-C4738</f>
        <v>406666</v>
      </c>
    </row>
    <row r="4739" spans="1:4" x14ac:dyDescent="0.25">
      <c r="A4739" t="s">
        <v>10168</v>
      </c>
      <c r="B4739">
        <v>1114943</v>
      </c>
      <c r="C4739">
        <v>500000</v>
      </c>
      <c r="D4739">
        <f>B4739-C4739</f>
        <v>614943</v>
      </c>
    </row>
    <row r="4740" spans="1:4" x14ac:dyDescent="0.25">
      <c r="A4740" t="s">
        <v>10169</v>
      </c>
      <c r="B4740">
        <v>1111615</v>
      </c>
      <c r="C4740">
        <v>500000</v>
      </c>
      <c r="D4740">
        <f>B4740-C4740</f>
        <v>611615</v>
      </c>
    </row>
    <row r="4741" spans="1:4" x14ac:dyDescent="0.25">
      <c r="A4741" t="s">
        <v>10170</v>
      </c>
      <c r="B4741">
        <v>985341</v>
      </c>
      <c r="C4741">
        <v>500000</v>
      </c>
      <c r="D4741">
        <f>B4741-C4741</f>
        <v>485341</v>
      </c>
    </row>
    <row r="4742" spans="1:4" x14ac:dyDescent="0.25">
      <c r="A4742" t="s">
        <v>10171</v>
      </c>
      <c r="B4742">
        <v>603943</v>
      </c>
      <c r="C4742">
        <v>500000</v>
      </c>
      <c r="D4742">
        <f>B4742-C4742</f>
        <v>103943</v>
      </c>
    </row>
    <row r="4743" spans="1:4" x14ac:dyDescent="0.25">
      <c r="A4743" t="s">
        <v>10172</v>
      </c>
      <c r="B4743">
        <v>334041</v>
      </c>
      <c r="C4743">
        <v>500000</v>
      </c>
      <c r="D4743">
        <f>B4743-C4743</f>
        <v>-165959</v>
      </c>
    </row>
    <row r="4744" spans="1:4" x14ac:dyDescent="0.25">
      <c r="A4744" t="s">
        <v>10173</v>
      </c>
      <c r="B4744">
        <v>295468</v>
      </c>
      <c r="C4744">
        <v>500000</v>
      </c>
      <c r="D4744">
        <f>B4744-C4744</f>
        <v>-204532</v>
      </c>
    </row>
    <row r="4745" spans="1:4" x14ac:dyDescent="0.25">
      <c r="A4745" t="s">
        <v>10174</v>
      </c>
      <c r="B4745">
        <v>243347</v>
      </c>
      <c r="C4745">
        <v>500000</v>
      </c>
      <c r="D4745">
        <f>B4745-C4745</f>
        <v>-256653</v>
      </c>
    </row>
    <row r="4746" spans="1:4" x14ac:dyDescent="0.25">
      <c r="A4746" t="s">
        <v>10175</v>
      </c>
      <c r="B4746">
        <v>154077</v>
      </c>
      <c r="C4746">
        <v>500000</v>
      </c>
      <c r="D4746">
        <f>B4746-C4746</f>
        <v>-345923</v>
      </c>
    </row>
    <row r="4747" spans="1:4" x14ac:dyDescent="0.25">
      <c r="A4747" t="s">
        <v>10176</v>
      </c>
      <c r="B4747">
        <v>342936</v>
      </c>
      <c r="D4747">
        <f>B4747-C4747</f>
        <v>342936</v>
      </c>
    </row>
    <row r="4748" spans="1:4" x14ac:dyDescent="0.25">
      <c r="A4748" t="s">
        <v>10177</v>
      </c>
      <c r="B4748">
        <v>151389</v>
      </c>
      <c r="C4748">
        <v>500000</v>
      </c>
      <c r="D4748">
        <f>B4748-C4748</f>
        <v>-348611</v>
      </c>
    </row>
    <row r="4749" spans="1:4" x14ac:dyDescent="0.25">
      <c r="A4749" t="s">
        <v>10178</v>
      </c>
      <c r="B4749">
        <v>269061</v>
      </c>
      <c r="C4749">
        <v>2000000</v>
      </c>
      <c r="D4749">
        <f>B4749-C4749</f>
        <v>-1730939</v>
      </c>
    </row>
    <row r="4750" spans="1:4" x14ac:dyDescent="0.25">
      <c r="A4750" t="s">
        <v>10179</v>
      </c>
      <c r="B4750">
        <v>133778</v>
      </c>
      <c r="C4750">
        <v>500000</v>
      </c>
      <c r="D4750">
        <f>B4750-C4750</f>
        <v>-366222</v>
      </c>
    </row>
    <row r="4751" spans="1:4" x14ac:dyDescent="0.25">
      <c r="A4751" t="s">
        <v>10180</v>
      </c>
      <c r="C4751">
        <v>500000</v>
      </c>
      <c r="D4751">
        <f>B4751-C4751</f>
        <v>-500000</v>
      </c>
    </row>
    <row r="4752" spans="1:4" x14ac:dyDescent="0.25">
      <c r="A4752" t="s">
        <v>10181</v>
      </c>
      <c r="B4752">
        <v>52850</v>
      </c>
      <c r="C4752">
        <v>500000</v>
      </c>
      <c r="D4752">
        <f>B4752-C4752</f>
        <v>-447150</v>
      </c>
    </row>
    <row r="4753" spans="1:4" x14ac:dyDescent="0.25">
      <c r="A4753" t="s">
        <v>10182</v>
      </c>
      <c r="B4753">
        <v>98017</v>
      </c>
      <c r="C4753">
        <v>500000</v>
      </c>
      <c r="D4753">
        <f>B4753-C4753</f>
        <v>-401983</v>
      </c>
    </row>
    <row r="4754" spans="1:4" x14ac:dyDescent="0.25">
      <c r="A4754" t="s">
        <v>5728</v>
      </c>
      <c r="B4754">
        <v>177343675</v>
      </c>
      <c r="C4754">
        <v>135000000</v>
      </c>
      <c r="D4754">
        <f>B4754-C4754</f>
        <v>42343675</v>
      </c>
    </row>
    <row r="4755" spans="1:4" x14ac:dyDescent="0.25">
      <c r="A4755" t="s">
        <v>10183</v>
      </c>
      <c r="B4755">
        <v>31937</v>
      </c>
      <c r="C4755">
        <v>500000</v>
      </c>
      <c r="D4755">
        <f>B4755-C4755</f>
        <v>-468063</v>
      </c>
    </row>
    <row r="4756" spans="1:4" x14ac:dyDescent="0.25">
      <c r="A4756" t="s">
        <v>10184</v>
      </c>
      <c r="B4756">
        <v>13134</v>
      </c>
      <c r="C4756">
        <v>500000</v>
      </c>
      <c r="D4756">
        <f>B4756-C4756</f>
        <v>-486866</v>
      </c>
    </row>
    <row r="4757" spans="1:4" x14ac:dyDescent="0.25">
      <c r="A4757" t="s">
        <v>10185</v>
      </c>
      <c r="B4757">
        <v>237301</v>
      </c>
      <c r="C4757">
        <v>500000</v>
      </c>
      <c r="D4757">
        <f>B4757-C4757</f>
        <v>-262699</v>
      </c>
    </row>
    <row r="4758" spans="1:4" x14ac:dyDescent="0.25">
      <c r="A4758" t="s">
        <v>10186</v>
      </c>
      <c r="D4758">
        <f>B4758-C4758</f>
        <v>0</v>
      </c>
    </row>
    <row r="4759" spans="1:4" x14ac:dyDescent="0.25">
      <c r="A4759" t="s">
        <v>10187</v>
      </c>
      <c r="B4759">
        <v>12055</v>
      </c>
      <c r="C4759">
        <v>500000</v>
      </c>
      <c r="D4759">
        <f>B4759-C4759</f>
        <v>-487945</v>
      </c>
    </row>
    <row r="4760" spans="1:4" x14ac:dyDescent="0.25">
      <c r="A4760" t="s">
        <v>10188</v>
      </c>
      <c r="B4760">
        <v>1332</v>
      </c>
      <c r="C4760">
        <v>500000</v>
      </c>
      <c r="D4760">
        <f>B4760-C4760</f>
        <v>-498668</v>
      </c>
    </row>
    <row r="4761" spans="1:4" x14ac:dyDescent="0.25">
      <c r="A4761" t="s">
        <v>10189</v>
      </c>
      <c r="C4761">
        <v>3000000</v>
      </c>
      <c r="D4761">
        <f>B4761-C4761</f>
        <v>-3000000</v>
      </c>
    </row>
    <row r="4762" spans="1:4" x14ac:dyDescent="0.25">
      <c r="A4762" t="s">
        <v>10190</v>
      </c>
      <c r="C4762">
        <v>500000</v>
      </c>
      <c r="D4762">
        <f>B4762-C4762</f>
        <v>-500000</v>
      </c>
    </row>
    <row r="4763" spans="1:4" x14ac:dyDescent="0.25">
      <c r="A4763" t="s">
        <v>10191</v>
      </c>
      <c r="C4763">
        <v>100000</v>
      </c>
      <c r="D4763">
        <f>B4763-C4763</f>
        <v>-100000</v>
      </c>
    </row>
    <row r="4764" spans="1:4" x14ac:dyDescent="0.25">
      <c r="A4764" t="s">
        <v>10192</v>
      </c>
      <c r="B4764">
        <v>316842</v>
      </c>
      <c r="D4764">
        <f>B4764-C4764</f>
        <v>316842</v>
      </c>
    </row>
    <row r="4765" spans="1:4" x14ac:dyDescent="0.25">
      <c r="A4765" t="s">
        <v>10193</v>
      </c>
      <c r="C4765">
        <v>500000</v>
      </c>
      <c r="D4765">
        <f>B4765-C4765</f>
        <v>-500000</v>
      </c>
    </row>
    <row r="4766" spans="1:4" x14ac:dyDescent="0.25">
      <c r="A4766" t="s">
        <v>10194</v>
      </c>
      <c r="C4766">
        <v>500000</v>
      </c>
      <c r="D4766">
        <f>B4766-C4766</f>
        <v>-500000</v>
      </c>
    </row>
    <row r="4767" spans="1:4" x14ac:dyDescent="0.25">
      <c r="A4767" t="s">
        <v>10195</v>
      </c>
      <c r="D4767">
        <f>B4767-C4767</f>
        <v>0</v>
      </c>
    </row>
    <row r="4768" spans="1:4" x14ac:dyDescent="0.25">
      <c r="A4768" t="s">
        <v>10196</v>
      </c>
      <c r="C4768">
        <v>500000</v>
      </c>
      <c r="D4768">
        <f>B4768-C4768</f>
        <v>-500000</v>
      </c>
    </row>
    <row r="4769" spans="1:4" x14ac:dyDescent="0.25">
      <c r="A4769" t="s">
        <v>10197</v>
      </c>
      <c r="D4769">
        <f>B4769-C4769</f>
        <v>0</v>
      </c>
    </row>
    <row r="4770" spans="1:4" x14ac:dyDescent="0.25">
      <c r="A4770" t="s">
        <v>10198</v>
      </c>
      <c r="D4770">
        <f>B4770-C4770</f>
        <v>0</v>
      </c>
    </row>
    <row r="4771" spans="1:4" x14ac:dyDescent="0.25">
      <c r="A4771" t="s">
        <v>8430</v>
      </c>
      <c r="B4771">
        <v>37188667</v>
      </c>
      <c r="C4771">
        <v>12000000</v>
      </c>
      <c r="D4771">
        <f>B4771-C4771</f>
        <v>25188667</v>
      </c>
    </row>
    <row r="4772" spans="1:4" x14ac:dyDescent="0.25">
      <c r="A4772" t="s">
        <v>10199</v>
      </c>
      <c r="C4772">
        <v>500000</v>
      </c>
      <c r="D4772">
        <f>B4772-C4772</f>
        <v>-500000</v>
      </c>
    </row>
    <row r="4773" spans="1:4" x14ac:dyDescent="0.25">
      <c r="A4773" t="s">
        <v>10200</v>
      </c>
      <c r="C4773">
        <v>500000</v>
      </c>
      <c r="D4773">
        <f>B4773-C4773</f>
        <v>-500000</v>
      </c>
    </row>
    <row r="4774" spans="1:4" x14ac:dyDescent="0.25">
      <c r="A4774" t="s">
        <v>10201</v>
      </c>
      <c r="C4774">
        <v>150000</v>
      </c>
      <c r="D4774">
        <f>B4774-C4774</f>
        <v>-150000</v>
      </c>
    </row>
    <row r="4775" spans="1:4" x14ac:dyDescent="0.25">
      <c r="A4775" t="s">
        <v>10202</v>
      </c>
      <c r="C4775">
        <v>500000</v>
      </c>
      <c r="D4775">
        <f>B4775-C4775</f>
        <v>-500000</v>
      </c>
    </row>
    <row r="4776" spans="1:4" x14ac:dyDescent="0.25">
      <c r="A4776" t="s">
        <v>10203</v>
      </c>
      <c r="D4776">
        <f>B4776-C4776</f>
        <v>0</v>
      </c>
    </row>
    <row r="4777" spans="1:4" x14ac:dyDescent="0.25">
      <c r="A4777" t="s">
        <v>10204</v>
      </c>
      <c r="C4777">
        <v>500000</v>
      </c>
      <c r="D4777">
        <f>B4777-C4777</f>
        <v>-500000</v>
      </c>
    </row>
    <row r="4778" spans="1:4" x14ac:dyDescent="0.25">
      <c r="A4778" t="s">
        <v>10205</v>
      </c>
      <c r="B4778">
        <v>21199</v>
      </c>
      <c r="C4778">
        <v>500000</v>
      </c>
      <c r="D4778">
        <f>B4778-C4778</f>
        <v>-478801</v>
      </c>
    </row>
    <row r="4779" spans="1:4" x14ac:dyDescent="0.25">
      <c r="A4779" t="s">
        <v>10206</v>
      </c>
      <c r="C4779">
        <v>500000</v>
      </c>
      <c r="D4779">
        <f>B4779-C4779</f>
        <v>-500000</v>
      </c>
    </row>
    <row r="4780" spans="1:4" x14ac:dyDescent="0.25">
      <c r="A4780" t="s">
        <v>5580</v>
      </c>
      <c r="B4780">
        <v>234903076</v>
      </c>
      <c r="C4780">
        <v>215000000</v>
      </c>
      <c r="D4780">
        <f>B4780-C4780</f>
        <v>19903076</v>
      </c>
    </row>
    <row r="4781" spans="1:4" x14ac:dyDescent="0.25">
      <c r="A4781" t="s">
        <v>10207</v>
      </c>
      <c r="C4781">
        <v>475000</v>
      </c>
      <c r="D4781">
        <f>B4781-C4781</f>
        <v>-475000</v>
      </c>
    </row>
    <row r="4782" spans="1:4" x14ac:dyDescent="0.25">
      <c r="A4782" t="s">
        <v>10208</v>
      </c>
      <c r="B4782">
        <v>2712293</v>
      </c>
      <c r="C4782">
        <v>450000</v>
      </c>
      <c r="D4782">
        <f>B4782-C4782</f>
        <v>2262293</v>
      </c>
    </row>
    <row r="4783" spans="1:4" x14ac:dyDescent="0.25">
      <c r="A4783" t="s">
        <v>10209</v>
      </c>
      <c r="B4783">
        <v>768045</v>
      </c>
      <c r="C4783">
        <v>2000000</v>
      </c>
      <c r="D4783">
        <f>B4783-C4783</f>
        <v>-1231955</v>
      </c>
    </row>
    <row r="4784" spans="1:4" x14ac:dyDescent="0.25">
      <c r="A4784" t="s">
        <v>10210</v>
      </c>
      <c r="C4784">
        <v>500000</v>
      </c>
      <c r="D4784">
        <f>B4784-C4784</f>
        <v>-500000</v>
      </c>
    </row>
    <row r="4785" spans="1:4" x14ac:dyDescent="0.25">
      <c r="A4785" t="s">
        <v>10211</v>
      </c>
      <c r="B4785">
        <v>379122</v>
      </c>
      <c r="C4785">
        <v>450000</v>
      </c>
      <c r="D4785">
        <f>B4785-C4785</f>
        <v>-70878</v>
      </c>
    </row>
    <row r="4786" spans="1:4" x14ac:dyDescent="0.25">
      <c r="A4786" t="s">
        <v>10212</v>
      </c>
      <c r="B4786">
        <v>23000</v>
      </c>
      <c r="C4786">
        <v>500000</v>
      </c>
      <c r="D4786">
        <f>B4786-C4786</f>
        <v>-477000</v>
      </c>
    </row>
    <row r="4787" spans="1:4" x14ac:dyDescent="0.25">
      <c r="A4787" t="s">
        <v>10213</v>
      </c>
      <c r="C4787">
        <v>450000</v>
      </c>
      <c r="D4787">
        <f>B4787-C4787</f>
        <v>-450000</v>
      </c>
    </row>
    <row r="4788" spans="1:4" x14ac:dyDescent="0.25">
      <c r="A4788" t="s">
        <v>10214</v>
      </c>
      <c r="B4788">
        <v>2300000</v>
      </c>
      <c r="C4788">
        <v>439000</v>
      </c>
      <c r="D4788">
        <f>B4788-C4788</f>
        <v>1861000</v>
      </c>
    </row>
    <row r="4789" spans="1:4" x14ac:dyDescent="0.25">
      <c r="A4789" t="s">
        <v>10215</v>
      </c>
      <c r="C4789">
        <v>450000</v>
      </c>
      <c r="D4789">
        <f>B4789-C4789</f>
        <v>-450000</v>
      </c>
    </row>
    <row r="4790" spans="1:4" x14ac:dyDescent="0.25">
      <c r="A4790" t="s">
        <v>10216</v>
      </c>
      <c r="B4790">
        <v>2938208</v>
      </c>
      <c r="C4790">
        <v>225000</v>
      </c>
      <c r="D4790">
        <f>B4790-C4790</f>
        <v>2713208</v>
      </c>
    </row>
    <row r="4791" spans="1:4" x14ac:dyDescent="0.25">
      <c r="A4791" t="s">
        <v>10217</v>
      </c>
      <c r="B4791">
        <v>9910</v>
      </c>
      <c r="C4791">
        <v>25000000</v>
      </c>
      <c r="D4791">
        <f>B4791-C4791</f>
        <v>-24990090</v>
      </c>
    </row>
    <row r="4792" spans="1:4" x14ac:dyDescent="0.25">
      <c r="A4792" t="s">
        <v>10218</v>
      </c>
      <c r="D4792">
        <f>B4792-C4792</f>
        <v>0</v>
      </c>
    </row>
    <row r="4793" spans="1:4" x14ac:dyDescent="0.25">
      <c r="A4793" t="s">
        <v>10219</v>
      </c>
      <c r="B4793">
        <v>44540956</v>
      </c>
      <c r="C4793">
        <v>400000</v>
      </c>
      <c r="D4793">
        <f>B4793-C4793</f>
        <v>44140956</v>
      </c>
    </row>
    <row r="4794" spans="1:4" x14ac:dyDescent="0.25">
      <c r="A4794" t="s">
        <v>10220</v>
      </c>
      <c r="B4794">
        <v>258113</v>
      </c>
      <c r="C4794">
        <v>1066167</v>
      </c>
      <c r="D4794">
        <f>B4794-C4794</f>
        <v>-808054</v>
      </c>
    </row>
    <row r="4795" spans="1:4" x14ac:dyDescent="0.25">
      <c r="A4795" t="s">
        <v>10221</v>
      </c>
      <c r="B4795">
        <v>107917283</v>
      </c>
      <c r="C4795">
        <v>15000</v>
      </c>
      <c r="D4795">
        <f>B4795-C4795</f>
        <v>107902283</v>
      </c>
    </row>
    <row r="4796" spans="1:4" x14ac:dyDescent="0.25">
      <c r="A4796" t="s">
        <v>10222</v>
      </c>
      <c r="B4796">
        <v>1293295</v>
      </c>
      <c r="D4796">
        <f>B4796-C4796</f>
        <v>1293295</v>
      </c>
    </row>
    <row r="4797" spans="1:4" x14ac:dyDescent="0.25">
      <c r="A4797" t="s">
        <v>10223</v>
      </c>
      <c r="B4797">
        <v>1229197</v>
      </c>
      <c r="C4797">
        <v>229575</v>
      </c>
      <c r="D4797">
        <f>B4797-C4797</f>
        <v>999622</v>
      </c>
    </row>
    <row r="4798" spans="1:4" x14ac:dyDescent="0.25">
      <c r="A4798" t="s">
        <v>10224</v>
      </c>
      <c r="B4798">
        <v>1689999</v>
      </c>
      <c r="C4798">
        <v>400000</v>
      </c>
      <c r="D4798">
        <f>B4798-C4798</f>
        <v>1289999</v>
      </c>
    </row>
    <row r="4799" spans="1:4" x14ac:dyDescent="0.25">
      <c r="A4799" t="s">
        <v>10225</v>
      </c>
      <c r="B4799">
        <v>11798</v>
      </c>
      <c r="C4799">
        <v>100000</v>
      </c>
      <c r="D4799">
        <f>B4799-C4799</f>
        <v>-88202</v>
      </c>
    </row>
    <row r="4800" spans="1:4" x14ac:dyDescent="0.25">
      <c r="A4800" t="s">
        <v>10226</v>
      </c>
      <c r="D4800">
        <f>B4800-C4800</f>
        <v>0</v>
      </c>
    </row>
    <row r="4801" spans="1:4" x14ac:dyDescent="0.25">
      <c r="A4801" t="s">
        <v>10227</v>
      </c>
      <c r="B4801">
        <v>592014</v>
      </c>
      <c r="C4801">
        <v>218</v>
      </c>
      <c r="D4801">
        <f>B4801-C4801</f>
        <v>591796</v>
      </c>
    </row>
    <row r="4802" spans="1:4" x14ac:dyDescent="0.25">
      <c r="A4802" t="s">
        <v>10228</v>
      </c>
      <c r="B4802">
        <v>425899</v>
      </c>
      <c r="C4802">
        <v>400000</v>
      </c>
      <c r="D4802">
        <f>B4802-C4802</f>
        <v>25899</v>
      </c>
    </row>
    <row r="4803" spans="1:4" x14ac:dyDescent="0.25">
      <c r="A4803" t="s">
        <v>10229</v>
      </c>
      <c r="C4803">
        <v>500000</v>
      </c>
      <c r="D4803">
        <f>B4803-C4803</f>
        <v>-500000</v>
      </c>
    </row>
    <row r="4804" spans="1:4" x14ac:dyDescent="0.25">
      <c r="A4804" t="s">
        <v>10230</v>
      </c>
      <c r="B4804">
        <v>126387</v>
      </c>
      <c r="C4804">
        <v>400000</v>
      </c>
      <c r="D4804">
        <f>B4804-C4804</f>
        <v>-273613</v>
      </c>
    </row>
    <row r="4805" spans="1:4" x14ac:dyDescent="0.25">
      <c r="A4805" t="s">
        <v>10231</v>
      </c>
      <c r="D4805">
        <f>B4805-C4805</f>
        <v>0</v>
      </c>
    </row>
    <row r="4806" spans="1:4" x14ac:dyDescent="0.25">
      <c r="A4806" t="s">
        <v>10232</v>
      </c>
      <c r="B4806">
        <v>80276912</v>
      </c>
      <c r="C4806">
        <v>35000000</v>
      </c>
      <c r="D4806">
        <f>B4806-C4806</f>
        <v>45276912</v>
      </c>
    </row>
    <row r="4807" spans="1:4" x14ac:dyDescent="0.25">
      <c r="A4807" t="s">
        <v>10233</v>
      </c>
      <c r="C4807">
        <v>500000</v>
      </c>
      <c r="D4807">
        <f>B4807-C4807</f>
        <v>-500000</v>
      </c>
    </row>
    <row r="4808" spans="1:4" x14ac:dyDescent="0.25">
      <c r="A4808" t="s">
        <v>10234</v>
      </c>
      <c r="C4808">
        <v>650000</v>
      </c>
      <c r="D4808">
        <f>B4808-C4808</f>
        <v>-650000</v>
      </c>
    </row>
    <row r="4809" spans="1:4" x14ac:dyDescent="0.25">
      <c r="A4809" t="s">
        <v>10235</v>
      </c>
      <c r="B4809">
        <v>25918</v>
      </c>
      <c r="D4809">
        <f>B4809-C4809</f>
        <v>25918</v>
      </c>
    </row>
    <row r="4810" spans="1:4" x14ac:dyDescent="0.25">
      <c r="A4810" t="s">
        <v>10236</v>
      </c>
      <c r="C4810">
        <v>900000</v>
      </c>
      <c r="D4810">
        <f>B4810-C4810</f>
        <v>-900000</v>
      </c>
    </row>
    <row r="4811" spans="1:4" x14ac:dyDescent="0.25">
      <c r="A4811" t="s">
        <v>10237</v>
      </c>
      <c r="C4811">
        <v>400000</v>
      </c>
      <c r="D4811">
        <f>B4811-C4811</f>
        <v>-400000</v>
      </c>
    </row>
    <row r="4812" spans="1:4" x14ac:dyDescent="0.25">
      <c r="A4812" t="s">
        <v>10238</v>
      </c>
      <c r="C4812">
        <v>385907</v>
      </c>
      <c r="D4812">
        <f>B4812-C4812</f>
        <v>-385907</v>
      </c>
    </row>
    <row r="4813" spans="1:4" x14ac:dyDescent="0.25">
      <c r="A4813" t="s">
        <v>10239</v>
      </c>
      <c r="B4813">
        <v>617172</v>
      </c>
      <c r="C4813">
        <v>375000</v>
      </c>
      <c r="D4813">
        <f>B4813-C4813</f>
        <v>242172</v>
      </c>
    </row>
    <row r="4814" spans="1:4" x14ac:dyDescent="0.25">
      <c r="A4814" t="s">
        <v>10240</v>
      </c>
      <c r="B4814">
        <v>2808000</v>
      </c>
      <c r="C4814">
        <v>379000</v>
      </c>
      <c r="D4814">
        <f>B4814-C4814</f>
        <v>2429000</v>
      </c>
    </row>
    <row r="4815" spans="1:4" x14ac:dyDescent="0.25">
      <c r="A4815" t="s">
        <v>10241</v>
      </c>
      <c r="C4815">
        <v>375000</v>
      </c>
      <c r="D4815">
        <f>B4815-C4815</f>
        <v>-375000</v>
      </c>
    </row>
    <row r="4816" spans="1:4" x14ac:dyDescent="0.25">
      <c r="A4816" t="s">
        <v>10242</v>
      </c>
      <c r="B4816">
        <v>12843</v>
      </c>
      <c r="C4816">
        <v>6000000</v>
      </c>
      <c r="D4816">
        <f>B4816-C4816</f>
        <v>-5987157</v>
      </c>
    </row>
    <row r="4817" spans="1:4" x14ac:dyDescent="0.25">
      <c r="A4817" t="s">
        <v>10243</v>
      </c>
      <c r="B4817">
        <v>34151</v>
      </c>
      <c r="C4817">
        <v>450000</v>
      </c>
      <c r="D4817">
        <f>B4817-C4817</f>
        <v>-415849</v>
      </c>
    </row>
    <row r="4818" spans="1:4" x14ac:dyDescent="0.25">
      <c r="A4818" t="s">
        <v>10244</v>
      </c>
      <c r="B4818">
        <v>1523883</v>
      </c>
      <c r="C4818">
        <v>1750211</v>
      </c>
      <c r="D4818">
        <f>B4818-C4818</f>
        <v>-226328</v>
      </c>
    </row>
    <row r="4819" spans="1:4" x14ac:dyDescent="0.25">
      <c r="A4819" t="s">
        <v>10245</v>
      </c>
      <c r="B4819">
        <v>4000000</v>
      </c>
      <c r="C4819">
        <v>350000</v>
      </c>
      <c r="D4819">
        <f>B4819-C4819</f>
        <v>3650000</v>
      </c>
    </row>
    <row r="4820" spans="1:4" x14ac:dyDescent="0.25">
      <c r="A4820" t="s">
        <v>10246</v>
      </c>
      <c r="B4820">
        <v>84689</v>
      </c>
      <c r="D4820">
        <f>B4820-C4820</f>
        <v>84689</v>
      </c>
    </row>
    <row r="4821" spans="1:4" x14ac:dyDescent="0.25">
      <c r="A4821" t="s">
        <v>10247</v>
      </c>
      <c r="D4821">
        <f>B4821-C4821</f>
        <v>0</v>
      </c>
    </row>
    <row r="4822" spans="1:4" x14ac:dyDescent="0.25">
      <c r="A4822" t="s">
        <v>10248</v>
      </c>
      <c r="C4822">
        <v>350000</v>
      </c>
      <c r="D4822">
        <f>B4822-C4822</f>
        <v>-350000</v>
      </c>
    </row>
    <row r="4823" spans="1:4" x14ac:dyDescent="0.25">
      <c r="A4823" t="s">
        <v>8003</v>
      </c>
      <c r="B4823">
        <v>47000000</v>
      </c>
      <c r="C4823">
        <v>300000</v>
      </c>
      <c r="D4823">
        <f>B4823-C4823</f>
        <v>46700000</v>
      </c>
    </row>
    <row r="4824" spans="1:4" x14ac:dyDescent="0.25">
      <c r="A4824" t="s">
        <v>10249</v>
      </c>
      <c r="C4824">
        <v>350000</v>
      </c>
      <c r="D4824">
        <f>B4824-C4824</f>
        <v>-350000</v>
      </c>
    </row>
    <row r="4825" spans="1:4" x14ac:dyDescent="0.25">
      <c r="A4825" t="s">
        <v>10250</v>
      </c>
      <c r="B4825">
        <v>246574</v>
      </c>
      <c r="D4825">
        <f>B4825-C4825</f>
        <v>246574</v>
      </c>
    </row>
    <row r="4826" spans="1:4" x14ac:dyDescent="0.25">
      <c r="A4826" t="s">
        <v>10251</v>
      </c>
      <c r="C4826">
        <v>325000</v>
      </c>
      <c r="D4826">
        <f>B4826-C4826</f>
        <v>-325000</v>
      </c>
    </row>
    <row r="4827" spans="1:4" x14ac:dyDescent="0.25">
      <c r="A4827" t="s">
        <v>10252</v>
      </c>
      <c r="B4827">
        <v>110197</v>
      </c>
      <c r="D4827">
        <f>B4827-C4827</f>
        <v>110197</v>
      </c>
    </row>
    <row r="4828" spans="1:4" x14ac:dyDescent="0.25">
      <c r="A4828" t="s">
        <v>10253</v>
      </c>
      <c r="B4828">
        <v>7707563</v>
      </c>
      <c r="D4828">
        <f>B4828-C4828</f>
        <v>7707563</v>
      </c>
    </row>
    <row r="4829" spans="1:4" x14ac:dyDescent="0.25">
      <c r="A4829" t="s">
        <v>10254</v>
      </c>
      <c r="B4829">
        <v>1281176</v>
      </c>
      <c r="C4829">
        <v>312000</v>
      </c>
      <c r="D4829">
        <f>B4829-C4829</f>
        <v>969176</v>
      </c>
    </row>
    <row r="4830" spans="1:4" x14ac:dyDescent="0.25">
      <c r="A4830" t="s">
        <v>10255</v>
      </c>
      <c r="B4830">
        <v>16115878</v>
      </c>
      <c r="C4830">
        <v>8000000</v>
      </c>
      <c r="D4830">
        <f>B4830-C4830</f>
        <v>8115878</v>
      </c>
    </row>
    <row r="4831" spans="1:4" x14ac:dyDescent="0.25">
      <c r="A4831" t="s">
        <v>10256</v>
      </c>
      <c r="B4831">
        <v>1652472</v>
      </c>
      <c r="C4831">
        <v>300000</v>
      </c>
      <c r="D4831">
        <f>B4831-C4831</f>
        <v>1352472</v>
      </c>
    </row>
    <row r="4832" spans="1:4" x14ac:dyDescent="0.25">
      <c r="A4832" t="s">
        <v>10257</v>
      </c>
      <c r="B4832">
        <v>2360184</v>
      </c>
      <c r="C4832">
        <v>300000</v>
      </c>
      <c r="D4832">
        <f>B4832-C4832</f>
        <v>2060184</v>
      </c>
    </row>
    <row r="4833" spans="1:4" x14ac:dyDescent="0.25">
      <c r="A4833" t="s">
        <v>10258</v>
      </c>
      <c r="D4833">
        <f>B4833-C4833</f>
        <v>0</v>
      </c>
    </row>
    <row r="4834" spans="1:4" x14ac:dyDescent="0.25">
      <c r="A4834" t="s">
        <v>10259</v>
      </c>
      <c r="B4834">
        <v>255352</v>
      </c>
      <c r="C4834">
        <v>300000</v>
      </c>
      <c r="D4834">
        <f>B4834-C4834</f>
        <v>-44648</v>
      </c>
    </row>
    <row r="4835" spans="1:4" x14ac:dyDescent="0.25">
      <c r="A4835" t="s">
        <v>10260</v>
      </c>
      <c r="B4835">
        <v>856942</v>
      </c>
      <c r="C4835">
        <v>200000</v>
      </c>
      <c r="D4835">
        <f>B4835-C4835</f>
        <v>656942</v>
      </c>
    </row>
    <row r="4836" spans="1:4" x14ac:dyDescent="0.25">
      <c r="A4836" t="s">
        <v>10261</v>
      </c>
      <c r="C4836">
        <v>300000</v>
      </c>
      <c r="D4836">
        <f>B4836-C4836</f>
        <v>-300000</v>
      </c>
    </row>
    <row r="4837" spans="1:4" x14ac:dyDescent="0.25">
      <c r="A4837" t="s">
        <v>10262</v>
      </c>
      <c r="C4837">
        <v>300000</v>
      </c>
      <c r="D4837">
        <f>B4837-C4837</f>
        <v>-300000</v>
      </c>
    </row>
    <row r="4838" spans="1:4" x14ac:dyDescent="0.25">
      <c r="A4838" t="s">
        <v>10263</v>
      </c>
      <c r="B4838">
        <v>32631</v>
      </c>
      <c r="D4838">
        <f>B4838-C4838</f>
        <v>32631</v>
      </c>
    </row>
    <row r="4839" spans="1:4" x14ac:dyDescent="0.25">
      <c r="A4839" t="s">
        <v>10264</v>
      </c>
      <c r="B4839">
        <v>16892</v>
      </c>
      <c r="C4839">
        <v>300000</v>
      </c>
      <c r="D4839">
        <f>B4839-C4839</f>
        <v>-283108</v>
      </c>
    </row>
    <row r="4840" spans="1:4" x14ac:dyDescent="0.25">
      <c r="A4840" t="s">
        <v>10265</v>
      </c>
      <c r="B4840">
        <v>12438</v>
      </c>
      <c r="C4840">
        <v>160000</v>
      </c>
      <c r="D4840">
        <f>B4840-C4840</f>
        <v>-147562</v>
      </c>
    </row>
    <row r="4841" spans="1:4" x14ac:dyDescent="0.25">
      <c r="A4841" t="s">
        <v>10266</v>
      </c>
      <c r="B4841">
        <v>40542</v>
      </c>
      <c r="C4841">
        <v>300000</v>
      </c>
      <c r="D4841">
        <f>B4841-C4841</f>
        <v>-259458</v>
      </c>
    </row>
    <row r="4842" spans="1:4" x14ac:dyDescent="0.25">
      <c r="A4842" t="s">
        <v>10267</v>
      </c>
      <c r="B4842">
        <v>5199</v>
      </c>
      <c r="C4842">
        <v>200000</v>
      </c>
      <c r="D4842">
        <f>B4842-C4842</f>
        <v>-194801</v>
      </c>
    </row>
    <row r="4843" spans="1:4" x14ac:dyDescent="0.25">
      <c r="A4843" t="s">
        <v>10268</v>
      </c>
      <c r="C4843">
        <v>350000</v>
      </c>
      <c r="D4843">
        <f>B4843-C4843</f>
        <v>-350000</v>
      </c>
    </row>
    <row r="4844" spans="1:4" x14ac:dyDescent="0.25">
      <c r="A4844" t="s">
        <v>6646</v>
      </c>
      <c r="B4844">
        <v>24343673</v>
      </c>
      <c r="C4844">
        <v>45000000</v>
      </c>
      <c r="D4844">
        <f>B4844-C4844</f>
        <v>-20656327</v>
      </c>
    </row>
    <row r="4845" spans="1:4" x14ac:dyDescent="0.25">
      <c r="A4845" t="s">
        <v>10269</v>
      </c>
      <c r="B4845">
        <v>1711</v>
      </c>
      <c r="D4845">
        <f>B4845-C4845</f>
        <v>1711</v>
      </c>
    </row>
    <row r="4846" spans="1:4" x14ac:dyDescent="0.25">
      <c r="A4846" t="s">
        <v>10270</v>
      </c>
      <c r="C4846">
        <v>300000</v>
      </c>
      <c r="D4846">
        <f>B4846-C4846</f>
        <v>-300000</v>
      </c>
    </row>
    <row r="4847" spans="1:4" x14ac:dyDescent="0.25">
      <c r="A4847" t="s">
        <v>10271</v>
      </c>
      <c r="B4847">
        <v>2468</v>
      </c>
      <c r="C4847">
        <v>300000</v>
      </c>
      <c r="D4847">
        <f>B4847-C4847</f>
        <v>-297532</v>
      </c>
    </row>
    <row r="4848" spans="1:4" x14ac:dyDescent="0.25">
      <c r="A4848" t="s">
        <v>10272</v>
      </c>
      <c r="D4848">
        <f>B4848-C4848</f>
        <v>0</v>
      </c>
    </row>
    <row r="4849" spans="1:4" x14ac:dyDescent="0.25">
      <c r="A4849" t="s">
        <v>10273</v>
      </c>
      <c r="C4849">
        <v>300000</v>
      </c>
      <c r="D4849">
        <f>B4849-C4849</f>
        <v>-300000</v>
      </c>
    </row>
    <row r="4850" spans="1:4" x14ac:dyDescent="0.25">
      <c r="A4850" t="s">
        <v>10274</v>
      </c>
      <c r="C4850">
        <v>500000</v>
      </c>
      <c r="D4850">
        <f>B4850-C4850</f>
        <v>-500000</v>
      </c>
    </row>
    <row r="4851" spans="1:4" x14ac:dyDescent="0.25">
      <c r="A4851" t="s">
        <v>10275</v>
      </c>
      <c r="C4851">
        <v>250000</v>
      </c>
      <c r="D4851">
        <f>B4851-C4851</f>
        <v>-250000</v>
      </c>
    </row>
    <row r="4852" spans="1:4" x14ac:dyDescent="0.25">
      <c r="A4852" t="s">
        <v>10276</v>
      </c>
      <c r="C4852">
        <v>300000</v>
      </c>
      <c r="D4852">
        <f>B4852-C4852</f>
        <v>-300000</v>
      </c>
    </row>
    <row r="4853" spans="1:4" x14ac:dyDescent="0.25">
      <c r="A4853" t="s">
        <v>10277</v>
      </c>
      <c r="B4853">
        <v>318622</v>
      </c>
      <c r="C4853">
        <v>270000</v>
      </c>
      <c r="D4853">
        <f>B4853-C4853</f>
        <v>48622</v>
      </c>
    </row>
    <row r="4854" spans="1:4" x14ac:dyDescent="0.25">
      <c r="A4854" t="s">
        <v>10278</v>
      </c>
      <c r="B4854">
        <v>12006514</v>
      </c>
      <c r="C4854">
        <v>250000</v>
      </c>
      <c r="D4854">
        <f>B4854-C4854</f>
        <v>11756514</v>
      </c>
    </row>
    <row r="4855" spans="1:4" x14ac:dyDescent="0.25">
      <c r="A4855" t="s">
        <v>10279</v>
      </c>
      <c r="B4855">
        <v>4186931</v>
      </c>
      <c r="C4855">
        <v>250000</v>
      </c>
      <c r="D4855">
        <f>B4855-C4855</f>
        <v>3936931</v>
      </c>
    </row>
    <row r="4856" spans="1:4" x14ac:dyDescent="0.25">
      <c r="A4856" t="s">
        <v>10280</v>
      </c>
      <c r="C4856">
        <v>290000</v>
      </c>
      <c r="D4856">
        <f>B4856-C4856</f>
        <v>-290000</v>
      </c>
    </row>
    <row r="4857" spans="1:4" x14ac:dyDescent="0.25">
      <c r="A4857" t="s">
        <v>10281</v>
      </c>
      <c r="B4857">
        <v>3799339</v>
      </c>
      <c r="C4857">
        <v>250000</v>
      </c>
      <c r="D4857">
        <f>B4857-C4857</f>
        <v>3549339</v>
      </c>
    </row>
    <row r="4858" spans="1:4" x14ac:dyDescent="0.25">
      <c r="A4858" t="s">
        <v>10282</v>
      </c>
      <c r="B4858">
        <v>1977544</v>
      </c>
      <c r="C4858">
        <v>250000</v>
      </c>
      <c r="D4858">
        <f>B4858-C4858</f>
        <v>1727544</v>
      </c>
    </row>
    <row r="4859" spans="1:4" x14ac:dyDescent="0.25">
      <c r="A4859" t="s">
        <v>10283</v>
      </c>
      <c r="B4859">
        <v>1050600</v>
      </c>
      <c r="C4859">
        <v>250000</v>
      </c>
      <c r="D4859">
        <f>B4859-C4859</f>
        <v>800600</v>
      </c>
    </row>
    <row r="4860" spans="1:4" x14ac:dyDescent="0.25">
      <c r="A4860" t="s">
        <v>10284</v>
      </c>
      <c r="B4860">
        <v>902835</v>
      </c>
      <c r="C4860">
        <v>250000</v>
      </c>
      <c r="D4860">
        <f>B4860-C4860</f>
        <v>652835</v>
      </c>
    </row>
    <row r="4861" spans="1:4" x14ac:dyDescent="0.25">
      <c r="A4861" t="s">
        <v>10285</v>
      </c>
      <c r="C4861">
        <v>300000</v>
      </c>
      <c r="D4861">
        <f>B4861-C4861</f>
        <v>-300000</v>
      </c>
    </row>
    <row r="4862" spans="1:4" x14ac:dyDescent="0.25">
      <c r="A4862" t="s">
        <v>10286</v>
      </c>
      <c r="B4862">
        <v>489220</v>
      </c>
      <c r="C4862">
        <v>365000</v>
      </c>
      <c r="D4862">
        <f>B4862-C4862</f>
        <v>124220</v>
      </c>
    </row>
    <row r="4863" spans="1:4" x14ac:dyDescent="0.25">
      <c r="A4863" t="s">
        <v>10287</v>
      </c>
      <c r="B4863">
        <v>212285</v>
      </c>
      <c r="C4863">
        <v>250000</v>
      </c>
      <c r="D4863">
        <f>B4863-C4863</f>
        <v>-37715</v>
      </c>
    </row>
    <row r="4864" spans="1:4" x14ac:dyDescent="0.25">
      <c r="A4864" t="s">
        <v>10288</v>
      </c>
      <c r="B4864">
        <v>203134</v>
      </c>
      <c r="C4864">
        <v>250000</v>
      </c>
      <c r="D4864">
        <f>B4864-C4864</f>
        <v>-46866</v>
      </c>
    </row>
    <row r="4865" spans="1:4" x14ac:dyDescent="0.25">
      <c r="A4865" t="s">
        <v>10289</v>
      </c>
      <c r="B4865">
        <v>191309</v>
      </c>
      <c r="C4865">
        <v>150000</v>
      </c>
      <c r="D4865">
        <f>B4865-C4865</f>
        <v>41309</v>
      </c>
    </row>
    <row r="4866" spans="1:4" x14ac:dyDescent="0.25">
      <c r="A4866" t="s">
        <v>10290</v>
      </c>
      <c r="B4866">
        <v>3388210</v>
      </c>
      <c r="C4866">
        <v>250000</v>
      </c>
      <c r="D4866">
        <f>B4866-C4866</f>
        <v>3138210</v>
      </c>
    </row>
    <row r="4867" spans="1:4" x14ac:dyDescent="0.25">
      <c r="A4867" t="s">
        <v>10291</v>
      </c>
      <c r="C4867">
        <v>300000</v>
      </c>
      <c r="D4867">
        <f>B4867-C4867</f>
        <v>-300000</v>
      </c>
    </row>
    <row r="4868" spans="1:4" x14ac:dyDescent="0.25">
      <c r="A4868" t="s">
        <v>10292</v>
      </c>
      <c r="B4868">
        <v>177840</v>
      </c>
      <c r="C4868">
        <v>250000</v>
      </c>
      <c r="D4868">
        <f>B4868-C4868</f>
        <v>-72160</v>
      </c>
    </row>
    <row r="4869" spans="1:4" x14ac:dyDescent="0.25">
      <c r="A4869" t="s">
        <v>10293</v>
      </c>
      <c r="B4869">
        <v>47111</v>
      </c>
      <c r="D4869">
        <f>B4869-C4869</f>
        <v>47111</v>
      </c>
    </row>
    <row r="4870" spans="1:4" x14ac:dyDescent="0.25">
      <c r="A4870" t="s">
        <v>10294</v>
      </c>
      <c r="B4870">
        <v>49494</v>
      </c>
      <c r="C4870">
        <v>250000</v>
      </c>
      <c r="D4870">
        <f>B4870-C4870</f>
        <v>-200506</v>
      </c>
    </row>
    <row r="4871" spans="1:4" x14ac:dyDescent="0.25">
      <c r="A4871" t="s">
        <v>10295</v>
      </c>
      <c r="D4871">
        <f>B4871-C4871</f>
        <v>0</v>
      </c>
    </row>
    <row r="4872" spans="1:4" x14ac:dyDescent="0.25">
      <c r="A4872" t="s">
        <v>10296</v>
      </c>
      <c r="D4872">
        <f>B4872-C4872</f>
        <v>0</v>
      </c>
    </row>
    <row r="4873" spans="1:4" x14ac:dyDescent="0.25">
      <c r="A4873" t="s">
        <v>10297</v>
      </c>
      <c r="B4873">
        <v>45661</v>
      </c>
      <c r="D4873">
        <f>B4873-C4873</f>
        <v>45661</v>
      </c>
    </row>
    <row r="4874" spans="1:4" x14ac:dyDescent="0.25">
      <c r="A4874" t="s">
        <v>10298</v>
      </c>
      <c r="D4874">
        <f>B4874-C4874</f>
        <v>0</v>
      </c>
    </row>
    <row r="4875" spans="1:4" x14ac:dyDescent="0.25">
      <c r="A4875" t="s">
        <v>10299</v>
      </c>
      <c r="B4875">
        <v>18195</v>
      </c>
      <c r="C4875">
        <v>250000</v>
      </c>
      <c r="D4875">
        <f>B4875-C4875</f>
        <v>-231805</v>
      </c>
    </row>
    <row r="4876" spans="1:4" x14ac:dyDescent="0.25">
      <c r="A4876" t="s">
        <v>10300</v>
      </c>
      <c r="D4876">
        <f>B4876-C4876</f>
        <v>0</v>
      </c>
    </row>
    <row r="4877" spans="1:4" x14ac:dyDescent="0.25">
      <c r="A4877" t="s">
        <v>10301</v>
      </c>
      <c r="C4877">
        <v>250000</v>
      </c>
      <c r="D4877">
        <f>B4877-C4877</f>
        <v>-250000</v>
      </c>
    </row>
    <row r="4878" spans="1:4" x14ac:dyDescent="0.25">
      <c r="A4878" t="s">
        <v>10302</v>
      </c>
      <c r="D4878">
        <f>B4878-C4878</f>
        <v>0</v>
      </c>
    </row>
    <row r="4879" spans="1:4" x14ac:dyDescent="0.25">
      <c r="A4879" t="s">
        <v>10303</v>
      </c>
      <c r="C4879">
        <v>250000</v>
      </c>
      <c r="D4879">
        <f>B4879-C4879</f>
        <v>-250000</v>
      </c>
    </row>
    <row r="4880" spans="1:4" x14ac:dyDescent="0.25">
      <c r="A4880" t="s">
        <v>10304</v>
      </c>
      <c r="D4880">
        <f>B4880-C4880</f>
        <v>0</v>
      </c>
    </row>
    <row r="4881" spans="1:4" x14ac:dyDescent="0.25">
      <c r="A4881" t="s">
        <v>10305</v>
      </c>
      <c r="D4881">
        <f>B4881-C4881</f>
        <v>0</v>
      </c>
    </row>
    <row r="4882" spans="1:4" x14ac:dyDescent="0.25">
      <c r="A4882" t="s">
        <v>10306</v>
      </c>
      <c r="C4882">
        <v>250000</v>
      </c>
      <c r="D4882">
        <f>B4882-C4882</f>
        <v>-250000</v>
      </c>
    </row>
    <row r="4883" spans="1:4" x14ac:dyDescent="0.25">
      <c r="A4883" t="s">
        <v>10307</v>
      </c>
      <c r="C4883">
        <v>250000</v>
      </c>
      <c r="D4883">
        <f>B4883-C4883</f>
        <v>-250000</v>
      </c>
    </row>
    <row r="4884" spans="1:4" x14ac:dyDescent="0.25">
      <c r="A4884" t="s">
        <v>8212</v>
      </c>
      <c r="D4884">
        <f>B4884-C4884</f>
        <v>0</v>
      </c>
    </row>
    <row r="4885" spans="1:4" x14ac:dyDescent="0.25">
      <c r="A4885" t="s">
        <v>10308</v>
      </c>
      <c r="C4885">
        <v>250000</v>
      </c>
      <c r="D4885">
        <f>B4885-C4885</f>
        <v>-250000</v>
      </c>
    </row>
    <row r="4886" spans="1:4" x14ac:dyDescent="0.25">
      <c r="A4886" t="s">
        <v>10309</v>
      </c>
      <c r="C4886">
        <v>250000</v>
      </c>
      <c r="D4886">
        <f>B4886-C4886</f>
        <v>-250000</v>
      </c>
    </row>
    <row r="4887" spans="1:4" x14ac:dyDescent="0.25">
      <c r="A4887" t="s">
        <v>10310</v>
      </c>
      <c r="C4887">
        <v>245000</v>
      </c>
      <c r="D4887">
        <f>B4887-C4887</f>
        <v>-245000</v>
      </c>
    </row>
    <row r="4888" spans="1:4" x14ac:dyDescent="0.25">
      <c r="A4888" t="s">
        <v>10311</v>
      </c>
      <c r="C4888">
        <v>240000</v>
      </c>
      <c r="D4888">
        <f>B4888-C4888</f>
        <v>-240000</v>
      </c>
    </row>
    <row r="4889" spans="1:4" x14ac:dyDescent="0.25">
      <c r="A4889" t="s">
        <v>10312</v>
      </c>
      <c r="C4889">
        <v>250000</v>
      </c>
      <c r="D4889">
        <f>B4889-C4889</f>
        <v>-250000</v>
      </c>
    </row>
    <row r="4890" spans="1:4" x14ac:dyDescent="0.25">
      <c r="A4890" t="s">
        <v>10313</v>
      </c>
      <c r="B4890">
        <v>104792</v>
      </c>
      <c r="D4890">
        <f>B4890-C4890</f>
        <v>104792</v>
      </c>
    </row>
    <row r="4891" spans="1:4" x14ac:dyDescent="0.25">
      <c r="A4891" t="s">
        <v>10314</v>
      </c>
      <c r="C4891">
        <v>250000</v>
      </c>
      <c r="D4891">
        <f>B4891-C4891</f>
        <v>-250000</v>
      </c>
    </row>
    <row r="4892" spans="1:4" x14ac:dyDescent="0.25">
      <c r="A4892" t="s">
        <v>10315</v>
      </c>
      <c r="B4892">
        <v>111300</v>
      </c>
      <c r="C4892">
        <v>225000</v>
      </c>
      <c r="D4892">
        <f>B4892-C4892</f>
        <v>-113700</v>
      </c>
    </row>
    <row r="4893" spans="1:4" x14ac:dyDescent="0.25">
      <c r="A4893" t="s">
        <v>10316</v>
      </c>
      <c r="B4893">
        <v>1027119</v>
      </c>
      <c r="C4893">
        <v>225000</v>
      </c>
      <c r="D4893">
        <f>B4893-C4893</f>
        <v>802119</v>
      </c>
    </row>
    <row r="4894" spans="1:4" x14ac:dyDescent="0.25">
      <c r="A4894" t="s">
        <v>10317</v>
      </c>
      <c r="C4894">
        <v>100000</v>
      </c>
      <c r="D4894">
        <f>B4894-C4894</f>
        <v>-100000</v>
      </c>
    </row>
    <row r="4895" spans="1:4" x14ac:dyDescent="0.25">
      <c r="A4895" t="s">
        <v>10318</v>
      </c>
      <c r="B4895">
        <v>5000000</v>
      </c>
      <c r="C4895">
        <v>210000</v>
      </c>
      <c r="D4895">
        <f>B4895-C4895</f>
        <v>4790000</v>
      </c>
    </row>
    <row r="4896" spans="1:4" x14ac:dyDescent="0.25">
      <c r="A4896" t="s">
        <v>9184</v>
      </c>
      <c r="C4896">
        <v>5000000</v>
      </c>
      <c r="D4896">
        <f>B4896-C4896</f>
        <v>-5000000</v>
      </c>
    </row>
    <row r="4897" spans="1:4" x14ac:dyDescent="0.25">
      <c r="A4897" t="s">
        <v>10319</v>
      </c>
      <c r="C4897">
        <v>200000</v>
      </c>
      <c r="D4897">
        <f>B4897-C4897</f>
        <v>-200000</v>
      </c>
    </row>
    <row r="4898" spans="1:4" x14ac:dyDescent="0.25">
      <c r="A4898" t="s">
        <v>10320</v>
      </c>
      <c r="B4898">
        <v>4505922</v>
      </c>
      <c r="C4898">
        <v>200000</v>
      </c>
      <c r="D4898">
        <f>B4898-C4898</f>
        <v>4305922</v>
      </c>
    </row>
    <row r="4899" spans="1:4" x14ac:dyDescent="0.25">
      <c r="A4899" t="s">
        <v>10321</v>
      </c>
      <c r="B4899">
        <v>3500000</v>
      </c>
      <c r="C4899">
        <v>200000</v>
      </c>
      <c r="D4899">
        <f>B4899-C4899</f>
        <v>3300000</v>
      </c>
    </row>
    <row r="4900" spans="1:4" x14ac:dyDescent="0.25">
      <c r="A4900" t="s">
        <v>10322</v>
      </c>
      <c r="C4900">
        <v>200000</v>
      </c>
      <c r="D4900">
        <f>B4900-C4900</f>
        <v>-200000</v>
      </c>
    </row>
    <row r="4901" spans="1:4" x14ac:dyDescent="0.25">
      <c r="A4901" t="s">
        <v>10323</v>
      </c>
      <c r="B4901">
        <v>381225</v>
      </c>
      <c r="C4901">
        <v>200000</v>
      </c>
      <c r="D4901">
        <f>B4901-C4901</f>
        <v>181225</v>
      </c>
    </row>
    <row r="4902" spans="1:4" x14ac:dyDescent="0.25">
      <c r="A4902" t="s">
        <v>10324</v>
      </c>
      <c r="B4902">
        <v>2428241</v>
      </c>
      <c r="C4902">
        <v>200000</v>
      </c>
      <c r="D4902">
        <f>B4902-C4902</f>
        <v>2228241</v>
      </c>
    </row>
    <row r="4903" spans="1:4" x14ac:dyDescent="0.25">
      <c r="A4903" t="s">
        <v>10325</v>
      </c>
      <c r="B4903">
        <v>78030</v>
      </c>
      <c r="C4903">
        <v>200000</v>
      </c>
      <c r="D4903">
        <f>B4903-C4903</f>
        <v>-121970</v>
      </c>
    </row>
    <row r="4904" spans="1:4" x14ac:dyDescent="0.25">
      <c r="A4904" t="s">
        <v>10326</v>
      </c>
      <c r="B4904">
        <v>59774</v>
      </c>
      <c r="D4904">
        <f>B4904-C4904</f>
        <v>59774</v>
      </c>
    </row>
    <row r="4905" spans="1:4" x14ac:dyDescent="0.25">
      <c r="A4905" t="s">
        <v>10327</v>
      </c>
      <c r="B4905">
        <v>174682</v>
      </c>
      <c r="C4905">
        <v>200000</v>
      </c>
      <c r="D4905">
        <f>B4905-C4905</f>
        <v>-25318</v>
      </c>
    </row>
    <row r="4906" spans="1:4" x14ac:dyDescent="0.25">
      <c r="A4906" t="s">
        <v>10328</v>
      </c>
      <c r="B4906">
        <v>215185</v>
      </c>
      <c r="C4906">
        <v>200000</v>
      </c>
      <c r="D4906">
        <f>B4906-C4906</f>
        <v>15185</v>
      </c>
    </row>
    <row r="4907" spans="1:4" x14ac:dyDescent="0.25">
      <c r="A4907" t="s">
        <v>7194</v>
      </c>
      <c r="B4907">
        <v>32154410</v>
      </c>
      <c r="C4907">
        <v>30000000</v>
      </c>
      <c r="D4907">
        <f>B4907-C4907</f>
        <v>2154410</v>
      </c>
    </row>
    <row r="4908" spans="1:4" x14ac:dyDescent="0.25">
      <c r="A4908" t="s">
        <v>10329</v>
      </c>
      <c r="C4908">
        <v>200000</v>
      </c>
      <c r="D4908">
        <f>B4908-C4908</f>
        <v>-200000</v>
      </c>
    </row>
    <row r="4909" spans="1:4" x14ac:dyDescent="0.25">
      <c r="A4909" t="s">
        <v>10330</v>
      </c>
      <c r="C4909">
        <v>250000</v>
      </c>
      <c r="D4909">
        <f>B4909-C4909</f>
        <v>-250000</v>
      </c>
    </row>
    <row r="4910" spans="1:4" x14ac:dyDescent="0.25">
      <c r="A4910" t="s">
        <v>10331</v>
      </c>
      <c r="C4910">
        <v>13000000</v>
      </c>
      <c r="D4910">
        <f>B4910-C4910</f>
        <v>-13000000</v>
      </c>
    </row>
    <row r="4911" spans="1:4" x14ac:dyDescent="0.25">
      <c r="A4911" t="s">
        <v>10332</v>
      </c>
      <c r="B4911">
        <v>140016</v>
      </c>
      <c r="D4911">
        <f>B4911-C4911</f>
        <v>140016</v>
      </c>
    </row>
    <row r="4912" spans="1:4" x14ac:dyDescent="0.25">
      <c r="A4912" t="s">
        <v>10333</v>
      </c>
      <c r="D4912">
        <f>B4912-C4912</f>
        <v>0</v>
      </c>
    </row>
    <row r="4913" spans="1:4" x14ac:dyDescent="0.25">
      <c r="A4913" t="s">
        <v>10334</v>
      </c>
      <c r="C4913">
        <v>150000</v>
      </c>
      <c r="D4913">
        <f>B4913-C4913</f>
        <v>-150000</v>
      </c>
    </row>
    <row r="4914" spans="1:4" x14ac:dyDescent="0.25">
      <c r="A4914" t="s">
        <v>10335</v>
      </c>
      <c r="D4914">
        <f>B4914-C4914</f>
        <v>0</v>
      </c>
    </row>
    <row r="4915" spans="1:4" x14ac:dyDescent="0.25">
      <c r="A4915" t="s">
        <v>10336</v>
      </c>
      <c r="B4915">
        <v>15542</v>
      </c>
      <c r="D4915">
        <f>B4915-C4915</f>
        <v>15542</v>
      </c>
    </row>
    <row r="4916" spans="1:4" x14ac:dyDescent="0.25">
      <c r="A4916" t="s">
        <v>10337</v>
      </c>
      <c r="C4916">
        <v>200000</v>
      </c>
      <c r="D4916">
        <f>B4916-C4916</f>
        <v>-200000</v>
      </c>
    </row>
    <row r="4917" spans="1:4" x14ac:dyDescent="0.25">
      <c r="A4917" t="s">
        <v>10338</v>
      </c>
      <c r="B4917">
        <v>1111</v>
      </c>
      <c r="C4917">
        <v>200000</v>
      </c>
      <c r="D4917">
        <f>B4917-C4917</f>
        <v>-198889</v>
      </c>
    </row>
    <row r="4918" spans="1:4" x14ac:dyDescent="0.25">
      <c r="A4918" t="s">
        <v>10339</v>
      </c>
      <c r="C4918">
        <v>200000</v>
      </c>
      <c r="D4918">
        <f>B4918-C4918</f>
        <v>-200000</v>
      </c>
    </row>
    <row r="4919" spans="1:4" x14ac:dyDescent="0.25">
      <c r="A4919" t="s">
        <v>10340</v>
      </c>
      <c r="C4919">
        <v>2500000</v>
      </c>
      <c r="D4919">
        <f>B4919-C4919</f>
        <v>-2500000</v>
      </c>
    </row>
    <row r="4920" spans="1:4" x14ac:dyDescent="0.25">
      <c r="A4920" t="s">
        <v>10341</v>
      </c>
      <c r="C4920">
        <v>200000</v>
      </c>
      <c r="D4920">
        <f>B4920-C4920</f>
        <v>-200000</v>
      </c>
    </row>
    <row r="4921" spans="1:4" x14ac:dyDescent="0.25">
      <c r="A4921" t="s">
        <v>10342</v>
      </c>
      <c r="D4921">
        <f>B4921-C4921</f>
        <v>0</v>
      </c>
    </row>
    <row r="4922" spans="1:4" x14ac:dyDescent="0.25">
      <c r="A4922" t="s">
        <v>10343</v>
      </c>
      <c r="C4922">
        <v>200000</v>
      </c>
      <c r="D4922">
        <f>B4922-C4922</f>
        <v>-200000</v>
      </c>
    </row>
    <row r="4923" spans="1:4" x14ac:dyDescent="0.25">
      <c r="A4923" t="s">
        <v>10344</v>
      </c>
      <c r="B4923">
        <v>925402</v>
      </c>
      <c r="C4923">
        <v>180000</v>
      </c>
      <c r="D4923">
        <f>B4923-C4923</f>
        <v>745402</v>
      </c>
    </row>
    <row r="4924" spans="1:4" x14ac:dyDescent="0.25">
      <c r="A4924" t="s">
        <v>10345</v>
      </c>
      <c r="B4924">
        <v>469947</v>
      </c>
      <c r="C4924">
        <v>120000</v>
      </c>
      <c r="D4924">
        <f>B4924-C4924</f>
        <v>349947</v>
      </c>
    </row>
    <row r="4925" spans="1:4" x14ac:dyDescent="0.25">
      <c r="A4925" t="s">
        <v>10346</v>
      </c>
      <c r="B4925">
        <v>7137502</v>
      </c>
      <c r="C4925">
        <v>175000</v>
      </c>
      <c r="D4925">
        <f>B4925-C4925</f>
        <v>6962502</v>
      </c>
    </row>
    <row r="4926" spans="1:4" x14ac:dyDescent="0.25">
      <c r="A4926" t="s">
        <v>10347</v>
      </c>
      <c r="C4926">
        <v>180000</v>
      </c>
      <c r="D4926">
        <f>B4926-C4926</f>
        <v>-180000</v>
      </c>
    </row>
    <row r="4927" spans="1:4" x14ac:dyDescent="0.25">
      <c r="A4927" t="s">
        <v>10348</v>
      </c>
      <c r="C4927">
        <v>168000</v>
      </c>
      <c r="D4927">
        <f>B4927-C4927</f>
        <v>-168000</v>
      </c>
    </row>
    <row r="4928" spans="1:4" x14ac:dyDescent="0.25">
      <c r="A4928" t="s">
        <v>10349</v>
      </c>
      <c r="B4928">
        <v>1316074</v>
      </c>
      <c r="C4928">
        <v>100000</v>
      </c>
      <c r="D4928">
        <f>B4928-C4928</f>
        <v>1216074</v>
      </c>
    </row>
    <row r="4929" spans="1:4" x14ac:dyDescent="0.25">
      <c r="A4929" t="s">
        <v>9677</v>
      </c>
      <c r="D4929">
        <f>B4929-C4929</f>
        <v>0</v>
      </c>
    </row>
    <row r="4930" spans="1:4" x14ac:dyDescent="0.25">
      <c r="A4930" t="s">
        <v>10350</v>
      </c>
      <c r="B4930">
        <v>15180000</v>
      </c>
      <c r="C4930">
        <v>500000</v>
      </c>
      <c r="D4930">
        <f>B4930-C4930</f>
        <v>14680000</v>
      </c>
    </row>
    <row r="4931" spans="1:4" x14ac:dyDescent="0.25">
      <c r="A4931" t="s">
        <v>10351</v>
      </c>
      <c r="C4931">
        <v>200000</v>
      </c>
      <c r="D4931">
        <f>B4931-C4931</f>
        <v>-200000</v>
      </c>
    </row>
    <row r="4932" spans="1:4" x14ac:dyDescent="0.25">
      <c r="A4932" t="s">
        <v>10352</v>
      </c>
      <c r="B4932">
        <v>2882062</v>
      </c>
      <c r="C4932">
        <v>150000</v>
      </c>
      <c r="D4932">
        <f>B4932-C4932</f>
        <v>2732062</v>
      </c>
    </row>
    <row r="4933" spans="1:4" x14ac:dyDescent="0.25">
      <c r="A4933" t="s">
        <v>10353</v>
      </c>
      <c r="B4933">
        <v>9437933</v>
      </c>
      <c r="C4933">
        <v>180000</v>
      </c>
      <c r="D4933">
        <f>B4933-C4933</f>
        <v>9257933</v>
      </c>
    </row>
    <row r="4934" spans="1:4" x14ac:dyDescent="0.25">
      <c r="A4934" t="s">
        <v>10354</v>
      </c>
      <c r="B4934">
        <v>110720</v>
      </c>
      <c r="C4934">
        <v>1200000</v>
      </c>
      <c r="D4934">
        <f>B4934-C4934</f>
        <v>-1089280</v>
      </c>
    </row>
    <row r="4935" spans="1:4" x14ac:dyDescent="0.25">
      <c r="A4935" t="s">
        <v>10355</v>
      </c>
      <c r="B4935">
        <v>155984</v>
      </c>
      <c r="C4935">
        <v>160000</v>
      </c>
      <c r="D4935">
        <f>B4935-C4935</f>
        <v>-4016</v>
      </c>
    </row>
    <row r="4936" spans="1:4" x14ac:dyDescent="0.25">
      <c r="A4936" t="s">
        <v>10356</v>
      </c>
      <c r="D4936">
        <f>B4936-C4936</f>
        <v>0</v>
      </c>
    </row>
    <row r="4937" spans="1:4" x14ac:dyDescent="0.25">
      <c r="A4937" t="s">
        <v>10357</v>
      </c>
      <c r="D4937">
        <f>B4937-C4937</f>
        <v>0</v>
      </c>
    </row>
    <row r="4938" spans="1:4" x14ac:dyDescent="0.25">
      <c r="A4938" t="s">
        <v>8764</v>
      </c>
      <c r="B4938">
        <v>30859000</v>
      </c>
      <c r="C4938">
        <v>83532</v>
      </c>
      <c r="D4938">
        <f>B4938-C4938</f>
        <v>30775468</v>
      </c>
    </row>
    <row r="4939" spans="1:4" x14ac:dyDescent="0.25">
      <c r="A4939" t="s">
        <v>10358</v>
      </c>
      <c r="C4939">
        <v>150000</v>
      </c>
      <c r="D4939">
        <f>B4939-C4939</f>
        <v>-150000</v>
      </c>
    </row>
    <row r="4940" spans="1:4" x14ac:dyDescent="0.25">
      <c r="A4940" t="s">
        <v>10359</v>
      </c>
      <c r="B4940">
        <v>4914</v>
      </c>
      <c r="C4940">
        <v>150000</v>
      </c>
      <c r="D4940">
        <f>B4940-C4940</f>
        <v>-145086</v>
      </c>
    </row>
    <row r="4941" spans="1:4" x14ac:dyDescent="0.25">
      <c r="A4941" t="s">
        <v>10360</v>
      </c>
      <c r="C4941">
        <v>150000</v>
      </c>
      <c r="D4941">
        <f>B4941-C4941</f>
        <v>-150000</v>
      </c>
    </row>
    <row r="4942" spans="1:4" x14ac:dyDescent="0.25">
      <c r="A4942" t="s">
        <v>10361</v>
      </c>
      <c r="B4942">
        <v>5858</v>
      </c>
      <c r="C4942">
        <v>150000</v>
      </c>
      <c r="D4942">
        <f>B4942-C4942</f>
        <v>-144142</v>
      </c>
    </row>
    <row r="4943" spans="1:4" x14ac:dyDescent="0.25">
      <c r="A4943" t="s">
        <v>10362</v>
      </c>
      <c r="B4943">
        <v>6706368</v>
      </c>
      <c r="C4943">
        <v>160000</v>
      </c>
      <c r="D4943">
        <f>B4943-C4943</f>
        <v>6546368</v>
      </c>
    </row>
    <row r="4944" spans="1:4" x14ac:dyDescent="0.25">
      <c r="A4944" t="s">
        <v>8397</v>
      </c>
      <c r="C4944">
        <v>18000000</v>
      </c>
      <c r="D4944">
        <f>B4944-C4944</f>
        <v>-18000000</v>
      </c>
    </row>
    <row r="4945" spans="1:4" x14ac:dyDescent="0.25">
      <c r="A4945" t="s">
        <v>10363</v>
      </c>
      <c r="C4945">
        <v>125000</v>
      </c>
      <c r="D4945">
        <f>B4945-C4945</f>
        <v>-125000</v>
      </c>
    </row>
    <row r="4946" spans="1:4" x14ac:dyDescent="0.25">
      <c r="A4946" t="s">
        <v>10364</v>
      </c>
      <c r="B4946">
        <v>405614</v>
      </c>
      <c r="D4946">
        <f>B4946-C4946</f>
        <v>405614</v>
      </c>
    </row>
    <row r="4947" spans="1:4" x14ac:dyDescent="0.25">
      <c r="A4947" t="s">
        <v>10365</v>
      </c>
      <c r="C4947">
        <v>125000</v>
      </c>
      <c r="D4947">
        <f>B4947-C4947</f>
        <v>-125000</v>
      </c>
    </row>
    <row r="4948" spans="1:4" x14ac:dyDescent="0.25">
      <c r="A4948" t="s">
        <v>10366</v>
      </c>
      <c r="C4948">
        <v>120000</v>
      </c>
      <c r="D4948">
        <f>B4948-C4948</f>
        <v>-120000</v>
      </c>
    </row>
    <row r="4949" spans="1:4" x14ac:dyDescent="0.25">
      <c r="A4949" t="s">
        <v>10367</v>
      </c>
      <c r="B4949">
        <v>1573712</v>
      </c>
      <c r="C4949">
        <v>125000</v>
      </c>
      <c r="D4949">
        <f>B4949-C4949</f>
        <v>1448712</v>
      </c>
    </row>
    <row r="4950" spans="1:4" x14ac:dyDescent="0.25">
      <c r="A4950" t="s">
        <v>10368</v>
      </c>
      <c r="C4950">
        <v>125000</v>
      </c>
      <c r="D4950">
        <f>B4950-C4950</f>
        <v>-125000</v>
      </c>
    </row>
    <row r="4951" spans="1:4" x14ac:dyDescent="0.25">
      <c r="A4951" t="s">
        <v>10369</v>
      </c>
      <c r="C4951">
        <v>120000</v>
      </c>
      <c r="D4951">
        <f>B4951-C4951</f>
        <v>-120000</v>
      </c>
    </row>
    <row r="4952" spans="1:4" x14ac:dyDescent="0.25">
      <c r="A4952" t="s">
        <v>10369</v>
      </c>
      <c r="C4952">
        <v>120000</v>
      </c>
      <c r="D4952">
        <f>B4952-C4952</f>
        <v>-120000</v>
      </c>
    </row>
    <row r="4953" spans="1:4" x14ac:dyDescent="0.25">
      <c r="A4953" t="s">
        <v>9357</v>
      </c>
      <c r="C4953">
        <v>114000</v>
      </c>
      <c r="D4953">
        <f>B4953-C4953</f>
        <v>-114000</v>
      </c>
    </row>
    <row r="4954" spans="1:4" x14ac:dyDescent="0.25">
      <c r="A4954" t="s">
        <v>10370</v>
      </c>
      <c r="C4954">
        <v>120000</v>
      </c>
      <c r="D4954">
        <f>B4954-C4954</f>
        <v>-120000</v>
      </c>
    </row>
    <row r="4955" spans="1:4" x14ac:dyDescent="0.25">
      <c r="A4955" t="s">
        <v>10371</v>
      </c>
      <c r="C4955">
        <v>10000000</v>
      </c>
      <c r="D4955">
        <f>B4955-C4955</f>
        <v>-10000000</v>
      </c>
    </row>
    <row r="4956" spans="1:4" x14ac:dyDescent="0.25">
      <c r="A4956" t="s">
        <v>10372</v>
      </c>
      <c r="C4956">
        <v>103000</v>
      </c>
      <c r="D4956">
        <f>B4956-C4956</f>
        <v>-103000</v>
      </c>
    </row>
    <row r="4957" spans="1:4" x14ac:dyDescent="0.25">
      <c r="A4957" t="s">
        <v>10373</v>
      </c>
      <c r="B4957">
        <v>10174663</v>
      </c>
      <c r="C4957">
        <v>100000</v>
      </c>
      <c r="D4957">
        <f>B4957-C4957</f>
        <v>10074663</v>
      </c>
    </row>
    <row r="4958" spans="1:4" x14ac:dyDescent="0.25">
      <c r="A4958" t="s">
        <v>10374</v>
      </c>
      <c r="B4958">
        <v>22757819</v>
      </c>
      <c r="C4958">
        <v>100000</v>
      </c>
      <c r="D4958">
        <f>B4958-C4958</f>
        <v>22657819</v>
      </c>
    </row>
    <row r="4959" spans="1:4" x14ac:dyDescent="0.25">
      <c r="A4959" t="s">
        <v>10375</v>
      </c>
      <c r="C4959">
        <v>20000</v>
      </c>
      <c r="D4959">
        <f>B4959-C4959</f>
        <v>-20000</v>
      </c>
    </row>
    <row r="4960" spans="1:4" x14ac:dyDescent="0.25">
      <c r="A4960" t="s">
        <v>10376</v>
      </c>
      <c r="B4960">
        <v>3000000</v>
      </c>
      <c r="C4960">
        <v>100000</v>
      </c>
      <c r="D4960">
        <f>B4960-C4960</f>
        <v>2900000</v>
      </c>
    </row>
    <row r="4961" spans="1:4" x14ac:dyDescent="0.25">
      <c r="A4961" t="s">
        <v>10377</v>
      </c>
      <c r="B4961">
        <v>5228617</v>
      </c>
      <c r="C4961">
        <v>100000</v>
      </c>
      <c r="D4961">
        <f>B4961-C4961</f>
        <v>5128617</v>
      </c>
    </row>
    <row r="4962" spans="1:4" x14ac:dyDescent="0.25">
      <c r="A4962" t="s">
        <v>10378</v>
      </c>
      <c r="B4962">
        <v>2643689</v>
      </c>
      <c r="D4962">
        <f>B4962-C4962</f>
        <v>2643689</v>
      </c>
    </row>
    <row r="4963" spans="1:4" x14ac:dyDescent="0.25">
      <c r="A4963" t="s">
        <v>10379</v>
      </c>
      <c r="C4963">
        <v>100000</v>
      </c>
      <c r="D4963">
        <f>B4963-C4963</f>
        <v>-100000</v>
      </c>
    </row>
    <row r="4964" spans="1:4" x14ac:dyDescent="0.25">
      <c r="A4964" t="s">
        <v>10380</v>
      </c>
      <c r="B4964">
        <v>110536</v>
      </c>
      <c r="C4964">
        <v>40000</v>
      </c>
      <c r="D4964">
        <f>B4964-C4964</f>
        <v>70536</v>
      </c>
    </row>
    <row r="4965" spans="1:4" x14ac:dyDescent="0.25">
      <c r="A4965" t="s">
        <v>10381</v>
      </c>
      <c r="C4965">
        <v>20000</v>
      </c>
      <c r="D4965">
        <f>B4965-C4965</f>
        <v>-20000</v>
      </c>
    </row>
    <row r="4966" spans="1:4" x14ac:dyDescent="0.25">
      <c r="A4966" t="s">
        <v>10382</v>
      </c>
      <c r="B4966">
        <v>59379</v>
      </c>
      <c r="C4966">
        <v>200000</v>
      </c>
      <c r="D4966">
        <f>B4966-C4966</f>
        <v>-140621</v>
      </c>
    </row>
    <row r="4967" spans="1:4" x14ac:dyDescent="0.25">
      <c r="A4967" t="s">
        <v>10383</v>
      </c>
      <c r="C4967">
        <v>100000</v>
      </c>
      <c r="D4967">
        <f>B4967-C4967</f>
        <v>-100000</v>
      </c>
    </row>
    <row r="4968" spans="1:4" x14ac:dyDescent="0.25">
      <c r="A4968" t="s">
        <v>10384</v>
      </c>
      <c r="C4968">
        <v>1800000</v>
      </c>
      <c r="D4968">
        <f>B4968-C4968</f>
        <v>-1800000</v>
      </c>
    </row>
    <row r="4969" spans="1:4" x14ac:dyDescent="0.25">
      <c r="A4969" t="s">
        <v>10385</v>
      </c>
      <c r="D4969">
        <f>B4969-C4969</f>
        <v>0</v>
      </c>
    </row>
    <row r="4970" spans="1:4" x14ac:dyDescent="0.25">
      <c r="A4970" t="s">
        <v>10386</v>
      </c>
      <c r="C4970">
        <v>100000</v>
      </c>
      <c r="D4970">
        <f>B4970-C4970</f>
        <v>-100000</v>
      </c>
    </row>
    <row r="4971" spans="1:4" x14ac:dyDescent="0.25">
      <c r="A4971" t="s">
        <v>10387</v>
      </c>
      <c r="D4971">
        <f>B4971-C4971</f>
        <v>0</v>
      </c>
    </row>
    <row r="4972" spans="1:4" x14ac:dyDescent="0.25">
      <c r="A4972" t="s">
        <v>10388</v>
      </c>
      <c r="C4972">
        <v>100000</v>
      </c>
      <c r="D4972">
        <f>B4972-C4972</f>
        <v>-100000</v>
      </c>
    </row>
    <row r="4973" spans="1:4" x14ac:dyDescent="0.25">
      <c r="A4973" t="s">
        <v>8150</v>
      </c>
      <c r="B4973">
        <v>32721635</v>
      </c>
      <c r="C4973">
        <v>15000000</v>
      </c>
      <c r="D4973">
        <f>B4973-C4973</f>
        <v>17721635</v>
      </c>
    </row>
    <row r="4974" spans="1:4" x14ac:dyDescent="0.25">
      <c r="A4974" t="s">
        <v>10389</v>
      </c>
      <c r="C4974">
        <v>70000</v>
      </c>
      <c r="D4974">
        <f>B4974-C4974</f>
        <v>-70000</v>
      </c>
    </row>
    <row r="4975" spans="1:4" x14ac:dyDescent="0.25">
      <c r="A4975" t="s">
        <v>10390</v>
      </c>
      <c r="B4975">
        <v>3216970</v>
      </c>
      <c r="C4975">
        <v>60000</v>
      </c>
      <c r="D4975">
        <f>B4975-C4975</f>
        <v>3156970</v>
      </c>
    </row>
    <row r="4976" spans="1:4" x14ac:dyDescent="0.25">
      <c r="A4976" t="s">
        <v>10391</v>
      </c>
      <c r="B4976">
        <v>33598</v>
      </c>
      <c r="D4976">
        <f>B4976-C4976</f>
        <v>33598</v>
      </c>
    </row>
    <row r="4977" spans="1:4" x14ac:dyDescent="0.25">
      <c r="A4977" t="s">
        <v>10392</v>
      </c>
      <c r="B4977">
        <v>536767</v>
      </c>
      <c r="C4977">
        <v>60000</v>
      </c>
      <c r="D4977">
        <f>B4977-C4977</f>
        <v>476767</v>
      </c>
    </row>
    <row r="4978" spans="1:4" x14ac:dyDescent="0.25">
      <c r="A4978" t="s">
        <v>10393</v>
      </c>
      <c r="C4978">
        <v>75000</v>
      </c>
      <c r="D4978">
        <f>B4978-C4978</f>
        <v>-75000</v>
      </c>
    </row>
    <row r="4979" spans="1:4" x14ac:dyDescent="0.25">
      <c r="A4979" t="s">
        <v>10394</v>
      </c>
      <c r="B4979">
        <v>11529368</v>
      </c>
      <c r="C4979">
        <v>65000</v>
      </c>
      <c r="D4979">
        <f>B4979-C4979</f>
        <v>11464368</v>
      </c>
    </row>
    <row r="4980" spans="1:4" x14ac:dyDescent="0.25">
      <c r="A4980" t="s">
        <v>10395</v>
      </c>
      <c r="B4980">
        <v>40557</v>
      </c>
      <c r="C4980">
        <v>60000</v>
      </c>
      <c r="D4980">
        <f>B4980-C4980</f>
        <v>-19443</v>
      </c>
    </row>
    <row r="4981" spans="1:4" x14ac:dyDescent="0.25">
      <c r="A4981" t="s">
        <v>10396</v>
      </c>
      <c r="B4981">
        <v>30084</v>
      </c>
      <c r="C4981">
        <v>70000</v>
      </c>
      <c r="D4981">
        <f>B4981-C4981</f>
        <v>-39916</v>
      </c>
    </row>
    <row r="4982" spans="1:4" x14ac:dyDescent="0.25">
      <c r="A4982" t="s">
        <v>10397</v>
      </c>
      <c r="C4982">
        <v>62000</v>
      </c>
      <c r="D4982">
        <f>B4982-C4982</f>
        <v>-62000</v>
      </c>
    </row>
    <row r="4983" spans="1:4" x14ac:dyDescent="0.25">
      <c r="A4983" t="s">
        <v>10398</v>
      </c>
      <c r="C4983">
        <v>100000</v>
      </c>
      <c r="D4983">
        <f>B4983-C4983</f>
        <v>-100000</v>
      </c>
    </row>
    <row r="4984" spans="1:4" x14ac:dyDescent="0.25">
      <c r="A4984" t="s">
        <v>10399</v>
      </c>
      <c r="D4984">
        <f>B4984-C4984</f>
        <v>0</v>
      </c>
    </row>
    <row r="4985" spans="1:4" x14ac:dyDescent="0.25">
      <c r="A4985" t="s">
        <v>10400</v>
      </c>
      <c r="C4985">
        <v>70000</v>
      </c>
      <c r="D4985">
        <f>B4985-C4985</f>
        <v>-70000</v>
      </c>
    </row>
    <row r="4986" spans="1:4" x14ac:dyDescent="0.25">
      <c r="A4986" t="s">
        <v>10401</v>
      </c>
      <c r="B4986">
        <v>10246600</v>
      </c>
      <c r="C4986">
        <v>25000</v>
      </c>
      <c r="D4986">
        <f>B4986-C4986</f>
        <v>10221600</v>
      </c>
    </row>
    <row r="4987" spans="1:4" x14ac:dyDescent="0.25">
      <c r="A4987" t="s">
        <v>10402</v>
      </c>
      <c r="D4987">
        <f>B4987-C4987</f>
        <v>0</v>
      </c>
    </row>
    <row r="4988" spans="1:4" x14ac:dyDescent="0.25">
      <c r="A4988" t="s">
        <v>10403</v>
      </c>
      <c r="D4988">
        <f>B4988-C4988</f>
        <v>0</v>
      </c>
    </row>
    <row r="4989" spans="1:4" x14ac:dyDescent="0.25">
      <c r="A4989" t="s">
        <v>10404</v>
      </c>
      <c r="B4989">
        <v>389804</v>
      </c>
      <c r="C4989">
        <v>65000</v>
      </c>
      <c r="D4989">
        <f>B4989-C4989</f>
        <v>324804</v>
      </c>
    </row>
    <row r="4990" spans="1:4" x14ac:dyDescent="0.25">
      <c r="A4990" t="s">
        <v>10405</v>
      </c>
      <c r="C4990">
        <v>60000</v>
      </c>
      <c r="D4990">
        <f>B4990-C4990</f>
        <v>-60000</v>
      </c>
    </row>
    <row r="4991" spans="1:4" x14ac:dyDescent="0.25">
      <c r="A4991" t="s">
        <v>10406</v>
      </c>
      <c r="D4991">
        <f>B4991-C4991</f>
        <v>0</v>
      </c>
    </row>
    <row r="4992" spans="1:4" x14ac:dyDescent="0.25">
      <c r="A4992" t="s">
        <v>10407</v>
      </c>
      <c r="C4992">
        <v>50000</v>
      </c>
      <c r="D4992">
        <f>B4992-C4992</f>
        <v>-50000</v>
      </c>
    </row>
    <row r="4993" spans="1:4" x14ac:dyDescent="0.25">
      <c r="A4993" t="s">
        <v>10408</v>
      </c>
      <c r="C4993">
        <v>50000</v>
      </c>
      <c r="D4993">
        <f>B4993-C4993</f>
        <v>-50000</v>
      </c>
    </row>
    <row r="4994" spans="1:4" x14ac:dyDescent="0.25">
      <c r="A4994" t="s">
        <v>10409</v>
      </c>
      <c r="C4994">
        <v>50000</v>
      </c>
      <c r="D4994">
        <f>B4994-C4994</f>
        <v>-50000</v>
      </c>
    </row>
    <row r="4995" spans="1:4" x14ac:dyDescent="0.25">
      <c r="A4995" t="s">
        <v>10410</v>
      </c>
      <c r="C4995">
        <v>4000000</v>
      </c>
      <c r="D4995">
        <f>B4995-C4995</f>
        <v>-4000000</v>
      </c>
    </row>
    <row r="4996" spans="1:4" x14ac:dyDescent="0.25">
      <c r="A4996" t="s">
        <v>10411</v>
      </c>
      <c r="C4996">
        <v>50000</v>
      </c>
      <c r="D4996">
        <f>B4996-C4996</f>
        <v>-50000</v>
      </c>
    </row>
    <row r="4997" spans="1:4" x14ac:dyDescent="0.25">
      <c r="A4997" t="s">
        <v>10412</v>
      </c>
      <c r="C4997">
        <v>42000</v>
      </c>
      <c r="D4997">
        <f>B4997-C4997</f>
        <v>-42000</v>
      </c>
    </row>
    <row r="4998" spans="1:4" x14ac:dyDescent="0.25">
      <c r="A4998" t="s">
        <v>10413</v>
      </c>
      <c r="C4998">
        <v>45000</v>
      </c>
      <c r="D4998">
        <f>B4998-C4998</f>
        <v>-45000</v>
      </c>
    </row>
    <row r="4999" spans="1:4" x14ac:dyDescent="0.25">
      <c r="A4999" t="s">
        <v>10414</v>
      </c>
      <c r="B4999">
        <v>241816</v>
      </c>
      <c r="C4999">
        <v>42000</v>
      </c>
      <c r="D4999">
        <f>B4999-C4999</f>
        <v>199816</v>
      </c>
    </row>
    <row r="5000" spans="1:4" x14ac:dyDescent="0.25">
      <c r="A5000" t="s">
        <v>10415</v>
      </c>
      <c r="B5000">
        <v>277233</v>
      </c>
      <c r="C5000">
        <v>40000</v>
      </c>
      <c r="D5000">
        <f>B5000-C5000</f>
        <v>237233</v>
      </c>
    </row>
    <row r="5001" spans="1:4" x14ac:dyDescent="0.25">
      <c r="A5001" t="s">
        <v>10416</v>
      </c>
      <c r="C5001">
        <v>75000</v>
      </c>
      <c r="D5001">
        <f>B5001-C5001</f>
        <v>-75000</v>
      </c>
    </row>
    <row r="5002" spans="1:4" x14ac:dyDescent="0.25">
      <c r="A5002" t="s">
        <v>10417</v>
      </c>
      <c r="C5002">
        <v>40000</v>
      </c>
      <c r="D5002">
        <f>B5002-C5002</f>
        <v>-40000</v>
      </c>
    </row>
    <row r="5003" spans="1:4" x14ac:dyDescent="0.25">
      <c r="A5003" t="s">
        <v>10418</v>
      </c>
      <c r="B5003">
        <v>321952</v>
      </c>
      <c r="D5003">
        <f>B5003-C5003</f>
        <v>321952</v>
      </c>
    </row>
    <row r="5004" spans="1:4" x14ac:dyDescent="0.25">
      <c r="A5004" t="s">
        <v>10419</v>
      </c>
      <c r="C5004">
        <v>50000</v>
      </c>
      <c r="D5004">
        <f>B5004-C5004</f>
        <v>-50000</v>
      </c>
    </row>
    <row r="5005" spans="1:4" x14ac:dyDescent="0.25">
      <c r="A5005" t="s">
        <v>10420</v>
      </c>
      <c r="B5005">
        <v>24705</v>
      </c>
      <c r="D5005">
        <f>B5005-C5005</f>
        <v>24705</v>
      </c>
    </row>
    <row r="5006" spans="1:4" x14ac:dyDescent="0.25">
      <c r="A5006" t="s">
        <v>10421</v>
      </c>
      <c r="B5006">
        <v>243768</v>
      </c>
      <c r="C5006">
        <v>30000</v>
      </c>
      <c r="D5006">
        <f>B5006-C5006</f>
        <v>213768</v>
      </c>
    </row>
    <row r="5007" spans="1:4" x14ac:dyDescent="0.25">
      <c r="A5007" t="s">
        <v>10422</v>
      </c>
      <c r="D5007">
        <f>B5007-C5007</f>
        <v>0</v>
      </c>
    </row>
    <row r="5008" spans="1:4" x14ac:dyDescent="0.25">
      <c r="A5008" t="s">
        <v>10423</v>
      </c>
      <c r="C5008">
        <v>60000</v>
      </c>
      <c r="D5008">
        <f>B5008-C5008</f>
        <v>-60000</v>
      </c>
    </row>
    <row r="5009" spans="1:4" x14ac:dyDescent="0.25">
      <c r="A5009" t="s">
        <v>10424</v>
      </c>
      <c r="B5009">
        <v>9609</v>
      </c>
      <c r="D5009">
        <f>B5009-C5009</f>
        <v>9609</v>
      </c>
    </row>
    <row r="5010" spans="1:4" x14ac:dyDescent="0.25">
      <c r="A5010" t="s">
        <v>10425</v>
      </c>
      <c r="B5010">
        <v>3151130</v>
      </c>
      <c r="C5010">
        <v>230000</v>
      </c>
      <c r="D5010">
        <f>B5010-C5010</f>
        <v>2921130</v>
      </c>
    </row>
    <row r="5011" spans="1:4" x14ac:dyDescent="0.25">
      <c r="A5011" t="s">
        <v>10426</v>
      </c>
      <c r="B5011">
        <v>8231</v>
      </c>
      <c r="C5011">
        <v>27000</v>
      </c>
      <c r="D5011">
        <f>B5011-C5011</f>
        <v>-18769</v>
      </c>
    </row>
    <row r="5012" spans="1:4" x14ac:dyDescent="0.25">
      <c r="A5012" t="s">
        <v>10427</v>
      </c>
      <c r="D5012">
        <f>B5012-C5012</f>
        <v>0</v>
      </c>
    </row>
    <row r="5013" spans="1:4" x14ac:dyDescent="0.25">
      <c r="A5013" t="s">
        <v>10428</v>
      </c>
      <c r="B5013">
        <v>2856622</v>
      </c>
      <c r="C5013">
        <v>25000</v>
      </c>
      <c r="D5013">
        <f>B5013-C5013</f>
        <v>2831622</v>
      </c>
    </row>
    <row r="5014" spans="1:4" x14ac:dyDescent="0.25">
      <c r="A5014" t="s">
        <v>7020</v>
      </c>
      <c r="B5014">
        <v>10499968</v>
      </c>
      <c r="C5014">
        <v>35000000</v>
      </c>
      <c r="D5014">
        <f>B5014-C5014</f>
        <v>-24500032</v>
      </c>
    </row>
    <row r="5015" spans="1:4" x14ac:dyDescent="0.25">
      <c r="A5015" t="s">
        <v>10429</v>
      </c>
      <c r="C5015">
        <v>24000</v>
      </c>
      <c r="D5015">
        <f>B5015-C5015</f>
        <v>-24000</v>
      </c>
    </row>
    <row r="5016" spans="1:4" x14ac:dyDescent="0.25">
      <c r="A5016" t="s">
        <v>10430</v>
      </c>
      <c r="D5016">
        <f>B5016-C5016</f>
        <v>0</v>
      </c>
    </row>
    <row r="5017" spans="1:4" x14ac:dyDescent="0.25">
      <c r="A5017" t="s">
        <v>10431</v>
      </c>
      <c r="B5017">
        <v>1227508</v>
      </c>
      <c r="C5017">
        <v>23000</v>
      </c>
      <c r="D5017">
        <f>B5017-C5017</f>
        <v>1204508</v>
      </c>
    </row>
    <row r="5018" spans="1:4" x14ac:dyDescent="0.25">
      <c r="A5018" t="s">
        <v>10432</v>
      </c>
      <c r="C5018">
        <v>25000</v>
      </c>
      <c r="D5018">
        <f>B5018-C5018</f>
        <v>-25000</v>
      </c>
    </row>
    <row r="5019" spans="1:4" x14ac:dyDescent="0.25">
      <c r="A5019" t="s">
        <v>10433</v>
      </c>
      <c r="C5019">
        <v>22000</v>
      </c>
      <c r="D5019">
        <f>B5019-C5019</f>
        <v>-22000</v>
      </c>
    </row>
    <row r="5020" spans="1:4" x14ac:dyDescent="0.25">
      <c r="A5020" t="s">
        <v>10434</v>
      </c>
      <c r="C5020">
        <v>20000</v>
      </c>
      <c r="D5020">
        <f>B5020-C5020</f>
        <v>-20000</v>
      </c>
    </row>
    <row r="5021" spans="1:4" x14ac:dyDescent="0.25">
      <c r="A5021" t="s">
        <v>10435</v>
      </c>
      <c r="D5021">
        <f>B5021-C5021</f>
        <v>0</v>
      </c>
    </row>
    <row r="5022" spans="1:4" x14ac:dyDescent="0.25">
      <c r="A5022" t="s">
        <v>10436</v>
      </c>
      <c r="C5022">
        <v>17350</v>
      </c>
      <c r="D5022">
        <f>B5022-C5022</f>
        <v>-17350</v>
      </c>
    </row>
    <row r="5023" spans="1:4" x14ac:dyDescent="0.25">
      <c r="A5023" t="s">
        <v>10437</v>
      </c>
      <c r="B5023">
        <v>192467</v>
      </c>
      <c r="C5023">
        <v>15000</v>
      </c>
      <c r="D5023">
        <f>B5023-C5023</f>
        <v>177467</v>
      </c>
    </row>
    <row r="5024" spans="1:4" x14ac:dyDescent="0.25">
      <c r="A5024" t="s">
        <v>10438</v>
      </c>
      <c r="C5024">
        <v>15000</v>
      </c>
      <c r="D5024">
        <f>B5024-C5024</f>
        <v>-15000</v>
      </c>
    </row>
    <row r="5025" spans="1:4" x14ac:dyDescent="0.25">
      <c r="A5025" t="s">
        <v>10439</v>
      </c>
      <c r="B5025">
        <v>76382</v>
      </c>
      <c r="C5025">
        <v>15000</v>
      </c>
      <c r="D5025">
        <f>B5025-C5025</f>
        <v>61382</v>
      </c>
    </row>
    <row r="5026" spans="1:4" x14ac:dyDescent="0.25">
      <c r="A5026" t="s">
        <v>10440</v>
      </c>
      <c r="C5026">
        <v>20000</v>
      </c>
      <c r="D5026">
        <f>B5026-C5026</f>
        <v>-20000</v>
      </c>
    </row>
    <row r="5027" spans="1:4" x14ac:dyDescent="0.25">
      <c r="A5027" t="s">
        <v>10441</v>
      </c>
      <c r="B5027">
        <v>180483</v>
      </c>
      <c r="C5027">
        <v>10000</v>
      </c>
      <c r="D5027">
        <f>B5027-C5027</f>
        <v>170483</v>
      </c>
    </row>
    <row r="5028" spans="1:4" x14ac:dyDescent="0.25">
      <c r="A5028" t="s">
        <v>10442</v>
      </c>
      <c r="B5028">
        <v>136007</v>
      </c>
      <c r="C5028">
        <v>4500</v>
      </c>
      <c r="D5028">
        <f>B5028-C5028</f>
        <v>131507</v>
      </c>
    </row>
    <row r="5029" spans="1:4" x14ac:dyDescent="0.25">
      <c r="A5029" t="s">
        <v>10443</v>
      </c>
      <c r="B5029">
        <v>673780</v>
      </c>
      <c r="C5029">
        <v>10000</v>
      </c>
      <c r="D5029">
        <f>B5029-C5029</f>
        <v>663780</v>
      </c>
    </row>
    <row r="5030" spans="1:4" x14ac:dyDescent="0.25">
      <c r="A5030" t="s">
        <v>10444</v>
      </c>
      <c r="C5030">
        <v>10000</v>
      </c>
      <c r="D5030">
        <f>B5030-C5030</f>
        <v>-10000</v>
      </c>
    </row>
    <row r="5031" spans="1:4" x14ac:dyDescent="0.25">
      <c r="A5031" t="s">
        <v>10445</v>
      </c>
      <c r="B5031">
        <v>94596</v>
      </c>
      <c r="C5031">
        <v>1000000</v>
      </c>
      <c r="D5031">
        <f>B5031-C5031</f>
        <v>-905404</v>
      </c>
    </row>
    <row r="5032" spans="1:4" x14ac:dyDescent="0.25">
      <c r="A5032" t="s">
        <v>10446</v>
      </c>
      <c r="D5032">
        <f>B5032-C5032</f>
        <v>0</v>
      </c>
    </row>
    <row r="5033" spans="1:4" x14ac:dyDescent="0.25">
      <c r="A5033" t="s">
        <v>10447</v>
      </c>
      <c r="C5033">
        <v>200000</v>
      </c>
      <c r="D5033">
        <f>B5033-C5033</f>
        <v>-200000</v>
      </c>
    </row>
    <row r="5034" spans="1:4" x14ac:dyDescent="0.25">
      <c r="A5034" t="s">
        <v>10448</v>
      </c>
      <c r="D5034">
        <f>B5034-C5034</f>
        <v>0</v>
      </c>
    </row>
    <row r="5035" spans="1:4" x14ac:dyDescent="0.25">
      <c r="A5035" t="s">
        <v>10449</v>
      </c>
      <c r="B5035">
        <v>424760</v>
      </c>
      <c r="C5035">
        <v>7000</v>
      </c>
      <c r="D5035">
        <f>B5035-C5035</f>
        <v>417760</v>
      </c>
    </row>
    <row r="5036" spans="1:4" x14ac:dyDescent="0.25">
      <c r="A5036" t="s">
        <v>10450</v>
      </c>
      <c r="B5036">
        <v>70071</v>
      </c>
      <c r="C5036">
        <v>7000</v>
      </c>
      <c r="D5036">
        <f>B5036-C5036</f>
        <v>63071</v>
      </c>
    </row>
    <row r="5037" spans="1:4" x14ac:dyDescent="0.25">
      <c r="A5037" t="s">
        <v>10451</v>
      </c>
      <c r="B5037">
        <v>2040920</v>
      </c>
      <c r="C5037">
        <v>7000</v>
      </c>
      <c r="D5037">
        <f>B5037-C5037</f>
        <v>2033920</v>
      </c>
    </row>
    <row r="5038" spans="1:4" x14ac:dyDescent="0.25">
      <c r="A5038" t="s">
        <v>10452</v>
      </c>
      <c r="C5038">
        <v>3250</v>
      </c>
      <c r="D5038">
        <f>B5038-C5038</f>
        <v>-3250</v>
      </c>
    </row>
    <row r="5039" spans="1:4" x14ac:dyDescent="0.25">
      <c r="A5039" t="s">
        <v>10453</v>
      </c>
      <c r="B5039">
        <v>4584</v>
      </c>
      <c r="C5039">
        <v>9000</v>
      </c>
      <c r="D5039">
        <f>B5039-C5039</f>
        <v>-4416</v>
      </c>
    </row>
    <row r="5040" spans="1:4" x14ac:dyDescent="0.25">
      <c r="A5040" t="s">
        <v>10454</v>
      </c>
      <c r="D5040">
        <f>B5040-C5040</f>
        <v>0</v>
      </c>
    </row>
    <row r="5041" spans="1:4" x14ac:dyDescent="0.25">
      <c r="A5041" t="s">
        <v>10455</v>
      </c>
      <c r="D5041">
        <f>B5041-C5041</f>
        <v>0</v>
      </c>
    </row>
    <row r="5042" spans="1:4" x14ac:dyDescent="0.25">
      <c r="A5042" t="s">
        <v>10456</v>
      </c>
      <c r="C5042">
        <v>1400</v>
      </c>
      <c r="D5042">
        <f>B5042-C5042</f>
        <v>-1400</v>
      </c>
    </row>
    <row r="5043" spans="1:4" x14ac:dyDescent="0.25">
      <c r="A5043" t="s">
        <v>10457</v>
      </c>
      <c r="B5043">
        <v>10443</v>
      </c>
      <c r="D5043">
        <f>B5043-C5043</f>
        <v>10443</v>
      </c>
    </row>
    <row r="5044" spans="1:4" x14ac:dyDescent="0.25">
      <c r="A5044" t="s">
        <v>10458</v>
      </c>
      <c r="B5044">
        <v>85222</v>
      </c>
      <c r="C5044">
        <v>1100</v>
      </c>
      <c r="D5044">
        <f>B5044-C5044</f>
        <v>84122</v>
      </c>
    </row>
  </sheetData>
  <mergeCells count="4">
    <mergeCell ref="G5:J5"/>
    <mergeCell ref="G6:J6"/>
    <mergeCell ref="H10:J10"/>
    <mergeCell ref="H11:J1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849CC-2353-4CDB-9369-9E6AC7153ADC}">
  <dimension ref="A3:B25"/>
  <sheetViews>
    <sheetView topLeftCell="A2" zoomScale="90" zoomScaleNormal="90" workbookViewId="0">
      <selection activeCell="E25" sqref="E25"/>
    </sheetView>
  </sheetViews>
  <sheetFormatPr defaultRowHeight="15" x14ac:dyDescent="0.25"/>
  <cols>
    <col min="1" max="1" width="25.28515625" bestFit="1" customWidth="1"/>
    <col min="2" max="2" width="21.7109375" bestFit="1" customWidth="1"/>
  </cols>
  <sheetData>
    <row r="3" spans="1:2" x14ac:dyDescent="0.25">
      <c r="A3" s="19" t="s">
        <v>10463</v>
      </c>
      <c r="B3" t="s">
        <v>5539</v>
      </c>
    </row>
    <row r="4" spans="1:2" x14ac:dyDescent="0.25">
      <c r="A4" s="20" t="s">
        <v>3182</v>
      </c>
      <c r="B4" s="21">
        <v>9.5</v>
      </c>
    </row>
    <row r="5" spans="1:2" x14ac:dyDescent="0.25">
      <c r="A5" s="20" t="s">
        <v>4797</v>
      </c>
      <c r="B5" s="21">
        <v>8.6999999999999993</v>
      </c>
    </row>
    <row r="6" spans="1:2" x14ac:dyDescent="0.25">
      <c r="A6" s="20" t="s">
        <v>4686</v>
      </c>
      <c r="B6" s="21">
        <v>8.6999999999999993</v>
      </c>
    </row>
    <row r="7" spans="1:2" x14ac:dyDescent="0.25">
      <c r="A7" s="20" t="s">
        <v>5351</v>
      </c>
      <c r="B7" s="21">
        <v>8.6999999999999993</v>
      </c>
    </row>
    <row r="8" spans="1:2" x14ac:dyDescent="0.25">
      <c r="A8" s="20" t="s">
        <v>4116</v>
      </c>
      <c r="B8" s="21">
        <v>8.6</v>
      </c>
    </row>
    <row r="9" spans="1:2" x14ac:dyDescent="0.25">
      <c r="A9" s="20" t="s">
        <v>4746</v>
      </c>
      <c r="B9" s="21">
        <v>8.6</v>
      </c>
    </row>
    <row r="10" spans="1:2" x14ac:dyDescent="0.25">
      <c r="A10" s="20" t="s">
        <v>4323</v>
      </c>
      <c r="B10" s="21">
        <v>8.5</v>
      </c>
    </row>
    <row r="11" spans="1:2" x14ac:dyDescent="0.25">
      <c r="A11" s="20" t="s">
        <v>4181</v>
      </c>
      <c r="B11" s="21">
        <v>8.5</v>
      </c>
    </row>
    <row r="12" spans="1:2" x14ac:dyDescent="0.25">
      <c r="A12" s="20" t="s">
        <v>4221</v>
      </c>
      <c r="B12" s="21">
        <v>8.5</v>
      </c>
    </row>
    <row r="13" spans="1:2" x14ac:dyDescent="0.25">
      <c r="A13" s="20" t="s">
        <v>5346</v>
      </c>
      <c r="B13" s="21">
        <v>8.5</v>
      </c>
    </row>
    <row r="14" spans="1:2" x14ac:dyDescent="0.25">
      <c r="A14" s="20" t="s">
        <v>2267</v>
      </c>
      <c r="B14" s="21">
        <v>8.4749999999999996</v>
      </c>
    </row>
    <row r="15" spans="1:2" x14ac:dyDescent="0.25">
      <c r="A15" s="20" t="s">
        <v>35</v>
      </c>
      <c r="B15" s="21">
        <v>8.4250000000000007</v>
      </c>
    </row>
    <row r="16" spans="1:2" x14ac:dyDescent="0.25">
      <c r="A16" s="20" t="s">
        <v>2107</v>
      </c>
      <c r="B16" s="21">
        <v>8.4</v>
      </c>
    </row>
    <row r="17" spans="1:2" x14ac:dyDescent="0.25">
      <c r="A17" s="20" t="s">
        <v>3990</v>
      </c>
      <c r="B17" s="21">
        <v>8.4</v>
      </c>
    </row>
    <row r="18" spans="1:2" x14ac:dyDescent="0.25">
      <c r="A18" s="20" t="s">
        <v>4310</v>
      </c>
      <c r="B18" s="21">
        <v>8.4</v>
      </c>
    </row>
    <row r="19" spans="1:2" x14ac:dyDescent="0.25">
      <c r="A19" s="20" t="s">
        <v>4560</v>
      </c>
      <c r="B19" s="21">
        <v>8.4</v>
      </c>
    </row>
    <row r="20" spans="1:2" x14ac:dyDescent="0.25">
      <c r="A20" s="20" t="s">
        <v>2072</v>
      </c>
      <c r="B20" s="21">
        <v>8.4</v>
      </c>
    </row>
    <row r="21" spans="1:2" x14ac:dyDescent="0.25">
      <c r="A21" s="20" t="s">
        <v>3103</v>
      </c>
      <c r="B21" s="21">
        <v>8.4</v>
      </c>
    </row>
    <row r="22" spans="1:2" x14ac:dyDescent="0.25">
      <c r="A22" s="20" t="s">
        <v>1902</v>
      </c>
      <c r="B22" s="21">
        <v>8.4</v>
      </c>
    </row>
    <row r="23" spans="1:2" x14ac:dyDescent="0.25">
      <c r="A23" s="20" t="s">
        <v>680</v>
      </c>
      <c r="B23" s="21">
        <v>8.4</v>
      </c>
    </row>
    <row r="24" spans="1:2" x14ac:dyDescent="0.25">
      <c r="A24" s="20" t="s">
        <v>5020</v>
      </c>
      <c r="B24" s="21">
        <v>8.4</v>
      </c>
    </row>
    <row r="25" spans="1:2" x14ac:dyDescent="0.25">
      <c r="A25" s="20" t="s">
        <v>5134</v>
      </c>
      <c r="B25" s="21">
        <v>8.4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E2414-021F-4635-9EC3-FC243097EE39}">
  <dimension ref="A1:B5044"/>
  <sheetViews>
    <sheetView topLeftCell="A2" workbookViewId="0">
      <selection sqref="A1:B5044"/>
    </sheetView>
  </sheetViews>
  <sheetFormatPr defaultRowHeight="15" x14ac:dyDescent="0.25"/>
  <cols>
    <col min="1" max="1" width="32.28515625" bestFit="1" customWidth="1"/>
    <col min="2" max="2" width="13.5703125" bestFit="1" customWidth="1"/>
  </cols>
  <sheetData>
    <row r="1" spans="1:2" x14ac:dyDescent="0.25">
      <c r="A1" s="18" t="s">
        <v>1</v>
      </c>
      <c r="B1" s="18" t="s">
        <v>17</v>
      </c>
    </row>
    <row r="2" spans="1:2" x14ac:dyDescent="0.25">
      <c r="A2" s="6" t="s">
        <v>21</v>
      </c>
      <c r="B2" s="6">
        <v>7.9</v>
      </c>
    </row>
    <row r="3" spans="1:2" x14ac:dyDescent="0.25">
      <c r="A3" s="9" t="s">
        <v>28</v>
      </c>
      <c r="B3" s="9">
        <v>7.1</v>
      </c>
    </row>
    <row r="4" spans="1:2" x14ac:dyDescent="0.25">
      <c r="A4" s="6" t="s">
        <v>31</v>
      </c>
      <c r="B4" s="6">
        <v>6.8</v>
      </c>
    </row>
    <row r="5" spans="1:2" x14ac:dyDescent="0.25">
      <c r="A5" s="9" t="s">
        <v>35</v>
      </c>
      <c r="B5" s="9">
        <v>8.5</v>
      </c>
    </row>
    <row r="6" spans="1:2" x14ac:dyDescent="0.25">
      <c r="A6" s="6" t="s">
        <v>39</v>
      </c>
      <c r="B6" s="6">
        <v>7.1</v>
      </c>
    </row>
    <row r="7" spans="1:2" x14ac:dyDescent="0.25">
      <c r="A7" s="9" t="s">
        <v>43</v>
      </c>
      <c r="B7" s="9">
        <v>6.6</v>
      </c>
    </row>
    <row r="8" spans="1:2" x14ac:dyDescent="0.25">
      <c r="A8" s="6" t="s">
        <v>47</v>
      </c>
      <c r="B8" s="11">
        <v>6.2</v>
      </c>
    </row>
    <row r="9" spans="1:2" x14ac:dyDescent="0.25">
      <c r="A9" s="9" t="s">
        <v>50</v>
      </c>
      <c r="B9" s="13">
        <v>7.8</v>
      </c>
    </row>
    <row r="10" spans="1:2" x14ac:dyDescent="0.25">
      <c r="A10" s="6" t="s">
        <v>55</v>
      </c>
      <c r="B10" s="11">
        <v>7.5</v>
      </c>
    </row>
    <row r="11" spans="1:2" x14ac:dyDescent="0.25">
      <c r="A11" s="9" t="s">
        <v>58</v>
      </c>
      <c r="B11" s="13">
        <v>7.5</v>
      </c>
    </row>
    <row r="12" spans="1:2" x14ac:dyDescent="0.25">
      <c r="A12" s="6" t="s">
        <v>62</v>
      </c>
      <c r="B12" s="11">
        <v>6.9</v>
      </c>
    </row>
    <row r="13" spans="1:2" x14ac:dyDescent="0.25">
      <c r="A13" s="9" t="s">
        <v>64</v>
      </c>
      <c r="B13" s="13">
        <v>6.1</v>
      </c>
    </row>
    <row r="14" spans="1:2" x14ac:dyDescent="0.25">
      <c r="A14" s="6" t="s">
        <v>68</v>
      </c>
      <c r="B14" s="11">
        <v>6.7</v>
      </c>
    </row>
    <row r="15" spans="1:2" x14ac:dyDescent="0.25">
      <c r="A15" s="9" t="s">
        <v>28</v>
      </c>
      <c r="B15" s="13">
        <v>7.3</v>
      </c>
    </row>
    <row r="16" spans="1:2" x14ac:dyDescent="0.25">
      <c r="A16" s="6" t="s">
        <v>28</v>
      </c>
      <c r="B16" s="11">
        <v>6.5</v>
      </c>
    </row>
    <row r="17" spans="1:2" x14ac:dyDescent="0.25">
      <c r="A17" s="9" t="s">
        <v>62</v>
      </c>
      <c r="B17" s="13">
        <v>7.2</v>
      </c>
    </row>
    <row r="18" spans="1:2" x14ac:dyDescent="0.25">
      <c r="A18" s="6" t="s">
        <v>75</v>
      </c>
      <c r="B18" s="11">
        <v>6.6</v>
      </c>
    </row>
    <row r="19" spans="1:2" x14ac:dyDescent="0.25">
      <c r="A19" s="9" t="s">
        <v>55</v>
      </c>
      <c r="B19" s="13">
        <v>8.1</v>
      </c>
    </row>
    <row r="20" spans="1:2" x14ac:dyDescent="0.25">
      <c r="A20" s="6" t="s">
        <v>78</v>
      </c>
      <c r="B20" s="11">
        <v>6.7</v>
      </c>
    </row>
    <row r="21" spans="1:2" x14ac:dyDescent="0.25">
      <c r="A21" s="9" t="s">
        <v>81</v>
      </c>
      <c r="B21" s="13">
        <v>6.8</v>
      </c>
    </row>
    <row r="22" spans="1:2" x14ac:dyDescent="0.25">
      <c r="A22" s="6" t="s">
        <v>84</v>
      </c>
      <c r="B22" s="11">
        <v>7.5</v>
      </c>
    </row>
    <row r="23" spans="1:2" x14ac:dyDescent="0.25">
      <c r="A23" s="9" t="s">
        <v>88</v>
      </c>
      <c r="B23" s="13">
        <v>7</v>
      </c>
    </row>
    <row r="24" spans="1:2" x14ac:dyDescent="0.25">
      <c r="A24" s="6" t="s">
        <v>91</v>
      </c>
      <c r="B24" s="11">
        <v>6.7</v>
      </c>
    </row>
    <row r="25" spans="1:2" x14ac:dyDescent="0.25">
      <c r="A25" s="9" t="s">
        <v>84</v>
      </c>
      <c r="B25" s="13">
        <v>7.9</v>
      </c>
    </row>
    <row r="26" spans="1:2" x14ac:dyDescent="0.25">
      <c r="A26" s="6" t="s">
        <v>94</v>
      </c>
      <c r="B26" s="11">
        <v>6.1</v>
      </c>
    </row>
    <row r="27" spans="1:2" x14ac:dyDescent="0.25">
      <c r="A27" s="9" t="s">
        <v>84</v>
      </c>
      <c r="B27" s="13">
        <v>7.2</v>
      </c>
    </row>
    <row r="28" spans="1:2" x14ac:dyDescent="0.25">
      <c r="A28" s="6" t="s">
        <v>21</v>
      </c>
      <c r="B28" s="11">
        <v>7.7</v>
      </c>
    </row>
    <row r="29" spans="1:2" x14ac:dyDescent="0.25">
      <c r="A29" s="9" t="s">
        <v>102</v>
      </c>
      <c r="B29" s="13">
        <v>8.1999999999999993</v>
      </c>
    </row>
    <row r="30" spans="1:2" x14ac:dyDescent="0.25">
      <c r="A30" s="6" t="s">
        <v>104</v>
      </c>
      <c r="B30" s="11">
        <v>5.9</v>
      </c>
    </row>
    <row r="31" spans="1:2" x14ac:dyDescent="0.25">
      <c r="A31" s="9" t="s">
        <v>107</v>
      </c>
      <c r="B31" s="13">
        <v>7</v>
      </c>
    </row>
    <row r="32" spans="1:2" x14ac:dyDescent="0.25">
      <c r="A32" s="6" t="s">
        <v>31</v>
      </c>
      <c r="B32" s="11">
        <v>7.8</v>
      </c>
    </row>
    <row r="33" spans="1:2" x14ac:dyDescent="0.25">
      <c r="A33" s="9" t="s">
        <v>47</v>
      </c>
      <c r="B33" s="13">
        <v>7.3</v>
      </c>
    </row>
    <row r="34" spans="1:2" x14ac:dyDescent="0.25">
      <c r="A34" s="6" t="s">
        <v>113</v>
      </c>
      <c r="B34" s="11">
        <v>7.2</v>
      </c>
    </row>
    <row r="35" spans="1:2" x14ac:dyDescent="0.25">
      <c r="A35" s="9" t="s">
        <v>116</v>
      </c>
      <c r="B35" s="13">
        <v>6.5</v>
      </c>
    </row>
    <row r="36" spans="1:2" x14ac:dyDescent="0.25">
      <c r="A36" s="6" t="s">
        <v>118</v>
      </c>
      <c r="B36" s="11">
        <v>6.8</v>
      </c>
    </row>
    <row r="37" spans="1:2" x14ac:dyDescent="0.25">
      <c r="A37" s="9" t="s">
        <v>122</v>
      </c>
      <c r="B37" s="13">
        <v>7.3</v>
      </c>
    </row>
    <row r="38" spans="1:2" x14ac:dyDescent="0.25">
      <c r="A38" s="6" t="s">
        <v>127</v>
      </c>
      <c r="B38" s="11">
        <v>6</v>
      </c>
    </row>
    <row r="39" spans="1:2" x14ac:dyDescent="0.25">
      <c r="A39" s="9" t="s">
        <v>127</v>
      </c>
      <c r="B39" s="13">
        <v>5.7</v>
      </c>
    </row>
    <row r="40" spans="1:2" x14ac:dyDescent="0.25">
      <c r="A40" s="6" t="s">
        <v>47</v>
      </c>
      <c r="B40" s="11">
        <v>6.4</v>
      </c>
    </row>
    <row r="41" spans="1:2" x14ac:dyDescent="0.25">
      <c r="A41" s="9" t="s">
        <v>88</v>
      </c>
      <c r="B41" s="13">
        <v>6.7</v>
      </c>
    </row>
    <row r="42" spans="1:2" x14ac:dyDescent="0.25">
      <c r="A42" s="6" t="s">
        <v>133</v>
      </c>
      <c r="B42" s="11">
        <v>6.8</v>
      </c>
    </row>
    <row r="43" spans="1:2" x14ac:dyDescent="0.25">
      <c r="A43" s="9" t="s">
        <v>137</v>
      </c>
      <c r="B43" s="13">
        <v>6.3</v>
      </c>
    </row>
    <row r="44" spans="1:2" x14ac:dyDescent="0.25">
      <c r="A44" s="6" t="s">
        <v>140</v>
      </c>
      <c r="B44" s="11">
        <v>5.6</v>
      </c>
    </row>
    <row r="45" spans="1:2" x14ac:dyDescent="0.25">
      <c r="A45" s="9" t="s">
        <v>143</v>
      </c>
      <c r="B45" s="13">
        <v>8.3000000000000007</v>
      </c>
    </row>
    <row r="46" spans="1:2" x14ac:dyDescent="0.25">
      <c r="A46" s="6" t="s">
        <v>147</v>
      </c>
      <c r="B46" s="11">
        <v>6.6</v>
      </c>
    </row>
    <row r="47" spans="1:2" x14ac:dyDescent="0.25">
      <c r="A47" s="9" t="s">
        <v>149</v>
      </c>
      <c r="B47" s="13">
        <v>7.2</v>
      </c>
    </row>
    <row r="48" spans="1:2" x14ac:dyDescent="0.25">
      <c r="A48" s="6" t="s">
        <v>68</v>
      </c>
      <c r="B48" s="11">
        <v>7</v>
      </c>
    </row>
    <row r="49" spans="1:2" x14ac:dyDescent="0.25">
      <c r="A49" s="9" t="s">
        <v>64</v>
      </c>
      <c r="B49" s="13">
        <v>8</v>
      </c>
    </row>
    <row r="50" spans="1:2" x14ac:dyDescent="0.25">
      <c r="A50" s="6" t="s">
        <v>155</v>
      </c>
      <c r="B50" s="11">
        <v>7.8</v>
      </c>
    </row>
    <row r="51" spans="1:2" x14ac:dyDescent="0.25">
      <c r="A51" s="9" t="s">
        <v>64</v>
      </c>
      <c r="B51" s="13">
        <v>6.3</v>
      </c>
    </row>
    <row r="52" spans="1:2" x14ac:dyDescent="0.25">
      <c r="A52" s="6" t="s">
        <v>160</v>
      </c>
      <c r="B52" s="11">
        <v>7.3</v>
      </c>
    </row>
    <row r="53" spans="1:2" x14ac:dyDescent="0.25">
      <c r="A53" s="9" t="s">
        <v>164</v>
      </c>
      <c r="B53" s="13">
        <v>6.6</v>
      </c>
    </row>
    <row r="54" spans="1:2" x14ac:dyDescent="0.25">
      <c r="A54" s="6" t="s">
        <v>168</v>
      </c>
      <c r="B54" s="11">
        <v>7</v>
      </c>
    </row>
    <row r="55" spans="1:2" x14ac:dyDescent="0.25">
      <c r="A55" s="9" t="s">
        <v>127</v>
      </c>
      <c r="B55" s="13">
        <v>6.3</v>
      </c>
    </row>
    <row r="56" spans="1:2" x14ac:dyDescent="0.25">
      <c r="A56" s="6" t="s">
        <v>172</v>
      </c>
      <c r="B56" s="11">
        <v>6.2</v>
      </c>
    </row>
    <row r="57" spans="1:2" x14ac:dyDescent="0.25">
      <c r="A57" s="9" t="s">
        <v>176</v>
      </c>
      <c r="B57" s="13">
        <v>6.8</v>
      </c>
    </row>
    <row r="58" spans="1:2" x14ac:dyDescent="0.25">
      <c r="A58" s="6" t="s">
        <v>179</v>
      </c>
      <c r="B58" s="11">
        <v>7.2</v>
      </c>
    </row>
    <row r="59" spans="1:2" x14ac:dyDescent="0.25">
      <c r="A59" s="9" t="s">
        <v>182</v>
      </c>
      <c r="B59" s="13">
        <v>7.5</v>
      </c>
    </row>
    <row r="60" spans="1:2" x14ac:dyDescent="0.25">
      <c r="A60" s="6" t="s">
        <v>43</v>
      </c>
      <c r="B60" s="11">
        <v>8.4</v>
      </c>
    </row>
    <row r="61" spans="1:2" x14ac:dyDescent="0.25">
      <c r="A61" s="9" t="s">
        <v>118</v>
      </c>
      <c r="B61" s="13">
        <v>6.2</v>
      </c>
    </row>
    <row r="62" spans="1:2" x14ac:dyDescent="0.25">
      <c r="A62" s="6" t="s">
        <v>189</v>
      </c>
      <c r="B62" s="11">
        <v>5.8</v>
      </c>
    </row>
    <row r="63" spans="1:2" x14ac:dyDescent="0.25">
      <c r="A63" s="9" t="s">
        <v>193</v>
      </c>
      <c r="B63" s="13">
        <v>6.8</v>
      </c>
    </row>
    <row r="64" spans="1:2" x14ac:dyDescent="0.25">
      <c r="A64" s="6" t="s">
        <v>197</v>
      </c>
      <c r="B64" s="11">
        <v>5.4</v>
      </c>
    </row>
    <row r="65" spans="1:2" x14ac:dyDescent="0.25">
      <c r="A65" s="9" t="s">
        <v>58</v>
      </c>
      <c r="B65" s="13">
        <v>6.6</v>
      </c>
    </row>
    <row r="66" spans="1:2" x14ac:dyDescent="0.25">
      <c r="A66" s="6" t="s">
        <v>75</v>
      </c>
      <c r="B66" s="11">
        <v>6.9</v>
      </c>
    </row>
    <row r="67" spans="1:2" x14ac:dyDescent="0.25">
      <c r="A67" s="9" t="s">
        <v>64</v>
      </c>
      <c r="B67" s="13">
        <v>7.3</v>
      </c>
    </row>
    <row r="68" spans="1:2" x14ac:dyDescent="0.25">
      <c r="A68" s="6" t="s">
        <v>35</v>
      </c>
      <c r="B68" s="11">
        <v>9</v>
      </c>
    </row>
    <row r="69" spans="1:2" x14ac:dyDescent="0.25">
      <c r="A69" s="9" t="s">
        <v>206</v>
      </c>
      <c r="B69" s="13">
        <v>8.3000000000000007</v>
      </c>
    </row>
    <row r="70" spans="1:2" x14ac:dyDescent="0.25">
      <c r="A70" s="6" t="s">
        <v>209</v>
      </c>
      <c r="B70" s="11">
        <v>6.5</v>
      </c>
    </row>
    <row r="71" spans="1:2" x14ac:dyDescent="0.25">
      <c r="A71" s="9" t="s">
        <v>114</v>
      </c>
      <c r="B71" s="13">
        <v>7.9</v>
      </c>
    </row>
    <row r="72" spans="1:2" x14ac:dyDescent="0.25">
      <c r="A72" s="6" t="s">
        <v>212</v>
      </c>
      <c r="B72" s="11">
        <v>7.5</v>
      </c>
    </row>
    <row r="73" spans="1:2" x14ac:dyDescent="0.25">
      <c r="A73" s="9" t="s">
        <v>81</v>
      </c>
      <c r="B73" s="13">
        <v>4.8</v>
      </c>
    </row>
    <row r="74" spans="1:2" x14ac:dyDescent="0.25">
      <c r="A74" s="6" t="s">
        <v>216</v>
      </c>
      <c r="B74" s="11">
        <v>5.2</v>
      </c>
    </row>
    <row r="75" spans="1:2" x14ac:dyDescent="0.25">
      <c r="A75" s="9" t="s">
        <v>220</v>
      </c>
      <c r="B75" s="13">
        <v>6.9</v>
      </c>
    </row>
    <row r="76" spans="1:2" x14ac:dyDescent="0.25">
      <c r="A76" s="6" t="s">
        <v>223</v>
      </c>
      <c r="B76" s="11">
        <v>5.4</v>
      </c>
    </row>
    <row r="77" spans="1:2" x14ac:dyDescent="0.25">
      <c r="A77" s="9" t="s">
        <v>225</v>
      </c>
      <c r="B77" s="13">
        <v>7.9</v>
      </c>
    </row>
    <row r="78" spans="1:2" x14ac:dyDescent="0.25">
      <c r="A78" s="6" t="s">
        <v>229</v>
      </c>
      <c r="B78" s="11">
        <v>6.1</v>
      </c>
    </row>
    <row r="79" spans="1:2" x14ac:dyDescent="0.25">
      <c r="A79" s="9" t="s">
        <v>232</v>
      </c>
      <c r="B79" s="13">
        <v>5.8</v>
      </c>
    </row>
    <row r="80" spans="1:2" x14ac:dyDescent="0.25">
      <c r="A80" s="6" t="s">
        <v>206</v>
      </c>
      <c r="B80" s="11">
        <v>8.3000000000000007</v>
      </c>
    </row>
    <row r="81" spans="1:2" x14ac:dyDescent="0.25">
      <c r="A81" s="9" t="s">
        <v>114</v>
      </c>
      <c r="B81" s="13">
        <v>7.8</v>
      </c>
    </row>
    <row r="82" spans="1:2" x14ac:dyDescent="0.25">
      <c r="A82" s="6" t="s">
        <v>114</v>
      </c>
      <c r="B82" s="11">
        <v>7</v>
      </c>
    </row>
    <row r="83" spans="1:2" x14ac:dyDescent="0.25">
      <c r="A83" s="9" t="s">
        <v>238</v>
      </c>
      <c r="B83" s="13">
        <v>6.1</v>
      </c>
    </row>
    <row r="84" spans="1:2" x14ac:dyDescent="0.25">
      <c r="A84" s="6" t="s">
        <v>240</v>
      </c>
      <c r="B84" s="11">
        <v>7</v>
      </c>
    </row>
    <row r="85" spans="1:2" x14ac:dyDescent="0.25">
      <c r="A85" s="9" t="s">
        <v>243</v>
      </c>
      <c r="B85" s="13">
        <v>7.6</v>
      </c>
    </row>
    <row r="86" spans="1:2" x14ac:dyDescent="0.25">
      <c r="A86" s="6" t="s">
        <v>245</v>
      </c>
      <c r="B86" s="11">
        <v>4.5</v>
      </c>
    </row>
    <row r="87" spans="1:2" x14ac:dyDescent="0.25">
      <c r="A87" s="9" t="s">
        <v>250</v>
      </c>
      <c r="B87" s="13">
        <v>6.3</v>
      </c>
    </row>
    <row r="88" spans="1:2" x14ac:dyDescent="0.25">
      <c r="A88" s="6" t="s">
        <v>102</v>
      </c>
      <c r="B88" s="11">
        <v>7.8</v>
      </c>
    </row>
    <row r="89" spans="1:2" x14ac:dyDescent="0.25">
      <c r="A89" s="9" t="s">
        <v>254</v>
      </c>
      <c r="B89" s="13">
        <v>6.4</v>
      </c>
    </row>
    <row r="90" spans="1:2" x14ac:dyDescent="0.25">
      <c r="A90" s="6" t="s">
        <v>257</v>
      </c>
      <c r="B90" s="11">
        <v>6.5</v>
      </c>
    </row>
    <row r="91" spans="1:2" x14ac:dyDescent="0.25">
      <c r="A91" s="9" t="s">
        <v>259</v>
      </c>
      <c r="B91" s="13">
        <v>7.9</v>
      </c>
    </row>
    <row r="92" spans="1:2" x14ac:dyDescent="0.25">
      <c r="A92" s="6" t="s">
        <v>263</v>
      </c>
      <c r="B92" s="11">
        <v>7.8</v>
      </c>
    </row>
    <row r="93" spans="1:2" x14ac:dyDescent="0.25">
      <c r="A93" s="9" t="s">
        <v>193</v>
      </c>
      <c r="B93" s="13">
        <v>6.6</v>
      </c>
    </row>
    <row r="94" spans="1:2" x14ac:dyDescent="0.25">
      <c r="A94" s="6" t="s">
        <v>189</v>
      </c>
      <c r="B94" s="11">
        <v>5.5</v>
      </c>
    </row>
    <row r="95" spans="1:2" x14ac:dyDescent="0.25">
      <c r="A95" s="9" t="s">
        <v>270</v>
      </c>
      <c r="B95" s="13">
        <v>8.1999999999999993</v>
      </c>
    </row>
    <row r="96" spans="1:2" x14ac:dyDescent="0.25">
      <c r="A96" s="6" t="s">
        <v>273</v>
      </c>
      <c r="B96" s="11">
        <v>6.4</v>
      </c>
    </row>
    <row r="97" spans="1:2" x14ac:dyDescent="0.25">
      <c r="A97" s="9" t="s">
        <v>275</v>
      </c>
      <c r="B97" s="13">
        <v>8.1</v>
      </c>
    </row>
    <row r="98" spans="1:2" x14ac:dyDescent="0.25">
      <c r="A98" s="6" t="s">
        <v>35</v>
      </c>
      <c r="B98" s="11">
        <v>8.6</v>
      </c>
    </row>
    <row r="99" spans="1:2" x14ac:dyDescent="0.25">
      <c r="A99" s="9" t="s">
        <v>35</v>
      </c>
      <c r="B99" s="13">
        <v>8.8000000000000007</v>
      </c>
    </row>
    <row r="100" spans="1:2" x14ac:dyDescent="0.25">
      <c r="A100" s="6" t="s">
        <v>279</v>
      </c>
      <c r="B100" s="11">
        <v>8.1999999999999993</v>
      </c>
    </row>
    <row r="101" spans="1:2" x14ac:dyDescent="0.25">
      <c r="A101" s="9" t="s">
        <v>84</v>
      </c>
      <c r="B101" s="13">
        <v>7.9</v>
      </c>
    </row>
    <row r="102" spans="1:2" x14ac:dyDescent="0.25">
      <c r="A102" s="6" t="s">
        <v>216</v>
      </c>
      <c r="B102" s="11">
        <v>6.7</v>
      </c>
    </row>
    <row r="103" spans="1:2" x14ac:dyDescent="0.25">
      <c r="A103" s="9" t="s">
        <v>284</v>
      </c>
      <c r="B103" s="13">
        <v>7.8</v>
      </c>
    </row>
    <row r="104" spans="1:2" x14ac:dyDescent="0.25">
      <c r="A104" s="6" t="s">
        <v>287</v>
      </c>
      <c r="B104" s="11">
        <v>7.8</v>
      </c>
    </row>
    <row r="105" spans="1:2" x14ac:dyDescent="0.25">
      <c r="A105" s="9" t="s">
        <v>288</v>
      </c>
      <c r="B105" s="13">
        <v>6.6</v>
      </c>
    </row>
    <row r="106" spans="1:2" x14ac:dyDescent="0.25">
      <c r="A106" s="6" t="s">
        <v>291</v>
      </c>
      <c r="B106" s="11">
        <v>6.1</v>
      </c>
    </row>
    <row r="107" spans="1:2" x14ac:dyDescent="0.25">
      <c r="A107" s="9" t="s">
        <v>293</v>
      </c>
      <c r="B107" s="13">
        <v>5.6</v>
      </c>
    </row>
    <row r="108" spans="1:2" x14ac:dyDescent="0.25">
      <c r="A108" s="6" t="s">
        <v>296</v>
      </c>
      <c r="B108" s="11">
        <v>6.4</v>
      </c>
    </row>
    <row r="109" spans="1:2" x14ac:dyDescent="0.25">
      <c r="A109" s="9" t="s">
        <v>297</v>
      </c>
      <c r="B109" s="13">
        <v>6.1</v>
      </c>
    </row>
    <row r="110" spans="1:2" x14ac:dyDescent="0.25">
      <c r="A110" s="6" t="s">
        <v>301</v>
      </c>
      <c r="B110" s="11">
        <v>7.3</v>
      </c>
    </row>
    <row r="111" spans="1:2" x14ac:dyDescent="0.25">
      <c r="A111" s="9" t="s">
        <v>304</v>
      </c>
      <c r="B111" s="13">
        <v>6.6</v>
      </c>
    </row>
    <row r="112" spans="1:2" x14ac:dyDescent="0.25">
      <c r="A112" s="6" t="s">
        <v>307</v>
      </c>
      <c r="B112" s="11">
        <v>6.3</v>
      </c>
    </row>
    <row r="113" spans="1:2" x14ac:dyDescent="0.25">
      <c r="A113" s="9" t="s">
        <v>127</v>
      </c>
      <c r="B113" s="13">
        <v>6.1</v>
      </c>
    </row>
    <row r="114" spans="1:2" x14ac:dyDescent="0.25">
      <c r="A114" s="6" t="s">
        <v>127</v>
      </c>
      <c r="B114" s="11">
        <v>7.1</v>
      </c>
    </row>
    <row r="115" spans="1:2" x14ac:dyDescent="0.25">
      <c r="A115" s="9" t="s">
        <v>315</v>
      </c>
      <c r="B115" s="13">
        <v>5.5</v>
      </c>
    </row>
    <row r="116" spans="1:2" x14ac:dyDescent="0.25">
      <c r="A116" s="6" t="s">
        <v>58</v>
      </c>
      <c r="B116" s="11">
        <v>7.5</v>
      </c>
    </row>
    <row r="117" spans="1:2" x14ac:dyDescent="0.25">
      <c r="A117" s="9" t="s">
        <v>164</v>
      </c>
      <c r="B117" s="13">
        <v>7.6</v>
      </c>
    </row>
    <row r="118" spans="1:2" x14ac:dyDescent="0.25">
      <c r="A118" s="6" t="s">
        <v>104</v>
      </c>
      <c r="B118" s="11">
        <v>6.4</v>
      </c>
    </row>
    <row r="119" spans="1:2" x14ac:dyDescent="0.25">
      <c r="A119" s="9" t="s">
        <v>288</v>
      </c>
      <c r="B119" s="13">
        <v>7.2</v>
      </c>
    </row>
    <row r="120" spans="1:2" x14ac:dyDescent="0.25">
      <c r="A120" s="6" t="s">
        <v>116</v>
      </c>
      <c r="B120" s="11">
        <v>6.7</v>
      </c>
    </row>
    <row r="121" spans="1:2" x14ac:dyDescent="0.25">
      <c r="A121" s="9" t="s">
        <v>257</v>
      </c>
      <c r="B121" s="13">
        <v>8</v>
      </c>
    </row>
    <row r="122" spans="1:2" x14ac:dyDescent="0.25">
      <c r="A122" s="6" t="s">
        <v>35</v>
      </c>
      <c r="B122" s="11">
        <v>8.3000000000000007</v>
      </c>
    </row>
    <row r="123" spans="1:2" x14ac:dyDescent="0.25">
      <c r="A123" s="9" t="s">
        <v>325</v>
      </c>
      <c r="B123" s="13">
        <v>6.7</v>
      </c>
    </row>
    <row r="124" spans="1:2" x14ac:dyDescent="0.25">
      <c r="A124" s="6" t="s">
        <v>329</v>
      </c>
      <c r="B124" s="11">
        <v>5.9</v>
      </c>
    </row>
    <row r="125" spans="1:2" x14ac:dyDescent="0.25">
      <c r="A125" s="9" t="s">
        <v>332</v>
      </c>
      <c r="B125" s="13">
        <v>6.7</v>
      </c>
    </row>
    <row r="126" spans="1:2" x14ac:dyDescent="0.25">
      <c r="A126" s="6" t="s">
        <v>197</v>
      </c>
      <c r="B126" s="11">
        <v>6.7</v>
      </c>
    </row>
    <row r="127" spans="1:2" x14ac:dyDescent="0.25">
      <c r="A127" s="9" t="s">
        <v>335</v>
      </c>
      <c r="B127" s="13">
        <v>7.6</v>
      </c>
    </row>
    <row r="128" spans="1:2" x14ac:dyDescent="0.25">
      <c r="A128" s="6" t="s">
        <v>197</v>
      </c>
      <c r="B128" s="11">
        <v>7.2</v>
      </c>
    </row>
    <row r="129" spans="1:2" x14ac:dyDescent="0.25">
      <c r="A129" s="9" t="s">
        <v>304</v>
      </c>
      <c r="B129" s="13">
        <v>7.1</v>
      </c>
    </row>
    <row r="130" spans="1:2" x14ac:dyDescent="0.25">
      <c r="A130" s="6" t="s">
        <v>340</v>
      </c>
      <c r="B130" s="11">
        <v>8.1</v>
      </c>
    </row>
    <row r="131" spans="1:2" x14ac:dyDescent="0.25">
      <c r="A131" s="9" t="s">
        <v>342</v>
      </c>
      <c r="B131" s="13">
        <v>6.7</v>
      </c>
    </row>
    <row r="132" spans="1:2" x14ac:dyDescent="0.25">
      <c r="A132" s="6" t="s">
        <v>345</v>
      </c>
      <c r="B132" s="11">
        <v>7</v>
      </c>
    </row>
    <row r="133" spans="1:2" x14ac:dyDescent="0.25">
      <c r="A133" s="9" t="s">
        <v>346</v>
      </c>
      <c r="B133" s="13">
        <v>6.9</v>
      </c>
    </row>
    <row r="134" spans="1:2" x14ac:dyDescent="0.25">
      <c r="A134" s="6" t="s">
        <v>348</v>
      </c>
      <c r="B134" s="11">
        <v>5.0999999999999996</v>
      </c>
    </row>
    <row r="135" spans="1:2" x14ac:dyDescent="0.25">
      <c r="A135" s="9" t="s">
        <v>351</v>
      </c>
      <c r="B135" s="13">
        <v>5.8</v>
      </c>
    </row>
    <row r="136" spans="1:2" x14ac:dyDescent="0.25">
      <c r="A136" s="6" t="s">
        <v>116</v>
      </c>
      <c r="B136" s="11">
        <v>6.2</v>
      </c>
    </row>
    <row r="137" spans="1:2" x14ac:dyDescent="0.25">
      <c r="A137" s="9" t="s">
        <v>353</v>
      </c>
      <c r="B137" s="13">
        <v>7.4</v>
      </c>
    </row>
    <row r="138" spans="1:2" x14ac:dyDescent="0.25">
      <c r="A138" s="6" t="s">
        <v>357</v>
      </c>
      <c r="B138" s="11">
        <v>5.8</v>
      </c>
    </row>
    <row r="139" spans="1:2" x14ac:dyDescent="0.25">
      <c r="A139" s="9" t="s">
        <v>58</v>
      </c>
      <c r="B139" s="13">
        <v>6.6</v>
      </c>
    </row>
    <row r="140" spans="1:2" x14ac:dyDescent="0.25">
      <c r="A140" s="6" t="s">
        <v>359</v>
      </c>
      <c r="B140" s="11">
        <v>6.2</v>
      </c>
    </row>
    <row r="141" spans="1:2" x14ac:dyDescent="0.25">
      <c r="A141" s="9" t="s">
        <v>363</v>
      </c>
      <c r="B141" s="13">
        <v>7.3</v>
      </c>
    </row>
    <row r="142" spans="1:2" x14ac:dyDescent="0.25">
      <c r="A142" s="6" t="s">
        <v>364</v>
      </c>
      <c r="B142" s="11">
        <v>4.2</v>
      </c>
    </row>
    <row r="143" spans="1:2" x14ac:dyDescent="0.25">
      <c r="A143" s="9" t="s">
        <v>155</v>
      </c>
      <c r="B143" s="13">
        <v>6.9</v>
      </c>
    </row>
    <row r="144" spans="1:2" x14ac:dyDescent="0.25">
      <c r="A144" s="6" t="s">
        <v>189</v>
      </c>
      <c r="B144" s="11">
        <v>6.4</v>
      </c>
    </row>
    <row r="145" spans="1:2" x14ac:dyDescent="0.25">
      <c r="A145" s="9" t="s">
        <v>368</v>
      </c>
      <c r="B145" s="13">
        <v>5.4</v>
      </c>
    </row>
    <row r="146" spans="1:2" x14ac:dyDescent="0.25">
      <c r="A146" s="6" t="s">
        <v>370</v>
      </c>
      <c r="B146" s="11">
        <v>6.7</v>
      </c>
    </row>
    <row r="147" spans="1:2" x14ac:dyDescent="0.25">
      <c r="A147" s="9" t="s">
        <v>372</v>
      </c>
      <c r="B147" s="13">
        <v>5.8</v>
      </c>
    </row>
    <row r="148" spans="1:2" x14ac:dyDescent="0.25">
      <c r="A148" s="6" t="s">
        <v>375</v>
      </c>
      <c r="B148" s="11">
        <v>6.9</v>
      </c>
    </row>
    <row r="149" spans="1:2" x14ac:dyDescent="0.25">
      <c r="A149" s="9" t="s">
        <v>293</v>
      </c>
      <c r="B149" s="13">
        <v>7.2</v>
      </c>
    </row>
    <row r="150" spans="1:2" x14ac:dyDescent="0.25">
      <c r="A150" s="6" t="s">
        <v>325</v>
      </c>
      <c r="B150" s="11">
        <v>6.9</v>
      </c>
    </row>
    <row r="151" spans="1:2" x14ac:dyDescent="0.25">
      <c r="A151" s="9" t="s">
        <v>381</v>
      </c>
      <c r="B151" s="13">
        <v>6.1</v>
      </c>
    </row>
    <row r="152" spans="1:2" x14ac:dyDescent="0.25">
      <c r="A152" s="6" t="s">
        <v>384</v>
      </c>
      <c r="B152" s="11">
        <v>5.5</v>
      </c>
    </row>
    <row r="153" spans="1:2" x14ac:dyDescent="0.25">
      <c r="A153" s="9" t="s">
        <v>127</v>
      </c>
      <c r="B153" s="13">
        <v>6.6</v>
      </c>
    </row>
    <row r="154" spans="1:2" x14ac:dyDescent="0.25">
      <c r="A154" s="6" t="s">
        <v>81</v>
      </c>
      <c r="B154" s="11">
        <v>6.1</v>
      </c>
    </row>
    <row r="155" spans="1:2" x14ac:dyDescent="0.25">
      <c r="A155" s="9" t="s">
        <v>193</v>
      </c>
      <c r="B155" s="13">
        <v>6.3</v>
      </c>
    </row>
    <row r="156" spans="1:2" x14ac:dyDescent="0.25">
      <c r="A156" s="6" t="s">
        <v>389</v>
      </c>
      <c r="B156" s="11">
        <v>7.2</v>
      </c>
    </row>
    <row r="157" spans="1:2" x14ac:dyDescent="0.25">
      <c r="A157" s="9" t="s">
        <v>257</v>
      </c>
      <c r="B157" s="13">
        <v>7.4</v>
      </c>
    </row>
    <row r="158" spans="1:2" x14ac:dyDescent="0.25">
      <c r="A158" s="6" t="s">
        <v>392</v>
      </c>
      <c r="B158" s="11">
        <v>7.3</v>
      </c>
    </row>
    <row r="159" spans="1:2" x14ac:dyDescent="0.25">
      <c r="A159" s="9" t="s">
        <v>395</v>
      </c>
      <c r="B159" s="13">
        <v>6.1</v>
      </c>
    </row>
    <row r="160" spans="1:2" x14ac:dyDescent="0.25">
      <c r="A160" s="6" t="s">
        <v>398</v>
      </c>
      <c r="B160" s="11">
        <v>7.7</v>
      </c>
    </row>
    <row r="161" spans="1:2" x14ac:dyDescent="0.25">
      <c r="A161" s="9" t="s">
        <v>91</v>
      </c>
      <c r="B161" s="13">
        <v>6.1</v>
      </c>
    </row>
    <row r="162" spans="1:2" x14ac:dyDescent="0.25">
      <c r="A162" s="6" t="s">
        <v>155</v>
      </c>
      <c r="B162" s="11">
        <v>8</v>
      </c>
    </row>
    <row r="163" spans="1:2" x14ac:dyDescent="0.25">
      <c r="A163" s="9" t="s">
        <v>47</v>
      </c>
      <c r="B163" s="13">
        <v>7.3</v>
      </c>
    </row>
    <row r="164" spans="1:2" x14ac:dyDescent="0.25">
      <c r="A164" s="6" t="s">
        <v>270</v>
      </c>
      <c r="B164" s="11">
        <v>7.9</v>
      </c>
    </row>
    <row r="165" spans="1:2" x14ac:dyDescent="0.25">
      <c r="A165" s="9" t="s">
        <v>404</v>
      </c>
      <c r="B165" s="13">
        <v>5.5</v>
      </c>
    </row>
    <row r="166" spans="1:2" x14ac:dyDescent="0.25">
      <c r="A166" s="6" t="s">
        <v>216</v>
      </c>
      <c r="B166" s="11">
        <v>5</v>
      </c>
    </row>
    <row r="167" spans="1:2" x14ac:dyDescent="0.25">
      <c r="A167" s="9" t="s">
        <v>62</v>
      </c>
      <c r="B167" s="13">
        <v>7.7</v>
      </c>
    </row>
    <row r="168" spans="1:2" x14ac:dyDescent="0.25">
      <c r="A168" s="6" t="s">
        <v>413</v>
      </c>
      <c r="B168" s="11">
        <v>6.6</v>
      </c>
    </row>
    <row r="169" spans="1:2" x14ac:dyDescent="0.25">
      <c r="A169" s="9" t="s">
        <v>415</v>
      </c>
      <c r="B169" s="13">
        <v>5.7</v>
      </c>
    </row>
    <row r="170" spans="1:2" x14ac:dyDescent="0.25">
      <c r="A170" s="6" t="s">
        <v>419</v>
      </c>
      <c r="B170" s="11">
        <v>5.8</v>
      </c>
    </row>
    <row r="171" spans="1:2" x14ac:dyDescent="0.25">
      <c r="A171" s="9" t="s">
        <v>421</v>
      </c>
      <c r="B171" s="13">
        <v>6</v>
      </c>
    </row>
    <row r="172" spans="1:2" x14ac:dyDescent="0.25">
      <c r="A172" s="6" t="s">
        <v>422</v>
      </c>
      <c r="B172" s="11">
        <v>6.4</v>
      </c>
    </row>
    <row r="173" spans="1:2" x14ac:dyDescent="0.25">
      <c r="A173" s="9" t="s">
        <v>357</v>
      </c>
      <c r="B173" s="13">
        <v>6.9</v>
      </c>
    </row>
    <row r="174" spans="1:2" x14ac:dyDescent="0.25">
      <c r="A174" s="6" t="s">
        <v>307</v>
      </c>
      <c r="B174" s="11">
        <v>6.4</v>
      </c>
    </row>
    <row r="175" spans="1:2" x14ac:dyDescent="0.25">
      <c r="A175" s="9" t="s">
        <v>427</v>
      </c>
      <c r="B175" s="13">
        <v>7.4</v>
      </c>
    </row>
    <row r="176" spans="1:2" x14ac:dyDescent="0.25">
      <c r="A176" s="6" t="s">
        <v>430</v>
      </c>
      <c r="B176" s="11">
        <v>5.5</v>
      </c>
    </row>
    <row r="177" spans="1:2" x14ac:dyDescent="0.25">
      <c r="A177" s="9" t="s">
        <v>340</v>
      </c>
      <c r="B177" s="13">
        <v>5.9</v>
      </c>
    </row>
    <row r="178" spans="1:2" x14ac:dyDescent="0.25">
      <c r="A178" s="6" t="s">
        <v>432</v>
      </c>
      <c r="B178" s="11">
        <v>6.8</v>
      </c>
    </row>
    <row r="179" spans="1:2" x14ac:dyDescent="0.25">
      <c r="A179" s="9" t="s">
        <v>5540</v>
      </c>
      <c r="B179" s="13">
        <v>7.5</v>
      </c>
    </row>
    <row r="180" spans="1:2" x14ac:dyDescent="0.25">
      <c r="A180" s="6" t="s">
        <v>172</v>
      </c>
      <c r="B180" s="11">
        <v>6.8</v>
      </c>
    </row>
    <row r="181" spans="1:2" x14ac:dyDescent="0.25">
      <c r="A181" s="9" t="s">
        <v>440</v>
      </c>
      <c r="B181" s="13">
        <v>8.1</v>
      </c>
    </row>
    <row r="182" spans="1:2" x14ac:dyDescent="0.25">
      <c r="A182" s="6" t="s">
        <v>442</v>
      </c>
      <c r="B182" s="11">
        <v>6.5</v>
      </c>
    </row>
    <row r="183" spans="1:2" x14ac:dyDescent="0.25">
      <c r="A183" s="9" t="s">
        <v>28</v>
      </c>
      <c r="B183" s="13">
        <v>7.2</v>
      </c>
    </row>
    <row r="184" spans="1:2" x14ac:dyDescent="0.25">
      <c r="A184" s="6" t="s">
        <v>325</v>
      </c>
      <c r="B184" s="11">
        <v>6.7</v>
      </c>
    </row>
    <row r="185" spans="1:2" x14ac:dyDescent="0.25">
      <c r="A185" s="9" t="s">
        <v>447</v>
      </c>
      <c r="B185" s="13">
        <v>8.1</v>
      </c>
    </row>
    <row r="186" spans="1:2" x14ac:dyDescent="0.25">
      <c r="A186" s="6" t="s">
        <v>449</v>
      </c>
      <c r="B186" s="11">
        <v>7.6</v>
      </c>
    </row>
    <row r="187" spans="1:2" x14ac:dyDescent="0.25">
      <c r="A187" s="9" t="s">
        <v>450</v>
      </c>
      <c r="B187" s="13">
        <v>7.4</v>
      </c>
    </row>
    <row r="188" spans="1:2" x14ac:dyDescent="0.25">
      <c r="A188" s="6" t="s">
        <v>288</v>
      </c>
      <c r="B188" s="11">
        <v>7.6</v>
      </c>
    </row>
    <row r="189" spans="1:2" x14ac:dyDescent="0.25">
      <c r="A189" s="9" t="s">
        <v>430</v>
      </c>
      <c r="B189" s="13">
        <v>5.5</v>
      </c>
    </row>
    <row r="190" spans="1:2" x14ac:dyDescent="0.25">
      <c r="A190" s="6" t="s">
        <v>451</v>
      </c>
      <c r="B190" s="11">
        <v>6.7</v>
      </c>
    </row>
    <row r="191" spans="1:2" x14ac:dyDescent="0.25">
      <c r="A191" s="9" t="s">
        <v>172</v>
      </c>
      <c r="B191" s="13">
        <v>6.5</v>
      </c>
    </row>
    <row r="192" spans="1:2" x14ac:dyDescent="0.25">
      <c r="A192" s="6" t="s">
        <v>127</v>
      </c>
      <c r="B192" s="11">
        <v>6.6</v>
      </c>
    </row>
    <row r="193" spans="1:2" x14ac:dyDescent="0.25">
      <c r="A193" s="9" t="s">
        <v>297</v>
      </c>
      <c r="B193" s="13">
        <v>6.7</v>
      </c>
    </row>
    <row r="194" spans="1:2" x14ac:dyDescent="0.25">
      <c r="A194" s="6" t="s">
        <v>459</v>
      </c>
      <c r="B194" s="11">
        <v>6.4</v>
      </c>
    </row>
    <row r="195" spans="1:2" x14ac:dyDescent="0.25">
      <c r="A195" s="9" t="s">
        <v>460</v>
      </c>
      <c r="B195" s="13">
        <v>5.8</v>
      </c>
    </row>
    <row r="196" spans="1:2" x14ac:dyDescent="0.25">
      <c r="A196" s="6" t="s">
        <v>172</v>
      </c>
      <c r="B196" s="11">
        <v>7.4</v>
      </c>
    </row>
    <row r="197" spans="1:2" x14ac:dyDescent="0.25">
      <c r="A197" s="9" t="s">
        <v>466</v>
      </c>
      <c r="B197" s="13">
        <v>7.8</v>
      </c>
    </row>
    <row r="198" spans="1:2" x14ac:dyDescent="0.25">
      <c r="A198" s="6" t="s">
        <v>160</v>
      </c>
      <c r="B198" s="11">
        <v>6.6</v>
      </c>
    </row>
    <row r="199" spans="1:2" x14ac:dyDescent="0.25">
      <c r="A199" s="9" t="s">
        <v>364</v>
      </c>
      <c r="B199" s="13">
        <v>4.9000000000000004</v>
      </c>
    </row>
    <row r="200" spans="1:2" x14ac:dyDescent="0.25">
      <c r="A200" s="6" t="s">
        <v>467</v>
      </c>
      <c r="B200" s="11">
        <v>6.5</v>
      </c>
    </row>
    <row r="201" spans="1:2" x14ac:dyDescent="0.25">
      <c r="A201" s="9" t="s">
        <v>470</v>
      </c>
      <c r="B201" s="13">
        <v>7.5</v>
      </c>
    </row>
    <row r="202" spans="1:2" x14ac:dyDescent="0.25">
      <c r="A202" s="6" t="s">
        <v>329</v>
      </c>
      <c r="B202" s="11">
        <v>6.2</v>
      </c>
    </row>
    <row r="203" spans="1:2" x14ac:dyDescent="0.25">
      <c r="A203" s="9" t="s">
        <v>472</v>
      </c>
      <c r="B203" s="13">
        <v>7.3</v>
      </c>
    </row>
    <row r="204" spans="1:2" x14ac:dyDescent="0.25">
      <c r="A204" s="6" t="s">
        <v>474</v>
      </c>
      <c r="B204" s="11">
        <v>7.5</v>
      </c>
    </row>
    <row r="205" spans="1:2" x14ac:dyDescent="0.25">
      <c r="A205" s="9" t="s">
        <v>476</v>
      </c>
      <c r="B205" s="13">
        <v>5.6</v>
      </c>
    </row>
    <row r="206" spans="1:2" x14ac:dyDescent="0.25">
      <c r="A206" s="6" t="s">
        <v>279</v>
      </c>
      <c r="B206" s="11">
        <v>8.1999999999999993</v>
      </c>
    </row>
    <row r="207" spans="1:2" x14ac:dyDescent="0.25">
      <c r="A207" s="9" t="s">
        <v>28</v>
      </c>
      <c r="B207" s="13">
        <v>8.1</v>
      </c>
    </row>
    <row r="208" spans="1:2" x14ac:dyDescent="0.25">
      <c r="A208" s="6" t="s">
        <v>470</v>
      </c>
      <c r="B208" s="11">
        <v>6.4</v>
      </c>
    </row>
    <row r="209" spans="1:2" x14ac:dyDescent="0.25">
      <c r="A209" s="9" t="s">
        <v>288</v>
      </c>
      <c r="B209" s="13">
        <v>6.7</v>
      </c>
    </row>
    <row r="210" spans="1:2" x14ac:dyDescent="0.25">
      <c r="A210" s="6" t="s">
        <v>342</v>
      </c>
      <c r="B210" s="11">
        <v>6.6</v>
      </c>
    </row>
    <row r="211" spans="1:2" x14ac:dyDescent="0.25">
      <c r="A211" s="9" t="s">
        <v>481</v>
      </c>
      <c r="B211" s="13">
        <v>6.4</v>
      </c>
    </row>
    <row r="212" spans="1:2" x14ac:dyDescent="0.25">
      <c r="A212" s="6" t="s">
        <v>64</v>
      </c>
      <c r="B212" s="11">
        <v>7.5</v>
      </c>
    </row>
    <row r="213" spans="1:2" x14ac:dyDescent="0.25">
      <c r="A213" s="9" t="s">
        <v>182</v>
      </c>
      <c r="B213" s="13">
        <v>7.3</v>
      </c>
    </row>
    <row r="214" spans="1:2" x14ac:dyDescent="0.25">
      <c r="A214" s="6" t="s">
        <v>485</v>
      </c>
      <c r="B214" s="11">
        <v>7.5</v>
      </c>
    </row>
    <row r="215" spans="1:2" x14ac:dyDescent="0.25">
      <c r="A215" s="9" t="s">
        <v>432</v>
      </c>
      <c r="B215" s="13">
        <v>5.8</v>
      </c>
    </row>
    <row r="216" spans="1:2" x14ac:dyDescent="0.25">
      <c r="A216" s="6" t="s">
        <v>488</v>
      </c>
      <c r="B216" s="11">
        <v>7.5</v>
      </c>
    </row>
    <row r="217" spans="1:2" x14ac:dyDescent="0.25">
      <c r="A217" s="9" t="s">
        <v>491</v>
      </c>
      <c r="B217" s="13">
        <v>6.6</v>
      </c>
    </row>
    <row r="218" spans="1:2" x14ac:dyDescent="0.25">
      <c r="A218" s="6" t="s">
        <v>493</v>
      </c>
      <c r="B218" s="11">
        <v>6.7</v>
      </c>
    </row>
    <row r="219" spans="1:2" x14ac:dyDescent="0.25">
      <c r="A219" s="9" t="s">
        <v>496</v>
      </c>
      <c r="B219" s="13">
        <v>3.7</v>
      </c>
    </row>
    <row r="220" spans="1:2" x14ac:dyDescent="0.25">
      <c r="A220" s="6" t="s">
        <v>342</v>
      </c>
      <c r="B220" s="11">
        <v>6</v>
      </c>
    </row>
    <row r="221" spans="1:2" x14ac:dyDescent="0.25">
      <c r="A221" s="9" t="s">
        <v>189</v>
      </c>
      <c r="B221" s="13">
        <v>6.4</v>
      </c>
    </row>
    <row r="222" spans="1:2" x14ac:dyDescent="0.25">
      <c r="A222" s="6" t="s">
        <v>502</v>
      </c>
      <c r="B222" s="11">
        <v>6.1</v>
      </c>
    </row>
    <row r="223" spans="1:2" x14ac:dyDescent="0.25">
      <c r="A223" s="9" t="s">
        <v>293</v>
      </c>
      <c r="B223" s="13">
        <v>6.4</v>
      </c>
    </row>
    <row r="224" spans="1:2" x14ac:dyDescent="0.25">
      <c r="A224" s="6" t="s">
        <v>507</v>
      </c>
      <c r="B224" s="11">
        <v>5.6</v>
      </c>
    </row>
    <row r="225" spans="1:2" x14ac:dyDescent="0.25">
      <c r="A225" s="9" t="s">
        <v>415</v>
      </c>
      <c r="B225" s="13">
        <v>8</v>
      </c>
    </row>
    <row r="226" spans="1:2" x14ac:dyDescent="0.25">
      <c r="A226" s="6" t="s">
        <v>510</v>
      </c>
      <c r="B226" s="11">
        <v>5.2</v>
      </c>
    </row>
    <row r="227" spans="1:2" x14ac:dyDescent="0.25">
      <c r="A227" s="9" t="s">
        <v>447</v>
      </c>
      <c r="B227" s="13">
        <v>7.1</v>
      </c>
    </row>
    <row r="228" spans="1:2" x14ac:dyDescent="0.25">
      <c r="A228" s="6" t="s">
        <v>147</v>
      </c>
      <c r="B228" s="11">
        <v>4.8</v>
      </c>
    </row>
    <row r="229" spans="1:2" x14ac:dyDescent="0.25">
      <c r="A229" s="9" t="s">
        <v>91</v>
      </c>
      <c r="B229" s="13">
        <v>7</v>
      </c>
    </row>
    <row r="230" spans="1:2" x14ac:dyDescent="0.25">
      <c r="A230" s="6" t="s">
        <v>375</v>
      </c>
      <c r="B230" s="11">
        <v>5.4</v>
      </c>
    </row>
    <row r="231" spans="1:2" x14ac:dyDescent="0.25">
      <c r="A231" s="9" t="s">
        <v>518</v>
      </c>
      <c r="B231" s="13">
        <v>6.6</v>
      </c>
    </row>
    <row r="232" spans="1:2" x14ac:dyDescent="0.25">
      <c r="A232" s="6" t="s">
        <v>519</v>
      </c>
      <c r="B232" s="11">
        <v>6.7</v>
      </c>
    </row>
    <row r="233" spans="1:2" x14ac:dyDescent="0.25">
      <c r="A233" s="9" t="s">
        <v>520</v>
      </c>
      <c r="B233" s="13">
        <v>6.2</v>
      </c>
    </row>
    <row r="234" spans="1:2" x14ac:dyDescent="0.25">
      <c r="A234" s="6" t="s">
        <v>197</v>
      </c>
      <c r="B234" s="11">
        <v>6.1</v>
      </c>
    </row>
    <row r="235" spans="1:2" x14ac:dyDescent="0.25">
      <c r="A235" s="9" t="s">
        <v>525</v>
      </c>
      <c r="B235" s="13">
        <v>5.3</v>
      </c>
    </row>
    <row r="236" spans="1:2" x14ac:dyDescent="0.25">
      <c r="A236" s="6" t="s">
        <v>527</v>
      </c>
      <c r="B236" s="11">
        <v>6.3</v>
      </c>
    </row>
    <row r="237" spans="1:2" x14ac:dyDescent="0.25">
      <c r="A237" s="9" t="s">
        <v>133</v>
      </c>
      <c r="B237" s="13">
        <v>7</v>
      </c>
    </row>
    <row r="238" spans="1:2" x14ac:dyDescent="0.25">
      <c r="A238" s="6" t="s">
        <v>529</v>
      </c>
      <c r="B238" s="11">
        <v>7.6</v>
      </c>
    </row>
    <row r="239" spans="1:2" x14ac:dyDescent="0.25">
      <c r="A239" s="9" t="s">
        <v>529</v>
      </c>
      <c r="B239" s="13">
        <v>6.7</v>
      </c>
    </row>
    <row r="240" spans="1:2" x14ac:dyDescent="0.25">
      <c r="A240" s="6" t="s">
        <v>206</v>
      </c>
      <c r="B240" s="11">
        <v>8.1</v>
      </c>
    </row>
    <row r="241" spans="1:2" x14ac:dyDescent="0.25">
      <c r="A241" s="9" t="s">
        <v>527</v>
      </c>
      <c r="B241" s="13">
        <v>6.7</v>
      </c>
    </row>
    <row r="242" spans="1:2" x14ac:dyDescent="0.25">
      <c r="A242" s="6" t="s">
        <v>529</v>
      </c>
      <c r="B242" s="11">
        <v>6.5</v>
      </c>
    </row>
    <row r="243" spans="1:2" x14ac:dyDescent="0.25">
      <c r="A243" s="9" t="s">
        <v>534</v>
      </c>
      <c r="B243" s="13">
        <v>7.3</v>
      </c>
    </row>
    <row r="244" spans="1:2" x14ac:dyDescent="0.25">
      <c r="A244" s="6" t="s">
        <v>535</v>
      </c>
      <c r="B244" s="11">
        <v>5.0999999999999996</v>
      </c>
    </row>
    <row r="245" spans="1:2" x14ac:dyDescent="0.25">
      <c r="A245" s="9" t="s">
        <v>502</v>
      </c>
      <c r="B245" s="13">
        <v>6</v>
      </c>
    </row>
    <row r="246" spans="1:2" x14ac:dyDescent="0.25">
      <c r="A246" s="6" t="s">
        <v>541</v>
      </c>
      <c r="B246" s="11">
        <v>6.1</v>
      </c>
    </row>
    <row r="247" spans="1:2" x14ac:dyDescent="0.25">
      <c r="A247" s="9" t="s">
        <v>351</v>
      </c>
      <c r="B247" s="13">
        <v>5.9</v>
      </c>
    </row>
    <row r="248" spans="1:2" x14ac:dyDescent="0.25">
      <c r="A248" s="6" t="s">
        <v>466</v>
      </c>
      <c r="B248" s="11">
        <v>7.8</v>
      </c>
    </row>
    <row r="249" spans="1:2" x14ac:dyDescent="0.25">
      <c r="A249" s="9" t="s">
        <v>545</v>
      </c>
      <c r="B249" s="13">
        <v>5.8</v>
      </c>
    </row>
    <row r="250" spans="1:2" x14ac:dyDescent="0.25">
      <c r="A250" s="6" t="s">
        <v>547</v>
      </c>
      <c r="B250" s="11">
        <v>6.3</v>
      </c>
    </row>
    <row r="251" spans="1:2" x14ac:dyDescent="0.25">
      <c r="A251" s="9" t="s">
        <v>548</v>
      </c>
      <c r="B251" s="13">
        <v>4.3</v>
      </c>
    </row>
    <row r="252" spans="1:2" x14ac:dyDescent="0.25">
      <c r="A252" s="6" t="s">
        <v>329</v>
      </c>
      <c r="B252" s="11">
        <v>6.4</v>
      </c>
    </row>
    <row r="253" spans="1:2" x14ac:dyDescent="0.25">
      <c r="A253" s="9" t="s">
        <v>552</v>
      </c>
      <c r="B253" s="13">
        <v>6.1</v>
      </c>
    </row>
    <row r="254" spans="1:2" x14ac:dyDescent="0.25">
      <c r="A254" s="6" t="s">
        <v>554</v>
      </c>
      <c r="B254" s="11">
        <v>6.5</v>
      </c>
    </row>
    <row r="255" spans="1:2" x14ac:dyDescent="0.25">
      <c r="A255" s="9" t="s">
        <v>189</v>
      </c>
      <c r="B255" s="13">
        <v>7.1</v>
      </c>
    </row>
    <row r="256" spans="1:2" x14ac:dyDescent="0.25">
      <c r="A256" s="6" t="s">
        <v>558</v>
      </c>
      <c r="B256" s="11">
        <v>6.4</v>
      </c>
    </row>
    <row r="257" spans="1:2" x14ac:dyDescent="0.25">
      <c r="A257" s="9" t="s">
        <v>225</v>
      </c>
      <c r="B257" s="13">
        <v>6.5</v>
      </c>
    </row>
    <row r="258" spans="1:2" x14ac:dyDescent="0.25">
      <c r="A258" s="6" t="s">
        <v>476</v>
      </c>
      <c r="B258" s="11">
        <v>6.3</v>
      </c>
    </row>
    <row r="259" spans="1:2" x14ac:dyDescent="0.25">
      <c r="A259" s="9" t="s">
        <v>212</v>
      </c>
      <c r="B259" s="13">
        <v>7.5</v>
      </c>
    </row>
    <row r="260" spans="1:2" x14ac:dyDescent="0.25">
      <c r="A260" s="6" t="s">
        <v>209</v>
      </c>
      <c r="B260" s="11">
        <v>4.9000000000000004</v>
      </c>
    </row>
    <row r="261" spans="1:2" x14ac:dyDescent="0.25">
      <c r="A261" s="9" t="s">
        <v>566</v>
      </c>
      <c r="B261" s="13">
        <v>5.8</v>
      </c>
    </row>
    <row r="262" spans="1:2" x14ac:dyDescent="0.25">
      <c r="A262" s="6" t="s">
        <v>5540</v>
      </c>
      <c r="B262" s="11">
        <v>7.6</v>
      </c>
    </row>
    <row r="263" spans="1:2" x14ac:dyDescent="0.25">
      <c r="A263" s="9" t="s">
        <v>569</v>
      </c>
      <c r="B263" s="13">
        <v>6.2</v>
      </c>
    </row>
    <row r="264" spans="1:2" x14ac:dyDescent="0.25">
      <c r="A264" s="6" t="s">
        <v>571</v>
      </c>
      <c r="B264" s="11">
        <v>5.5</v>
      </c>
    </row>
    <row r="265" spans="1:2" x14ac:dyDescent="0.25">
      <c r="A265" s="9" t="s">
        <v>573</v>
      </c>
      <c r="B265" s="13">
        <v>5.4</v>
      </c>
    </row>
    <row r="266" spans="1:2" x14ac:dyDescent="0.25">
      <c r="A266" s="6" t="s">
        <v>476</v>
      </c>
      <c r="B266" s="11">
        <v>5.8</v>
      </c>
    </row>
    <row r="267" spans="1:2" x14ac:dyDescent="0.25">
      <c r="A267" s="9" t="s">
        <v>329</v>
      </c>
      <c r="B267" s="13">
        <v>7.1</v>
      </c>
    </row>
    <row r="268" spans="1:2" x14ac:dyDescent="0.25">
      <c r="A268" s="6" t="s">
        <v>571</v>
      </c>
      <c r="B268" s="11">
        <v>5.4</v>
      </c>
    </row>
    <row r="269" spans="1:2" x14ac:dyDescent="0.25">
      <c r="A269" s="9" t="s">
        <v>578</v>
      </c>
      <c r="B269" s="13">
        <v>3.7</v>
      </c>
    </row>
    <row r="270" spans="1:2" x14ac:dyDescent="0.25">
      <c r="A270" s="6" t="s">
        <v>332</v>
      </c>
      <c r="B270" s="11">
        <v>6.7</v>
      </c>
    </row>
    <row r="271" spans="1:2" x14ac:dyDescent="0.25">
      <c r="A271" s="9" t="s">
        <v>582</v>
      </c>
      <c r="B271" s="13">
        <v>7.2</v>
      </c>
    </row>
    <row r="272" spans="1:2" x14ac:dyDescent="0.25">
      <c r="A272" s="6" t="s">
        <v>84</v>
      </c>
      <c r="B272" s="11">
        <v>8.8000000000000007</v>
      </c>
    </row>
    <row r="273" spans="1:2" x14ac:dyDescent="0.25">
      <c r="A273" s="9" t="s">
        <v>586</v>
      </c>
      <c r="B273" s="13">
        <v>5.8</v>
      </c>
    </row>
    <row r="274" spans="1:2" x14ac:dyDescent="0.25">
      <c r="A274" s="6" t="s">
        <v>588</v>
      </c>
      <c r="B274" s="11">
        <v>6.8</v>
      </c>
    </row>
    <row r="275" spans="1:2" x14ac:dyDescent="0.25">
      <c r="A275" s="9" t="s">
        <v>589</v>
      </c>
      <c r="B275" s="13">
        <v>3.8</v>
      </c>
    </row>
    <row r="276" spans="1:2" x14ac:dyDescent="0.25">
      <c r="A276" s="6" t="s">
        <v>404</v>
      </c>
      <c r="B276" s="11">
        <v>7.1</v>
      </c>
    </row>
    <row r="277" spans="1:2" x14ac:dyDescent="0.25">
      <c r="A277" s="9" t="s">
        <v>91</v>
      </c>
      <c r="B277" s="13">
        <v>7.2</v>
      </c>
    </row>
    <row r="278" spans="1:2" x14ac:dyDescent="0.25">
      <c r="A278" s="6" t="s">
        <v>375</v>
      </c>
      <c r="B278" s="11">
        <v>5.9</v>
      </c>
    </row>
    <row r="279" spans="1:2" x14ac:dyDescent="0.25">
      <c r="A279" s="9" t="s">
        <v>594</v>
      </c>
      <c r="B279" s="13">
        <v>7.1</v>
      </c>
    </row>
    <row r="280" spans="1:2" x14ac:dyDescent="0.25">
      <c r="A280" s="6" t="s">
        <v>91</v>
      </c>
      <c r="B280" s="11">
        <v>8.1</v>
      </c>
    </row>
    <row r="281" spans="1:2" x14ac:dyDescent="0.25">
      <c r="A281" s="9" t="s">
        <v>598</v>
      </c>
      <c r="B281" s="13">
        <v>7.2</v>
      </c>
    </row>
    <row r="282" spans="1:2" x14ac:dyDescent="0.25">
      <c r="A282" s="6" t="s">
        <v>127</v>
      </c>
      <c r="B282" s="11">
        <v>6.9</v>
      </c>
    </row>
    <row r="283" spans="1:2" x14ac:dyDescent="0.25">
      <c r="A283" s="9" t="s">
        <v>600</v>
      </c>
      <c r="B283" s="13">
        <v>4.4000000000000004</v>
      </c>
    </row>
    <row r="284" spans="1:2" x14ac:dyDescent="0.25">
      <c r="A284" s="6" t="s">
        <v>603</v>
      </c>
      <c r="B284" s="11">
        <v>6.5</v>
      </c>
    </row>
    <row r="285" spans="1:2" x14ac:dyDescent="0.25">
      <c r="A285" s="9" t="s">
        <v>91</v>
      </c>
      <c r="B285" s="13">
        <v>8.5</v>
      </c>
    </row>
    <row r="286" spans="1:2" x14ac:dyDescent="0.25">
      <c r="A286" s="6" t="s">
        <v>172</v>
      </c>
      <c r="B286" s="11">
        <v>7.7</v>
      </c>
    </row>
    <row r="287" spans="1:2" x14ac:dyDescent="0.25">
      <c r="A287" s="9" t="s">
        <v>474</v>
      </c>
      <c r="B287" s="13">
        <v>7.4</v>
      </c>
    </row>
    <row r="288" spans="1:2" x14ac:dyDescent="0.25">
      <c r="A288" s="6" t="s">
        <v>140</v>
      </c>
      <c r="B288" s="11">
        <v>8</v>
      </c>
    </row>
    <row r="289" spans="1:2" x14ac:dyDescent="0.25">
      <c r="A289" s="9" t="s">
        <v>116</v>
      </c>
      <c r="B289" s="13">
        <v>5.7</v>
      </c>
    </row>
    <row r="290" spans="1:2" x14ac:dyDescent="0.25">
      <c r="A290" s="6" t="s">
        <v>21</v>
      </c>
      <c r="B290" s="11">
        <v>8.5</v>
      </c>
    </row>
    <row r="291" spans="1:2" x14ac:dyDescent="0.25">
      <c r="A291" s="9" t="s">
        <v>588</v>
      </c>
      <c r="B291" s="13">
        <v>7</v>
      </c>
    </row>
    <row r="292" spans="1:2" x14ac:dyDescent="0.25">
      <c r="A292" s="6" t="s">
        <v>91</v>
      </c>
      <c r="B292" s="11">
        <v>7.8</v>
      </c>
    </row>
    <row r="293" spans="1:2" x14ac:dyDescent="0.25">
      <c r="A293" s="9" t="s">
        <v>21</v>
      </c>
      <c r="B293" s="13">
        <v>7.2</v>
      </c>
    </row>
    <row r="294" spans="1:2" x14ac:dyDescent="0.25">
      <c r="A294" s="6" t="s">
        <v>619</v>
      </c>
      <c r="B294" s="11">
        <v>6.4</v>
      </c>
    </row>
    <row r="295" spans="1:2" x14ac:dyDescent="0.25">
      <c r="A295" s="9" t="s">
        <v>620</v>
      </c>
      <c r="B295" s="13">
        <v>5.5</v>
      </c>
    </row>
    <row r="296" spans="1:2" x14ac:dyDescent="0.25">
      <c r="A296" s="6" t="s">
        <v>624</v>
      </c>
      <c r="B296" s="11">
        <v>6.7</v>
      </c>
    </row>
    <row r="297" spans="1:2" x14ac:dyDescent="0.25">
      <c r="A297" s="9" t="s">
        <v>625</v>
      </c>
      <c r="B297" s="13">
        <v>6.1</v>
      </c>
    </row>
    <row r="298" spans="1:2" x14ac:dyDescent="0.25">
      <c r="A298" s="6" t="s">
        <v>627</v>
      </c>
      <c r="B298" s="11">
        <v>8.5</v>
      </c>
    </row>
    <row r="299" spans="1:2" x14ac:dyDescent="0.25">
      <c r="A299" s="9" t="s">
        <v>628</v>
      </c>
      <c r="B299" s="13">
        <v>6.9</v>
      </c>
    </row>
    <row r="300" spans="1:2" x14ac:dyDescent="0.25">
      <c r="A300" s="6" t="s">
        <v>631</v>
      </c>
      <c r="B300" s="11">
        <v>7.3</v>
      </c>
    </row>
    <row r="301" spans="1:2" x14ac:dyDescent="0.25">
      <c r="A301" s="9" t="s">
        <v>635</v>
      </c>
      <c r="B301" s="13">
        <v>6.7</v>
      </c>
    </row>
    <row r="302" spans="1:2" x14ac:dyDescent="0.25">
      <c r="A302" s="6" t="s">
        <v>291</v>
      </c>
      <c r="B302" s="11">
        <v>6.9</v>
      </c>
    </row>
    <row r="303" spans="1:2" x14ac:dyDescent="0.25">
      <c r="A303" s="9" t="s">
        <v>639</v>
      </c>
      <c r="B303" s="13">
        <v>5.0999999999999996</v>
      </c>
    </row>
    <row r="304" spans="1:2" x14ac:dyDescent="0.25">
      <c r="A304" s="6" t="s">
        <v>642</v>
      </c>
      <c r="B304" s="11">
        <v>6.8</v>
      </c>
    </row>
    <row r="305" spans="1:2" x14ac:dyDescent="0.25">
      <c r="A305" s="9" t="s">
        <v>372</v>
      </c>
      <c r="B305" s="13">
        <v>5.8</v>
      </c>
    </row>
    <row r="306" spans="1:2" x14ac:dyDescent="0.25">
      <c r="A306" s="6" t="s">
        <v>645</v>
      </c>
      <c r="B306" s="11">
        <v>6.7</v>
      </c>
    </row>
    <row r="307" spans="1:2" x14ac:dyDescent="0.25">
      <c r="A307" s="9" t="s">
        <v>647</v>
      </c>
      <c r="B307" s="13">
        <v>6</v>
      </c>
    </row>
    <row r="308" spans="1:2" x14ac:dyDescent="0.25">
      <c r="A308" s="6" t="s">
        <v>649</v>
      </c>
      <c r="B308" s="11">
        <v>5.7</v>
      </c>
    </row>
    <row r="309" spans="1:2" x14ac:dyDescent="0.25">
      <c r="A309" s="9" t="s">
        <v>398</v>
      </c>
      <c r="B309" s="13">
        <v>8</v>
      </c>
    </row>
    <row r="310" spans="1:2" x14ac:dyDescent="0.25">
      <c r="A310" s="6" t="s">
        <v>212</v>
      </c>
      <c r="B310" s="11">
        <v>8.1999999999999993</v>
      </c>
    </row>
    <row r="311" spans="1:2" x14ac:dyDescent="0.25">
      <c r="A311" s="9" t="s">
        <v>496</v>
      </c>
      <c r="B311" s="13">
        <v>5.4</v>
      </c>
    </row>
    <row r="312" spans="1:2" x14ac:dyDescent="0.25">
      <c r="A312" s="6" t="s">
        <v>488</v>
      </c>
      <c r="B312" s="11">
        <v>7.2</v>
      </c>
    </row>
    <row r="313" spans="1:2" x14ac:dyDescent="0.25">
      <c r="A313" s="9" t="s">
        <v>657</v>
      </c>
      <c r="B313" s="13">
        <v>7.5</v>
      </c>
    </row>
    <row r="314" spans="1:2" x14ac:dyDescent="0.25">
      <c r="A314" s="6" t="s">
        <v>62</v>
      </c>
      <c r="B314" s="11">
        <v>7</v>
      </c>
    </row>
    <row r="315" spans="1:2" x14ac:dyDescent="0.25">
      <c r="A315" s="9" t="s">
        <v>660</v>
      </c>
      <c r="B315" s="13">
        <v>3.3</v>
      </c>
    </row>
    <row r="316" spans="1:2" x14ac:dyDescent="0.25">
      <c r="A316" s="6" t="s">
        <v>118</v>
      </c>
      <c r="B316" s="11">
        <v>6</v>
      </c>
    </row>
    <row r="317" spans="1:2" x14ac:dyDescent="0.25">
      <c r="A317" s="9" t="s">
        <v>594</v>
      </c>
      <c r="B317" s="13">
        <v>7.1</v>
      </c>
    </row>
    <row r="318" spans="1:2" x14ac:dyDescent="0.25">
      <c r="A318" s="6" t="s">
        <v>665</v>
      </c>
      <c r="B318" s="11">
        <v>5.4</v>
      </c>
    </row>
    <row r="319" spans="1:2" x14ac:dyDescent="0.25">
      <c r="A319" s="9" t="s">
        <v>668</v>
      </c>
      <c r="B319" s="13">
        <v>6.1</v>
      </c>
    </row>
    <row r="320" spans="1:2" x14ac:dyDescent="0.25">
      <c r="A320" s="6" t="s">
        <v>669</v>
      </c>
      <c r="B320" s="11">
        <v>5.3</v>
      </c>
    </row>
    <row r="321" spans="1:2" x14ac:dyDescent="0.25">
      <c r="A321" s="9" t="s">
        <v>670</v>
      </c>
      <c r="B321" s="13">
        <v>2.2000000000000002</v>
      </c>
    </row>
    <row r="322" spans="1:2" x14ac:dyDescent="0.25">
      <c r="A322" s="6" t="s">
        <v>342</v>
      </c>
      <c r="B322" s="11">
        <v>7</v>
      </c>
    </row>
    <row r="323" spans="1:2" x14ac:dyDescent="0.25">
      <c r="A323" s="9" t="s">
        <v>674</v>
      </c>
      <c r="B323" s="13">
        <v>3.8</v>
      </c>
    </row>
    <row r="324" spans="1:2" x14ac:dyDescent="0.25">
      <c r="A324" s="6" t="s">
        <v>447</v>
      </c>
      <c r="B324" s="11">
        <v>6.9</v>
      </c>
    </row>
    <row r="325" spans="1:2" x14ac:dyDescent="0.25">
      <c r="A325" s="9" t="s">
        <v>678</v>
      </c>
      <c r="B325" s="13">
        <v>7.2</v>
      </c>
    </row>
    <row r="326" spans="1:2" x14ac:dyDescent="0.25">
      <c r="A326" s="6" t="s">
        <v>681</v>
      </c>
      <c r="B326" s="11">
        <v>7.3</v>
      </c>
    </row>
    <row r="327" spans="1:2" x14ac:dyDescent="0.25">
      <c r="A327" s="9" t="s">
        <v>232</v>
      </c>
      <c r="B327" s="13">
        <v>6.3</v>
      </c>
    </row>
    <row r="328" spans="1:2" x14ac:dyDescent="0.25">
      <c r="A328" s="6" t="s">
        <v>212</v>
      </c>
      <c r="B328" s="11">
        <v>7.5</v>
      </c>
    </row>
    <row r="329" spans="1:2" x14ac:dyDescent="0.25">
      <c r="A329" s="9" t="s">
        <v>685</v>
      </c>
      <c r="B329" s="13">
        <v>7.6</v>
      </c>
    </row>
    <row r="330" spans="1:2" x14ac:dyDescent="0.25">
      <c r="A330" s="6" t="s">
        <v>688</v>
      </c>
      <c r="B330" s="11">
        <v>6.8</v>
      </c>
    </row>
    <row r="331" spans="1:2" x14ac:dyDescent="0.25">
      <c r="A331" s="9" t="s">
        <v>691</v>
      </c>
      <c r="B331" s="13">
        <v>5.2</v>
      </c>
    </row>
    <row r="332" spans="1:2" x14ac:dyDescent="0.25">
      <c r="A332" s="6" t="s">
        <v>91</v>
      </c>
      <c r="B332" s="11">
        <v>7.7</v>
      </c>
    </row>
    <row r="333" spans="1:2" x14ac:dyDescent="0.25">
      <c r="A333" s="9" t="s">
        <v>693</v>
      </c>
      <c r="B333" s="13">
        <v>6.2</v>
      </c>
    </row>
    <row r="334" spans="1:2" x14ac:dyDescent="0.25">
      <c r="A334" s="6" t="s">
        <v>696</v>
      </c>
      <c r="B334" s="11">
        <v>7.7</v>
      </c>
    </row>
    <row r="335" spans="1:2" x14ac:dyDescent="0.25">
      <c r="A335" s="9" t="s">
        <v>698</v>
      </c>
      <c r="B335" s="13">
        <v>4.3</v>
      </c>
    </row>
    <row r="336" spans="1:2" x14ac:dyDescent="0.25">
      <c r="A336" s="6" t="s">
        <v>702</v>
      </c>
      <c r="B336" s="11">
        <v>6.9</v>
      </c>
    </row>
    <row r="337" spans="1:2" x14ac:dyDescent="0.25">
      <c r="A337" s="9" t="s">
        <v>678</v>
      </c>
      <c r="B337" s="13">
        <v>6.6</v>
      </c>
    </row>
    <row r="338" spans="1:2" x14ac:dyDescent="0.25">
      <c r="A338" s="6" t="s">
        <v>345</v>
      </c>
      <c r="B338" s="11">
        <v>7</v>
      </c>
    </row>
    <row r="339" spans="1:2" x14ac:dyDescent="0.25">
      <c r="A339" s="9" t="s">
        <v>84</v>
      </c>
      <c r="B339" s="13">
        <v>6.7</v>
      </c>
    </row>
    <row r="340" spans="1:2" x14ac:dyDescent="0.25">
      <c r="A340" s="6" t="s">
        <v>43</v>
      </c>
      <c r="B340" s="11">
        <v>8.1999999999999993</v>
      </c>
    </row>
    <row r="341" spans="1:2" x14ac:dyDescent="0.25">
      <c r="A341" s="9" t="s">
        <v>84</v>
      </c>
      <c r="B341" s="13">
        <v>8.9</v>
      </c>
    </row>
    <row r="342" spans="1:2" x14ac:dyDescent="0.25">
      <c r="A342" s="6" t="s">
        <v>84</v>
      </c>
      <c r="B342" s="11">
        <v>8.6999999999999993</v>
      </c>
    </row>
    <row r="343" spans="1:2" x14ac:dyDescent="0.25">
      <c r="A343" s="9" t="s">
        <v>709</v>
      </c>
      <c r="B343" s="13">
        <v>5.5</v>
      </c>
    </row>
    <row r="344" spans="1:2" x14ac:dyDescent="0.25">
      <c r="A344" s="6" t="s">
        <v>635</v>
      </c>
      <c r="B344" s="11">
        <v>5.7</v>
      </c>
    </row>
    <row r="345" spans="1:2" x14ac:dyDescent="0.25">
      <c r="A345" s="9" t="s">
        <v>711</v>
      </c>
      <c r="B345" s="13">
        <v>6.3</v>
      </c>
    </row>
    <row r="346" spans="1:2" x14ac:dyDescent="0.25">
      <c r="A346" s="6" t="s">
        <v>357</v>
      </c>
      <c r="B346" s="11">
        <v>5.9</v>
      </c>
    </row>
    <row r="347" spans="1:2" x14ac:dyDescent="0.25">
      <c r="A347" s="9" t="s">
        <v>715</v>
      </c>
      <c r="B347" s="13">
        <v>7.6</v>
      </c>
    </row>
    <row r="348" spans="1:2" x14ac:dyDescent="0.25">
      <c r="A348" s="6" t="s">
        <v>717</v>
      </c>
      <c r="B348" s="11">
        <v>6.6</v>
      </c>
    </row>
    <row r="349" spans="1:2" x14ac:dyDescent="0.25">
      <c r="A349" s="9" t="s">
        <v>720</v>
      </c>
      <c r="B349" s="13">
        <v>5.3</v>
      </c>
    </row>
    <row r="350" spans="1:2" x14ac:dyDescent="0.25">
      <c r="A350" s="6" t="s">
        <v>723</v>
      </c>
      <c r="B350" s="11">
        <v>6</v>
      </c>
    </row>
    <row r="351" spans="1:2" x14ac:dyDescent="0.25">
      <c r="A351" s="9" t="s">
        <v>257</v>
      </c>
      <c r="B351" s="13">
        <v>8</v>
      </c>
    </row>
    <row r="352" spans="1:2" x14ac:dyDescent="0.25">
      <c r="A352" s="6" t="s">
        <v>726</v>
      </c>
      <c r="B352" s="11">
        <v>5.6</v>
      </c>
    </row>
    <row r="353" spans="1:2" x14ac:dyDescent="0.25">
      <c r="A353" s="9" t="s">
        <v>474</v>
      </c>
      <c r="B353" s="13">
        <v>5.9</v>
      </c>
    </row>
    <row r="354" spans="1:2" x14ac:dyDescent="0.25">
      <c r="A354" s="6" t="s">
        <v>81</v>
      </c>
      <c r="B354" s="11">
        <v>7.3</v>
      </c>
    </row>
    <row r="355" spans="1:2" x14ac:dyDescent="0.25">
      <c r="A355" s="9" t="s">
        <v>137</v>
      </c>
      <c r="B355" s="13">
        <v>7.9</v>
      </c>
    </row>
    <row r="356" spans="1:2" x14ac:dyDescent="0.25">
      <c r="A356" s="6" t="s">
        <v>619</v>
      </c>
      <c r="B356" s="11">
        <v>6.8</v>
      </c>
    </row>
    <row r="357" spans="1:2" x14ac:dyDescent="0.25">
      <c r="A357" s="9" t="s">
        <v>118</v>
      </c>
      <c r="B357" s="13">
        <v>6.6</v>
      </c>
    </row>
    <row r="358" spans="1:2" x14ac:dyDescent="0.25">
      <c r="A358" s="6" t="s">
        <v>193</v>
      </c>
      <c r="B358" s="11">
        <v>6.6</v>
      </c>
    </row>
    <row r="359" spans="1:2" x14ac:dyDescent="0.25">
      <c r="A359" s="9" t="s">
        <v>733</v>
      </c>
      <c r="B359" s="13">
        <v>7</v>
      </c>
    </row>
    <row r="360" spans="1:2" x14ac:dyDescent="0.25">
      <c r="A360" s="6" t="s">
        <v>481</v>
      </c>
      <c r="B360" s="11">
        <v>7</v>
      </c>
    </row>
    <row r="361" spans="1:2" x14ac:dyDescent="0.25">
      <c r="A361" s="9" t="s">
        <v>737</v>
      </c>
      <c r="B361" s="13">
        <v>7.3</v>
      </c>
    </row>
    <row r="362" spans="1:2" x14ac:dyDescent="0.25">
      <c r="A362" s="6" t="s">
        <v>147</v>
      </c>
      <c r="B362" s="11">
        <v>5.5</v>
      </c>
    </row>
    <row r="363" spans="1:2" x14ac:dyDescent="0.25">
      <c r="A363" s="9" t="s">
        <v>212</v>
      </c>
      <c r="B363" s="13">
        <v>8.5</v>
      </c>
    </row>
    <row r="364" spans="1:2" x14ac:dyDescent="0.25">
      <c r="A364" s="6" t="s">
        <v>740</v>
      </c>
      <c r="B364" s="11">
        <v>7.5</v>
      </c>
    </row>
    <row r="365" spans="1:2" x14ac:dyDescent="0.25">
      <c r="A365" s="9" t="s">
        <v>737</v>
      </c>
      <c r="B365" s="13">
        <v>7</v>
      </c>
    </row>
    <row r="366" spans="1:2" x14ac:dyDescent="0.25">
      <c r="A366" s="6" t="s">
        <v>284</v>
      </c>
      <c r="B366" s="11">
        <v>7.8</v>
      </c>
    </row>
    <row r="367" spans="1:2" x14ac:dyDescent="0.25">
      <c r="A367" s="9" t="s">
        <v>491</v>
      </c>
      <c r="B367" s="13">
        <v>7.6</v>
      </c>
    </row>
    <row r="368" spans="1:2" x14ac:dyDescent="0.25">
      <c r="A368" s="6" t="s">
        <v>485</v>
      </c>
      <c r="B368" s="11">
        <v>7.6</v>
      </c>
    </row>
    <row r="369" spans="1:2" x14ac:dyDescent="0.25">
      <c r="A369" s="9" t="s">
        <v>748</v>
      </c>
      <c r="B369" s="13">
        <v>6.1</v>
      </c>
    </row>
    <row r="370" spans="1:2" x14ac:dyDescent="0.25">
      <c r="A370" s="6" t="s">
        <v>628</v>
      </c>
      <c r="B370" s="11">
        <v>6.8</v>
      </c>
    </row>
    <row r="371" spans="1:2" x14ac:dyDescent="0.25">
      <c r="A371" s="9" t="s">
        <v>751</v>
      </c>
      <c r="B371" s="13">
        <v>5</v>
      </c>
    </row>
    <row r="372" spans="1:2" x14ac:dyDescent="0.25">
      <c r="A372" s="6" t="s">
        <v>64</v>
      </c>
      <c r="B372" s="11">
        <v>7.1</v>
      </c>
    </row>
    <row r="373" spans="1:2" x14ac:dyDescent="0.25">
      <c r="A373" s="9" t="s">
        <v>754</v>
      </c>
      <c r="B373" s="13">
        <v>5.5</v>
      </c>
    </row>
    <row r="374" spans="1:2" x14ac:dyDescent="0.25">
      <c r="A374" s="6" t="s">
        <v>474</v>
      </c>
      <c r="B374" s="11">
        <v>5.6</v>
      </c>
    </row>
    <row r="375" spans="1:2" x14ac:dyDescent="0.25">
      <c r="A375" s="9" t="s">
        <v>172</v>
      </c>
      <c r="B375" s="13">
        <v>7.1</v>
      </c>
    </row>
    <row r="376" spans="1:2" x14ac:dyDescent="0.25">
      <c r="A376" s="6" t="s">
        <v>375</v>
      </c>
      <c r="B376" s="11">
        <v>4.9000000000000004</v>
      </c>
    </row>
    <row r="377" spans="1:2" x14ac:dyDescent="0.25">
      <c r="A377" s="9" t="s">
        <v>193</v>
      </c>
      <c r="B377" s="13">
        <v>7.4</v>
      </c>
    </row>
    <row r="378" spans="1:2" x14ac:dyDescent="0.25">
      <c r="A378" s="6" t="s">
        <v>488</v>
      </c>
      <c r="B378" s="11">
        <v>5.7</v>
      </c>
    </row>
    <row r="379" spans="1:2" x14ac:dyDescent="0.25">
      <c r="A379" s="9" t="s">
        <v>767</v>
      </c>
      <c r="B379" s="13">
        <v>6.4</v>
      </c>
    </row>
    <row r="380" spans="1:2" x14ac:dyDescent="0.25">
      <c r="A380" s="6" t="s">
        <v>771</v>
      </c>
      <c r="B380" s="11">
        <v>5.9</v>
      </c>
    </row>
    <row r="381" spans="1:2" x14ac:dyDescent="0.25">
      <c r="A381" s="9" t="s">
        <v>578</v>
      </c>
      <c r="B381" s="13">
        <v>5.5</v>
      </c>
    </row>
    <row r="382" spans="1:2" x14ac:dyDescent="0.25">
      <c r="A382" s="6" t="s">
        <v>419</v>
      </c>
      <c r="B382" s="11">
        <v>6.9</v>
      </c>
    </row>
    <row r="383" spans="1:2" x14ac:dyDescent="0.25">
      <c r="A383" s="9" t="s">
        <v>459</v>
      </c>
      <c r="B383" s="13">
        <v>6.2</v>
      </c>
    </row>
    <row r="384" spans="1:2" x14ac:dyDescent="0.25">
      <c r="A384" s="6" t="s">
        <v>619</v>
      </c>
      <c r="B384" s="11">
        <v>7</v>
      </c>
    </row>
    <row r="385" spans="1:2" x14ac:dyDescent="0.25">
      <c r="A385" s="9" t="s">
        <v>778</v>
      </c>
      <c r="B385" s="13">
        <v>5.6</v>
      </c>
    </row>
    <row r="386" spans="1:2" x14ac:dyDescent="0.25">
      <c r="A386" s="6" t="s">
        <v>481</v>
      </c>
      <c r="B386" s="11">
        <v>7</v>
      </c>
    </row>
    <row r="387" spans="1:2" x14ac:dyDescent="0.25">
      <c r="A387" s="9" t="s">
        <v>474</v>
      </c>
      <c r="B387" s="13">
        <v>6.8</v>
      </c>
    </row>
    <row r="388" spans="1:2" x14ac:dyDescent="0.25">
      <c r="A388" s="6" t="s">
        <v>780</v>
      </c>
      <c r="B388" s="11">
        <v>5.4</v>
      </c>
    </row>
    <row r="389" spans="1:2" x14ac:dyDescent="0.25">
      <c r="A389" s="9" t="s">
        <v>783</v>
      </c>
      <c r="B389" s="13">
        <v>6.1</v>
      </c>
    </row>
    <row r="390" spans="1:2" x14ac:dyDescent="0.25">
      <c r="A390" s="6" t="s">
        <v>785</v>
      </c>
      <c r="B390" s="11">
        <v>6.7</v>
      </c>
    </row>
    <row r="391" spans="1:2" x14ac:dyDescent="0.25">
      <c r="A391" s="9" t="s">
        <v>548</v>
      </c>
      <c r="B391" s="13">
        <v>4.3</v>
      </c>
    </row>
    <row r="392" spans="1:2" x14ac:dyDescent="0.25">
      <c r="A392" s="6" t="s">
        <v>787</v>
      </c>
      <c r="B392" s="11">
        <v>6.9</v>
      </c>
    </row>
    <row r="393" spans="1:2" x14ac:dyDescent="0.25">
      <c r="A393" s="9" t="s">
        <v>342</v>
      </c>
      <c r="B393" s="13">
        <v>8</v>
      </c>
    </row>
    <row r="394" spans="1:2" x14ac:dyDescent="0.25">
      <c r="A394" s="6" t="s">
        <v>792</v>
      </c>
      <c r="B394" s="11">
        <v>4.4000000000000004</v>
      </c>
    </row>
    <row r="395" spans="1:2" x14ac:dyDescent="0.25">
      <c r="A395" s="9" t="s">
        <v>795</v>
      </c>
      <c r="B395" s="13">
        <v>7.3</v>
      </c>
    </row>
    <row r="396" spans="1:2" x14ac:dyDescent="0.25">
      <c r="A396" s="6" t="s">
        <v>578</v>
      </c>
      <c r="B396" s="11">
        <v>6.3</v>
      </c>
    </row>
    <row r="397" spans="1:2" x14ac:dyDescent="0.25">
      <c r="A397" s="9" t="s">
        <v>216</v>
      </c>
      <c r="B397" s="13">
        <v>6.7</v>
      </c>
    </row>
    <row r="398" spans="1:2" x14ac:dyDescent="0.25">
      <c r="A398" s="6" t="s">
        <v>193</v>
      </c>
      <c r="B398" s="11">
        <v>7.7</v>
      </c>
    </row>
    <row r="399" spans="1:2" x14ac:dyDescent="0.25">
      <c r="A399" s="9" t="s">
        <v>340</v>
      </c>
      <c r="B399" s="13">
        <v>6.5</v>
      </c>
    </row>
    <row r="400" spans="1:2" x14ac:dyDescent="0.25">
      <c r="A400" s="6" t="s">
        <v>447</v>
      </c>
      <c r="B400" s="11">
        <v>7.8</v>
      </c>
    </row>
    <row r="401" spans="1:2" x14ac:dyDescent="0.25">
      <c r="A401" s="9" t="s">
        <v>293</v>
      </c>
      <c r="B401" s="13">
        <v>6.4</v>
      </c>
    </row>
    <row r="402" spans="1:2" x14ac:dyDescent="0.25">
      <c r="A402" s="6" t="s">
        <v>558</v>
      </c>
      <c r="B402" s="11">
        <v>7.8</v>
      </c>
    </row>
    <row r="403" spans="1:2" x14ac:dyDescent="0.25">
      <c r="A403" s="9" t="s">
        <v>805</v>
      </c>
      <c r="B403" s="13">
        <v>5.8</v>
      </c>
    </row>
    <row r="404" spans="1:2" x14ac:dyDescent="0.25">
      <c r="A404" s="6" t="s">
        <v>806</v>
      </c>
      <c r="B404" s="11">
        <v>7.1</v>
      </c>
    </row>
    <row r="405" spans="1:2" x14ac:dyDescent="0.25">
      <c r="A405" s="9" t="s">
        <v>807</v>
      </c>
      <c r="B405" s="13">
        <v>7.1</v>
      </c>
    </row>
    <row r="406" spans="1:2" x14ac:dyDescent="0.25">
      <c r="A406" s="6" t="s">
        <v>5540</v>
      </c>
      <c r="B406" s="11">
        <v>8.6</v>
      </c>
    </row>
    <row r="407" spans="1:2" x14ac:dyDescent="0.25">
      <c r="A407" s="9" t="s">
        <v>811</v>
      </c>
      <c r="B407" s="13">
        <v>6.8</v>
      </c>
    </row>
    <row r="408" spans="1:2" x14ac:dyDescent="0.25">
      <c r="A408" s="6" t="s">
        <v>807</v>
      </c>
      <c r="B408" s="11">
        <v>4.8</v>
      </c>
    </row>
    <row r="409" spans="1:2" x14ac:dyDescent="0.25">
      <c r="A409" s="9" t="s">
        <v>118</v>
      </c>
      <c r="B409" s="13">
        <v>6.2</v>
      </c>
    </row>
    <row r="410" spans="1:2" x14ac:dyDescent="0.25">
      <c r="A410" s="6" t="s">
        <v>814</v>
      </c>
      <c r="B410" s="11">
        <v>6.9</v>
      </c>
    </row>
    <row r="411" spans="1:2" x14ac:dyDescent="0.25">
      <c r="A411" s="9" t="s">
        <v>619</v>
      </c>
      <c r="B411" s="13">
        <v>7.3</v>
      </c>
    </row>
    <row r="412" spans="1:2" x14ac:dyDescent="0.25">
      <c r="A412" s="6" t="s">
        <v>814</v>
      </c>
      <c r="B412" s="11">
        <v>6.6</v>
      </c>
    </row>
    <row r="413" spans="1:2" x14ac:dyDescent="0.25">
      <c r="A413" s="9" t="s">
        <v>558</v>
      </c>
      <c r="B413" s="13">
        <v>6.9</v>
      </c>
    </row>
    <row r="414" spans="1:2" x14ac:dyDescent="0.25">
      <c r="A414" s="6" t="s">
        <v>819</v>
      </c>
      <c r="B414" s="11">
        <v>6.2</v>
      </c>
    </row>
    <row r="415" spans="1:2" x14ac:dyDescent="0.25">
      <c r="A415" s="9" t="s">
        <v>822</v>
      </c>
      <c r="B415" s="13">
        <v>6.7</v>
      </c>
    </row>
    <row r="416" spans="1:2" x14ac:dyDescent="0.25">
      <c r="A416" s="6" t="s">
        <v>823</v>
      </c>
      <c r="B416" s="11">
        <v>7.6</v>
      </c>
    </row>
    <row r="417" spans="1:2" x14ac:dyDescent="0.25">
      <c r="A417" s="9" t="s">
        <v>104</v>
      </c>
      <c r="B417" s="13">
        <v>6.7</v>
      </c>
    </row>
    <row r="418" spans="1:2" x14ac:dyDescent="0.25">
      <c r="A418" s="6" t="s">
        <v>491</v>
      </c>
      <c r="B418" s="11">
        <v>6.2</v>
      </c>
    </row>
    <row r="419" spans="1:2" x14ac:dyDescent="0.25">
      <c r="A419" s="9" t="s">
        <v>78</v>
      </c>
      <c r="B419" s="13">
        <v>7.3</v>
      </c>
    </row>
    <row r="420" spans="1:2" x14ac:dyDescent="0.25">
      <c r="A420" s="6" t="s">
        <v>182</v>
      </c>
      <c r="B420" s="11">
        <v>6</v>
      </c>
    </row>
    <row r="421" spans="1:2" x14ac:dyDescent="0.25">
      <c r="A421" s="9" t="s">
        <v>830</v>
      </c>
      <c r="B421" s="13">
        <v>7.1</v>
      </c>
    </row>
    <row r="422" spans="1:2" x14ac:dyDescent="0.25">
      <c r="A422" s="6" t="s">
        <v>833</v>
      </c>
      <c r="B422" s="11">
        <v>7.1</v>
      </c>
    </row>
    <row r="423" spans="1:2" x14ac:dyDescent="0.25">
      <c r="A423" s="9" t="s">
        <v>834</v>
      </c>
      <c r="B423" s="13">
        <v>5.5</v>
      </c>
    </row>
    <row r="424" spans="1:2" x14ac:dyDescent="0.25">
      <c r="A424" s="6" t="s">
        <v>836</v>
      </c>
      <c r="B424" s="11">
        <v>7.8</v>
      </c>
    </row>
    <row r="425" spans="1:2" x14ac:dyDescent="0.25">
      <c r="A425" s="9" t="s">
        <v>838</v>
      </c>
      <c r="B425" s="13">
        <v>5.6</v>
      </c>
    </row>
    <row r="426" spans="1:2" x14ac:dyDescent="0.25">
      <c r="A426" s="6" t="s">
        <v>839</v>
      </c>
      <c r="B426" s="11">
        <v>7.5</v>
      </c>
    </row>
    <row r="427" spans="1:2" x14ac:dyDescent="0.25">
      <c r="A427" s="9" t="s">
        <v>842</v>
      </c>
      <c r="B427" s="13">
        <v>5.4</v>
      </c>
    </row>
    <row r="428" spans="1:2" x14ac:dyDescent="0.25">
      <c r="A428" s="6" t="s">
        <v>844</v>
      </c>
      <c r="B428" s="11">
        <v>4.3</v>
      </c>
    </row>
    <row r="429" spans="1:2" x14ac:dyDescent="0.25">
      <c r="A429" s="9" t="s">
        <v>571</v>
      </c>
      <c r="B429" s="13">
        <v>4.9000000000000004</v>
      </c>
    </row>
    <row r="430" spans="1:2" x14ac:dyDescent="0.25">
      <c r="A430" s="6" t="s">
        <v>850</v>
      </c>
      <c r="B430" s="11">
        <v>7.1</v>
      </c>
    </row>
    <row r="431" spans="1:2" x14ac:dyDescent="0.25">
      <c r="A431" s="9" t="s">
        <v>586</v>
      </c>
      <c r="B431" s="13">
        <v>6.4</v>
      </c>
    </row>
    <row r="432" spans="1:2" x14ac:dyDescent="0.25">
      <c r="A432" s="6" t="s">
        <v>854</v>
      </c>
      <c r="B432" s="11">
        <v>6.9</v>
      </c>
    </row>
    <row r="433" spans="1:2" x14ac:dyDescent="0.25">
      <c r="A433" s="9" t="s">
        <v>552</v>
      </c>
      <c r="B433" s="13">
        <v>4.3</v>
      </c>
    </row>
    <row r="434" spans="1:2" x14ac:dyDescent="0.25">
      <c r="A434" s="6" t="s">
        <v>225</v>
      </c>
      <c r="B434" s="11">
        <v>6.1</v>
      </c>
    </row>
    <row r="435" spans="1:2" x14ac:dyDescent="0.25">
      <c r="A435" s="9" t="s">
        <v>168</v>
      </c>
      <c r="B435" s="13">
        <v>7</v>
      </c>
    </row>
    <row r="436" spans="1:2" x14ac:dyDescent="0.25">
      <c r="A436" s="6" t="s">
        <v>284</v>
      </c>
      <c r="B436" s="11">
        <v>7.7</v>
      </c>
    </row>
    <row r="437" spans="1:2" x14ac:dyDescent="0.25">
      <c r="A437" s="9" t="s">
        <v>554</v>
      </c>
      <c r="B437" s="13">
        <v>5.9</v>
      </c>
    </row>
    <row r="438" spans="1:2" x14ac:dyDescent="0.25">
      <c r="A438" s="6" t="s">
        <v>223</v>
      </c>
      <c r="B438" s="11">
        <v>6.7</v>
      </c>
    </row>
    <row r="439" spans="1:2" x14ac:dyDescent="0.25">
      <c r="A439" s="9" t="s">
        <v>636</v>
      </c>
      <c r="B439" s="13">
        <v>6.5</v>
      </c>
    </row>
    <row r="440" spans="1:2" x14ac:dyDescent="0.25">
      <c r="A440" s="6" t="s">
        <v>778</v>
      </c>
      <c r="B440" s="11">
        <v>7.1</v>
      </c>
    </row>
    <row r="441" spans="1:2" x14ac:dyDescent="0.25">
      <c r="A441" s="9" t="s">
        <v>795</v>
      </c>
      <c r="B441" s="13">
        <v>7.3</v>
      </c>
    </row>
    <row r="442" spans="1:2" x14ac:dyDescent="0.25">
      <c r="A442" s="6" t="s">
        <v>863</v>
      </c>
      <c r="B442" s="11">
        <v>6.5</v>
      </c>
    </row>
    <row r="443" spans="1:2" x14ac:dyDescent="0.25">
      <c r="A443" s="9" t="s">
        <v>116</v>
      </c>
      <c r="B443" s="13">
        <v>7</v>
      </c>
    </row>
    <row r="444" spans="1:2" x14ac:dyDescent="0.25">
      <c r="A444" s="6" t="s">
        <v>451</v>
      </c>
      <c r="B444" s="11">
        <v>6.8</v>
      </c>
    </row>
    <row r="445" spans="1:2" x14ac:dyDescent="0.25">
      <c r="A445" s="9" t="s">
        <v>270</v>
      </c>
      <c r="B445" s="13">
        <v>7.2</v>
      </c>
    </row>
    <row r="446" spans="1:2" x14ac:dyDescent="0.25">
      <c r="A446" s="6" t="s">
        <v>866</v>
      </c>
      <c r="B446" s="11">
        <v>6.4</v>
      </c>
    </row>
    <row r="447" spans="1:2" x14ac:dyDescent="0.25">
      <c r="A447" s="9" t="s">
        <v>867</v>
      </c>
      <c r="B447" s="13">
        <v>6.1</v>
      </c>
    </row>
    <row r="448" spans="1:2" x14ac:dyDescent="0.25">
      <c r="A448" s="6" t="s">
        <v>395</v>
      </c>
      <c r="B448" s="11">
        <v>6.7</v>
      </c>
    </row>
    <row r="449" spans="1:2" x14ac:dyDescent="0.25">
      <c r="A449" s="9" t="s">
        <v>844</v>
      </c>
      <c r="B449" s="13">
        <v>6.4</v>
      </c>
    </row>
    <row r="450" spans="1:2" x14ac:dyDescent="0.25">
      <c r="A450" s="6" t="s">
        <v>254</v>
      </c>
      <c r="B450" s="11">
        <v>4.4000000000000004</v>
      </c>
    </row>
    <row r="451" spans="1:2" x14ac:dyDescent="0.25">
      <c r="A451" s="9" t="s">
        <v>754</v>
      </c>
      <c r="B451" s="13">
        <v>5.4</v>
      </c>
    </row>
    <row r="452" spans="1:2" x14ac:dyDescent="0.25">
      <c r="A452" s="6" t="s">
        <v>844</v>
      </c>
      <c r="B452" s="11">
        <v>6.5</v>
      </c>
    </row>
    <row r="453" spans="1:2" x14ac:dyDescent="0.25">
      <c r="A453" s="9" t="s">
        <v>814</v>
      </c>
      <c r="B453" s="13">
        <v>6.7</v>
      </c>
    </row>
    <row r="454" spans="1:2" x14ac:dyDescent="0.25">
      <c r="A454" s="6" t="s">
        <v>212</v>
      </c>
      <c r="B454" s="11">
        <v>8.1</v>
      </c>
    </row>
    <row r="455" spans="1:2" x14ac:dyDescent="0.25">
      <c r="A455" s="9" t="s">
        <v>871</v>
      </c>
      <c r="B455" s="13">
        <v>5.6</v>
      </c>
    </row>
    <row r="456" spans="1:2" x14ac:dyDescent="0.25">
      <c r="A456" s="6" t="s">
        <v>645</v>
      </c>
      <c r="B456" s="11">
        <v>6.3</v>
      </c>
    </row>
    <row r="457" spans="1:2" x14ac:dyDescent="0.25">
      <c r="A457" s="9" t="s">
        <v>502</v>
      </c>
      <c r="B457" s="13">
        <v>7.3</v>
      </c>
    </row>
    <row r="458" spans="1:2" x14ac:dyDescent="0.25">
      <c r="A458" s="6" t="s">
        <v>874</v>
      </c>
      <c r="B458" s="11">
        <v>6.1</v>
      </c>
    </row>
    <row r="459" spans="1:2" x14ac:dyDescent="0.25">
      <c r="A459" s="9" t="s">
        <v>31</v>
      </c>
      <c r="B459" s="13">
        <v>7.7</v>
      </c>
    </row>
    <row r="460" spans="1:2" x14ac:dyDescent="0.25">
      <c r="A460" s="6" t="s">
        <v>754</v>
      </c>
      <c r="B460" s="11">
        <v>6.4</v>
      </c>
    </row>
    <row r="461" spans="1:2" x14ac:dyDescent="0.25">
      <c r="A461" s="9" t="s">
        <v>5540</v>
      </c>
      <c r="B461" s="13">
        <v>8.8000000000000007</v>
      </c>
    </row>
    <row r="462" spans="1:2" x14ac:dyDescent="0.25">
      <c r="A462" s="6" t="s">
        <v>635</v>
      </c>
      <c r="B462" s="11">
        <v>6.8</v>
      </c>
    </row>
    <row r="463" spans="1:2" x14ac:dyDescent="0.25">
      <c r="A463" s="9" t="s">
        <v>884</v>
      </c>
      <c r="B463" s="13">
        <v>6.6</v>
      </c>
    </row>
    <row r="464" spans="1:2" x14ac:dyDescent="0.25">
      <c r="A464" s="6" t="s">
        <v>887</v>
      </c>
      <c r="B464" s="11">
        <v>7.2</v>
      </c>
    </row>
    <row r="465" spans="1:2" x14ac:dyDescent="0.25">
      <c r="A465" s="9" t="s">
        <v>888</v>
      </c>
      <c r="B465" s="13">
        <v>6.9</v>
      </c>
    </row>
    <row r="466" spans="1:2" x14ac:dyDescent="0.25">
      <c r="A466" s="6" t="s">
        <v>889</v>
      </c>
      <c r="B466" s="11">
        <v>5.2</v>
      </c>
    </row>
    <row r="467" spans="1:2" x14ac:dyDescent="0.25">
      <c r="A467" s="9" t="s">
        <v>578</v>
      </c>
      <c r="B467" s="13">
        <v>4.9000000000000004</v>
      </c>
    </row>
    <row r="468" spans="1:2" x14ac:dyDescent="0.25">
      <c r="A468" s="6" t="s">
        <v>893</v>
      </c>
      <c r="B468" s="11">
        <v>6.3</v>
      </c>
    </row>
    <row r="469" spans="1:2" x14ac:dyDescent="0.25">
      <c r="A469" s="9" t="s">
        <v>329</v>
      </c>
      <c r="B469" s="13">
        <v>5.6</v>
      </c>
    </row>
    <row r="470" spans="1:2" x14ac:dyDescent="0.25">
      <c r="A470" s="6" t="s">
        <v>897</v>
      </c>
      <c r="B470" s="11">
        <v>5.5</v>
      </c>
    </row>
    <row r="471" spans="1:2" x14ac:dyDescent="0.25">
      <c r="A471" s="9" t="s">
        <v>413</v>
      </c>
      <c r="B471" s="13">
        <v>6.7</v>
      </c>
    </row>
    <row r="472" spans="1:2" x14ac:dyDescent="0.25">
      <c r="A472" s="6" t="s">
        <v>220</v>
      </c>
      <c r="B472" s="11">
        <v>7.6</v>
      </c>
    </row>
    <row r="473" spans="1:2" x14ac:dyDescent="0.25">
      <c r="A473" s="9" t="s">
        <v>900</v>
      </c>
      <c r="B473" s="13">
        <v>5.7</v>
      </c>
    </row>
    <row r="474" spans="1:2" x14ac:dyDescent="0.25">
      <c r="A474" s="6" t="s">
        <v>901</v>
      </c>
      <c r="B474" s="11">
        <v>4.5999999999999996</v>
      </c>
    </row>
    <row r="475" spans="1:2" x14ac:dyDescent="0.25">
      <c r="A475" s="9" t="s">
        <v>903</v>
      </c>
      <c r="B475" s="13">
        <v>7</v>
      </c>
    </row>
    <row r="476" spans="1:2" x14ac:dyDescent="0.25">
      <c r="A476" s="6" t="s">
        <v>586</v>
      </c>
      <c r="B476" s="11">
        <v>5.2</v>
      </c>
    </row>
    <row r="477" spans="1:2" x14ac:dyDescent="0.25">
      <c r="A477" s="9" t="s">
        <v>907</v>
      </c>
      <c r="B477" s="13">
        <v>5.0999999999999996</v>
      </c>
    </row>
    <row r="478" spans="1:2" x14ac:dyDescent="0.25">
      <c r="A478" s="6" t="s">
        <v>909</v>
      </c>
      <c r="B478" s="11">
        <v>6.6</v>
      </c>
    </row>
    <row r="479" spans="1:2" x14ac:dyDescent="0.25">
      <c r="A479" s="9" t="s">
        <v>911</v>
      </c>
      <c r="B479" s="13">
        <v>7</v>
      </c>
    </row>
    <row r="480" spans="1:2" x14ac:dyDescent="0.25">
      <c r="A480" s="6" t="s">
        <v>806</v>
      </c>
      <c r="B480" s="11">
        <v>6.7</v>
      </c>
    </row>
    <row r="481" spans="1:2" x14ac:dyDescent="0.25">
      <c r="A481" s="9" t="s">
        <v>5540</v>
      </c>
      <c r="B481" s="13">
        <v>7.6</v>
      </c>
    </row>
    <row r="482" spans="1:2" x14ac:dyDescent="0.25">
      <c r="A482" s="6" t="s">
        <v>914</v>
      </c>
      <c r="B482" s="11">
        <v>7.3</v>
      </c>
    </row>
    <row r="483" spans="1:2" x14ac:dyDescent="0.25">
      <c r="A483" s="9" t="s">
        <v>368</v>
      </c>
      <c r="B483" s="13">
        <v>5.9</v>
      </c>
    </row>
    <row r="484" spans="1:2" x14ac:dyDescent="0.25">
      <c r="A484" s="6" t="s">
        <v>674</v>
      </c>
      <c r="B484" s="11">
        <v>5.6</v>
      </c>
    </row>
    <row r="485" spans="1:2" x14ac:dyDescent="0.25">
      <c r="A485" s="9" t="s">
        <v>603</v>
      </c>
      <c r="B485" s="13">
        <v>6.5</v>
      </c>
    </row>
    <row r="486" spans="1:2" x14ac:dyDescent="0.25">
      <c r="A486" s="6" t="s">
        <v>140</v>
      </c>
      <c r="B486" s="11">
        <v>5.9</v>
      </c>
    </row>
    <row r="487" spans="1:2" x14ac:dyDescent="0.25">
      <c r="A487" s="9" t="s">
        <v>920</v>
      </c>
      <c r="B487" s="13">
        <v>7</v>
      </c>
    </row>
    <row r="488" spans="1:2" x14ac:dyDescent="0.25">
      <c r="A488" s="6" t="s">
        <v>922</v>
      </c>
      <c r="B488" s="11">
        <v>5.3</v>
      </c>
    </row>
    <row r="489" spans="1:2" x14ac:dyDescent="0.25">
      <c r="A489" s="9" t="s">
        <v>924</v>
      </c>
      <c r="B489" s="13">
        <v>5.9</v>
      </c>
    </row>
    <row r="490" spans="1:2" x14ac:dyDescent="0.25">
      <c r="A490" s="6" t="s">
        <v>116</v>
      </c>
      <c r="B490" s="11">
        <v>6.3</v>
      </c>
    </row>
    <row r="491" spans="1:2" x14ac:dyDescent="0.25">
      <c r="A491" s="9" t="s">
        <v>925</v>
      </c>
      <c r="B491" s="13">
        <v>6.4</v>
      </c>
    </row>
    <row r="492" spans="1:2" x14ac:dyDescent="0.25">
      <c r="A492" s="6" t="s">
        <v>381</v>
      </c>
      <c r="B492" s="11">
        <v>6.9</v>
      </c>
    </row>
    <row r="493" spans="1:2" x14ac:dyDescent="0.25">
      <c r="A493" s="9" t="s">
        <v>273</v>
      </c>
      <c r="B493" s="13">
        <v>6.3</v>
      </c>
    </row>
    <row r="494" spans="1:2" x14ac:dyDescent="0.25">
      <c r="A494" s="6" t="s">
        <v>545</v>
      </c>
      <c r="B494" s="11">
        <v>7.3</v>
      </c>
    </row>
    <row r="495" spans="1:2" x14ac:dyDescent="0.25">
      <c r="A495" s="9" t="s">
        <v>216</v>
      </c>
      <c r="B495" s="13">
        <v>5.8</v>
      </c>
    </row>
    <row r="496" spans="1:2" x14ac:dyDescent="0.25">
      <c r="A496" s="6" t="s">
        <v>932</v>
      </c>
      <c r="B496" s="11">
        <v>5.2</v>
      </c>
    </row>
    <row r="497" spans="1:2" x14ac:dyDescent="0.25">
      <c r="A497" s="9" t="s">
        <v>935</v>
      </c>
      <c r="B497" s="13">
        <v>2.4</v>
      </c>
    </row>
    <row r="498" spans="1:2" x14ac:dyDescent="0.25">
      <c r="A498" s="6" t="s">
        <v>936</v>
      </c>
      <c r="B498" s="11">
        <v>5.7</v>
      </c>
    </row>
    <row r="499" spans="1:2" x14ac:dyDescent="0.25">
      <c r="A499" s="9" t="s">
        <v>78</v>
      </c>
      <c r="B499" s="13">
        <v>5.8</v>
      </c>
    </row>
    <row r="500" spans="1:2" x14ac:dyDescent="0.25">
      <c r="A500" s="6" t="s">
        <v>413</v>
      </c>
      <c r="B500" s="11">
        <v>5.6</v>
      </c>
    </row>
    <row r="501" spans="1:2" x14ac:dyDescent="0.25">
      <c r="A501" s="9" t="s">
        <v>940</v>
      </c>
      <c r="B501" s="13">
        <v>6</v>
      </c>
    </row>
    <row r="502" spans="1:2" x14ac:dyDescent="0.25">
      <c r="A502" s="6" t="s">
        <v>340</v>
      </c>
      <c r="B502" s="11">
        <v>5.8</v>
      </c>
    </row>
    <row r="503" spans="1:2" x14ac:dyDescent="0.25">
      <c r="A503" s="9" t="s">
        <v>421</v>
      </c>
      <c r="B503" s="13">
        <v>6</v>
      </c>
    </row>
    <row r="504" spans="1:2" x14ac:dyDescent="0.25">
      <c r="A504" s="6" t="s">
        <v>945</v>
      </c>
      <c r="B504" s="11">
        <v>5.7</v>
      </c>
    </row>
    <row r="505" spans="1:2" x14ac:dyDescent="0.25">
      <c r="A505" s="9" t="s">
        <v>696</v>
      </c>
      <c r="B505" s="13">
        <v>6</v>
      </c>
    </row>
    <row r="506" spans="1:2" x14ac:dyDescent="0.25">
      <c r="A506" s="6" t="s">
        <v>949</v>
      </c>
      <c r="B506" s="11">
        <v>7.8</v>
      </c>
    </row>
    <row r="507" spans="1:2" x14ac:dyDescent="0.25">
      <c r="A507" s="9" t="s">
        <v>649</v>
      </c>
      <c r="B507" s="13">
        <v>4.2</v>
      </c>
    </row>
    <row r="508" spans="1:2" x14ac:dyDescent="0.25">
      <c r="A508" s="6" t="s">
        <v>805</v>
      </c>
      <c r="B508" s="11">
        <v>5.6</v>
      </c>
    </row>
    <row r="509" spans="1:2" x14ac:dyDescent="0.25">
      <c r="A509" s="9" t="s">
        <v>951</v>
      </c>
      <c r="B509" s="13">
        <v>4.4000000000000004</v>
      </c>
    </row>
    <row r="510" spans="1:2" x14ac:dyDescent="0.25">
      <c r="A510" s="6" t="s">
        <v>342</v>
      </c>
      <c r="B510" s="11">
        <v>8.1999999999999993</v>
      </c>
    </row>
    <row r="511" spans="1:2" x14ac:dyDescent="0.25">
      <c r="A511" s="9" t="s">
        <v>819</v>
      </c>
      <c r="B511" s="13">
        <v>8.5</v>
      </c>
    </row>
    <row r="512" spans="1:2" x14ac:dyDescent="0.25">
      <c r="A512" s="6" t="s">
        <v>552</v>
      </c>
      <c r="B512" s="11">
        <v>5.8</v>
      </c>
    </row>
    <row r="513" spans="1:2" x14ac:dyDescent="0.25">
      <c r="A513" s="9" t="s">
        <v>955</v>
      </c>
      <c r="B513" s="13">
        <v>6.5</v>
      </c>
    </row>
    <row r="514" spans="1:2" x14ac:dyDescent="0.25">
      <c r="A514" s="6" t="s">
        <v>118</v>
      </c>
      <c r="B514" s="11">
        <v>7.2</v>
      </c>
    </row>
    <row r="515" spans="1:2" x14ac:dyDescent="0.25">
      <c r="A515" s="9" t="s">
        <v>357</v>
      </c>
      <c r="B515" s="13">
        <v>6.7</v>
      </c>
    </row>
    <row r="516" spans="1:2" x14ac:dyDescent="0.25">
      <c r="A516" s="6" t="s">
        <v>754</v>
      </c>
      <c r="B516" s="11">
        <v>3.4</v>
      </c>
    </row>
    <row r="517" spans="1:2" x14ac:dyDescent="0.25">
      <c r="A517" s="9" t="s">
        <v>957</v>
      </c>
      <c r="B517" s="13">
        <v>5.9</v>
      </c>
    </row>
    <row r="518" spans="1:2" x14ac:dyDescent="0.25">
      <c r="A518" s="6" t="s">
        <v>449</v>
      </c>
      <c r="B518" s="11">
        <v>7.8</v>
      </c>
    </row>
    <row r="519" spans="1:2" x14ac:dyDescent="0.25">
      <c r="A519" s="9" t="s">
        <v>958</v>
      </c>
      <c r="B519" s="13">
        <v>5.9</v>
      </c>
    </row>
    <row r="520" spans="1:2" x14ac:dyDescent="0.25">
      <c r="A520" s="6" t="s">
        <v>961</v>
      </c>
      <c r="B520" s="11">
        <v>4.0999999999999996</v>
      </c>
    </row>
    <row r="521" spans="1:2" x14ac:dyDescent="0.25">
      <c r="A521" s="9" t="s">
        <v>962</v>
      </c>
      <c r="B521" s="13">
        <v>6.8</v>
      </c>
    </row>
    <row r="522" spans="1:2" x14ac:dyDescent="0.25">
      <c r="A522" s="6" t="s">
        <v>965</v>
      </c>
      <c r="B522" s="11">
        <v>5.8</v>
      </c>
    </row>
    <row r="523" spans="1:2" x14ac:dyDescent="0.25">
      <c r="A523" s="9" t="s">
        <v>967</v>
      </c>
      <c r="B523" s="13">
        <v>7.5</v>
      </c>
    </row>
    <row r="524" spans="1:2" x14ac:dyDescent="0.25">
      <c r="A524" s="6" t="s">
        <v>189</v>
      </c>
      <c r="B524" s="11">
        <v>6.9</v>
      </c>
    </row>
    <row r="525" spans="1:2" x14ac:dyDescent="0.25">
      <c r="A525" s="9" t="s">
        <v>172</v>
      </c>
      <c r="B525" s="13">
        <v>6.5</v>
      </c>
    </row>
    <row r="526" spans="1:2" x14ac:dyDescent="0.25">
      <c r="A526" s="6" t="s">
        <v>325</v>
      </c>
      <c r="B526" s="11">
        <v>6.9</v>
      </c>
    </row>
    <row r="527" spans="1:2" x14ac:dyDescent="0.25">
      <c r="A527" s="9" t="s">
        <v>466</v>
      </c>
      <c r="B527" s="13">
        <v>7.9</v>
      </c>
    </row>
    <row r="528" spans="1:2" x14ac:dyDescent="0.25">
      <c r="A528" s="6" t="s">
        <v>64</v>
      </c>
      <c r="B528" s="11">
        <v>7.4</v>
      </c>
    </row>
    <row r="529" spans="1:2" x14ac:dyDescent="0.25">
      <c r="A529" s="9" t="s">
        <v>748</v>
      </c>
      <c r="B529" s="13">
        <v>6.7</v>
      </c>
    </row>
    <row r="530" spans="1:2" x14ac:dyDescent="0.25">
      <c r="A530" s="6" t="s">
        <v>127</v>
      </c>
      <c r="B530" s="11">
        <v>7.4</v>
      </c>
    </row>
    <row r="531" spans="1:2" x14ac:dyDescent="0.25">
      <c r="A531" s="9" t="s">
        <v>481</v>
      </c>
      <c r="B531" s="13">
        <v>6.9</v>
      </c>
    </row>
    <row r="532" spans="1:2" x14ac:dyDescent="0.25">
      <c r="A532" s="6" t="s">
        <v>844</v>
      </c>
      <c r="B532" s="11">
        <v>6.8</v>
      </c>
    </row>
    <row r="533" spans="1:2" x14ac:dyDescent="0.25">
      <c r="A533" s="9" t="s">
        <v>874</v>
      </c>
      <c r="B533" s="13">
        <v>6.7</v>
      </c>
    </row>
    <row r="534" spans="1:2" x14ac:dyDescent="0.25">
      <c r="A534" s="6" t="s">
        <v>726</v>
      </c>
      <c r="B534" s="11">
        <v>5.0999999999999996</v>
      </c>
    </row>
    <row r="535" spans="1:2" x14ac:dyDescent="0.25">
      <c r="A535" s="9" t="s">
        <v>981</v>
      </c>
      <c r="B535" s="13">
        <v>4.0999999999999996</v>
      </c>
    </row>
    <row r="536" spans="1:2" x14ac:dyDescent="0.25">
      <c r="A536" s="6" t="s">
        <v>432</v>
      </c>
      <c r="B536" s="11">
        <v>7.3</v>
      </c>
    </row>
    <row r="537" spans="1:2" x14ac:dyDescent="0.25">
      <c r="A537" s="9" t="s">
        <v>754</v>
      </c>
      <c r="B537" s="13">
        <v>6</v>
      </c>
    </row>
    <row r="538" spans="1:2" x14ac:dyDescent="0.25">
      <c r="A538" s="6" t="s">
        <v>172</v>
      </c>
      <c r="B538" s="11">
        <v>7.3</v>
      </c>
    </row>
    <row r="539" spans="1:2" x14ac:dyDescent="0.25">
      <c r="A539" s="9" t="s">
        <v>5540</v>
      </c>
      <c r="B539" s="13">
        <v>7.5</v>
      </c>
    </row>
    <row r="540" spans="1:2" x14ac:dyDescent="0.25">
      <c r="A540" s="6" t="s">
        <v>771</v>
      </c>
      <c r="B540" s="11">
        <v>5.4</v>
      </c>
    </row>
    <row r="541" spans="1:2" x14ac:dyDescent="0.25">
      <c r="A541" s="9" t="s">
        <v>140</v>
      </c>
      <c r="B541" s="13">
        <v>5.9</v>
      </c>
    </row>
    <row r="542" spans="1:2" x14ac:dyDescent="0.25">
      <c r="A542" s="6" t="s">
        <v>986</v>
      </c>
      <c r="B542" s="11">
        <v>7.1</v>
      </c>
    </row>
    <row r="543" spans="1:2" x14ac:dyDescent="0.25">
      <c r="A543" s="9" t="s">
        <v>702</v>
      </c>
      <c r="B543" s="13">
        <v>6</v>
      </c>
    </row>
    <row r="544" spans="1:2" x14ac:dyDescent="0.25">
      <c r="A544" s="6" t="s">
        <v>430</v>
      </c>
      <c r="B544" s="11">
        <v>6.5</v>
      </c>
    </row>
    <row r="545" spans="1:2" x14ac:dyDescent="0.25">
      <c r="A545" s="9" t="s">
        <v>5540</v>
      </c>
      <c r="B545" s="13">
        <v>8.3000000000000007</v>
      </c>
    </row>
    <row r="546" spans="1:2" x14ac:dyDescent="0.25">
      <c r="A546" s="6" t="s">
        <v>991</v>
      </c>
      <c r="B546" s="11">
        <v>5.7</v>
      </c>
    </row>
    <row r="547" spans="1:2" x14ac:dyDescent="0.25">
      <c r="A547" s="9" t="s">
        <v>172</v>
      </c>
      <c r="B547" s="13">
        <v>7.6</v>
      </c>
    </row>
    <row r="548" spans="1:2" x14ac:dyDescent="0.25">
      <c r="A548" s="6" t="s">
        <v>994</v>
      </c>
      <c r="B548" s="11">
        <v>6.6</v>
      </c>
    </row>
    <row r="549" spans="1:2" x14ac:dyDescent="0.25">
      <c r="A549" s="9" t="s">
        <v>995</v>
      </c>
      <c r="B549" s="13">
        <v>5.4</v>
      </c>
    </row>
    <row r="550" spans="1:2" x14ac:dyDescent="0.25">
      <c r="A550" s="6" t="s">
        <v>485</v>
      </c>
      <c r="B550" s="11">
        <v>7.3</v>
      </c>
    </row>
    <row r="551" spans="1:2" x14ac:dyDescent="0.25">
      <c r="A551" s="9" t="s">
        <v>525</v>
      </c>
      <c r="B551" s="13">
        <v>6.5</v>
      </c>
    </row>
    <row r="552" spans="1:2" x14ac:dyDescent="0.25">
      <c r="A552" s="6" t="s">
        <v>998</v>
      </c>
      <c r="B552" s="11">
        <v>6.6</v>
      </c>
    </row>
    <row r="553" spans="1:2" x14ac:dyDescent="0.25">
      <c r="A553" s="9" t="s">
        <v>999</v>
      </c>
      <c r="B553" s="13">
        <v>6.6</v>
      </c>
    </row>
    <row r="554" spans="1:2" x14ac:dyDescent="0.25">
      <c r="A554" s="6" t="s">
        <v>1001</v>
      </c>
      <c r="B554" s="11">
        <v>5.9</v>
      </c>
    </row>
    <row r="555" spans="1:2" x14ac:dyDescent="0.25">
      <c r="A555" s="9" t="s">
        <v>1004</v>
      </c>
      <c r="B555" s="13">
        <v>6.7</v>
      </c>
    </row>
    <row r="556" spans="1:2" x14ac:dyDescent="0.25">
      <c r="A556" s="6" t="s">
        <v>838</v>
      </c>
      <c r="B556" s="11">
        <v>6.1</v>
      </c>
    </row>
    <row r="557" spans="1:2" x14ac:dyDescent="0.25">
      <c r="A557" s="9" t="s">
        <v>1007</v>
      </c>
      <c r="B557" s="13">
        <v>6.6</v>
      </c>
    </row>
    <row r="558" spans="1:2" x14ac:dyDescent="0.25">
      <c r="A558" s="6" t="s">
        <v>1008</v>
      </c>
      <c r="B558" s="11">
        <v>6.6</v>
      </c>
    </row>
    <row r="559" spans="1:2" x14ac:dyDescent="0.25">
      <c r="A559" s="9" t="s">
        <v>1009</v>
      </c>
      <c r="B559" s="13">
        <v>5.3</v>
      </c>
    </row>
    <row r="560" spans="1:2" x14ac:dyDescent="0.25">
      <c r="A560" s="6" t="s">
        <v>805</v>
      </c>
      <c r="B560" s="11">
        <v>6</v>
      </c>
    </row>
    <row r="561" spans="1:2" x14ac:dyDescent="0.25">
      <c r="A561" s="9" t="s">
        <v>1012</v>
      </c>
      <c r="B561" s="13">
        <v>6</v>
      </c>
    </row>
    <row r="562" spans="1:2" x14ac:dyDescent="0.25">
      <c r="A562" s="6" t="s">
        <v>1015</v>
      </c>
      <c r="B562" s="11">
        <v>4.7</v>
      </c>
    </row>
    <row r="563" spans="1:2" x14ac:dyDescent="0.25">
      <c r="A563" s="9" t="s">
        <v>720</v>
      </c>
      <c r="B563" s="13">
        <v>6.1</v>
      </c>
    </row>
    <row r="564" spans="1:2" x14ac:dyDescent="0.25">
      <c r="A564" s="6" t="s">
        <v>364</v>
      </c>
      <c r="B564" s="11">
        <v>7.2</v>
      </c>
    </row>
    <row r="565" spans="1:2" x14ac:dyDescent="0.25">
      <c r="A565" s="9" t="s">
        <v>1018</v>
      </c>
      <c r="B565" s="13">
        <v>6.4</v>
      </c>
    </row>
    <row r="566" spans="1:2" x14ac:dyDescent="0.25">
      <c r="A566" s="6" t="s">
        <v>62</v>
      </c>
      <c r="B566" s="11">
        <v>6.1</v>
      </c>
    </row>
    <row r="567" spans="1:2" x14ac:dyDescent="0.25">
      <c r="A567" s="9" t="s">
        <v>778</v>
      </c>
      <c r="B567" s="13">
        <v>5.9</v>
      </c>
    </row>
    <row r="568" spans="1:2" x14ac:dyDescent="0.25">
      <c r="A568" s="6" t="s">
        <v>999</v>
      </c>
      <c r="B568" s="11">
        <v>6</v>
      </c>
    </row>
    <row r="569" spans="1:2" x14ac:dyDescent="0.25">
      <c r="A569" s="9" t="s">
        <v>1023</v>
      </c>
      <c r="B569" s="13">
        <v>6.3</v>
      </c>
    </row>
    <row r="570" spans="1:2" x14ac:dyDescent="0.25">
      <c r="A570" s="6" t="s">
        <v>1004</v>
      </c>
      <c r="B570" s="11">
        <v>5.6</v>
      </c>
    </row>
    <row r="571" spans="1:2" x14ac:dyDescent="0.25">
      <c r="A571" s="9" t="s">
        <v>1025</v>
      </c>
      <c r="B571" s="13">
        <v>6.4</v>
      </c>
    </row>
    <row r="572" spans="1:2" x14ac:dyDescent="0.25">
      <c r="A572" s="6" t="s">
        <v>104</v>
      </c>
      <c r="B572" s="11">
        <v>7.1</v>
      </c>
    </row>
    <row r="573" spans="1:2" x14ac:dyDescent="0.25">
      <c r="A573" s="9" t="s">
        <v>624</v>
      </c>
      <c r="B573" s="13">
        <v>6.6</v>
      </c>
    </row>
    <row r="574" spans="1:2" x14ac:dyDescent="0.25">
      <c r="A574" s="6" t="s">
        <v>1029</v>
      </c>
      <c r="B574" s="11">
        <v>4.5999999999999996</v>
      </c>
    </row>
    <row r="575" spans="1:2" x14ac:dyDescent="0.25">
      <c r="A575" s="9" t="s">
        <v>1032</v>
      </c>
      <c r="B575" s="13">
        <v>8.4</v>
      </c>
    </row>
    <row r="576" spans="1:2" x14ac:dyDescent="0.25">
      <c r="A576" s="6" t="s">
        <v>31</v>
      </c>
      <c r="B576" s="11">
        <v>7.1</v>
      </c>
    </row>
    <row r="577" spans="1:2" x14ac:dyDescent="0.25">
      <c r="A577" s="9" t="s">
        <v>1035</v>
      </c>
      <c r="B577" s="13">
        <v>7.4</v>
      </c>
    </row>
    <row r="578" spans="1:2" x14ac:dyDescent="0.25">
      <c r="A578" s="6" t="s">
        <v>1037</v>
      </c>
      <c r="B578" s="11">
        <v>6.9</v>
      </c>
    </row>
    <row r="579" spans="1:2" x14ac:dyDescent="0.25">
      <c r="A579" s="9" t="s">
        <v>726</v>
      </c>
      <c r="B579" s="13">
        <v>4.5</v>
      </c>
    </row>
    <row r="580" spans="1:2" x14ac:dyDescent="0.25">
      <c r="A580" s="6" t="s">
        <v>823</v>
      </c>
      <c r="B580" s="11">
        <v>7.1</v>
      </c>
    </row>
    <row r="581" spans="1:2" x14ac:dyDescent="0.25">
      <c r="A581" s="9" t="s">
        <v>364</v>
      </c>
      <c r="B581" s="13">
        <v>6.5</v>
      </c>
    </row>
    <row r="582" spans="1:2" x14ac:dyDescent="0.25">
      <c r="A582" s="6" t="s">
        <v>1041</v>
      </c>
      <c r="B582" s="11">
        <v>5.3</v>
      </c>
    </row>
    <row r="583" spans="1:2" x14ac:dyDescent="0.25">
      <c r="A583" s="9" t="s">
        <v>364</v>
      </c>
      <c r="B583" s="13">
        <v>6.7</v>
      </c>
    </row>
    <row r="584" spans="1:2" x14ac:dyDescent="0.25">
      <c r="A584" s="6" t="s">
        <v>75</v>
      </c>
      <c r="B584" s="11">
        <v>7.2</v>
      </c>
    </row>
    <row r="585" spans="1:2" x14ac:dyDescent="0.25">
      <c r="A585" s="9" t="s">
        <v>137</v>
      </c>
      <c r="B585" s="13">
        <v>7.2</v>
      </c>
    </row>
    <row r="586" spans="1:2" x14ac:dyDescent="0.25">
      <c r="A586" s="6" t="s">
        <v>1049</v>
      </c>
      <c r="B586" s="11">
        <v>5.5</v>
      </c>
    </row>
    <row r="587" spans="1:2" x14ac:dyDescent="0.25">
      <c r="A587" s="9" t="s">
        <v>216</v>
      </c>
      <c r="B587" s="13">
        <v>5.8</v>
      </c>
    </row>
    <row r="588" spans="1:2" x14ac:dyDescent="0.25">
      <c r="A588" s="6" t="s">
        <v>1052</v>
      </c>
      <c r="B588" s="11">
        <v>6</v>
      </c>
    </row>
    <row r="589" spans="1:2" x14ac:dyDescent="0.25">
      <c r="A589" s="9" t="s">
        <v>342</v>
      </c>
      <c r="B589" s="13">
        <v>6.6</v>
      </c>
    </row>
    <row r="590" spans="1:2" x14ac:dyDescent="0.25">
      <c r="A590" s="6" t="s">
        <v>627</v>
      </c>
      <c r="B590" s="11">
        <v>8.3000000000000007</v>
      </c>
    </row>
    <row r="591" spans="1:2" x14ac:dyDescent="0.25">
      <c r="A591" s="9" t="s">
        <v>172</v>
      </c>
      <c r="B591" s="13">
        <v>6.7</v>
      </c>
    </row>
    <row r="592" spans="1:2" x14ac:dyDescent="0.25">
      <c r="A592" s="6" t="s">
        <v>118</v>
      </c>
      <c r="B592" s="11">
        <v>6</v>
      </c>
    </row>
    <row r="593" spans="1:2" x14ac:dyDescent="0.25">
      <c r="A593" s="9" t="s">
        <v>726</v>
      </c>
      <c r="B593" s="13">
        <v>7.1</v>
      </c>
    </row>
    <row r="594" spans="1:2" x14ac:dyDescent="0.25">
      <c r="A594" s="6" t="s">
        <v>1055</v>
      </c>
      <c r="B594" s="11">
        <v>6</v>
      </c>
    </row>
    <row r="595" spans="1:2" x14ac:dyDescent="0.25">
      <c r="A595" s="9" t="s">
        <v>5540</v>
      </c>
      <c r="B595" s="13">
        <v>7.5</v>
      </c>
    </row>
    <row r="596" spans="1:2" x14ac:dyDescent="0.25">
      <c r="A596" s="6" t="s">
        <v>1059</v>
      </c>
      <c r="B596" s="11">
        <v>6.9</v>
      </c>
    </row>
    <row r="597" spans="1:2" x14ac:dyDescent="0.25">
      <c r="A597" s="9" t="s">
        <v>364</v>
      </c>
      <c r="B597" s="13">
        <v>5.6</v>
      </c>
    </row>
    <row r="598" spans="1:2" x14ac:dyDescent="0.25">
      <c r="A598" s="6" t="s">
        <v>805</v>
      </c>
      <c r="B598" s="11">
        <v>5.6</v>
      </c>
    </row>
    <row r="599" spans="1:2" x14ac:dyDescent="0.25">
      <c r="A599" s="9" t="s">
        <v>1041</v>
      </c>
      <c r="B599" s="13">
        <v>4.5</v>
      </c>
    </row>
    <row r="600" spans="1:2" x14ac:dyDescent="0.25">
      <c r="A600" s="6" t="s">
        <v>1063</v>
      </c>
      <c r="B600" s="11">
        <v>7.1</v>
      </c>
    </row>
    <row r="601" spans="1:2" x14ac:dyDescent="0.25">
      <c r="A601" s="9" t="s">
        <v>994</v>
      </c>
      <c r="B601" s="13">
        <v>6.5</v>
      </c>
    </row>
    <row r="602" spans="1:2" x14ac:dyDescent="0.25">
      <c r="A602" s="6" t="s">
        <v>1066</v>
      </c>
      <c r="B602" s="11">
        <v>6.4</v>
      </c>
    </row>
    <row r="603" spans="1:2" x14ac:dyDescent="0.25">
      <c r="A603" s="9" t="s">
        <v>351</v>
      </c>
      <c r="B603" s="13">
        <v>5.8</v>
      </c>
    </row>
    <row r="604" spans="1:2" x14ac:dyDescent="0.25">
      <c r="A604" s="6" t="s">
        <v>116</v>
      </c>
      <c r="B604" s="11">
        <v>8</v>
      </c>
    </row>
    <row r="605" spans="1:2" x14ac:dyDescent="0.25">
      <c r="A605" s="9" t="s">
        <v>986</v>
      </c>
      <c r="B605" s="13">
        <v>6.2</v>
      </c>
    </row>
    <row r="606" spans="1:2" x14ac:dyDescent="0.25">
      <c r="A606" s="6" t="s">
        <v>172</v>
      </c>
      <c r="B606" s="11">
        <v>7.2</v>
      </c>
    </row>
    <row r="607" spans="1:2" x14ac:dyDescent="0.25">
      <c r="A607" s="9" t="s">
        <v>1072</v>
      </c>
      <c r="B607" s="13">
        <v>6.1</v>
      </c>
    </row>
    <row r="608" spans="1:2" x14ac:dyDescent="0.25">
      <c r="A608" s="6" t="s">
        <v>21</v>
      </c>
      <c r="B608" s="11">
        <v>7.6</v>
      </c>
    </row>
    <row r="609" spans="1:2" x14ac:dyDescent="0.25">
      <c r="A609" s="9" t="s">
        <v>315</v>
      </c>
      <c r="B609" s="13">
        <v>6.3</v>
      </c>
    </row>
    <row r="610" spans="1:2" x14ac:dyDescent="0.25">
      <c r="A610" s="6" t="s">
        <v>1075</v>
      </c>
      <c r="B610" s="11">
        <v>6.3</v>
      </c>
    </row>
    <row r="611" spans="1:2" x14ac:dyDescent="0.25">
      <c r="A611" s="9" t="s">
        <v>398</v>
      </c>
      <c r="B611" s="13">
        <v>6.3</v>
      </c>
    </row>
    <row r="612" spans="1:2" x14ac:dyDescent="0.25">
      <c r="A612" s="6" t="s">
        <v>287</v>
      </c>
      <c r="B612" s="11">
        <v>7.7</v>
      </c>
    </row>
    <row r="613" spans="1:2" x14ac:dyDescent="0.25">
      <c r="A613" s="9" t="s">
        <v>823</v>
      </c>
      <c r="B613" s="13">
        <v>7</v>
      </c>
    </row>
    <row r="614" spans="1:2" x14ac:dyDescent="0.25">
      <c r="A614" s="6" t="s">
        <v>342</v>
      </c>
      <c r="B614" s="11">
        <v>5.3</v>
      </c>
    </row>
    <row r="615" spans="1:2" x14ac:dyDescent="0.25">
      <c r="A615" s="9" t="s">
        <v>496</v>
      </c>
      <c r="B615" s="13">
        <v>5.6</v>
      </c>
    </row>
    <row r="616" spans="1:2" x14ac:dyDescent="0.25">
      <c r="A616" s="6" t="s">
        <v>1079</v>
      </c>
      <c r="B616" s="11">
        <v>5.2</v>
      </c>
    </row>
    <row r="617" spans="1:2" x14ac:dyDescent="0.25">
      <c r="A617" s="9" t="s">
        <v>1041</v>
      </c>
      <c r="B617" s="13">
        <v>5.4</v>
      </c>
    </row>
    <row r="618" spans="1:2" x14ac:dyDescent="0.25">
      <c r="A618" s="6" t="s">
        <v>1084</v>
      </c>
      <c r="B618" s="11">
        <v>6.4</v>
      </c>
    </row>
    <row r="619" spans="1:2" x14ac:dyDescent="0.25">
      <c r="A619" s="9" t="s">
        <v>874</v>
      </c>
      <c r="B619" s="13">
        <v>5.9</v>
      </c>
    </row>
    <row r="620" spans="1:2" x14ac:dyDescent="0.25">
      <c r="A620" s="6" t="s">
        <v>1088</v>
      </c>
      <c r="B620" s="11">
        <v>6.3</v>
      </c>
    </row>
    <row r="621" spans="1:2" x14ac:dyDescent="0.25">
      <c r="A621" s="9" t="s">
        <v>1090</v>
      </c>
      <c r="B621" s="13">
        <v>6.5</v>
      </c>
    </row>
    <row r="622" spans="1:2" x14ac:dyDescent="0.25">
      <c r="A622" s="6" t="s">
        <v>491</v>
      </c>
      <c r="B622" s="11">
        <v>3</v>
      </c>
    </row>
    <row r="623" spans="1:2" x14ac:dyDescent="0.25">
      <c r="A623" s="9" t="s">
        <v>1091</v>
      </c>
      <c r="B623" s="13">
        <v>3.6</v>
      </c>
    </row>
    <row r="624" spans="1:2" x14ac:dyDescent="0.25">
      <c r="A624" s="6" t="s">
        <v>1094</v>
      </c>
      <c r="B624" s="11">
        <v>5.8</v>
      </c>
    </row>
    <row r="625" spans="1:2" x14ac:dyDescent="0.25">
      <c r="A625" s="9" t="s">
        <v>1096</v>
      </c>
      <c r="B625" s="13">
        <v>6.2</v>
      </c>
    </row>
    <row r="626" spans="1:2" x14ac:dyDescent="0.25">
      <c r="A626" s="6" t="s">
        <v>573</v>
      </c>
      <c r="B626" s="11">
        <v>5.6</v>
      </c>
    </row>
    <row r="627" spans="1:2" x14ac:dyDescent="0.25">
      <c r="A627" s="9" t="s">
        <v>588</v>
      </c>
      <c r="B627" s="13">
        <v>5.4</v>
      </c>
    </row>
    <row r="628" spans="1:2" x14ac:dyDescent="0.25">
      <c r="A628" s="6" t="s">
        <v>1101</v>
      </c>
      <c r="B628" s="11">
        <v>6.1</v>
      </c>
    </row>
    <row r="629" spans="1:2" x14ac:dyDescent="0.25">
      <c r="A629" s="9" t="s">
        <v>1103</v>
      </c>
      <c r="B629" s="13">
        <v>4.2</v>
      </c>
    </row>
    <row r="630" spans="1:2" x14ac:dyDescent="0.25">
      <c r="A630" s="6" t="s">
        <v>1107</v>
      </c>
      <c r="B630" s="11">
        <v>6.7</v>
      </c>
    </row>
    <row r="631" spans="1:2" x14ac:dyDescent="0.25">
      <c r="A631" s="9" t="s">
        <v>726</v>
      </c>
      <c r="B631" s="13">
        <v>4.2</v>
      </c>
    </row>
    <row r="632" spans="1:2" x14ac:dyDescent="0.25">
      <c r="A632" s="6" t="s">
        <v>1111</v>
      </c>
      <c r="B632" s="11">
        <v>6.4</v>
      </c>
    </row>
    <row r="633" spans="1:2" x14ac:dyDescent="0.25">
      <c r="A633" s="9" t="s">
        <v>1113</v>
      </c>
      <c r="B633" s="13">
        <v>4.9000000000000004</v>
      </c>
    </row>
    <row r="634" spans="1:2" x14ac:dyDescent="0.25">
      <c r="A634" s="6" t="s">
        <v>691</v>
      </c>
      <c r="B634" s="11">
        <v>6.8</v>
      </c>
    </row>
    <row r="635" spans="1:2" x14ac:dyDescent="0.25">
      <c r="A635" s="9" t="s">
        <v>967</v>
      </c>
      <c r="B635" s="13">
        <v>7.7</v>
      </c>
    </row>
    <row r="636" spans="1:2" x14ac:dyDescent="0.25">
      <c r="A636" s="6" t="s">
        <v>1115</v>
      </c>
      <c r="B636" s="11">
        <v>5.6</v>
      </c>
    </row>
    <row r="637" spans="1:2" x14ac:dyDescent="0.25">
      <c r="A637" s="9" t="s">
        <v>859</v>
      </c>
      <c r="B637" s="13">
        <v>6.4</v>
      </c>
    </row>
    <row r="638" spans="1:2" x14ac:dyDescent="0.25">
      <c r="A638" s="6" t="s">
        <v>1118</v>
      </c>
      <c r="B638" s="11">
        <v>7.2</v>
      </c>
    </row>
    <row r="639" spans="1:2" x14ac:dyDescent="0.25">
      <c r="A639" s="9" t="s">
        <v>1122</v>
      </c>
      <c r="B639" s="13">
        <v>6</v>
      </c>
    </row>
    <row r="640" spans="1:2" x14ac:dyDescent="0.25">
      <c r="A640" s="6" t="s">
        <v>1096</v>
      </c>
      <c r="B640" s="11">
        <v>5.9</v>
      </c>
    </row>
    <row r="641" spans="1:2" x14ac:dyDescent="0.25">
      <c r="A641" s="9" t="s">
        <v>588</v>
      </c>
      <c r="B641" s="13">
        <v>7.9</v>
      </c>
    </row>
    <row r="642" spans="1:2" x14ac:dyDescent="0.25">
      <c r="A642" s="6" t="s">
        <v>1123</v>
      </c>
      <c r="B642" s="11">
        <v>6.8</v>
      </c>
    </row>
    <row r="643" spans="1:2" x14ac:dyDescent="0.25">
      <c r="A643" s="9" t="s">
        <v>91</v>
      </c>
      <c r="B643" s="13">
        <v>7.1</v>
      </c>
    </row>
    <row r="644" spans="1:2" x14ac:dyDescent="0.25">
      <c r="A644" s="6" t="s">
        <v>693</v>
      </c>
      <c r="B644" s="11">
        <v>5.9</v>
      </c>
    </row>
    <row r="645" spans="1:2" x14ac:dyDescent="0.25">
      <c r="A645" s="9" t="s">
        <v>748</v>
      </c>
      <c r="B645" s="13">
        <v>5.9</v>
      </c>
    </row>
    <row r="646" spans="1:2" x14ac:dyDescent="0.25">
      <c r="A646" s="6" t="s">
        <v>842</v>
      </c>
      <c r="B646" s="11">
        <v>6.2</v>
      </c>
    </row>
    <row r="647" spans="1:2" x14ac:dyDescent="0.25">
      <c r="A647" s="9" t="s">
        <v>5540</v>
      </c>
      <c r="B647" s="13">
        <v>7.4</v>
      </c>
    </row>
    <row r="648" spans="1:2" x14ac:dyDescent="0.25">
      <c r="A648" s="6" t="s">
        <v>1131</v>
      </c>
      <c r="B648" s="11">
        <v>7</v>
      </c>
    </row>
    <row r="649" spans="1:2" x14ac:dyDescent="0.25">
      <c r="A649" s="9" t="s">
        <v>1133</v>
      </c>
      <c r="B649" s="13">
        <v>5.4</v>
      </c>
    </row>
    <row r="650" spans="1:2" x14ac:dyDescent="0.25">
      <c r="A650" s="6" t="s">
        <v>172</v>
      </c>
      <c r="B650" s="11">
        <v>8.6</v>
      </c>
    </row>
    <row r="651" spans="1:2" x14ac:dyDescent="0.25">
      <c r="A651" s="9" t="s">
        <v>1134</v>
      </c>
      <c r="B651" s="13">
        <v>6.5</v>
      </c>
    </row>
    <row r="652" spans="1:2" x14ac:dyDescent="0.25">
      <c r="A652" s="6" t="s">
        <v>814</v>
      </c>
      <c r="B652" s="11">
        <v>6.4</v>
      </c>
    </row>
    <row r="653" spans="1:2" x14ac:dyDescent="0.25">
      <c r="A653" s="9" t="s">
        <v>645</v>
      </c>
      <c r="B653" s="13">
        <v>7.6</v>
      </c>
    </row>
    <row r="654" spans="1:2" x14ac:dyDescent="0.25">
      <c r="A654" s="6" t="s">
        <v>1136</v>
      </c>
      <c r="B654" s="11">
        <v>5.5</v>
      </c>
    </row>
    <row r="655" spans="1:2" x14ac:dyDescent="0.25">
      <c r="A655" s="9" t="s">
        <v>172</v>
      </c>
      <c r="B655" s="13">
        <v>7.4</v>
      </c>
    </row>
    <row r="656" spans="1:2" x14ac:dyDescent="0.25">
      <c r="A656" s="6" t="s">
        <v>197</v>
      </c>
      <c r="B656" s="11">
        <v>8.6999999999999993</v>
      </c>
    </row>
    <row r="657" spans="1:2" x14ac:dyDescent="0.25">
      <c r="A657" s="9" t="s">
        <v>342</v>
      </c>
      <c r="B657" s="13">
        <v>7.6</v>
      </c>
    </row>
    <row r="658" spans="1:2" x14ac:dyDescent="0.25">
      <c r="A658" s="6" t="s">
        <v>488</v>
      </c>
      <c r="B658" s="11">
        <v>7.5</v>
      </c>
    </row>
    <row r="659" spans="1:2" x14ac:dyDescent="0.25">
      <c r="A659" s="9" t="s">
        <v>1141</v>
      </c>
      <c r="B659" s="13">
        <v>5.5</v>
      </c>
    </row>
    <row r="660" spans="1:2" x14ac:dyDescent="0.25">
      <c r="A660" s="6" t="s">
        <v>1145</v>
      </c>
      <c r="B660" s="11">
        <v>7.6</v>
      </c>
    </row>
    <row r="661" spans="1:2" x14ac:dyDescent="0.25">
      <c r="A661" s="9" t="s">
        <v>1146</v>
      </c>
      <c r="B661" s="13">
        <v>6.5</v>
      </c>
    </row>
    <row r="662" spans="1:2" x14ac:dyDescent="0.25">
      <c r="A662" s="6" t="s">
        <v>624</v>
      </c>
      <c r="B662" s="11">
        <v>6.9</v>
      </c>
    </row>
    <row r="663" spans="1:2" x14ac:dyDescent="0.25">
      <c r="A663" s="9" t="s">
        <v>140</v>
      </c>
      <c r="B663" s="13">
        <v>6.7</v>
      </c>
    </row>
    <row r="664" spans="1:2" x14ac:dyDescent="0.25">
      <c r="A664" s="6" t="s">
        <v>863</v>
      </c>
      <c r="B664" s="11">
        <v>6.6</v>
      </c>
    </row>
    <row r="665" spans="1:2" x14ac:dyDescent="0.25">
      <c r="A665" s="9" t="s">
        <v>242</v>
      </c>
      <c r="B665" s="13">
        <v>7.2</v>
      </c>
    </row>
    <row r="666" spans="1:2" x14ac:dyDescent="0.25">
      <c r="A666" s="6" t="s">
        <v>1153</v>
      </c>
      <c r="B666" s="11">
        <v>6.4</v>
      </c>
    </row>
    <row r="667" spans="1:2" x14ac:dyDescent="0.25">
      <c r="A667" s="9" t="s">
        <v>726</v>
      </c>
      <c r="B667" s="13">
        <v>6.4</v>
      </c>
    </row>
    <row r="668" spans="1:2" x14ac:dyDescent="0.25">
      <c r="A668" s="6" t="s">
        <v>502</v>
      </c>
      <c r="B668" s="11">
        <v>6</v>
      </c>
    </row>
    <row r="669" spans="1:2" x14ac:dyDescent="0.25">
      <c r="A669" s="9" t="s">
        <v>291</v>
      </c>
      <c r="B669" s="13">
        <v>6.1</v>
      </c>
    </row>
    <row r="670" spans="1:2" x14ac:dyDescent="0.25">
      <c r="A670" s="6" t="s">
        <v>315</v>
      </c>
      <c r="B670" s="11">
        <v>6</v>
      </c>
    </row>
    <row r="671" spans="1:2" x14ac:dyDescent="0.25">
      <c r="A671" s="9" t="s">
        <v>164</v>
      </c>
      <c r="B671" s="13">
        <v>6.4</v>
      </c>
    </row>
    <row r="672" spans="1:2" x14ac:dyDescent="0.25">
      <c r="A672" s="6" t="s">
        <v>1161</v>
      </c>
      <c r="B672" s="11">
        <v>6.4</v>
      </c>
    </row>
    <row r="673" spans="1:2" x14ac:dyDescent="0.25">
      <c r="A673" s="9" t="s">
        <v>1162</v>
      </c>
      <c r="B673" s="13">
        <v>7.3</v>
      </c>
    </row>
    <row r="674" spans="1:2" x14ac:dyDescent="0.25">
      <c r="A674" s="6" t="s">
        <v>1164</v>
      </c>
      <c r="B674" s="11">
        <v>5.2</v>
      </c>
    </row>
    <row r="675" spans="1:2" x14ac:dyDescent="0.25">
      <c r="A675" s="9" t="s">
        <v>1166</v>
      </c>
      <c r="B675" s="13">
        <v>6.6</v>
      </c>
    </row>
    <row r="676" spans="1:2" x14ac:dyDescent="0.25">
      <c r="A676" s="6" t="s">
        <v>147</v>
      </c>
      <c r="B676" s="11">
        <v>6.3</v>
      </c>
    </row>
    <row r="677" spans="1:2" x14ac:dyDescent="0.25">
      <c r="A677" s="9" t="s">
        <v>1169</v>
      </c>
      <c r="B677" s="13">
        <v>5.9</v>
      </c>
    </row>
    <row r="678" spans="1:2" x14ac:dyDescent="0.25">
      <c r="A678" s="6" t="s">
        <v>787</v>
      </c>
      <c r="B678" s="11">
        <v>6.4</v>
      </c>
    </row>
    <row r="679" spans="1:2" x14ac:dyDescent="0.25">
      <c r="A679" s="9" t="s">
        <v>986</v>
      </c>
      <c r="B679" s="13">
        <v>6.7</v>
      </c>
    </row>
    <row r="680" spans="1:2" x14ac:dyDescent="0.25">
      <c r="A680" s="6" t="s">
        <v>805</v>
      </c>
      <c r="B680" s="11">
        <v>5.4</v>
      </c>
    </row>
    <row r="681" spans="1:2" x14ac:dyDescent="0.25">
      <c r="A681" s="9" t="s">
        <v>805</v>
      </c>
      <c r="B681" s="13">
        <v>6.4</v>
      </c>
    </row>
    <row r="682" spans="1:2" x14ac:dyDescent="0.25">
      <c r="A682" s="6" t="s">
        <v>726</v>
      </c>
      <c r="B682" s="11">
        <v>6.7</v>
      </c>
    </row>
    <row r="683" spans="1:2" x14ac:dyDescent="0.25">
      <c r="A683" s="9" t="s">
        <v>1177</v>
      </c>
      <c r="B683" s="13">
        <v>6.2</v>
      </c>
    </row>
    <row r="684" spans="1:2" x14ac:dyDescent="0.25">
      <c r="A684" s="6" t="s">
        <v>114</v>
      </c>
      <c r="B684" s="11">
        <v>6.1</v>
      </c>
    </row>
    <row r="685" spans="1:2" x14ac:dyDescent="0.25">
      <c r="A685" s="9" t="s">
        <v>284</v>
      </c>
      <c r="B685" s="13">
        <v>8.8000000000000007</v>
      </c>
    </row>
    <row r="686" spans="1:2" x14ac:dyDescent="0.25">
      <c r="A686" s="6" t="s">
        <v>147</v>
      </c>
      <c r="B686" s="11">
        <v>7.1</v>
      </c>
    </row>
    <row r="687" spans="1:2" x14ac:dyDescent="0.25">
      <c r="A687" s="9" t="s">
        <v>5540</v>
      </c>
      <c r="B687" s="13">
        <v>8.1</v>
      </c>
    </row>
    <row r="688" spans="1:2" x14ac:dyDescent="0.25">
      <c r="A688" s="6" t="s">
        <v>1182</v>
      </c>
      <c r="B688" s="11">
        <v>5.7</v>
      </c>
    </row>
    <row r="689" spans="1:2" x14ac:dyDescent="0.25">
      <c r="A689" s="9" t="s">
        <v>1146</v>
      </c>
      <c r="B689" s="13">
        <v>5</v>
      </c>
    </row>
    <row r="690" spans="1:2" x14ac:dyDescent="0.25">
      <c r="A690" s="6" t="s">
        <v>1184</v>
      </c>
      <c r="B690" s="11">
        <v>5.0999999999999996</v>
      </c>
    </row>
    <row r="691" spans="1:2" x14ac:dyDescent="0.25">
      <c r="A691" s="9" t="s">
        <v>1186</v>
      </c>
      <c r="B691" s="13">
        <v>6.9</v>
      </c>
    </row>
    <row r="692" spans="1:2" x14ac:dyDescent="0.25">
      <c r="A692" s="6" t="s">
        <v>1131</v>
      </c>
      <c r="B692" s="11">
        <v>4.8</v>
      </c>
    </row>
    <row r="693" spans="1:2" x14ac:dyDescent="0.25">
      <c r="A693" s="9" t="s">
        <v>1188</v>
      </c>
      <c r="B693" s="13">
        <v>6.5</v>
      </c>
    </row>
    <row r="694" spans="1:2" x14ac:dyDescent="0.25">
      <c r="A694" s="6" t="s">
        <v>767</v>
      </c>
      <c r="B694" s="11">
        <v>5.0999999999999996</v>
      </c>
    </row>
    <row r="695" spans="1:2" x14ac:dyDescent="0.25">
      <c r="A695" s="9" t="s">
        <v>1190</v>
      </c>
      <c r="B695" s="13">
        <v>7.1</v>
      </c>
    </row>
    <row r="696" spans="1:2" x14ac:dyDescent="0.25">
      <c r="A696" s="6" t="s">
        <v>657</v>
      </c>
      <c r="B696" s="11">
        <v>7.5</v>
      </c>
    </row>
    <row r="697" spans="1:2" x14ac:dyDescent="0.25">
      <c r="A697" s="9" t="s">
        <v>693</v>
      </c>
      <c r="B697" s="13">
        <v>6.2</v>
      </c>
    </row>
    <row r="698" spans="1:2" x14ac:dyDescent="0.25">
      <c r="A698" s="6" t="s">
        <v>370</v>
      </c>
      <c r="B698" s="11">
        <v>6.3</v>
      </c>
    </row>
    <row r="699" spans="1:2" x14ac:dyDescent="0.25">
      <c r="A699" s="9" t="s">
        <v>172</v>
      </c>
      <c r="B699" s="13">
        <v>8.1</v>
      </c>
    </row>
    <row r="700" spans="1:2" x14ac:dyDescent="0.25">
      <c r="A700" s="6" t="s">
        <v>1136</v>
      </c>
      <c r="B700" s="11">
        <v>6.6</v>
      </c>
    </row>
    <row r="701" spans="1:2" x14ac:dyDescent="0.25">
      <c r="A701" s="9" t="s">
        <v>459</v>
      </c>
      <c r="B701" s="13">
        <v>6.9</v>
      </c>
    </row>
    <row r="702" spans="1:2" x14ac:dyDescent="0.25">
      <c r="A702" s="6" t="s">
        <v>1199</v>
      </c>
      <c r="B702" s="11">
        <v>6.1</v>
      </c>
    </row>
    <row r="703" spans="1:2" x14ac:dyDescent="0.25">
      <c r="A703" s="9" t="s">
        <v>1201</v>
      </c>
      <c r="B703" s="13">
        <v>4.3</v>
      </c>
    </row>
    <row r="704" spans="1:2" x14ac:dyDescent="0.25">
      <c r="A704" s="6" t="s">
        <v>273</v>
      </c>
      <c r="B704" s="11">
        <v>6.6</v>
      </c>
    </row>
    <row r="705" spans="1:2" x14ac:dyDescent="0.25">
      <c r="A705" s="9" t="s">
        <v>1205</v>
      </c>
      <c r="B705" s="13">
        <v>6.8</v>
      </c>
    </row>
    <row r="706" spans="1:2" x14ac:dyDescent="0.25">
      <c r="A706" s="6" t="s">
        <v>1206</v>
      </c>
      <c r="B706" s="11">
        <v>3.8</v>
      </c>
    </row>
    <row r="707" spans="1:2" x14ac:dyDescent="0.25">
      <c r="A707" s="9" t="s">
        <v>1208</v>
      </c>
      <c r="B707" s="13">
        <v>5.9</v>
      </c>
    </row>
    <row r="708" spans="1:2" x14ac:dyDescent="0.25">
      <c r="A708" s="6" t="s">
        <v>627</v>
      </c>
      <c r="B708" s="11">
        <v>7.9</v>
      </c>
    </row>
    <row r="709" spans="1:2" x14ac:dyDescent="0.25">
      <c r="A709" s="9" t="s">
        <v>1209</v>
      </c>
      <c r="B709" s="13">
        <v>6.3</v>
      </c>
    </row>
    <row r="710" spans="1:2" x14ac:dyDescent="0.25">
      <c r="A710" s="6" t="s">
        <v>1210</v>
      </c>
      <c r="B710" s="11">
        <v>5.5</v>
      </c>
    </row>
    <row r="711" spans="1:2" x14ac:dyDescent="0.25">
      <c r="A711" s="9" t="s">
        <v>62</v>
      </c>
      <c r="B711" s="13">
        <v>7.7</v>
      </c>
    </row>
    <row r="712" spans="1:2" x14ac:dyDescent="0.25">
      <c r="A712" s="6" t="s">
        <v>693</v>
      </c>
      <c r="B712" s="11">
        <v>6.3</v>
      </c>
    </row>
    <row r="713" spans="1:2" x14ac:dyDescent="0.25">
      <c r="A713" s="9" t="s">
        <v>1213</v>
      </c>
      <c r="B713" s="13">
        <v>7.1</v>
      </c>
    </row>
    <row r="714" spans="1:2" x14ac:dyDescent="0.25">
      <c r="A714" s="6" t="s">
        <v>1037</v>
      </c>
      <c r="B714" s="11">
        <v>8.5</v>
      </c>
    </row>
    <row r="715" spans="1:2" x14ac:dyDescent="0.25">
      <c r="A715" s="9" t="s">
        <v>751</v>
      </c>
      <c r="B715" s="13">
        <v>5.9</v>
      </c>
    </row>
    <row r="716" spans="1:2" x14ac:dyDescent="0.25">
      <c r="A716" s="6" t="s">
        <v>631</v>
      </c>
      <c r="B716" s="11">
        <v>5.8</v>
      </c>
    </row>
    <row r="717" spans="1:2" x14ac:dyDescent="0.25">
      <c r="A717" s="9" t="s">
        <v>284</v>
      </c>
      <c r="B717" s="13">
        <v>8.1</v>
      </c>
    </row>
    <row r="718" spans="1:2" x14ac:dyDescent="0.25">
      <c r="A718" s="6" t="s">
        <v>225</v>
      </c>
      <c r="B718" s="11">
        <v>7.9</v>
      </c>
    </row>
    <row r="719" spans="1:2" x14ac:dyDescent="0.25">
      <c r="A719" s="9" t="s">
        <v>140</v>
      </c>
      <c r="B719" s="13">
        <v>7.2</v>
      </c>
    </row>
    <row r="720" spans="1:2" x14ac:dyDescent="0.25">
      <c r="A720" s="6" t="s">
        <v>635</v>
      </c>
      <c r="B720" s="11">
        <v>6.3</v>
      </c>
    </row>
    <row r="721" spans="1:2" x14ac:dyDescent="0.25">
      <c r="A721" s="9" t="s">
        <v>427</v>
      </c>
      <c r="B721" s="13">
        <v>8.1</v>
      </c>
    </row>
    <row r="722" spans="1:2" x14ac:dyDescent="0.25">
      <c r="A722" s="6" t="s">
        <v>1223</v>
      </c>
      <c r="B722" s="11">
        <v>7</v>
      </c>
    </row>
    <row r="723" spans="1:2" x14ac:dyDescent="0.25">
      <c r="A723" s="9" t="s">
        <v>1029</v>
      </c>
      <c r="B723" s="13">
        <v>5.5</v>
      </c>
    </row>
    <row r="724" spans="1:2" x14ac:dyDescent="0.25">
      <c r="A724" s="6" t="s">
        <v>1190</v>
      </c>
      <c r="B724" s="11">
        <v>6.7</v>
      </c>
    </row>
    <row r="725" spans="1:2" x14ac:dyDescent="0.25">
      <c r="A725" s="9" t="s">
        <v>670</v>
      </c>
      <c r="B725" s="13">
        <v>5.2</v>
      </c>
    </row>
    <row r="726" spans="1:2" x14ac:dyDescent="0.25">
      <c r="A726" s="6" t="s">
        <v>991</v>
      </c>
      <c r="B726" s="11">
        <v>7</v>
      </c>
    </row>
    <row r="727" spans="1:2" x14ac:dyDescent="0.25">
      <c r="A727" s="9" t="s">
        <v>1228</v>
      </c>
      <c r="B727" s="13">
        <v>6.1</v>
      </c>
    </row>
    <row r="728" spans="1:2" x14ac:dyDescent="0.25">
      <c r="A728" s="6" t="s">
        <v>325</v>
      </c>
      <c r="B728" s="11">
        <v>6.6</v>
      </c>
    </row>
    <row r="729" spans="1:2" x14ac:dyDescent="0.25">
      <c r="A729" s="9" t="s">
        <v>1232</v>
      </c>
      <c r="B729" s="13">
        <v>5.5</v>
      </c>
    </row>
    <row r="730" spans="1:2" x14ac:dyDescent="0.25">
      <c r="A730" s="6" t="s">
        <v>619</v>
      </c>
      <c r="B730" s="11">
        <v>5.9</v>
      </c>
    </row>
    <row r="731" spans="1:2" x14ac:dyDescent="0.25">
      <c r="A731" s="9" t="s">
        <v>874</v>
      </c>
      <c r="B731" s="13">
        <v>5.4</v>
      </c>
    </row>
    <row r="732" spans="1:2" x14ac:dyDescent="0.25">
      <c r="A732" s="6" t="s">
        <v>1236</v>
      </c>
      <c r="B732" s="11">
        <v>6.4</v>
      </c>
    </row>
    <row r="733" spans="1:2" x14ac:dyDescent="0.25">
      <c r="A733" s="9" t="s">
        <v>1237</v>
      </c>
      <c r="B733" s="13">
        <v>5.7</v>
      </c>
    </row>
    <row r="734" spans="1:2" x14ac:dyDescent="0.25">
      <c r="A734" s="6" t="s">
        <v>118</v>
      </c>
      <c r="B734" s="11">
        <v>6.7</v>
      </c>
    </row>
    <row r="735" spans="1:2" x14ac:dyDescent="0.25">
      <c r="A735" s="9" t="s">
        <v>476</v>
      </c>
      <c r="B735" s="13">
        <v>7.1</v>
      </c>
    </row>
    <row r="736" spans="1:2" x14ac:dyDescent="0.25">
      <c r="A736" s="6" t="s">
        <v>315</v>
      </c>
      <c r="B736" s="11">
        <v>6.8</v>
      </c>
    </row>
    <row r="737" spans="1:2" x14ac:dyDescent="0.25">
      <c r="A737" s="9" t="s">
        <v>1238</v>
      </c>
      <c r="B737" s="13">
        <v>6.5</v>
      </c>
    </row>
    <row r="738" spans="1:2" x14ac:dyDescent="0.25">
      <c r="A738" s="6" t="s">
        <v>588</v>
      </c>
      <c r="B738" s="11">
        <v>7.6</v>
      </c>
    </row>
    <row r="739" spans="1:2" x14ac:dyDescent="0.25">
      <c r="A739" s="9" t="s">
        <v>625</v>
      </c>
      <c r="B739" s="13">
        <v>5.5</v>
      </c>
    </row>
    <row r="740" spans="1:2" x14ac:dyDescent="0.25">
      <c r="A740" s="6" t="s">
        <v>1239</v>
      </c>
      <c r="B740" s="11">
        <v>6.5</v>
      </c>
    </row>
    <row r="741" spans="1:2" x14ac:dyDescent="0.25">
      <c r="A741" s="9" t="s">
        <v>353</v>
      </c>
      <c r="B741" s="13">
        <v>7</v>
      </c>
    </row>
    <row r="742" spans="1:2" x14ac:dyDescent="0.25">
      <c r="A742" s="6" t="s">
        <v>726</v>
      </c>
      <c r="B742" s="11">
        <v>5.8</v>
      </c>
    </row>
    <row r="743" spans="1:2" x14ac:dyDescent="0.25">
      <c r="A743" s="9" t="s">
        <v>1242</v>
      </c>
      <c r="B743" s="13">
        <v>7.3</v>
      </c>
    </row>
    <row r="744" spans="1:2" x14ac:dyDescent="0.25">
      <c r="A744" s="6" t="s">
        <v>558</v>
      </c>
      <c r="B744" s="11">
        <v>6.6</v>
      </c>
    </row>
    <row r="745" spans="1:2" x14ac:dyDescent="0.25">
      <c r="A745" s="9" t="s">
        <v>1245</v>
      </c>
      <c r="B745" s="13">
        <v>4.4000000000000004</v>
      </c>
    </row>
    <row r="746" spans="1:2" x14ac:dyDescent="0.25">
      <c r="A746" s="6" t="s">
        <v>1015</v>
      </c>
      <c r="B746" s="11">
        <v>7.7</v>
      </c>
    </row>
    <row r="747" spans="1:2" x14ac:dyDescent="0.25">
      <c r="A747" s="9" t="s">
        <v>364</v>
      </c>
      <c r="B747" s="13">
        <v>5</v>
      </c>
    </row>
    <row r="748" spans="1:2" x14ac:dyDescent="0.25">
      <c r="A748" s="6" t="s">
        <v>619</v>
      </c>
      <c r="B748" s="11">
        <v>7.7</v>
      </c>
    </row>
    <row r="749" spans="1:2" x14ac:dyDescent="0.25">
      <c r="A749" s="9" t="s">
        <v>1248</v>
      </c>
      <c r="B749" s="13">
        <v>4.4000000000000004</v>
      </c>
    </row>
    <row r="750" spans="1:2" x14ac:dyDescent="0.25">
      <c r="A750" s="6" t="s">
        <v>863</v>
      </c>
      <c r="B750" s="11">
        <v>6.1</v>
      </c>
    </row>
    <row r="751" spans="1:2" x14ac:dyDescent="0.25">
      <c r="A751" s="9" t="s">
        <v>1249</v>
      </c>
      <c r="B751" s="13">
        <v>5.4</v>
      </c>
    </row>
    <row r="752" spans="1:2" x14ac:dyDescent="0.25">
      <c r="A752" s="6" t="s">
        <v>168</v>
      </c>
      <c r="B752" s="11">
        <v>6.8</v>
      </c>
    </row>
    <row r="753" spans="1:2" x14ac:dyDescent="0.25">
      <c r="A753" s="9" t="s">
        <v>1252</v>
      </c>
      <c r="B753" s="13">
        <v>6.5</v>
      </c>
    </row>
    <row r="754" spans="1:2" x14ac:dyDescent="0.25">
      <c r="A754" s="6" t="s">
        <v>1253</v>
      </c>
      <c r="B754" s="11">
        <v>7</v>
      </c>
    </row>
    <row r="755" spans="1:2" x14ac:dyDescent="0.25">
      <c r="A755" s="9" t="s">
        <v>1103</v>
      </c>
      <c r="B755" s="13">
        <v>6.3</v>
      </c>
    </row>
    <row r="756" spans="1:2" x14ac:dyDescent="0.25">
      <c r="A756" s="6" t="s">
        <v>502</v>
      </c>
      <c r="B756" s="11">
        <v>6.3</v>
      </c>
    </row>
    <row r="757" spans="1:2" x14ac:dyDescent="0.25">
      <c r="A757" s="9" t="s">
        <v>1255</v>
      </c>
      <c r="B757" s="13">
        <v>6.1</v>
      </c>
    </row>
    <row r="758" spans="1:2" x14ac:dyDescent="0.25">
      <c r="A758" s="6" t="s">
        <v>1257</v>
      </c>
      <c r="B758" s="11">
        <v>6.1</v>
      </c>
    </row>
    <row r="759" spans="1:2" x14ac:dyDescent="0.25">
      <c r="A759" s="9" t="s">
        <v>5540</v>
      </c>
      <c r="B759" s="13">
        <v>7.3</v>
      </c>
    </row>
    <row r="760" spans="1:2" x14ac:dyDescent="0.25">
      <c r="A760" s="6" t="s">
        <v>1260</v>
      </c>
      <c r="B760" s="11">
        <v>5.3</v>
      </c>
    </row>
    <row r="761" spans="1:2" x14ac:dyDescent="0.25">
      <c r="A761" s="9" t="s">
        <v>1261</v>
      </c>
      <c r="B761" s="13">
        <v>5.4</v>
      </c>
    </row>
    <row r="762" spans="1:2" x14ac:dyDescent="0.25">
      <c r="A762" s="6" t="s">
        <v>345</v>
      </c>
      <c r="B762" s="11">
        <v>6.2</v>
      </c>
    </row>
    <row r="763" spans="1:2" x14ac:dyDescent="0.25">
      <c r="A763" s="9" t="s">
        <v>1264</v>
      </c>
      <c r="B763" s="13">
        <v>6.6</v>
      </c>
    </row>
    <row r="764" spans="1:2" x14ac:dyDescent="0.25">
      <c r="A764" s="6" t="s">
        <v>1265</v>
      </c>
      <c r="B764" s="11">
        <v>5.9</v>
      </c>
    </row>
    <row r="765" spans="1:2" x14ac:dyDescent="0.25">
      <c r="A765" s="9" t="s">
        <v>1266</v>
      </c>
      <c r="B765" s="13">
        <v>6.3</v>
      </c>
    </row>
    <row r="766" spans="1:2" x14ac:dyDescent="0.25">
      <c r="A766" s="6" t="s">
        <v>994</v>
      </c>
      <c r="B766" s="11">
        <v>7.2</v>
      </c>
    </row>
    <row r="767" spans="1:2" x14ac:dyDescent="0.25">
      <c r="A767" s="9" t="s">
        <v>1269</v>
      </c>
      <c r="B767" s="13">
        <v>6.8</v>
      </c>
    </row>
    <row r="768" spans="1:2" x14ac:dyDescent="0.25">
      <c r="A768" s="6" t="s">
        <v>1271</v>
      </c>
      <c r="B768" s="11">
        <v>6.1</v>
      </c>
    </row>
    <row r="769" spans="1:2" x14ac:dyDescent="0.25">
      <c r="A769" s="9" t="s">
        <v>733</v>
      </c>
      <c r="B769" s="13">
        <v>7.8</v>
      </c>
    </row>
    <row r="770" spans="1:2" x14ac:dyDescent="0.25">
      <c r="A770" s="6" t="s">
        <v>1274</v>
      </c>
      <c r="B770" s="11">
        <v>5</v>
      </c>
    </row>
    <row r="771" spans="1:2" x14ac:dyDescent="0.25">
      <c r="A771" s="9" t="s">
        <v>1131</v>
      </c>
      <c r="B771" s="13">
        <v>6.2</v>
      </c>
    </row>
    <row r="772" spans="1:2" x14ac:dyDescent="0.25">
      <c r="A772" s="6" t="s">
        <v>1276</v>
      </c>
      <c r="B772" s="11">
        <v>6.7</v>
      </c>
    </row>
    <row r="773" spans="1:2" x14ac:dyDescent="0.25">
      <c r="A773" s="9" t="s">
        <v>1277</v>
      </c>
      <c r="B773" s="13">
        <v>4.9000000000000004</v>
      </c>
    </row>
    <row r="774" spans="1:2" x14ac:dyDescent="0.25">
      <c r="A774" s="6" t="s">
        <v>1153</v>
      </c>
      <c r="B774" s="11">
        <v>7.4</v>
      </c>
    </row>
    <row r="775" spans="1:2" x14ac:dyDescent="0.25">
      <c r="A775" s="9" t="s">
        <v>1279</v>
      </c>
      <c r="B775" s="13">
        <v>7.1</v>
      </c>
    </row>
    <row r="776" spans="1:2" x14ac:dyDescent="0.25">
      <c r="A776" s="6" t="s">
        <v>493</v>
      </c>
      <c r="B776" s="11">
        <v>6.2</v>
      </c>
    </row>
    <row r="777" spans="1:2" x14ac:dyDescent="0.25">
      <c r="A777" s="9" t="s">
        <v>1282</v>
      </c>
      <c r="B777" s="13">
        <v>4.9000000000000004</v>
      </c>
    </row>
    <row r="778" spans="1:2" x14ac:dyDescent="0.25">
      <c r="A778" s="6" t="s">
        <v>1055</v>
      </c>
      <c r="B778" s="11">
        <v>6.1</v>
      </c>
    </row>
    <row r="779" spans="1:2" x14ac:dyDescent="0.25">
      <c r="A779" s="9" t="s">
        <v>1287</v>
      </c>
      <c r="B779" s="13">
        <v>6.1</v>
      </c>
    </row>
    <row r="780" spans="1:2" x14ac:dyDescent="0.25">
      <c r="A780" s="6" t="s">
        <v>1288</v>
      </c>
      <c r="B780" s="11">
        <v>6.4</v>
      </c>
    </row>
    <row r="781" spans="1:2" x14ac:dyDescent="0.25">
      <c r="A781" s="9" t="s">
        <v>1289</v>
      </c>
      <c r="B781" s="13">
        <v>6.3</v>
      </c>
    </row>
    <row r="782" spans="1:2" x14ac:dyDescent="0.25">
      <c r="A782" s="6" t="s">
        <v>1291</v>
      </c>
      <c r="B782" s="11">
        <v>6.8</v>
      </c>
    </row>
    <row r="783" spans="1:2" x14ac:dyDescent="0.25">
      <c r="A783" s="9" t="s">
        <v>140</v>
      </c>
      <c r="B783" s="13">
        <v>6.6</v>
      </c>
    </row>
    <row r="784" spans="1:2" x14ac:dyDescent="0.25">
      <c r="A784" s="6" t="s">
        <v>649</v>
      </c>
      <c r="B784" s="11">
        <v>5.7</v>
      </c>
    </row>
    <row r="785" spans="1:2" x14ac:dyDescent="0.25">
      <c r="A785" s="9" t="s">
        <v>1277</v>
      </c>
      <c r="B785" s="13">
        <v>5.9</v>
      </c>
    </row>
    <row r="786" spans="1:2" x14ac:dyDescent="0.25">
      <c r="A786" s="6" t="s">
        <v>1255</v>
      </c>
      <c r="B786" s="11">
        <v>6</v>
      </c>
    </row>
    <row r="787" spans="1:2" x14ac:dyDescent="0.25">
      <c r="A787" s="9" t="s">
        <v>1295</v>
      </c>
      <c r="B787" s="13">
        <v>6.1</v>
      </c>
    </row>
    <row r="788" spans="1:2" x14ac:dyDescent="0.25">
      <c r="A788" s="6" t="s">
        <v>372</v>
      </c>
      <c r="B788" s="11">
        <v>6.7</v>
      </c>
    </row>
    <row r="789" spans="1:2" x14ac:dyDescent="0.25">
      <c r="A789" s="9" t="s">
        <v>1238</v>
      </c>
      <c r="B789" s="13">
        <v>6.7</v>
      </c>
    </row>
    <row r="790" spans="1:2" x14ac:dyDescent="0.25">
      <c r="A790" s="6" t="s">
        <v>1059</v>
      </c>
      <c r="B790" s="11">
        <v>7.9</v>
      </c>
    </row>
    <row r="791" spans="1:2" x14ac:dyDescent="0.25">
      <c r="A791" s="9" t="s">
        <v>1210</v>
      </c>
      <c r="B791" s="13">
        <v>5</v>
      </c>
    </row>
    <row r="792" spans="1:2" x14ac:dyDescent="0.25">
      <c r="A792" s="6" t="s">
        <v>381</v>
      </c>
      <c r="B792" s="11">
        <v>4.3</v>
      </c>
    </row>
    <row r="793" spans="1:2" x14ac:dyDescent="0.25">
      <c r="A793" s="9" t="s">
        <v>1297</v>
      </c>
      <c r="B793" s="13">
        <v>5.7</v>
      </c>
    </row>
    <row r="794" spans="1:2" x14ac:dyDescent="0.25">
      <c r="A794" s="6" t="s">
        <v>1299</v>
      </c>
      <c r="B794" s="11">
        <v>6.7</v>
      </c>
    </row>
    <row r="795" spans="1:2" x14ac:dyDescent="0.25">
      <c r="A795" s="9" t="s">
        <v>805</v>
      </c>
      <c r="B795" s="13">
        <v>6.7</v>
      </c>
    </row>
    <row r="796" spans="1:2" x14ac:dyDescent="0.25">
      <c r="A796" s="6" t="s">
        <v>55</v>
      </c>
      <c r="B796" s="11">
        <v>8.1</v>
      </c>
    </row>
    <row r="797" spans="1:2" x14ac:dyDescent="0.25">
      <c r="A797" s="9" t="s">
        <v>223</v>
      </c>
      <c r="B797" s="13">
        <v>6.1</v>
      </c>
    </row>
    <row r="798" spans="1:2" x14ac:dyDescent="0.25">
      <c r="A798" s="6" t="s">
        <v>778</v>
      </c>
      <c r="B798" s="11">
        <v>5.6</v>
      </c>
    </row>
    <row r="799" spans="1:2" x14ac:dyDescent="0.25">
      <c r="A799" s="9" t="s">
        <v>1303</v>
      </c>
      <c r="B799" s="13">
        <v>6.6</v>
      </c>
    </row>
    <row r="800" spans="1:2" x14ac:dyDescent="0.25">
      <c r="A800" s="6" t="s">
        <v>1305</v>
      </c>
      <c r="B800" s="11">
        <v>6.9</v>
      </c>
    </row>
    <row r="801" spans="1:2" x14ac:dyDescent="0.25">
      <c r="A801" s="9" t="s">
        <v>1307</v>
      </c>
      <c r="B801" s="13">
        <v>4.8</v>
      </c>
    </row>
    <row r="802" spans="1:2" x14ac:dyDescent="0.25">
      <c r="A802" s="6" t="s">
        <v>1310</v>
      </c>
      <c r="B802" s="11">
        <v>6.2</v>
      </c>
    </row>
    <row r="803" spans="1:2" x14ac:dyDescent="0.25">
      <c r="A803" s="9" t="s">
        <v>1312</v>
      </c>
      <c r="B803" s="13">
        <v>6</v>
      </c>
    </row>
    <row r="804" spans="1:2" x14ac:dyDescent="0.25">
      <c r="A804" s="6" t="s">
        <v>1248</v>
      </c>
      <c r="B804" s="11">
        <v>4.9000000000000004</v>
      </c>
    </row>
    <row r="805" spans="1:2" x14ac:dyDescent="0.25">
      <c r="A805" s="9" t="s">
        <v>1315</v>
      </c>
      <c r="B805" s="13">
        <v>5.6</v>
      </c>
    </row>
    <row r="806" spans="1:2" x14ac:dyDescent="0.25">
      <c r="A806" s="6" t="s">
        <v>342</v>
      </c>
      <c r="B806" s="11">
        <v>6.1</v>
      </c>
    </row>
    <row r="807" spans="1:2" x14ac:dyDescent="0.25">
      <c r="A807" s="9" t="s">
        <v>1318</v>
      </c>
      <c r="B807" s="13">
        <v>6.1</v>
      </c>
    </row>
    <row r="808" spans="1:2" x14ac:dyDescent="0.25">
      <c r="A808" s="6" t="s">
        <v>1188</v>
      </c>
      <c r="B808" s="11">
        <v>4.8</v>
      </c>
    </row>
    <row r="809" spans="1:2" x14ac:dyDescent="0.25">
      <c r="A809" s="9" t="s">
        <v>1320</v>
      </c>
      <c r="B809" s="13">
        <v>5.5</v>
      </c>
    </row>
    <row r="810" spans="1:2" x14ac:dyDescent="0.25">
      <c r="A810" s="6" t="s">
        <v>1322</v>
      </c>
      <c r="B810" s="11">
        <v>3.8</v>
      </c>
    </row>
    <row r="811" spans="1:2" x14ac:dyDescent="0.25">
      <c r="A811" s="9" t="s">
        <v>140</v>
      </c>
      <c r="B811" s="13">
        <v>6.5</v>
      </c>
    </row>
    <row r="812" spans="1:2" x14ac:dyDescent="0.25">
      <c r="A812" s="6" t="s">
        <v>1324</v>
      </c>
      <c r="B812" s="11">
        <v>6</v>
      </c>
    </row>
    <row r="813" spans="1:2" x14ac:dyDescent="0.25">
      <c r="A813" s="9" t="s">
        <v>1326</v>
      </c>
      <c r="B813" s="13">
        <v>6.7</v>
      </c>
    </row>
    <row r="814" spans="1:2" x14ac:dyDescent="0.25">
      <c r="A814" s="6" t="s">
        <v>1329</v>
      </c>
      <c r="B814" s="11">
        <v>8.1</v>
      </c>
    </row>
    <row r="815" spans="1:2" x14ac:dyDescent="0.25">
      <c r="A815" s="9" t="s">
        <v>1331</v>
      </c>
      <c r="B815" s="13">
        <v>4.9000000000000004</v>
      </c>
    </row>
    <row r="816" spans="1:2" x14ac:dyDescent="0.25">
      <c r="A816" s="6" t="s">
        <v>1153</v>
      </c>
      <c r="B816" s="11">
        <v>7.3</v>
      </c>
    </row>
    <row r="817" spans="1:2" x14ac:dyDescent="0.25">
      <c r="A817" s="9" t="s">
        <v>209</v>
      </c>
      <c r="B817" s="13">
        <v>6.4</v>
      </c>
    </row>
    <row r="818" spans="1:2" x14ac:dyDescent="0.25">
      <c r="A818" s="6" t="s">
        <v>5540</v>
      </c>
      <c r="B818" s="11">
        <v>6.6</v>
      </c>
    </row>
    <row r="819" spans="1:2" x14ac:dyDescent="0.25">
      <c r="A819" s="9" t="s">
        <v>717</v>
      </c>
      <c r="B819" s="13">
        <v>6.7</v>
      </c>
    </row>
    <row r="820" spans="1:2" x14ac:dyDescent="0.25">
      <c r="A820" s="6" t="s">
        <v>1249</v>
      </c>
      <c r="B820" s="11">
        <v>3.6</v>
      </c>
    </row>
    <row r="821" spans="1:2" x14ac:dyDescent="0.25">
      <c r="A821" s="9" t="s">
        <v>1339</v>
      </c>
      <c r="B821" s="13">
        <v>5.7</v>
      </c>
    </row>
    <row r="822" spans="1:2" x14ac:dyDescent="0.25">
      <c r="A822" s="6" t="s">
        <v>1072</v>
      </c>
      <c r="B822" s="11">
        <v>6</v>
      </c>
    </row>
    <row r="823" spans="1:2" x14ac:dyDescent="0.25">
      <c r="A823" s="9" t="s">
        <v>586</v>
      </c>
      <c r="B823" s="13">
        <v>4.9000000000000004</v>
      </c>
    </row>
    <row r="824" spans="1:2" x14ac:dyDescent="0.25">
      <c r="A824" s="6" t="s">
        <v>1228</v>
      </c>
      <c r="B824" s="11">
        <v>4.7</v>
      </c>
    </row>
    <row r="825" spans="1:2" x14ac:dyDescent="0.25">
      <c r="A825" s="9" t="s">
        <v>329</v>
      </c>
      <c r="B825" s="13">
        <v>6.3</v>
      </c>
    </row>
    <row r="826" spans="1:2" x14ac:dyDescent="0.25">
      <c r="A826" s="6" t="s">
        <v>805</v>
      </c>
      <c r="B826" s="11">
        <v>5.9</v>
      </c>
    </row>
    <row r="827" spans="1:2" x14ac:dyDescent="0.25">
      <c r="A827" s="9" t="s">
        <v>1346</v>
      </c>
      <c r="B827" s="13">
        <v>5.9</v>
      </c>
    </row>
    <row r="828" spans="1:2" x14ac:dyDescent="0.25">
      <c r="A828" s="6" t="s">
        <v>5540</v>
      </c>
      <c r="B828" s="11">
        <v>7</v>
      </c>
    </row>
    <row r="829" spans="1:2" x14ac:dyDescent="0.25">
      <c r="A829" s="9" t="s">
        <v>1177</v>
      </c>
      <c r="B829" s="13">
        <v>7.5</v>
      </c>
    </row>
    <row r="830" spans="1:2" x14ac:dyDescent="0.25">
      <c r="A830" s="6" t="s">
        <v>1349</v>
      </c>
      <c r="B830" s="11">
        <v>5.6</v>
      </c>
    </row>
    <row r="831" spans="1:2" x14ac:dyDescent="0.25">
      <c r="A831" s="9" t="s">
        <v>216</v>
      </c>
      <c r="B831" s="13">
        <v>6.4</v>
      </c>
    </row>
    <row r="832" spans="1:2" x14ac:dyDescent="0.25">
      <c r="A832" s="6" t="s">
        <v>118</v>
      </c>
      <c r="B832" s="11">
        <v>6.3</v>
      </c>
    </row>
    <row r="833" spans="1:2" x14ac:dyDescent="0.25">
      <c r="A833" s="9" t="s">
        <v>1353</v>
      </c>
      <c r="B833" s="13">
        <v>4.3</v>
      </c>
    </row>
    <row r="834" spans="1:2" x14ac:dyDescent="0.25">
      <c r="A834" s="6" t="s">
        <v>1355</v>
      </c>
      <c r="B834" s="11">
        <v>5.9</v>
      </c>
    </row>
    <row r="835" spans="1:2" x14ac:dyDescent="0.25">
      <c r="A835" s="9" t="s">
        <v>5540</v>
      </c>
      <c r="B835" s="13">
        <v>6.7</v>
      </c>
    </row>
    <row r="836" spans="1:2" x14ac:dyDescent="0.25">
      <c r="A836" s="6" t="s">
        <v>874</v>
      </c>
      <c r="B836" s="11">
        <v>5.5</v>
      </c>
    </row>
    <row r="837" spans="1:2" x14ac:dyDescent="0.25">
      <c r="A837" s="9" t="s">
        <v>1359</v>
      </c>
      <c r="B837" s="13">
        <v>6.2</v>
      </c>
    </row>
    <row r="838" spans="1:2" x14ac:dyDescent="0.25">
      <c r="A838" s="6" t="s">
        <v>193</v>
      </c>
      <c r="B838" s="11">
        <v>8.8000000000000007</v>
      </c>
    </row>
    <row r="839" spans="1:2" x14ac:dyDescent="0.25">
      <c r="A839" s="9" t="s">
        <v>1210</v>
      </c>
      <c r="B839" s="13">
        <v>5.2</v>
      </c>
    </row>
    <row r="840" spans="1:2" x14ac:dyDescent="0.25">
      <c r="A840" s="6" t="s">
        <v>693</v>
      </c>
      <c r="B840" s="11">
        <v>7</v>
      </c>
    </row>
    <row r="841" spans="1:2" x14ac:dyDescent="0.25">
      <c r="A841" s="9" t="s">
        <v>1363</v>
      </c>
      <c r="B841" s="13">
        <v>6.6</v>
      </c>
    </row>
    <row r="842" spans="1:2" x14ac:dyDescent="0.25">
      <c r="A842" s="6" t="s">
        <v>413</v>
      </c>
      <c r="B842" s="11">
        <v>7.3</v>
      </c>
    </row>
    <row r="843" spans="1:2" x14ac:dyDescent="0.25">
      <c r="A843" s="9" t="s">
        <v>223</v>
      </c>
      <c r="B843" s="13">
        <v>5.6</v>
      </c>
    </row>
    <row r="844" spans="1:2" x14ac:dyDescent="0.25">
      <c r="A844" s="6" t="s">
        <v>1004</v>
      </c>
      <c r="B844" s="11">
        <v>6.6</v>
      </c>
    </row>
    <row r="845" spans="1:2" x14ac:dyDescent="0.25">
      <c r="A845" s="9" t="s">
        <v>1366</v>
      </c>
      <c r="B845" s="13">
        <v>5.4</v>
      </c>
    </row>
    <row r="846" spans="1:2" x14ac:dyDescent="0.25">
      <c r="A846" s="6" t="s">
        <v>1367</v>
      </c>
      <c r="B846" s="11">
        <v>6.3</v>
      </c>
    </row>
    <row r="847" spans="1:2" x14ac:dyDescent="0.25">
      <c r="A847" s="9" t="s">
        <v>447</v>
      </c>
      <c r="B847" s="13">
        <v>7.9</v>
      </c>
    </row>
    <row r="848" spans="1:2" x14ac:dyDescent="0.25">
      <c r="A848" s="6" t="s">
        <v>329</v>
      </c>
      <c r="B848" s="11">
        <v>6.3</v>
      </c>
    </row>
    <row r="849" spans="1:2" x14ac:dyDescent="0.25">
      <c r="A849" s="9" t="s">
        <v>665</v>
      </c>
      <c r="B849" s="13">
        <v>6</v>
      </c>
    </row>
    <row r="850" spans="1:2" x14ac:dyDescent="0.25">
      <c r="A850" s="6" t="s">
        <v>994</v>
      </c>
      <c r="B850" s="11">
        <v>7.2</v>
      </c>
    </row>
    <row r="851" spans="1:2" x14ac:dyDescent="0.25">
      <c r="A851" s="9" t="s">
        <v>1372</v>
      </c>
      <c r="B851" s="13">
        <v>5.0999999999999996</v>
      </c>
    </row>
    <row r="852" spans="1:2" x14ac:dyDescent="0.25">
      <c r="A852" s="6" t="s">
        <v>619</v>
      </c>
      <c r="B852" s="11">
        <v>7.3</v>
      </c>
    </row>
    <row r="853" spans="1:2" x14ac:dyDescent="0.25">
      <c r="A853" s="9" t="s">
        <v>1375</v>
      </c>
      <c r="B853" s="13">
        <v>8</v>
      </c>
    </row>
    <row r="854" spans="1:2" x14ac:dyDescent="0.25">
      <c r="A854" s="6" t="s">
        <v>476</v>
      </c>
      <c r="B854" s="11">
        <v>6.2</v>
      </c>
    </row>
    <row r="855" spans="1:2" x14ac:dyDescent="0.25">
      <c r="A855" s="9" t="s">
        <v>999</v>
      </c>
      <c r="B855" s="13">
        <v>6</v>
      </c>
    </row>
    <row r="856" spans="1:2" x14ac:dyDescent="0.25">
      <c r="A856" s="6" t="s">
        <v>665</v>
      </c>
      <c r="B856" s="11">
        <v>6.7</v>
      </c>
    </row>
    <row r="857" spans="1:2" x14ac:dyDescent="0.25">
      <c r="A857" s="9" t="s">
        <v>627</v>
      </c>
      <c r="B857" s="13">
        <v>8.1</v>
      </c>
    </row>
    <row r="858" spans="1:2" x14ac:dyDescent="0.25">
      <c r="A858" s="6" t="s">
        <v>691</v>
      </c>
      <c r="B858" s="11">
        <v>6.4</v>
      </c>
    </row>
    <row r="859" spans="1:2" x14ac:dyDescent="0.25">
      <c r="A859" s="9" t="s">
        <v>5540</v>
      </c>
      <c r="B859" s="13">
        <v>8.4</v>
      </c>
    </row>
    <row r="860" spans="1:2" x14ac:dyDescent="0.25">
      <c r="A860" s="6" t="s">
        <v>627</v>
      </c>
      <c r="B860" s="11">
        <v>8</v>
      </c>
    </row>
    <row r="861" spans="1:2" x14ac:dyDescent="0.25">
      <c r="A861" s="9" t="s">
        <v>792</v>
      </c>
      <c r="B861" s="13">
        <v>6.3</v>
      </c>
    </row>
    <row r="862" spans="1:2" x14ac:dyDescent="0.25">
      <c r="A862" s="6" t="s">
        <v>193</v>
      </c>
      <c r="B862" s="11">
        <v>6.4</v>
      </c>
    </row>
    <row r="863" spans="1:2" x14ac:dyDescent="0.25">
      <c r="A863" s="9" t="s">
        <v>1385</v>
      </c>
      <c r="B863" s="13">
        <v>6.6</v>
      </c>
    </row>
    <row r="864" spans="1:2" x14ac:dyDescent="0.25">
      <c r="A864" s="6" t="s">
        <v>1288</v>
      </c>
      <c r="B864" s="11">
        <v>6.4</v>
      </c>
    </row>
    <row r="865" spans="1:2" x14ac:dyDescent="0.25">
      <c r="A865" s="9" t="s">
        <v>717</v>
      </c>
      <c r="B865" s="13">
        <v>6</v>
      </c>
    </row>
    <row r="866" spans="1:2" x14ac:dyDescent="0.25">
      <c r="A866" s="6" t="s">
        <v>375</v>
      </c>
      <c r="B866" s="11">
        <v>6.6</v>
      </c>
    </row>
    <row r="867" spans="1:2" x14ac:dyDescent="0.25">
      <c r="A867" s="9" t="s">
        <v>1391</v>
      </c>
      <c r="B867" s="13">
        <v>5.9</v>
      </c>
    </row>
    <row r="868" spans="1:2" x14ac:dyDescent="0.25">
      <c r="A868" s="6" t="s">
        <v>284</v>
      </c>
      <c r="B868" s="11">
        <v>6.4</v>
      </c>
    </row>
    <row r="869" spans="1:2" x14ac:dyDescent="0.25">
      <c r="A869" s="9" t="s">
        <v>1395</v>
      </c>
      <c r="B869" s="13">
        <v>6.3</v>
      </c>
    </row>
    <row r="870" spans="1:2" x14ac:dyDescent="0.25">
      <c r="A870" s="6" t="s">
        <v>1397</v>
      </c>
      <c r="B870" s="11">
        <v>7.3</v>
      </c>
    </row>
    <row r="871" spans="1:2" x14ac:dyDescent="0.25">
      <c r="A871" s="9" t="s">
        <v>907</v>
      </c>
      <c r="B871" s="13">
        <v>6.8</v>
      </c>
    </row>
    <row r="872" spans="1:2" x14ac:dyDescent="0.25">
      <c r="A872" s="6" t="s">
        <v>1400</v>
      </c>
      <c r="B872" s="11">
        <v>7.2</v>
      </c>
    </row>
    <row r="873" spans="1:2" x14ac:dyDescent="0.25">
      <c r="A873" s="9" t="s">
        <v>1403</v>
      </c>
      <c r="B873" s="13">
        <v>5.7</v>
      </c>
    </row>
    <row r="874" spans="1:2" x14ac:dyDescent="0.25">
      <c r="A874" s="6" t="s">
        <v>1405</v>
      </c>
      <c r="B874" s="11">
        <v>6</v>
      </c>
    </row>
    <row r="875" spans="1:2" x14ac:dyDescent="0.25">
      <c r="A875" s="9" t="s">
        <v>291</v>
      </c>
      <c r="B875" s="13">
        <v>6.5</v>
      </c>
    </row>
    <row r="876" spans="1:2" x14ac:dyDescent="0.25">
      <c r="A876" s="6" t="s">
        <v>1096</v>
      </c>
      <c r="B876" s="11">
        <v>5.8</v>
      </c>
    </row>
    <row r="877" spans="1:2" x14ac:dyDescent="0.25">
      <c r="A877" s="9" t="s">
        <v>1409</v>
      </c>
      <c r="B877" s="13">
        <v>5.8</v>
      </c>
    </row>
    <row r="878" spans="1:2" x14ac:dyDescent="0.25">
      <c r="A878" s="6" t="s">
        <v>1410</v>
      </c>
      <c r="B878" s="11">
        <v>6.7</v>
      </c>
    </row>
    <row r="879" spans="1:2" x14ac:dyDescent="0.25">
      <c r="A879" s="9" t="s">
        <v>1153</v>
      </c>
      <c r="B879" s="13">
        <v>7.8</v>
      </c>
    </row>
    <row r="880" spans="1:2" x14ac:dyDescent="0.25">
      <c r="A880" s="6" t="s">
        <v>834</v>
      </c>
      <c r="B880" s="11">
        <v>5.6</v>
      </c>
    </row>
    <row r="881" spans="1:2" x14ac:dyDescent="0.25">
      <c r="A881" s="9" t="s">
        <v>619</v>
      </c>
      <c r="B881" s="13">
        <v>5.8</v>
      </c>
    </row>
    <row r="882" spans="1:2" x14ac:dyDescent="0.25">
      <c r="A882" s="6" t="s">
        <v>496</v>
      </c>
      <c r="B882" s="11">
        <v>7.4</v>
      </c>
    </row>
    <row r="883" spans="1:2" x14ac:dyDescent="0.25">
      <c r="A883" s="9" t="s">
        <v>1414</v>
      </c>
      <c r="B883" s="13">
        <v>6.9</v>
      </c>
    </row>
    <row r="884" spans="1:2" x14ac:dyDescent="0.25">
      <c r="A884" s="6" t="s">
        <v>1415</v>
      </c>
      <c r="B884" s="11">
        <v>5.5</v>
      </c>
    </row>
    <row r="885" spans="1:2" x14ac:dyDescent="0.25">
      <c r="A885" s="9" t="s">
        <v>1416</v>
      </c>
      <c r="B885" s="13">
        <v>6.3</v>
      </c>
    </row>
    <row r="886" spans="1:2" x14ac:dyDescent="0.25">
      <c r="A886" s="6" t="s">
        <v>1418</v>
      </c>
      <c r="B886" s="11">
        <v>4.7</v>
      </c>
    </row>
    <row r="887" spans="1:2" x14ac:dyDescent="0.25">
      <c r="A887" s="9" t="s">
        <v>1420</v>
      </c>
      <c r="B887" s="13">
        <v>5.6</v>
      </c>
    </row>
    <row r="888" spans="1:2" x14ac:dyDescent="0.25">
      <c r="A888" s="6" t="s">
        <v>296</v>
      </c>
      <c r="B888" s="11">
        <v>6.4</v>
      </c>
    </row>
    <row r="889" spans="1:2" x14ac:dyDescent="0.25">
      <c r="A889" s="9" t="s">
        <v>1066</v>
      </c>
      <c r="B889" s="13">
        <v>4.2</v>
      </c>
    </row>
    <row r="890" spans="1:2" x14ac:dyDescent="0.25">
      <c r="A890" s="6" t="s">
        <v>1423</v>
      </c>
      <c r="B890" s="11">
        <v>6.4</v>
      </c>
    </row>
    <row r="891" spans="1:2" x14ac:dyDescent="0.25">
      <c r="A891" s="9" t="s">
        <v>1266</v>
      </c>
      <c r="B891" s="13">
        <v>7.7</v>
      </c>
    </row>
    <row r="892" spans="1:2" x14ac:dyDescent="0.25">
      <c r="A892" s="6" t="s">
        <v>1162</v>
      </c>
      <c r="B892" s="11">
        <v>7.7</v>
      </c>
    </row>
    <row r="893" spans="1:2" x14ac:dyDescent="0.25">
      <c r="A893" s="9" t="s">
        <v>1431</v>
      </c>
      <c r="B893" s="13">
        <v>5.3</v>
      </c>
    </row>
    <row r="894" spans="1:2" x14ac:dyDescent="0.25">
      <c r="A894" s="6" t="s">
        <v>168</v>
      </c>
      <c r="B894" s="11">
        <v>6.7</v>
      </c>
    </row>
    <row r="895" spans="1:2" x14ac:dyDescent="0.25">
      <c r="A895" s="9" t="s">
        <v>1375</v>
      </c>
      <c r="B895" s="13">
        <v>7.7</v>
      </c>
    </row>
    <row r="896" spans="1:2" x14ac:dyDescent="0.25">
      <c r="A896" s="6" t="s">
        <v>1307</v>
      </c>
      <c r="B896" s="11">
        <v>5.7</v>
      </c>
    </row>
    <row r="897" spans="1:2" x14ac:dyDescent="0.25">
      <c r="A897" s="9" t="s">
        <v>1435</v>
      </c>
      <c r="B897" s="13">
        <v>7.6</v>
      </c>
    </row>
    <row r="898" spans="1:2" x14ac:dyDescent="0.25">
      <c r="A898" s="6" t="s">
        <v>1059</v>
      </c>
      <c r="B898" s="11">
        <v>6.4</v>
      </c>
    </row>
    <row r="899" spans="1:2" x14ac:dyDescent="0.25">
      <c r="A899" s="9" t="s">
        <v>102</v>
      </c>
      <c r="B899" s="13">
        <v>5.6</v>
      </c>
    </row>
    <row r="900" spans="1:2" x14ac:dyDescent="0.25">
      <c r="A900" s="6" t="s">
        <v>1438</v>
      </c>
      <c r="B900" s="11">
        <v>6.8</v>
      </c>
    </row>
    <row r="901" spans="1:2" x14ac:dyDescent="0.25">
      <c r="A901" s="9" t="s">
        <v>833</v>
      </c>
      <c r="B901" s="13">
        <v>2.4</v>
      </c>
    </row>
    <row r="902" spans="1:2" x14ac:dyDescent="0.25">
      <c r="A902" s="6" t="s">
        <v>1252</v>
      </c>
      <c r="B902" s="11">
        <v>6.2</v>
      </c>
    </row>
    <row r="903" spans="1:2" x14ac:dyDescent="0.25">
      <c r="A903" s="9" t="s">
        <v>957</v>
      </c>
      <c r="B903" s="13">
        <v>5.9</v>
      </c>
    </row>
    <row r="904" spans="1:2" x14ac:dyDescent="0.25">
      <c r="A904" s="6" t="s">
        <v>1008</v>
      </c>
      <c r="B904" s="11">
        <v>7.1</v>
      </c>
    </row>
    <row r="905" spans="1:2" x14ac:dyDescent="0.25">
      <c r="A905" s="9" t="s">
        <v>160</v>
      </c>
      <c r="B905" s="13">
        <v>7.6</v>
      </c>
    </row>
    <row r="906" spans="1:2" x14ac:dyDescent="0.25">
      <c r="A906" s="6" t="s">
        <v>1295</v>
      </c>
      <c r="B906" s="11">
        <v>5.5</v>
      </c>
    </row>
    <row r="907" spans="1:2" x14ac:dyDescent="0.25">
      <c r="A907" s="9" t="s">
        <v>1441</v>
      </c>
      <c r="B907" s="13">
        <v>7</v>
      </c>
    </row>
    <row r="908" spans="1:2" x14ac:dyDescent="0.25">
      <c r="A908" s="6" t="s">
        <v>1153</v>
      </c>
      <c r="B908" s="11">
        <v>7.1</v>
      </c>
    </row>
    <row r="909" spans="1:2" x14ac:dyDescent="0.25">
      <c r="A909" s="9" t="s">
        <v>991</v>
      </c>
      <c r="B909" s="13">
        <v>7.4</v>
      </c>
    </row>
    <row r="910" spans="1:2" x14ac:dyDescent="0.25">
      <c r="A910" s="6" t="s">
        <v>1442</v>
      </c>
      <c r="B910" s="11">
        <v>7.6</v>
      </c>
    </row>
    <row r="911" spans="1:2" x14ac:dyDescent="0.25">
      <c r="A911" s="9" t="s">
        <v>909</v>
      </c>
      <c r="B911" s="13">
        <v>5.9</v>
      </c>
    </row>
    <row r="912" spans="1:2" x14ac:dyDescent="0.25">
      <c r="A912" s="6" t="s">
        <v>1445</v>
      </c>
      <c r="B912" s="11">
        <v>5.9</v>
      </c>
    </row>
    <row r="913" spans="1:2" x14ac:dyDescent="0.25">
      <c r="A913" s="9" t="s">
        <v>172</v>
      </c>
      <c r="B913" s="13">
        <v>8</v>
      </c>
    </row>
    <row r="914" spans="1:2" x14ac:dyDescent="0.25">
      <c r="A914" s="6" t="s">
        <v>785</v>
      </c>
      <c r="B914" s="11">
        <v>7.4</v>
      </c>
    </row>
    <row r="915" spans="1:2" x14ac:dyDescent="0.25">
      <c r="A915" s="9" t="s">
        <v>450</v>
      </c>
      <c r="B915" s="13">
        <v>5.8</v>
      </c>
    </row>
    <row r="916" spans="1:2" x14ac:dyDescent="0.25">
      <c r="A916" s="6" t="s">
        <v>1446</v>
      </c>
      <c r="B916" s="11">
        <v>6.3</v>
      </c>
    </row>
    <row r="917" spans="1:2" x14ac:dyDescent="0.25">
      <c r="A917" s="9" t="s">
        <v>1049</v>
      </c>
      <c r="B917" s="13">
        <v>5.7</v>
      </c>
    </row>
    <row r="918" spans="1:2" x14ac:dyDescent="0.25">
      <c r="A918" s="6" t="s">
        <v>1447</v>
      </c>
      <c r="B918" s="11">
        <v>5.0999999999999996</v>
      </c>
    </row>
    <row r="919" spans="1:2" x14ac:dyDescent="0.25">
      <c r="A919" s="9" t="s">
        <v>1449</v>
      </c>
      <c r="B919" s="13">
        <v>7.6</v>
      </c>
    </row>
    <row r="920" spans="1:2" x14ac:dyDescent="0.25">
      <c r="A920" s="6" t="s">
        <v>1451</v>
      </c>
      <c r="B920" s="11">
        <v>6.4</v>
      </c>
    </row>
    <row r="921" spans="1:2" x14ac:dyDescent="0.25">
      <c r="A921" s="9" t="s">
        <v>1452</v>
      </c>
      <c r="B921" s="13">
        <v>7.4</v>
      </c>
    </row>
    <row r="922" spans="1:2" x14ac:dyDescent="0.25">
      <c r="A922" s="6" t="s">
        <v>212</v>
      </c>
      <c r="B922" s="11">
        <v>8.1999999999999993</v>
      </c>
    </row>
    <row r="923" spans="1:2" x14ac:dyDescent="0.25">
      <c r="A923" s="9" t="s">
        <v>1454</v>
      </c>
      <c r="B923" s="13">
        <v>6.5</v>
      </c>
    </row>
    <row r="924" spans="1:2" x14ac:dyDescent="0.25">
      <c r="A924" s="6" t="s">
        <v>1456</v>
      </c>
      <c r="B924" s="11">
        <v>5.5</v>
      </c>
    </row>
    <row r="925" spans="1:2" x14ac:dyDescent="0.25">
      <c r="A925" s="9" t="s">
        <v>1096</v>
      </c>
      <c r="B925" s="13">
        <v>6.5</v>
      </c>
    </row>
    <row r="926" spans="1:2" x14ac:dyDescent="0.25">
      <c r="A926" s="6" t="s">
        <v>1458</v>
      </c>
      <c r="B926" s="11">
        <v>5.6</v>
      </c>
    </row>
    <row r="927" spans="1:2" x14ac:dyDescent="0.25">
      <c r="A927" s="9" t="s">
        <v>1460</v>
      </c>
      <c r="B927" s="13">
        <v>4.9000000000000004</v>
      </c>
    </row>
    <row r="928" spans="1:2" x14ac:dyDescent="0.25">
      <c r="A928" s="6" t="s">
        <v>94</v>
      </c>
      <c r="B928" s="11">
        <v>4.5999999999999996</v>
      </c>
    </row>
    <row r="929" spans="1:2" x14ac:dyDescent="0.25">
      <c r="A929" s="9" t="s">
        <v>75</v>
      </c>
      <c r="B929" s="13">
        <v>7.9</v>
      </c>
    </row>
    <row r="930" spans="1:2" x14ac:dyDescent="0.25">
      <c r="A930" s="6" t="s">
        <v>1463</v>
      </c>
      <c r="B930" s="11">
        <v>7.1</v>
      </c>
    </row>
    <row r="931" spans="1:2" x14ac:dyDescent="0.25">
      <c r="A931" s="9" t="s">
        <v>229</v>
      </c>
      <c r="B931" s="13">
        <v>6.9</v>
      </c>
    </row>
    <row r="932" spans="1:2" x14ac:dyDescent="0.25">
      <c r="A932" s="6" t="s">
        <v>1059</v>
      </c>
      <c r="B932" s="11">
        <v>7.3</v>
      </c>
    </row>
    <row r="933" spans="1:2" x14ac:dyDescent="0.25">
      <c r="A933" s="9" t="s">
        <v>859</v>
      </c>
      <c r="B933" s="13">
        <v>7</v>
      </c>
    </row>
    <row r="934" spans="1:2" x14ac:dyDescent="0.25">
      <c r="A934" s="6" t="s">
        <v>525</v>
      </c>
      <c r="B934" s="11">
        <v>7.7</v>
      </c>
    </row>
    <row r="935" spans="1:2" x14ac:dyDescent="0.25">
      <c r="A935" s="9" t="s">
        <v>223</v>
      </c>
      <c r="B935" s="13">
        <v>6.7</v>
      </c>
    </row>
    <row r="936" spans="1:2" x14ac:dyDescent="0.25">
      <c r="A936" s="6" t="s">
        <v>624</v>
      </c>
      <c r="B936" s="11">
        <v>6.3</v>
      </c>
    </row>
    <row r="937" spans="1:2" x14ac:dyDescent="0.25">
      <c r="A937" s="9" t="s">
        <v>922</v>
      </c>
      <c r="B937" s="13">
        <v>5.8</v>
      </c>
    </row>
    <row r="938" spans="1:2" x14ac:dyDescent="0.25">
      <c r="A938" s="6" t="s">
        <v>155</v>
      </c>
      <c r="B938" s="11">
        <v>7.1</v>
      </c>
    </row>
    <row r="939" spans="1:2" x14ac:dyDescent="0.25">
      <c r="A939" s="9" t="s">
        <v>558</v>
      </c>
      <c r="B939" s="13">
        <v>7.3</v>
      </c>
    </row>
    <row r="940" spans="1:2" x14ac:dyDescent="0.25">
      <c r="A940" s="6" t="s">
        <v>1282</v>
      </c>
      <c r="B940" s="11">
        <v>6.4</v>
      </c>
    </row>
    <row r="941" spans="1:2" x14ac:dyDescent="0.25">
      <c r="A941" s="9" t="s">
        <v>733</v>
      </c>
      <c r="B941" s="13">
        <v>7.1</v>
      </c>
    </row>
    <row r="942" spans="1:2" x14ac:dyDescent="0.25">
      <c r="A942" s="6" t="s">
        <v>1471</v>
      </c>
      <c r="B942" s="11">
        <v>7.6</v>
      </c>
    </row>
    <row r="943" spans="1:2" x14ac:dyDescent="0.25">
      <c r="A943" s="9" t="s">
        <v>450</v>
      </c>
      <c r="B943" s="13">
        <v>6.8</v>
      </c>
    </row>
    <row r="944" spans="1:2" x14ac:dyDescent="0.25">
      <c r="A944" s="6" t="s">
        <v>1473</v>
      </c>
      <c r="B944" s="11">
        <v>6.6</v>
      </c>
    </row>
    <row r="945" spans="1:2" x14ac:dyDescent="0.25">
      <c r="A945" s="9" t="s">
        <v>474</v>
      </c>
      <c r="B945" s="13">
        <v>6.7</v>
      </c>
    </row>
    <row r="946" spans="1:2" x14ac:dyDescent="0.25">
      <c r="A946" s="6" t="s">
        <v>1349</v>
      </c>
      <c r="B946" s="11">
        <v>6.1</v>
      </c>
    </row>
    <row r="947" spans="1:2" x14ac:dyDescent="0.25">
      <c r="A947" s="9" t="s">
        <v>78</v>
      </c>
      <c r="B947" s="13">
        <v>6</v>
      </c>
    </row>
    <row r="948" spans="1:2" x14ac:dyDescent="0.25">
      <c r="A948" s="6" t="s">
        <v>1475</v>
      </c>
      <c r="B948" s="11">
        <v>7.6</v>
      </c>
    </row>
    <row r="949" spans="1:2" x14ac:dyDescent="0.25">
      <c r="A949" s="9" t="s">
        <v>1477</v>
      </c>
      <c r="B949" s="13">
        <v>7.1</v>
      </c>
    </row>
    <row r="950" spans="1:2" x14ac:dyDescent="0.25">
      <c r="A950" s="6" t="s">
        <v>1480</v>
      </c>
      <c r="B950" s="11">
        <v>5</v>
      </c>
    </row>
    <row r="951" spans="1:2" x14ac:dyDescent="0.25">
      <c r="A951" s="9" t="s">
        <v>1059</v>
      </c>
      <c r="B951" s="13">
        <v>7.1</v>
      </c>
    </row>
    <row r="952" spans="1:2" x14ac:dyDescent="0.25">
      <c r="A952" s="6" t="s">
        <v>404</v>
      </c>
      <c r="B952" s="11">
        <v>6.2</v>
      </c>
    </row>
    <row r="953" spans="1:2" x14ac:dyDescent="0.25">
      <c r="A953" s="9" t="s">
        <v>1385</v>
      </c>
      <c r="B953" s="13">
        <v>5.6</v>
      </c>
    </row>
    <row r="954" spans="1:2" x14ac:dyDescent="0.25">
      <c r="A954" s="6" t="s">
        <v>1483</v>
      </c>
      <c r="B954" s="11">
        <v>5.4</v>
      </c>
    </row>
    <row r="955" spans="1:2" x14ac:dyDescent="0.25">
      <c r="A955" s="9" t="s">
        <v>1166</v>
      </c>
      <c r="B955" s="13">
        <v>7.4</v>
      </c>
    </row>
    <row r="956" spans="1:2" x14ac:dyDescent="0.25">
      <c r="A956" s="6" t="s">
        <v>1485</v>
      </c>
      <c r="B956" s="11">
        <v>5</v>
      </c>
    </row>
    <row r="957" spans="1:2" x14ac:dyDescent="0.25">
      <c r="A957" s="9" t="s">
        <v>1487</v>
      </c>
      <c r="B957" s="13">
        <v>5.2</v>
      </c>
    </row>
    <row r="958" spans="1:2" x14ac:dyDescent="0.25">
      <c r="A958" s="6" t="s">
        <v>1488</v>
      </c>
      <c r="B958" s="11">
        <v>7.6</v>
      </c>
    </row>
    <row r="959" spans="1:2" x14ac:dyDescent="0.25">
      <c r="A959" s="9" t="s">
        <v>293</v>
      </c>
      <c r="B959" s="13">
        <v>6.6</v>
      </c>
    </row>
    <row r="960" spans="1:2" x14ac:dyDescent="0.25">
      <c r="A960" s="6" t="s">
        <v>1489</v>
      </c>
      <c r="B960" s="11">
        <v>7</v>
      </c>
    </row>
    <row r="961" spans="1:2" x14ac:dyDescent="0.25">
      <c r="A961" s="9" t="s">
        <v>1491</v>
      </c>
      <c r="B961" s="13">
        <v>5.7</v>
      </c>
    </row>
    <row r="962" spans="1:2" x14ac:dyDescent="0.25">
      <c r="A962" s="6" t="s">
        <v>1493</v>
      </c>
      <c r="B962" s="11">
        <v>8.1999999999999993</v>
      </c>
    </row>
    <row r="963" spans="1:2" x14ac:dyDescent="0.25">
      <c r="A963" s="9" t="s">
        <v>1451</v>
      </c>
      <c r="B963" s="13">
        <v>6.2</v>
      </c>
    </row>
    <row r="964" spans="1:2" x14ac:dyDescent="0.25">
      <c r="A964" s="6" t="s">
        <v>5540</v>
      </c>
      <c r="B964" s="11">
        <v>7.9</v>
      </c>
    </row>
    <row r="965" spans="1:2" x14ac:dyDescent="0.25">
      <c r="A965" s="9" t="s">
        <v>1497</v>
      </c>
      <c r="B965" s="13">
        <v>6.6</v>
      </c>
    </row>
    <row r="966" spans="1:2" x14ac:dyDescent="0.25">
      <c r="A966" s="6" t="s">
        <v>1498</v>
      </c>
      <c r="B966" s="11">
        <v>4.7</v>
      </c>
    </row>
    <row r="967" spans="1:2" x14ac:dyDescent="0.25">
      <c r="A967" s="9" t="s">
        <v>1500</v>
      </c>
      <c r="B967" s="13">
        <v>6.3</v>
      </c>
    </row>
    <row r="968" spans="1:2" x14ac:dyDescent="0.25">
      <c r="A968" s="6" t="s">
        <v>1502</v>
      </c>
      <c r="B968" s="11">
        <v>6.1</v>
      </c>
    </row>
    <row r="969" spans="1:2" x14ac:dyDescent="0.25">
      <c r="A969" s="9" t="s">
        <v>1504</v>
      </c>
      <c r="B969" s="13">
        <v>6.7</v>
      </c>
    </row>
    <row r="970" spans="1:2" x14ac:dyDescent="0.25">
      <c r="A970" s="6" t="s">
        <v>884</v>
      </c>
      <c r="B970" s="11">
        <v>6.1</v>
      </c>
    </row>
    <row r="971" spans="1:2" x14ac:dyDescent="0.25">
      <c r="A971" s="9" t="s">
        <v>1508</v>
      </c>
      <c r="B971" s="13">
        <v>7</v>
      </c>
    </row>
    <row r="972" spans="1:2" x14ac:dyDescent="0.25">
      <c r="A972" s="6" t="s">
        <v>127</v>
      </c>
      <c r="B972" s="11">
        <v>7.4</v>
      </c>
    </row>
    <row r="973" spans="1:2" x14ac:dyDescent="0.25">
      <c r="A973" s="9" t="s">
        <v>1512</v>
      </c>
      <c r="B973" s="13">
        <v>7.3</v>
      </c>
    </row>
    <row r="974" spans="1:2" x14ac:dyDescent="0.25">
      <c r="A974" s="6" t="s">
        <v>1513</v>
      </c>
      <c r="B974" s="11">
        <v>5.8</v>
      </c>
    </row>
    <row r="975" spans="1:2" x14ac:dyDescent="0.25">
      <c r="A975" s="9" t="s">
        <v>1153</v>
      </c>
      <c r="B975" s="13">
        <v>6.7</v>
      </c>
    </row>
    <row r="976" spans="1:2" x14ac:dyDescent="0.25">
      <c r="A976" s="6" t="s">
        <v>91</v>
      </c>
      <c r="B976" s="11">
        <v>5.8</v>
      </c>
    </row>
    <row r="977" spans="1:2" x14ac:dyDescent="0.25">
      <c r="A977" s="9" t="s">
        <v>284</v>
      </c>
      <c r="B977" s="13">
        <v>7.8</v>
      </c>
    </row>
    <row r="978" spans="1:2" x14ac:dyDescent="0.25">
      <c r="A978" s="6" t="s">
        <v>1515</v>
      </c>
      <c r="B978" s="11">
        <v>6.6</v>
      </c>
    </row>
    <row r="979" spans="1:2" x14ac:dyDescent="0.25">
      <c r="A979" s="9" t="s">
        <v>1516</v>
      </c>
      <c r="B979" s="13">
        <v>6.5</v>
      </c>
    </row>
    <row r="980" spans="1:2" x14ac:dyDescent="0.25">
      <c r="A980" s="6" t="s">
        <v>1518</v>
      </c>
      <c r="B980" s="11">
        <v>6.7</v>
      </c>
    </row>
    <row r="981" spans="1:2" x14ac:dyDescent="0.25">
      <c r="A981" s="9" t="s">
        <v>991</v>
      </c>
      <c r="B981" s="13">
        <v>7.3</v>
      </c>
    </row>
    <row r="982" spans="1:2" x14ac:dyDescent="0.25">
      <c r="A982" s="6" t="s">
        <v>1521</v>
      </c>
      <c r="B982" s="11">
        <v>5.8</v>
      </c>
    </row>
    <row r="983" spans="1:2" x14ac:dyDescent="0.25">
      <c r="A983" s="9" t="s">
        <v>1523</v>
      </c>
      <c r="B983" s="13">
        <v>5.5</v>
      </c>
    </row>
    <row r="984" spans="1:2" x14ac:dyDescent="0.25">
      <c r="A984" s="6" t="s">
        <v>936</v>
      </c>
      <c r="B984" s="11">
        <v>6.3</v>
      </c>
    </row>
    <row r="985" spans="1:2" x14ac:dyDescent="0.25">
      <c r="A985" s="9" t="s">
        <v>1451</v>
      </c>
      <c r="B985" s="13">
        <v>7.4</v>
      </c>
    </row>
    <row r="986" spans="1:2" x14ac:dyDescent="0.25">
      <c r="A986" s="6" t="s">
        <v>867</v>
      </c>
      <c r="B986" s="11">
        <v>5.9</v>
      </c>
    </row>
    <row r="987" spans="1:2" x14ac:dyDescent="0.25">
      <c r="A987" s="9" t="s">
        <v>1527</v>
      </c>
      <c r="B987" s="13">
        <v>6.2</v>
      </c>
    </row>
    <row r="988" spans="1:2" x14ac:dyDescent="0.25">
      <c r="A988" s="6" t="s">
        <v>1529</v>
      </c>
      <c r="B988" s="11">
        <v>5.9</v>
      </c>
    </row>
    <row r="989" spans="1:2" x14ac:dyDescent="0.25">
      <c r="A989" s="9" t="s">
        <v>1531</v>
      </c>
      <c r="B989" s="13">
        <v>6.5</v>
      </c>
    </row>
    <row r="990" spans="1:2" x14ac:dyDescent="0.25">
      <c r="A990" s="6" t="s">
        <v>1533</v>
      </c>
      <c r="B990" s="11">
        <v>4.4000000000000004</v>
      </c>
    </row>
    <row r="991" spans="1:2" x14ac:dyDescent="0.25">
      <c r="A991" s="9" t="s">
        <v>1442</v>
      </c>
      <c r="B991" s="13">
        <v>3.5</v>
      </c>
    </row>
    <row r="992" spans="1:2" x14ac:dyDescent="0.25">
      <c r="A992" s="6" t="s">
        <v>1535</v>
      </c>
      <c r="B992" s="11">
        <v>6.6</v>
      </c>
    </row>
    <row r="993" spans="1:2" x14ac:dyDescent="0.25">
      <c r="A993" s="9" t="s">
        <v>1049</v>
      </c>
      <c r="B993" s="13">
        <v>6</v>
      </c>
    </row>
    <row r="994" spans="1:2" x14ac:dyDescent="0.25">
      <c r="A994" s="6" t="s">
        <v>1493</v>
      </c>
      <c r="B994" s="11">
        <v>6.4</v>
      </c>
    </row>
    <row r="995" spans="1:2" x14ac:dyDescent="0.25">
      <c r="A995" s="9" t="s">
        <v>47</v>
      </c>
      <c r="B995" s="13">
        <v>6.5</v>
      </c>
    </row>
    <row r="996" spans="1:2" x14ac:dyDescent="0.25">
      <c r="A996" s="6" t="s">
        <v>5540</v>
      </c>
      <c r="B996" s="11">
        <v>7.8</v>
      </c>
    </row>
    <row r="997" spans="1:2" x14ac:dyDescent="0.25">
      <c r="A997" s="9" t="s">
        <v>1539</v>
      </c>
      <c r="B997" s="13">
        <v>4.3</v>
      </c>
    </row>
    <row r="998" spans="1:2" x14ac:dyDescent="0.25">
      <c r="A998" s="6" t="s">
        <v>1385</v>
      </c>
      <c r="B998" s="11">
        <v>4.2</v>
      </c>
    </row>
    <row r="999" spans="1:2" x14ac:dyDescent="0.25">
      <c r="A999" s="9" t="s">
        <v>1153</v>
      </c>
      <c r="B999" s="13">
        <v>6.5</v>
      </c>
    </row>
    <row r="1000" spans="1:2" x14ac:dyDescent="0.25">
      <c r="A1000" s="6" t="s">
        <v>1542</v>
      </c>
      <c r="B1000" s="11">
        <v>6.1</v>
      </c>
    </row>
    <row r="1001" spans="1:2" x14ac:dyDescent="0.25">
      <c r="A1001" s="9" t="s">
        <v>413</v>
      </c>
      <c r="B1001" s="13">
        <v>6.3</v>
      </c>
    </row>
    <row r="1002" spans="1:2" x14ac:dyDescent="0.25">
      <c r="A1002" s="6" t="s">
        <v>1544</v>
      </c>
      <c r="B1002" s="11">
        <v>6.2</v>
      </c>
    </row>
    <row r="1003" spans="1:2" x14ac:dyDescent="0.25">
      <c r="A1003" s="9" t="s">
        <v>1205</v>
      </c>
      <c r="B1003" s="13">
        <v>5.9</v>
      </c>
    </row>
    <row r="1004" spans="1:2" x14ac:dyDescent="0.25">
      <c r="A1004" s="6" t="s">
        <v>1547</v>
      </c>
      <c r="B1004" s="11">
        <v>5.9</v>
      </c>
    </row>
    <row r="1005" spans="1:2" x14ac:dyDescent="0.25">
      <c r="A1005" s="9" t="s">
        <v>491</v>
      </c>
      <c r="B1005" s="13">
        <v>6.5</v>
      </c>
    </row>
    <row r="1006" spans="1:2" x14ac:dyDescent="0.25">
      <c r="A1006" s="6" t="s">
        <v>1153</v>
      </c>
      <c r="B1006" s="11">
        <v>6.4</v>
      </c>
    </row>
    <row r="1007" spans="1:2" x14ac:dyDescent="0.25">
      <c r="A1007" s="9" t="s">
        <v>657</v>
      </c>
      <c r="B1007" s="13">
        <v>6.5</v>
      </c>
    </row>
    <row r="1008" spans="1:2" x14ac:dyDescent="0.25">
      <c r="A1008" s="6" t="s">
        <v>1551</v>
      </c>
      <c r="B1008" s="11">
        <v>5.7</v>
      </c>
    </row>
    <row r="1009" spans="1:2" x14ac:dyDescent="0.25">
      <c r="A1009" s="9" t="s">
        <v>5540</v>
      </c>
      <c r="B1009" s="13">
        <v>7.5</v>
      </c>
    </row>
    <row r="1010" spans="1:2" x14ac:dyDescent="0.25">
      <c r="A1010" s="6" t="s">
        <v>257</v>
      </c>
      <c r="B1010" s="11">
        <v>8</v>
      </c>
    </row>
    <row r="1011" spans="1:2" x14ac:dyDescent="0.25">
      <c r="A1011" s="9" t="s">
        <v>1555</v>
      </c>
      <c r="B1011" s="13">
        <v>7.3</v>
      </c>
    </row>
    <row r="1012" spans="1:2" x14ac:dyDescent="0.25">
      <c r="A1012" s="6" t="s">
        <v>795</v>
      </c>
      <c r="B1012" s="11">
        <v>6.7</v>
      </c>
    </row>
    <row r="1013" spans="1:2" x14ac:dyDescent="0.25">
      <c r="A1013" s="9" t="s">
        <v>1395</v>
      </c>
      <c r="B1013" s="13">
        <v>7.5</v>
      </c>
    </row>
    <row r="1014" spans="1:2" x14ac:dyDescent="0.25">
      <c r="A1014" s="6" t="s">
        <v>1331</v>
      </c>
      <c r="B1014" s="11">
        <v>5.4</v>
      </c>
    </row>
    <row r="1015" spans="1:2" x14ac:dyDescent="0.25">
      <c r="A1015" s="9" t="s">
        <v>1489</v>
      </c>
      <c r="B1015" s="13">
        <v>6.6</v>
      </c>
    </row>
    <row r="1016" spans="1:2" x14ac:dyDescent="0.25">
      <c r="A1016" s="6" t="s">
        <v>1558</v>
      </c>
      <c r="B1016" s="11">
        <v>7.7</v>
      </c>
    </row>
    <row r="1017" spans="1:2" x14ac:dyDescent="0.25">
      <c r="A1017" s="9" t="s">
        <v>1559</v>
      </c>
      <c r="B1017" s="13">
        <v>5.8</v>
      </c>
    </row>
    <row r="1018" spans="1:2" x14ac:dyDescent="0.25">
      <c r="A1018" s="6" t="s">
        <v>696</v>
      </c>
      <c r="B1018" s="11">
        <v>6.4</v>
      </c>
    </row>
    <row r="1019" spans="1:2" x14ac:dyDescent="0.25">
      <c r="A1019" s="9" t="s">
        <v>1561</v>
      </c>
      <c r="B1019" s="13">
        <v>5.6</v>
      </c>
    </row>
    <row r="1020" spans="1:2" x14ac:dyDescent="0.25">
      <c r="A1020" s="6" t="s">
        <v>1562</v>
      </c>
      <c r="B1020" s="11">
        <v>6</v>
      </c>
    </row>
    <row r="1021" spans="1:2" x14ac:dyDescent="0.25">
      <c r="A1021" s="9" t="s">
        <v>1564</v>
      </c>
      <c r="B1021" s="13">
        <v>6.2</v>
      </c>
    </row>
    <row r="1022" spans="1:2" x14ac:dyDescent="0.25">
      <c r="A1022" s="6" t="s">
        <v>1566</v>
      </c>
      <c r="B1022" s="11">
        <v>5.9</v>
      </c>
    </row>
    <row r="1023" spans="1:2" x14ac:dyDescent="0.25">
      <c r="A1023" s="9" t="s">
        <v>245</v>
      </c>
      <c r="B1023" s="13">
        <v>5.0999999999999996</v>
      </c>
    </row>
    <row r="1024" spans="1:2" x14ac:dyDescent="0.25">
      <c r="A1024" s="6" t="s">
        <v>225</v>
      </c>
      <c r="B1024" s="11">
        <v>6.8</v>
      </c>
    </row>
    <row r="1025" spans="1:2" x14ac:dyDescent="0.25">
      <c r="A1025" s="9" t="s">
        <v>5540</v>
      </c>
      <c r="B1025" s="13">
        <v>7</v>
      </c>
    </row>
    <row r="1026" spans="1:2" x14ac:dyDescent="0.25">
      <c r="A1026" s="6" t="s">
        <v>619</v>
      </c>
      <c r="B1026" s="11">
        <v>6</v>
      </c>
    </row>
    <row r="1027" spans="1:2" x14ac:dyDescent="0.25">
      <c r="A1027" s="9" t="s">
        <v>1405</v>
      </c>
      <c r="B1027" s="13">
        <v>5.0999999999999996</v>
      </c>
    </row>
    <row r="1028" spans="1:2" x14ac:dyDescent="0.25">
      <c r="A1028" s="6" t="s">
        <v>1353</v>
      </c>
      <c r="B1028" s="11">
        <v>5.8</v>
      </c>
    </row>
    <row r="1029" spans="1:2" x14ac:dyDescent="0.25">
      <c r="A1029" s="9" t="s">
        <v>1570</v>
      </c>
      <c r="B1029" s="13">
        <v>6.2</v>
      </c>
    </row>
    <row r="1030" spans="1:2" x14ac:dyDescent="0.25">
      <c r="A1030" s="6" t="s">
        <v>1574</v>
      </c>
      <c r="B1030" s="11">
        <v>6.4</v>
      </c>
    </row>
    <row r="1031" spans="1:2" x14ac:dyDescent="0.25">
      <c r="A1031" s="9" t="s">
        <v>737</v>
      </c>
      <c r="B1031" s="13">
        <v>4.8</v>
      </c>
    </row>
    <row r="1032" spans="1:2" x14ac:dyDescent="0.25">
      <c r="A1032" s="6" t="s">
        <v>1575</v>
      </c>
      <c r="B1032" s="11">
        <v>4.9000000000000004</v>
      </c>
    </row>
    <row r="1033" spans="1:2" x14ac:dyDescent="0.25">
      <c r="A1033" s="9" t="s">
        <v>986</v>
      </c>
      <c r="B1033" s="13">
        <v>5.6</v>
      </c>
    </row>
    <row r="1034" spans="1:2" x14ac:dyDescent="0.25">
      <c r="A1034" s="6" t="s">
        <v>1577</v>
      </c>
      <c r="B1034" s="11">
        <v>5.5</v>
      </c>
    </row>
    <row r="1035" spans="1:2" x14ac:dyDescent="0.25">
      <c r="A1035" s="9" t="s">
        <v>1079</v>
      </c>
      <c r="B1035" s="13">
        <v>3.7</v>
      </c>
    </row>
    <row r="1036" spans="1:2" x14ac:dyDescent="0.25">
      <c r="A1036" s="6" t="s">
        <v>1579</v>
      </c>
      <c r="B1036" s="11">
        <v>5.9</v>
      </c>
    </row>
    <row r="1037" spans="1:2" x14ac:dyDescent="0.25">
      <c r="A1037" s="9" t="s">
        <v>5540</v>
      </c>
      <c r="B1037" s="13">
        <v>8.5</v>
      </c>
    </row>
    <row r="1038" spans="1:2" x14ac:dyDescent="0.25">
      <c r="A1038" s="6" t="s">
        <v>726</v>
      </c>
      <c r="B1038" s="11">
        <v>6.3</v>
      </c>
    </row>
    <row r="1039" spans="1:2" x14ac:dyDescent="0.25">
      <c r="A1039" s="9" t="s">
        <v>1582</v>
      </c>
      <c r="B1039" s="13">
        <v>7.4</v>
      </c>
    </row>
    <row r="1040" spans="1:2" x14ac:dyDescent="0.25">
      <c r="A1040" s="6" t="s">
        <v>558</v>
      </c>
      <c r="B1040" s="11">
        <v>7.6</v>
      </c>
    </row>
    <row r="1041" spans="1:2" x14ac:dyDescent="0.25">
      <c r="A1041" s="9" t="s">
        <v>172</v>
      </c>
      <c r="B1041" s="13">
        <v>8.3000000000000007</v>
      </c>
    </row>
    <row r="1042" spans="1:2" x14ac:dyDescent="0.25">
      <c r="A1042" s="6" t="s">
        <v>372</v>
      </c>
      <c r="B1042" s="11">
        <v>6.6</v>
      </c>
    </row>
    <row r="1043" spans="1:2" x14ac:dyDescent="0.25">
      <c r="A1043" s="9" t="s">
        <v>518</v>
      </c>
      <c r="B1043" s="13">
        <v>6.9</v>
      </c>
    </row>
    <row r="1044" spans="1:2" x14ac:dyDescent="0.25">
      <c r="A1044" s="6" t="s">
        <v>459</v>
      </c>
      <c r="B1044" s="11">
        <v>6.7</v>
      </c>
    </row>
    <row r="1045" spans="1:2" x14ac:dyDescent="0.25">
      <c r="A1045" s="9" t="s">
        <v>284</v>
      </c>
      <c r="B1045" s="13">
        <v>6.8</v>
      </c>
    </row>
    <row r="1046" spans="1:2" x14ac:dyDescent="0.25">
      <c r="A1046" s="6" t="s">
        <v>1587</v>
      </c>
      <c r="B1046" s="11">
        <v>4.5999999999999996</v>
      </c>
    </row>
    <row r="1047" spans="1:2" x14ac:dyDescent="0.25">
      <c r="A1047" s="9" t="s">
        <v>1264</v>
      </c>
      <c r="B1047" s="13">
        <v>7.1</v>
      </c>
    </row>
    <row r="1048" spans="1:2" x14ac:dyDescent="0.25">
      <c r="A1048" s="6" t="s">
        <v>811</v>
      </c>
      <c r="B1048" s="11">
        <v>6.4</v>
      </c>
    </row>
    <row r="1049" spans="1:2" x14ac:dyDescent="0.25">
      <c r="A1049" s="9" t="s">
        <v>1001</v>
      </c>
      <c r="B1049" s="13">
        <v>6.4</v>
      </c>
    </row>
    <row r="1050" spans="1:2" x14ac:dyDescent="0.25">
      <c r="A1050" s="6" t="s">
        <v>1318</v>
      </c>
      <c r="B1050" s="11">
        <v>7.4</v>
      </c>
    </row>
    <row r="1051" spans="1:2" x14ac:dyDescent="0.25">
      <c r="A1051" s="9" t="s">
        <v>527</v>
      </c>
      <c r="B1051" s="13">
        <v>6.4</v>
      </c>
    </row>
    <row r="1052" spans="1:2" x14ac:dyDescent="0.25">
      <c r="A1052" s="6" t="s">
        <v>1277</v>
      </c>
      <c r="B1052" s="11">
        <v>6</v>
      </c>
    </row>
    <row r="1053" spans="1:2" x14ac:dyDescent="0.25">
      <c r="A1053" s="9" t="s">
        <v>1435</v>
      </c>
      <c r="B1053" s="13">
        <v>6.5</v>
      </c>
    </row>
    <row r="1054" spans="1:2" x14ac:dyDescent="0.25">
      <c r="A1054" s="6" t="s">
        <v>527</v>
      </c>
      <c r="B1054" s="11">
        <v>7.8</v>
      </c>
    </row>
    <row r="1055" spans="1:2" x14ac:dyDescent="0.25">
      <c r="A1055" s="9" t="s">
        <v>1596</v>
      </c>
      <c r="B1055" s="13">
        <v>6</v>
      </c>
    </row>
    <row r="1056" spans="1:2" x14ac:dyDescent="0.25">
      <c r="A1056" s="6" t="s">
        <v>558</v>
      </c>
      <c r="B1056" s="11">
        <v>7</v>
      </c>
    </row>
    <row r="1057" spans="1:2" x14ac:dyDescent="0.25">
      <c r="A1057" s="9" t="s">
        <v>737</v>
      </c>
      <c r="B1057" s="13">
        <v>6</v>
      </c>
    </row>
    <row r="1058" spans="1:2" x14ac:dyDescent="0.25">
      <c r="A1058" s="6" t="s">
        <v>1598</v>
      </c>
      <c r="B1058" s="11">
        <v>7.8</v>
      </c>
    </row>
    <row r="1059" spans="1:2" x14ac:dyDescent="0.25">
      <c r="A1059" s="9" t="s">
        <v>601</v>
      </c>
      <c r="B1059" s="13">
        <v>6.1</v>
      </c>
    </row>
    <row r="1060" spans="1:2" x14ac:dyDescent="0.25">
      <c r="A1060" s="6" t="s">
        <v>491</v>
      </c>
      <c r="B1060" s="11">
        <v>6.8</v>
      </c>
    </row>
    <row r="1061" spans="1:2" x14ac:dyDescent="0.25">
      <c r="A1061" s="9" t="s">
        <v>1604</v>
      </c>
      <c r="B1061" s="13">
        <v>6.4</v>
      </c>
    </row>
    <row r="1062" spans="1:2" x14ac:dyDescent="0.25">
      <c r="A1062" s="6" t="s">
        <v>1606</v>
      </c>
      <c r="B1062" s="11">
        <v>7.7</v>
      </c>
    </row>
    <row r="1063" spans="1:2" x14ac:dyDescent="0.25">
      <c r="A1063" s="9" t="s">
        <v>1607</v>
      </c>
      <c r="B1063" s="13">
        <v>8.1</v>
      </c>
    </row>
    <row r="1064" spans="1:2" x14ac:dyDescent="0.25">
      <c r="A1064" s="6" t="s">
        <v>1611</v>
      </c>
      <c r="B1064" s="11">
        <v>4.5</v>
      </c>
    </row>
    <row r="1065" spans="1:2" x14ac:dyDescent="0.25">
      <c r="A1065" s="9" t="s">
        <v>1612</v>
      </c>
      <c r="B1065" s="13">
        <v>5.8</v>
      </c>
    </row>
    <row r="1066" spans="1:2" x14ac:dyDescent="0.25">
      <c r="A1066" s="6" t="s">
        <v>1614</v>
      </c>
      <c r="B1066" s="11">
        <v>6.3</v>
      </c>
    </row>
    <row r="1067" spans="1:2" x14ac:dyDescent="0.25">
      <c r="A1067" s="9" t="s">
        <v>1487</v>
      </c>
      <c r="B1067" s="13">
        <v>5.7</v>
      </c>
    </row>
    <row r="1068" spans="1:2" x14ac:dyDescent="0.25">
      <c r="A1068" s="6" t="s">
        <v>35</v>
      </c>
      <c r="B1068" s="11">
        <v>7.2</v>
      </c>
    </row>
    <row r="1069" spans="1:2" x14ac:dyDescent="0.25">
      <c r="A1069" s="9" t="s">
        <v>1066</v>
      </c>
      <c r="B1069" s="13">
        <v>7.6</v>
      </c>
    </row>
    <row r="1070" spans="1:2" x14ac:dyDescent="0.25">
      <c r="A1070" s="6" t="s">
        <v>1391</v>
      </c>
      <c r="B1070" s="11">
        <v>4.7</v>
      </c>
    </row>
    <row r="1071" spans="1:2" x14ac:dyDescent="0.25">
      <c r="A1071" s="9" t="s">
        <v>398</v>
      </c>
      <c r="B1071" s="13">
        <v>6.6</v>
      </c>
    </row>
    <row r="1072" spans="1:2" x14ac:dyDescent="0.25">
      <c r="A1072" s="6" t="s">
        <v>223</v>
      </c>
      <c r="B1072" s="11">
        <v>6.8</v>
      </c>
    </row>
    <row r="1073" spans="1:2" x14ac:dyDescent="0.25">
      <c r="A1073" s="9" t="s">
        <v>1619</v>
      </c>
      <c r="B1073" s="13">
        <v>7.3</v>
      </c>
    </row>
    <row r="1074" spans="1:2" x14ac:dyDescent="0.25">
      <c r="A1074" s="6" t="s">
        <v>1622</v>
      </c>
      <c r="B1074" s="11">
        <v>2.7</v>
      </c>
    </row>
    <row r="1075" spans="1:2" x14ac:dyDescent="0.25">
      <c r="A1075" s="9" t="s">
        <v>1249</v>
      </c>
      <c r="B1075" s="13">
        <v>4.8</v>
      </c>
    </row>
    <row r="1076" spans="1:2" x14ac:dyDescent="0.25">
      <c r="A1076" s="6" t="s">
        <v>1596</v>
      </c>
      <c r="B1076" s="11">
        <v>6.3</v>
      </c>
    </row>
    <row r="1077" spans="1:2" x14ac:dyDescent="0.25">
      <c r="A1077" s="9" t="s">
        <v>1626</v>
      </c>
      <c r="B1077" s="13">
        <v>5.5</v>
      </c>
    </row>
    <row r="1078" spans="1:2" x14ac:dyDescent="0.25">
      <c r="A1078" s="6" t="s">
        <v>1282</v>
      </c>
      <c r="B1078" s="11">
        <v>6.2</v>
      </c>
    </row>
    <row r="1079" spans="1:2" x14ac:dyDescent="0.25">
      <c r="A1079" s="9" t="s">
        <v>901</v>
      </c>
      <c r="B1079" s="13">
        <v>5.8</v>
      </c>
    </row>
    <row r="1080" spans="1:2" x14ac:dyDescent="0.25">
      <c r="A1080" s="6" t="s">
        <v>1049</v>
      </c>
      <c r="B1080" s="11">
        <v>5.7</v>
      </c>
    </row>
    <row r="1081" spans="1:2" x14ac:dyDescent="0.25">
      <c r="A1081" s="9" t="s">
        <v>783</v>
      </c>
      <c r="B1081" s="13">
        <v>6.5</v>
      </c>
    </row>
    <row r="1082" spans="1:2" x14ac:dyDescent="0.25">
      <c r="A1082" s="6" t="s">
        <v>496</v>
      </c>
      <c r="B1082" s="11">
        <v>6.7</v>
      </c>
    </row>
    <row r="1083" spans="1:2" x14ac:dyDescent="0.25">
      <c r="A1083" s="9" t="s">
        <v>1205</v>
      </c>
      <c r="B1083" s="13">
        <v>7.4</v>
      </c>
    </row>
    <row r="1084" spans="1:2" x14ac:dyDescent="0.25">
      <c r="A1084" s="6" t="s">
        <v>459</v>
      </c>
      <c r="B1084" s="11">
        <v>6.9</v>
      </c>
    </row>
    <row r="1085" spans="1:2" x14ac:dyDescent="0.25">
      <c r="A1085" s="9" t="s">
        <v>995</v>
      </c>
      <c r="B1085" s="13">
        <v>5.5</v>
      </c>
    </row>
    <row r="1086" spans="1:2" x14ac:dyDescent="0.25">
      <c r="A1086" s="6" t="s">
        <v>1636</v>
      </c>
      <c r="B1086" s="11">
        <v>8.1</v>
      </c>
    </row>
    <row r="1087" spans="1:2" x14ac:dyDescent="0.25">
      <c r="A1087" s="9" t="s">
        <v>994</v>
      </c>
      <c r="B1087" s="13">
        <v>7.7</v>
      </c>
    </row>
    <row r="1088" spans="1:2" x14ac:dyDescent="0.25">
      <c r="A1088" s="6" t="s">
        <v>395</v>
      </c>
      <c r="B1088" s="11">
        <v>7.3</v>
      </c>
    </row>
    <row r="1089" spans="1:2" x14ac:dyDescent="0.25">
      <c r="A1089" s="9" t="s">
        <v>1201</v>
      </c>
      <c r="B1089" s="13">
        <v>5.2</v>
      </c>
    </row>
    <row r="1090" spans="1:2" x14ac:dyDescent="0.25">
      <c r="A1090" s="6" t="s">
        <v>296</v>
      </c>
      <c r="B1090" s="11">
        <v>7.1</v>
      </c>
    </row>
    <row r="1091" spans="1:2" x14ac:dyDescent="0.25">
      <c r="A1091" s="9" t="s">
        <v>965</v>
      </c>
      <c r="B1091" s="13">
        <v>7.1</v>
      </c>
    </row>
    <row r="1092" spans="1:2" x14ac:dyDescent="0.25">
      <c r="A1092" s="6" t="s">
        <v>1640</v>
      </c>
      <c r="B1092" s="11">
        <v>7.2</v>
      </c>
    </row>
    <row r="1093" spans="1:2" x14ac:dyDescent="0.25">
      <c r="A1093" s="9" t="s">
        <v>1641</v>
      </c>
      <c r="B1093" s="13">
        <v>6.5</v>
      </c>
    </row>
    <row r="1094" spans="1:2" x14ac:dyDescent="0.25">
      <c r="A1094" s="6" t="s">
        <v>1644</v>
      </c>
      <c r="B1094" s="11">
        <v>4.5999999999999996</v>
      </c>
    </row>
    <row r="1095" spans="1:2" x14ac:dyDescent="0.25">
      <c r="A1095" s="9" t="s">
        <v>1245</v>
      </c>
      <c r="B1095" s="13">
        <v>5.6</v>
      </c>
    </row>
    <row r="1096" spans="1:2" x14ac:dyDescent="0.25">
      <c r="A1096" s="6" t="s">
        <v>1582</v>
      </c>
      <c r="B1096" s="11">
        <v>7.7</v>
      </c>
    </row>
    <row r="1097" spans="1:2" x14ac:dyDescent="0.25">
      <c r="A1097" s="9" t="s">
        <v>137</v>
      </c>
      <c r="B1097" s="13">
        <v>7.2</v>
      </c>
    </row>
    <row r="1098" spans="1:2" x14ac:dyDescent="0.25">
      <c r="A1098" s="6" t="s">
        <v>888</v>
      </c>
      <c r="B1098" s="11">
        <v>6.8</v>
      </c>
    </row>
    <row r="1099" spans="1:2" x14ac:dyDescent="0.25">
      <c r="A1099" s="9" t="s">
        <v>1644</v>
      </c>
      <c r="B1099" s="13">
        <v>5.4</v>
      </c>
    </row>
    <row r="1100" spans="1:2" x14ac:dyDescent="0.25">
      <c r="A1100" s="6" t="s">
        <v>1009</v>
      </c>
      <c r="B1100" s="11">
        <v>6.3</v>
      </c>
    </row>
    <row r="1101" spans="1:2" x14ac:dyDescent="0.25">
      <c r="A1101" s="9" t="s">
        <v>1651</v>
      </c>
      <c r="B1101" s="13">
        <v>7.2</v>
      </c>
    </row>
    <row r="1102" spans="1:2" x14ac:dyDescent="0.25">
      <c r="A1102" s="6" t="s">
        <v>1367</v>
      </c>
      <c r="B1102" s="11">
        <v>5.6</v>
      </c>
    </row>
    <row r="1103" spans="1:2" x14ac:dyDescent="0.25">
      <c r="A1103" s="9" t="s">
        <v>1653</v>
      </c>
      <c r="B1103" s="13">
        <v>6.8</v>
      </c>
    </row>
    <row r="1104" spans="1:2" x14ac:dyDescent="0.25">
      <c r="A1104" s="6" t="s">
        <v>1654</v>
      </c>
      <c r="B1104" s="11">
        <v>4.3</v>
      </c>
    </row>
    <row r="1105" spans="1:2" x14ac:dyDescent="0.25">
      <c r="A1105" s="9" t="s">
        <v>1656</v>
      </c>
      <c r="B1105" s="13">
        <v>6.3</v>
      </c>
    </row>
    <row r="1106" spans="1:2" x14ac:dyDescent="0.25">
      <c r="A1106" s="6" t="s">
        <v>586</v>
      </c>
      <c r="B1106" s="11">
        <v>6.5</v>
      </c>
    </row>
    <row r="1107" spans="1:2" x14ac:dyDescent="0.25">
      <c r="A1107" s="9" t="s">
        <v>1372</v>
      </c>
      <c r="B1107" s="13">
        <v>6.4</v>
      </c>
    </row>
    <row r="1108" spans="1:2" x14ac:dyDescent="0.25">
      <c r="A1108" s="6" t="s">
        <v>1445</v>
      </c>
      <c r="B1108" s="11">
        <v>6.3</v>
      </c>
    </row>
    <row r="1109" spans="1:2" x14ac:dyDescent="0.25">
      <c r="A1109" s="9" t="s">
        <v>691</v>
      </c>
      <c r="B1109" s="13">
        <v>5.9</v>
      </c>
    </row>
    <row r="1110" spans="1:2" x14ac:dyDescent="0.25">
      <c r="A1110" s="6" t="s">
        <v>315</v>
      </c>
      <c r="B1110" s="11">
        <v>6.5</v>
      </c>
    </row>
    <row r="1111" spans="1:2" x14ac:dyDescent="0.25">
      <c r="A1111" s="9" t="s">
        <v>1662</v>
      </c>
      <c r="B1111" s="13">
        <v>6.5</v>
      </c>
    </row>
    <row r="1112" spans="1:2" x14ac:dyDescent="0.25">
      <c r="A1112" s="6" t="s">
        <v>1664</v>
      </c>
      <c r="B1112" s="11">
        <v>6.1</v>
      </c>
    </row>
    <row r="1113" spans="1:2" x14ac:dyDescent="0.25">
      <c r="A1113" s="9" t="s">
        <v>1666</v>
      </c>
      <c r="B1113" s="13">
        <v>5.9</v>
      </c>
    </row>
    <row r="1114" spans="1:2" x14ac:dyDescent="0.25">
      <c r="A1114" s="6" t="s">
        <v>1667</v>
      </c>
      <c r="B1114" s="11">
        <v>6.6</v>
      </c>
    </row>
    <row r="1115" spans="1:2" x14ac:dyDescent="0.25">
      <c r="A1115" s="9" t="s">
        <v>1669</v>
      </c>
      <c r="B1115" s="13">
        <v>7.4</v>
      </c>
    </row>
    <row r="1116" spans="1:2" x14ac:dyDescent="0.25">
      <c r="A1116" s="6" t="s">
        <v>31</v>
      </c>
      <c r="B1116" s="11">
        <v>7.3</v>
      </c>
    </row>
    <row r="1117" spans="1:2" x14ac:dyDescent="0.25">
      <c r="A1117" s="9" t="s">
        <v>413</v>
      </c>
      <c r="B1117" s="13">
        <v>6.6</v>
      </c>
    </row>
    <row r="1118" spans="1:2" x14ac:dyDescent="0.25">
      <c r="A1118" s="6" t="s">
        <v>1671</v>
      </c>
      <c r="B1118" s="11">
        <v>5.6</v>
      </c>
    </row>
    <row r="1119" spans="1:2" x14ac:dyDescent="0.25">
      <c r="A1119" s="9" t="s">
        <v>1672</v>
      </c>
      <c r="B1119" s="13">
        <v>5.3</v>
      </c>
    </row>
    <row r="1120" spans="1:2" x14ac:dyDescent="0.25">
      <c r="A1120" s="6" t="s">
        <v>1277</v>
      </c>
      <c r="B1120" s="11">
        <v>6</v>
      </c>
    </row>
    <row r="1121" spans="1:2" x14ac:dyDescent="0.25">
      <c r="A1121" s="9" t="s">
        <v>1675</v>
      </c>
      <c r="B1121" s="13">
        <v>5.4</v>
      </c>
    </row>
    <row r="1122" spans="1:2" x14ac:dyDescent="0.25">
      <c r="A1122" s="6" t="s">
        <v>1677</v>
      </c>
      <c r="B1122" s="11">
        <v>6.8</v>
      </c>
    </row>
    <row r="1123" spans="1:2" x14ac:dyDescent="0.25">
      <c r="A1123" s="9" t="s">
        <v>1680</v>
      </c>
      <c r="B1123" s="13">
        <v>6.4</v>
      </c>
    </row>
    <row r="1124" spans="1:2" x14ac:dyDescent="0.25">
      <c r="A1124" s="6" t="s">
        <v>850</v>
      </c>
      <c r="B1124" s="11">
        <v>7.1</v>
      </c>
    </row>
    <row r="1125" spans="1:2" x14ac:dyDescent="0.25">
      <c r="A1125" s="9" t="s">
        <v>1681</v>
      </c>
      <c r="B1125" s="13">
        <v>4.9000000000000004</v>
      </c>
    </row>
    <row r="1126" spans="1:2" x14ac:dyDescent="0.25">
      <c r="A1126" s="6" t="s">
        <v>1682</v>
      </c>
      <c r="B1126" s="11">
        <v>5.8</v>
      </c>
    </row>
    <row r="1127" spans="1:2" x14ac:dyDescent="0.25">
      <c r="A1127" s="9" t="s">
        <v>315</v>
      </c>
      <c r="B1127" s="13">
        <v>7.1</v>
      </c>
    </row>
    <row r="1128" spans="1:2" x14ac:dyDescent="0.25">
      <c r="A1128" s="6" t="s">
        <v>1186</v>
      </c>
      <c r="B1128" s="11">
        <v>7.2</v>
      </c>
    </row>
    <row r="1129" spans="1:2" x14ac:dyDescent="0.25">
      <c r="A1129" s="9" t="s">
        <v>232</v>
      </c>
      <c r="B1129" s="13">
        <v>6</v>
      </c>
    </row>
    <row r="1130" spans="1:2" x14ac:dyDescent="0.25">
      <c r="A1130" s="6" t="s">
        <v>1475</v>
      </c>
      <c r="B1130" s="11">
        <v>6</v>
      </c>
    </row>
    <row r="1131" spans="1:2" x14ac:dyDescent="0.25">
      <c r="A1131" s="9" t="s">
        <v>685</v>
      </c>
      <c r="B1131" s="13">
        <v>7</v>
      </c>
    </row>
    <row r="1132" spans="1:2" x14ac:dyDescent="0.25">
      <c r="A1132" s="6" t="s">
        <v>1687</v>
      </c>
      <c r="B1132" s="11">
        <v>5.4</v>
      </c>
    </row>
    <row r="1133" spans="1:2" x14ac:dyDescent="0.25">
      <c r="A1133" s="9" t="s">
        <v>81</v>
      </c>
      <c r="B1133" s="13">
        <v>6.5</v>
      </c>
    </row>
    <row r="1134" spans="1:2" x14ac:dyDescent="0.25">
      <c r="A1134" s="6" t="s">
        <v>164</v>
      </c>
      <c r="B1134" s="11">
        <v>6.4</v>
      </c>
    </row>
    <row r="1135" spans="1:2" x14ac:dyDescent="0.25">
      <c r="A1135" s="9" t="s">
        <v>5540</v>
      </c>
      <c r="B1135" s="13">
        <v>8.3000000000000007</v>
      </c>
    </row>
    <row r="1136" spans="1:2" x14ac:dyDescent="0.25">
      <c r="A1136" s="6" t="s">
        <v>1692</v>
      </c>
      <c r="B1136" s="11">
        <v>4.9000000000000004</v>
      </c>
    </row>
    <row r="1137" spans="1:2" x14ac:dyDescent="0.25">
      <c r="A1137" s="9" t="s">
        <v>1694</v>
      </c>
      <c r="B1137" s="13">
        <v>6.3</v>
      </c>
    </row>
    <row r="1138" spans="1:2" x14ac:dyDescent="0.25">
      <c r="A1138" s="6" t="s">
        <v>1696</v>
      </c>
      <c r="B1138" s="11">
        <v>1.7</v>
      </c>
    </row>
    <row r="1139" spans="1:2" x14ac:dyDescent="0.25">
      <c r="A1139" s="9" t="s">
        <v>1697</v>
      </c>
      <c r="B1139" s="13">
        <v>7.7</v>
      </c>
    </row>
    <row r="1140" spans="1:2" x14ac:dyDescent="0.25">
      <c r="A1140" s="6" t="s">
        <v>834</v>
      </c>
      <c r="B1140" s="11">
        <v>7.8</v>
      </c>
    </row>
    <row r="1141" spans="1:2" x14ac:dyDescent="0.25">
      <c r="A1141" s="9" t="s">
        <v>1004</v>
      </c>
      <c r="B1141" s="13">
        <v>5.5</v>
      </c>
    </row>
    <row r="1142" spans="1:2" x14ac:dyDescent="0.25">
      <c r="A1142" s="6" t="s">
        <v>999</v>
      </c>
      <c r="B1142" s="11">
        <v>7.5</v>
      </c>
    </row>
    <row r="1143" spans="1:2" x14ac:dyDescent="0.25">
      <c r="A1143" s="9" t="s">
        <v>1692</v>
      </c>
      <c r="B1143" s="13">
        <v>6.4</v>
      </c>
    </row>
    <row r="1144" spans="1:2" x14ac:dyDescent="0.25">
      <c r="A1144" s="6" t="s">
        <v>1701</v>
      </c>
      <c r="B1144" s="11">
        <v>5.6</v>
      </c>
    </row>
    <row r="1145" spans="1:2" x14ac:dyDescent="0.25">
      <c r="A1145" s="9" t="s">
        <v>1702</v>
      </c>
      <c r="B1145" s="13">
        <v>7.5</v>
      </c>
    </row>
    <row r="1146" spans="1:2" x14ac:dyDescent="0.25">
      <c r="A1146" s="6" t="s">
        <v>1705</v>
      </c>
      <c r="B1146" s="11">
        <v>6.8</v>
      </c>
    </row>
    <row r="1147" spans="1:2" x14ac:dyDescent="0.25">
      <c r="A1147" s="9" t="s">
        <v>582</v>
      </c>
      <c r="B1147" s="13">
        <v>6.8</v>
      </c>
    </row>
    <row r="1148" spans="1:2" x14ac:dyDescent="0.25">
      <c r="A1148" s="6" t="s">
        <v>1707</v>
      </c>
      <c r="B1148" s="11">
        <v>6</v>
      </c>
    </row>
    <row r="1149" spans="1:2" x14ac:dyDescent="0.25">
      <c r="A1149" s="9" t="s">
        <v>1708</v>
      </c>
      <c r="B1149" s="13">
        <v>7.3</v>
      </c>
    </row>
    <row r="1150" spans="1:2" x14ac:dyDescent="0.25">
      <c r="A1150" s="6" t="s">
        <v>1041</v>
      </c>
      <c r="B1150" s="11">
        <v>6</v>
      </c>
    </row>
    <row r="1151" spans="1:2" x14ac:dyDescent="0.25">
      <c r="A1151" s="9" t="s">
        <v>432</v>
      </c>
      <c r="B1151" s="13">
        <v>7</v>
      </c>
    </row>
    <row r="1152" spans="1:2" x14ac:dyDescent="0.25">
      <c r="A1152" s="6" t="s">
        <v>1711</v>
      </c>
      <c r="B1152" s="11">
        <v>5.0999999999999996</v>
      </c>
    </row>
    <row r="1153" spans="1:2" x14ac:dyDescent="0.25">
      <c r="A1153" s="9" t="s">
        <v>767</v>
      </c>
      <c r="B1153" s="13">
        <v>6.8</v>
      </c>
    </row>
    <row r="1154" spans="1:2" x14ac:dyDescent="0.25">
      <c r="A1154" s="6" t="s">
        <v>1714</v>
      </c>
      <c r="B1154" s="11">
        <v>6.5</v>
      </c>
    </row>
    <row r="1155" spans="1:2" x14ac:dyDescent="0.25">
      <c r="A1155" s="9" t="s">
        <v>635</v>
      </c>
      <c r="B1155" s="13">
        <v>6.6</v>
      </c>
    </row>
    <row r="1156" spans="1:2" x14ac:dyDescent="0.25">
      <c r="A1156" s="6" t="s">
        <v>733</v>
      </c>
      <c r="B1156" s="11">
        <v>7.2</v>
      </c>
    </row>
    <row r="1157" spans="1:2" x14ac:dyDescent="0.25">
      <c r="A1157" s="9" t="s">
        <v>1641</v>
      </c>
      <c r="B1157" s="13">
        <v>7</v>
      </c>
    </row>
    <row r="1158" spans="1:2" x14ac:dyDescent="0.25">
      <c r="A1158" s="6" t="s">
        <v>1410</v>
      </c>
      <c r="B1158" s="11">
        <v>7</v>
      </c>
    </row>
    <row r="1159" spans="1:2" x14ac:dyDescent="0.25">
      <c r="A1159" s="9" t="s">
        <v>1719</v>
      </c>
      <c r="B1159" s="13">
        <v>5.9</v>
      </c>
    </row>
    <row r="1160" spans="1:2" x14ac:dyDescent="0.25">
      <c r="A1160" s="6" t="s">
        <v>1721</v>
      </c>
      <c r="B1160" s="11">
        <v>5.4</v>
      </c>
    </row>
    <row r="1161" spans="1:2" x14ac:dyDescent="0.25">
      <c r="A1161" s="9" t="s">
        <v>384</v>
      </c>
      <c r="B1161" s="13">
        <v>6.6</v>
      </c>
    </row>
    <row r="1162" spans="1:2" x14ac:dyDescent="0.25">
      <c r="A1162" s="6" t="s">
        <v>1724</v>
      </c>
      <c r="B1162" s="11">
        <v>7</v>
      </c>
    </row>
    <row r="1163" spans="1:2" x14ac:dyDescent="0.25">
      <c r="A1163" s="9" t="s">
        <v>586</v>
      </c>
      <c r="B1163" s="13">
        <v>6.5</v>
      </c>
    </row>
    <row r="1164" spans="1:2" x14ac:dyDescent="0.25">
      <c r="A1164" s="6" t="s">
        <v>1531</v>
      </c>
      <c r="B1164" s="11">
        <v>6.3</v>
      </c>
    </row>
    <row r="1165" spans="1:2" x14ac:dyDescent="0.25">
      <c r="A1165" s="9" t="s">
        <v>1727</v>
      </c>
      <c r="B1165" s="13">
        <v>6.5</v>
      </c>
    </row>
    <row r="1166" spans="1:2" x14ac:dyDescent="0.25">
      <c r="A1166" s="6" t="s">
        <v>1729</v>
      </c>
      <c r="B1166" s="11">
        <v>6.5</v>
      </c>
    </row>
    <row r="1167" spans="1:2" x14ac:dyDescent="0.25">
      <c r="A1167" s="9" t="s">
        <v>1161</v>
      </c>
      <c r="B1167" s="13">
        <v>5.8</v>
      </c>
    </row>
    <row r="1168" spans="1:2" x14ac:dyDescent="0.25">
      <c r="A1168" s="6" t="s">
        <v>1730</v>
      </c>
      <c r="B1168" s="11">
        <v>6.6</v>
      </c>
    </row>
    <row r="1169" spans="1:2" x14ac:dyDescent="0.25">
      <c r="A1169" s="9" t="s">
        <v>1733</v>
      </c>
      <c r="B1169" s="13">
        <v>5.4</v>
      </c>
    </row>
    <row r="1170" spans="1:2" x14ac:dyDescent="0.25">
      <c r="A1170" s="6" t="s">
        <v>1734</v>
      </c>
      <c r="B1170" s="11">
        <v>6.1</v>
      </c>
    </row>
    <row r="1171" spans="1:2" x14ac:dyDescent="0.25">
      <c r="A1171" s="9" t="s">
        <v>1735</v>
      </c>
      <c r="B1171" s="13">
        <v>4</v>
      </c>
    </row>
    <row r="1172" spans="1:2" x14ac:dyDescent="0.25">
      <c r="A1172" s="6" t="s">
        <v>1547</v>
      </c>
      <c r="B1172" s="11">
        <v>7.6</v>
      </c>
    </row>
    <row r="1173" spans="1:2" x14ac:dyDescent="0.25">
      <c r="A1173" s="9" t="s">
        <v>685</v>
      </c>
      <c r="B1173" s="13">
        <v>7.9</v>
      </c>
    </row>
    <row r="1174" spans="1:2" x14ac:dyDescent="0.25">
      <c r="A1174" s="6" t="s">
        <v>1739</v>
      </c>
      <c r="B1174" s="11">
        <v>5.3</v>
      </c>
    </row>
    <row r="1175" spans="1:2" x14ac:dyDescent="0.25">
      <c r="A1175" s="9" t="s">
        <v>1741</v>
      </c>
      <c r="B1175" s="13">
        <v>6.6</v>
      </c>
    </row>
    <row r="1176" spans="1:2" x14ac:dyDescent="0.25">
      <c r="A1176" s="6" t="s">
        <v>1743</v>
      </c>
      <c r="B1176" s="11">
        <v>6.3</v>
      </c>
    </row>
    <row r="1177" spans="1:2" x14ac:dyDescent="0.25">
      <c r="A1177" s="9" t="s">
        <v>5540</v>
      </c>
      <c r="B1177" s="13">
        <v>7.5</v>
      </c>
    </row>
    <row r="1178" spans="1:2" x14ac:dyDescent="0.25">
      <c r="A1178" s="6" t="s">
        <v>1266</v>
      </c>
      <c r="B1178" s="11">
        <v>7.2</v>
      </c>
    </row>
    <row r="1179" spans="1:2" x14ac:dyDescent="0.25">
      <c r="A1179" s="9" t="s">
        <v>1445</v>
      </c>
      <c r="B1179" s="13">
        <v>7</v>
      </c>
    </row>
    <row r="1180" spans="1:2" x14ac:dyDescent="0.25">
      <c r="A1180" s="6" t="s">
        <v>1748</v>
      </c>
      <c r="B1180" s="11">
        <v>4.9000000000000004</v>
      </c>
    </row>
    <row r="1181" spans="1:2" x14ac:dyDescent="0.25">
      <c r="A1181" s="9" t="s">
        <v>1477</v>
      </c>
      <c r="B1181" s="13">
        <v>6.9</v>
      </c>
    </row>
    <row r="1182" spans="1:2" x14ac:dyDescent="0.25">
      <c r="A1182" s="6" t="s">
        <v>1750</v>
      </c>
      <c r="B1182" s="11">
        <v>5.2</v>
      </c>
    </row>
    <row r="1183" spans="1:2" x14ac:dyDescent="0.25">
      <c r="A1183" s="9" t="s">
        <v>364</v>
      </c>
      <c r="B1183" s="13">
        <v>8.1</v>
      </c>
    </row>
    <row r="1184" spans="1:2" x14ac:dyDescent="0.25">
      <c r="A1184" s="6" t="s">
        <v>1753</v>
      </c>
      <c r="B1184" s="11">
        <v>6.6</v>
      </c>
    </row>
    <row r="1185" spans="1:2" x14ac:dyDescent="0.25">
      <c r="A1185" s="9" t="s">
        <v>1213</v>
      </c>
      <c r="B1185" s="13">
        <v>6.2</v>
      </c>
    </row>
    <row r="1186" spans="1:2" x14ac:dyDescent="0.25">
      <c r="A1186" s="6" t="s">
        <v>1755</v>
      </c>
      <c r="B1186" s="11">
        <v>7.2</v>
      </c>
    </row>
    <row r="1187" spans="1:2" x14ac:dyDescent="0.25">
      <c r="A1187" s="9" t="s">
        <v>1264</v>
      </c>
      <c r="B1187" s="13">
        <v>7.3</v>
      </c>
    </row>
    <row r="1188" spans="1:2" x14ac:dyDescent="0.25">
      <c r="A1188" s="6" t="s">
        <v>1757</v>
      </c>
      <c r="B1188" s="11">
        <v>6.7</v>
      </c>
    </row>
    <row r="1189" spans="1:2" x14ac:dyDescent="0.25">
      <c r="A1189" s="9" t="s">
        <v>1758</v>
      </c>
      <c r="B1189" s="13">
        <v>6.4</v>
      </c>
    </row>
    <row r="1190" spans="1:2" x14ac:dyDescent="0.25">
      <c r="A1190" s="6" t="s">
        <v>193</v>
      </c>
      <c r="B1190" s="11">
        <v>7.8</v>
      </c>
    </row>
    <row r="1191" spans="1:2" x14ac:dyDescent="0.25">
      <c r="A1191" s="9" t="s">
        <v>696</v>
      </c>
      <c r="B1191" s="13">
        <v>6.4</v>
      </c>
    </row>
    <row r="1192" spans="1:2" x14ac:dyDescent="0.25">
      <c r="A1192" s="6" t="s">
        <v>1763</v>
      </c>
      <c r="B1192" s="11">
        <v>4.0999999999999996</v>
      </c>
    </row>
    <row r="1193" spans="1:2" x14ac:dyDescent="0.25">
      <c r="A1193" s="9" t="s">
        <v>1442</v>
      </c>
      <c r="B1193" s="13">
        <v>4.0999999999999996</v>
      </c>
    </row>
    <row r="1194" spans="1:2" x14ac:dyDescent="0.25">
      <c r="A1194" s="6" t="s">
        <v>496</v>
      </c>
      <c r="B1194" s="11">
        <v>7.4</v>
      </c>
    </row>
    <row r="1195" spans="1:2" x14ac:dyDescent="0.25">
      <c r="A1195" s="9" t="s">
        <v>329</v>
      </c>
      <c r="B1195" s="13">
        <v>5.8</v>
      </c>
    </row>
    <row r="1196" spans="1:2" x14ac:dyDescent="0.25">
      <c r="A1196" s="6" t="s">
        <v>104</v>
      </c>
      <c r="B1196" s="11">
        <v>7.6</v>
      </c>
    </row>
    <row r="1197" spans="1:2" x14ac:dyDescent="0.25">
      <c r="A1197" s="9" t="s">
        <v>1604</v>
      </c>
      <c r="B1197" s="13">
        <v>7.2</v>
      </c>
    </row>
    <row r="1198" spans="1:2" x14ac:dyDescent="0.25">
      <c r="A1198" s="6" t="s">
        <v>149</v>
      </c>
      <c r="B1198" s="11">
        <v>7.8</v>
      </c>
    </row>
    <row r="1199" spans="1:2" x14ac:dyDescent="0.25">
      <c r="A1199" s="9" t="s">
        <v>284</v>
      </c>
      <c r="B1199" s="13">
        <v>7.7</v>
      </c>
    </row>
    <row r="1200" spans="1:2" x14ac:dyDescent="0.25">
      <c r="A1200" s="6" t="s">
        <v>1767</v>
      </c>
      <c r="B1200" s="11">
        <v>6.4</v>
      </c>
    </row>
    <row r="1201" spans="1:2" x14ac:dyDescent="0.25">
      <c r="A1201" s="9" t="s">
        <v>1626</v>
      </c>
      <c r="B1201" s="13">
        <v>5.0999999999999996</v>
      </c>
    </row>
    <row r="1202" spans="1:2" x14ac:dyDescent="0.25">
      <c r="A1202" s="6" t="s">
        <v>1769</v>
      </c>
      <c r="B1202" s="11">
        <v>5.5</v>
      </c>
    </row>
    <row r="1203" spans="1:2" x14ac:dyDescent="0.25">
      <c r="A1203" s="9" t="s">
        <v>193</v>
      </c>
      <c r="B1203" s="13">
        <v>7.4</v>
      </c>
    </row>
    <row r="1204" spans="1:2" x14ac:dyDescent="0.25">
      <c r="A1204" s="6" t="s">
        <v>1771</v>
      </c>
      <c r="B1204" s="11">
        <v>6</v>
      </c>
    </row>
    <row r="1205" spans="1:2" x14ac:dyDescent="0.25">
      <c r="A1205" s="9" t="s">
        <v>1435</v>
      </c>
      <c r="B1205" s="13">
        <v>7.5</v>
      </c>
    </row>
    <row r="1206" spans="1:2" x14ac:dyDescent="0.25">
      <c r="A1206" s="6" t="s">
        <v>1146</v>
      </c>
      <c r="B1206" s="11">
        <v>7</v>
      </c>
    </row>
    <row r="1207" spans="1:2" x14ac:dyDescent="0.25">
      <c r="A1207" s="9" t="s">
        <v>1477</v>
      </c>
      <c r="B1207" s="13">
        <v>7.5</v>
      </c>
    </row>
    <row r="1208" spans="1:2" x14ac:dyDescent="0.25">
      <c r="A1208" s="6" t="s">
        <v>887</v>
      </c>
      <c r="B1208" s="11">
        <v>7.3</v>
      </c>
    </row>
    <row r="1209" spans="1:2" x14ac:dyDescent="0.25">
      <c r="A1209" s="9" t="s">
        <v>1096</v>
      </c>
      <c r="B1209" s="13">
        <v>5.7</v>
      </c>
    </row>
    <row r="1210" spans="1:2" x14ac:dyDescent="0.25">
      <c r="A1210" s="6" t="s">
        <v>1480</v>
      </c>
      <c r="B1210" s="11">
        <v>7.3</v>
      </c>
    </row>
    <row r="1211" spans="1:2" x14ac:dyDescent="0.25">
      <c r="A1211" s="9" t="s">
        <v>814</v>
      </c>
      <c r="B1211" s="13">
        <v>7.2</v>
      </c>
    </row>
    <row r="1212" spans="1:2" x14ac:dyDescent="0.25">
      <c r="A1212" s="6" t="s">
        <v>507</v>
      </c>
      <c r="B1212" s="11">
        <v>5.9</v>
      </c>
    </row>
    <row r="1213" spans="1:2" x14ac:dyDescent="0.25">
      <c r="A1213" s="9" t="s">
        <v>588</v>
      </c>
      <c r="B1213" s="13">
        <v>7.8</v>
      </c>
    </row>
    <row r="1214" spans="1:2" x14ac:dyDescent="0.25">
      <c r="A1214" s="6" t="s">
        <v>1177</v>
      </c>
      <c r="B1214" s="11">
        <v>7.7</v>
      </c>
    </row>
    <row r="1215" spans="1:2" x14ac:dyDescent="0.25">
      <c r="A1215" s="9" t="s">
        <v>1188</v>
      </c>
      <c r="B1215" s="13">
        <v>8.1</v>
      </c>
    </row>
    <row r="1216" spans="1:2" x14ac:dyDescent="0.25">
      <c r="A1216" s="6" t="s">
        <v>850</v>
      </c>
      <c r="B1216" s="11">
        <v>6.6</v>
      </c>
    </row>
    <row r="1217" spans="1:2" x14ac:dyDescent="0.25">
      <c r="A1217" s="9" t="s">
        <v>1719</v>
      </c>
      <c r="B1217" s="13">
        <v>7.1</v>
      </c>
    </row>
    <row r="1218" spans="1:2" x14ac:dyDescent="0.25">
      <c r="A1218" s="6" t="s">
        <v>1096</v>
      </c>
      <c r="B1218" s="11">
        <v>5.9</v>
      </c>
    </row>
    <row r="1219" spans="1:2" x14ac:dyDescent="0.25">
      <c r="A1219" s="9" t="s">
        <v>315</v>
      </c>
      <c r="B1219" s="13">
        <v>8</v>
      </c>
    </row>
    <row r="1220" spans="1:2" x14ac:dyDescent="0.25">
      <c r="A1220" s="6" t="s">
        <v>1460</v>
      </c>
      <c r="B1220" s="11">
        <v>4.5999999999999996</v>
      </c>
    </row>
    <row r="1221" spans="1:2" x14ac:dyDescent="0.25">
      <c r="A1221" s="9" t="s">
        <v>28</v>
      </c>
      <c r="B1221" s="13">
        <v>6.1</v>
      </c>
    </row>
    <row r="1222" spans="1:2" x14ac:dyDescent="0.25">
      <c r="A1222" s="6" t="s">
        <v>242</v>
      </c>
      <c r="B1222" s="11">
        <v>7.2</v>
      </c>
    </row>
    <row r="1223" spans="1:2" x14ac:dyDescent="0.25">
      <c r="A1223" s="9" t="s">
        <v>1714</v>
      </c>
      <c r="B1223" s="13">
        <v>6.4</v>
      </c>
    </row>
    <row r="1224" spans="1:2" x14ac:dyDescent="0.25">
      <c r="A1224" s="6" t="s">
        <v>1783</v>
      </c>
      <c r="B1224" s="11">
        <v>6</v>
      </c>
    </row>
    <row r="1225" spans="1:2" x14ac:dyDescent="0.25">
      <c r="A1225" s="9" t="s">
        <v>1662</v>
      </c>
      <c r="B1225" s="13">
        <v>5.2</v>
      </c>
    </row>
    <row r="1226" spans="1:2" x14ac:dyDescent="0.25">
      <c r="A1226" s="6" t="s">
        <v>172</v>
      </c>
      <c r="B1226" s="11">
        <v>7.6</v>
      </c>
    </row>
    <row r="1227" spans="1:2" x14ac:dyDescent="0.25">
      <c r="A1227" s="9" t="s">
        <v>720</v>
      </c>
      <c r="B1227" s="13">
        <v>6.4</v>
      </c>
    </row>
    <row r="1228" spans="1:2" x14ac:dyDescent="0.25">
      <c r="A1228" s="6" t="s">
        <v>1789</v>
      </c>
      <c r="B1228" s="11">
        <v>6.4</v>
      </c>
    </row>
    <row r="1229" spans="1:2" x14ac:dyDescent="0.25">
      <c r="A1229" s="9" t="s">
        <v>600</v>
      </c>
      <c r="B1229" s="13">
        <v>6.1</v>
      </c>
    </row>
    <row r="1230" spans="1:2" x14ac:dyDescent="0.25">
      <c r="A1230" s="6" t="s">
        <v>936</v>
      </c>
      <c r="B1230" s="11">
        <v>6.1</v>
      </c>
    </row>
    <row r="1231" spans="1:2" x14ac:dyDescent="0.25">
      <c r="A1231" s="9" t="s">
        <v>1792</v>
      </c>
      <c r="B1231" s="13">
        <v>5.2</v>
      </c>
    </row>
    <row r="1232" spans="1:2" x14ac:dyDescent="0.25">
      <c r="A1232" s="6" t="s">
        <v>229</v>
      </c>
      <c r="B1232" s="11">
        <v>7.7</v>
      </c>
    </row>
    <row r="1233" spans="1:2" x14ac:dyDescent="0.25">
      <c r="A1233" s="9" t="s">
        <v>1619</v>
      </c>
      <c r="B1233" s="13">
        <v>7.3</v>
      </c>
    </row>
    <row r="1234" spans="1:2" x14ac:dyDescent="0.25">
      <c r="A1234" s="6" t="s">
        <v>1489</v>
      </c>
      <c r="B1234" s="11">
        <v>6.9</v>
      </c>
    </row>
    <row r="1235" spans="1:2" x14ac:dyDescent="0.25">
      <c r="A1235" s="9" t="s">
        <v>35</v>
      </c>
      <c r="B1235" s="13">
        <v>8.5</v>
      </c>
    </row>
    <row r="1236" spans="1:2" x14ac:dyDescent="0.25">
      <c r="A1236" s="6" t="s">
        <v>1349</v>
      </c>
      <c r="B1236" s="11">
        <v>6.3</v>
      </c>
    </row>
    <row r="1237" spans="1:2" x14ac:dyDescent="0.25">
      <c r="A1237" s="9" t="s">
        <v>1797</v>
      </c>
      <c r="B1237" s="13">
        <v>5.9</v>
      </c>
    </row>
    <row r="1238" spans="1:2" x14ac:dyDescent="0.25">
      <c r="A1238" s="6" t="s">
        <v>1032</v>
      </c>
      <c r="B1238" s="11">
        <v>7.8</v>
      </c>
    </row>
    <row r="1239" spans="1:2" x14ac:dyDescent="0.25">
      <c r="A1239" s="9" t="s">
        <v>1730</v>
      </c>
      <c r="B1239" s="13">
        <v>6.7</v>
      </c>
    </row>
    <row r="1240" spans="1:2" x14ac:dyDescent="0.25">
      <c r="A1240" s="6" t="s">
        <v>1801</v>
      </c>
      <c r="B1240" s="11">
        <v>6.4</v>
      </c>
    </row>
    <row r="1241" spans="1:2" x14ac:dyDescent="0.25">
      <c r="A1241" s="9" t="s">
        <v>900</v>
      </c>
      <c r="B1241" s="13">
        <v>5.9</v>
      </c>
    </row>
    <row r="1242" spans="1:2" x14ac:dyDescent="0.25">
      <c r="A1242" s="6" t="s">
        <v>1320</v>
      </c>
      <c r="B1242" s="11">
        <v>6.6</v>
      </c>
    </row>
    <row r="1243" spans="1:2" x14ac:dyDescent="0.25">
      <c r="A1243" s="9" t="s">
        <v>1803</v>
      </c>
      <c r="B1243" s="13">
        <v>6.8</v>
      </c>
    </row>
    <row r="1244" spans="1:2" x14ac:dyDescent="0.25">
      <c r="A1244" s="6" t="s">
        <v>1318</v>
      </c>
      <c r="B1244" s="11">
        <v>6.5</v>
      </c>
    </row>
    <row r="1245" spans="1:2" x14ac:dyDescent="0.25">
      <c r="A1245" s="9" t="s">
        <v>1806</v>
      </c>
      <c r="B1245" s="13">
        <v>6.6</v>
      </c>
    </row>
    <row r="1246" spans="1:2" x14ac:dyDescent="0.25">
      <c r="A1246" s="6" t="s">
        <v>1807</v>
      </c>
      <c r="B1246" s="11">
        <v>5.8</v>
      </c>
    </row>
    <row r="1247" spans="1:2" x14ac:dyDescent="0.25">
      <c r="A1247" s="9" t="s">
        <v>1153</v>
      </c>
      <c r="B1247" s="13">
        <v>6.9</v>
      </c>
    </row>
    <row r="1248" spans="1:2" x14ac:dyDescent="0.25">
      <c r="A1248" s="6" t="s">
        <v>1435</v>
      </c>
      <c r="B1248" s="11">
        <v>7.1</v>
      </c>
    </row>
    <row r="1249" spans="1:2" x14ac:dyDescent="0.25">
      <c r="A1249" s="9" t="s">
        <v>1671</v>
      </c>
      <c r="B1249" s="13">
        <v>5.8</v>
      </c>
    </row>
    <row r="1250" spans="1:2" x14ac:dyDescent="0.25">
      <c r="A1250" s="6" t="s">
        <v>172</v>
      </c>
      <c r="B1250" s="11">
        <v>7.2</v>
      </c>
    </row>
    <row r="1251" spans="1:2" x14ac:dyDescent="0.25">
      <c r="A1251" s="9" t="s">
        <v>491</v>
      </c>
      <c r="B1251" s="13">
        <v>6</v>
      </c>
    </row>
    <row r="1252" spans="1:2" x14ac:dyDescent="0.25">
      <c r="A1252" s="6" t="s">
        <v>1812</v>
      </c>
      <c r="B1252" s="11">
        <v>4.7</v>
      </c>
    </row>
    <row r="1253" spans="1:2" x14ac:dyDescent="0.25">
      <c r="A1253" s="9" t="s">
        <v>1282</v>
      </c>
      <c r="B1253" s="13">
        <v>5.2</v>
      </c>
    </row>
    <row r="1254" spans="1:2" x14ac:dyDescent="0.25">
      <c r="A1254" s="6" t="s">
        <v>1534</v>
      </c>
      <c r="B1254" s="11">
        <v>5.5</v>
      </c>
    </row>
    <row r="1255" spans="1:2" x14ac:dyDescent="0.25">
      <c r="A1255" s="9" t="s">
        <v>1228</v>
      </c>
      <c r="B1255" s="13">
        <v>6.5</v>
      </c>
    </row>
    <row r="1256" spans="1:2" x14ac:dyDescent="0.25">
      <c r="A1256" s="6" t="s">
        <v>1816</v>
      </c>
      <c r="B1256" s="11">
        <v>7</v>
      </c>
    </row>
    <row r="1257" spans="1:2" x14ac:dyDescent="0.25">
      <c r="A1257" s="9" t="s">
        <v>1757</v>
      </c>
      <c r="B1257" s="13">
        <v>5.8</v>
      </c>
    </row>
    <row r="1258" spans="1:2" x14ac:dyDescent="0.25">
      <c r="A1258" s="6" t="s">
        <v>1769</v>
      </c>
      <c r="B1258" s="11">
        <v>6.2</v>
      </c>
    </row>
    <row r="1259" spans="1:2" x14ac:dyDescent="0.25">
      <c r="A1259" s="9" t="s">
        <v>496</v>
      </c>
      <c r="B1259" s="13">
        <v>6.5</v>
      </c>
    </row>
    <row r="1260" spans="1:2" x14ac:dyDescent="0.25">
      <c r="A1260" s="6" t="s">
        <v>315</v>
      </c>
      <c r="B1260" s="11">
        <v>7.2</v>
      </c>
    </row>
    <row r="1261" spans="1:2" x14ac:dyDescent="0.25">
      <c r="A1261" s="9" t="s">
        <v>1820</v>
      </c>
      <c r="B1261" s="13">
        <v>5.0999999999999996</v>
      </c>
    </row>
    <row r="1262" spans="1:2" x14ac:dyDescent="0.25">
      <c r="A1262" s="6" t="s">
        <v>1822</v>
      </c>
      <c r="B1262" s="11">
        <v>4.7</v>
      </c>
    </row>
    <row r="1263" spans="1:2" x14ac:dyDescent="0.25">
      <c r="A1263" s="9" t="s">
        <v>1521</v>
      </c>
      <c r="B1263" s="13">
        <v>5.9</v>
      </c>
    </row>
    <row r="1264" spans="1:2" x14ac:dyDescent="0.25">
      <c r="A1264" s="6" t="s">
        <v>1824</v>
      </c>
      <c r="B1264" s="11">
        <v>5.8</v>
      </c>
    </row>
    <row r="1265" spans="1:2" x14ac:dyDescent="0.25">
      <c r="A1265" s="9" t="s">
        <v>867</v>
      </c>
      <c r="B1265" s="13">
        <v>7.2</v>
      </c>
    </row>
    <row r="1266" spans="1:2" x14ac:dyDescent="0.25">
      <c r="A1266" s="6" t="s">
        <v>1096</v>
      </c>
      <c r="B1266" s="11">
        <v>6.2</v>
      </c>
    </row>
    <row r="1267" spans="1:2" x14ac:dyDescent="0.25">
      <c r="A1267" s="9" t="s">
        <v>5540</v>
      </c>
      <c r="B1267" s="13">
        <v>7.4</v>
      </c>
    </row>
    <row r="1268" spans="1:2" x14ac:dyDescent="0.25">
      <c r="A1268" s="6" t="s">
        <v>922</v>
      </c>
      <c r="B1268" s="11">
        <v>5.7</v>
      </c>
    </row>
    <row r="1269" spans="1:2" x14ac:dyDescent="0.25">
      <c r="A1269" s="9" t="s">
        <v>859</v>
      </c>
      <c r="B1269" s="13">
        <v>6.1</v>
      </c>
    </row>
    <row r="1270" spans="1:2" x14ac:dyDescent="0.25">
      <c r="A1270" s="6" t="s">
        <v>1656</v>
      </c>
      <c r="B1270" s="11">
        <v>6</v>
      </c>
    </row>
    <row r="1271" spans="1:2" x14ac:dyDescent="0.25">
      <c r="A1271" s="9" t="s">
        <v>1831</v>
      </c>
      <c r="B1271" s="13">
        <v>6.9</v>
      </c>
    </row>
    <row r="1272" spans="1:2" x14ac:dyDescent="0.25">
      <c r="A1272" s="6" t="s">
        <v>1641</v>
      </c>
      <c r="B1272" s="11">
        <v>6.5</v>
      </c>
    </row>
    <row r="1273" spans="1:2" x14ac:dyDescent="0.25">
      <c r="A1273" s="9" t="s">
        <v>1562</v>
      </c>
      <c r="B1273" s="13">
        <v>5</v>
      </c>
    </row>
    <row r="1274" spans="1:2" x14ac:dyDescent="0.25">
      <c r="A1274" s="6" t="s">
        <v>1834</v>
      </c>
      <c r="B1274" s="11">
        <v>5.7</v>
      </c>
    </row>
    <row r="1275" spans="1:2" x14ac:dyDescent="0.25">
      <c r="A1275" s="9" t="s">
        <v>474</v>
      </c>
      <c r="B1275" s="13">
        <v>7</v>
      </c>
    </row>
    <row r="1276" spans="1:2" x14ac:dyDescent="0.25">
      <c r="A1276" s="6" t="s">
        <v>625</v>
      </c>
      <c r="B1276" s="11">
        <v>5.0999999999999996</v>
      </c>
    </row>
    <row r="1277" spans="1:2" x14ac:dyDescent="0.25">
      <c r="A1277" s="9" t="s">
        <v>1366</v>
      </c>
      <c r="B1277" s="13">
        <v>5.3</v>
      </c>
    </row>
    <row r="1278" spans="1:2" x14ac:dyDescent="0.25">
      <c r="A1278" s="6" t="s">
        <v>1397</v>
      </c>
      <c r="B1278" s="11">
        <v>4.4000000000000004</v>
      </c>
    </row>
    <row r="1279" spans="1:2" x14ac:dyDescent="0.25">
      <c r="A1279" s="9" t="s">
        <v>649</v>
      </c>
      <c r="B1279" s="13">
        <v>4.7</v>
      </c>
    </row>
    <row r="1280" spans="1:2" x14ac:dyDescent="0.25">
      <c r="A1280" s="6" t="s">
        <v>1840</v>
      </c>
      <c r="B1280" s="11">
        <v>6.7</v>
      </c>
    </row>
    <row r="1281" spans="1:2" x14ac:dyDescent="0.25">
      <c r="A1281" s="9" t="s">
        <v>1841</v>
      </c>
      <c r="B1281" s="13">
        <v>6.7</v>
      </c>
    </row>
    <row r="1282" spans="1:2" x14ac:dyDescent="0.25">
      <c r="A1282" s="6" t="s">
        <v>907</v>
      </c>
      <c r="B1282" s="11">
        <v>5.7</v>
      </c>
    </row>
    <row r="1283" spans="1:2" x14ac:dyDescent="0.25">
      <c r="A1283" s="9" t="s">
        <v>212</v>
      </c>
      <c r="B1283" s="13">
        <v>7.4</v>
      </c>
    </row>
    <row r="1284" spans="1:2" x14ac:dyDescent="0.25">
      <c r="A1284" s="6" t="s">
        <v>1604</v>
      </c>
      <c r="B1284" s="11">
        <v>6.1</v>
      </c>
    </row>
    <row r="1285" spans="1:2" x14ac:dyDescent="0.25">
      <c r="A1285" s="9" t="s">
        <v>1596</v>
      </c>
      <c r="B1285" s="13">
        <v>6.4</v>
      </c>
    </row>
    <row r="1286" spans="1:2" x14ac:dyDescent="0.25">
      <c r="A1286" s="6" t="s">
        <v>1847</v>
      </c>
      <c r="B1286" s="11">
        <v>6.2</v>
      </c>
    </row>
    <row r="1287" spans="1:2" x14ac:dyDescent="0.25">
      <c r="A1287" s="9" t="s">
        <v>1103</v>
      </c>
      <c r="B1287" s="13">
        <v>6.2</v>
      </c>
    </row>
    <row r="1288" spans="1:2" x14ac:dyDescent="0.25">
      <c r="A1288" s="6" t="s">
        <v>1850</v>
      </c>
      <c r="B1288" s="11">
        <v>5.9</v>
      </c>
    </row>
    <row r="1289" spans="1:2" x14ac:dyDescent="0.25">
      <c r="A1289" s="9" t="s">
        <v>1851</v>
      </c>
      <c r="B1289" s="13">
        <v>4</v>
      </c>
    </row>
    <row r="1290" spans="1:2" x14ac:dyDescent="0.25">
      <c r="A1290" s="6" t="s">
        <v>1295</v>
      </c>
      <c r="B1290" s="11">
        <v>6.2</v>
      </c>
    </row>
    <row r="1291" spans="1:2" x14ac:dyDescent="0.25">
      <c r="A1291" s="9" t="s">
        <v>488</v>
      </c>
      <c r="B1291" s="13">
        <v>4.5999999999999996</v>
      </c>
    </row>
    <row r="1292" spans="1:2" x14ac:dyDescent="0.25">
      <c r="A1292" s="6" t="s">
        <v>1855</v>
      </c>
      <c r="B1292" s="11">
        <v>6.4</v>
      </c>
    </row>
    <row r="1293" spans="1:2" x14ac:dyDescent="0.25">
      <c r="A1293" s="9" t="s">
        <v>1542</v>
      </c>
      <c r="B1293" s="13">
        <v>5.9</v>
      </c>
    </row>
    <row r="1294" spans="1:2" x14ac:dyDescent="0.25">
      <c r="A1294" s="6" t="s">
        <v>1856</v>
      </c>
      <c r="B1294" s="11">
        <v>5.0999999999999996</v>
      </c>
    </row>
    <row r="1295" spans="1:2" x14ac:dyDescent="0.25">
      <c r="A1295" s="9" t="s">
        <v>1857</v>
      </c>
      <c r="B1295" s="13">
        <v>7.6</v>
      </c>
    </row>
    <row r="1296" spans="1:2" x14ac:dyDescent="0.25">
      <c r="A1296" s="6" t="s">
        <v>1859</v>
      </c>
      <c r="B1296" s="11">
        <v>4.2</v>
      </c>
    </row>
    <row r="1297" spans="1:2" x14ac:dyDescent="0.25">
      <c r="A1297" s="9" t="s">
        <v>1555</v>
      </c>
      <c r="B1297" s="13">
        <v>7.8</v>
      </c>
    </row>
    <row r="1298" spans="1:2" x14ac:dyDescent="0.25">
      <c r="A1298" s="6" t="s">
        <v>1331</v>
      </c>
      <c r="B1298" s="11">
        <v>5.8</v>
      </c>
    </row>
    <row r="1299" spans="1:2" x14ac:dyDescent="0.25">
      <c r="A1299" s="9" t="s">
        <v>1551</v>
      </c>
      <c r="B1299" s="13">
        <v>5.9</v>
      </c>
    </row>
    <row r="1300" spans="1:2" x14ac:dyDescent="0.25">
      <c r="A1300" s="6" t="s">
        <v>1266</v>
      </c>
      <c r="B1300" s="11">
        <v>8.4</v>
      </c>
    </row>
    <row r="1301" spans="1:2" x14ac:dyDescent="0.25">
      <c r="A1301" s="9" t="s">
        <v>1864</v>
      </c>
      <c r="B1301" s="13">
        <v>4.8</v>
      </c>
    </row>
    <row r="1302" spans="1:2" x14ac:dyDescent="0.25">
      <c r="A1302" s="6" t="s">
        <v>1868</v>
      </c>
      <c r="B1302" s="11">
        <v>6.2</v>
      </c>
    </row>
    <row r="1303" spans="1:2" x14ac:dyDescent="0.25">
      <c r="A1303" s="9" t="s">
        <v>1767</v>
      </c>
      <c r="B1303" s="13">
        <v>6.5</v>
      </c>
    </row>
    <row r="1304" spans="1:2" x14ac:dyDescent="0.25">
      <c r="A1304" s="6" t="s">
        <v>1870</v>
      </c>
      <c r="B1304" s="11">
        <v>6.3</v>
      </c>
    </row>
    <row r="1305" spans="1:2" x14ac:dyDescent="0.25">
      <c r="A1305" s="9" t="s">
        <v>1871</v>
      </c>
      <c r="B1305" s="13">
        <v>3.3</v>
      </c>
    </row>
    <row r="1306" spans="1:2" x14ac:dyDescent="0.25">
      <c r="A1306" s="6" t="s">
        <v>620</v>
      </c>
      <c r="B1306" s="11">
        <v>5.9</v>
      </c>
    </row>
    <row r="1307" spans="1:2" x14ac:dyDescent="0.25">
      <c r="A1307" s="9" t="s">
        <v>1707</v>
      </c>
      <c r="B1307" s="13">
        <v>6</v>
      </c>
    </row>
    <row r="1308" spans="1:2" x14ac:dyDescent="0.25">
      <c r="A1308" s="6" t="s">
        <v>1574</v>
      </c>
      <c r="B1308" s="11">
        <v>5.8</v>
      </c>
    </row>
    <row r="1309" spans="1:2" x14ac:dyDescent="0.25">
      <c r="A1309" s="9" t="s">
        <v>1873</v>
      </c>
      <c r="B1309" s="13">
        <v>6.5</v>
      </c>
    </row>
    <row r="1310" spans="1:2" x14ac:dyDescent="0.25">
      <c r="A1310" s="6" t="s">
        <v>1874</v>
      </c>
      <c r="B1310" s="11">
        <v>4.7</v>
      </c>
    </row>
    <row r="1311" spans="1:2" x14ac:dyDescent="0.25">
      <c r="A1311" s="9" t="s">
        <v>1876</v>
      </c>
      <c r="B1311" s="13">
        <v>4.0999999999999996</v>
      </c>
    </row>
    <row r="1312" spans="1:2" x14ac:dyDescent="0.25">
      <c r="A1312" s="6" t="s">
        <v>1877</v>
      </c>
      <c r="B1312" s="11">
        <v>6.8</v>
      </c>
    </row>
    <row r="1313" spans="1:2" x14ac:dyDescent="0.25">
      <c r="A1313" s="9" t="s">
        <v>1500</v>
      </c>
      <c r="B1313" s="13">
        <v>6.2</v>
      </c>
    </row>
    <row r="1314" spans="1:2" x14ac:dyDescent="0.25">
      <c r="A1314" s="6" t="s">
        <v>1834</v>
      </c>
      <c r="B1314" s="11">
        <v>4.5</v>
      </c>
    </row>
    <row r="1315" spans="1:2" x14ac:dyDescent="0.25">
      <c r="A1315" s="9" t="s">
        <v>1881</v>
      </c>
      <c r="B1315" s="13">
        <v>5.8</v>
      </c>
    </row>
    <row r="1316" spans="1:2" x14ac:dyDescent="0.25">
      <c r="A1316" s="6" t="s">
        <v>1535</v>
      </c>
      <c r="B1316" s="11">
        <v>7.3</v>
      </c>
    </row>
    <row r="1317" spans="1:2" x14ac:dyDescent="0.25">
      <c r="A1317" s="9" t="s">
        <v>1248</v>
      </c>
      <c r="B1317" s="13">
        <v>5.9</v>
      </c>
    </row>
    <row r="1318" spans="1:2" x14ac:dyDescent="0.25">
      <c r="A1318" s="6" t="s">
        <v>1886</v>
      </c>
      <c r="B1318" s="11">
        <v>4.4000000000000004</v>
      </c>
    </row>
    <row r="1319" spans="1:2" x14ac:dyDescent="0.25">
      <c r="A1319" s="9" t="s">
        <v>1454</v>
      </c>
      <c r="B1319" s="13">
        <v>5.8</v>
      </c>
    </row>
    <row r="1320" spans="1:2" x14ac:dyDescent="0.25">
      <c r="A1320" s="6" t="s">
        <v>1887</v>
      </c>
      <c r="B1320" s="11">
        <v>5.0999999999999996</v>
      </c>
    </row>
    <row r="1321" spans="1:2" x14ac:dyDescent="0.25">
      <c r="A1321" s="9" t="s">
        <v>884</v>
      </c>
      <c r="B1321" s="13">
        <v>6.9</v>
      </c>
    </row>
    <row r="1322" spans="1:2" x14ac:dyDescent="0.25">
      <c r="A1322" s="6" t="s">
        <v>1318</v>
      </c>
      <c r="B1322" s="11">
        <v>6.2</v>
      </c>
    </row>
    <row r="1323" spans="1:2" x14ac:dyDescent="0.25">
      <c r="A1323" s="9" t="s">
        <v>1890</v>
      </c>
      <c r="B1323" s="13">
        <v>6.9</v>
      </c>
    </row>
    <row r="1324" spans="1:2" x14ac:dyDescent="0.25">
      <c r="A1324" s="6" t="s">
        <v>1289</v>
      </c>
      <c r="B1324" s="11">
        <v>7.3</v>
      </c>
    </row>
    <row r="1325" spans="1:2" x14ac:dyDescent="0.25">
      <c r="A1325" s="9" t="s">
        <v>1893</v>
      </c>
      <c r="B1325" s="13">
        <v>7.1</v>
      </c>
    </row>
    <row r="1326" spans="1:2" x14ac:dyDescent="0.25">
      <c r="A1326" s="6" t="s">
        <v>709</v>
      </c>
      <c r="B1326" s="11">
        <v>6</v>
      </c>
    </row>
    <row r="1327" spans="1:2" x14ac:dyDescent="0.25">
      <c r="A1327" s="9" t="s">
        <v>1898</v>
      </c>
      <c r="B1327" s="13">
        <v>7</v>
      </c>
    </row>
    <row r="1328" spans="1:2" x14ac:dyDescent="0.25">
      <c r="A1328" s="6" t="s">
        <v>702</v>
      </c>
      <c r="B1328" s="11">
        <v>6.8</v>
      </c>
    </row>
    <row r="1329" spans="1:2" x14ac:dyDescent="0.25">
      <c r="A1329" s="9" t="s">
        <v>1901</v>
      </c>
      <c r="B1329" s="13">
        <v>5.7</v>
      </c>
    </row>
    <row r="1330" spans="1:2" x14ac:dyDescent="0.25">
      <c r="A1330" s="6" t="s">
        <v>404</v>
      </c>
      <c r="B1330" s="11">
        <v>7.6</v>
      </c>
    </row>
    <row r="1331" spans="1:2" x14ac:dyDescent="0.25">
      <c r="A1331" s="9" t="s">
        <v>1902</v>
      </c>
      <c r="B1331" s="13">
        <v>8.4</v>
      </c>
    </row>
    <row r="1332" spans="1:2" x14ac:dyDescent="0.25">
      <c r="A1332" s="6" t="s">
        <v>476</v>
      </c>
      <c r="B1332" s="11">
        <v>7.1</v>
      </c>
    </row>
    <row r="1333" spans="1:2" x14ac:dyDescent="0.25">
      <c r="A1333" s="9" t="s">
        <v>1182</v>
      </c>
      <c r="B1333" s="13">
        <v>5.6</v>
      </c>
    </row>
    <row r="1334" spans="1:2" x14ac:dyDescent="0.25">
      <c r="A1334" s="6" t="s">
        <v>216</v>
      </c>
      <c r="B1334" s="11">
        <v>6.7</v>
      </c>
    </row>
    <row r="1335" spans="1:2" x14ac:dyDescent="0.25">
      <c r="A1335" s="9" t="s">
        <v>116</v>
      </c>
      <c r="B1335" s="13">
        <v>7</v>
      </c>
    </row>
    <row r="1336" spans="1:2" x14ac:dyDescent="0.25">
      <c r="A1336" s="6" t="s">
        <v>55</v>
      </c>
      <c r="B1336" s="11">
        <v>8</v>
      </c>
    </row>
    <row r="1337" spans="1:2" x14ac:dyDescent="0.25">
      <c r="A1337" s="9" t="s">
        <v>1394</v>
      </c>
      <c r="B1337" s="13">
        <v>5.3</v>
      </c>
    </row>
    <row r="1338" spans="1:2" x14ac:dyDescent="0.25">
      <c r="A1338" s="6" t="s">
        <v>1438</v>
      </c>
      <c r="B1338" s="11">
        <v>4.9000000000000004</v>
      </c>
    </row>
    <row r="1339" spans="1:2" x14ac:dyDescent="0.25">
      <c r="A1339" s="9" t="s">
        <v>844</v>
      </c>
      <c r="B1339" s="13">
        <v>6.4</v>
      </c>
    </row>
    <row r="1340" spans="1:2" x14ac:dyDescent="0.25">
      <c r="A1340" s="6" t="s">
        <v>502</v>
      </c>
      <c r="B1340" s="11">
        <v>7.4</v>
      </c>
    </row>
    <row r="1341" spans="1:2" x14ac:dyDescent="0.25">
      <c r="A1341" s="9" t="s">
        <v>1004</v>
      </c>
      <c r="B1341" s="13">
        <v>6.1</v>
      </c>
    </row>
    <row r="1342" spans="1:2" x14ac:dyDescent="0.25">
      <c r="A1342" s="6" t="s">
        <v>995</v>
      </c>
      <c r="B1342" s="11">
        <v>6.5</v>
      </c>
    </row>
    <row r="1343" spans="1:2" x14ac:dyDescent="0.25">
      <c r="A1343" s="9" t="s">
        <v>1912</v>
      </c>
      <c r="B1343" s="13">
        <v>5.7</v>
      </c>
    </row>
    <row r="1344" spans="1:2" x14ac:dyDescent="0.25">
      <c r="A1344" s="6" t="s">
        <v>1442</v>
      </c>
      <c r="B1344" s="11">
        <v>5.0999999999999996</v>
      </c>
    </row>
    <row r="1345" spans="1:2" x14ac:dyDescent="0.25">
      <c r="A1345" s="9" t="s">
        <v>1915</v>
      </c>
      <c r="B1345" s="13">
        <v>6.6</v>
      </c>
    </row>
    <row r="1346" spans="1:2" x14ac:dyDescent="0.25">
      <c r="A1346" s="6" t="s">
        <v>1916</v>
      </c>
      <c r="B1346" s="11">
        <v>6.5</v>
      </c>
    </row>
    <row r="1347" spans="1:2" x14ac:dyDescent="0.25">
      <c r="A1347" s="9" t="s">
        <v>288</v>
      </c>
      <c r="B1347" s="13">
        <v>6.9</v>
      </c>
    </row>
    <row r="1348" spans="1:2" x14ac:dyDescent="0.25">
      <c r="A1348" s="6" t="s">
        <v>5540</v>
      </c>
      <c r="B1348" s="11">
        <v>7.8</v>
      </c>
    </row>
    <row r="1349" spans="1:2" x14ac:dyDescent="0.25">
      <c r="A1349" s="9" t="s">
        <v>1918</v>
      </c>
      <c r="B1349" s="13">
        <v>6.4</v>
      </c>
    </row>
    <row r="1350" spans="1:2" x14ac:dyDescent="0.25">
      <c r="A1350" s="6" t="s">
        <v>1920</v>
      </c>
      <c r="B1350" s="11">
        <v>7.6</v>
      </c>
    </row>
    <row r="1351" spans="1:2" x14ac:dyDescent="0.25">
      <c r="A1351" s="9" t="s">
        <v>307</v>
      </c>
      <c r="B1351" s="13">
        <v>5.6</v>
      </c>
    </row>
    <row r="1352" spans="1:2" x14ac:dyDescent="0.25">
      <c r="A1352" s="6" t="s">
        <v>1922</v>
      </c>
      <c r="B1352" s="11">
        <v>6.2</v>
      </c>
    </row>
    <row r="1353" spans="1:2" x14ac:dyDescent="0.25">
      <c r="A1353" s="9" t="s">
        <v>1491</v>
      </c>
      <c r="B1353" s="13">
        <v>4.4000000000000004</v>
      </c>
    </row>
    <row r="1354" spans="1:2" x14ac:dyDescent="0.25">
      <c r="A1354" s="6" t="s">
        <v>1925</v>
      </c>
      <c r="B1354" s="11">
        <v>5.6</v>
      </c>
    </row>
    <row r="1355" spans="1:2" x14ac:dyDescent="0.25">
      <c r="A1355" s="9" t="s">
        <v>1274</v>
      </c>
      <c r="B1355" s="13">
        <v>5.5</v>
      </c>
    </row>
    <row r="1356" spans="1:2" x14ac:dyDescent="0.25">
      <c r="A1356" s="6" t="s">
        <v>1186</v>
      </c>
      <c r="B1356" s="11">
        <v>6.7</v>
      </c>
    </row>
    <row r="1357" spans="1:2" x14ac:dyDescent="0.25">
      <c r="A1357" s="9" t="s">
        <v>307</v>
      </c>
      <c r="B1357" s="13">
        <v>6.1</v>
      </c>
    </row>
    <row r="1358" spans="1:2" x14ac:dyDescent="0.25">
      <c r="A1358" s="6" t="s">
        <v>1331</v>
      </c>
      <c r="B1358" s="11">
        <v>6.2</v>
      </c>
    </row>
    <row r="1359" spans="1:2" x14ac:dyDescent="0.25">
      <c r="A1359" s="9" t="s">
        <v>1929</v>
      </c>
      <c r="B1359" s="13">
        <v>7.3</v>
      </c>
    </row>
    <row r="1360" spans="1:2" x14ac:dyDescent="0.25">
      <c r="A1360" s="6" t="s">
        <v>91</v>
      </c>
      <c r="B1360" s="11">
        <v>6.6</v>
      </c>
    </row>
    <row r="1361" spans="1:2" x14ac:dyDescent="0.25">
      <c r="A1361" s="9" t="s">
        <v>1551</v>
      </c>
      <c r="B1361" s="13">
        <v>8.1999999999999993</v>
      </c>
    </row>
    <row r="1362" spans="1:2" x14ac:dyDescent="0.25">
      <c r="A1362" s="6" t="s">
        <v>519</v>
      </c>
      <c r="B1362" s="11">
        <v>6.4</v>
      </c>
    </row>
    <row r="1363" spans="1:2" x14ac:dyDescent="0.25">
      <c r="A1363" s="9" t="s">
        <v>1933</v>
      </c>
      <c r="B1363" s="13">
        <v>6.4</v>
      </c>
    </row>
    <row r="1364" spans="1:2" x14ac:dyDescent="0.25">
      <c r="A1364" s="6" t="s">
        <v>1935</v>
      </c>
      <c r="B1364" s="11">
        <v>5.2</v>
      </c>
    </row>
    <row r="1365" spans="1:2" x14ac:dyDescent="0.25">
      <c r="A1365" s="9" t="s">
        <v>998</v>
      </c>
      <c r="B1365" s="13">
        <v>6.5</v>
      </c>
    </row>
    <row r="1366" spans="1:2" x14ac:dyDescent="0.25">
      <c r="A1366" s="6" t="s">
        <v>1939</v>
      </c>
      <c r="B1366" s="11">
        <v>7.1</v>
      </c>
    </row>
    <row r="1367" spans="1:2" x14ac:dyDescent="0.25">
      <c r="A1367" s="9" t="s">
        <v>1941</v>
      </c>
      <c r="B1367" s="13">
        <v>4.8</v>
      </c>
    </row>
    <row r="1368" spans="1:2" x14ac:dyDescent="0.25">
      <c r="A1368" s="6" t="s">
        <v>1500</v>
      </c>
      <c r="B1368" s="11">
        <v>7.3</v>
      </c>
    </row>
    <row r="1369" spans="1:2" x14ac:dyDescent="0.25">
      <c r="A1369" s="9" t="s">
        <v>1944</v>
      </c>
      <c r="B1369" s="13">
        <v>5.2</v>
      </c>
    </row>
    <row r="1370" spans="1:2" x14ac:dyDescent="0.25">
      <c r="A1370" s="6" t="s">
        <v>1946</v>
      </c>
      <c r="B1370" s="11">
        <v>7.7</v>
      </c>
    </row>
    <row r="1371" spans="1:2" x14ac:dyDescent="0.25">
      <c r="A1371" s="9" t="s">
        <v>1697</v>
      </c>
      <c r="B1371" s="13">
        <v>7.6</v>
      </c>
    </row>
    <row r="1372" spans="1:2" x14ac:dyDescent="0.25">
      <c r="A1372" s="6" t="s">
        <v>1948</v>
      </c>
      <c r="B1372" s="11">
        <v>5.7</v>
      </c>
    </row>
    <row r="1373" spans="1:2" x14ac:dyDescent="0.25">
      <c r="A1373" s="9" t="s">
        <v>1949</v>
      </c>
      <c r="B1373" s="13">
        <v>7</v>
      </c>
    </row>
    <row r="1374" spans="1:2" x14ac:dyDescent="0.25">
      <c r="A1374" s="6" t="s">
        <v>1950</v>
      </c>
      <c r="B1374" s="11">
        <v>6</v>
      </c>
    </row>
    <row r="1375" spans="1:2" x14ac:dyDescent="0.25">
      <c r="A1375" s="9" t="s">
        <v>342</v>
      </c>
      <c r="B1375" s="13">
        <v>8.1</v>
      </c>
    </row>
    <row r="1376" spans="1:2" x14ac:dyDescent="0.25">
      <c r="A1376" s="6" t="s">
        <v>1939</v>
      </c>
      <c r="B1376" s="11">
        <v>8</v>
      </c>
    </row>
    <row r="1377" spans="1:2" x14ac:dyDescent="0.25">
      <c r="A1377" s="9" t="s">
        <v>1955</v>
      </c>
      <c r="B1377" s="13">
        <v>5.6</v>
      </c>
    </row>
    <row r="1378" spans="1:2" x14ac:dyDescent="0.25">
      <c r="A1378" s="6" t="s">
        <v>1956</v>
      </c>
      <c r="B1378" s="11">
        <v>6.1</v>
      </c>
    </row>
    <row r="1379" spans="1:2" x14ac:dyDescent="0.25">
      <c r="A1379" s="9" t="s">
        <v>1957</v>
      </c>
      <c r="B1379" s="13">
        <v>6.9</v>
      </c>
    </row>
    <row r="1380" spans="1:2" x14ac:dyDescent="0.25">
      <c r="A1380" s="6" t="s">
        <v>1733</v>
      </c>
      <c r="B1380" s="11">
        <v>5.2</v>
      </c>
    </row>
    <row r="1381" spans="1:2" x14ac:dyDescent="0.25">
      <c r="A1381" s="9" t="s">
        <v>1783</v>
      </c>
      <c r="B1381" s="13">
        <v>7</v>
      </c>
    </row>
    <row r="1382" spans="1:2" x14ac:dyDescent="0.25">
      <c r="A1382" s="6" t="s">
        <v>889</v>
      </c>
      <c r="B1382" s="11">
        <v>6.3</v>
      </c>
    </row>
    <row r="1383" spans="1:2" x14ac:dyDescent="0.25">
      <c r="A1383" s="9" t="s">
        <v>1473</v>
      </c>
      <c r="B1383" s="13">
        <v>7</v>
      </c>
    </row>
    <row r="1384" spans="1:2" x14ac:dyDescent="0.25">
      <c r="A1384" s="6" t="s">
        <v>1962</v>
      </c>
      <c r="B1384" s="11">
        <v>5.3</v>
      </c>
    </row>
    <row r="1385" spans="1:2" x14ac:dyDescent="0.25">
      <c r="A1385" s="9" t="s">
        <v>273</v>
      </c>
      <c r="B1385" s="13">
        <v>6.9</v>
      </c>
    </row>
    <row r="1386" spans="1:2" x14ac:dyDescent="0.25">
      <c r="A1386" s="6" t="s">
        <v>1964</v>
      </c>
      <c r="B1386" s="11">
        <v>6.2</v>
      </c>
    </row>
    <row r="1387" spans="1:2" x14ac:dyDescent="0.25">
      <c r="A1387" s="9" t="s">
        <v>1966</v>
      </c>
      <c r="B1387" s="13">
        <v>6.4</v>
      </c>
    </row>
    <row r="1388" spans="1:2" x14ac:dyDescent="0.25">
      <c r="A1388" s="6" t="s">
        <v>1957</v>
      </c>
      <c r="B1388" s="11">
        <v>6.4</v>
      </c>
    </row>
    <row r="1389" spans="1:2" x14ac:dyDescent="0.25">
      <c r="A1389" s="9" t="s">
        <v>1397</v>
      </c>
      <c r="B1389" s="13">
        <v>5.7</v>
      </c>
    </row>
    <row r="1390" spans="1:2" x14ac:dyDescent="0.25">
      <c r="A1390" s="6" t="s">
        <v>991</v>
      </c>
      <c r="B1390" s="11">
        <v>6.1</v>
      </c>
    </row>
    <row r="1391" spans="1:2" x14ac:dyDescent="0.25">
      <c r="A1391" s="9" t="s">
        <v>1059</v>
      </c>
      <c r="B1391" s="13">
        <v>5.4</v>
      </c>
    </row>
    <row r="1392" spans="1:2" x14ac:dyDescent="0.25">
      <c r="A1392" s="6" t="s">
        <v>1205</v>
      </c>
      <c r="B1392" s="11">
        <v>6.7</v>
      </c>
    </row>
    <row r="1393" spans="1:2" x14ac:dyDescent="0.25">
      <c r="A1393" s="9" t="s">
        <v>1969</v>
      </c>
      <c r="B1393" s="13">
        <v>6.8</v>
      </c>
    </row>
    <row r="1394" spans="1:2" x14ac:dyDescent="0.25">
      <c r="A1394" s="6" t="s">
        <v>1107</v>
      </c>
      <c r="B1394" s="11">
        <v>6</v>
      </c>
    </row>
    <row r="1395" spans="1:2" x14ac:dyDescent="0.25">
      <c r="A1395" s="9" t="s">
        <v>1547</v>
      </c>
      <c r="B1395" s="13">
        <v>7.8</v>
      </c>
    </row>
    <row r="1396" spans="1:2" x14ac:dyDescent="0.25">
      <c r="A1396" s="6" t="s">
        <v>1539</v>
      </c>
      <c r="B1396" s="11">
        <v>5.3</v>
      </c>
    </row>
    <row r="1397" spans="1:2" x14ac:dyDescent="0.25">
      <c r="A1397" s="9" t="s">
        <v>534</v>
      </c>
      <c r="B1397" s="13">
        <v>4.5</v>
      </c>
    </row>
    <row r="1398" spans="1:2" x14ac:dyDescent="0.25">
      <c r="A1398" s="6" t="s">
        <v>1974</v>
      </c>
      <c r="B1398" s="11">
        <v>5.4</v>
      </c>
    </row>
    <row r="1399" spans="1:2" x14ac:dyDescent="0.25">
      <c r="A1399" s="9" t="s">
        <v>863</v>
      </c>
      <c r="B1399" s="13">
        <v>7.8</v>
      </c>
    </row>
    <row r="1400" spans="1:2" x14ac:dyDescent="0.25">
      <c r="A1400" s="6" t="s">
        <v>1975</v>
      </c>
      <c r="B1400" s="11">
        <v>7.2</v>
      </c>
    </row>
    <row r="1401" spans="1:2" x14ac:dyDescent="0.25">
      <c r="A1401" s="9" t="s">
        <v>693</v>
      </c>
      <c r="B1401" s="13">
        <v>6.6</v>
      </c>
    </row>
    <row r="1402" spans="1:2" x14ac:dyDescent="0.25">
      <c r="A1402" s="6" t="s">
        <v>116</v>
      </c>
      <c r="B1402" s="11">
        <v>7.6</v>
      </c>
    </row>
    <row r="1403" spans="1:2" x14ac:dyDescent="0.25">
      <c r="A1403" s="9" t="s">
        <v>245</v>
      </c>
      <c r="B1403" s="13">
        <v>5.9</v>
      </c>
    </row>
    <row r="1404" spans="1:2" x14ac:dyDescent="0.25">
      <c r="A1404" s="6" t="s">
        <v>413</v>
      </c>
      <c r="B1404" s="11">
        <v>6.7</v>
      </c>
    </row>
    <row r="1405" spans="1:2" x14ac:dyDescent="0.25">
      <c r="A1405" s="9" t="s">
        <v>723</v>
      </c>
      <c r="B1405" s="13">
        <v>7.7</v>
      </c>
    </row>
    <row r="1406" spans="1:2" x14ac:dyDescent="0.25">
      <c r="A1406" s="6" t="s">
        <v>5540</v>
      </c>
      <c r="B1406" s="11">
        <v>5.8</v>
      </c>
    </row>
    <row r="1407" spans="1:2" x14ac:dyDescent="0.25">
      <c r="A1407" s="9" t="s">
        <v>1442</v>
      </c>
      <c r="B1407" s="13">
        <v>5.4</v>
      </c>
    </row>
    <row r="1408" spans="1:2" x14ac:dyDescent="0.25">
      <c r="A1408" s="6" t="s">
        <v>871</v>
      </c>
      <c r="B1408" s="11">
        <v>6.9</v>
      </c>
    </row>
    <row r="1409" spans="1:2" x14ac:dyDescent="0.25">
      <c r="A1409" s="9" t="s">
        <v>1949</v>
      </c>
      <c r="B1409" s="13">
        <v>7.7</v>
      </c>
    </row>
    <row r="1410" spans="1:2" x14ac:dyDescent="0.25">
      <c r="A1410" s="6" t="s">
        <v>1213</v>
      </c>
      <c r="B1410" s="11">
        <v>6.8</v>
      </c>
    </row>
    <row r="1411" spans="1:2" x14ac:dyDescent="0.25">
      <c r="A1411" s="9" t="s">
        <v>1982</v>
      </c>
      <c r="B1411" s="13">
        <v>6.4</v>
      </c>
    </row>
    <row r="1412" spans="1:2" x14ac:dyDescent="0.25">
      <c r="A1412" s="6" t="s">
        <v>871</v>
      </c>
      <c r="B1412" s="11">
        <v>5.7</v>
      </c>
    </row>
    <row r="1413" spans="1:2" x14ac:dyDescent="0.25">
      <c r="A1413" s="9" t="s">
        <v>212</v>
      </c>
      <c r="B1413" s="13">
        <v>7.3</v>
      </c>
    </row>
    <row r="1414" spans="1:2" x14ac:dyDescent="0.25">
      <c r="A1414" s="6" t="s">
        <v>995</v>
      </c>
      <c r="B1414" s="11">
        <v>6.8</v>
      </c>
    </row>
    <row r="1415" spans="1:2" x14ac:dyDescent="0.25">
      <c r="A1415" s="9" t="s">
        <v>1025</v>
      </c>
      <c r="B1415" s="13">
        <v>6.3</v>
      </c>
    </row>
    <row r="1416" spans="1:2" x14ac:dyDescent="0.25">
      <c r="A1416" s="6" t="s">
        <v>1985</v>
      </c>
      <c r="B1416" s="11">
        <v>5.9</v>
      </c>
    </row>
    <row r="1417" spans="1:2" x14ac:dyDescent="0.25">
      <c r="A1417" s="9" t="s">
        <v>887</v>
      </c>
      <c r="B1417" s="13">
        <v>7.4</v>
      </c>
    </row>
    <row r="1418" spans="1:2" x14ac:dyDescent="0.25">
      <c r="A1418" s="6" t="s">
        <v>1445</v>
      </c>
      <c r="B1418" s="11">
        <v>8.3000000000000007</v>
      </c>
    </row>
    <row r="1419" spans="1:2" x14ac:dyDescent="0.25">
      <c r="A1419" s="9" t="s">
        <v>254</v>
      </c>
      <c r="B1419" s="13">
        <v>6.2</v>
      </c>
    </row>
    <row r="1420" spans="1:2" x14ac:dyDescent="0.25">
      <c r="A1420" s="6" t="s">
        <v>691</v>
      </c>
      <c r="B1420" s="11">
        <v>6.3</v>
      </c>
    </row>
    <row r="1421" spans="1:2" x14ac:dyDescent="0.25">
      <c r="A1421" s="9" t="s">
        <v>545</v>
      </c>
      <c r="B1421" s="13">
        <v>5.8</v>
      </c>
    </row>
    <row r="1422" spans="1:2" x14ac:dyDescent="0.25">
      <c r="A1422" s="6" t="s">
        <v>1769</v>
      </c>
      <c r="B1422" s="11">
        <v>7.5</v>
      </c>
    </row>
    <row r="1423" spans="1:2" x14ac:dyDescent="0.25">
      <c r="A1423" s="9" t="s">
        <v>838</v>
      </c>
      <c r="B1423" s="13">
        <v>6.3</v>
      </c>
    </row>
    <row r="1424" spans="1:2" x14ac:dyDescent="0.25">
      <c r="A1424" s="6" t="s">
        <v>1063</v>
      </c>
      <c r="B1424" s="11">
        <v>6.4</v>
      </c>
    </row>
    <row r="1425" spans="1:2" x14ac:dyDescent="0.25">
      <c r="A1425" s="9" t="s">
        <v>1063</v>
      </c>
      <c r="B1425" s="13">
        <v>7.2</v>
      </c>
    </row>
    <row r="1426" spans="1:2" x14ac:dyDescent="0.25">
      <c r="A1426" s="6" t="s">
        <v>1995</v>
      </c>
      <c r="B1426" s="11">
        <v>6.3</v>
      </c>
    </row>
    <row r="1427" spans="1:2" x14ac:dyDescent="0.25">
      <c r="A1427" s="9" t="s">
        <v>1996</v>
      </c>
      <c r="B1427" s="13">
        <v>6.9</v>
      </c>
    </row>
    <row r="1428" spans="1:2" x14ac:dyDescent="0.25">
      <c r="A1428" s="6" t="s">
        <v>1164</v>
      </c>
      <c r="B1428" s="11">
        <v>6.6</v>
      </c>
    </row>
    <row r="1429" spans="1:2" x14ac:dyDescent="0.25">
      <c r="A1429" s="9" t="s">
        <v>1789</v>
      </c>
      <c r="B1429" s="13">
        <v>6</v>
      </c>
    </row>
    <row r="1430" spans="1:2" x14ac:dyDescent="0.25">
      <c r="A1430" s="6" t="s">
        <v>723</v>
      </c>
      <c r="B1430" s="11">
        <v>7.5</v>
      </c>
    </row>
    <row r="1431" spans="1:2" x14ac:dyDescent="0.25">
      <c r="A1431" s="9" t="s">
        <v>1475</v>
      </c>
      <c r="B1431" s="13">
        <v>7.7</v>
      </c>
    </row>
    <row r="1432" spans="1:2" x14ac:dyDescent="0.25">
      <c r="A1432" s="6" t="s">
        <v>1025</v>
      </c>
      <c r="B1432" s="11">
        <v>6.2</v>
      </c>
    </row>
    <row r="1433" spans="1:2" x14ac:dyDescent="0.25">
      <c r="A1433" s="9" t="s">
        <v>751</v>
      </c>
      <c r="B1433" s="13">
        <v>5.4</v>
      </c>
    </row>
    <row r="1434" spans="1:2" x14ac:dyDescent="0.25">
      <c r="A1434" s="6" t="s">
        <v>1997</v>
      </c>
      <c r="B1434" s="11">
        <v>6.6</v>
      </c>
    </row>
    <row r="1435" spans="1:2" x14ac:dyDescent="0.25">
      <c r="A1435" s="9" t="s">
        <v>1767</v>
      </c>
      <c r="B1435" s="13">
        <v>5.3</v>
      </c>
    </row>
    <row r="1436" spans="1:2" x14ac:dyDescent="0.25">
      <c r="A1436" s="6" t="s">
        <v>754</v>
      </c>
      <c r="B1436" s="11">
        <v>5.6</v>
      </c>
    </row>
    <row r="1437" spans="1:2" x14ac:dyDescent="0.25">
      <c r="A1437" s="9" t="s">
        <v>2000</v>
      </c>
      <c r="B1437" s="13">
        <v>5.9</v>
      </c>
    </row>
    <row r="1438" spans="1:2" x14ac:dyDescent="0.25">
      <c r="A1438" s="6" t="s">
        <v>164</v>
      </c>
      <c r="B1438" s="11">
        <v>7.8</v>
      </c>
    </row>
    <row r="1439" spans="1:2" x14ac:dyDescent="0.25">
      <c r="A1439" s="9" t="s">
        <v>805</v>
      </c>
      <c r="B1439" s="13">
        <v>6.7</v>
      </c>
    </row>
    <row r="1440" spans="1:2" x14ac:dyDescent="0.25">
      <c r="A1440" s="6" t="s">
        <v>2003</v>
      </c>
      <c r="B1440" s="11">
        <v>7.4</v>
      </c>
    </row>
    <row r="1441" spans="1:2" x14ac:dyDescent="0.25">
      <c r="A1441" s="9" t="s">
        <v>1949</v>
      </c>
      <c r="B1441" s="13">
        <v>6.2</v>
      </c>
    </row>
    <row r="1442" spans="1:2" x14ac:dyDescent="0.25">
      <c r="A1442" s="6" t="s">
        <v>720</v>
      </c>
      <c r="B1442" s="11">
        <v>5.4</v>
      </c>
    </row>
    <row r="1443" spans="1:2" x14ac:dyDescent="0.25">
      <c r="A1443" s="9" t="s">
        <v>1547</v>
      </c>
      <c r="B1443" s="13">
        <v>6.7</v>
      </c>
    </row>
    <row r="1444" spans="1:2" x14ac:dyDescent="0.25">
      <c r="A1444" s="6" t="s">
        <v>2007</v>
      </c>
      <c r="B1444" s="11">
        <v>5.3</v>
      </c>
    </row>
    <row r="1445" spans="1:2" x14ac:dyDescent="0.25">
      <c r="A1445" s="9" t="s">
        <v>2009</v>
      </c>
      <c r="B1445" s="13">
        <v>5.9</v>
      </c>
    </row>
    <row r="1446" spans="1:2" x14ac:dyDescent="0.25">
      <c r="A1446" s="6" t="s">
        <v>5540</v>
      </c>
      <c r="B1446" s="11">
        <v>7</v>
      </c>
    </row>
    <row r="1447" spans="1:2" x14ac:dyDescent="0.25">
      <c r="A1447" s="9" t="s">
        <v>2013</v>
      </c>
      <c r="B1447" s="13">
        <v>4.8</v>
      </c>
    </row>
    <row r="1448" spans="1:2" x14ac:dyDescent="0.25">
      <c r="A1448" s="6" t="s">
        <v>2014</v>
      </c>
      <c r="B1448" s="11">
        <v>7.3</v>
      </c>
    </row>
    <row r="1449" spans="1:2" x14ac:dyDescent="0.25">
      <c r="A1449" s="9" t="s">
        <v>2016</v>
      </c>
      <c r="B1449" s="13">
        <v>3.8</v>
      </c>
    </row>
    <row r="1450" spans="1:2" x14ac:dyDescent="0.25">
      <c r="A1450" s="6" t="s">
        <v>1186</v>
      </c>
      <c r="B1450" s="11">
        <v>8.5</v>
      </c>
    </row>
    <row r="1451" spans="1:2" x14ac:dyDescent="0.25">
      <c r="A1451" s="9" t="s">
        <v>888</v>
      </c>
      <c r="B1451" s="13">
        <v>6.8</v>
      </c>
    </row>
    <row r="1452" spans="1:2" x14ac:dyDescent="0.25">
      <c r="A1452" s="6" t="s">
        <v>1733</v>
      </c>
      <c r="B1452" s="11">
        <v>6.8</v>
      </c>
    </row>
    <row r="1453" spans="1:2" x14ac:dyDescent="0.25">
      <c r="A1453" s="9" t="s">
        <v>1489</v>
      </c>
      <c r="B1453" s="13">
        <v>5.3</v>
      </c>
    </row>
    <row r="1454" spans="1:2" x14ac:dyDescent="0.25">
      <c r="A1454" s="6" t="s">
        <v>986</v>
      </c>
      <c r="B1454" s="11">
        <v>7.3</v>
      </c>
    </row>
    <row r="1455" spans="1:2" x14ac:dyDescent="0.25">
      <c r="A1455" s="9" t="s">
        <v>1153</v>
      </c>
      <c r="B1455" s="13">
        <v>6.6</v>
      </c>
    </row>
    <row r="1456" spans="1:2" x14ac:dyDescent="0.25">
      <c r="A1456" s="6" t="s">
        <v>2024</v>
      </c>
      <c r="B1456" s="11">
        <v>6.2</v>
      </c>
    </row>
    <row r="1457" spans="1:2" x14ac:dyDescent="0.25">
      <c r="A1457" s="9" t="s">
        <v>2025</v>
      </c>
      <c r="B1457" s="13">
        <v>5.2</v>
      </c>
    </row>
    <row r="1458" spans="1:2" x14ac:dyDescent="0.25">
      <c r="A1458" s="6" t="s">
        <v>907</v>
      </c>
      <c r="B1458" s="11">
        <v>6.2</v>
      </c>
    </row>
    <row r="1459" spans="1:2" x14ac:dyDescent="0.25">
      <c r="A1459" s="9" t="s">
        <v>1088</v>
      </c>
      <c r="B1459" s="13">
        <v>6.2</v>
      </c>
    </row>
    <row r="1460" spans="1:2" x14ac:dyDescent="0.25">
      <c r="A1460" s="6" t="s">
        <v>2028</v>
      </c>
      <c r="B1460" s="11">
        <v>6.6</v>
      </c>
    </row>
    <row r="1461" spans="1:2" x14ac:dyDescent="0.25">
      <c r="A1461" s="9" t="s">
        <v>2030</v>
      </c>
      <c r="B1461" s="13">
        <v>6.4</v>
      </c>
    </row>
    <row r="1462" spans="1:2" x14ac:dyDescent="0.25">
      <c r="A1462" s="6" t="s">
        <v>1955</v>
      </c>
      <c r="B1462" s="11">
        <v>6.2</v>
      </c>
    </row>
    <row r="1463" spans="1:2" x14ac:dyDescent="0.25">
      <c r="A1463" s="9" t="s">
        <v>216</v>
      </c>
      <c r="B1463" s="13">
        <v>5.0999999999999996</v>
      </c>
    </row>
    <row r="1464" spans="1:2" x14ac:dyDescent="0.25">
      <c r="A1464" s="6" t="s">
        <v>1153</v>
      </c>
      <c r="B1464" s="11">
        <v>6.6</v>
      </c>
    </row>
    <row r="1465" spans="1:2" x14ac:dyDescent="0.25">
      <c r="A1465" s="9" t="s">
        <v>2032</v>
      </c>
      <c r="B1465" s="13">
        <v>6.1</v>
      </c>
    </row>
    <row r="1466" spans="1:2" x14ac:dyDescent="0.25">
      <c r="A1466" s="6" t="s">
        <v>2033</v>
      </c>
      <c r="B1466" s="11">
        <v>6.1</v>
      </c>
    </row>
    <row r="1467" spans="1:2" x14ac:dyDescent="0.25">
      <c r="A1467" s="9" t="s">
        <v>1574</v>
      </c>
      <c r="B1467" s="13">
        <v>6.6</v>
      </c>
    </row>
    <row r="1468" spans="1:2" x14ac:dyDescent="0.25">
      <c r="A1468" s="6" t="s">
        <v>2036</v>
      </c>
      <c r="B1468" s="11">
        <v>5.9</v>
      </c>
    </row>
    <row r="1469" spans="1:2" x14ac:dyDescent="0.25">
      <c r="A1469" s="9" t="s">
        <v>2037</v>
      </c>
      <c r="B1469" s="13">
        <v>6.3</v>
      </c>
    </row>
    <row r="1470" spans="1:2" x14ac:dyDescent="0.25">
      <c r="A1470" s="6" t="s">
        <v>2038</v>
      </c>
      <c r="B1470" s="11">
        <v>7.1</v>
      </c>
    </row>
    <row r="1471" spans="1:2" x14ac:dyDescent="0.25">
      <c r="A1471" s="9" t="s">
        <v>957</v>
      </c>
      <c r="B1471" s="13">
        <v>5</v>
      </c>
    </row>
    <row r="1472" spans="1:2" x14ac:dyDescent="0.25">
      <c r="A1472" s="6" t="s">
        <v>2040</v>
      </c>
      <c r="B1472" s="11">
        <v>5.6</v>
      </c>
    </row>
    <row r="1473" spans="1:2" x14ac:dyDescent="0.25">
      <c r="A1473" s="9" t="s">
        <v>1445</v>
      </c>
      <c r="B1473" s="13">
        <v>7.4</v>
      </c>
    </row>
    <row r="1474" spans="1:2" x14ac:dyDescent="0.25">
      <c r="A1474" s="6" t="s">
        <v>2041</v>
      </c>
      <c r="B1474" s="11">
        <v>4.5</v>
      </c>
    </row>
    <row r="1475" spans="1:2" x14ac:dyDescent="0.25">
      <c r="A1475" s="9" t="s">
        <v>2042</v>
      </c>
      <c r="B1475" s="13">
        <v>6.2</v>
      </c>
    </row>
    <row r="1476" spans="1:2" x14ac:dyDescent="0.25">
      <c r="A1476" s="6" t="s">
        <v>1769</v>
      </c>
      <c r="B1476" s="11">
        <v>5</v>
      </c>
    </row>
    <row r="1477" spans="1:2" x14ac:dyDescent="0.25">
      <c r="A1477" s="9" t="s">
        <v>1320</v>
      </c>
      <c r="B1477" s="13">
        <v>6.5</v>
      </c>
    </row>
    <row r="1478" spans="1:2" x14ac:dyDescent="0.25">
      <c r="A1478" s="6" t="s">
        <v>1757</v>
      </c>
      <c r="B1478" s="11">
        <v>5.0999999999999996</v>
      </c>
    </row>
    <row r="1479" spans="1:2" x14ac:dyDescent="0.25">
      <c r="A1479" s="9" t="s">
        <v>1414</v>
      </c>
      <c r="B1479" s="13">
        <v>6.5</v>
      </c>
    </row>
    <row r="1480" spans="1:2" x14ac:dyDescent="0.25">
      <c r="A1480" s="6" t="s">
        <v>1177</v>
      </c>
      <c r="B1480" s="11">
        <v>6.2</v>
      </c>
    </row>
    <row r="1481" spans="1:2" x14ac:dyDescent="0.25">
      <c r="A1481" s="9" t="s">
        <v>1513</v>
      </c>
      <c r="B1481" s="13">
        <v>6.3</v>
      </c>
    </row>
    <row r="1482" spans="1:2" x14ac:dyDescent="0.25">
      <c r="A1482" s="6" t="s">
        <v>1711</v>
      </c>
      <c r="B1482" s="11">
        <v>3.8</v>
      </c>
    </row>
    <row r="1483" spans="1:2" x14ac:dyDescent="0.25">
      <c r="A1483" s="9" t="s">
        <v>2052</v>
      </c>
      <c r="B1483" s="13">
        <v>5.2</v>
      </c>
    </row>
    <row r="1484" spans="1:2" x14ac:dyDescent="0.25">
      <c r="A1484" s="6" t="s">
        <v>2054</v>
      </c>
      <c r="B1484" s="11">
        <v>6</v>
      </c>
    </row>
    <row r="1485" spans="1:2" x14ac:dyDescent="0.25">
      <c r="A1485" s="9" t="s">
        <v>1238</v>
      </c>
      <c r="B1485" s="13">
        <v>6.2</v>
      </c>
    </row>
    <row r="1486" spans="1:2" x14ac:dyDescent="0.25">
      <c r="A1486" s="6" t="s">
        <v>787</v>
      </c>
      <c r="B1486" s="11">
        <v>5.7</v>
      </c>
    </row>
    <row r="1487" spans="1:2" x14ac:dyDescent="0.25">
      <c r="A1487" s="9" t="s">
        <v>1820</v>
      </c>
      <c r="B1487" s="13">
        <v>6.7</v>
      </c>
    </row>
    <row r="1488" spans="1:2" x14ac:dyDescent="0.25">
      <c r="A1488" s="6" t="s">
        <v>2057</v>
      </c>
      <c r="B1488" s="11">
        <v>6.8</v>
      </c>
    </row>
    <row r="1489" spans="1:2" x14ac:dyDescent="0.25">
      <c r="A1489" s="9" t="s">
        <v>889</v>
      </c>
      <c r="B1489" s="13">
        <v>6</v>
      </c>
    </row>
    <row r="1490" spans="1:2" x14ac:dyDescent="0.25">
      <c r="A1490" s="6" t="s">
        <v>2058</v>
      </c>
      <c r="B1490" s="11">
        <v>7.3</v>
      </c>
    </row>
    <row r="1491" spans="1:2" x14ac:dyDescent="0.25">
      <c r="A1491" s="9" t="s">
        <v>603</v>
      </c>
      <c r="B1491" s="13">
        <v>5.5</v>
      </c>
    </row>
    <row r="1492" spans="1:2" x14ac:dyDescent="0.25">
      <c r="A1492" s="6" t="s">
        <v>1449</v>
      </c>
      <c r="B1492" s="11">
        <v>6.7</v>
      </c>
    </row>
    <row r="1493" spans="1:2" x14ac:dyDescent="0.25">
      <c r="A1493" s="9" t="s">
        <v>2061</v>
      </c>
      <c r="B1493" s="13">
        <v>4.8</v>
      </c>
    </row>
    <row r="1494" spans="1:2" x14ac:dyDescent="0.25">
      <c r="A1494" s="6" t="s">
        <v>220</v>
      </c>
      <c r="B1494" s="11">
        <v>5.7</v>
      </c>
    </row>
    <row r="1495" spans="1:2" x14ac:dyDescent="0.25">
      <c r="A1495" s="9" t="s">
        <v>1477</v>
      </c>
      <c r="B1495" s="13">
        <v>5.0999999999999996</v>
      </c>
    </row>
    <row r="1496" spans="1:2" x14ac:dyDescent="0.25">
      <c r="A1496" s="6" t="s">
        <v>2065</v>
      </c>
      <c r="B1496" s="11">
        <v>6</v>
      </c>
    </row>
    <row r="1497" spans="1:2" x14ac:dyDescent="0.25">
      <c r="A1497" s="9" t="s">
        <v>1485</v>
      </c>
      <c r="B1497" s="13">
        <v>4.2</v>
      </c>
    </row>
    <row r="1498" spans="1:2" x14ac:dyDescent="0.25">
      <c r="A1498" s="6" t="s">
        <v>193</v>
      </c>
      <c r="B1498" s="11">
        <v>7.4</v>
      </c>
    </row>
    <row r="1499" spans="1:2" x14ac:dyDescent="0.25">
      <c r="A1499" s="9" t="s">
        <v>2067</v>
      </c>
      <c r="B1499" s="13">
        <v>4.5999999999999996</v>
      </c>
    </row>
    <row r="1500" spans="1:2" x14ac:dyDescent="0.25">
      <c r="A1500" s="6" t="s">
        <v>91</v>
      </c>
      <c r="B1500" s="11">
        <v>6.9</v>
      </c>
    </row>
    <row r="1501" spans="1:2" x14ac:dyDescent="0.25">
      <c r="A1501" s="9" t="s">
        <v>5540</v>
      </c>
      <c r="B1501" s="13">
        <v>8.6</v>
      </c>
    </row>
    <row r="1502" spans="1:2" x14ac:dyDescent="0.25">
      <c r="A1502" s="6" t="s">
        <v>413</v>
      </c>
      <c r="B1502" s="11">
        <v>6.9</v>
      </c>
    </row>
    <row r="1503" spans="1:2" x14ac:dyDescent="0.25">
      <c r="A1503" s="9" t="s">
        <v>1177</v>
      </c>
      <c r="B1503" s="13">
        <v>8</v>
      </c>
    </row>
    <row r="1504" spans="1:2" x14ac:dyDescent="0.25">
      <c r="A1504" s="6" t="s">
        <v>2070</v>
      </c>
      <c r="B1504" s="11">
        <v>6.4</v>
      </c>
    </row>
    <row r="1505" spans="1:2" x14ac:dyDescent="0.25">
      <c r="A1505" s="9" t="s">
        <v>778</v>
      </c>
      <c r="B1505" s="13">
        <v>6.3</v>
      </c>
    </row>
    <row r="1506" spans="1:2" x14ac:dyDescent="0.25">
      <c r="A1506" s="6" t="s">
        <v>2072</v>
      </c>
      <c r="B1506" s="11">
        <v>8.4</v>
      </c>
    </row>
    <row r="1507" spans="1:2" x14ac:dyDescent="0.25">
      <c r="A1507" s="9" t="s">
        <v>2074</v>
      </c>
      <c r="B1507" s="13">
        <v>7.1</v>
      </c>
    </row>
    <row r="1508" spans="1:2" x14ac:dyDescent="0.25">
      <c r="A1508" s="6" t="s">
        <v>415</v>
      </c>
      <c r="B1508" s="11">
        <v>6.8</v>
      </c>
    </row>
    <row r="1509" spans="1:2" x14ac:dyDescent="0.25">
      <c r="A1509" s="9" t="s">
        <v>440</v>
      </c>
      <c r="B1509" s="13">
        <v>7.5</v>
      </c>
    </row>
    <row r="1510" spans="1:2" x14ac:dyDescent="0.25">
      <c r="A1510" s="6" t="s">
        <v>245</v>
      </c>
      <c r="B1510" s="11">
        <v>4.5</v>
      </c>
    </row>
    <row r="1511" spans="1:2" x14ac:dyDescent="0.25">
      <c r="A1511" s="9" t="s">
        <v>2077</v>
      </c>
      <c r="B1511" s="13">
        <v>5.7</v>
      </c>
    </row>
    <row r="1512" spans="1:2" x14ac:dyDescent="0.25">
      <c r="A1512" s="6" t="s">
        <v>2078</v>
      </c>
      <c r="B1512" s="11">
        <v>7.2</v>
      </c>
    </row>
    <row r="1513" spans="1:2" x14ac:dyDescent="0.25">
      <c r="A1513" s="9" t="s">
        <v>1236</v>
      </c>
      <c r="B1513" s="13">
        <v>6.8</v>
      </c>
    </row>
    <row r="1514" spans="1:2" x14ac:dyDescent="0.25">
      <c r="A1514" s="6" t="s">
        <v>2081</v>
      </c>
      <c r="B1514" s="11">
        <v>5.4</v>
      </c>
    </row>
    <row r="1515" spans="1:2" x14ac:dyDescent="0.25">
      <c r="A1515" s="9" t="s">
        <v>212</v>
      </c>
      <c r="B1515" s="13">
        <v>7.2</v>
      </c>
    </row>
    <row r="1516" spans="1:2" x14ac:dyDescent="0.25">
      <c r="A1516" s="6" t="s">
        <v>460</v>
      </c>
      <c r="B1516" s="11">
        <v>7.3</v>
      </c>
    </row>
    <row r="1517" spans="1:2" x14ac:dyDescent="0.25">
      <c r="A1517" s="9" t="s">
        <v>2084</v>
      </c>
      <c r="B1517" s="13">
        <v>5.2</v>
      </c>
    </row>
    <row r="1518" spans="1:2" x14ac:dyDescent="0.25">
      <c r="A1518" s="6" t="s">
        <v>635</v>
      </c>
      <c r="B1518" s="11">
        <v>5.5</v>
      </c>
    </row>
    <row r="1519" spans="1:2" x14ac:dyDescent="0.25">
      <c r="A1519" s="9" t="s">
        <v>2086</v>
      </c>
      <c r="B1519" s="13">
        <v>7.7</v>
      </c>
    </row>
    <row r="1520" spans="1:2" x14ac:dyDescent="0.25">
      <c r="A1520" s="6" t="s">
        <v>2088</v>
      </c>
      <c r="B1520" s="11">
        <v>7.1</v>
      </c>
    </row>
    <row r="1521" spans="1:2" x14ac:dyDescent="0.25">
      <c r="A1521" s="9" t="s">
        <v>2090</v>
      </c>
      <c r="B1521" s="13">
        <v>5.3</v>
      </c>
    </row>
    <row r="1522" spans="1:2" x14ac:dyDescent="0.25">
      <c r="A1522" s="6" t="s">
        <v>2091</v>
      </c>
      <c r="B1522" s="11">
        <v>5.6</v>
      </c>
    </row>
    <row r="1523" spans="1:2" x14ac:dyDescent="0.25">
      <c r="A1523" s="9" t="s">
        <v>1375</v>
      </c>
      <c r="B1523" s="13">
        <v>5.7</v>
      </c>
    </row>
    <row r="1524" spans="1:2" x14ac:dyDescent="0.25">
      <c r="A1524" s="6" t="s">
        <v>1840</v>
      </c>
      <c r="B1524" s="11">
        <v>7.1</v>
      </c>
    </row>
    <row r="1525" spans="1:2" x14ac:dyDescent="0.25">
      <c r="A1525" s="9" t="s">
        <v>601</v>
      </c>
      <c r="B1525" s="13">
        <v>7.5</v>
      </c>
    </row>
    <row r="1526" spans="1:2" x14ac:dyDescent="0.25">
      <c r="A1526" s="6" t="s">
        <v>1205</v>
      </c>
      <c r="B1526" s="11">
        <v>7.6</v>
      </c>
    </row>
    <row r="1527" spans="1:2" x14ac:dyDescent="0.25">
      <c r="A1527" s="9" t="s">
        <v>1079</v>
      </c>
      <c r="B1527" s="13">
        <v>5.5</v>
      </c>
    </row>
    <row r="1528" spans="1:2" x14ac:dyDescent="0.25">
      <c r="A1528" s="6" t="s">
        <v>571</v>
      </c>
      <c r="B1528" s="11">
        <v>5.0999999999999996</v>
      </c>
    </row>
    <row r="1529" spans="1:2" x14ac:dyDescent="0.25">
      <c r="A1529" s="9" t="s">
        <v>2095</v>
      </c>
      <c r="B1529" s="13">
        <v>6.3</v>
      </c>
    </row>
    <row r="1530" spans="1:2" x14ac:dyDescent="0.25">
      <c r="A1530" s="6" t="s">
        <v>2097</v>
      </c>
      <c r="B1530" s="11">
        <v>4.9000000000000004</v>
      </c>
    </row>
    <row r="1531" spans="1:2" x14ac:dyDescent="0.25">
      <c r="A1531" s="9" t="s">
        <v>2099</v>
      </c>
      <c r="B1531" s="13">
        <v>6.5</v>
      </c>
    </row>
    <row r="1532" spans="1:2" x14ac:dyDescent="0.25">
      <c r="A1532" s="6" t="s">
        <v>1662</v>
      </c>
      <c r="B1532" s="11">
        <v>5.6</v>
      </c>
    </row>
    <row r="1533" spans="1:2" x14ac:dyDescent="0.25">
      <c r="A1533" s="9" t="s">
        <v>2102</v>
      </c>
      <c r="B1533" s="13">
        <v>5.3</v>
      </c>
    </row>
    <row r="1534" spans="1:2" x14ac:dyDescent="0.25">
      <c r="A1534" s="6" t="s">
        <v>2103</v>
      </c>
      <c r="B1534" s="11">
        <v>6.5</v>
      </c>
    </row>
    <row r="1535" spans="1:2" x14ac:dyDescent="0.25">
      <c r="A1535" s="9" t="s">
        <v>2105</v>
      </c>
      <c r="B1535" s="13">
        <v>6.8</v>
      </c>
    </row>
    <row r="1536" spans="1:2" x14ac:dyDescent="0.25">
      <c r="A1536" s="6" t="s">
        <v>2106</v>
      </c>
      <c r="B1536" s="11">
        <v>6.5</v>
      </c>
    </row>
    <row r="1537" spans="1:2" x14ac:dyDescent="0.25">
      <c r="A1537" s="9" t="s">
        <v>164</v>
      </c>
      <c r="B1537" s="13">
        <v>6</v>
      </c>
    </row>
    <row r="1538" spans="1:2" x14ac:dyDescent="0.25">
      <c r="A1538" s="6" t="s">
        <v>2107</v>
      </c>
      <c r="B1538" s="11">
        <v>8.4</v>
      </c>
    </row>
    <row r="1539" spans="1:2" x14ac:dyDescent="0.25">
      <c r="A1539" s="9" t="s">
        <v>2109</v>
      </c>
      <c r="B1539" s="13">
        <v>6</v>
      </c>
    </row>
    <row r="1540" spans="1:2" x14ac:dyDescent="0.25">
      <c r="A1540" s="6" t="s">
        <v>1831</v>
      </c>
      <c r="B1540" s="11">
        <v>7.6</v>
      </c>
    </row>
    <row r="1541" spans="1:2" x14ac:dyDescent="0.25">
      <c r="A1541" s="9" t="s">
        <v>2111</v>
      </c>
      <c r="B1541" s="13">
        <v>5.6</v>
      </c>
    </row>
    <row r="1542" spans="1:2" x14ac:dyDescent="0.25">
      <c r="A1542" s="6" t="s">
        <v>114</v>
      </c>
      <c r="B1542" s="11">
        <v>6.9</v>
      </c>
    </row>
    <row r="1543" spans="1:2" x14ac:dyDescent="0.25">
      <c r="A1543" s="9" t="s">
        <v>291</v>
      </c>
      <c r="B1543" s="13">
        <v>6.4</v>
      </c>
    </row>
    <row r="1544" spans="1:2" x14ac:dyDescent="0.25">
      <c r="A1544" s="6" t="s">
        <v>1249</v>
      </c>
      <c r="B1544" s="11">
        <v>5.0999999999999996</v>
      </c>
    </row>
    <row r="1545" spans="1:2" x14ac:dyDescent="0.25">
      <c r="A1545" s="9" t="s">
        <v>413</v>
      </c>
      <c r="B1545" s="13">
        <v>7</v>
      </c>
    </row>
    <row r="1546" spans="1:2" x14ac:dyDescent="0.25">
      <c r="A1546" s="6" t="s">
        <v>2114</v>
      </c>
      <c r="B1546" s="11">
        <v>5.7</v>
      </c>
    </row>
    <row r="1547" spans="1:2" x14ac:dyDescent="0.25">
      <c r="A1547" s="9" t="s">
        <v>384</v>
      </c>
      <c r="B1547" s="13">
        <v>6.8</v>
      </c>
    </row>
    <row r="1548" spans="1:2" x14ac:dyDescent="0.25">
      <c r="A1548" s="6" t="s">
        <v>1741</v>
      </c>
      <c r="B1548" s="11">
        <v>6.7</v>
      </c>
    </row>
    <row r="1549" spans="1:2" x14ac:dyDescent="0.25">
      <c r="A1549" s="9" t="s">
        <v>2117</v>
      </c>
      <c r="B1549" s="13">
        <v>6.2</v>
      </c>
    </row>
    <row r="1550" spans="1:2" x14ac:dyDescent="0.25">
      <c r="A1550" s="6" t="s">
        <v>2088</v>
      </c>
      <c r="B1550" s="11">
        <v>7.2</v>
      </c>
    </row>
    <row r="1551" spans="1:2" x14ac:dyDescent="0.25">
      <c r="A1551" s="9" t="s">
        <v>2118</v>
      </c>
      <c r="B1551" s="13">
        <v>6.2</v>
      </c>
    </row>
    <row r="1552" spans="1:2" x14ac:dyDescent="0.25">
      <c r="A1552" s="6" t="s">
        <v>2119</v>
      </c>
      <c r="B1552" s="11">
        <v>5.6</v>
      </c>
    </row>
    <row r="1553" spans="1:2" x14ac:dyDescent="0.25">
      <c r="A1553" s="9" t="s">
        <v>1460</v>
      </c>
      <c r="B1553" s="13">
        <v>4.4000000000000004</v>
      </c>
    </row>
    <row r="1554" spans="1:2" x14ac:dyDescent="0.25">
      <c r="A1554" s="6" t="s">
        <v>301</v>
      </c>
      <c r="B1554" s="11">
        <v>7.5</v>
      </c>
    </row>
    <row r="1555" spans="1:2" x14ac:dyDescent="0.25">
      <c r="A1555" s="9" t="s">
        <v>1480</v>
      </c>
      <c r="B1555" s="13">
        <v>7.1</v>
      </c>
    </row>
    <row r="1556" spans="1:2" x14ac:dyDescent="0.25">
      <c r="A1556" s="6" t="s">
        <v>496</v>
      </c>
      <c r="B1556" s="11">
        <v>6.4</v>
      </c>
    </row>
    <row r="1557" spans="1:2" x14ac:dyDescent="0.25">
      <c r="A1557" s="9" t="s">
        <v>1266</v>
      </c>
      <c r="B1557" s="13">
        <v>7.1</v>
      </c>
    </row>
    <row r="1558" spans="1:2" x14ac:dyDescent="0.25">
      <c r="A1558" s="6" t="s">
        <v>172</v>
      </c>
      <c r="B1558" s="11">
        <v>5.9</v>
      </c>
    </row>
    <row r="1559" spans="1:2" x14ac:dyDescent="0.25">
      <c r="A1559" s="9" t="s">
        <v>1885</v>
      </c>
      <c r="B1559" s="13">
        <v>6.9</v>
      </c>
    </row>
    <row r="1560" spans="1:2" x14ac:dyDescent="0.25">
      <c r="A1560" s="6" t="s">
        <v>1558</v>
      </c>
      <c r="B1560" s="11">
        <v>7.5</v>
      </c>
    </row>
    <row r="1561" spans="1:2" x14ac:dyDescent="0.25">
      <c r="A1561" s="9" t="s">
        <v>432</v>
      </c>
      <c r="B1561" s="13">
        <v>6.3</v>
      </c>
    </row>
    <row r="1562" spans="1:2" x14ac:dyDescent="0.25">
      <c r="A1562" s="6" t="s">
        <v>47</v>
      </c>
      <c r="B1562" s="11">
        <v>6.4</v>
      </c>
    </row>
    <row r="1563" spans="1:2" x14ac:dyDescent="0.25">
      <c r="A1563" s="9" t="s">
        <v>1664</v>
      </c>
      <c r="B1563" s="13">
        <v>5.9</v>
      </c>
    </row>
    <row r="1564" spans="1:2" x14ac:dyDescent="0.25">
      <c r="A1564" s="6" t="s">
        <v>212</v>
      </c>
      <c r="B1564" s="11">
        <v>6.8</v>
      </c>
    </row>
    <row r="1565" spans="1:2" x14ac:dyDescent="0.25">
      <c r="A1565" s="9" t="s">
        <v>2132</v>
      </c>
      <c r="B1565" s="13">
        <v>6.3</v>
      </c>
    </row>
    <row r="1566" spans="1:2" x14ac:dyDescent="0.25">
      <c r="A1566" s="6" t="s">
        <v>2133</v>
      </c>
      <c r="B1566" s="11">
        <v>3.6</v>
      </c>
    </row>
    <row r="1567" spans="1:2" x14ac:dyDescent="0.25">
      <c r="A1567" s="9" t="s">
        <v>1920</v>
      </c>
      <c r="B1567" s="13">
        <v>5.3</v>
      </c>
    </row>
    <row r="1568" spans="1:2" x14ac:dyDescent="0.25">
      <c r="A1568" s="6" t="s">
        <v>2135</v>
      </c>
      <c r="B1568" s="11">
        <v>5.9</v>
      </c>
    </row>
    <row r="1569" spans="1:2" x14ac:dyDescent="0.25">
      <c r="A1569" s="9" t="s">
        <v>631</v>
      </c>
      <c r="B1569" s="13">
        <v>6.9</v>
      </c>
    </row>
    <row r="1570" spans="1:2" x14ac:dyDescent="0.25">
      <c r="A1570" s="6" t="s">
        <v>2136</v>
      </c>
      <c r="B1570" s="11">
        <v>6.9</v>
      </c>
    </row>
    <row r="1571" spans="1:2" x14ac:dyDescent="0.25">
      <c r="A1571" s="9" t="s">
        <v>558</v>
      </c>
      <c r="B1571" s="13">
        <v>6.1</v>
      </c>
    </row>
    <row r="1572" spans="1:2" x14ac:dyDescent="0.25">
      <c r="A1572" s="6" t="s">
        <v>2137</v>
      </c>
      <c r="B1572" s="11">
        <v>5.7</v>
      </c>
    </row>
    <row r="1573" spans="1:2" x14ac:dyDescent="0.25">
      <c r="A1573" s="9" t="s">
        <v>1435</v>
      </c>
      <c r="B1573" s="13">
        <v>8.5</v>
      </c>
    </row>
    <row r="1574" spans="1:2" x14ac:dyDescent="0.25">
      <c r="A1574" s="6" t="s">
        <v>2139</v>
      </c>
      <c r="B1574" s="11">
        <v>6.3</v>
      </c>
    </row>
    <row r="1575" spans="1:2" x14ac:dyDescent="0.25">
      <c r="A1575" s="9" t="s">
        <v>1331</v>
      </c>
      <c r="B1575" s="13">
        <v>7.3</v>
      </c>
    </row>
    <row r="1576" spans="1:2" x14ac:dyDescent="0.25">
      <c r="A1576" s="6" t="s">
        <v>2140</v>
      </c>
      <c r="B1576" s="11">
        <v>6.3</v>
      </c>
    </row>
    <row r="1577" spans="1:2" x14ac:dyDescent="0.25">
      <c r="A1577" s="9" t="s">
        <v>767</v>
      </c>
      <c r="B1577" s="13">
        <v>7.2</v>
      </c>
    </row>
    <row r="1578" spans="1:2" x14ac:dyDescent="0.25">
      <c r="A1578" s="6" t="s">
        <v>193</v>
      </c>
      <c r="B1578" s="11">
        <v>7.3</v>
      </c>
    </row>
    <row r="1579" spans="1:2" x14ac:dyDescent="0.25">
      <c r="A1579" s="9" t="s">
        <v>2141</v>
      </c>
      <c r="B1579" s="13">
        <v>6.3</v>
      </c>
    </row>
    <row r="1580" spans="1:2" x14ac:dyDescent="0.25">
      <c r="A1580" s="6" t="s">
        <v>1555</v>
      </c>
      <c r="B1580" s="11">
        <v>8.1</v>
      </c>
    </row>
    <row r="1581" spans="1:2" x14ac:dyDescent="0.25">
      <c r="A1581" s="9" t="s">
        <v>1969</v>
      </c>
      <c r="B1581" s="13">
        <v>6.9</v>
      </c>
    </row>
    <row r="1582" spans="1:2" x14ac:dyDescent="0.25">
      <c r="A1582" s="6" t="s">
        <v>1480</v>
      </c>
      <c r="B1582" s="11">
        <v>6.3</v>
      </c>
    </row>
    <row r="1583" spans="1:2" x14ac:dyDescent="0.25">
      <c r="A1583" s="9" t="s">
        <v>1088</v>
      </c>
      <c r="B1583" s="13">
        <v>7.3</v>
      </c>
    </row>
    <row r="1584" spans="1:2" x14ac:dyDescent="0.25">
      <c r="A1584" s="6" t="s">
        <v>384</v>
      </c>
      <c r="B1584" s="11">
        <v>5.5</v>
      </c>
    </row>
    <row r="1585" spans="1:2" x14ac:dyDescent="0.25">
      <c r="A1585" s="9" t="s">
        <v>2144</v>
      </c>
      <c r="B1585" s="13">
        <v>6.1</v>
      </c>
    </row>
    <row r="1586" spans="1:2" x14ac:dyDescent="0.25">
      <c r="A1586" s="6" t="s">
        <v>81</v>
      </c>
      <c r="B1586" s="11">
        <v>6.9</v>
      </c>
    </row>
    <row r="1587" spans="1:2" x14ac:dyDescent="0.25">
      <c r="A1587" s="9" t="s">
        <v>78</v>
      </c>
      <c r="B1587" s="13">
        <v>7.2</v>
      </c>
    </row>
    <row r="1588" spans="1:2" x14ac:dyDescent="0.25">
      <c r="A1588" s="6" t="s">
        <v>754</v>
      </c>
      <c r="B1588" s="11">
        <v>6.4</v>
      </c>
    </row>
    <row r="1589" spans="1:2" x14ac:dyDescent="0.25">
      <c r="A1589" s="9" t="s">
        <v>2147</v>
      </c>
      <c r="B1589" s="13">
        <v>6.4</v>
      </c>
    </row>
    <row r="1590" spans="1:2" x14ac:dyDescent="0.25">
      <c r="A1590" s="6" t="s">
        <v>137</v>
      </c>
      <c r="B1590" s="11">
        <v>8.3000000000000007</v>
      </c>
    </row>
    <row r="1591" spans="1:2" x14ac:dyDescent="0.25">
      <c r="A1591" s="9" t="s">
        <v>578</v>
      </c>
      <c r="B1591" s="13">
        <v>7.2</v>
      </c>
    </row>
    <row r="1592" spans="1:2" x14ac:dyDescent="0.25">
      <c r="A1592" s="6" t="s">
        <v>2148</v>
      </c>
      <c r="B1592" s="11">
        <v>6.8</v>
      </c>
    </row>
    <row r="1593" spans="1:2" x14ac:dyDescent="0.25">
      <c r="A1593" s="9" t="s">
        <v>2150</v>
      </c>
      <c r="B1593" s="13">
        <v>6.5</v>
      </c>
    </row>
    <row r="1594" spans="1:2" x14ac:dyDescent="0.25">
      <c r="A1594" s="6" t="s">
        <v>2106</v>
      </c>
      <c r="B1594" s="11">
        <v>7.8</v>
      </c>
    </row>
    <row r="1595" spans="1:2" x14ac:dyDescent="0.25">
      <c r="A1595" s="9" t="s">
        <v>491</v>
      </c>
      <c r="B1595" s="13">
        <v>7.6</v>
      </c>
    </row>
    <row r="1596" spans="1:2" x14ac:dyDescent="0.25">
      <c r="A1596" s="6" t="s">
        <v>1929</v>
      </c>
      <c r="B1596" s="11">
        <v>7.2</v>
      </c>
    </row>
    <row r="1597" spans="1:2" x14ac:dyDescent="0.25">
      <c r="A1597" s="9" t="s">
        <v>1473</v>
      </c>
      <c r="B1597" s="13">
        <v>6.7</v>
      </c>
    </row>
    <row r="1598" spans="1:2" x14ac:dyDescent="0.25">
      <c r="A1598" s="6" t="s">
        <v>81</v>
      </c>
      <c r="B1598" s="11">
        <v>6.8</v>
      </c>
    </row>
    <row r="1599" spans="1:2" x14ac:dyDescent="0.25">
      <c r="A1599" s="9" t="s">
        <v>1458</v>
      </c>
      <c r="B1599" s="13">
        <v>6.3</v>
      </c>
    </row>
    <row r="1600" spans="1:2" x14ac:dyDescent="0.25">
      <c r="A1600" s="6" t="s">
        <v>1049</v>
      </c>
      <c r="B1600" s="11">
        <v>6.2</v>
      </c>
    </row>
    <row r="1601" spans="1:2" x14ac:dyDescent="0.25">
      <c r="A1601" s="9" t="s">
        <v>2028</v>
      </c>
      <c r="B1601" s="13">
        <v>6.2</v>
      </c>
    </row>
    <row r="1602" spans="1:2" x14ac:dyDescent="0.25">
      <c r="A1602" s="6" t="s">
        <v>284</v>
      </c>
      <c r="B1602" s="11">
        <v>8.6</v>
      </c>
    </row>
    <row r="1603" spans="1:2" x14ac:dyDescent="0.25">
      <c r="A1603" s="9" t="s">
        <v>518</v>
      </c>
      <c r="B1603" s="13">
        <v>8</v>
      </c>
    </row>
    <row r="1604" spans="1:2" x14ac:dyDescent="0.25">
      <c r="A1604" s="6" t="s">
        <v>2153</v>
      </c>
      <c r="B1604" s="11">
        <v>7</v>
      </c>
    </row>
    <row r="1605" spans="1:2" x14ac:dyDescent="0.25">
      <c r="A1605" s="9" t="s">
        <v>1153</v>
      </c>
      <c r="B1605" s="13">
        <v>8</v>
      </c>
    </row>
    <row r="1606" spans="1:2" x14ac:dyDescent="0.25">
      <c r="A1606" s="6" t="s">
        <v>1153</v>
      </c>
      <c r="B1606" s="11">
        <v>8.1</v>
      </c>
    </row>
    <row r="1607" spans="1:2" x14ac:dyDescent="0.25">
      <c r="A1607" s="9" t="s">
        <v>1277</v>
      </c>
      <c r="B1607" s="13">
        <v>6.7</v>
      </c>
    </row>
    <row r="1608" spans="1:2" x14ac:dyDescent="0.25">
      <c r="A1608" s="6" t="s">
        <v>1783</v>
      </c>
      <c r="B1608" s="11">
        <v>7.9</v>
      </c>
    </row>
    <row r="1609" spans="1:2" x14ac:dyDescent="0.25">
      <c r="A1609" s="9" t="s">
        <v>1757</v>
      </c>
      <c r="B1609" s="13">
        <v>6.1</v>
      </c>
    </row>
    <row r="1610" spans="1:2" x14ac:dyDescent="0.25">
      <c r="A1610" s="6" t="s">
        <v>600</v>
      </c>
      <c r="B1610" s="11">
        <v>4.2</v>
      </c>
    </row>
    <row r="1611" spans="1:2" x14ac:dyDescent="0.25">
      <c r="A1611" s="9" t="s">
        <v>2158</v>
      </c>
      <c r="B1611" s="13">
        <v>6.1</v>
      </c>
    </row>
    <row r="1612" spans="1:2" x14ac:dyDescent="0.25">
      <c r="A1612" s="6" t="s">
        <v>1727</v>
      </c>
      <c r="B1612" s="11">
        <v>6.6</v>
      </c>
    </row>
    <row r="1613" spans="1:2" x14ac:dyDescent="0.25">
      <c r="A1613" s="9" t="s">
        <v>398</v>
      </c>
      <c r="B1613" s="13">
        <v>7.5</v>
      </c>
    </row>
    <row r="1614" spans="1:2" x14ac:dyDescent="0.25">
      <c r="A1614" s="6" t="s">
        <v>2160</v>
      </c>
      <c r="B1614" s="11">
        <v>7.4</v>
      </c>
    </row>
    <row r="1615" spans="1:2" x14ac:dyDescent="0.25">
      <c r="A1615" s="9" t="s">
        <v>2161</v>
      </c>
      <c r="B1615" s="13">
        <v>7.2</v>
      </c>
    </row>
    <row r="1616" spans="1:2" x14ac:dyDescent="0.25">
      <c r="A1616" s="6" t="s">
        <v>2163</v>
      </c>
      <c r="B1616" s="11">
        <v>6.9</v>
      </c>
    </row>
    <row r="1617" spans="1:2" x14ac:dyDescent="0.25">
      <c r="A1617" s="9" t="s">
        <v>2165</v>
      </c>
      <c r="B1617" s="13">
        <v>7.4</v>
      </c>
    </row>
    <row r="1618" spans="1:2" x14ac:dyDescent="0.25">
      <c r="A1618" s="6" t="s">
        <v>94</v>
      </c>
      <c r="B1618" s="11">
        <v>5.4</v>
      </c>
    </row>
    <row r="1619" spans="1:2" x14ac:dyDescent="0.25">
      <c r="A1619" s="9" t="s">
        <v>2166</v>
      </c>
      <c r="B1619" s="13">
        <v>6.8</v>
      </c>
    </row>
    <row r="1620" spans="1:2" x14ac:dyDescent="0.25">
      <c r="A1620" s="6" t="s">
        <v>1213</v>
      </c>
      <c r="B1620" s="11">
        <v>6.3</v>
      </c>
    </row>
    <row r="1621" spans="1:2" x14ac:dyDescent="0.25">
      <c r="A1621" s="9" t="s">
        <v>1789</v>
      </c>
      <c r="B1621" s="13">
        <v>7.2</v>
      </c>
    </row>
    <row r="1622" spans="1:2" x14ac:dyDescent="0.25">
      <c r="A1622" s="6" t="s">
        <v>5540</v>
      </c>
      <c r="B1622" s="11">
        <v>8.6999999999999993</v>
      </c>
    </row>
    <row r="1623" spans="1:2" x14ac:dyDescent="0.25">
      <c r="A1623" s="9" t="s">
        <v>957</v>
      </c>
      <c r="B1623" s="13">
        <v>6.9</v>
      </c>
    </row>
    <row r="1624" spans="1:2" x14ac:dyDescent="0.25">
      <c r="A1624" s="6" t="s">
        <v>2171</v>
      </c>
      <c r="B1624" s="11">
        <v>6</v>
      </c>
    </row>
    <row r="1625" spans="1:2" x14ac:dyDescent="0.25">
      <c r="A1625" s="9" t="s">
        <v>2172</v>
      </c>
      <c r="B1625" s="13">
        <v>5.9</v>
      </c>
    </row>
    <row r="1626" spans="1:2" x14ac:dyDescent="0.25">
      <c r="A1626" s="6" t="s">
        <v>866</v>
      </c>
      <c r="B1626" s="11">
        <v>5.4</v>
      </c>
    </row>
    <row r="1627" spans="1:2" x14ac:dyDescent="0.25">
      <c r="A1627" s="9" t="s">
        <v>922</v>
      </c>
      <c r="B1627" s="13">
        <v>5.9</v>
      </c>
    </row>
    <row r="1628" spans="1:2" x14ac:dyDescent="0.25">
      <c r="A1628" s="6" t="s">
        <v>866</v>
      </c>
      <c r="B1628" s="11">
        <v>6.1</v>
      </c>
    </row>
    <row r="1629" spans="1:2" x14ac:dyDescent="0.25">
      <c r="A1629" s="9" t="s">
        <v>1230</v>
      </c>
      <c r="B1629" s="13">
        <v>7.7</v>
      </c>
    </row>
    <row r="1630" spans="1:2" x14ac:dyDescent="0.25">
      <c r="A1630" s="6" t="s">
        <v>2178</v>
      </c>
      <c r="B1630" s="11">
        <v>5.8</v>
      </c>
    </row>
    <row r="1631" spans="1:2" x14ac:dyDescent="0.25">
      <c r="A1631" s="9" t="s">
        <v>2179</v>
      </c>
      <c r="B1631" s="13">
        <v>7.6</v>
      </c>
    </row>
    <row r="1632" spans="1:2" x14ac:dyDescent="0.25">
      <c r="A1632" s="6" t="s">
        <v>1925</v>
      </c>
      <c r="B1632" s="11">
        <v>6.1</v>
      </c>
    </row>
    <row r="1633" spans="1:2" x14ac:dyDescent="0.25">
      <c r="A1633" s="9" t="s">
        <v>2181</v>
      </c>
      <c r="B1633" s="13">
        <v>5.4</v>
      </c>
    </row>
    <row r="1634" spans="1:2" x14ac:dyDescent="0.25">
      <c r="A1634" s="6" t="s">
        <v>1675</v>
      </c>
      <c r="B1634" s="11">
        <v>5.0999999999999996</v>
      </c>
    </row>
    <row r="1635" spans="1:2" x14ac:dyDescent="0.25">
      <c r="A1635" s="9" t="s">
        <v>844</v>
      </c>
      <c r="B1635" s="13">
        <v>6.4</v>
      </c>
    </row>
    <row r="1636" spans="1:2" x14ac:dyDescent="0.25">
      <c r="A1636" s="6" t="s">
        <v>1730</v>
      </c>
      <c r="B1636" s="11">
        <v>6.3</v>
      </c>
    </row>
    <row r="1637" spans="1:2" x14ac:dyDescent="0.25">
      <c r="A1637" s="9" t="s">
        <v>2184</v>
      </c>
      <c r="B1637" s="13">
        <v>7.5</v>
      </c>
    </row>
    <row r="1638" spans="1:2" x14ac:dyDescent="0.25">
      <c r="A1638" s="6" t="s">
        <v>1570</v>
      </c>
      <c r="B1638" s="11">
        <v>7.1</v>
      </c>
    </row>
    <row r="1639" spans="1:2" x14ac:dyDescent="0.25">
      <c r="A1639" s="9" t="s">
        <v>1847</v>
      </c>
      <c r="B1639" s="13">
        <v>5.2</v>
      </c>
    </row>
    <row r="1640" spans="1:2" x14ac:dyDescent="0.25">
      <c r="A1640" s="6" t="s">
        <v>372</v>
      </c>
      <c r="B1640" s="11">
        <v>7.8</v>
      </c>
    </row>
    <row r="1641" spans="1:2" x14ac:dyDescent="0.25">
      <c r="A1641" s="9" t="s">
        <v>866</v>
      </c>
      <c r="B1641" s="13">
        <v>6.5</v>
      </c>
    </row>
    <row r="1642" spans="1:2" x14ac:dyDescent="0.25">
      <c r="A1642" s="6" t="s">
        <v>91</v>
      </c>
      <c r="B1642" s="11">
        <v>6.6</v>
      </c>
    </row>
    <row r="1643" spans="1:2" x14ac:dyDescent="0.25">
      <c r="A1643" s="9" t="s">
        <v>1096</v>
      </c>
      <c r="B1643" s="13">
        <v>5.0999999999999996</v>
      </c>
    </row>
    <row r="1644" spans="1:2" x14ac:dyDescent="0.25">
      <c r="A1644" s="6" t="s">
        <v>116</v>
      </c>
      <c r="B1644" s="11">
        <v>7.4</v>
      </c>
    </row>
    <row r="1645" spans="1:2" x14ac:dyDescent="0.25">
      <c r="A1645" s="9" t="s">
        <v>2193</v>
      </c>
      <c r="B1645" s="13">
        <v>7.2</v>
      </c>
    </row>
    <row r="1646" spans="1:2" x14ac:dyDescent="0.25">
      <c r="A1646" s="6" t="s">
        <v>1636</v>
      </c>
      <c r="B1646" s="11">
        <v>7.6</v>
      </c>
    </row>
    <row r="1647" spans="1:2" x14ac:dyDescent="0.25">
      <c r="A1647" s="9" t="s">
        <v>994</v>
      </c>
      <c r="B1647" s="13">
        <v>7.5</v>
      </c>
    </row>
    <row r="1648" spans="1:2" x14ac:dyDescent="0.25">
      <c r="A1648" s="6" t="s">
        <v>47</v>
      </c>
      <c r="B1648" s="11">
        <v>6.6</v>
      </c>
    </row>
    <row r="1649" spans="1:2" x14ac:dyDescent="0.25">
      <c r="A1649" s="9" t="s">
        <v>2197</v>
      </c>
      <c r="B1649" s="13">
        <v>7.2</v>
      </c>
    </row>
    <row r="1650" spans="1:2" x14ac:dyDescent="0.25">
      <c r="A1650" s="6" t="s">
        <v>2198</v>
      </c>
      <c r="B1650" s="11">
        <v>7.6</v>
      </c>
    </row>
    <row r="1651" spans="1:2" x14ac:dyDescent="0.25">
      <c r="A1651" s="9" t="s">
        <v>419</v>
      </c>
      <c r="B1651" s="13">
        <v>6.2</v>
      </c>
    </row>
    <row r="1652" spans="1:2" x14ac:dyDescent="0.25">
      <c r="A1652" s="6" t="s">
        <v>1559</v>
      </c>
      <c r="B1652" s="11">
        <v>5.6</v>
      </c>
    </row>
    <row r="1653" spans="1:2" x14ac:dyDescent="0.25">
      <c r="A1653" s="9" t="s">
        <v>68</v>
      </c>
      <c r="B1653" s="13">
        <v>7.6</v>
      </c>
    </row>
    <row r="1654" spans="1:2" x14ac:dyDescent="0.25">
      <c r="A1654" s="6" t="s">
        <v>1113</v>
      </c>
      <c r="B1654" s="11">
        <v>6.6</v>
      </c>
    </row>
    <row r="1655" spans="1:2" x14ac:dyDescent="0.25">
      <c r="A1655" s="9" t="s">
        <v>2201</v>
      </c>
      <c r="B1655" s="13">
        <v>7</v>
      </c>
    </row>
    <row r="1656" spans="1:2" x14ac:dyDescent="0.25">
      <c r="A1656" s="6" t="s">
        <v>2202</v>
      </c>
      <c r="B1656" s="11">
        <v>2.7</v>
      </c>
    </row>
    <row r="1657" spans="1:2" x14ac:dyDescent="0.25">
      <c r="A1657" s="9" t="s">
        <v>833</v>
      </c>
      <c r="B1657" s="13">
        <v>7.6</v>
      </c>
    </row>
    <row r="1658" spans="1:2" x14ac:dyDescent="0.25">
      <c r="A1658" s="6" t="s">
        <v>869</v>
      </c>
      <c r="B1658" s="11">
        <v>6.6</v>
      </c>
    </row>
    <row r="1659" spans="1:2" x14ac:dyDescent="0.25">
      <c r="A1659" s="9" t="s">
        <v>691</v>
      </c>
      <c r="B1659" s="13">
        <v>6.9</v>
      </c>
    </row>
    <row r="1660" spans="1:2" x14ac:dyDescent="0.25">
      <c r="A1660" s="6" t="s">
        <v>372</v>
      </c>
      <c r="B1660" s="11">
        <v>6.8</v>
      </c>
    </row>
    <row r="1661" spans="1:2" x14ac:dyDescent="0.25">
      <c r="A1661" s="9" t="s">
        <v>5540</v>
      </c>
      <c r="B1661" s="13">
        <v>7.5</v>
      </c>
    </row>
    <row r="1662" spans="1:2" x14ac:dyDescent="0.25">
      <c r="A1662" s="6" t="s">
        <v>2207</v>
      </c>
      <c r="B1662" s="11">
        <v>3.7</v>
      </c>
    </row>
    <row r="1663" spans="1:2" x14ac:dyDescent="0.25">
      <c r="A1663" s="9" t="s">
        <v>145</v>
      </c>
      <c r="B1663" s="13">
        <v>6.1</v>
      </c>
    </row>
    <row r="1664" spans="1:2" x14ac:dyDescent="0.25">
      <c r="A1664" s="6" t="s">
        <v>2208</v>
      </c>
      <c r="B1664" s="11">
        <v>5.9</v>
      </c>
    </row>
    <row r="1665" spans="1:2" x14ac:dyDescent="0.25">
      <c r="A1665" s="9" t="s">
        <v>2209</v>
      </c>
      <c r="B1665" s="13">
        <v>6.7</v>
      </c>
    </row>
    <row r="1666" spans="1:2" x14ac:dyDescent="0.25">
      <c r="A1666" s="6" t="s">
        <v>5540</v>
      </c>
      <c r="B1666" s="11">
        <v>8.5</v>
      </c>
    </row>
    <row r="1667" spans="1:2" x14ac:dyDescent="0.25">
      <c r="A1667" s="9" t="s">
        <v>2211</v>
      </c>
      <c r="B1667" s="13">
        <v>6.9</v>
      </c>
    </row>
    <row r="1668" spans="1:2" x14ac:dyDescent="0.25">
      <c r="A1668" s="6" t="s">
        <v>1366</v>
      </c>
      <c r="B1668" s="11">
        <v>5.5</v>
      </c>
    </row>
    <row r="1669" spans="1:2" x14ac:dyDescent="0.25">
      <c r="A1669" s="9" t="s">
        <v>2213</v>
      </c>
      <c r="B1669" s="13">
        <v>7.1</v>
      </c>
    </row>
    <row r="1670" spans="1:2" x14ac:dyDescent="0.25">
      <c r="A1670" s="6" t="s">
        <v>558</v>
      </c>
      <c r="B1670" s="11">
        <v>7.1</v>
      </c>
    </row>
    <row r="1671" spans="1:2" x14ac:dyDescent="0.25">
      <c r="A1671" s="9" t="s">
        <v>2215</v>
      </c>
      <c r="B1671" s="13">
        <v>5.9</v>
      </c>
    </row>
    <row r="1672" spans="1:2" x14ac:dyDescent="0.25">
      <c r="A1672" s="6" t="s">
        <v>2217</v>
      </c>
      <c r="B1672" s="11">
        <v>7.3</v>
      </c>
    </row>
    <row r="1673" spans="1:2" x14ac:dyDescent="0.25">
      <c r="A1673" s="9" t="s">
        <v>2219</v>
      </c>
      <c r="B1673" s="13">
        <v>3.4</v>
      </c>
    </row>
    <row r="1674" spans="1:2" x14ac:dyDescent="0.25">
      <c r="A1674" s="6" t="s">
        <v>601</v>
      </c>
      <c r="B1674" s="11">
        <v>6.8</v>
      </c>
    </row>
    <row r="1675" spans="1:2" x14ac:dyDescent="0.25">
      <c r="A1675" s="9" t="s">
        <v>1083</v>
      </c>
      <c r="B1675" s="13">
        <v>6.9</v>
      </c>
    </row>
    <row r="1676" spans="1:2" x14ac:dyDescent="0.25">
      <c r="A1676" s="6" t="s">
        <v>1531</v>
      </c>
      <c r="B1676" s="11">
        <v>7</v>
      </c>
    </row>
    <row r="1677" spans="1:2" x14ac:dyDescent="0.25">
      <c r="A1677" s="9" t="s">
        <v>2223</v>
      </c>
      <c r="B1677" s="13">
        <v>5.5</v>
      </c>
    </row>
    <row r="1678" spans="1:2" x14ac:dyDescent="0.25">
      <c r="A1678" s="6" t="s">
        <v>900</v>
      </c>
      <c r="B1678" s="11">
        <v>5.0999999999999996</v>
      </c>
    </row>
    <row r="1679" spans="1:2" x14ac:dyDescent="0.25">
      <c r="A1679" s="9" t="s">
        <v>897</v>
      </c>
      <c r="B1679" s="13">
        <v>6.2</v>
      </c>
    </row>
    <row r="1680" spans="1:2" x14ac:dyDescent="0.25">
      <c r="A1680" s="6" t="s">
        <v>2224</v>
      </c>
      <c r="B1680" s="11">
        <v>5.9</v>
      </c>
    </row>
    <row r="1681" spans="1:2" x14ac:dyDescent="0.25">
      <c r="A1681" s="9" t="s">
        <v>2226</v>
      </c>
      <c r="B1681" s="13">
        <v>5.2</v>
      </c>
    </row>
    <row r="1682" spans="1:2" x14ac:dyDescent="0.25">
      <c r="A1682" s="6" t="s">
        <v>1789</v>
      </c>
      <c r="B1682" s="11">
        <v>6.2</v>
      </c>
    </row>
    <row r="1683" spans="1:2" x14ac:dyDescent="0.25">
      <c r="A1683" s="9" t="s">
        <v>2228</v>
      </c>
      <c r="B1683" s="13">
        <v>5.5</v>
      </c>
    </row>
    <row r="1684" spans="1:2" x14ac:dyDescent="0.25">
      <c r="A1684" s="6" t="s">
        <v>2229</v>
      </c>
      <c r="B1684" s="11">
        <v>7.4</v>
      </c>
    </row>
    <row r="1685" spans="1:2" x14ac:dyDescent="0.25">
      <c r="A1685" s="9" t="s">
        <v>2231</v>
      </c>
      <c r="B1685" s="13">
        <v>4.4000000000000004</v>
      </c>
    </row>
    <row r="1686" spans="1:2" x14ac:dyDescent="0.25">
      <c r="A1686" s="6" t="s">
        <v>2233</v>
      </c>
      <c r="B1686" s="11">
        <v>6.3</v>
      </c>
    </row>
    <row r="1687" spans="1:2" x14ac:dyDescent="0.25">
      <c r="A1687" s="9" t="s">
        <v>994</v>
      </c>
      <c r="B1687" s="13">
        <v>6.1</v>
      </c>
    </row>
    <row r="1688" spans="1:2" x14ac:dyDescent="0.25">
      <c r="A1688" s="6" t="s">
        <v>2235</v>
      </c>
      <c r="B1688" s="11">
        <v>5.3</v>
      </c>
    </row>
    <row r="1689" spans="1:2" x14ac:dyDescent="0.25">
      <c r="A1689" s="9" t="s">
        <v>2237</v>
      </c>
      <c r="B1689" s="13">
        <v>5.4</v>
      </c>
    </row>
    <row r="1690" spans="1:2" x14ac:dyDescent="0.25">
      <c r="A1690" s="6" t="s">
        <v>398</v>
      </c>
      <c r="B1690" s="11">
        <v>6.7</v>
      </c>
    </row>
    <row r="1691" spans="1:2" x14ac:dyDescent="0.25">
      <c r="A1691" s="9" t="s">
        <v>1255</v>
      </c>
      <c r="B1691" s="13">
        <v>5.9</v>
      </c>
    </row>
    <row r="1692" spans="1:2" x14ac:dyDescent="0.25">
      <c r="A1692" s="6" t="s">
        <v>2239</v>
      </c>
      <c r="B1692" s="11">
        <v>7.3</v>
      </c>
    </row>
    <row r="1693" spans="1:2" x14ac:dyDescent="0.25">
      <c r="A1693" s="9" t="s">
        <v>1516</v>
      </c>
      <c r="B1693" s="13">
        <v>5.5</v>
      </c>
    </row>
    <row r="1694" spans="1:2" x14ac:dyDescent="0.25">
      <c r="A1694" s="6" t="s">
        <v>2240</v>
      </c>
      <c r="B1694" s="11">
        <v>5.8</v>
      </c>
    </row>
    <row r="1695" spans="1:2" x14ac:dyDescent="0.25">
      <c r="A1695" s="9" t="s">
        <v>2243</v>
      </c>
      <c r="B1695" s="13">
        <v>4.5999999999999996</v>
      </c>
    </row>
    <row r="1696" spans="1:2" x14ac:dyDescent="0.25">
      <c r="A1696" s="6" t="s">
        <v>2244</v>
      </c>
      <c r="B1696" s="11">
        <v>6.7</v>
      </c>
    </row>
    <row r="1697" spans="1:2" x14ac:dyDescent="0.25">
      <c r="A1697" s="9" t="s">
        <v>2245</v>
      </c>
      <c r="B1697" s="13">
        <v>5.0999999999999996</v>
      </c>
    </row>
    <row r="1698" spans="1:2" x14ac:dyDescent="0.25">
      <c r="A1698" s="6" t="s">
        <v>1205</v>
      </c>
      <c r="B1698" s="11">
        <v>5.6</v>
      </c>
    </row>
    <row r="1699" spans="1:2" x14ac:dyDescent="0.25">
      <c r="A1699" s="9" t="s">
        <v>1707</v>
      </c>
      <c r="B1699" s="13">
        <v>7</v>
      </c>
    </row>
    <row r="1700" spans="1:2" x14ac:dyDescent="0.25">
      <c r="A1700" s="6" t="s">
        <v>1123</v>
      </c>
      <c r="B1700" s="11">
        <v>6.4</v>
      </c>
    </row>
    <row r="1701" spans="1:2" x14ac:dyDescent="0.25">
      <c r="A1701" s="9" t="s">
        <v>1449</v>
      </c>
      <c r="B1701" s="13">
        <v>6.7</v>
      </c>
    </row>
    <row r="1702" spans="1:2" x14ac:dyDescent="0.25">
      <c r="A1702" s="6" t="s">
        <v>2251</v>
      </c>
      <c r="B1702" s="11">
        <v>4.0999999999999996</v>
      </c>
    </row>
    <row r="1703" spans="1:2" x14ac:dyDescent="0.25">
      <c r="A1703" s="9" t="s">
        <v>1471</v>
      </c>
      <c r="B1703" s="13">
        <v>5.5</v>
      </c>
    </row>
    <row r="1704" spans="1:2" x14ac:dyDescent="0.25">
      <c r="A1704" s="6" t="s">
        <v>1579</v>
      </c>
      <c r="B1704" s="11">
        <v>2.7</v>
      </c>
    </row>
    <row r="1705" spans="1:2" x14ac:dyDescent="0.25">
      <c r="A1705" s="9" t="s">
        <v>2253</v>
      </c>
      <c r="B1705" s="13">
        <v>6.4</v>
      </c>
    </row>
    <row r="1706" spans="1:2" x14ac:dyDescent="0.25">
      <c r="A1706" s="6" t="s">
        <v>2255</v>
      </c>
      <c r="B1706" s="11">
        <v>4.8</v>
      </c>
    </row>
    <row r="1707" spans="1:2" x14ac:dyDescent="0.25">
      <c r="A1707" s="9" t="s">
        <v>2256</v>
      </c>
      <c r="B1707" s="13">
        <v>6.1</v>
      </c>
    </row>
    <row r="1708" spans="1:2" x14ac:dyDescent="0.25">
      <c r="A1708" s="6" t="s">
        <v>2258</v>
      </c>
      <c r="B1708" s="11">
        <v>4.8</v>
      </c>
    </row>
    <row r="1709" spans="1:2" x14ac:dyDescent="0.25">
      <c r="A1709" s="9" t="s">
        <v>2057</v>
      </c>
      <c r="B1709" s="13">
        <v>7</v>
      </c>
    </row>
    <row r="1710" spans="1:2" x14ac:dyDescent="0.25">
      <c r="A1710" s="6" t="s">
        <v>924</v>
      </c>
      <c r="B1710" s="11">
        <v>6.8</v>
      </c>
    </row>
    <row r="1711" spans="1:2" x14ac:dyDescent="0.25">
      <c r="A1711" s="9" t="s">
        <v>2260</v>
      </c>
      <c r="B1711" s="13">
        <v>7.3</v>
      </c>
    </row>
    <row r="1712" spans="1:2" x14ac:dyDescent="0.25">
      <c r="A1712" s="6" t="s">
        <v>5540</v>
      </c>
      <c r="B1712" s="11">
        <v>8.1999999999999993</v>
      </c>
    </row>
    <row r="1713" spans="1:2" x14ac:dyDescent="0.25">
      <c r="A1713" s="9" t="s">
        <v>1619</v>
      </c>
      <c r="B1713" s="13">
        <v>5.6</v>
      </c>
    </row>
    <row r="1714" spans="1:2" x14ac:dyDescent="0.25">
      <c r="A1714" s="6" t="s">
        <v>1664</v>
      </c>
      <c r="B1714" s="11">
        <v>6.1</v>
      </c>
    </row>
    <row r="1715" spans="1:2" x14ac:dyDescent="0.25">
      <c r="A1715" s="9" t="s">
        <v>398</v>
      </c>
      <c r="B1715" s="13">
        <v>7.9</v>
      </c>
    </row>
    <row r="1716" spans="1:2" x14ac:dyDescent="0.25">
      <c r="A1716" s="6" t="s">
        <v>2267</v>
      </c>
      <c r="B1716" s="11">
        <v>8.4</v>
      </c>
    </row>
    <row r="1717" spans="1:2" x14ac:dyDescent="0.25">
      <c r="A1717" s="9" t="s">
        <v>2268</v>
      </c>
      <c r="B1717" s="13">
        <v>6.5</v>
      </c>
    </row>
    <row r="1718" spans="1:2" x14ac:dyDescent="0.25">
      <c r="A1718" s="6" t="s">
        <v>2269</v>
      </c>
      <c r="B1718" s="11">
        <v>7.1</v>
      </c>
    </row>
    <row r="1719" spans="1:2" x14ac:dyDescent="0.25">
      <c r="A1719" s="9" t="s">
        <v>1471</v>
      </c>
      <c r="B1719" s="13">
        <v>6.6</v>
      </c>
    </row>
    <row r="1720" spans="1:2" x14ac:dyDescent="0.25">
      <c r="A1720" s="6" t="s">
        <v>2271</v>
      </c>
      <c r="B1720" s="11">
        <v>4</v>
      </c>
    </row>
    <row r="1721" spans="1:2" x14ac:dyDescent="0.25">
      <c r="A1721" s="9" t="s">
        <v>2166</v>
      </c>
      <c r="B1721" s="13">
        <v>7</v>
      </c>
    </row>
    <row r="1722" spans="1:2" x14ac:dyDescent="0.25">
      <c r="A1722" s="6" t="s">
        <v>2273</v>
      </c>
      <c r="B1722" s="11">
        <v>5.6</v>
      </c>
    </row>
    <row r="1723" spans="1:2" x14ac:dyDescent="0.25">
      <c r="A1723" s="9" t="s">
        <v>2275</v>
      </c>
      <c r="B1723" s="13">
        <v>4.8</v>
      </c>
    </row>
    <row r="1724" spans="1:2" x14ac:dyDescent="0.25">
      <c r="A1724" s="6" t="s">
        <v>2278</v>
      </c>
      <c r="B1724" s="11">
        <v>7.5</v>
      </c>
    </row>
    <row r="1725" spans="1:2" x14ac:dyDescent="0.25">
      <c r="A1725" s="9" t="s">
        <v>2279</v>
      </c>
      <c r="B1725" s="13">
        <v>6</v>
      </c>
    </row>
    <row r="1726" spans="1:2" x14ac:dyDescent="0.25">
      <c r="A1726" s="6" t="s">
        <v>2280</v>
      </c>
      <c r="B1726" s="11">
        <v>7.2</v>
      </c>
    </row>
    <row r="1727" spans="1:2" x14ac:dyDescent="0.25">
      <c r="A1727" s="9" t="s">
        <v>635</v>
      </c>
      <c r="B1727" s="13">
        <v>5.6</v>
      </c>
    </row>
    <row r="1728" spans="1:2" x14ac:dyDescent="0.25">
      <c r="A1728" s="6" t="s">
        <v>68</v>
      </c>
      <c r="B1728" s="11">
        <v>6.8</v>
      </c>
    </row>
    <row r="1729" spans="1:2" x14ac:dyDescent="0.25">
      <c r="A1729" s="9" t="s">
        <v>2283</v>
      </c>
      <c r="B1729" s="13">
        <v>4.9000000000000004</v>
      </c>
    </row>
    <row r="1730" spans="1:2" x14ac:dyDescent="0.25">
      <c r="A1730" s="6" t="s">
        <v>2070</v>
      </c>
      <c r="B1730" s="11">
        <v>7.1</v>
      </c>
    </row>
    <row r="1731" spans="1:2" x14ac:dyDescent="0.25">
      <c r="A1731" s="9" t="s">
        <v>2286</v>
      </c>
      <c r="B1731" s="13">
        <v>2</v>
      </c>
    </row>
    <row r="1732" spans="1:2" x14ac:dyDescent="0.25">
      <c r="A1732" s="6" t="s">
        <v>2287</v>
      </c>
      <c r="B1732" s="11">
        <v>5.7</v>
      </c>
    </row>
    <row r="1733" spans="1:2" x14ac:dyDescent="0.25">
      <c r="A1733" s="9" t="s">
        <v>2289</v>
      </c>
      <c r="B1733" s="13">
        <v>4.0999999999999996</v>
      </c>
    </row>
    <row r="1734" spans="1:2" x14ac:dyDescent="0.25">
      <c r="A1734" s="6" t="s">
        <v>2290</v>
      </c>
      <c r="B1734" s="11">
        <v>6.7</v>
      </c>
    </row>
    <row r="1735" spans="1:2" x14ac:dyDescent="0.25">
      <c r="A1735" s="9" t="s">
        <v>2291</v>
      </c>
      <c r="B1735" s="13">
        <v>7.5</v>
      </c>
    </row>
    <row r="1736" spans="1:2" x14ac:dyDescent="0.25">
      <c r="A1736" s="6" t="s">
        <v>2292</v>
      </c>
      <c r="B1736" s="11">
        <v>6.5</v>
      </c>
    </row>
    <row r="1737" spans="1:2" x14ac:dyDescent="0.25">
      <c r="A1737" s="9" t="s">
        <v>527</v>
      </c>
      <c r="B1737" s="13">
        <v>7.9</v>
      </c>
    </row>
    <row r="1738" spans="1:2" x14ac:dyDescent="0.25">
      <c r="A1738" s="6" t="s">
        <v>5540</v>
      </c>
      <c r="B1738" s="11">
        <v>7.6</v>
      </c>
    </row>
    <row r="1739" spans="1:2" x14ac:dyDescent="0.25">
      <c r="A1739" s="9" t="s">
        <v>2297</v>
      </c>
      <c r="B1739" s="13">
        <v>6.4</v>
      </c>
    </row>
    <row r="1740" spans="1:2" x14ac:dyDescent="0.25">
      <c r="A1740" s="6" t="s">
        <v>1485</v>
      </c>
      <c r="B1740" s="11">
        <v>5.8</v>
      </c>
    </row>
    <row r="1741" spans="1:2" x14ac:dyDescent="0.25">
      <c r="A1741" s="9" t="s">
        <v>342</v>
      </c>
      <c r="B1741" s="13">
        <v>7.7</v>
      </c>
    </row>
    <row r="1742" spans="1:2" x14ac:dyDescent="0.25">
      <c r="A1742" s="6" t="s">
        <v>1072</v>
      </c>
      <c r="B1742" s="11">
        <v>7.1</v>
      </c>
    </row>
    <row r="1743" spans="1:2" x14ac:dyDescent="0.25">
      <c r="A1743" s="9" t="s">
        <v>1721</v>
      </c>
      <c r="B1743" s="13">
        <v>5.3</v>
      </c>
    </row>
    <row r="1744" spans="1:2" x14ac:dyDescent="0.25">
      <c r="A1744" s="6" t="s">
        <v>1296</v>
      </c>
      <c r="B1744" s="11">
        <v>5.3</v>
      </c>
    </row>
    <row r="1745" spans="1:2" x14ac:dyDescent="0.25">
      <c r="A1745" s="9" t="s">
        <v>2301</v>
      </c>
      <c r="B1745" s="13">
        <v>7.5</v>
      </c>
    </row>
    <row r="1746" spans="1:2" x14ac:dyDescent="0.25">
      <c r="A1746" s="6" t="s">
        <v>1136</v>
      </c>
      <c r="B1746" s="11">
        <v>6.9</v>
      </c>
    </row>
    <row r="1747" spans="1:2" x14ac:dyDescent="0.25">
      <c r="A1747" s="9" t="s">
        <v>2302</v>
      </c>
      <c r="B1747" s="13">
        <v>4.9000000000000004</v>
      </c>
    </row>
    <row r="1748" spans="1:2" x14ac:dyDescent="0.25">
      <c r="A1748" s="6" t="s">
        <v>2304</v>
      </c>
      <c r="B1748" s="11">
        <v>7.1</v>
      </c>
    </row>
    <row r="1749" spans="1:2" x14ac:dyDescent="0.25">
      <c r="A1749" s="9" t="s">
        <v>594</v>
      </c>
      <c r="B1749" s="13">
        <v>8</v>
      </c>
    </row>
    <row r="1750" spans="1:2" x14ac:dyDescent="0.25">
      <c r="A1750" s="6" t="s">
        <v>991</v>
      </c>
      <c r="B1750" s="11">
        <v>7.9</v>
      </c>
    </row>
    <row r="1751" spans="1:2" x14ac:dyDescent="0.25">
      <c r="A1751" s="9" t="s">
        <v>172</v>
      </c>
      <c r="B1751" s="13">
        <v>7.6</v>
      </c>
    </row>
    <row r="1752" spans="1:2" x14ac:dyDescent="0.25">
      <c r="A1752" s="6" t="s">
        <v>2308</v>
      </c>
      <c r="B1752" s="11">
        <v>5.9</v>
      </c>
    </row>
    <row r="1753" spans="1:2" x14ac:dyDescent="0.25">
      <c r="A1753" s="9" t="s">
        <v>381</v>
      </c>
      <c r="B1753" s="13">
        <v>6.3</v>
      </c>
    </row>
    <row r="1754" spans="1:2" x14ac:dyDescent="0.25">
      <c r="A1754" s="6" t="s">
        <v>1612</v>
      </c>
      <c r="B1754" s="11">
        <v>7.1</v>
      </c>
    </row>
    <row r="1755" spans="1:2" x14ac:dyDescent="0.25">
      <c r="A1755" s="9" t="s">
        <v>1442</v>
      </c>
      <c r="B1755" s="13">
        <v>6.4</v>
      </c>
    </row>
    <row r="1756" spans="1:2" x14ac:dyDescent="0.25">
      <c r="A1756" s="6" t="s">
        <v>491</v>
      </c>
      <c r="B1756" s="11">
        <v>8.1999999999999993</v>
      </c>
    </row>
    <row r="1757" spans="1:2" x14ac:dyDescent="0.25">
      <c r="A1757" s="9" t="s">
        <v>2111</v>
      </c>
      <c r="B1757" s="13">
        <v>6.9</v>
      </c>
    </row>
    <row r="1758" spans="1:2" x14ac:dyDescent="0.25">
      <c r="A1758" s="6" t="s">
        <v>624</v>
      </c>
      <c r="B1758" s="11">
        <v>7.8</v>
      </c>
    </row>
    <row r="1759" spans="1:2" x14ac:dyDescent="0.25">
      <c r="A1759" s="9" t="s">
        <v>415</v>
      </c>
      <c r="B1759" s="13">
        <v>6.7</v>
      </c>
    </row>
    <row r="1760" spans="1:2" x14ac:dyDescent="0.25">
      <c r="A1760" s="6" t="s">
        <v>2244</v>
      </c>
      <c r="B1760" s="11">
        <v>7.5</v>
      </c>
    </row>
    <row r="1761" spans="1:2" x14ac:dyDescent="0.25">
      <c r="A1761" s="9" t="s">
        <v>62</v>
      </c>
      <c r="B1761" s="13">
        <v>7.4</v>
      </c>
    </row>
    <row r="1762" spans="1:2" x14ac:dyDescent="0.25">
      <c r="A1762" s="6" t="s">
        <v>874</v>
      </c>
      <c r="B1762" s="11">
        <v>5.2</v>
      </c>
    </row>
    <row r="1763" spans="1:2" x14ac:dyDescent="0.25">
      <c r="A1763" s="9" t="s">
        <v>2310</v>
      </c>
      <c r="B1763" s="13">
        <v>6.5</v>
      </c>
    </row>
    <row r="1764" spans="1:2" x14ac:dyDescent="0.25">
      <c r="A1764" s="6" t="s">
        <v>1555</v>
      </c>
      <c r="B1764" s="11">
        <v>7.6</v>
      </c>
    </row>
    <row r="1765" spans="1:2" x14ac:dyDescent="0.25">
      <c r="A1765" s="9" t="s">
        <v>527</v>
      </c>
      <c r="B1765" s="13">
        <v>7.3</v>
      </c>
    </row>
    <row r="1766" spans="1:2" x14ac:dyDescent="0.25">
      <c r="A1766" s="6" t="s">
        <v>291</v>
      </c>
      <c r="B1766" s="11">
        <v>6.6</v>
      </c>
    </row>
    <row r="1767" spans="1:2" x14ac:dyDescent="0.25">
      <c r="A1767" s="9" t="s">
        <v>1730</v>
      </c>
      <c r="B1767" s="13">
        <v>6.8</v>
      </c>
    </row>
    <row r="1768" spans="1:2" x14ac:dyDescent="0.25">
      <c r="A1768" s="6" t="s">
        <v>600</v>
      </c>
      <c r="B1768" s="11">
        <v>6.9</v>
      </c>
    </row>
    <row r="1769" spans="1:2" x14ac:dyDescent="0.25">
      <c r="A1769" s="9" t="s">
        <v>649</v>
      </c>
      <c r="B1769" s="13">
        <v>5.8</v>
      </c>
    </row>
    <row r="1770" spans="1:2" x14ac:dyDescent="0.25">
      <c r="A1770" s="6" t="s">
        <v>737</v>
      </c>
      <c r="B1770" s="11">
        <v>6.6</v>
      </c>
    </row>
    <row r="1771" spans="1:2" x14ac:dyDescent="0.25">
      <c r="A1771" s="9" t="s">
        <v>2057</v>
      </c>
      <c r="B1771" s="13">
        <v>6.7</v>
      </c>
    </row>
    <row r="1772" spans="1:2" x14ac:dyDescent="0.25">
      <c r="A1772" s="6" t="s">
        <v>1242</v>
      </c>
      <c r="B1772" s="11">
        <v>6.7</v>
      </c>
    </row>
    <row r="1773" spans="1:2" x14ac:dyDescent="0.25">
      <c r="A1773" s="9" t="s">
        <v>1969</v>
      </c>
      <c r="B1773" s="13">
        <v>6.3</v>
      </c>
    </row>
    <row r="1774" spans="1:2" x14ac:dyDescent="0.25">
      <c r="A1774" s="6" t="s">
        <v>287</v>
      </c>
      <c r="B1774" s="11">
        <v>7.7</v>
      </c>
    </row>
    <row r="1775" spans="1:2" x14ac:dyDescent="0.25">
      <c r="A1775" s="9" t="s">
        <v>1276</v>
      </c>
      <c r="B1775" s="13">
        <v>6.1</v>
      </c>
    </row>
    <row r="1776" spans="1:2" x14ac:dyDescent="0.25">
      <c r="A1776" s="6" t="s">
        <v>1577</v>
      </c>
      <c r="B1776" s="11">
        <v>4.9000000000000004</v>
      </c>
    </row>
    <row r="1777" spans="1:2" x14ac:dyDescent="0.25">
      <c r="A1777" s="9" t="s">
        <v>2322</v>
      </c>
      <c r="B1777" s="13">
        <v>6.2</v>
      </c>
    </row>
    <row r="1778" spans="1:2" x14ac:dyDescent="0.25">
      <c r="A1778" s="6" t="s">
        <v>372</v>
      </c>
      <c r="B1778" s="11">
        <v>7.8</v>
      </c>
    </row>
    <row r="1779" spans="1:2" x14ac:dyDescent="0.25">
      <c r="A1779" s="9" t="s">
        <v>91</v>
      </c>
      <c r="B1779" s="13">
        <v>8.1999999999999993</v>
      </c>
    </row>
    <row r="1780" spans="1:2" x14ac:dyDescent="0.25">
      <c r="A1780" s="6" t="s">
        <v>1103</v>
      </c>
      <c r="B1780" s="11">
        <v>6.9</v>
      </c>
    </row>
    <row r="1781" spans="1:2" x14ac:dyDescent="0.25">
      <c r="A1781" s="9" t="s">
        <v>147</v>
      </c>
      <c r="B1781" s="13">
        <v>6.2</v>
      </c>
    </row>
    <row r="1782" spans="1:2" x14ac:dyDescent="0.25">
      <c r="A1782" s="6" t="s">
        <v>2325</v>
      </c>
      <c r="B1782" s="11">
        <v>6.9</v>
      </c>
    </row>
    <row r="1783" spans="1:2" x14ac:dyDescent="0.25">
      <c r="A1783" s="9" t="s">
        <v>2327</v>
      </c>
      <c r="B1783" s="13">
        <v>4.8</v>
      </c>
    </row>
    <row r="1784" spans="1:2" x14ac:dyDescent="0.25">
      <c r="A1784" s="6" t="s">
        <v>949</v>
      </c>
      <c r="B1784" s="11">
        <v>8</v>
      </c>
    </row>
    <row r="1785" spans="1:2" x14ac:dyDescent="0.25">
      <c r="A1785" s="9" t="s">
        <v>1282</v>
      </c>
      <c r="B1785" s="13">
        <v>5.3</v>
      </c>
    </row>
    <row r="1786" spans="1:2" x14ac:dyDescent="0.25">
      <c r="A1786" s="6" t="s">
        <v>693</v>
      </c>
      <c r="B1786" s="11">
        <v>6.7</v>
      </c>
    </row>
    <row r="1787" spans="1:2" x14ac:dyDescent="0.25">
      <c r="A1787" s="9" t="s">
        <v>1249</v>
      </c>
      <c r="B1787" s="13">
        <v>5.4</v>
      </c>
    </row>
    <row r="1788" spans="1:2" x14ac:dyDescent="0.25">
      <c r="A1788" s="6" t="s">
        <v>2014</v>
      </c>
      <c r="B1788" s="11">
        <v>5.4</v>
      </c>
    </row>
    <row r="1789" spans="1:2" x14ac:dyDescent="0.25">
      <c r="A1789" s="9" t="s">
        <v>1551</v>
      </c>
      <c r="B1789" s="13">
        <v>4.9000000000000004</v>
      </c>
    </row>
    <row r="1790" spans="1:2" x14ac:dyDescent="0.25">
      <c r="A1790" s="6" t="s">
        <v>1561</v>
      </c>
      <c r="B1790" s="11">
        <v>6.1</v>
      </c>
    </row>
    <row r="1791" spans="1:2" x14ac:dyDescent="0.25">
      <c r="A1791" s="9" t="s">
        <v>1714</v>
      </c>
      <c r="B1791" s="13">
        <v>5.8</v>
      </c>
    </row>
    <row r="1792" spans="1:2" x14ac:dyDescent="0.25">
      <c r="A1792" s="6" t="s">
        <v>212</v>
      </c>
      <c r="B1792" s="11">
        <v>7</v>
      </c>
    </row>
    <row r="1793" spans="1:2" x14ac:dyDescent="0.25">
      <c r="A1793" s="9" t="s">
        <v>2337</v>
      </c>
      <c r="B1793" s="13">
        <v>6.5</v>
      </c>
    </row>
    <row r="1794" spans="1:2" x14ac:dyDescent="0.25">
      <c r="A1794" s="6" t="s">
        <v>2339</v>
      </c>
      <c r="B1794" s="11">
        <v>6.6</v>
      </c>
    </row>
    <row r="1795" spans="1:2" x14ac:dyDescent="0.25">
      <c r="A1795" s="9" t="s">
        <v>2341</v>
      </c>
      <c r="B1795" s="13">
        <v>6.1</v>
      </c>
    </row>
    <row r="1796" spans="1:2" x14ac:dyDescent="0.25">
      <c r="A1796" s="6" t="s">
        <v>2344</v>
      </c>
      <c r="B1796" s="11">
        <v>5.7</v>
      </c>
    </row>
    <row r="1797" spans="1:2" x14ac:dyDescent="0.25">
      <c r="A1797" s="9" t="s">
        <v>1730</v>
      </c>
      <c r="B1797" s="13">
        <v>6.6</v>
      </c>
    </row>
    <row r="1798" spans="1:2" x14ac:dyDescent="0.25">
      <c r="A1798" s="6" t="s">
        <v>1025</v>
      </c>
      <c r="B1798" s="11">
        <v>7</v>
      </c>
    </row>
    <row r="1799" spans="1:2" x14ac:dyDescent="0.25">
      <c r="A1799" s="9" t="s">
        <v>1783</v>
      </c>
      <c r="B1799" s="13">
        <v>7.4</v>
      </c>
    </row>
    <row r="1800" spans="1:2" x14ac:dyDescent="0.25">
      <c r="A1800" s="6" t="s">
        <v>1873</v>
      </c>
      <c r="B1800" s="11">
        <v>5.3</v>
      </c>
    </row>
    <row r="1801" spans="1:2" x14ac:dyDescent="0.25">
      <c r="A1801" s="9" t="s">
        <v>2349</v>
      </c>
      <c r="B1801" s="13">
        <v>7.4</v>
      </c>
    </row>
    <row r="1802" spans="1:2" x14ac:dyDescent="0.25">
      <c r="A1802" s="6" t="s">
        <v>2350</v>
      </c>
      <c r="B1802" s="11">
        <v>7.4</v>
      </c>
    </row>
    <row r="1803" spans="1:2" x14ac:dyDescent="0.25">
      <c r="A1803" s="9" t="s">
        <v>332</v>
      </c>
      <c r="B1803" s="13">
        <v>6.8</v>
      </c>
    </row>
    <row r="1804" spans="1:2" x14ac:dyDescent="0.25">
      <c r="A1804" s="6" t="s">
        <v>5540</v>
      </c>
      <c r="B1804" s="11">
        <v>7.9</v>
      </c>
    </row>
    <row r="1805" spans="1:2" x14ac:dyDescent="0.25">
      <c r="A1805" s="9" t="s">
        <v>2352</v>
      </c>
      <c r="B1805" s="13">
        <v>7.2</v>
      </c>
    </row>
    <row r="1806" spans="1:2" x14ac:dyDescent="0.25">
      <c r="A1806" s="6" t="s">
        <v>2353</v>
      </c>
      <c r="B1806" s="11">
        <v>6</v>
      </c>
    </row>
    <row r="1807" spans="1:2" x14ac:dyDescent="0.25">
      <c r="A1807" s="9" t="s">
        <v>114</v>
      </c>
      <c r="B1807" s="13">
        <v>7.8</v>
      </c>
    </row>
    <row r="1808" spans="1:2" x14ac:dyDescent="0.25">
      <c r="A1808" s="6" t="s">
        <v>1500</v>
      </c>
      <c r="B1808" s="11">
        <v>6.6</v>
      </c>
    </row>
    <row r="1809" spans="1:2" x14ac:dyDescent="0.25">
      <c r="A1809" s="9" t="s">
        <v>1523</v>
      </c>
      <c r="B1809" s="13">
        <v>7.9</v>
      </c>
    </row>
    <row r="1810" spans="1:2" x14ac:dyDescent="0.25">
      <c r="A1810" s="6" t="s">
        <v>2356</v>
      </c>
      <c r="B1810" s="11">
        <v>6.2</v>
      </c>
    </row>
    <row r="1811" spans="1:2" x14ac:dyDescent="0.25">
      <c r="A1811" s="9" t="s">
        <v>1073</v>
      </c>
      <c r="B1811" s="13">
        <v>5.7</v>
      </c>
    </row>
    <row r="1812" spans="1:2" x14ac:dyDescent="0.25">
      <c r="A1812" s="6" t="s">
        <v>94</v>
      </c>
      <c r="B1812" s="11">
        <v>7.1</v>
      </c>
    </row>
    <row r="1813" spans="1:2" x14ac:dyDescent="0.25">
      <c r="A1813" s="9" t="s">
        <v>1935</v>
      </c>
      <c r="B1813" s="13">
        <v>5.6</v>
      </c>
    </row>
    <row r="1814" spans="1:2" x14ac:dyDescent="0.25">
      <c r="A1814" s="6" t="s">
        <v>1707</v>
      </c>
      <c r="B1814" s="11">
        <v>7.8</v>
      </c>
    </row>
    <row r="1815" spans="1:2" x14ac:dyDescent="0.25">
      <c r="A1815" s="9" t="s">
        <v>2361</v>
      </c>
      <c r="B1815" s="13">
        <v>7.9</v>
      </c>
    </row>
    <row r="1816" spans="1:2" x14ac:dyDescent="0.25">
      <c r="A1816" s="6" t="s">
        <v>189</v>
      </c>
      <c r="B1816" s="11">
        <v>6.9</v>
      </c>
    </row>
    <row r="1817" spans="1:2" x14ac:dyDescent="0.25">
      <c r="A1817" s="9" t="s">
        <v>293</v>
      </c>
      <c r="B1817" s="13">
        <v>7.4</v>
      </c>
    </row>
    <row r="1818" spans="1:2" x14ac:dyDescent="0.25">
      <c r="A1818" s="6" t="s">
        <v>404</v>
      </c>
      <c r="B1818" s="11">
        <v>7.7</v>
      </c>
    </row>
    <row r="1819" spans="1:2" x14ac:dyDescent="0.25">
      <c r="A1819" s="9" t="s">
        <v>2364</v>
      </c>
      <c r="B1819" s="13">
        <v>6.9</v>
      </c>
    </row>
    <row r="1820" spans="1:2" x14ac:dyDescent="0.25">
      <c r="A1820" s="6" t="s">
        <v>5540</v>
      </c>
      <c r="B1820" s="11">
        <v>8.6999999999999993</v>
      </c>
    </row>
    <row r="1821" spans="1:2" x14ac:dyDescent="0.25">
      <c r="A1821" s="9" t="s">
        <v>2367</v>
      </c>
      <c r="B1821" s="13">
        <v>6.7</v>
      </c>
    </row>
    <row r="1822" spans="1:2" x14ac:dyDescent="0.25">
      <c r="A1822" s="6" t="s">
        <v>2369</v>
      </c>
      <c r="B1822" s="11">
        <v>6</v>
      </c>
    </row>
    <row r="1823" spans="1:2" x14ac:dyDescent="0.25">
      <c r="A1823" s="9" t="s">
        <v>1877</v>
      </c>
      <c r="B1823" s="13">
        <v>6.2</v>
      </c>
    </row>
    <row r="1824" spans="1:2" x14ac:dyDescent="0.25">
      <c r="A1824" s="6" t="s">
        <v>2371</v>
      </c>
      <c r="B1824" s="11">
        <v>5.9</v>
      </c>
    </row>
    <row r="1825" spans="1:2" x14ac:dyDescent="0.25">
      <c r="A1825" s="9" t="s">
        <v>2373</v>
      </c>
      <c r="B1825" s="13">
        <v>6.8</v>
      </c>
    </row>
    <row r="1826" spans="1:2" x14ac:dyDescent="0.25">
      <c r="A1826" s="6" t="s">
        <v>1442</v>
      </c>
      <c r="B1826" s="11">
        <v>3.6</v>
      </c>
    </row>
    <row r="1827" spans="1:2" x14ac:dyDescent="0.25">
      <c r="A1827" s="9" t="s">
        <v>2374</v>
      </c>
      <c r="B1827" s="13">
        <v>6.7</v>
      </c>
    </row>
    <row r="1828" spans="1:2" x14ac:dyDescent="0.25">
      <c r="A1828" s="6" t="s">
        <v>2067</v>
      </c>
      <c r="B1828" s="11">
        <v>6.3</v>
      </c>
    </row>
    <row r="1829" spans="1:2" x14ac:dyDescent="0.25">
      <c r="A1829" s="9" t="s">
        <v>496</v>
      </c>
      <c r="B1829" s="13">
        <v>6.4</v>
      </c>
    </row>
    <row r="1830" spans="1:2" x14ac:dyDescent="0.25">
      <c r="A1830" s="6" t="s">
        <v>726</v>
      </c>
      <c r="B1830" s="11">
        <v>6.4</v>
      </c>
    </row>
    <row r="1831" spans="1:2" x14ac:dyDescent="0.25">
      <c r="A1831" s="9" t="s">
        <v>999</v>
      </c>
      <c r="B1831" s="13">
        <v>5.7</v>
      </c>
    </row>
    <row r="1832" spans="1:2" x14ac:dyDescent="0.25">
      <c r="A1832" s="6" t="s">
        <v>1920</v>
      </c>
      <c r="B1832" s="11">
        <v>6.2</v>
      </c>
    </row>
    <row r="1833" spans="1:2" x14ac:dyDescent="0.25">
      <c r="A1833" s="9" t="s">
        <v>345</v>
      </c>
      <c r="B1833" s="13">
        <v>6.6</v>
      </c>
    </row>
    <row r="1834" spans="1:2" x14ac:dyDescent="0.25">
      <c r="A1834" s="6" t="s">
        <v>1029</v>
      </c>
      <c r="B1834" s="11">
        <v>5.2</v>
      </c>
    </row>
    <row r="1835" spans="1:2" x14ac:dyDescent="0.25">
      <c r="A1835" s="9" t="s">
        <v>717</v>
      </c>
      <c r="B1835" s="13">
        <v>6.1</v>
      </c>
    </row>
    <row r="1836" spans="1:2" x14ac:dyDescent="0.25">
      <c r="A1836" s="6" t="s">
        <v>1025</v>
      </c>
      <c r="B1836" s="11">
        <v>7.1</v>
      </c>
    </row>
    <row r="1837" spans="1:2" x14ac:dyDescent="0.25">
      <c r="A1837" s="9" t="s">
        <v>1355</v>
      </c>
      <c r="B1837" s="13">
        <v>7.2</v>
      </c>
    </row>
    <row r="1838" spans="1:2" x14ac:dyDescent="0.25">
      <c r="A1838" s="6" t="s">
        <v>2381</v>
      </c>
      <c r="B1838" s="11">
        <v>6.5</v>
      </c>
    </row>
    <row r="1839" spans="1:2" x14ac:dyDescent="0.25">
      <c r="A1839" s="9" t="s">
        <v>900</v>
      </c>
      <c r="B1839" s="13">
        <v>6</v>
      </c>
    </row>
    <row r="1840" spans="1:2" x14ac:dyDescent="0.25">
      <c r="A1840" s="6" t="s">
        <v>1561</v>
      </c>
      <c r="B1840" s="11">
        <v>7</v>
      </c>
    </row>
    <row r="1841" spans="1:2" x14ac:dyDescent="0.25">
      <c r="A1841" s="9" t="s">
        <v>1004</v>
      </c>
      <c r="B1841" s="13">
        <v>7</v>
      </c>
    </row>
    <row r="1842" spans="1:2" x14ac:dyDescent="0.25">
      <c r="A1842" s="6" t="s">
        <v>940</v>
      </c>
      <c r="B1842" s="11">
        <v>7.5</v>
      </c>
    </row>
    <row r="1843" spans="1:2" x14ac:dyDescent="0.25">
      <c r="A1843" s="9" t="s">
        <v>496</v>
      </c>
      <c r="B1843" s="13">
        <v>6.6</v>
      </c>
    </row>
    <row r="1844" spans="1:2" x14ac:dyDescent="0.25">
      <c r="A1844" s="6" t="s">
        <v>5540</v>
      </c>
      <c r="B1844" s="11">
        <v>8.8000000000000007</v>
      </c>
    </row>
    <row r="1845" spans="1:2" x14ac:dyDescent="0.25">
      <c r="A1845" s="9" t="s">
        <v>2301</v>
      </c>
      <c r="B1845" s="13">
        <v>7.4</v>
      </c>
    </row>
    <row r="1846" spans="1:2" x14ac:dyDescent="0.25">
      <c r="A1846" s="6" t="s">
        <v>1769</v>
      </c>
      <c r="B1846" s="11">
        <v>6.5</v>
      </c>
    </row>
    <row r="1847" spans="1:2" x14ac:dyDescent="0.25">
      <c r="A1847" s="9" t="s">
        <v>1662</v>
      </c>
      <c r="B1847" s="13">
        <v>6.2</v>
      </c>
    </row>
    <row r="1848" spans="1:2" x14ac:dyDescent="0.25">
      <c r="A1848" s="6" t="s">
        <v>1289</v>
      </c>
      <c r="B1848" s="11">
        <v>7.8</v>
      </c>
    </row>
    <row r="1849" spans="1:2" x14ac:dyDescent="0.25">
      <c r="A1849" s="9" t="s">
        <v>1297</v>
      </c>
      <c r="B1849" s="13">
        <v>5.2</v>
      </c>
    </row>
    <row r="1850" spans="1:2" x14ac:dyDescent="0.25">
      <c r="A1850" s="6" t="s">
        <v>127</v>
      </c>
      <c r="B1850" s="11">
        <v>6.5</v>
      </c>
    </row>
    <row r="1851" spans="1:2" x14ac:dyDescent="0.25">
      <c r="A1851" s="9" t="s">
        <v>620</v>
      </c>
      <c r="B1851" s="13">
        <v>6.5</v>
      </c>
    </row>
    <row r="1852" spans="1:2" x14ac:dyDescent="0.25">
      <c r="A1852" s="6" t="s">
        <v>1066</v>
      </c>
      <c r="B1852" s="11">
        <v>5.2</v>
      </c>
    </row>
    <row r="1853" spans="1:2" x14ac:dyDescent="0.25">
      <c r="A1853" s="9" t="s">
        <v>1136</v>
      </c>
      <c r="B1853" s="13">
        <v>7.2</v>
      </c>
    </row>
    <row r="1854" spans="1:2" x14ac:dyDescent="0.25">
      <c r="A1854" s="6" t="s">
        <v>1562</v>
      </c>
      <c r="B1854" s="11">
        <v>7.1</v>
      </c>
    </row>
    <row r="1855" spans="1:2" x14ac:dyDescent="0.25">
      <c r="A1855" s="9" t="s">
        <v>2395</v>
      </c>
      <c r="B1855" s="13">
        <v>4.5</v>
      </c>
    </row>
    <row r="1856" spans="1:2" x14ac:dyDescent="0.25">
      <c r="A1856" s="6" t="s">
        <v>1049</v>
      </c>
      <c r="B1856" s="11">
        <v>5.7</v>
      </c>
    </row>
    <row r="1857" spans="1:2" x14ac:dyDescent="0.25">
      <c r="A1857" s="9" t="s">
        <v>2396</v>
      </c>
      <c r="B1857" s="13">
        <v>6</v>
      </c>
    </row>
    <row r="1858" spans="1:2" x14ac:dyDescent="0.25">
      <c r="A1858" s="6" t="s">
        <v>1493</v>
      </c>
      <c r="B1858" s="11">
        <v>6.4</v>
      </c>
    </row>
    <row r="1859" spans="1:2" x14ac:dyDescent="0.25">
      <c r="A1859" s="9" t="s">
        <v>1282</v>
      </c>
      <c r="B1859" s="13">
        <v>5.2</v>
      </c>
    </row>
    <row r="1860" spans="1:2" x14ac:dyDescent="0.25">
      <c r="A1860" s="6" t="s">
        <v>2399</v>
      </c>
      <c r="B1860" s="11">
        <v>4.3</v>
      </c>
    </row>
    <row r="1861" spans="1:2" x14ac:dyDescent="0.25">
      <c r="A1861" s="9" t="s">
        <v>2401</v>
      </c>
      <c r="B1861" s="13">
        <v>6.1</v>
      </c>
    </row>
    <row r="1862" spans="1:2" x14ac:dyDescent="0.25">
      <c r="A1862" s="6" t="s">
        <v>2402</v>
      </c>
      <c r="B1862" s="11">
        <v>6.3</v>
      </c>
    </row>
    <row r="1863" spans="1:2" x14ac:dyDescent="0.25">
      <c r="A1863" s="9" t="s">
        <v>1230</v>
      </c>
      <c r="B1863" s="13">
        <v>6.8</v>
      </c>
    </row>
    <row r="1864" spans="1:2" x14ac:dyDescent="0.25">
      <c r="A1864" s="6" t="s">
        <v>1264</v>
      </c>
      <c r="B1864" s="11">
        <v>4</v>
      </c>
    </row>
    <row r="1865" spans="1:2" x14ac:dyDescent="0.25">
      <c r="A1865" s="9" t="s">
        <v>2404</v>
      </c>
      <c r="B1865" s="13">
        <v>5.2</v>
      </c>
    </row>
    <row r="1866" spans="1:2" x14ac:dyDescent="0.25">
      <c r="A1866" s="6" t="s">
        <v>838</v>
      </c>
      <c r="B1866" s="11">
        <v>6.5</v>
      </c>
    </row>
    <row r="1867" spans="1:2" x14ac:dyDescent="0.25">
      <c r="A1867" s="9" t="s">
        <v>2407</v>
      </c>
      <c r="B1867" s="13">
        <v>7.5</v>
      </c>
    </row>
    <row r="1868" spans="1:2" x14ac:dyDescent="0.25">
      <c r="A1868" s="6" t="s">
        <v>1032</v>
      </c>
      <c r="B1868" s="11">
        <v>7.1</v>
      </c>
    </row>
    <row r="1869" spans="1:2" x14ac:dyDescent="0.25">
      <c r="A1869" s="9" t="s">
        <v>474</v>
      </c>
      <c r="B1869" s="13">
        <v>6.9</v>
      </c>
    </row>
    <row r="1870" spans="1:2" x14ac:dyDescent="0.25">
      <c r="A1870" s="6" t="s">
        <v>999</v>
      </c>
      <c r="B1870" s="11">
        <v>8</v>
      </c>
    </row>
    <row r="1871" spans="1:2" x14ac:dyDescent="0.25">
      <c r="A1871" s="9" t="s">
        <v>1153</v>
      </c>
      <c r="B1871" s="13">
        <v>8.1999999999999993</v>
      </c>
    </row>
    <row r="1872" spans="1:2" x14ac:dyDescent="0.25">
      <c r="A1872" s="6" t="s">
        <v>315</v>
      </c>
      <c r="B1872" s="11">
        <v>6.4</v>
      </c>
    </row>
    <row r="1873" spans="1:2" x14ac:dyDescent="0.25">
      <c r="A1873" s="9" t="s">
        <v>1454</v>
      </c>
      <c r="B1873" s="13">
        <v>7.9</v>
      </c>
    </row>
    <row r="1874" spans="1:2" x14ac:dyDescent="0.25">
      <c r="A1874" s="6" t="s">
        <v>2411</v>
      </c>
      <c r="B1874" s="11">
        <v>6.7</v>
      </c>
    </row>
    <row r="1875" spans="1:2" x14ac:dyDescent="0.25">
      <c r="A1875" s="9" t="s">
        <v>780</v>
      </c>
      <c r="B1875" s="13">
        <v>6.1</v>
      </c>
    </row>
    <row r="1876" spans="1:2" x14ac:dyDescent="0.25">
      <c r="A1876" s="6" t="s">
        <v>172</v>
      </c>
      <c r="B1876" s="11">
        <v>8.9</v>
      </c>
    </row>
    <row r="1877" spans="1:2" x14ac:dyDescent="0.25">
      <c r="A1877" s="9" t="s">
        <v>1083</v>
      </c>
      <c r="B1877" s="13">
        <v>8.1</v>
      </c>
    </row>
    <row r="1878" spans="1:2" x14ac:dyDescent="0.25">
      <c r="A1878" s="6" t="s">
        <v>430</v>
      </c>
      <c r="B1878" s="11">
        <v>6.2</v>
      </c>
    </row>
    <row r="1879" spans="1:2" x14ac:dyDescent="0.25">
      <c r="A1879" s="9" t="s">
        <v>571</v>
      </c>
      <c r="B1879" s="13">
        <v>4.9000000000000004</v>
      </c>
    </row>
    <row r="1880" spans="1:2" x14ac:dyDescent="0.25">
      <c r="A1880" s="6" t="s">
        <v>2414</v>
      </c>
      <c r="B1880" s="11">
        <v>5.4</v>
      </c>
    </row>
    <row r="1881" spans="1:2" x14ac:dyDescent="0.25">
      <c r="A1881" s="9" t="s">
        <v>2067</v>
      </c>
      <c r="B1881" s="13">
        <v>5.8</v>
      </c>
    </row>
    <row r="1882" spans="1:2" x14ac:dyDescent="0.25">
      <c r="A1882" s="6" t="s">
        <v>2418</v>
      </c>
      <c r="B1882" s="11">
        <v>4.7</v>
      </c>
    </row>
    <row r="1883" spans="1:2" x14ac:dyDescent="0.25">
      <c r="A1883" s="9" t="s">
        <v>1666</v>
      </c>
      <c r="B1883" s="13">
        <v>6</v>
      </c>
    </row>
    <row r="1884" spans="1:2" x14ac:dyDescent="0.25">
      <c r="A1884" s="6" t="s">
        <v>243</v>
      </c>
      <c r="B1884" s="11">
        <v>7</v>
      </c>
    </row>
    <row r="1885" spans="1:2" x14ac:dyDescent="0.25">
      <c r="A1885" s="9" t="s">
        <v>2421</v>
      </c>
      <c r="B1885" s="13">
        <v>6</v>
      </c>
    </row>
    <row r="1886" spans="1:2" x14ac:dyDescent="0.25">
      <c r="A1886" s="6" t="s">
        <v>778</v>
      </c>
      <c r="B1886" s="11">
        <v>7.9</v>
      </c>
    </row>
    <row r="1887" spans="1:2" x14ac:dyDescent="0.25">
      <c r="A1887" s="9" t="s">
        <v>1949</v>
      </c>
      <c r="B1887" s="13">
        <v>8.1</v>
      </c>
    </row>
    <row r="1888" spans="1:2" x14ac:dyDescent="0.25">
      <c r="A1888" s="6" t="s">
        <v>507</v>
      </c>
      <c r="B1888" s="11">
        <v>6.2</v>
      </c>
    </row>
    <row r="1889" spans="1:2" x14ac:dyDescent="0.25">
      <c r="A1889" s="9" t="s">
        <v>2425</v>
      </c>
      <c r="B1889" s="13">
        <v>6.7</v>
      </c>
    </row>
    <row r="1890" spans="1:2" x14ac:dyDescent="0.25">
      <c r="A1890" s="6" t="s">
        <v>2057</v>
      </c>
      <c r="B1890" s="11">
        <v>7.3</v>
      </c>
    </row>
    <row r="1891" spans="1:2" x14ac:dyDescent="0.25">
      <c r="A1891" s="9" t="s">
        <v>2427</v>
      </c>
      <c r="B1891" s="13">
        <v>4.5999999999999996</v>
      </c>
    </row>
    <row r="1892" spans="1:2" x14ac:dyDescent="0.25">
      <c r="A1892" s="6" t="s">
        <v>1491</v>
      </c>
      <c r="B1892" s="11">
        <v>6.1</v>
      </c>
    </row>
    <row r="1893" spans="1:2" x14ac:dyDescent="0.25">
      <c r="A1893" s="9" t="s">
        <v>900</v>
      </c>
      <c r="B1893" s="13">
        <v>6.2</v>
      </c>
    </row>
    <row r="1894" spans="1:2" x14ac:dyDescent="0.25">
      <c r="A1894" s="6" t="s">
        <v>1692</v>
      </c>
      <c r="B1894" s="11">
        <v>7.8</v>
      </c>
    </row>
    <row r="1895" spans="1:2" x14ac:dyDescent="0.25">
      <c r="A1895" s="9" t="s">
        <v>1079</v>
      </c>
      <c r="B1895" s="13">
        <v>6.1</v>
      </c>
    </row>
    <row r="1896" spans="1:2" x14ac:dyDescent="0.25">
      <c r="A1896" s="6" t="s">
        <v>413</v>
      </c>
      <c r="B1896" s="11">
        <v>7.6</v>
      </c>
    </row>
    <row r="1897" spans="1:2" x14ac:dyDescent="0.25">
      <c r="A1897" s="9" t="s">
        <v>1579</v>
      </c>
      <c r="B1897" s="13">
        <v>5.8</v>
      </c>
    </row>
    <row r="1898" spans="1:2" x14ac:dyDescent="0.25">
      <c r="A1898" s="6" t="s">
        <v>1969</v>
      </c>
      <c r="B1898" s="11">
        <v>6.5</v>
      </c>
    </row>
    <row r="1899" spans="1:2" x14ac:dyDescent="0.25">
      <c r="A1899" s="9" t="s">
        <v>2434</v>
      </c>
      <c r="B1899" s="13">
        <v>7.2</v>
      </c>
    </row>
    <row r="1900" spans="1:2" x14ac:dyDescent="0.25">
      <c r="A1900" s="6" t="s">
        <v>68</v>
      </c>
      <c r="B1900" s="11">
        <v>7.8</v>
      </c>
    </row>
    <row r="1901" spans="1:2" x14ac:dyDescent="0.25">
      <c r="A1901" s="9" t="s">
        <v>2435</v>
      </c>
      <c r="B1901" s="13">
        <v>4.7</v>
      </c>
    </row>
    <row r="1902" spans="1:2" x14ac:dyDescent="0.25">
      <c r="A1902" s="6" t="s">
        <v>2437</v>
      </c>
      <c r="B1902" s="11">
        <v>6.8</v>
      </c>
    </row>
    <row r="1903" spans="1:2" x14ac:dyDescent="0.25">
      <c r="A1903" s="9" t="s">
        <v>2438</v>
      </c>
      <c r="B1903" s="13">
        <v>5.9</v>
      </c>
    </row>
    <row r="1904" spans="1:2" x14ac:dyDescent="0.25">
      <c r="A1904" s="6" t="s">
        <v>624</v>
      </c>
      <c r="B1904" s="11">
        <v>7.2</v>
      </c>
    </row>
    <row r="1905" spans="1:2" x14ac:dyDescent="0.25">
      <c r="A1905" s="9" t="s">
        <v>212</v>
      </c>
      <c r="B1905" s="13">
        <v>8.6999999999999993</v>
      </c>
    </row>
    <row r="1906" spans="1:2" x14ac:dyDescent="0.25">
      <c r="A1906" s="6" t="s">
        <v>1312</v>
      </c>
      <c r="B1906" s="11">
        <v>5</v>
      </c>
    </row>
    <row r="1907" spans="1:2" x14ac:dyDescent="0.25">
      <c r="A1907" s="9" t="s">
        <v>1948</v>
      </c>
      <c r="B1907" s="13">
        <v>6.6</v>
      </c>
    </row>
    <row r="1908" spans="1:2" x14ac:dyDescent="0.25">
      <c r="A1908" s="6" t="s">
        <v>778</v>
      </c>
      <c r="B1908" s="11">
        <v>8.3000000000000007</v>
      </c>
    </row>
    <row r="1909" spans="1:2" x14ac:dyDescent="0.25">
      <c r="A1909" s="9" t="s">
        <v>1458</v>
      </c>
      <c r="B1909" s="13">
        <v>6.7</v>
      </c>
    </row>
    <row r="1910" spans="1:2" x14ac:dyDescent="0.25">
      <c r="A1910" s="6" t="s">
        <v>2439</v>
      </c>
      <c r="B1910" s="11">
        <v>7.8</v>
      </c>
    </row>
    <row r="1911" spans="1:2" x14ac:dyDescent="0.25">
      <c r="A1911" s="9" t="s">
        <v>1190</v>
      </c>
      <c r="B1911" s="13">
        <v>6.5</v>
      </c>
    </row>
    <row r="1912" spans="1:2" x14ac:dyDescent="0.25">
      <c r="A1912" s="6" t="s">
        <v>118</v>
      </c>
      <c r="B1912" s="11">
        <v>6.1</v>
      </c>
    </row>
    <row r="1913" spans="1:2" x14ac:dyDescent="0.25">
      <c r="A1913" s="9" t="s">
        <v>1939</v>
      </c>
      <c r="B1913" s="13">
        <v>8.1</v>
      </c>
    </row>
    <row r="1914" spans="1:2" x14ac:dyDescent="0.25">
      <c r="A1914" s="6" t="s">
        <v>2442</v>
      </c>
      <c r="B1914" s="11">
        <v>5.2</v>
      </c>
    </row>
    <row r="1915" spans="1:2" x14ac:dyDescent="0.25">
      <c r="A1915" s="9" t="s">
        <v>2444</v>
      </c>
      <c r="B1915" s="13">
        <v>5.6</v>
      </c>
    </row>
    <row r="1916" spans="1:2" x14ac:dyDescent="0.25">
      <c r="A1916" s="6" t="s">
        <v>1873</v>
      </c>
      <c r="B1916" s="11">
        <v>5.8</v>
      </c>
    </row>
    <row r="1917" spans="1:2" x14ac:dyDescent="0.25">
      <c r="A1917" s="9" t="s">
        <v>1767</v>
      </c>
      <c r="B1917" s="13">
        <v>6.6</v>
      </c>
    </row>
    <row r="1918" spans="1:2" x14ac:dyDescent="0.25">
      <c r="A1918" s="6" t="s">
        <v>2446</v>
      </c>
      <c r="B1918" s="11">
        <v>6.6</v>
      </c>
    </row>
    <row r="1919" spans="1:2" x14ac:dyDescent="0.25">
      <c r="A1919" s="9" t="s">
        <v>2447</v>
      </c>
      <c r="B1919" s="13">
        <v>5.5</v>
      </c>
    </row>
    <row r="1920" spans="1:2" x14ac:dyDescent="0.25">
      <c r="A1920" s="6" t="s">
        <v>2449</v>
      </c>
      <c r="B1920" s="11">
        <v>5.5</v>
      </c>
    </row>
    <row r="1921" spans="1:2" x14ac:dyDescent="0.25">
      <c r="A1921" s="9" t="s">
        <v>1123</v>
      </c>
      <c r="B1921" s="13">
        <v>7</v>
      </c>
    </row>
    <row r="1922" spans="1:2" x14ac:dyDescent="0.25">
      <c r="A1922" s="6" t="s">
        <v>459</v>
      </c>
      <c r="B1922" s="11">
        <v>6.5</v>
      </c>
    </row>
    <row r="1923" spans="1:2" x14ac:dyDescent="0.25">
      <c r="A1923" s="9" t="s">
        <v>1864</v>
      </c>
      <c r="B1923" s="13">
        <v>5.8</v>
      </c>
    </row>
    <row r="1924" spans="1:2" x14ac:dyDescent="0.25">
      <c r="A1924" s="6" t="s">
        <v>2453</v>
      </c>
      <c r="B1924" s="11">
        <v>5.6</v>
      </c>
    </row>
    <row r="1925" spans="1:2" x14ac:dyDescent="0.25">
      <c r="A1925" s="9" t="s">
        <v>2455</v>
      </c>
      <c r="B1925" s="13">
        <v>5.6</v>
      </c>
    </row>
    <row r="1926" spans="1:2" x14ac:dyDescent="0.25">
      <c r="A1926" s="6" t="s">
        <v>1079</v>
      </c>
      <c r="B1926" s="11">
        <v>5.8</v>
      </c>
    </row>
    <row r="1927" spans="1:2" x14ac:dyDescent="0.25">
      <c r="A1927" s="9" t="s">
        <v>1831</v>
      </c>
      <c r="B1927" s="13">
        <v>7.6</v>
      </c>
    </row>
    <row r="1928" spans="1:2" x14ac:dyDescent="0.25">
      <c r="A1928" s="6" t="s">
        <v>1491</v>
      </c>
      <c r="B1928" s="11">
        <v>6.4</v>
      </c>
    </row>
    <row r="1929" spans="1:2" x14ac:dyDescent="0.25">
      <c r="A1929" s="9" t="s">
        <v>2457</v>
      </c>
      <c r="B1929" s="13">
        <v>6.3</v>
      </c>
    </row>
    <row r="1930" spans="1:2" x14ac:dyDescent="0.25">
      <c r="A1930" s="6" t="s">
        <v>2459</v>
      </c>
      <c r="B1930" s="11">
        <v>4.5999999999999996</v>
      </c>
    </row>
    <row r="1931" spans="1:2" x14ac:dyDescent="0.25">
      <c r="A1931" s="9" t="s">
        <v>2463</v>
      </c>
      <c r="B1931" s="13">
        <v>6.5</v>
      </c>
    </row>
    <row r="1932" spans="1:2" x14ac:dyDescent="0.25">
      <c r="A1932" s="6" t="s">
        <v>2464</v>
      </c>
      <c r="B1932" s="11">
        <v>7.5</v>
      </c>
    </row>
    <row r="1933" spans="1:2" x14ac:dyDescent="0.25">
      <c r="A1933" s="9" t="s">
        <v>1414</v>
      </c>
      <c r="B1933" s="13">
        <v>7.5</v>
      </c>
    </row>
    <row r="1934" spans="1:2" x14ac:dyDescent="0.25">
      <c r="A1934" s="6" t="s">
        <v>2067</v>
      </c>
      <c r="B1934" s="11">
        <v>5.3</v>
      </c>
    </row>
    <row r="1935" spans="1:2" x14ac:dyDescent="0.25">
      <c r="A1935" s="9" t="s">
        <v>2467</v>
      </c>
      <c r="B1935" s="13">
        <v>7.5</v>
      </c>
    </row>
    <row r="1936" spans="1:2" x14ac:dyDescent="0.25">
      <c r="A1936" s="6" t="s">
        <v>2470</v>
      </c>
      <c r="B1936" s="11">
        <v>3.3</v>
      </c>
    </row>
    <row r="1937" spans="1:2" x14ac:dyDescent="0.25">
      <c r="A1937" s="9" t="s">
        <v>1561</v>
      </c>
      <c r="B1937" s="13">
        <v>5.7</v>
      </c>
    </row>
    <row r="1938" spans="1:2" x14ac:dyDescent="0.25">
      <c r="A1938" s="6" t="s">
        <v>2474</v>
      </c>
      <c r="B1938" s="11">
        <v>3.5</v>
      </c>
    </row>
    <row r="1939" spans="1:2" x14ac:dyDescent="0.25">
      <c r="A1939" s="9" t="s">
        <v>1037</v>
      </c>
      <c r="B1939" s="13">
        <v>9.3000000000000007</v>
      </c>
    </row>
    <row r="1940" spans="1:2" x14ac:dyDescent="0.25">
      <c r="A1940" s="6" t="s">
        <v>1681</v>
      </c>
      <c r="B1940" s="11">
        <v>4.8</v>
      </c>
    </row>
    <row r="1941" spans="1:2" x14ac:dyDescent="0.25">
      <c r="A1941" s="9" t="s">
        <v>1096</v>
      </c>
      <c r="B1941" s="13">
        <v>6.9</v>
      </c>
    </row>
    <row r="1942" spans="1:2" x14ac:dyDescent="0.25">
      <c r="A1942" s="6" t="s">
        <v>715</v>
      </c>
      <c r="B1942" s="11">
        <v>6</v>
      </c>
    </row>
    <row r="1943" spans="1:2" x14ac:dyDescent="0.25">
      <c r="A1943" s="9" t="s">
        <v>2478</v>
      </c>
      <c r="B1943" s="13">
        <v>7.3</v>
      </c>
    </row>
    <row r="1944" spans="1:2" x14ac:dyDescent="0.25">
      <c r="A1944" s="6" t="s">
        <v>2479</v>
      </c>
      <c r="B1944" s="11">
        <v>6</v>
      </c>
    </row>
    <row r="1945" spans="1:2" x14ac:dyDescent="0.25">
      <c r="A1945" s="9" t="s">
        <v>2481</v>
      </c>
      <c r="B1945" s="13">
        <v>6.6</v>
      </c>
    </row>
    <row r="1946" spans="1:2" x14ac:dyDescent="0.25">
      <c r="A1946" s="6" t="s">
        <v>1081</v>
      </c>
      <c r="B1946" s="11">
        <v>7.5</v>
      </c>
    </row>
    <row r="1947" spans="1:2" x14ac:dyDescent="0.25">
      <c r="A1947" s="9" t="s">
        <v>1475</v>
      </c>
      <c r="B1947" s="13">
        <v>6.9</v>
      </c>
    </row>
    <row r="1948" spans="1:2" x14ac:dyDescent="0.25">
      <c r="A1948" s="6" t="s">
        <v>2484</v>
      </c>
      <c r="B1948" s="11">
        <v>6.8</v>
      </c>
    </row>
    <row r="1949" spans="1:2" x14ac:dyDescent="0.25">
      <c r="A1949" s="9" t="s">
        <v>5540</v>
      </c>
      <c r="B1949" s="13">
        <v>8.3000000000000007</v>
      </c>
    </row>
    <row r="1950" spans="1:2" x14ac:dyDescent="0.25">
      <c r="A1950" s="6" t="s">
        <v>2057</v>
      </c>
      <c r="B1950" s="11">
        <v>6.3</v>
      </c>
    </row>
    <row r="1951" spans="1:2" x14ac:dyDescent="0.25">
      <c r="A1951" s="9" t="s">
        <v>2486</v>
      </c>
      <c r="B1951" s="13">
        <v>6.4</v>
      </c>
    </row>
    <row r="1952" spans="1:2" x14ac:dyDescent="0.25">
      <c r="A1952" s="6" t="s">
        <v>2487</v>
      </c>
      <c r="B1952" s="11">
        <v>5.6</v>
      </c>
    </row>
    <row r="1953" spans="1:2" x14ac:dyDescent="0.25">
      <c r="A1953" s="9" t="s">
        <v>2488</v>
      </c>
      <c r="B1953" s="13">
        <v>6.3</v>
      </c>
    </row>
    <row r="1954" spans="1:2" x14ac:dyDescent="0.25">
      <c r="A1954" s="6" t="s">
        <v>1939</v>
      </c>
      <c r="B1954" s="11">
        <v>7.3</v>
      </c>
    </row>
    <row r="1955" spans="1:2" x14ac:dyDescent="0.25">
      <c r="A1955" s="9" t="s">
        <v>2489</v>
      </c>
      <c r="B1955" s="13">
        <v>6.6</v>
      </c>
    </row>
    <row r="1956" spans="1:2" x14ac:dyDescent="0.25">
      <c r="A1956" s="6" t="s">
        <v>2491</v>
      </c>
      <c r="B1956" s="11">
        <v>4.5999999999999996</v>
      </c>
    </row>
    <row r="1957" spans="1:2" x14ac:dyDescent="0.25">
      <c r="A1957" s="9" t="s">
        <v>384</v>
      </c>
      <c r="B1957" s="13">
        <v>5.0999999999999996</v>
      </c>
    </row>
    <row r="1958" spans="1:2" x14ac:dyDescent="0.25">
      <c r="A1958" s="6" t="s">
        <v>2493</v>
      </c>
      <c r="B1958" s="11">
        <v>5.6</v>
      </c>
    </row>
    <row r="1959" spans="1:2" x14ac:dyDescent="0.25">
      <c r="A1959" s="9" t="s">
        <v>2494</v>
      </c>
      <c r="B1959" s="13">
        <v>5.3</v>
      </c>
    </row>
    <row r="1960" spans="1:2" x14ac:dyDescent="0.25">
      <c r="A1960" s="6" t="s">
        <v>2496</v>
      </c>
      <c r="B1960" s="11">
        <v>7.5</v>
      </c>
    </row>
    <row r="1961" spans="1:2" x14ac:dyDescent="0.25">
      <c r="A1961" s="9" t="s">
        <v>2498</v>
      </c>
      <c r="B1961" s="13">
        <v>5.6</v>
      </c>
    </row>
    <row r="1962" spans="1:2" x14ac:dyDescent="0.25">
      <c r="A1962" s="6" t="s">
        <v>2500</v>
      </c>
      <c r="B1962" s="11">
        <v>5.9</v>
      </c>
    </row>
    <row r="1963" spans="1:2" x14ac:dyDescent="0.25">
      <c r="A1963" s="9" t="s">
        <v>2502</v>
      </c>
      <c r="B1963" s="13">
        <v>4.7</v>
      </c>
    </row>
    <row r="1964" spans="1:2" x14ac:dyDescent="0.25">
      <c r="A1964" s="6" t="s">
        <v>1769</v>
      </c>
      <c r="B1964" s="11">
        <v>4.8</v>
      </c>
    </row>
    <row r="1965" spans="1:2" x14ac:dyDescent="0.25">
      <c r="A1965" s="9" t="s">
        <v>2009</v>
      </c>
      <c r="B1965" s="13">
        <v>6.8</v>
      </c>
    </row>
    <row r="1966" spans="1:2" x14ac:dyDescent="0.25">
      <c r="A1966" s="6" t="s">
        <v>2506</v>
      </c>
      <c r="B1966" s="11">
        <v>5.4</v>
      </c>
    </row>
    <row r="1967" spans="1:2" x14ac:dyDescent="0.25">
      <c r="A1967" s="9" t="s">
        <v>2509</v>
      </c>
      <c r="B1967" s="13">
        <v>5.0999999999999996</v>
      </c>
    </row>
    <row r="1968" spans="1:2" x14ac:dyDescent="0.25">
      <c r="A1968" s="6" t="s">
        <v>1477</v>
      </c>
      <c r="B1968" s="11">
        <v>7</v>
      </c>
    </row>
    <row r="1969" spans="1:2" x14ac:dyDescent="0.25">
      <c r="A1969" s="9" t="s">
        <v>1403</v>
      </c>
      <c r="B1969" s="13">
        <v>6.7</v>
      </c>
    </row>
    <row r="1970" spans="1:2" x14ac:dyDescent="0.25">
      <c r="A1970" s="6" t="s">
        <v>1662</v>
      </c>
      <c r="B1970" s="11">
        <v>4</v>
      </c>
    </row>
    <row r="1971" spans="1:2" x14ac:dyDescent="0.25">
      <c r="A1971" s="9" t="s">
        <v>1395</v>
      </c>
      <c r="B1971" s="13">
        <v>7.3</v>
      </c>
    </row>
    <row r="1972" spans="1:2" x14ac:dyDescent="0.25">
      <c r="A1972" s="6" t="s">
        <v>900</v>
      </c>
      <c r="B1972" s="11">
        <v>6.8</v>
      </c>
    </row>
    <row r="1973" spans="1:2" x14ac:dyDescent="0.25">
      <c r="A1973" s="9" t="s">
        <v>2003</v>
      </c>
      <c r="B1973" s="13">
        <v>6.1</v>
      </c>
    </row>
    <row r="1974" spans="1:2" x14ac:dyDescent="0.25">
      <c r="A1974" s="6" t="s">
        <v>5540</v>
      </c>
      <c r="B1974" s="11">
        <v>7.2</v>
      </c>
    </row>
    <row r="1975" spans="1:2" x14ac:dyDescent="0.25">
      <c r="A1975" s="9" t="s">
        <v>1238</v>
      </c>
      <c r="B1975" s="13">
        <v>7</v>
      </c>
    </row>
    <row r="1976" spans="1:2" x14ac:dyDescent="0.25">
      <c r="A1976" s="6" t="s">
        <v>1733</v>
      </c>
      <c r="B1976" s="11">
        <v>7.1</v>
      </c>
    </row>
    <row r="1977" spans="1:2" x14ac:dyDescent="0.25">
      <c r="A1977" s="9" t="s">
        <v>2515</v>
      </c>
      <c r="B1977" s="13">
        <v>6.9</v>
      </c>
    </row>
    <row r="1978" spans="1:2" x14ac:dyDescent="0.25">
      <c r="A1978" s="6" t="s">
        <v>1551</v>
      </c>
      <c r="B1978" s="11">
        <v>7.3</v>
      </c>
    </row>
    <row r="1979" spans="1:2" x14ac:dyDescent="0.25">
      <c r="A1979" s="9" t="s">
        <v>2518</v>
      </c>
      <c r="B1979" s="13">
        <v>6.3</v>
      </c>
    </row>
    <row r="1980" spans="1:2" x14ac:dyDescent="0.25">
      <c r="A1980" s="6" t="s">
        <v>2244</v>
      </c>
      <c r="B1980" s="11">
        <v>8.1999999999999993</v>
      </c>
    </row>
    <row r="1981" spans="1:2" x14ac:dyDescent="0.25">
      <c r="A1981" s="9" t="s">
        <v>1471</v>
      </c>
      <c r="B1981" s="13">
        <v>7.1</v>
      </c>
    </row>
    <row r="1982" spans="1:2" x14ac:dyDescent="0.25">
      <c r="A1982" s="6" t="s">
        <v>1416</v>
      </c>
      <c r="B1982" s="11">
        <v>7.7</v>
      </c>
    </row>
    <row r="1983" spans="1:2" x14ac:dyDescent="0.25">
      <c r="A1983" s="9" t="s">
        <v>2208</v>
      </c>
      <c r="B1983" s="13">
        <v>6.5</v>
      </c>
    </row>
    <row r="1984" spans="1:2" x14ac:dyDescent="0.25">
      <c r="A1984" s="6" t="s">
        <v>1508</v>
      </c>
      <c r="B1984" s="11">
        <v>4.9000000000000004</v>
      </c>
    </row>
    <row r="1985" spans="1:2" x14ac:dyDescent="0.25">
      <c r="A1985" s="9" t="s">
        <v>2521</v>
      </c>
      <c r="B1985" s="13">
        <v>6.4</v>
      </c>
    </row>
    <row r="1986" spans="1:2" x14ac:dyDescent="0.25">
      <c r="A1986" s="6" t="s">
        <v>2523</v>
      </c>
      <c r="B1986" s="11">
        <v>5.9</v>
      </c>
    </row>
    <row r="1987" spans="1:2" x14ac:dyDescent="0.25">
      <c r="A1987" s="9" t="s">
        <v>2525</v>
      </c>
      <c r="B1987" s="13">
        <v>6.2</v>
      </c>
    </row>
    <row r="1988" spans="1:2" x14ac:dyDescent="0.25">
      <c r="A1988" s="6" t="s">
        <v>1305</v>
      </c>
      <c r="B1988" s="11">
        <v>5.8</v>
      </c>
    </row>
    <row r="1989" spans="1:2" x14ac:dyDescent="0.25">
      <c r="A1989" s="9" t="s">
        <v>2057</v>
      </c>
      <c r="B1989" s="13">
        <v>6.7</v>
      </c>
    </row>
    <row r="1990" spans="1:2" x14ac:dyDescent="0.25">
      <c r="A1990" s="6" t="s">
        <v>2527</v>
      </c>
      <c r="B1990" s="11">
        <v>5.9</v>
      </c>
    </row>
    <row r="1991" spans="1:2" x14ac:dyDescent="0.25">
      <c r="A1991" s="9" t="s">
        <v>2529</v>
      </c>
      <c r="B1991" s="13">
        <v>7.3</v>
      </c>
    </row>
    <row r="1992" spans="1:2" x14ac:dyDescent="0.25">
      <c r="A1992" s="6" t="s">
        <v>2530</v>
      </c>
      <c r="B1992" s="11">
        <v>4.8</v>
      </c>
    </row>
    <row r="1993" spans="1:2" x14ac:dyDescent="0.25">
      <c r="A1993" s="9" t="s">
        <v>2532</v>
      </c>
      <c r="B1993" s="13">
        <v>4.0999999999999996</v>
      </c>
    </row>
    <row r="1994" spans="1:2" x14ac:dyDescent="0.25">
      <c r="A1994" s="6" t="s">
        <v>2147</v>
      </c>
      <c r="B1994" s="11">
        <v>4.9000000000000004</v>
      </c>
    </row>
    <row r="1995" spans="1:2" x14ac:dyDescent="0.25">
      <c r="A1995" s="9" t="s">
        <v>545</v>
      </c>
      <c r="B1995" s="13">
        <v>7.9</v>
      </c>
    </row>
    <row r="1996" spans="1:2" x14ac:dyDescent="0.25">
      <c r="A1996" s="6" t="s">
        <v>1662</v>
      </c>
      <c r="B1996" s="11">
        <v>5.6</v>
      </c>
    </row>
    <row r="1997" spans="1:2" x14ac:dyDescent="0.25">
      <c r="A1997" s="9" t="s">
        <v>2534</v>
      </c>
      <c r="B1997" s="13">
        <v>5.2</v>
      </c>
    </row>
    <row r="1998" spans="1:2" x14ac:dyDescent="0.25">
      <c r="A1998" s="6" t="s">
        <v>2535</v>
      </c>
      <c r="B1998" s="11">
        <v>4.0999999999999996</v>
      </c>
    </row>
    <row r="1999" spans="1:2" x14ac:dyDescent="0.25">
      <c r="A1999" s="9" t="s">
        <v>2407</v>
      </c>
      <c r="B1999" s="13">
        <v>6.6</v>
      </c>
    </row>
    <row r="2000" spans="1:2" x14ac:dyDescent="0.25">
      <c r="A2000" s="6" t="s">
        <v>1322</v>
      </c>
      <c r="B2000" s="11">
        <v>2.9</v>
      </c>
    </row>
    <row r="2001" spans="1:2" x14ac:dyDescent="0.25">
      <c r="A2001" s="9" t="s">
        <v>1186</v>
      </c>
      <c r="B2001" s="13">
        <v>7.2</v>
      </c>
    </row>
    <row r="2002" spans="1:2" x14ac:dyDescent="0.25">
      <c r="A2002" s="6" t="s">
        <v>2261</v>
      </c>
      <c r="B2002" s="11">
        <v>6.5</v>
      </c>
    </row>
    <row r="2003" spans="1:2" x14ac:dyDescent="0.25">
      <c r="A2003" s="9" t="s">
        <v>75</v>
      </c>
      <c r="B2003" s="13">
        <v>6.8</v>
      </c>
    </row>
    <row r="2004" spans="1:2" x14ac:dyDescent="0.25">
      <c r="A2004" s="6" t="s">
        <v>2538</v>
      </c>
      <c r="B2004" s="11">
        <v>7.2</v>
      </c>
    </row>
    <row r="2005" spans="1:2" x14ac:dyDescent="0.25">
      <c r="A2005" s="9" t="s">
        <v>2369</v>
      </c>
      <c r="B2005" s="13">
        <v>6.8</v>
      </c>
    </row>
    <row r="2006" spans="1:2" x14ac:dyDescent="0.25">
      <c r="A2006" s="6" t="s">
        <v>2540</v>
      </c>
      <c r="B2006" s="11">
        <v>7.8</v>
      </c>
    </row>
    <row r="2007" spans="1:2" x14ac:dyDescent="0.25">
      <c r="A2007" s="9" t="s">
        <v>2542</v>
      </c>
      <c r="B2007" s="13">
        <v>6.7</v>
      </c>
    </row>
    <row r="2008" spans="1:2" x14ac:dyDescent="0.25">
      <c r="A2008" s="6" t="s">
        <v>2543</v>
      </c>
      <c r="B2008" s="11">
        <v>6.1</v>
      </c>
    </row>
    <row r="2009" spans="1:2" x14ac:dyDescent="0.25">
      <c r="A2009" s="9" t="s">
        <v>2463</v>
      </c>
      <c r="B2009" s="13">
        <v>7.1</v>
      </c>
    </row>
    <row r="2010" spans="1:2" x14ac:dyDescent="0.25">
      <c r="A2010" s="6" t="s">
        <v>1177</v>
      </c>
      <c r="B2010" s="11">
        <v>5.7</v>
      </c>
    </row>
    <row r="2011" spans="1:2" x14ac:dyDescent="0.25">
      <c r="A2011" s="9" t="s">
        <v>2546</v>
      </c>
      <c r="B2011" s="13">
        <v>2.9</v>
      </c>
    </row>
    <row r="2012" spans="1:2" x14ac:dyDescent="0.25">
      <c r="A2012" s="6" t="s">
        <v>2548</v>
      </c>
      <c r="B2012" s="11">
        <v>5.2</v>
      </c>
    </row>
    <row r="2013" spans="1:2" x14ac:dyDescent="0.25">
      <c r="A2013" s="9" t="s">
        <v>91</v>
      </c>
      <c r="B2013" s="13">
        <v>5.3</v>
      </c>
    </row>
    <row r="2014" spans="1:2" x14ac:dyDescent="0.25">
      <c r="A2014" s="6" t="s">
        <v>2550</v>
      </c>
      <c r="B2014" s="11">
        <v>6.2</v>
      </c>
    </row>
    <row r="2015" spans="1:2" x14ac:dyDescent="0.25">
      <c r="A2015" s="9" t="s">
        <v>2551</v>
      </c>
      <c r="B2015" s="13">
        <v>7.3</v>
      </c>
    </row>
    <row r="2016" spans="1:2" x14ac:dyDescent="0.25">
      <c r="A2016" s="6" t="s">
        <v>2553</v>
      </c>
      <c r="B2016" s="11">
        <v>6.5</v>
      </c>
    </row>
    <row r="2017" spans="1:2" x14ac:dyDescent="0.25">
      <c r="A2017" s="9" t="s">
        <v>2400</v>
      </c>
      <c r="B2017" s="13">
        <v>4.0999999999999996</v>
      </c>
    </row>
    <row r="2018" spans="1:2" x14ac:dyDescent="0.25">
      <c r="A2018" s="6" t="s">
        <v>1612</v>
      </c>
      <c r="B2018" s="11">
        <v>7.7</v>
      </c>
    </row>
    <row r="2019" spans="1:2" x14ac:dyDescent="0.25">
      <c r="A2019" s="9" t="s">
        <v>1315</v>
      </c>
      <c r="B2019" s="13">
        <v>6.1</v>
      </c>
    </row>
    <row r="2020" spans="1:2" x14ac:dyDescent="0.25">
      <c r="A2020" s="6" t="s">
        <v>403</v>
      </c>
      <c r="B2020" s="11">
        <v>7.3</v>
      </c>
    </row>
    <row r="2021" spans="1:2" x14ac:dyDescent="0.25">
      <c r="A2021" s="9" t="s">
        <v>636</v>
      </c>
      <c r="B2021" s="13">
        <v>7.2</v>
      </c>
    </row>
    <row r="2022" spans="1:2" x14ac:dyDescent="0.25">
      <c r="A2022" s="6" t="s">
        <v>669</v>
      </c>
      <c r="B2022" s="11">
        <v>5.3</v>
      </c>
    </row>
    <row r="2023" spans="1:2" x14ac:dyDescent="0.25">
      <c r="A2023" s="9" t="s">
        <v>1769</v>
      </c>
      <c r="B2023" s="13">
        <v>6.1</v>
      </c>
    </row>
    <row r="2024" spans="1:2" x14ac:dyDescent="0.25">
      <c r="A2024" s="6" t="s">
        <v>2244</v>
      </c>
      <c r="B2024" s="11">
        <v>5.8</v>
      </c>
    </row>
    <row r="2025" spans="1:2" x14ac:dyDescent="0.25">
      <c r="A2025" s="9" t="s">
        <v>507</v>
      </c>
      <c r="B2025" s="13">
        <v>5.7</v>
      </c>
    </row>
    <row r="2026" spans="1:2" x14ac:dyDescent="0.25">
      <c r="A2026" s="6" t="s">
        <v>1912</v>
      </c>
      <c r="B2026" s="11">
        <v>6.7</v>
      </c>
    </row>
    <row r="2027" spans="1:2" x14ac:dyDescent="0.25">
      <c r="A2027" s="9" t="s">
        <v>2554</v>
      </c>
      <c r="B2027" s="13">
        <v>6.5</v>
      </c>
    </row>
    <row r="2028" spans="1:2" x14ac:dyDescent="0.25">
      <c r="A2028" s="6" t="s">
        <v>863</v>
      </c>
      <c r="B2028" s="11">
        <v>7.2</v>
      </c>
    </row>
    <row r="2029" spans="1:2" x14ac:dyDescent="0.25">
      <c r="A2029" s="9" t="s">
        <v>924</v>
      </c>
      <c r="B2029" s="13">
        <v>7.6</v>
      </c>
    </row>
    <row r="2030" spans="1:2" x14ac:dyDescent="0.25">
      <c r="A2030" s="6" t="s">
        <v>2105</v>
      </c>
      <c r="B2030" s="11">
        <v>4.5999999999999996</v>
      </c>
    </row>
    <row r="2031" spans="1:2" x14ac:dyDescent="0.25">
      <c r="A2031" s="9" t="s">
        <v>1465</v>
      </c>
      <c r="B2031" s="13">
        <v>6.9</v>
      </c>
    </row>
    <row r="2032" spans="1:2" x14ac:dyDescent="0.25">
      <c r="A2032" s="6" t="s">
        <v>1955</v>
      </c>
      <c r="B2032" s="11">
        <v>6.6</v>
      </c>
    </row>
    <row r="2033" spans="1:2" x14ac:dyDescent="0.25">
      <c r="A2033" s="9" t="s">
        <v>2557</v>
      </c>
      <c r="B2033" s="13">
        <v>6.3</v>
      </c>
    </row>
    <row r="2034" spans="1:2" x14ac:dyDescent="0.25">
      <c r="A2034" s="6" t="s">
        <v>546</v>
      </c>
      <c r="B2034" s="11">
        <v>6.2</v>
      </c>
    </row>
    <row r="2035" spans="1:2" x14ac:dyDescent="0.25">
      <c r="A2035" s="9" t="s">
        <v>2558</v>
      </c>
      <c r="B2035" s="13">
        <v>5.3</v>
      </c>
    </row>
    <row r="2036" spans="1:2" x14ac:dyDescent="0.25">
      <c r="A2036" s="6" t="s">
        <v>527</v>
      </c>
      <c r="B2036" s="11">
        <v>7.3</v>
      </c>
    </row>
    <row r="2037" spans="1:2" x14ac:dyDescent="0.25">
      <c r="A2037" s="9" t="s">
        <v>995</v>
      </c>
      <c r="B2037" s="13">
        <v>5.6</v>
      </c>
    </row>
    <row r="2038" spans="1:2" x14ac:dyDescent="0.25">
      <c r="A2038" s="6" t="s">
        <v>1210</v>
      </c>
      <c r="B2038" s="11">
        <v>6.2</v>
      </c>
    </row>
    <row r="2039" spans="1:2" x14ac:dyDescent="0.25">
      <c r="A2039" s="9" t="s">
        <v>2559</v>
      </c>
      <c r="B2039" s="13">
        <v>5.2</v>
      </c>
    </row>
    <row r="2040" spans="1:2" x14ac:dyDescent="0.25">
      <c r="A2040" s="6" t="s">
        <v>1248</v>
      </c>
      <c r="B2040" s="11">
        <v>5.3</v>
      </c>
    </row>
    <row r="2041" spans="1:2" x14ac:dyDescent="0.25">
      <c r="A2041" s="9" t="s">
        <v>1009</v>
      </c>
      <c r="B2041" s="13">
        <v>5.4</v>
      </c>
    </row>
    <row r="2042" spans="1:2" x14ac:dyDescent="0.25">
      <c r="A2042" s="6" t="s">
        <v>2562</v>
      </c>
      <c r="B2042" s="11">
        <v>4.9000000000000004</v>
      </c>
    </row>
    <row r="2043" spans="1:2" x14ac:dyDescent="0.25">
      <c r="A2043" s="9" t="s">
        <v>2024</v>
      </c>
      <c r="B2043" s="13">
        <v>5.5</v>
      </c>
    </row>
    <row r="2044" spans="1:2" x14ac:dyDescent="0.25">
      <c r="A2044" s="6" t="s">
        <v>66</v>
      </c>
      <c r="B2044" s="11">
        <v>6.7</v>
      </c>
    </row>
    <row r="2045" spans="1:2" x14ac:dyDescent="0.25">
      <c r="A2045" s="9" t="s">
        <v>2271</v>
      </c>
      <c r="B2045" s="13">
        <v>3.9</v>
      </c>
    </row>
    <row r="2046" spans="1:2" x14ac:dyDescent="0.25">
      <c r="A2046" s="6" t="s">
        <v>2564</v>
      </c>
      <c r="B2046" s="11">
        <v>7.2</v>
      </c>
    </row>
    <row r="2047" spans="1:2" x14ac:dyDescent="0.25">
      <c r="A2047" s="9" t="s">
        <v>2567</v>
      </c>
      <c r="B2047" s="13">
        <v>5.0999999999999996</v>
      </c>
    </row>
    <row r="2048" spans="1:2" x14ac:dyDescent="0.25">
      <c r="A2048" s="6" t="s">
        <v>2088</v>
      </c>
      <c r="B2048" s="11">
        <v>6.5</v>
      </c>
    </row>
    <row r="2049" spans="1:2" x14ac:dyDescent="0.25">
      <c r="A2049" s="9" t="s">
        <v>2086</v>
      </c>
      <c r="B2049" s="13">
        <v>8.1999999999999993</v>
      </c>
    </row>
    <row r="2050" spans="1:2" x14ac:dyDescent="0.25">
      <c r="A2050" s="6" t="s">
        <v>1276</v>
      </c>
      <c r="B2050" s="11">
        <v>7.7</v>
      </c>
    </row>
    <row r="2051" spans="1:2" x14ac:dyDescent="0.25">
      <c r="A2051" s="9" t="s">
        <v>84</v>
      </c>
      <c r="B2051" s="13">
        <v>7.2</v>
      </c>
    </row>
    <row r="2052" spans="1:2" x14ac:dyDescent="0.25">
      <c r="A2052" s="6" t="s">
        <v>586</v>
      </c>
      <c r="B2052" s="11">
        <v>6.1</v>
      </c>
    </row>
    <row r="2053" spans="1:2" x14ac:dyDescent="0.25">
      <c r="A2053" s="9" t="s">
        <v>1964</v>
      </c>
      <c r="B2053" s="13">
        <v>8.8000000000000007</v>
      </c>
    </row>
    <row r="2054" spans="1:2" x14ac:dyDescent="0.25">
      <c r="A2054" s="6" t="s">
        <v>127</v>
      </c>
      <c r="B2054" s="11">
        <v>6.8</v>
      </c>
    </row>
    <row r="2055" spans="1:2" x14ac:dyDescent="0.25">
      <c r="A2055" s="9" t="s">
        <v>1626</v>
      </c>
      <c r="B2055" s="13">
        <v>6.8</v>
      </c>
    </row>
    <row r="2056" spans="1:2" x14ac:dyDescent="0.25">
      <c r="A2056" s="6" t="s">
        <v>1579</v>
      </c>
      <c r="B2056" s="11">
        <v>6.7</v>
      </c>
    </row>
    <row r="2057" spans="1:2" x14ac:dyDescent="0.25">
      <c r="A2057" s="9" t="s">
        <v>1072</v>
      </c>
      <c r="B2057" s="13">
        <v>7.1</v>
      </c>
    </row>
    <row r="2058" spans="1:2" x14ac:dyDescent="0.25">
      <c r="A2058" s="6" t="s">
        <v>519</v>
      </c>
      <c r="B2058" s="11">
        <v>7.1</v>
      </c>
    </row>
    <row r="2059" spans="1:2" x14ac:dyDescent="0.25">
      <c r="A2059" s="9" t="s">
        <v>399</v>
      </c>
      <c r="B2059" s="13">
        <v>6.1</v>
      </c>
    </row>
    <row r="2060" spans="1:2" x14ac:dyDescent="0.25">
      <c r="A2060" s="6" t="s">
        <v>642</v>
      </c>
      <c r="B2060" s="11">
        <v>8</v>
      </c>
    </row>
    <row r="2061" spans="1:2" x14ac:dyDescent="0.25">
      <c r="A2061" s="9" t="s">
        <v>1081</v>
      </c>
      <c r="B2061" s="13">
        <v>7.5</v>
      </c>
    </row>
    <row r="2062" spans="1:2" x14ac:dyDescent="0.25">
      <c r="A2062" s="6" t="s">
        <v>1326</v>
      </c>
      <c r="B2062" s="11">
        <v>6.6</v>
      </c>
    </row>
    <row r="2063" spans="1:2" x14ac:dyDescent="0.25">
      <c r="A2063" s="9" t="s">
        <v>2572</v>
      </c>
      <c r="B2063" s="13">
        <v>5.4</v>
      </c>
    </row>
    <row r="2064" spans="1:2" x14ac:dyDescent="0.25">
      <c r="A2064" s="6" t="s">
        <v>1372</v>
      </c>
      <c r="B2064" s="11">
        <v>6.1</v>
      </c>
    </row>
    <row r="2065" spans="1:2" x14ac:dyDescent="0.25">
      <c r="A2065" s="9" t="s">
        <v>2256</v>
      </c>
      <c r="B2065" s="13">
        <v>6.1</v>
      </c>
    </row>
    <row r="2066" spans="1:2" x14ac:dyDescent="0.25">
      <c r="A2066" s="6" t="s">
        <v>2575</v>
      </c>
      <c r="B2066" s="11">
        <v>5.6</v>
      </c>
    </row>
    <row r="2067" spans="1:2" x14ac:dyDescent="0.25">
      <c r="A2067" s="9" t="s">
        <v>558</v>
      </c>
      <c r="B2067" s="13">
        <v>5.8</v>
      </c>
    </row>
    <row r="2068" spans="1:2" x14ac:dyDescent="0.25">
      <c r="A2068" s="6" t="s">
        <v>2577</v>
      </c>
      <c r="B2068" s="11">
        <v>2.8</v>
      </c>
    </row>
    <row r="2069" spans="1:2" x14ac:dyDescent="0.25">
      <c r="A2069" s="9" t="s">
        <v>2579</v>
      </c>
      <c r="B2069" s="13">
        <v>6.7</v>
      </c>
    </row>
    <row r="2070" spans="1:2" x14ac:dyDescent="0.25">
      <c r="A2070" s="6" t="s">
        <v>2580</v>
      </c>
      <c r="B2070" s="11">
        <v>5.0999999999999996</v>
      </c>
    </row>
    <row r="2071" spans="1:2" x14ac:dyDescent="0.25">
      <c r="A2071" s="9" t="s">
        <v>1471</v>
      </c>
      <c r="B2071" s="13">
        <v>7.2</v>
      </c>
    </row>
    <row r="2072" spans="1:2" x14ac:dyDescent="0.25">
      <c r="A2072" s="6" t="s">
        <v>1681</v>
      </c>
      <c r="B2072" s="11">
        <v>6</v>
      </c>
    </row>
    <row r="2073" spans="1:2" x14ac:dyDescent="0.25">
      <c r="A2073" s="9" t="s">
        <v>2229</v>
      </c>
      <c r="B2073" s="13">
        <v>7.2</v>
      </c>
    </row>
    <row r="2074" spans="1:2" x14ac:dyDescent="0.25">
      <c r="A2074" s="6" t="s">
        <v>2582</v>
      </c>
      <c r="B2074" s="11">
        <v>6.7</v>
      </c>
    </row>
    <row r="2075" spans="1:2" x14ac:dyDescent="0.25">
      <c r="A2075" s="9" t="s">
        <v>2584</v>
      </c>
      <c r="B2075" s="13">
        <v>6.3</v>
      </c>
    </row>
    <row r="2076" spans="1:2" x14ac:dyDescent="0.25">
      <c r="A2076" s="6" t="s">
        <v>1612</v>
      </c>
      <c r="B2076" s="11">
        <v>6.2</v>
      </c>
    </row>
    <row r="2077" spans="1:2" x14ac:dyDescent="0.25">
      <c r="A2077" s="9" t="s">
        <v>5540</v>
      </c>
      <c r="B2077" s="13">
        <v>6.8</v>
      </c>
    </row>
    <row r="2078" spans="1:2" x14ac:dyDescent="0.25">
      <c r="A2078" s="6" t="s">
        <v>2587</v>
      </c>
      <c r="B2078" s="11">
        <v>6.2</v>
      </c>
    </row>
    <row r="2079" spans="1:2" x14ac:dyDescent="0.25">
      <c r="A2079" s="9" t="s">
        <v>2553</v>
      </c>
      <c r="B2079" s="13">
        <v>6.9</v>
      </c>
    </row>
    <row r="2080" spans="1:2" x14ac:dyDescent="0.25">
      <c r="A2080" s="6" t="s">
        <v>1107</v>
      </c>
      <c r="B2080" s="11">
        <v>6.8</v>
      </c>
    </row>
    <row r="2081" spans="1:2" x14ac:dyDescent="0.25">
      <c r="A2081" s="9" t="s">
        <v>2591</v>
      </c>
      <c r="B2081" s="13">
        <v>7.1</v>
      </c>
    </row>
    <row r="2082" spans="1:2" x14ac:dyDescent="0.25">
      <c r="A2082" s="6" t="s">
        <v>2594</v>
      </c>
      <c r="B2082" s="11">
        <v>7.1</v>
      </c>
    </row>
    <row r="2083" spans="1:2" x14ac:dyDescent="0.25">
      <c r="A2083" s="9" t="s">
        <v>1001</v>
      </c>
      <c r="B2083" s="13">
        <v>7</v>
      </c>
    </row>
    <row r="2084" spans="1:2" x14ac:dyDescent="0.25">
      <c r="A2084" s="6" t="s">
        <v>1096</v>
      </c>
      <c r="B2084" s="11">
        <v>7.1</v>
      </c>
    </row>
    <row r="2085" spans="1:2" x14ac:dyDescent="0.25">
      <c r="A2085" s="9" t="s">
        <v>1274</v>
      </c>
      <c r="B2085" s="13">
        <v>6.4</v>
      </c>
    </row>
    <row r="2086" spans="1:2" x14ac:dyDescent="0.25">
      <c r="A2086" s="6" t="s">
        <v>723</v>
      </c>
      <c r="B2086" s="11">
        <v>7</v>
      </c>
    </row>
    <row r="2087" spans="1:2" x14ac:dyDescent="0.25">
      <c r="A2087" s="9" t="s">
        <v>1491</v>
      </c>
      <c r="B2087" s="13">
        <v>6.2</v>
      </c>
    </row>
    <row r="2088" spans="1:2" x14ac:dyDescent="0.25">
      <c r="A2088" s="6" t="s">
        <v>1153</v>
      </c>
      <c r="B2088" s="11">
        <v>7.5</v>
      </c>
    </row>
    <row r="2089" spans="1:2" x14ac:dyDescent="0.25">
      <c r="A2089" s="9" t="s">
        <v>2009</v>
      </c>
      <c r="B2089" s="13">
        <v>4.8</v>
      </c>
    </row>
    <row r="2090" spans="1:2" x14ac:dyDescent="0.25">
      <c r="A2090" s="6" t="s">
        <v>2301</v>
      </c>
      <c r="B2090" s="11">
        <v>8.1</v>
      </c>
    </row>
    <row r="2091" spans="1:2" x14ac:dyDescent="0.25">
      <c r="A2091" s="9" t="s">
        <v>2057</v>
      </c>
      <c r="B2091" s="13">
        <v>7.3</v>
      </c>
    </row>
    <row r="2092" spans="1:2" x14ac:dyDescent="0.25">
      <c r="A2092" s="6" t="s">
        <v>1850</v>
      </c>
      <c r="B2092" s="11">
        <v>5.8</v>
      </c>
    </row>
    <row r="2093" spans="1:2" x14ac:dyDescent="0.25">
      <c r="A2093" s="9" t="s">
        <v>2598</v>
      </c>
      <c r="B2093" s="13">
        <v>7.6</v>
      </c>
    </row>
    <row r="2094" spans="1:2" x14ac:dyDescent="0.25">
      <c r="A2094" s="6" t="s">
        <v>2599</v>
      </c>
      <c r="B2094" s="11">
        <v>5.6</v>
      </c>
    </row>
    <row r="2095" spans="1:2" x14ac:dyDescent="0.25">
      <c r="A2095" s="9" t="s">
        <v>582</v>
      </c>
      <c r="B2095" s="13">
        <v>7</v>
      </c>
    </row>
    <row r="2096" spans="1:2" x14ac:dyDescent="0.25">
      <c r="A2096" s="6" t="s">
        <v>1107</v>
      </c>
      <c r="B2096" s="11">
        <v>6.6</v>
      </c>
    </row>
    <row r="2097" spans="1:2" x14ac:dyDescent="0.25">
      <c r="A2097" s="9" t="s">
        <v>558</v>
      </c>
      <c r="B2097" s="13">
        <v>6.5</v>
      </c>
    </row>
    <row r="2098" spans="1:2" x14ac:dyDescent="0.25">
      <c r="A2098" s="6" t="s">
        <v>2301</v>
      </c>
      <c r="B2098" s="11">
        <v>7.4</v>
      </c>
    </row>
    <row r="2099" spans="1:2" x14ac:dyDescent="0.25">
      <c r="A2099" s="9" t="s">
        <v>2600</v>
      </c>
      <c r="B2099" s="13">
        <v>4.5999999999999996</v>
      </c>
    </row>
    <row r="2100" spans="1:2" x14ac:dyDescent="0.25">
      <c r="A2100" s="6" t="s">
        <v>2081</v>
      </c>
      <c r="B2100" s="11">
        <v>6.4</v>
      </c>
    </row>
    <row r="2101" spans="1:2" x14ac:dyDescent="0.25">
      <c r="A2101" s="9" t="s">
        <v>1707</v>
      </c>
      <c r="B2101" s="13">
        <v>6</v>
      </c>
    </row>
    <row r="2102" spans="1:2" x14ac:dyDescent="0.25">
      <c r="A2102" s="6" t="s">
        <v>2033</v>
      </c>
      <c r="B2102" s="11">
        <v>6.4</v>
      </c>
    </row>
    <row r="2103" spans="1:2" x14ac:dyDescent="0.25">
      <c r="A2103" s="9" t="s">
        <v>754</v>
      </c>
      <c r="B2103" s="13">
        <v>5.9</v>
      </c>
    </row>
    <row r="2104" spans="1:2" x14ac:dyDescent="0.25">
      <c r="A2104" s="6" t="s">
        <v>370</v>
      </c>
      <c r="B2104" s="11">
        <v>6.4</v>
      </c>
    </row>
    <row r="2105" spans="1:2" x14ac:dyDescent="0.25">
      <c r="A2105" s="9" t="s">
        <v>1475</v>
      </c>
      <c r="B2105" s="13">
        <v>6.6</v>
      </c>
    </row>
    <row r="2106" spans="1:2" x14ac:dyDescent="0.25">
      <c r="A2106" s="6" t="s">
        <v>1955</v>
      </c>
      <c r="B2106" s="11">
        <v>6.9</v>
      </c>
    </row>
    <row r="2107" spans="1:2" x14ac:dyDescent="0.25">
      <c r="A2107" s="9" t="s">
        <v>127</v>
      </c>
      <c r="B2107" s="13">
        <v>6.9</v>
      </c>
    </row>
    <row r="2108" spans="1:2" x14ac:dyDescent="0.25">
      <c r="A2108" s="6" t="s">
        <v>2608</v>
      </c>
      <c r="B2108" s="11">
        <v>5.8</v>
      </c>
    </row>
    <row r="2109" spans="1:2" x14ac:dyDescent="0.25">
      <c r="A2109" s="9" t="s">
        <v>1949</v>
      </c>
      <c r="B2109" s="13">
        <v>6.4</v>
      </c>
    </row>
    <row r="2110" spans="1:2" x14ac:dyDescent="0.25">
      <c r="A2110" s="6" t="s">
        <v>2610</v>
      </c>
      <c r="B2110" s="11">
        <v>5.3</v>
      </c>
    </row>
    <row r="2111" spans="1:2" x14ac:dyDescent="0.25">
      <c r="A2111" s="9" t="s">
        <v>1500</v>
      </c>
      <c r="B2111" s="13">
        <v>6.5</v>
      </c>
    </row>
    <row r="2112" spans="1:2" x14ac:dyDescent="0.25">
      <c r="A2112" s="6" t="s">
        <v>2612</v>
      </c>
      <c r="B2112" s="11">
        <v>5.7</v>
      </c>
    </row>
    <row r="2113" spans="1:2" x14ac:dyDescent="0.25">
      <c r="A2113" s="9" t="s">
        <v>1264</v>
      </c>
      <c r="B2113" s="13">
        <v>6.7</v>
      </c>
    </row>
    <row r="2114" spans="1:2" x14ac:dyDescent="0.25">
      <c r="A2114" s="6" t="s">
        <v>2613</v>
      </c>
      <c r="B2114" s="11">
        <v>3.9</v>
      </c>
    </row>
    <row r="2115" spans="1:2" x14ac:dyDescent="0.25">
      <c r="A2115" s="9" t="s">
        <v>2614</v>
      </c>
      <c r="B2115" s="13">
        <v>4.0999999999999996</v>
      </c>
    </row>
    <row r="2116" spans="1:2" x14ac:dyDescent="0.25">
      <c r="A2116" s="6" t="s">
        <v>2615</v>
      </c>
      <c r="B2116" s="11">
        <v>6.2</v>
      </c>
    </row>
    <row r="2117" spans="1:2" x14ac:dyDescent="0.25">
      <c r="A2117" s="9" t="s">
        <v>2028</v>
      </c>
      <c r="B2117" s="13">
        <v>3.8</v>
      </c>
    </row>
    <row r="2118" spans="1:2" x14ac:dyDescent="0.25">
      <c r="A2118" s="6" t="s">
        <v>2344</v>
      </c>
      <c r="B2118" s="11">
        <v>5.0999999999999996</v>
      </c>
    </row>
    <row r="2119" spans="1:2" x14ac:dyDescent="0.25">
      <c r="A2119" s="9" t="s">
        <v>2617</v>
      </c>
      <c r="B2119" s="13">
        <v>6.4</v>
      </c>
    </row>
    <row r="2120" spans="1:2" x14ac:dyDescent="0.25">
      <c r="A2120" s="6" t="s">
        <v>488</v>
      </c>
      <c r="B2120" s="11">
        <v>7.8</v>
      </c>
    </row>
    <row r="2121" spans="1:2" x14ac:dyDescent="0.25">
      <c r="A2121" s="9" t="s">
        <v>2621</v>
      </c>
      <c r="B2121" s="13">
        <v>7.8</v>
      </c>
    </row>
    <row r="2122" spans="1:2" x14ac:dyDescent="0.25">
      <c r="A2122" s="6" t="s">
        <v>2622</v>
      </c>
      <c r="B2122" s="11">
        <v>6.1</v>
      </c>
    </row>
    <row r="2123" spans="1:2" x14ac:dyDescent="0.25">
      <c r="A2123" s="9" t="s">
        <v>2353</v>
      </c>
      <c r="B2123" s="13">
        <v>5.8</v>
      </c>
    </row>
    <row r="2124" spans="1:2" x14ac:dyDescent="0.25">
      <c r="A2124" s="6" t="s">
        <v>2624</v>
      </c>
      <c r="B2124" s="11">
        <v>6.3</v>
      </c>
    </row>
    <row r="2125" spans="1:2" x14ac:dyDescent="0.25">
      <c r="A2125" s="9" t="s">
        <v>1405</v>
      </c>
      <c r="B2125" s="13">
        <v>7.7</v>
      </c>
    </row>
    <row r="2126" spans="1:2" x14ac:dyDescent="0.25">
      <c r="A2126" s="6" t="s">
        <v>2627</v>
      </c>
      <c r="B2126" s="11">
        <v>5.4</v>
      </c>
    </row>
    <row r="2127" spans="1:2" x14ac:dyDescent="0.25">
      <c r="A2127" s="9" t="s">
        <v>2280</v>
      </c>
      <c r="B2127" s="13">
        <v>7.3</v>
      </c>
    </row>
    <row r="2128" spans="1:2" x14ac:dyDescent="0.25">
      <c r="A2128" s="6" t="s">
        <v>1441</v>
      </c>
      <c r="B2128" s="11">
        <v>6.8</v>
      </c>
    </row>
    <row r="2129" spans="1:2" x14ac:dyDescent="0.25">
      <c r="A2129" s="9" t="s">
        <v>493</v>
      </c>
      <c r="B2129" s="13">
        <v>7.3</v>
      </c>
    </row>
    <row r="2130" spans="1:2" x14ac:dyDescent="0.25">
      <c r="A2130" s="6" t="s">
        <v>844</v>
      </c>
      <c r="B2130" s="11">
        <v>6.5</v>
      </c>
    </row>
    <row r="2131" spans="1:2" x14ac:dyDescent="0.25">
      <c r="A2131" s="9" t="s">
        <v>1729</v>
      </c>
      <c r="B2131" s="13">
        <v>7.2</v>
      </c>
    </row>
    <row r="2132" spans="1:2" x14ac:dyDescent="0.25">
      <c r="A2132" s="6" t="s">
        <v>2629</v>
      </c>
      <c r="B2132" s="11">
        <v>6.7</v>
      </c>
    </row>
    <row r="2133" spans="1:2" x14ac:dyDescent="0.25">
      <c r="A2133" s="9" t="s">
        <v>1230</v>
      </c>
      <c r="B2133" s="13">
        <v>6.3</v>
      </c>
    </row>
    <row r="2134" spans="1:2" x14ac:dyDescent="0.25">
      <c r="A2134" s="6" t="s">
        <v>1153</v>
      </c>
      <c r="B2134" s="11">
        <v>5.9</v>
      </c>
    </row>
    <row r="2135" spans="1:2" x14ac:dyDescent="0.25">
      <c r="A2135" s="9" t="s">
        <v>2632</v>
      </c>
      <c r="B2135" s="13">
        <v>7.8</v>
      </c>
    </row>
    <row r="2136" spans="1:2" x14ac:dyDescent="0.25">
      <c r="A2136" s="6" t="s">
        <v>691</v>
      </c>
      <c r="B2136" s="11">
        <v>7.4</v>
      </c>
    </row>
    <row r="2137" spans="1:2" x14ac:dyDescent="0.25">
      <c r="A2137" s="9" t="s">
        <v>2633</v>
      </c>
      <c r="B2137" s="13">
        <v>4.8</v>
      </c>
    </row>
    <row r="2138" spans="1:2" x14ac:dyDescent="0.25">
      <c r="A2138" s="6" t="s">
        <v>1248</v>
      </c>
      <c r="B2138" s="11">
        <v>6.3</v>
      </c>
    </row>
    <row r="2139" spans="1:2" x14ac:dyDescent="0.25">
      <c r="A2139" s="9" t="s">
        <v>1264</v>
      </c>
      <c r="B2139" s="13">
        <v>7.8</v>
      </c>
    </row>
    <row r="2140" spans="1:2" x14ac:dyDescent="0.25">
      <c r="A2140" s="6" t="s">
        <v>1570</v>
      </c>
      <c r="B2140" s="11">
        <v>7.5</v>
      </c>
    </row>
    <row r="2141" spans="1:2" x14ac:dyDescent="0.25">
      <c r="A2141" s="9" t="s">
        <v>2435</v>
      </c>
      <c r="B2141" s="13">
        <v>6</v>
      </c>
    </row>
    <row r="2142" spans="1:2" x14ac:dyDescent="0.25">
      <c r="A2142" s="6" t="s">
        <v>432</v>
      </c>
      <c r="B2142" s="11">
        <v>6.8</v>
      </c>
    </row>
    <row r="2143" spans="1:2" x14ac:dyDescent="0.25">
      <c r="A2143" s="9" t="s">
        <v>2339</v>
      </c>
      <c r="B2143" s="13">
        <v>6.6</v>
      </c>
    </row>
    <row r="2144" spans="1:2" x14ac:dyDescent="0.25">
      <c r="A2144" s="6" t="s">
        <v>2635</v>
      </c>
      <c r="B2144" s="11">
        <v>4.5999999999999996</v>
      </c>
    </row>
    <row r="2145" spans="1:2" x14ac:dyDescent="0.25">
      <c r="A2145" s="9" t="s">
        <v>5540</v>
      </c>
      <c r="B2145" s="13">
        <v>2.9</v>
      </c>
    </row>
    <row r="2146" spans="1:2" x14ac:dyDescent="0.25">
      <c r="A2146" s="6" t="s">
        <v>31</v>
      </c>
      <c r="B2146" s="11">
        <v>7.1</v>
      </c>
    </row>
    <row r="2147" spans="1:2" x14ac:dyDescent="0.25">
      <c r="A2147" s="9" t="s">
        <v>2637</v>
      </c>
      <c r="B2147" s="13">
        <v>6.1</v>
      </c>
    </row>
    <row r="2148" spans="1:2" x14ac:dyDescent="0.25">
      <c r="A2148" s="6" t="s">
        <v>665</v>
      </c>
      <c r="B2148" s="11">
        <v>6.7</v>
      </c>
    </row>
    <row r="2149" spans="1:2" x14ac:dyDescent="0.25">
      <c r="A2149" s="9" t="s">
        <v>2638</v>
      </c>
      <c r="B2149" s="13">
        <v>7.1</v>
      </c>
    </row>
    <row r="2150" spans="1:2" x14ac:dyDescent="0.25">
      <c r="A2150" s="6" t="s">
        <v>2639</v>
      </c>
      <c r="B2150" s="11">
        <v>5.8</v>
      </c>
    </row>
    <row r="2151" spans="1:2" x14ac:dyDescent="0.25">
      <c r="A2151" s="9" t="s">
        <v>2374</v>
      </c>
      <c r="B2151" s="13">
        <v>6.7</v>
      </c>
    </row>
    <row r="2152" spans="1:2" x14ac:dyDescent="0.25">
      <c r="A2152" s="6" t="s">
        <v>2641</v>
      </c>
      <c r="B2152" s="11">
        <v>5.8</v>
      </c>
    </row>
    <row r="2153" spans="1:2" x14ac:dyDescent="0.25">
      <c r="A2153" s="9" t="s">
        <v>1558</v>
      </c>
      <c r="B2153" s="13">
        <v>6.8</v>
      </c>
    </row>
    <row r="2154" spans="1:2" x14ac:dyDescent="0.25">
      <c r="A2154" s="6" t="s">
        <v>172</v>
      </c>
      <c r="B2154" s="11">
        <v>8.5</v>
      </c>
    </row>
    <row r="2155" spans="1:2" x14ac:dyDescent="0.25">
      <c r="A2155" s="9" t="s">
        <v>474</v>
      </c>
      <c r="B2155" s="13">
        <v>6.6</v>
      </c>
    </row>
    <row r="2156" spans="1:2" x14ac:dyDescent="0.25">
      <c r="A2156" s="6" t="s">
        <v>172</v>
      </c>
      <c r="B2156" s="11">
        <v>7.7</v>
      </c>
    </row>
    <row r="2157" spans="1:2" x14ac:dyDescent="0.25">
      <c r="A2157" s="9" t="s">
        <v>2644</v>
      </c>
      <c r="B2157" s="13">
        <v>4.7</v>
      </c>
    </row>
    <row r="2158" spans="1:2" x14ac:dyDescent="0.25">
      <c r="A2158" s="6" t="s">
        <v>619</v>
      </c>
      <c r="B2158" s="11">
        <v>6.4</v>
      </c>
    </row>
    <row r="2159" spans="1:2" x14ac:dyDescent="0.25">
      <c r="A2159" s="9" t="s">
        <v>874</v>
      </c>
      <c r="B2159" s="13">
        <v>5.5</v>
      </c>
    </row>
    <row r="2160" spans="1:2" x14ac:dyDescent="0.25">
      <c r="A2160" s="6" t="s">
        <v>909</v>
      </c>
      <c r="B2160" s="11">
        <v>8.6</v>
      </c>
    </row>
    <row r="2161" spans="1:2" x14ac:dyDescent="0.25">
      <c r="A2161" s="9" t="s">
        <v>2646</v>
      </c>
      <c r="B2161" s="13">
        <v>7</v>
      </c>
    </row>
    <row r="2162" spans="1:2" x14ac:dyDescent="0.25">
      <c r="A2162" s="6" t="s">
        <v>2647</v>
      </c>
      <c r="B2162" s="11">
        <v>7.1</v>
      </c>
    </row>
    <row r="2163" spans="1:2" x14ac:dyDescent="0.25">
      <c r="A2163" s="9" t="s">
        <v>2650</v>
      </c>
      <c r="B2163" s="13">
        <v>5.7</v>
      </c>
    </row>
    <row r="2164" spans="1:2" x14ac:dyDescent="0.25">
      <c r="A2164" s="6" t="s">
        <v>571</v>
      </c>
      <c r="B2164" s="11">
        <v>3.7</v>
      </c>
    </row>
    <row r="2165" spans="1:2" x14ac:dyDescent="0.25">
      <c r="A2165" s="9" t="s">
        <v>149</v>
      </c>
      <c r="B2165" s="13">
        <v>7.5</v>
      </c>
    </row>
    <row r="2166" spans="1:2" x14ac:dyDescent="0.25">
      <c r="A2166" s="6" t="s">
        <v>1249</v>
      </c>
      <c r="B2166" s="11">
        <v>4.5999999999999996</v>
      </c>
    </row>
    <row r="2167" spans="1:2" x14ac:dyDescent="0.25">
      <c r="A2167" s="9" t="s">
        <v>1296</v>
      </c>
      <c r="B2167" s="13">
        <v>4.9000000000000004</v>
      </c>
    </row>
    <row r="2168" spans="1:2" x14ac:dyDescent="0.25">
      <c r="A2168" s="6" t="s">
        <v>884</v>
      </c>
      <c r="B2168" s="11">
        <v>6.9</v>
      </c>
    </row>
    <row r="2169" spans="1:2" x14ac:dyDescent="0.25">
      <c r="A2169" s="9" t="s">
        <v>2369</v>
      </c>
      <c r="B2169" s="13">
        <v>7.1</v>
      </c>
    </row>
    <row r="2170" spans="1:2" x14ac:dyDescent="0.25">
      <c r="A2170" s="6" t="s">
        <v>805</v>
      </c>
      <c r="B2170" s="11">
        <v>5.8</v>
      </c>
    </row>
    <row r="2171" spans="1:2" x14ac:dyDescent="0.25">
      <c r="A2171" s="9" t="s">
        <v>1707</v>
      </c>
      <c r="B2171" s="13">
        <v>7</v>
      </c>
    </row>
    <row r="2172" spans="1:2" x14ac:dyDescent="0.25">
      <c r="A2172" s="6" t="s">
        <v>1201</v>
      </c>
      <c r="B2172" s="11">
        <v>5.4</v>
      </c>
    </row>
    <row r="2173" spans="1:2" x14ac:dyDescent="0.25">
      <c r="A2173" s="9" t="s">
        <v>2161</v>
      </c>
      <c r="B2173" s="13">
        <v>7.3</v>
      </c>
    </row>
    <row r="2174" spans="1:2" x14ac:dyDescent="0.25">
      <c r="A2174" s="6" t="s">
        <v>834</v>
      </c>
      <c r="B2174" s="11">
        <v>7.1</v>
      </c>
    </row>
    <row r="2175" spans="1:2" x14ac:dyDescent="0.25">
      <c r="A2175" s="9" t="s">
        <v>1739</v>
      </c>
      <c r="B2175" s="13">
        <v>5.8</v>
      </c>
    </row>
    <row r="2176" spans="1:2" x14ac:dyDescent="0.25">
      <c r="A2176" s="6" t="s">
        <v>2657</v>
      </c>
      <c r="B2176" s="11">
        <v>8.1</v>
      </c>
    </row>
    <row r="2177" spans="1:2" x14ac:dyDescent="0.25">
      <c r="A2177" s="9" t="s">
        <v>2228</v>
      </c>
      <c r="B2177" s="13">
        <v>5.7</v>
      </c>
    </row>
    <row r="2178" spans="1:2" x14ac:dyDescent="0.25">
      <c r="A2178" s="6" t="s">
        <v>2435</v>
      </c>
      <c r="B2178" s="11">
        <v>4.4000000000000004</v>
      </c>
    </row>
    <row r="2179" spans="1:2" x14ac:dyDescent="0.25">
      <c r="A2179" s="9" t="s">
        <v>116</v>
      </c>
      <c r="B2179" s="13">
        <v>7.9</v>
      </c>
    </row>
    <row r="2180" spans="1:2" x14ac:dyDescent="0.25">
      <c r="A2180" s="6" t="s">
        <v>2659</v>
      </c>
      <c r="B2180" s="11">
        <v>7.6</v>
      </c>
    </row>
    <row r="2181" spans="1:2" x14ac:dyDescent="0.25">
      <c r="A2181" s="9" t="s">
        <v>2435</v>
      </c>
      <c r="B2181" s="13">
        <v>4.8</v>
      </c>
    </row>
    <row r="2182" spans="1:2" x14ac:dyDescent="0.25">
      <c r="A2182" s="6" t="s">
        <v>1405</v>
      </c>
      <c r="B2182" s="11">
        <v>7.8</v>
      </c>
    </row>
    <row r="2183" spans="1:2" x14ac:dyDescent="0.25">
      <c r="A2183" s="9" t="s">
        <v>2662</v>
      </c>
      <c r="B2183" s="13">
        <v>6.7</v>
      </c>
    </row>
    <row r="2184" spans="1:2" x14ac:dyDescent="0.25">
      <c r="A2184" s="6" t="s">
        <v>2663</v>
      </c>
      <c r="B2184" s="11">
        <v>2.7</v>
      </c>
    </row>
    <row r="2185" spans="1:2" x14ac:dyDescent="0.25">
      <c r="A2185" s="9" t="s">
        <v>2664</v>
      </c>
      <c r="B2185" s="13">
        <v>5.8</v>
      </c>
    </row>
    <row r="2186" spans="1:2" x14ac:dyDescent="0.25">
      <c r="A2186" s="6" t="s">
        <v>2665</v>
      </c>
      <c r="B2186" s="11">
        <v>7.5</v>
      </c>
    </row>
    <row r="2187" spans="1:2" x14ac:dyDescent="0.25">
      <c r="A2187" s="9" t="s">
        <v>2666</v>
      </c>
      <c r="B2187" s="13">
        <v>5.4</v>
      </c>
    </row>
    <row r="2188" spans="1:2" x14ac:dyDescent="0.25">
      <c r="A2188" s="6" t="s">
        <v>1856</v>
      </c>
      <c r="B2188" s="11">
        <v>4.0999999999999996</v>
      </c>
    </row>
    <row r="2189" spans="1:2" x14ac:dyDescent="0.25">
      <c r="A2189" s="9" t="s">
        <v>2671</v>
      </c>
      <c r="B2189" s="13">
        <v>5.9</v>
      </c>
    </row>
    <row r="2190" spans="1:2" x14ac:dyDescent="0.25">
      <c r="A2190" s="6" t="s">
        <v>2672</v>
      </c>
      <c r="B2190" s="11">
        <v>6.3</v>
      </c>
    </row>
    <row r="2191" spans="1:2" x14ac:dyDescent="0.25">
      <c r="A2191" s="9" t="s">
        <v>1489</v>
      </c>
      <c r="B2191" s="13">
        <v>7</v>
      </c>
    </row>
    <row r="2192" spans="1:2" x14ac:dyDescent="0.25">
      <c r="A2192" s="6" t="s">
        <v>2106</v>
      </c>
      <c r="B2192" s="11">
        <v>6.8</v>
      </c>
    </row>
    <row r="2193" spans="1:2" x14ac:dyDescent="0.25">
      <c r="A2193" s="9" t="s">
        <v>5540</v>
      </c>
      <c r="B2193" s="13">
        <v>3.5</v>
      </c>
    </row>
    <row r="2194" spans="1:2" x14ac:dyDescent="0.25">
      <c r="A2194" s="6" t="s">
        <v>2202</v>
      </c>
      <c r="B2194" s="11">
        <v>2.2999999999999998</v>
      </c>
    </row>
    <row r="2195" spans="1:2" x14ac:dyDescent="0.25">
      <c r="A2195" s="9" t="s">
        <v>787</v>
      </c>
      <c r="B2195" s="13">
        <v>6.9</v>
      </c>
    </row>
    <row r="2196" spans="1:2" x14ac:dyDescent="0.25">
      <c r="A2196" s="6" t="s">
        <v>192</v>
      </c>
      <c r="B2196" s="11">
        <v>8.1</v>
      </c>
    </row>
    <row r="2197" spans="1:2" x14ac:dyDescent="0.25">
      <c r="A2197" s="9" t="s">
        <v>2557</v>
      </c>
      <c r="B2197" s="13">
        <v>6.1</v>
      </c>
    </row>
    <row r="2198" spans="1:2" x14ac:dyDescent="0.25">
      <c r="A2198" s="6" t="s">
        <v>2678</v>
      </c>
      <c r="B2198" s="11">
        <v>5</v>
      </c>
    </row>
    <row r="2199" spans="1:2" x14ac:dyDescent="0.25">
      <c r="A2199" s="9" t="s">
        <v>1985</v>
      </c>
      <c r="B2199" s="13">
        <v>5.5</v>
      </c>
    </row>
    <row r="2200" spans="1:2" x14ac:dyDescent="0.25">
      <c r="A2200" s="6" t="s">
        <v>1485</v>
      </c>
      <c r="B2200" s="11">
        <v>6.2</v>
      </c>
    </row>
    <row r="2201" spans="1:2" x14ac:dyDescent="0.25">
      <c r="A2201" s="9" t="s">
        <v>999</v>
      </c>
      <c r="B2201" s="13">
        <v>6.2</v>
      </c>
    </row>
    <row r="2202" spans="1:2" x14ac:dyDescent="0.25">
      <c r="A2202" s="6" t="s">
        <v>2679</v>
      </c>
      <c r="B2202" s="11">
        <v>5.9</v>
      </c>
    </row>
    <row r="2203" spans="1:2" x14ac:dyDescent="0.25">
      <c r="A2203" s="9" t="s">
        <v>2681</v>
      </c>
      <c r="B2203" s="13">
        <v>6.3</v>
      </c>
    </row>
    <row r="2204" spans="1:2" x14ac:dyDescent="0.25">
      <c r="A2204" s="6" t="s">
        <v>2683</v>
      </c>
      <c r="B2204" s="11">
        <v>6.7</v>
      </c>
    </row>
    <row r="2205" spans="1:2" x14ac:dyDescent="0.25">
      <c r="A2205" s="9" t="s">
        <v>2202</v>
      </c>
      <c r="B2205" s="13">
        <v>3.5</v>
      </c>
    </row>
    <row r="2206" spans="1:2" x14ac:dyDescent="0.25">
      <c r="A2206" s="6" t="s">
        <v>440</v>
      </c>
      <c r="B2206" s="11">
        <v>7.5</v>
      </c>
    </row>
    <row r="2207" spans="1:2" x14ac:dyDescent="0.25">
      <c r="A2207" s="9" t="s">
        <v>329</v>
      </c>
      <c r="B2207" s="13">
        <v>6.6</v>
      </c>
    </row>
    <row r="2208" spans="1:2" x14ac:dyDescent="0.25">
      <c r="A2208" s="6" t="s">
        <v>2686</v>
      </c>
      <c r="B2208" s="11">
        <v>7.5</v>
      </c>
    </row>
    <row r="2209" spans="1:2" x14ac:dyDescent="0.25">
      <c r="A2209" s="9" t="s">
        <v>2632</v>
      </c>
      <c r="B2209" s="13">
        <v>7.2</v>
      </c>
    </row>
    <row r="2210" spans="1:2" x14ac:dyDescent="0.25">
      <c r="A2210" s="6" t="s">
        <v>2118</v>
      </c>
      <c r="B2210" s="11">
        <v>4.8</v>
      </c>
    </row>
    <row r="2211" spans="1:2" x14ac:dyDescent="0.25">
      <c r="A2211" s="9" t="s">
        <v>842</v>
      </c>
      <c r="B2211" s="13">
        <v>6.6</v>
      </c>
    </row>
    <row r="2212" spans="1:2" x14ac:dyDescent="0.25">
      <c r="A2212" s="6" t="s">
        <v>1873</v>
      </c>
      <c r="B2212" s="11">
        <v>3.5</v>
      </c>
    </row>
    <row r="2213" spans="1:2" x14ac:dyDescent="0.25">
      <c r="A2213" s="9" t="s">
        <v>2688</v>
      </c>
      <c r="B2213" s="13">
        <v>6.7</v>
      </c>
    </row>
    <row r="2214" spans="1:2" x14ac:dyDescent="0.25">
      <c r="A2214" s="6" t="s">
        <v>1708</v>
      </c>
      <c r="B2214" s="11">
        <v>7.6</v>
      </c>
    </row>
    <row r="2215" spans="1:2" x14ac:dyDescent="0.25">
      <c r="A2215" s="9" t="s">
        <v>229</v>
      </c>
      <c r="B2215" s="13">
        <v>6.3</v>
      </c>
    </row>
    <row r="2216" spans="1:2" x14ac:dyDescent="0.25">
      <c r="A2216" s="6" t="s">
        <v>2691</v>
      </c>
      <c r="B2216" s="11">
        <v>5.5</v>
      </c>
    </row>
    <row r="2217" spans="1:2" x14ac:dyDescent="0.25">
      <c r="A2217" s="9" t="s">
        <v>2693</v>
      </c>
      <c r="B2217" s="13">
        <v>6.3</v>
      </c>
    </row>
    <row r="2218" spans="1:2" x14ac:dyDescent="0.25">
      <c r="A2218" s="6" t="s">
        <v>2694</v>
      </c>
      <c r="B2218" s="11">
        <v>6.5</v>
      </c>
    </row>
    <row r="2219" spans="1:2" x14ac:dyDescent="0.25">
      <c r="A2219" s="9" t="s">
        <v>2695</v>
      </c>
      <c r="B2219" s="13">
        <v>5.6</v>
      </c>
    </row>
    <row r="2220" spans="1:2" x14ac:dyDescent="0.25">
      <c r="A2220" s="6" t="s">
        <v>1355</v>
      </c>
      <c r="B2220" s="11">
        <v>6.9</v>
      </c>
    </row>
    <row r="2221" spans="1:2" x14ac:dyDescent="0.25">
      <c r="A2221" s="9" t="s">
        <v>1612</v>
      </c>
      <c r="B2221" s="13">
        <v>7.6</v>
      </c>
    </row>
    <row r="2222" spans="1:2" x14ac:dyDescent="0.25">
      <c r="A2222" s="6" t="s">
        <v>2697</v>
      </c>
      <c r="B2222" s="11">
        <v>3.9</v>
      </c>
    </row>
    <row r="2223" spans="1:2" x14ac:dyDescent="0.25">
      <c r="A2223" s="9" t="s">
        <v>2502</v>
      </c>
      <c r="B2223" s="13">
        <v>6.1</v>
      </c>
    </row>
    <row r="2224" spans="1:2" x14ac:dyDescent="0.25">
      <c r="A2224" s="6" t="s">
        <v>545</v>
      </c>
      <c r="B2224" s="11">
        <v>7.3</v>
      </c>
    </row>
    <row r="2225" spans="1:2" x14ac:dyDescent="0.25">
      <c r="A2225" s="9" t="s">
        <v>566</v>
      </c>
      <c r="B2225" s="13">
        <v>8.3000000000000007</v>
      </c>
    </row>
    <row r="2226" spans="1:2" x14ac:dyDescent="0.25">
      <c r="A2226" s="6" t="s">
        <v>1491</v>
      </c>
      <c r="B2226" s="11">
        <v>5.8</v>
      </c>
    </row>
    <row r="2227" spans="1:2" x14ac:dyDescent="0.25">
      <c r="A2227" s="9" t="s">
        <v>220</v>
      </c>
      <c r="B2227" s="13">
        <v>6.8</v>
      </c>
    </row>
    <row r="2228" spans="1:2" x14ac:dyDescent="0.25">
      <c r="A2228" s="6" t="s">
        <v>839</v>
      </c>
      <c r="B2228" s="11">
        <v>7</v>
      </c>
    </row>
    <row r="2229" spans="1:2" x14ac:dyDescent="0.25">
      <c r="A2229" s="9" t="s">
        <v>2701</v>
      </c>
      <c r="B2229" s="13">
        <v>5.9</v>
      </c>
    </row>
    <row r="2230" spans="1:2" x14ac:dyDescent="0.25">
      <c r="A2230" s="6" t="s">
        <v>2703</v>
      </c>
      <c r="B2230" s="11">
        <v>6.5</v>
      </c>
    </row>
    <row r="2231" spans="1:2" x14ac:dyDescent="0.25">
      <c r="A2231" s="9" t="s">
        <v>2705</v>
      </c>
      <c r="B2231" s="13">
        <v>6.4</v>
      </c>
    </row>
    <row r="2232" spans="1:2" x14ac:dyDescent="0.25">
      <c r="A2232" s="6" t="s">
        <v>2707</v>
      </c>
      <c r="B2232" s="11">
        <v>5.8</v>
      </c>
    </row>
    <row r="2233" spans="1:2" x14ac:dyDescent="0.25">
      <c r="A2233" s="9" t="s">
        <v>2710</v>
      </c>
      <c r="B2233" s="13">
        <v>5.0999999999999996</v>
      </c>
    </row>
    <row r="2234" spans="1:2" x14ac:dyDescent="0.25">
      <c r="A2234" s="6" t="s">
        <v>1681</v>
      </c>
      <c r="B2234" s="11">
        <v>6.8</v>
      </c>
    </row>
    <row r="2235" spans="1:2" x14ac:dyDescent="0.25">
      <c r="A2235" s="9" t="s">
        <v>2711</v>
      </c>
      <c r="B2235" s="13">
        <v>5.3</v>
      </c>
    </row>
    <row r="2236" spans="1:2" x14ac:dyDescent="0.25">
      <c r="A2236" s="6" t="s">
        <v>726</v>
      </c>
      <c r="B2236" s="11">
        <v>5.3</v>
      </c>
    </row>
    <row r="2237" spans="1:2" x14ac:dyDescent="0.25">
      <c r="A2237" s="9" t="s">
        <v>2712</v>
      </c>
      <c r="B2237" s="13">
        <v>6.4</v>
      </c>
    </row>
    <row r="2238" spans="1:2" x14ac:dyDescent="0.25">
      <c r="A2238" s="6" t="s">
        <v>1442</v>
      </c>
      <c r="B2238" s="11">
        <v>4.9000000000000004</v>
      </c>
    </row>
    <row r="2239" spans="1:2" x14ac:dyDescent="0.25">
      <c r="A2239" s="9" t="s">
        <v>1708</v>
      </c>
      <c r="B2239" s="13">
        <v>6.8</v>
      </c>
    </row>
    <row r="2240" spans="1:2" x14ac:dyDescent="0.25">
      <c r="A2240" s="6" t="s">
        <v>2714</v>
      </c>
      <c r="B2240" s="11">
        <v>7.1</v>
      </c>
    </row>
    <row r="2241" spans="1:2" x14ac:dyDescent="0.25">
      <c r="A2241" s="9" t="s">
        <v>2715</v>
      </c>
      <c r="B2241" s="13">
        <v>6.8</v>
      </c>
    </row>
    <row r="2242" spans="1:2" x14ac:dyDescent="0.25">
      <c r="A2242" s="6" t="s">
        <v>1551</v>
      </c>
      <c r="B2242" s="11">
        <v>6.1</v>
      </c>
    </row>
    <row r="2243" spans="1:2" x14ac:dyDescent="0.25">
      <c r="A2243" s="9" t="s">
        <v>5540</v>
      </c>
      <c r="B2243" s="13">
        <v>7</v>
      </c>
    </row>
    <row r="2244" spans="1:2" x14ac:dyDescent="0.25">
      <c r="A2244" s="6" t="s">
        <v>2716</v>
      </c>
      <c r="B2244" s="11">
        <v>8.5</v>
      </c>
    </row>
    <row r="2245" spans="1:2" x14ac:dyDescent="0.25">
      <c r="A2245" s="9" t="s">
        <v>1516</v>
      </c>
      <c r="B2245" s="13">
        <v>5.9</v>
      </c>
    </row>
    <row r="2246" spans="1:2" x14ac:dyDescent="0.25">
      <c r="A2246" s="6" t="s">
        <v>2718</v>
      </c>
      <c r="B2246" s="11">
        <v>6.3</v>
      </c>
    </row>
    <row r="2247" spans="1:2" x14ac:dyDescent="0.25">
      <c r="A2247" s="9" t="s">
        <v>1049</v>
      </c>
      <c r="B2247" s="13">
        <v>5.9</v>
      </c>
    </row>
    <row r="2248" spans="1:2" x14ac:dyDescent="0.25">
      <c r="A2248" s="6" t="s">
        <v>2719</v>
      </c>
      <c r="B2248" s="11">
        <v>5.4</v>
      </c>
    </row>
    <row r="2249" spans="1:2" x14ac:dyDescent="0.25">
      <c r="A2249" s="9" t="s">
        <v>413</v>
      </c>
      <c r="B2249" s="13">
        <v>7</v>
      </c>
    </row>
    <row r="2250" spans="1:2" x14ac:dyDescent="0.25">
      <c r="A2250" s="6" t="s">
        <v>510</v>
      </c>
      <c r="B2250" s="11">
        <v>6.9</v>
      </c>
    </row>
    <row r="2251" spans="1:2" x14ac:dyDescent="0.25">
      <c r="A2251" s="9" t="s">
        <v>2722</v>
      </c>
      <c r="B2251" s="13">
        <v>7.5</v>
      </c>
    </row>
    <row r="2252" spans="1:2" x14ac:dyDescent="0.25">
      <c r="A2252" s="6" t="s">
        <v>1677</v>
      </c>
      <c r="B2252" s="11">
        <v>8.1999999999999993</v>
      </c>
    </row>
    <row r="2253" spans="1:2" x14ac:dyDescent="0.25">
      <c r="A2253" s="9" t="s">
        <v>863</v>
      </c>
      <c r="B2253" s="13">
        <v>5.9</v>
      </c>
    </row>
    <row r="2254" spans="1:2" x14ac:dyDescent="0.25">
      <c r="A2254" s="6" t="s">
        <v>2723</v>
      </c>
      <c r="B2254" s="11">
        <v>5</v>
      </c>
    </row>
    <row r="2255" spans="1:2" x14ac:dyDescent="0.25">
      <c r="A2255" s="9" t="s">
        <v>1442</v>
      </c>
      <c r="B2255" s="13">
        <v>7.3</v>
      </c>
    </row>
    <row r="2256" spans="1:2" x14ac:dyDescent="0.25">
      <c r="A2256" s="6" t="s">
        <v>2724</v>
      </c>
      <c r="B2256" s="11">
        <v>6.4</v>
      </c>
    </row>
    <row r="2257" spans="1:2" x14ac:dyDescent="0.25">
      <c r="A2257" s="9" t="s">
        <v>2374</v>
      </c>
      <c r="B2257" s="13">
        <v>6.6</v>
      </c>
    </row>
    <row r="2258" spans="1:2" x14ac:dyDescent="0.25">
      <c r="A2258" s="6" t="s">
        <v>2725</v>
      </c>
      <c r="B2258" s="11">
        <v>7.8</v>
      </c>
    </row>
    <row r="2259" spans="1:2" x14ac:dyDescent="0.25">
      <c r="A2259" s="9" t="s">
        <v>5540</v>
      </c>
      <c r="B2259" s="13">
        <v>6.7</v>
      </c>
    </row>
    <row r="2260" spans="1:2" x14ac:dyDescent="0.25">
      <c r="A2260" s="6" t="s">
        <v>2729</v>
      </c>
      <c r="B2260" s="11">
        <v>4</v>
      </c>
    </row>
    <row r="2261" spans="1:2" x14ac:dyDescent="0.25">
      <c r="A2261" s="9" t="s">
        <v>68</v>
      </c>
      <c r="B2261" s="13">
        <v>7.6</v>
      </c>
    </row>
    <row r="2262" spans="1:2" x14ac:dyDescent="0.25">
      <c r="A2262" s="6" t="s">
        <v>440</v>
      </c>
      <c r="B2262" s="11">
        <v>7.7</v>
      </c>
    </row>
    <row r="2263" spans="1:2" x14ac:dyDescent="0.25">
      <c r="A2263" s="9" t="s">
        <v>2731</v>
      </c>
      <c r="B2263" s="13">
        <v>5.8</v>
      </c>
    </row>
    <row r="2264" spans="1:2" x14ac:dyDescent="0.25">
      <c r="A2264" s="6" t="s">
        <v>1733</v>
      </c>
      <c r="B2264" s="11">
        <v>5.2</v>
      </c>
    </row>
    <row r="2265" spans="1:2" x14ac:dyDescent="0.25">
      <c r="A2265" s="9" t="s">
        <v>2733</v>
      </c>
      <c r="B2265" s="13">
        <v>5.6</v>
      </c>
    </row>
    <row r="2266" spans="1:2" x14ac:dyDescent="0.25">
      <c r="A2266" s="6" t="s">
        <v>2734</v>
      </c>
      <c r="B2266" s="11">
        <v>5.3</v>
      </c>
    </row>
    <row r="2267" spans="1:2" x14ac:dyDescent="0.25">
      <c r="A2267" s="9" t="s">
        <v>1183</v>
      </c>
      <c r="B2267" s="13">
        <v>7.4</v>
      </c>
    </row>
    <row r="2268" spans="1:2" x14ac:dyDescent="0.25">
      <c r="A2268" s="6" t="s">
        <v>2736</v>
      </c>
      <c r="B2268" s="11">
        <v>6.6</v>
      </c>
    </row>
    <row r="2269" spans="1:2" x14ac:dyDescent="0.25">
      <c r="A2269" s="9" t="s">
        <v>2738</v>
      </c>
      <c r="B2269" s="13">
        <v>6.2</v>
      </c>
    </row>
    <row r="2270" spans="1:2" x14ac:dyDescent="0.25">
      <c r="A2270" s="6" t="s">
        <v>2202</v>
      </c>
      <c r="B2270" s="11">
        <v>1.9</v>
      </c>
    </row>
    <row r="2271" spans="1:2" x14ac:dyDescent="0.25">
      <c r="A2271" s="9" t="s">
        <v>1801</v>
      </c>
      <c r="B2271" s="13">
        <v>5.7</v>
      </c>
    </row>
    <row r="2272" spans="1:2" x14ac:dyDescent="0.25">
      <c r="A2272" s="6" t="s">
        <v>842</v>
      </c>
      <c r="B2272" s="11">
        <v>6.6</v>
      </c>
    </row>
    <row r="2273" spans="1:2" x14ac:dyDescent="0.25">
      <c r="A2273" s="9" t="s">
        <v>2740</v>
      </c>
      <c r="B2273" s="13">
        <v>6</v>
      </c>
    </row>
    <row r="2274" spans="1:2" x14ac:dyDescent="0.25">
      <c r="A2274" s="6" t="s">
        <v>2741</v>
      </c>
      <c r="B2274" s="11">
        <v>6.1</v>
      </c>
    </row>
    <row r="2275" spans="1:2" x14ac:dyDescent="0.25">
      <c r="A2275" s="9" t="s">
        <v>999</v>
      </c>
      <c r="B2275" s="13">
        <v>4.8</v>
      </c>
    </row>
    <row r="2276" spans="1:2" x14ac:dyDescent="0.25">
      <c r="A2276" s="6" t="s">
        <v>1353</v>
      </c>
      <c r="B2276" s="11">
        <v>6.2</v>
      </c>
    </row>
    <row r="2277" spans="1:2" x14ac:dyDescent="0.25">
      <c r="A2277" s="9" t="s">
        <v>1230</v>
      </c>
      <c r="B2277" s="13">
        <v>7.5</v>
      </c>
    </row>
    <row r="2278" spans="1:2" x14ac:dyDescent="0.25">
      <c r="A2278" s="6" t="s">
        <v>2742</v>
      </c>
      <c r="B2278" s="11">
        <v>6.3</v>
      </c>
    </row>
    <row r="2279" spans="1:2" x14ac:dyDescent="0.25">
      <c r="A2279" s="9" t="s">
        <v>459</v>
      </c>
      <c r="B2279" s="13">
        <v>7.1</v>
      </c>
    </row>
    <row r="2280" spans="1:2" x14ac:dyDescent="0.25">
      <c r="A2280" s="6" t="s">
        <v>28</v>
      </c>
      <c r="B2280" s="11">
        <v>6.6</v>
      </c>
    </row>
    <row r="2281" spans="1:2" x14ac:dyDescent="0.25">
      <c r="A2281" s="9" t="s">
        <v>1307</v>
      </c>
      <c r="B2281" s="13">
        <v>6.1</v>
      </c>
    </row>
    <row r="2282" spans="1:2" x14ac:dyDescent="0.25">
      <c r="A2282" s="6" t="s">
        <v>1320</v>
      </c>
      <c r="B2282" s="11">
        <v>6.7</v>
      </c>
    </row>
    <row r="2283" spans="1:2" x14ac:dyDescent="0.25">
      <c r="A2283" s="9" t="s">
        <v>726</v>
      </c>
      <c r="B2283" s="13">
        <v>5.6</v>
      </c>
    </row>
    <row r="2284" spans="1:2" x14ac:dyDescent="0.25">
      <c r="A2284" s="6" t="s">
        <v>243</v>
      </c>
      <c r="B2284" s="11">
        <v>7.2</v>
      </c>
    </row>
    <row r="2285" spans="1:2" x14ac:dyDescent="0.25">
      <c r="A2285" s="9" t="s">
        <v>2747</v>
      </c>
      <c r="B2285" s="13">
        <v>4.3</v>
      </c>
    </row>
    <row r="2286" spans="1:2" x14ac:dyDescent="0.25">
      <c r="A2286" s="6" t="s">
        <v>566</v>
      </c>
      <c r="B2286" s="11">
        <v>6.4</v>
      </c>
    </row>
    <row r="2287" spans="1:2" x14ac:dyDescent="0.25">
      <c r="A2287" s="9" t="s">
        <v>1612</v>
      </c>
      <c r="B2287" s="13">
        <v>7.1</v>
      </c>
    </row>
    <row r="2288" spans="1:2" x14ac:dyDescent="0.25">
      <c r="A2288" s="6" t="s">
        <v>2529</v>
      </c>
      <c r="B2288" s="11">
        <v>6.3</v>
      </c>
    </row>
    <row r="2289" spans="1:2" x14ac:dyDescent="0.25">
      <c r="A2289" s="9" t="s">
        <v>1230</v>
      </c>
      <c r="B2289" s="13">
        <v>7.4</v>
      </c>
    </row>
    <row r="2290" spans="1:2" x14ac:dyDescent="0.25">
      <c r="A2290" s="6" t="s">
        <v>2752</v>
      </c>
      <c r="B2290" s="11">
        <v>6.1</v>
      </c>
    </row>
    <row r="2291" spans="1:2" x14ac:dyDescent="0.25">
      <c r="A2291" s="9" t="s">
        <v>2478</v>
      </c>
      <c r="B2291" s="13">
        <v>6.6</v>
      </c>
    </row>
    <row r="2292" spans="1:2" x14ac:dyDescent="0.25">
      <c r="A2292" s="6" t="s">
        <v>1471</v>
      </c>
      <c r="B2292" s="11">
        <v>6</v>
      </c>
    </row>
    <row r="2293" spans="1:2" x14ac:dyDescent="0.25">
      <c r="A2293" s="9" t="s">
        <v>1230</v>
      </c>
      <c r="B2293" s="13">
        <v>6.8</v>
      </c>
    </row>
    <row r="2294" spans="1:2" x14ac:dyDescent="0.25">
      <c r="A2294" s="6" t="s">
        <v>691</v>
      </c>
      <c r="B2294" s="11">
        <v>7.4</v>
      </c>
    </row>
    <row r="2295" spans="1:2" x14ac:dyDescent="0.25">
      <c r="A2295" s="9" t="s">
        <v>149</v>
      </c>
      <c r="B2295" s="13">
        <v>6.8</v>
      </c>
    </row>
    <row r="2296" spans="1:2" x14ac:dyDescent="0.25">
      <c r="A2296" s="6" t="s">
        <v>1948</v>
      </c>
      <c r="B2296" s="11">
        <v>7.2</v>
      </c>
    </row>
    <row r="2297" spans="1:2" x14ac:dyDescent="0.25">
      <c r="A2297" s="9" t="s">
        <v>2755</v>
      </c>
      <c r="B2297" s="13">
        <v>1.9</v>
      </c>
    </row>
    <row r="2298" spans="1:2" x14ac:dyDescent="0.25">
      <c r="A2298" s="6" t="s">
        <v>889</v>
      </c>
      <c r="B2298" s="11">
        <v>5.5</v>
      </c>
    </row>
    <row r="2299" spans="1:2" x14ac:dyDescent="0.25">
      <c r="A2299" s="9" t="s">
        <v>889</v>
      </c>
      <c r="B2299" s="13">
        <v>4.5</v>
      </c>
    </row>
    <row r="2300" spans="1:2" x14ac:dyDescent="0.25">
      <c r="A2300" s="6" t="s">
        <v>1141</v>
      </c>
      <c r="B2300" s="11">
        <v>6.3</v>
      </c>
    </row>
    <row r="2301" spans="1:2" x14ac:dyDescent="0.25">
      <c r="A2301" s="9" t="s">
        <v>836</v>
      </c>
      <c r="B2301" s="13">
        <v>7</v>
      </c>
    </row>
    <row r="2302" spans="1:2" x14ac:dyDescent="0.25">
      <c r="A2302" s="6" t="s">
        <v>1939</v>
      </c>
      <c r="B2302" s="11">
        <v>6.7</v>
      </c>
    </row>
    <row r="2303" spans="1:2" x14ac:dyDescent="0.25">
      <c r="A2303" s="9" t="s">
        <v>2761</v>
      </c>
      <c r="B2303" s="13">
        <v>2.8</v>
      </c>
    </row>
    <row r="2304" spans="1:2" x14ac:dyDescent="0.25">
      <c r="A2304" s="6" t="s">
        <v>2762</v>
      </c>
      <c r="B2304" s="11">
        <v>5</v>
      </c>
    </row>
    <row r="2305" spans="1:2" x14ac:dyDescent="0.25">
      <c r="A2305" s="9" t="s">
        <v>5540</v>
      </c>
      <c r="B2305" s="13">
        <v>7.5</v>
      </c>
    </row>
    <row r="2306" spans="1:2" x14ac:dyDescent="0.25">
      <c r="A2306" s="6" t="s">
        <v>1626</v>
      </c>
      <c r="B2306" s="11">
        <v>4.3</v>
      </c>
    </row>
    <row r="2307" spans="1:2" x14ac:dyDescent="0.25">
      <c r="A2307" s="9" t="s">
        <v>1442</v>
      </c>
      <c r="B2307" s="13">
        <v>5.6</v>
      </c>
    </row>
    <row r="2308" spans="1:2" x14ac:dyDescent="0.25">
      <c r="A2308" s="6" t="s">
        <v>2767</v>
      </c>
      <c r="B2308" s="11">
        <v>6.2</v>
      </c>
    </row>
    <row r="2309" spans="1:2" x14ac:dyDescent="0.25">
      <c r="A2309" s="9" t="s">
        <v>2447</v>
      </c>
      <c r="B2309" s="13">
        <v>5.3</v>
      </c>
    </row>
    <row r="2310" spans="1:2" x14ac:dyDescent="0.25">
      <c r="A2310" s="6" t="s">
        <v>2769</v>
      </c>
      <c r="B2310" s="11">
        <v>7.4</v>
      </c>
    </row>
    <row r="2311" spans="1:2" x14ac:dyDescent="0.25">
      <c r="A2311" s="9" t="s">
        <v>2770</v>
      </c>
      <c r="B2311" s="13">
        <v>7.4</v>
      </c>
    </row>
    <row r="2312" spans="1:2" x14ac:dyDescent="0.25">
      <c r="A2312" s="6" t="s">
        <v>1558</v>
      </c>
      <c r="B2312" s="11">
        <v>6.5</v>
      </c>
    </row>
    <row r="2313" spans="1:2" x14ac:dyDescent="0.25">
      <c r="A2313" s="9" t="s">
        <v>2369</v>
      </c>
      <c r="B2313" s="13">
        <v>7.1</v>
      </c>
    </row>
    <row r="2314" spans="1:2" x14ac:dyDescent="0.25">
      <c r="A2314" s="6" t="s">
        <v>307</v>
      </c>
      <c r="B2314" s="11">
        <v>7.2</v>
      </c>
    </row>
    <row r="2315" spans="1:2" x14ac:dyDescent="0.25">
      <c r="A2315" s="9" t="s">
        <v>1322</v>
      </c>
      <c r="B2315" s="13">
        <v>2.2999999999999998</v>
      </c>
    </row>
    <row r="2316" spans="1:2" x14ac:dyDescent="0.25">
      <c r="A2316" s="6" t="s">
        <v>1073</v>
      </c>
      <c r="B2316" s="11">
        <v>6.4</v>
      </c>
    </row>
    <row r="2317" spans="1:2" x14ac:dyDescent="0.25">
      <c r="A2317" s="9" t="s">
        <v>2774</v>
      </c>
      <c r="B2317" s="13">
        <v>6.1</v>
      </c>
    </row>
    <row r="2318" spans="1:2" x14ac:dyDescent="0.25">
      <c r="A2318" s="6" t="s">
        <v>2775</v>
      </c>
      <c r="B2318" s="11">
        <v>7</v>
      </c>
    </row>
    <row r="2319" spans="1:2" x14ac:dyDescent="0.25">
      <c r="A2319" s="9" t="s">
        <v>2262</v>
      </c>
      <c r="B2319" s="13">
        <v>6.5</v>
      </c>
    </row>
    <row r="2320" spans="1:2" x14ac:dyDescent="0.25">
      <c r="A2320" s="6" t="s">
        <v>2776</v>
      </c>
      <c r="B2320" s="11">
        <v>7</v>
      </c>
    </row>
    <row r="2321" spans="1:2" x14ac:dyDescent="0.25">
      <c r="A2321" s="9" t="s">
        <v>2778</v>
      </c>
      <c r="B2321" s="13">
        <v>7</v>
      </c>
    </row>
    <row r="2322" spans="1:2" x14ac:dyDescent="0.25">
      <c r="A2322" s="6" t="s">
        <v>2779</v>
      </c>
      <c r="B2322" s="11">
        <v>4.9000000000000004</v>
      </c>
    </row>
    <row r="2323" spans="1:2" x14ac:dyDescent="0.25">
      <c r="A2323" s="9" t="s">
        <v>2165</v>
      </c>
      <c r="B2323" s="13">
        <v>6.9</v>
      </c>
    </row>
    <row r="2324" spans="1:2" x14ac:dyDescent="0.25">
      <c r="A2324" s="6" t="s">
        <v>2780</v>
      </c>
      <c r="B2324" s="11">
        <v>7.5</v>
      </c>
    </row>
    <row r="2325" spans="1:2" x14ac:dyDescent="0.25">
      <c r="A2325" s="9" t="s">
        <v>2086</v>
      </c>
      <c r="B2325" s="13">
        <v>8.4</v>
      </c>
    </row>
    <row r="2326" spans="1:2" x14ac:dyDescent="0.25">
      <c r="A2326" s="6" t="s">
        <v>2074</v>
      </c>
      <c r="B2326" s="11">
        <v>6.9</v>
      </c>
    </row>
    <row r="2327" spans="1:2" x14ac:dyDescent="0.25">
      <c r="A2327" s="9" t="s">
        <v>2781</v>
      </c>
      <c r="B2327" s="13">
        <v>4.5</v>
      </c>
    </row>
    <row r="2328" spans="1:2" x14ac:dyDescent="0.25">
      <c r="A2328" s="6" t="s">
        <v>2529</v>
      </c>
      <c r="B2328" s="11">
        <v>7.4</v>
      </c>
    </row>
    <row r="2329" spans="1:2" x14ac:dyDescent="0.25">
      <c r="A2329" s="9" t="s">
        <v>2783</v>
      </c>
      <c r="B2329" s="13">
        <v>7</v>
      </c>
    </row>
    <row r="2330" spans="1:2" x14ac:dyDescent="0.25">
      <c r="A2330" s="6" t="s">
        <v>2525</v>
      </c>
      <c r="B2330" s="11">
        <v>2.8</v>
      </c>
    </row>
    <row r="2331" spans="1:2" x14ac:dyDescent="0.25">
      <c r="A2331" s="9" t="s">
        <v>2231</v>
      </c>
      <c r="B2331" s="13">
        <v>7.5</v>
      </c>
    </row>
    <row r="2332" spans="1:2" x14ac:dyDescent="0.25">
      <c r="A2332" s="6" t="s">
        <v>554</v>
      </c>
      <c r="B2332" s="11">
        <v>7.1</v>
      </c>
    </row>
    <row r="2333" spans="1:2" x14ac:dyDescent="0.25">
      <c r="A2333" s="9" t="s">
        <v>2325</v>
      </c>
      <c r="B2333" s="13">
        <v>6.4</v>
      </c>
    </row>
    <row r="2334" spans="1:2" x14ac:dyDescent="0.25">
      <c r="A2334" s="6" t="s">
        <v>2785</v>
      </c>
      <c r="B2334" s="11">
        <v>6.7</v>
      </c>
    </row>
    <row r="2335" spans="1:2" x14ac:dyDescent="0.25">
      <c r="A2335" s="9" t="s">
        <v>242</v>
      </c>
      <c r="B2335" s="13">
        <v>5.3</v>
      </c>
    </row>
    <row r="2336" spans="1:2" x14ac:dyDescent="0.25">
      <c r="A2336" s="6" t="s">
        <v>2787</v>
      </c>
      <c r="B2336" s="11">
        <v>6.9</v>
      </c>
    </row>
    <row r="2337" spans="1:2" x14ac:dyDescent="0.25">
      <c r="A2337" s="9" t="s">
        <v>2788</v>
      </c>
      <c r="B2337" s="13">
        <v>6.2</v>
      </c>
    </row>
    <row r="2338" spans="1:2" x14ac:dyDescent="0.25">
      <c r="A2338" s="6" t="s">
        <v>2790</v>
      </c>
      <c r="B2338" s="11">
        <v>6.3</v>
      </c>
    </row>
    <row r="2339" spans="1:2" x14ac:dyDescent="0.25">
      <c r="A2339" s="9" t="s">
        <v>229</v>
      </c>
      <c r="B2339" s="13">
        <v>6.4</v>
      </c>
    </row>
    <row r="2340" spans="1:2" x14ac:dyDescent="0.25">
      <c r="A2340" s="6" t="s">
        <v>2725</v>
      </c>
      <c r="B2340" s="11">
        <v>6.5</v>
      </c>
    </row>
    <row r="2341" spans="1:2" x14ac:dyDescent="0.25">
      <c r="A2341" s="9" t="s">
        <v>1881</v>
      </c>
      <c r="B2341" s="13">
        <v>6</v>
      </c>
    </row>
    <row r="2342" spans="1:2" x14ac:dyDescent="0.25">
      <c r="A2342" s="6" t="s">
        <v>1995</v>
      </c>
      <c r="B2342" s="11">
        <v>5.0999999999999996</v>
      </c>
    </row>
    <row r="2343" spans="1:2" x14ac:dyDescent="0.25">
      <c r="A2343" s="9" t="s">
        <v>2795</v>
      </c>
      <c r="B2343" s="13">
        <v>5.5</v>
      </c>
    </row>
    <row r="2344" spans="1:2" x14ac:dyDescent="0.25">
      <c r="A2344" s="6" t="s">
        <v>5540</v>
      </c>
      <c r="B2344" s="11">
        <v>7.2</v>
      </c>
    </row>
    <row r="2345" spans="1:2" x14ac:dyDescent="0.25">
      <c r="A2345" s="9" t="s">
        <v>1669</v>
      </c>
      <c r="B2345" s="13">
        <v>5.4</v>
      </c>
    </row>
    <row r="2346" spans="1:2" x14ac:dyDescent="0.25">
      <c r="A2346" s="6" t="s">
        <v>1118</v>
      </c>
      <c r="B2346" s="11">
        <v>5.7</v>
      </c>
    </row>
    <row r="2347" spans="1:2" x14ac:dyDescent="0.25">
      <c r="A2347" s="9" t="s">
        <v>2800</v>
      </c>
      <c r="B2347" s="13">
        <v>5.2</v>
      </c>
    </row>
    <row r="2348" spans="1:2" x14ac:dyDescent="0.25">
      <c r="A2348" s="6" t="s">
        <v>1199</v>
      </c>
      <c r="B2348" s="11">
        <v>6.2</v>
      </c>
    </row>
    <row r="2349" spans="1:2" x14ac:dyDescent="0.25">
      <c r="A2349" s="9" t="s">
        <v>2803</v>
      </c>
      <c r="B2349" s="13">
        <v>6.7</v>
      </c>
    </row>
    <row r="2350" spans="1:2" x14ac:dyDescent="0.25">
      <c r="A2350" s="6" t="s">
        <v>2804</v>
      </c>
      <c r="B2350" s="11">
        <v>5.8</v>
      </c>
    </row>
    <row r="2351" spans="1:2" x14ac:dyDescent="0.25">
      <c r="A2351" s="9" t="s">
        <v>2805</v>
      </c>
      <c r="B2351" s="13">
        <v>7</v>
      </c>
    </row>
    <row r="2352" spans="1:2" x14ac:dyDescent="0.25">
      <c r="A2352" s="6" t="s">
        <v>2807</v>
      </c>
      <c r="B2352" s="11">
        <v>4.8</v>
      </c>
    </row>
    <row r="2353" spans="1:2" x14ac:dyDescent="0.25">
      <c r="A2353" s="9" t="s">
        <v>2810</v>
      </c>
      <c r="B2353" s="13">
        <v>7.2</v>
      </c>
    </row>
    <row r="2354" spans="1:2" x14ac:dyDescent="0.25">
      <c r="A2354" s="6" t="s">
        <v>1493</v>
      </c>
      <c r="B2354" s="11">
        <v>5.6</v>
      </c>
    </row>
    <row r="2355" spans="1:2" x14ac:dyDescent="0.25">
      <c r="A2355" s="9" t="s">
        <v>2812</v>
      </c>
      <c r="B2355" s="13">
        <v>6.4</v>
      </c>
    </row>
    <row r="2356" spans="1:2" x14ac:dyDescent="0.25">
      <c r="A2356" s="6" t="s">
        <v>2627</v>
      </c>
      <c r="B2356" s="11">
        <v>7.5</v>
      </c>
    </row>
    <row r="2357" spans="1:2" x14ac:dyDescent="0.25">
      <c r="A2357" s="9" t="s">
        <v>2612</v>
      </c>
      <c r="B2357" s="13">
        <v>7.4</v>
      </c>
    </row>
    <row r="2358" spans="1:2" x14ac:dyDescent="0.25">
      <c r="A2358" s="6" t="s">
        <v>940</v>
      </c>
      <c r="B2358" s="11">
        <v>8</v>
      </c>
    </row>
    <row r="2359" spans="1:2" x14ac:dyDescent="0.25">
      <c r="A2359" s="9" t="s">
        <v>1820</v>
      </c>
      <c r="B2359" s="13">
        <v>5.7</v>
      </c>
    </row>
    <row r="2360" spans="1:2" x14ac:dyDescent="0.25">
      <c r="A2360" s="6" t="s">
        <v>1295</v>
      </c>
      <c r="B2360" s="11">
        <v>6.8</v>
      </c>
    </row>
    <row r="2361" spans="1:2" x14ac:dyDescent="0.25">
      <c r="A2361" s="9" t="s">
        <v>2814</v>
      </c>
      <c r="B2361" s="13">
        <v>5.9</v>
      </c>
    </row>
    <row r="2362" spans="1:2" x14ac:dyDescent="0.25">
      <c r="A2362" s="6" t="s">
        <v>1769</v>
      </c>
      <c r="B2362" s="11">
        <v>7.2</v>
      </c>
    </row>
    <row r="2363" spans="1:2" x14ac:dyDescent="0.25">
      <c r="A2363" s="9" t="s">
        <v>2691</v>
      </c>
      <c r="B2363" s="13">
        <v>5.5</v>
      </c>
    </row>
    <row r="2364" spans="1:2" x14ac:dyDescent="0.25">
      <c r="A2364" s="6" t="s">
        <v>1162</v>
      </c>
      <c r="B2364" s="11">
        <v>8.4</v>
      </c>
    </row>
    <row r="2365" spans="1:2" x14ac:dyDescent="0.25">
      <c r="A2365" s="9" t="s">
        <v>193</v>
      </c>
      <c r="B2365" s="13">
        <v>8.5</v>
      </c>
    </row>
    <row r="2366" spans="1:2" x14ac:dyDescent="0.25">
      <c r="A2366" s="6" t="s">
        <v>1871</v>
      </c>
      <c r="B2366" s="11">
        <v>5.6</v>
      </c>
    </row>
    <row r="2367" spans="1:2" x14ac:dyDescent="0.25">
      <c r="A2367" s="9" t="s">
        <v>2435</v>
      </c>
      <c r="B2367" s="13">
        <v>4.0999999999999996</v>
      </c>
    </row>
    <row r="2368" spans="1:2" x14ac:dyDescent="0.25">
      <c r="A2368" s="6" t="s">
        <v>2819</v>
      </c>
      <c r="B2368" s="11">
        <v>5</v>
      </c>
    </row>
    <row r="2369" spans="1:2" x14ac:dyDescent="0.25">
      <c r="A2369" s="9" t="s">
        <v>1209</v>
      </c>
      <c r="B2369" s="13">
        <v>6.1</v>
      </c>
    </row>
    <row r="2370" spans="1:2" x14ac:dyDescent="0.25">
      <c r="A2370" s="6" t="s">
        <v>329</v>
      </c>
      <c r="B2370" s="11">
        <v>5.4</v>
      </c>
    </row>
    <row r="2371" spans="1:2" x14ac:dyDescent="0.25">
      <c r="A2371" s="9" t="s">
        <v>381</v>
      </c>
      <c r="B2371" s="13">
        <v>7.1</v>
      </c>
    </row>
    <row r="2372" spans="1:2" x14ac:dyDescent="0.25">
      <c r="A2372" s="6" t="s">
        <v>5540</v>
      </c>
      <c r="B2372" s="11">
        <v>6.6</v>
      </c>
    </row>
    <row r="2373" spans="1:2" x14ac:dyDescent="0.25">
      <c r="A2373" s="9" t="s">
        <v>2823</v>
      </c>
      <c r="B2373" s="13">
        <v>3.6</v>
      </c>
    </row>
    <row r="2374" spans="1:2" x14ac:dyDescent="0.25">
      <c r="A2374" s="6" t="s">
        <v>421</v>
      </c>
      <c r="B2374" s="11">
        <v>6.5</v>
      </c>
    </row>
    <row r="2375" spans="1:2" x14ac:dyDescent="0.25">
      <c r="A2375" s="9" t="s">
        <v>2086</v>
      </c>
      <c r="B2375" s="13">
        <v>8.6</v>
      </c>
    </row>
    <row r="2376" spans="1:2" x14ac:dyDescent="0.25">
      <c r="A2376" s="6" t="s">
        <v>2825</v>
      </c>
      <c r="B2376" s="11">
        <v>6.2</v>
      </c>
    </row>
    <row r="2377" spans="1:2" x14ac:dyDescent="0.25">
      <c r="A2377" s="9" t="s">
        <v>545</v>
      </c>
      <c r="B2377" s="13">
        <v>7</v>
      </c>
    </row>
    <row r="2378" spans="1:2" x14ac:dyDescent="0.25">
      <c r="A2378" s="6" t="s">
        <v>2827</v>
      </c>
      <c r="B2378" s="11">
        <v>7.6</v>
      </c>
    </row>
    <row r="2379" spans="1:2" x14ac:dyDescent="0.25">
      <c r="A2379" s="9" t="s">
        <v>1349</v>
      </c>
      <c r="B2379" s="13">
        <v>6.5</v>
      </c>
    </row>
    <row r="2380" spans="1:2" x14ac:dyDescent="0.25">
      <c r="A2380" s="6" t="s">
        <v>2831</v>
      </c>
      <c r="B2380" s="11">
        <v>6.4</v>
      </c>
    </row>
    <row r="2381" spans="1:2" x14ac:dyDescent="0.25">
      <c r="A2381" s="9" t="s">
        <v>2833</v>
      </c>
      <c r="B2381" s="13">
        <v>6.7</v>
      </c>
    </row>
    <row r="2382" spans="1:2" x14ac:dyDescent="0.25">
      <c r="A2382" s="6" t="s">
        <v>2835</v>
      </c>
      <c r="B2382" s="11">
        <v>6.3</v>
      </c>
    </row>
    <row r="2383" spans="1:2" x14ac:dyDescent="0.25">
      <c r="A2383" s="9" t="s">
        <v>2836</v>
      </c>
      <c r="B2383" s="13">
        <v>6.4</v>
      </c>
    </row>
    <row r="2384" spans="1:2" x14ac:dyDescent="0.25">
      <c r="A2384" s="6" t="s">
        <v>2837</v>
      </c>
      <c r="B2384" s="11">
        <v>5.7</v>
      </c>
    </row>
    <row r="2385" spans="1:2" x14ac:dyDescent="0.25">
      <c r="A2385" s="9" t="s">
        <v>2839</v>
      </c>
      <c r="B2385" s="13">
        <v>6.3</v>
      </c>
    </row>
    <row r="2386" spans="1:2" x14ac:dyDescent="0.25">
      <c r="A2386" s="6" t="s">
        <v>2840</v>
      </c>
      <c r="B2386" s="11">
        <v>7.8</v>
      </c>
    </row>
    <row r="2387" spans="1:2" x14ac:dyDescent="0.25">
      <c r="A2387" s="9" t="s">
        <v>2842</v>
      </c>
      <c r="B2387" s="13">
        <v>6</v>
      </c>
    </row>
    <row r="2388" spans="1:2" x14ac:dyDescent="0.25">
      <c r="A2388" s="6" t="s">
        <v>642</v>
      </c>
      <c r="B2388" s="11">
        <v>7.7</v>
      </c>
    </row>
    <row r="2389" spans="1:2" x14ac:dyDescent="0.25">
      <c r="A2389" s="9" t="s">
        <v>854</v>
      </c>
      <c r="B2389" s="13">
        <v>6.2</v>
      </c>
    </row>
    <row r="2390" spans="1:2" x14ac:dyDescent="0.25">
      <c r="A2390" s="6" t="s">
        <v>1687</v>
      </c>
      <c r="B2390" s="11">
        <v>5.7</v>
      </c>
    </row>
    <row r="2391" spans="1:2" x14ac:dyDescent="0.25">
      <c r="A2391" s="9" t="s">
        <v>924</v>
      </c>
      <c r="B2391" s="13">
        <v>7.7</v>
      </c>
    </row>
    <row r="2392" spans="1:2" x14ac:dyDescent="0.25">
      <c r="A2392" s="6" t="s">
        <v>2847</v>
      </c>
      <c r="B2392" s="11">
        <v>6.4</v>
      </c>
    </row>
    <row r="2393" spans="1:2" x14ac:dyDescent="0.25">
      <c r="A2393" s="9" t="s">
        <v>1789</v>
      </c>
      <c r="B2393" s="13">
        <v>6.4</v>
      </c>
    </row>
    <row r="2394" spans="1:2" x14ac:dyDescent="0.25">
      <c r="A2394" s="6" t="s">
        <v>625</v>
      </c>
      <c r="B2394" s="11">
        <v>6.9</v>
      </c>
    </row>
    <row r="2395" spans="1:2" x14ac:dyDescent="0.25">
      <c r="A2395" s="9" t="s">
        <v>1604</v>
      </c>
      <c r="B2395" s="13">
        <v>7.3</v>
      </c>
    </row>
    <row r="2396" spans="1:2" x14ac:dyDescent="0.25">
      <c r="A2396" s="6" t="s">
        <v>1161</v>
      </c>
      <c r="B2396" s="11">
        <v>7.3</v>
      </c>
    </row>
    <row r="2397" spans="1:2" x14ac:dyDescent="0.25">
      <c r="A2397" s="9" t="s">
        <v>995</v>
      </c>
      <c r="B2397" s="13">
        <v>6.2</v>
      </c>
    </row>
    <row r="2398" spans="1:2" x14ac:dyDescent="0.25">
      <c r="A2398" s="6" t="s">
        <v>403</v>
      </c>
      <c r="B2398" s="11">
        <v>6.6</v>
      </c>
    </row>
    <row r="2399" spans="1:2" x14ac:dyDescent="0.25">
      <c r="A2399" s="9" t="s">
        <v>897</v>
      </c>
      <c r="B2399" s="13">
        <v>6.7</v>
      </c>
    </row>
    <row r="2400" spans="1:2" x14ac:dyDescent="0.25">
      <c r="A2400" s="6" t="s">
        <v>254</v>
      </c>
      <c r="B2400" s="11">
        <v>5.7</v>
      </c>
    </row>
    <row r="2401" spans="1:2" x14ac:dyDescent="0.25">
      <c r="A2401" s="9" t="s">
        <v>2853</v>
      </c>
      <c r="B2401" s="13">
        <v>3.1</v>
      </c>
    </row>
    <row r="2402" spans="1:2" x14ac:dyDescent="0.25">
      <c r="A2402" s="6" t="s">
        <v>2707</v>
      </c>
      <c r="B2402" s="11">
        <v>6.3</v>
      </c>
    </row>
    <row r="2403" spans="1:2" x14ac:dyDescent="0.25">
      <c r="A2403" s="9" t="s">
        <v>1985</v>
      </c>
      <c r="B2403" s="13">
        <v>5.7</v>
      </c>
    </row>
    <row r="2404" spans="1:2" x14ac:dyDescent="0.25">
      <c r="A2404" s="6" t="s">
        <v>2856</v>
      </c>
      <c r="B2404" s="11">
        <v>7.1</v>
      </c>
    </row>
    <row r="2405" spans="1:2" x14ac:dyDescent="0.25">
      <c r="A2405" s="9" t="s">
        <v>693</v>
      </c>
      <c r="B2405" s="13">
        <v>7</v>
      </c>
    </row>
    <row r="2406" spans="1:2" x14ac:dyDescent="0.25">
      <c r="A2406" s="6" t="s">
        <v>1948</v>
      </c>
      <c r="B2406" s="11">
        <v>6.1</v>
      </c>
    </row>
    <row r="2407" spans="1:2" x14ac:dyDescent="0.25">
      <c r="A2407" s="9" t="s">
        <v>370</v>
      </c>
      <c r="B2407" s="13">
        <v>6.6</v>
      </c>
    </row>
    <row r="2408" spans="1:2" x14ac:dyDescent="0.25">
      <c r="A2408" s="6" t="s">
        <v>491</v>
      </c>
      <c r="B2408" s="11">
        <v>7.8</v>
      </c>
    </row>
    <row r="2409" spans="1:2" x14ac:dyDescent="0.25">
      <c r="A2409" s="9" t="s">
        <v>1452</v>
      </c>
      <c r="B2409" s="13">
        <v>8.3000000000000007</v>
      </c>
    </row>
    <row r="2410" spans="1:2" x14ac:dyDescent="0.25">
      <c r="A2410" s="6" t="s">
        <v>2695</v>
      </c>
      <c r="B2410" s="11">
        <v>3.9</v>
      </c>
    </row>
    <row r="2411" spans="1:2" x14ac:dyDescent="0.25">
      <c r="A2411" s="9" t="s">
        <v>717</v>
      </c>
      <c r="B2411" s="13">
        <v>7</v>
      </c>
    </row>
    <row r="2412" spans="1:2" x14ac:dyDescent="0.25">
      <c r="A2412" s="6" t="s">
        <v>2859</v>
      </c>
      <c r="B2412" s="11">
        <v>6.7</v>
      </c>
    </row>
    <row r="2413" spans="1:2" x14ac:dyDescent="0.25">
      <c r="A2413" s="9" t="s">
        <v>2839</v>
      </c>
      <c r="B2413" s="13">
        <v>7.3</v>
      </c>
    </row>
    <row r="2414" spans="1:2" x14ac:dyDescent="0.25">
      <c r="A2414" s="6" t="s">
        <v>5540</v>
      </c>
      <c r="B2414" s="11">
        <v>7.5</v>
      </c>
    </row>
    <row r="2415" spans="1:2" x14ac:dyDescent="0.25">
      <c r="A2415" s="9" t="s">
        <v>1435</v>
      </c>
      <c r="B2415" s="13">
        <v>6.3</v>
      </c>
    </row>
    <row r="2416" spans="1:2" x14ac:dyDescent="0.25">
      <c r="A2416" s="6" t="s">
        <v>440</v>
      </c>
      <c r="B2416" s="11">
        <v>7.8</v>
      </c>
    </row>
    <row r="2417" spans="1:2" x14ac:dyDescent="0.25">
      <c r="A2417" s="9" t="s">
        <v>1230</v>
      </c>
      <c r="B2417" s="13">
        <v>7.3</v>
      </c>
    </row>
    <row r="2418" spans="1:2" x14ac:dyDescent="0.25">
      <c r="A2418" s="6" t="s">
        <v>447</v>
      </c>
      <c r="B2418" s="11">
        <v>7.6</v>
      </c>
    </row>
    <row r="2419" spans="1:2" x14ac:dyDescent="0.25">
      <c r="A2419" s="9" t="s">
        <v>2449</v>
      </c>
      <c r="B2419" s="13">
        <v>5.3</v>
      </c>
    </row>
    <row r="2420" spans="1:2" x14ac:dyDescent="0.25">
      <c r="A2420" s="6" t="s">
        <v>398</v>
      </c>
      <c r="B2420" s="11">
        <v>7.9</v>
      </c>
    </row>
    <row r="2421" spans="1:2" x14ac:dyDescent="0.25">
      <c r="A2421" s="9" t="s">
        <v>2864</v>
      </c>
      <c r="B2421" s="13">
        <v>5.3</v>
      </c>
    </row>
    <row r="2422" spans="1:2" x14ac:dyDescent="0.25">
      <c r="A2422" s="6" t="s">
        <v>1551</v>
      </c>
      <c r="B2422" s="11">
        <v>6.8</v>
      </c>
    </row>
    <row r="2423" spans="1:2" x14ac:dyDescent="0.25">
      <c r="A2423" s="9" t="s">
        <v>2866</v>
      </c>
      <c r="B2423" s="13">
        <v>7.1</v>
      </c>
    </row>
    <row r="2424" spans="1:2" x14ac:dyDescent="0.25">
      <c r="A2424" s="6" t="s">
        <v>986</v>
      </c>
      <c r="B2424" s="11">
        <v>7.2</v>
      </c>
    </row>
    <row r="2425" spans="1:2" x14ac:dyDescent="0.25">
      <c r="A2425" s="9" t="s">
        <v>2868</v>
      </c>
      <c r="B2425" s="13">
        <v>5.8</v>
      </c>
    </row>
    <row r="2426" spans="1:2" x14ac:dyDescent="0.25">
      <c r="A2426" s="6" t="s">
        <v>2467</v>
      </c>
      <c r="B2426" s="11">
        <v>5.8</v>
      </c>
    </row>
    <row r="2427" spans="1:2" x14ac:dyDescent="0.25">
      <c r="A2427" s="9" t="s">
        <v>212</v>
      </c>
      <c r="B2427" s="13">
        <v>8.3000000000000007</v>
      </c>
    </row>
    <row r="2428" spans="1:2" x14ac:dyDescent="0.25">
      <c r="A2428" s="6" t="s">
        <v>2871</v>
      </c>
      <c r="B2428" s="11">
        <v>5.6</v>
      </c>
    </row>
    <row r="2429" spans="1:2" x14ac:dyDescent="0.25">
      <c r="A2429" s="9" t="s">
        <v>999</v>
      </c>
      <c r="B2429" s="13">
        <v>6.8</v>
      </c>
    </row>
    <row r="2430" spans="1:2" x14ac:dyDescent="0.25">
      <c r="A2430" s="6" t="s">
        <v>2874</v>
      </c>
      <c r="B2430" s="11">
        <v>5</v>
      </c>
    </row>
    <row r="2431" spans="1:2" x14ac:dyDescent="0.25">
      <c r="A2431" s="9" t="s">
        <v>1535</v>
      </c>
      <c r="B2431" s="13">
        <v>7.6</v>
      </c>
    </row>
    <row r="2432" spans="1:2" x14ac:dyDescent="0.25">
      <c r="A2432" s="6" t="s">
        <v>1230</v>
      </c>
      <c r="B2432" s="11">
        <v>6.7</v>
      </c>
    </row>
    <row r="2433" spans="1:2" x14ac:dyDescent="0.25">
      <c r="A2433" s="9" t="s">
        <v>2875</v>
      </c>
      <c r="B2433" s="13">
        <v>6.7</v>
      </c>
    </row>
    <row r="2434" spans="1:2" x14ac:dyDescent="0.25">
      <c r="A2434" s="6" t="s">
        <v>2598</v>
      </c>
      <c r="B2434" s="11">
        <v>5.7</v>
      </c>
    </row>
    <row r="2435" spans="1:2" x14ac:dyDescent="0.25">
      <c r="A2435" s="9" t="s">
        <v>2877</v>
      </c>
      <c r="B2435" s="13">
        <v>5.2</v>
      </c>
    </row>
    <row r="2436" spans="1:2" x14ac:dyDescent="0.25">
      <c r="A2436" s="6" t="s">
        <v>1850</v>
      </c>
      <c r="B2436" s="11">
        <v>7.5</v>
      </c>
    </row>
    <row r="2437" spans="1:2" x14ac:dyDescent="0.25">
      <c r="A2437" s="9" t="s">
        <v>1535</v>
      </c>
      <c r="B2437" s="13">
        <v>7.2</v>
      </c>
    </row>
    <row r="2438" spans="1:2" x14ac:dyDescent="0.25">
      <c r="A2438" s="6" t="s">
        <v>474</v>
      </c>
      <c r="B2438" s="11">
        <v>5.3</v>
      </c>
    </row>
    <row r="2439" spans="1:2" x14ac:dyDescent="0.25">
      <c r="A2439" s="9" t="s">
        <v>2322</v>
      </c>
      <c r="B2439" s="13">
        <v>6.5</v>
      </c>
    </row>
    <row r="2440" spans="1:2" x14ac:dyDescent="0.25">
      <c r="A2440" s="6" t="s">
        <v>2880</v>
      </c>
      <c r="B2440" s="11">
        <v>5</v>
      </c>
    </row>
    <row r="2441" spans="1:2" x14ac:dyDescent="0.25">
      <c r="A2441" s="9" t="s">
        <v>2882</v>
      </c>
      <c r="B2441" s="13">
        <v>6.1</v>
      </c>
    </row>
    <row r="2442" spans="1:2" x14ac:dyDescent="0.25">
      <c r="A2442" s="6" t="s">
        <v>778</v>
      </c>
      <c r="B2442" s="11">
        <v>7.4</v>
      </c>
    </row>
    <row r="2443" spans="1:2" x14ac:dyDescent="0.25">
      <c r="A2443" s="9" t="s">
        <v>2884</v>
      </c>
      <c r="B2443" s="13">
        <v>4.4000000000000004</v>
      </c>
    </row>
    <row r="2444" spans="1:2" x14ac:dyDescent="0.25">
      <c r="A2444" s="6" t="s">
        <v>415</v>
      </c>
      <c r="B2444" s="11">
        <v>7.5</v>
      </c>
    </row>
    <row r="2445" spans="1:2" x14ac:dyDescent="0.25">
      <c r="A2445" s="9" t="s">
        <v>1205</v>
      </c>
      <c r="B2445" s="13">
        <v>5.7</v>
      </c>
    </row>
    <row r="2446" spans="1:2" x14ac:dyDescent="0.25">
      <c r="A2446" s="6" t="s">
        <v>2886</v>
      </c>
      <c r="B2446" s="11">
        <v>5.5</v>
      </c>
    </row>
    <row r="2447" spans="1:2" x14ac:dyDescent="0.25">
      <c r="A2447" s="9" t="s">
        <v>2888</v>
      </c>
      <c r="B2447" s="13">
        <v>7.1</v>
      </c>
    </row>
    <row r="2448" spans="1:2" x14ac:dyDescent="0.25">
      <c r="A2448" s="6" t="s">
        <v>1504</v>
      </c>
      <c r="B2448" s="11">
        <v>5.9</v>
      </c>
    </row>
    <row r="2449" spans="1:2" x14ac:dyDescent="0.25">
      <c r="A2449" s="9" t="s">
        <v>2892</v>
      </c>
      <c r="B2449" s="13">
        <v>6.7</v>
      </c>
    </row>
    <row r="2450" spans="1:2" x14ac:dyDescent="0.25">
      <c r="A2450" s="6" t="s">
        <v>2411</v>
      </c>
      <c r="B2450" s="11">
        <v>7</v>
      </c>
    </row>
    <row r="2451" spans="1:2" x14ac:dyDescent="0.25">
      <c r="A2451" s="9" t="s">
        <v>116</v>
      </c>
      <c r="B2451" s="13">
        <v>7.9</v>
      </c>
    </row>
    <row r="2452" spans="1:2" x14ac:dyDescent="0.25">
      <c r="A2452" s="6" t="s">
        <v>2160</v>
      </c>
      <c r="B2452" s="11">
        <v>6.9</v>
      </c>
    </row>
    <row r="2453" spans="1:2" x14ac:dyDescent="0.25">
      <c r="A2453" s="9" t="s">
        <v>709</v>
      </c>
      <c r="B2453" s="13">
        <v>7.3</v>
      </c>
    </row>
    <row r="2454" spans="1:2" x14ac:dyDescent="0.25">
      <c r="A2454" s="6" t="s">
        <v>485</v>
      </c>
      <c r="B2454" s="11">
        <v>7.3</v>
      </c>
    </row>
    <row r="2455" spans="1:2" x14ac:dyDescent="0.25">
      <c r="A2455" s="9" t="s">
        <v>2897</v>
      </c>
      <c r="B2455" s="13">
        <v>3.5</v>
      </c>
    </row>
    <row r="2456" spans="1:2" x14ac:dyDescent="0.25">
      <c r="A2456" s="6" t="s">
        <v>345</v>
      </c>
      <c r="B2456" s="11">
        <v>7.8</v>
      </c>
    </row>
    <row r="2457" spans="1:2" x14ac:dyDescent="0.25">
      <c r="A2457" s="9" t="s">
        <v>1758</v>
      </c>
      <c r="B2457" s="13">
        <v>7.4</v>
      </c>
    </row>
    <row r="2458" spans="1:2" x14ac:dyDescent="0.25">
      <c r="A2458" s="6" t="s">
        <v>2901</v>
      </c>
      <c r="B2458" s="11">
        <v>6.7</v>
      </c>
    </row>
    <row r="2459" spans="1:2" x14ac:dyDescent="0.25">
      <c r="A2459" s="9" t="s">
        <v>1230</v>
      </c>
      <c r="B2459" s="13">
        <v>6.4</v>
      </c>
    </row>
    <row r="2460" spans="1:2" x14ac:dyDescent="0.25">
      <c r="A2460" s="6" t="s">
        <v>2903</v>
      </c>
      <c r="B2460" s="11">
        <v>7.1</v>
      </c>
    </row>
    <row r="2461" spans="1:2" x14ac:dyDescent="0.25">
      <c r="A2461" s="9" t="s">
        <v>5540</v>
      </c>
      <c r="B2461" s="13">
        <v>6.7</v>
      </c>
    </row>
    <row r="2462" spans="1:2" x14ac:dyDescent="0.25">
      <c r="A2462" s="6" t="s">
        <v>2904</v>
      </c>
      <c r="B2462" s="11">
        <v>7.8</v>
      </c>
    </row>
    <row r="2463" spans="1:2" x14ac:dyDescent="0.25">
      <c r="A2463" s="9" t="s">
        <v>314</v>
      </c>
      <c r="B2463" s="13">
        <v>4</v>
      </c>
    </row>
    <row r="2464" spans="1:2" x14ac:dyDescent="0.25">
      <c r="A2464" s="6" t="s">
        <v>2907</v>
      </c>
      <c r="B2464" s="11">
        <v>5.9</v>
      </c>
    </row>
    <row r="2465" spans="1:2" x14ac:dyDescent="0.25">
      <c r="A2465" s="9" t="s">
        <v>884</v>
      </c>
      <c r="B2465" s="13">
        <v>7.2</v>
      </c>
    </row>
    <row r="2466" spans="1:2" x14ac:dyDescent="0.25">
      <c r="A2466" s="6" t="s">
        <v>1801</v>
      </c>
      <c r="B2466" s="11">
        <v>7.2</v>
      </c>
    </row>
    <row r="2467" spans="1:2" x14ac:dyDescent="0.25">
      <c r="A2467" s="9" t="s">
        <v>2910</v>
      </c>
      <c r="B2467" s="13">
        <v>5.0999999999999996</v>
      </c>
    </row>
    <row r="2468" spans="1:2" x14ac:dyDescent="0.25">
      <c r="A2468" s="6" t="s">
        <v>5540</v>
      </c>
      <c r="B2468" s="11">
        <v>7.7</v>
      </c>
    </row>
    <row r="2469" spans="1:2" x14ac:dyDescent="0.25">
      <c r="A2469" s="9" t="s">
        <v>2912</v>
      </c>
      <c r="B2469" s="13">
        <v>5.5</v>
      </c>
    </row>
    <row r="2470" spans="1:2" x14ac:dyDescent="0.25">
      <c r="A2470" s="6" t="s">
        <v>2915</v>
      </c>
      <c r="B2470" s="11">
        <v>6.2</v>
      </c>
    </row>
    <row r="2471" spans="1:2" x14ac:dyDescent="0.25">
      <c r="A2471" s="9" t="s">
        <v>854</v>
      </c>
      <c r="B2471" s="13">
        <v>7.2</v>
      </c>
    </row>
    <row r="2472" spans="1:2" x14ac:dyDescent="0.25">
      <c r="A2472" s="6" t="s">
        <v>625</v>
      </c>
      <c r="B2472" s="11">
        <v>5.2</v>
      </c>
    </row>
    <row r="2473" spans="1:2" x14ac:dyDescent="0.25">
      <c r="A2473" s="9" t="s">
        <v>2919</v>
      </c>
      <c r="B2473" s="13">
        <v>6.7</v>
      </c>
    </row>
    <row r="2474" spans="1:2" x14ac:dyDescent="0.25">
      <c r="A2474" s="6" t="s">
        <v>2584</v>
      </c>
      <c r="B2474" s="11">
        <v>6.3</v>
      </c>
    </row>
    <row r="2475" spans="1:2" x14ac:dyDescent="0.25">
      <c r="A2475" s="9" t="s">
        <v>2467</v>
      </c>
      <c r="B2475" s="13">
        <v>5</v>
      </c>
    </row>
    <row r="2476" spans="1:2" x14ac:dyDescent="0.25">
      <c r="A2476" s="6" t="s">
        <v>2921</v>
      </c>
      <c r="B2476" s="11">
        <v>6.2</v>
      </c>
    </row>
    <row r="2477" spans="1:2" x14ac:dyDescent="0.25">
      <c r="A2477" s="9" t="s">
        <v>1816</v>
      </c>
      <c r="B2477" s="13">
        <v>7.6</v>
      </c>
    </row>
    <row r="2478" spans="1:2" x14ac:dyDescent="0.25">
      <c r="A2478" s="6" t="s">
        <v>2435</v>
      </c>
      <c r="B2478" s="11">
        <v>4.0999999999999996</v>
      </c>
    </row>
    <row r="2479" spans="1:2" x14ac:dyDescent="0.25">
      <c r="A2479" s="9" t="s">
        <v>2922</v>
      </c>
      <c r="B2479" s="13">
        <v>5.3</v>
      </c>
    </row>
    <row r="2480" spans="1:2" x14ac:dyDescent="0.25">
      <c r="A2480" s="6" t="s">
        <v>419</v>
      </c>
      <c r="B2480" s="11">
        <v>6.2</v>
      </c>
    </row>
    <row r="2481" spans="1:2" x14ac:dyDescent="0.25">
      <c r="A2481" s="9" t="s">
        <v>2924</v>
      </c>
      <c r="B2481" s="13">
        <v>6.5</v>
      </c>
    </row>
    <row r="2482" spans="1:2" x14ac:dyDescent="0.25">
      <c r="A2482" s="6" t="s">
        <v>2925</v>
      </c>
      <c r="B2482" s="11">
        <v>8.1</v>
      </c>
    </row>
    <row r="2483" spans="1:2" x14ac:dyDescent="0.25">
      <c r="A2483" s="9" t="s">
        <v>2926</v>
      </c>
      <c r="B2483" s="13">
        <v>6.3</v>
      </c>
    </row>
    <row r="2484" spans="1:2" x14ac:dyDescent="0.25">
      <c r="A2484" s="6" t="s">
        <v>2927</v>
      </c>
      <c r="B2484" s="11">
        <v>4.4000000000000004</v>
      </c>
    </row>
    <row r="2485" spans="1:2" x14ac:dyDescent="0.25">
      <c r="A2485" s="9" t="s">
        <v>2929</v>
      </c>
      <c r="B2485" s="13">
        <v>4.5999999999999996</v>
      </c>
    </row>
    <row r="2486" spans="1:2" x14ac:dyDescent="0.25">
      <c r="A2486" s="6" t="s">
        <v>2930</v>
      </c>
      <c r="B2486" s="11">
        <v>6</v>
      </c>
    </row>
    <row r="2487" spans="1:2" x14ac:dyDescent="0.25">
      <c r="A2487" s="9" t="s">
        <v>1118</v>
      </c>
      <c r="B2487" s="13">
        <v>7.6</v>
      </c>
    </row>
    <row r="2488" spans="1:2" x14ac:dyDescent="0.25">
      <c r="A2488" s="6" t="s">
        <v>21</v>
      </c>
      <c r="B2488" s="11">
        <v>8.4</v>
      </c>
    </row>
    <row r="2489" spans="1:2" x14ac:dyDescent="0.25">
      <c r="A2489" s="9" t="s">
        <v>2934</v>
      </c>
      <c r="B2489" s="13">
        <v>7.9</v>
      </c>
    </row>
    <row r="2490" spans="1:2" x14ac:dyDescent="0.25">
      <c r="A2490" s="6" t="s">
        <v>1431</v>
      </c>
      <c r="B2490" s="11">
        <v>5.6</v>
      </c>
    </row>
    <row r="2491" spans="1:2" x14ac:dyDescent="0.25">
      <c r="A2491" s="9" t="s">
        <v>2009</v>
      </c>
      <c r="B2491" s="13">
        <v>6.5</v>
      </c>
    </row>
    <row r="2492" spans="1:2" x14ac:dyDescent="0.25">
      <c r="A2492" s="6" t="s">
        <v>2161</v>
      </c>
      <c r="B2492" s="11">
        <v>7.5</v>
      </c>
    </row>
    <row r="2493" spans="1:2" x14ac:dyDescent="0.25">
      <c r="A2493" s="9" t="s">
        <v>1447</v>
      </c>
      <c r="B2493" s="13">
        <v>6.3</v>
      </c>
    </row>
    <row r="2494" spans="1:2" x14ac:dyDescent="0.25">
      <c r="A2494" s="6" t="s">
        <v>1551</v>
      </c>
      <c r="B2494" s="11">
        <v>7.9</v>
      </c>
    </row>
    <row r="2495" spans="1:2" x14ac:dyDescent="0.25">
      <c r="A2495" s="9" t="s">
        <v>685</v>
      </c>
      <c r="B2495" s="13">
        <v>7.9</v>
      </c>
    </row>
    <row r="2496" spans="1:2" x14ac:dyDescent="0.25">
      <c r="A2496" s="6" t="s">
        <v>2938</v>
      </c>
      <c r="B2496" s="11">
        <v>5.0999999999999996</v>
      </c>
    </row>
    <row r="2497" spans="1:2" x14ac:dyDescent="0.25">
      <c r="A2497" s="9" t="s">
        <v>1873</v>
      </c>
      <c r="B2497" s="13">
        <v>6.7</v>
      </c>
    </row>
    <row r="2498" spans="1:2" x14ac:dyDescent="0.25">
      <c r="A2498" s="6" t="s">
        <v>2437</v>
      </c>
      <c r="B2498" s="11">
        <v>6.7</v>
      </c>
    </row>
    <row r="2499" spans="1:2" x14ac:dyDescent="0.25">
      <c r="A2499" s="9" t="s">
        <v>2939</v>
      </c>
      <c r="B2499" s="13">
        <v>5.6</v>
      </c>
    </row>
    <row r="2500" spans="1:2" x14ac:dyDescent="0.25">
      <c r="A2500" s="6" t="s">
        <v>1182</v>
      </c>
      <c r="B2500" s="11">
        <v>5.6</v>
      </c>
    </row>
    <row r="2501" spans="1:2" x14ac:dyDescent="0.25">
      <c r="A2501" s="9" t="s">
        <v>133</v>
      </c>
      <c r="B2501" s="13">
        <v>6.8</v>
      </c>
    </row>
    <row r="2502" spans="1:2" x14ac:dyDescent="0.25">
      <c r="A2502" s="6" t="s">
        <v>2941</v>
      </c>
      <c r="B2502" s="11">
        <v>6.2</v>
      </c>
    </row>
    <row r="2503" spans="1:2" x14ac:dyDescent="0.25">
      <c r="A2503" s="9" t="s">
        <v>2836</v>
      </c>
      <c r="B2503" s="13">
        <v>5.6</v>
      </c>
    </row>
    <row r="2504" spans="1:2" x14ac:dyDescent="0.25">
      <c r="A2504" s="6" t="s">
        <v>2024</v>
      </c>
      <c r="B2504" s="11">
        <v>6.4</v>
      </c>
    </row>
    <row r="2505" spans="1:2" x14ac:dyDescent="0.25">
      <c r="A2505" s="9" t="s">
        <v>1366</v>
      </c>
      <c r="B2505" s="13">
        <v>5.6</v>
      </c>
    </row>
    <row r="2506" spans="1:2" x14ac:dyDescent="0.25">
      <c r="A2506" s="6" t="s">
        <v>2239</v>
      </c>
      <c r="B2506" s="11">
        <v>7.4</v>
      </c>
    </row>
    <row r="2507" spans="1:2" x14ac:dyDescent="0.25">
      <c r="A2507" s="9" t="s">
        <v>2944</v>
      </c>
      <c r="B2507" s="13">
        <v>4.9000000000000004</v>
      </c>
    </row>
    <row r="2508" spans="1:2" x14ac:dyDescent="0.25">
      <c r="A2508" s="6" t="s">
        <v>2945</v>
      </c>
      <c r="B2508" s="11">
        <v>6</v>
      </c>
    </row>
    <row r="2509" spans="1:2" x14ac:dyDescent="0.25">
      <c r="A2509" s="9" t="s">
        <v>2947</v>
      </c>
      <c r="B2509" s="13">
        <v>7.2</v>
      </c>
    </row>
    <row r="2510" spans="1:2" x14ac:dyDescent="0.25">
      <c r="A2510" s="6" t="s">
        <v>1996</v>
      </c>
      <c r="B2510" s="11">
        <v>4.9000000000000004</v>
      </c>
    </row>
    <row r="2511" spans="1:2" x14ac:dyDescent="0.25">
      <c r="A2511" s="9" t="s">
        <v>47</v>
      </c>
      <c r="B2511" s="13">
        <v>7.5</v>
      </c>
    </row>
    <row r="2512" spans="1:2" x14ac:dyDescent="0.25">
      <c r="A2512" s="6" t="s">
        <v>2948</v>
      </c>
      <c r="B2512" s="11">
        <v>4.8</v>
      </c>
    </row>
    <row r="2513" spans="1:2" x14ac:dyDescent="0.25">
      <c r="A2513" s="9" t="s">
        <v>2949</v>
      </c>
      <c r="B2513" s="13">
        <v>3.1</v>
      </c>
    </row>
    <row r="2514" spans="1:2" x14ac:dyDescent="0.25">
      <c r="A2514" s="6" t="s">
        <v>2950</v>
      </c>
      <c r="B2514" s="11">
        <v>5.8</v>
      </c>
    </row>
    <row r="2515" spans="1:2" x14ac:dyDescent="0.25">
      <c r="A2515" s="9" t="s">
        <v>994</v>
      </c>
      <c r="B2515" s="13">
        <v>6.7</v>
      </c>
    </row>
    <row r="2516" spans="1:2" x14ac:dyDescent="0.25">
      <c r="A2516" s="6" t="s">
        <v>2952</v>
      </c>
      <c r="B2516" s="11">
        <v>6.8</v>
      </c>
    </row>
    <row r="2517" spans="1:2" x14ac:dyDescent="0.25">
      <c r="A2517" s="9" t="s">
        <v>2956</v>
      </c>
      <c r="B2517" s="13">
        <v>6.5</v>
      </c>
    </row>
    <row r="2518" spans="1:2" x14ac:dyDescent="0.25">
      <c r="A2518" s="6" t="s">
        <v>1282</v>
      </c>
      <c r="B2518" s="11">
        <v>5.9</v>
      </c>
    </row>
    <row r="2519" spans="1:2" x14ac:dyDescent="0.25">
      <c r="A2519" s="9" t="s">
        <v>620</v>
      </c>
      <c r="B2519" s="13">
        <v>5.5</v>
      </c>
    </row>
    <row r="2520" spans="1:2" x14ac:dyDescent="0.25">
      <c r="A2520" s="6" t="s">
        <v>2959</v>
      </c>
      <c r="B2520" s="11">
        <v>3.6</v>
      </c>
    </row>
    <row r="2521" spans="1:2" x14ac:dyDescent="0.25">
      <c r="A2521" s="9" t="s">
        <v>2960</v>
      </c>
      <c r="B2521" s="13">
        <v>3.3</v>
      </c>
    </row>
    <row r="2522" spans="1:2" x14ac:dyDescent="0.25">
      <c r="A2522" s="6" t="s">
        <v>2962</v>
      </c>
      <c r="B2522" s="11">
        <v>7.4</v>
      </c>
    </row>
    <row r="2523" spans="1:2" x14ac:dyDescent="0.25">
      <c r="A2523" s="9" t="s">
        <v>2963</v>
      </c>
      <c r="B2523" s="13">
        <v>6.7</v>
      </c>
    </row>
    <row r="2524" spans="1:2" x14ac:dyDescent="0.25">
      <c r="A2524" s="6" t="s">
        <v>2964</v>
      </c>
      <c r="B2524" s="11">
        <v>3</v>
      </c>
    </row>
    <row r="2525" spans="1:2" x14ac:dyDescent="0.25">
      <c r="A2525" s="9" t="s">
        <v>822</v>
      </c>
      <c r="B2525" s="13">
        <v>7.6</v>
      </c>
    </row>
    <row r="2526" spans="1:2" x14ac:dyDescent="0.25">
      <c r="A2526" s="6" t="s">
        <v>2965</v>
      </c>
      <c r="B2526" s="11">
        <v>6.4</v>
      </c>
    </row>
    <row r="2527" spans="1:2" x14ac:dyDescent="0.25">
      <c r="A2527" s="9" t="s">
        <v>496</v>
      </c>
      <c r="B2527" s="13">
        <v>6.9</v>
      </c>
    </row>
    <row r="2528" spans="1:2" x14ac:dyDescent="0.25">
      <c r="A2528" s="6" t="s">
        <v>939</v>
      </c>
      <c r="B2528" s="11">
        <v>6.6</v>
      </c>
    </row>
    <row r="2529" spans="1:2" x14ac:dyDescent="0.25">
      <c r="A2529" s="9" t="s">
        <v>2498</v>
      </c>
      <c r="B2529" s="13">
        <v>5.5</v>
      </c>
    </row>
    <row r="2530" spans="1:2" x14ac:dyDescent="0.25">
      <c r="A2530" s="6" t="s">
        <v>2967</v>
      </c>
      <c r="B2530" s="11">
        <v>6.6</v>
      </c>
    </row>
    <row r="2531" spans="1:2" x14ac:dyDescent="0.25">
      <c r="A2531" s="9" t="s">
        <v>2968</v>
      </c>
      <c r="B2531" s="13">
        <v>5.2</v>
      </c>
    </row>
    <row r="2532" spans="1:2" x14ac:dyDescent="0.25">
      <c r="A2532" s="6" t="s">
        <v>2971</v>
      </c>
      <c r="B2532" s="11">
        <v>4.0999999999999996</v>
      </c>
    </row>
    <row r="2533" spans="1:2" x14ac:dyDescent="0.25">
      <c r="A2533" s="9" t="s">
        <v>2973</v>
      </c>
      <c r="B2533" s="13">
        <v>6.8</v>
      </c>
    </row>
    <row r="2534" spans="1:2" x14ac:dyDescent="0.25">
      <c r="A2534" s="6" t="s">
        <v>2974</v>
      </c>
      <c r="B2534" s="11">
        <v>6.5</v>
      </c>
    </row>
    <row r="2535" spans="1:2" x14ac:dyDescent="0.25">
      <c r="A2535" s="9" t="s">
        <v>822</v>
      </c>
      <c r="B2535" s="13">
        <v>7.6</v>
      </c>
    </row>
    <row r="2536" spans="1:2" x14ac:dyDescent="0.25">
      <c r="A2536" s="6" t="s">
        <v>315</v>
      </c>
      <c r="B2536" s="11">
        <v>7.4</v>
      </c>
    </row>
    <row r="2537" spans="1:2" x14ac:dyDescent="0.25">
      <c r="A2537" s="9" t="s">
        <v>415</v>
      </c>
      <c r="B2537" s="13">
        <v>7.7</v>
      </c>
    </row>
    <row r="2538" spans="1:2" x14ac:dyDescent="0.25">
      <c r="A2538" s="6" t="s">
        <v>2977</v>
      </c>
      <c r="B2538" s="11">
        <v>7.1</v>
      </c>
    </row>
    <row r="2539" spans="1:2" x14ac:dyDescent="0.25">
      <c r="A2539" s="9" t="s">
        <v>2978</v>
      </c>
      <c r="B2539" s="13">
        <v>6.3</v>
      </c>
    </row>
    <row r="2540" spans="1:2" x14ac:dyDescent="0.25">
      <c r="A2540" s="6" t="s">
        <v>2979</v>
      </c>
      <c r="B2540" s="11">
        <v>7.6</v>
      </c>
    </row>
    <row r="2541" spans="1:2" x14ac:dyDescent="0.25">
      <c r="A2541" s="9" t="s">
        <v>427</v>
      </c>
      <c r="B2541" s="13">
        <v>8</v>
      </c>
    </row>
    <row r="2542" spans="1:2" x14ac:dyDescent="0.25">
      <c r="A2542" s="6" t="s">
        <v>2980</v>
      </c>
      <c r="B2542" s="11">
        <v>7.3</v>
      </c>
    </row>
    <row r="2543" spans="1:2" x14ac:dyDescent="0.25">
      <c r="A2543" s="9" t="s">
        <v>1205</v>
      </c>
      <c r="B2543" s="13">
        <v>7.6</v>
      </c>
    </row>
    <row r="2544" spans="1:2" x14ac:dyDescent="0.25">
      <c r="A2544" s="6" t="s">
        <v>2559</v>
      </c>
      <c r="B2544" s="11">
        <v>7.8</v>
      </c>
    </row>
    <row r="2545" spans="1:2" x14ac:dyDescent="0.25">
      <c r="A2545" s="9" t="s">
        <v>863</v>
      </c>
      <c r="B2545" s="13">
        <v>6.5</v>
      </c>
    </row>
    <row r="2546" spans="1:2" x14ac:dyDescent="0.25">
      <c r="A2546" s="6" t="s">
        <v>1248</v>
      </c>
      <c r="B2546" s="11">
        <v>6.4</v>
      </c>
    </row>
    <row r="2547" spans="1:2" x14ac:dyDescent="0.25">
      <c r="A2547" s="9" t="s">
        <v>2984</v>
      </c>
      <c r="B2547" s="13">
        <v>8</v>
      </c>
    </row>
    <row r="2548" spans="1:2" x14ac:dyDescent="0.25">
      <c r="A2548" s="6" t="s">
        <v>1169</v>
      </c>
      <c r="B2548" s="11">
        <v>4.8</v>
      </c>
    </row>
    <row r="2549" spans="1:2" x14ac:dyDescent="0.25">
      <c r="A2549" s="9" t="s">
        <v>1555</v>
      </c>
      <c r="B2549" s="13">
        <v>7.8</v>
      </c>
    </row>
    <row r="2550" spans="1:2" x14ac:dyDescent="0.25">
      <c r="A2550" s="6" t="s">
        <v>351</v>
      </c>
      <c r="B2550" s="11">
        <v>5.9</v>
      </c>
    </row>
    <row r="2551" spans="1:2" x14ac:dyDescent="0.25">
      <c r="A2551" s="9" t="s">
        <v>2985</v>
      </c>
      <c r="B2551" s="13">
        <v>5.4</v>
      </c>
    </row>
    <row r="2552" spans="1:2" x14ac:dyDescent="0.25">
      <c r="A2552" s="6" t="s">
        <v>2987</v>
      </c>
      <c r="B2552" s="11">
        <v>3.3</v>
      </c>
    </row>
    <row r="2553" spans="1:2" x14ac:dyDescent="0.25">
      <c r="A2553" s="9" t="s">
        <v>168</v>
      </c>
      <c r="B2553" s="13">
        <v>8.1999999999999993</v>
      </c>
    </row>
    <row r="2554" spans="1:2" x14ac:dyDescent="0.25">
      <c r="A2554" s="6" t="s">
        <v>5540</v>
      </c>
      <c r="B2554" s="11">
        <v>6.6</v>
      </c>
    </row>
    <row r="2555" spans="1:2" x14ac:dyDescent="0.25">
      <c r="A2555" s="9" t="s">
        <v>1460</v>
      </c>
      <c r="B2555" s="13">
        <v>5.4</v>
      </c>
    </row>
    <row r="2556" spans="1:2" x14ac:dyDescent="0.25">
      <c r="A2556" s="6" t="s">
        <v>957</v>
      </c>
      <c r="B2556" s="11">
        <v>6.4</v>
      </c>
    </row>
    <row r="2557" spans="1:2" x14ac:dyDescent="0.25">
      <c r="A2557" s="9" t="s">
        <v>2990</v>
      </c>
      <c r="B2557" s="13">
        <v>4.8</v>
      </c>
    </row>
    <row r="2558" spans="1:2" x14ac:dyDescent="0.25">
      <c r="A2558" s="6" t="s">
        <v>1864</v>
      </c>
      <c r="B2558" s="11">
        <v>5.9</v>
      </c>
    </row>
    <row r="2559" spans="1:2" x14ac:dyDescent="0.25">
      <c r="A2559" s="9" t="s">
        <v>2991</v>
      </c>
      <c r="B2559" s="13">
        <v>5.5</v>
      </c>
    </row>
    <row r="2560" spans="1:2" x14ac:dyDescent="0.25">
      <c r="A2560" s="6" t="s">
        <v>839</v>
      </c>
      <c r="B2560" s="11">
        <v>7.9</v>
      </c>
    </row>
    <row r="2561" spans="1:2" x14ac:dyDescent="0.25">
      <c r="A2561" s="9" t="s">
        <v>2994</v>
      </c>
      <c r="B2561" s="13">
        <v>4.9000000000000004</v>
      </c>
    </row>
    <row r="2562" spans="1:2" x14ac:dyDescent="0.25">
      <c r="A2562" s="6" t="s">
        <v>1230</v>
      </c>
      <c r="B2562" s="11">
        <v>7.2</v>
      </c>
    </row>
    <row r="2563" spans="1:2" x14ac:dyDescent="0.25">
      <c r="A2563" s="9" t="s">
        <v>2995</v>
      </c>
      <c r="B2563" s="13">
        <v>6.6</v>
      </c>
    </row>
    <row r="2564" spans="1:2" x14ac:dyDescent="0.25">
      <c r="A2564" s="6" t="s">
        <v>2662</v>
      </c>
      <c r="B2564" s="11">
        <v>6.7</v>
      </c>
    </row>
    <row r="2565" spans="1:2" x14ac:dyDescent="0.25">
      <c r="A2565" s="9" t="s">
        <v>2998</v>
      </c>
      <c r="B2565" s="13">
        <v>5.3</v>
      </c>
    </row>
    <row r="2566" spans="1:2" x14ac:dyDescent="0.25">
      <c r="A2566" s="6" t="s">
        <v>2999</v>
      </c>
      <c r="B2566" s="11">
        <v>7.2</v>
      </c>
    </row>
    <row r="2567" spans="1:2" x14ac:dyDescent="0.25">
      <c r="A2567" s="9" t="s">
        <v>1415</v>
      </c>
      <c r="B2567" s="13">
        <v>5.0999999999999996</v>
      </c>
    </row>
    <row r="2568" spans="1:2" x14ac:dyDescent="0.25">
      <c r="A2568" s="6" t="s">
        <v>2746</v>
      </c>
      <c r="B2568" s="11">
        <v>5.6</v>
      </c>
    </row>
    <row r="2569" spans="1:2" x14ac:dyDescent="0.25">
      <c r="A2569" s="9" t="s">
        <v>1230</v>
      </c>
      <c r="B2569" s="13">
        <v>7.6</v>
      </c>
    </row>
    <row r="2570" spans="1:2" x14ac:dyDescent="0.25">
      <c r="A2570" s="6" t="s">
        <v>2853</v>
      </c>
      <c r="B2570" s="11">
        <v>3.1</v>
      </c>
    </row>
    <row r="2571" spans="1:2" x14ac:dyDescent="0.25">
      <c r="A2571" s="9" t="s">
        <v>3003</v>
      </c>
      <c r="B2571" s="13">
        <v>7.2</v>
      </c>
    </row>
    <row r="2572" spans="1:2" x14ac:dyDescent="0.25">
      <c r="A2572" s="6" t="s">
        <v>3004</v>
      </c>
      <c r="B2572" s="11">
        <v>5.7</v>
      </c>
    </row>
    <row r="2573" spans="1:2" x14ac:dyDescent="0.25">
      <c r="A2573" s="9" t="s">
        <v>2525</v>
      </c>
      <c r="B2573" s="13">
        <v>5.2</v>
      </c>
    </row>
    <row r="2574" spans="1:2" x14ac:dyDescent="0.25">
      <c r="A2574" s="6" t="s">
        <v>909</v>
      </c>
      <c r="B2574" s="11">
        <v>7.7</v>
      </c>
    </row>
    <row r="2575" spans="1:2" x14ac:dyDescent="0.25">
      <c r="A2575" s="9" t="s">
        <v>3006</v>
      </c>
      <c r="B2575" s="13">
        <v>7</v>
      </c>
    </row>
    <row r="2576" spans="1:2" x14ac:dyDescent="0.25">
      <c r="A2576" s="6" t="s">
        <v>3008</v>
      </c>
      <c r="B2576" s="11">
        <v>3.6</v>
      </c>
    </row>
    <row r="2577" spans="1:2" x14ac:dyDescent="0.25">
      <c r="A2577" s="9" t="s">
        <v>3009</v>
      </c>
      <c r="B2577" s="13">
        <v>4.9000000000000004</v>
      </c>
    </row>
    <row r="2578" spans="1:2" x14ac:dyDescent="0.25">
      <c r="A2578" s="6" t="s">
        <v>3011</v>
      </c>
      <c r="B2578" s="11">
        <v>6</v>
      </c>
    </row>
    <row r="2579" spans="1:2" x14ac:dyDescent="0.25">
      <c r="A2579" s="9" t="s">
        <v>1230</v>
      </c>
      <c r="B2579" s="13">
        <v>6.6</v>
      </c>
    </row>
    <row r="2580" spans="1:2" x14ac:dyDescent="0.25">
      <c r="A2580" s="6" t="s">
        <v>3012</v>
      </c>
      <c r="B2580" s="11">
        <v>6.8</v>
      </c>
    </row>
    <row r="2581" spans="1:2" x14ac:dyDescent="0.25">
      <c r="A2581" s="9" t="s">
        <v>1656</v>
      </c>
      <c r="B2581" s="13">
        <v>7.2</v>
      </c>
    </row>
    <row r="2582" spans="1:2" x14ac:dyDescent="0.25">
      <c r="A2582" s="6" t="s">
        <v>3014</v>
      </c>
      <c r="B2582" s="11">
        <v>7.2</v>
      </c>
    </row>
    <row r="2583" spans="1:2" x14ac:dyDescent="0.25">
      <c r="A2583" s="9" t="s">
        <v>3015</v>
      </c>
      <c r="B2583" s="13">
        <v>2.8</v>
      </c>
    </row>
    <row r="2584" spans="1:2" x14ac:dyDescent="0.25">
      <c r="A2584" s="6" t="s">
        <v>2325</v>
      </c>
      <c r="B2584" s="11">
        <v>6.6</v>
      </c>
    </row>
    <row r="2585" spans="1:2" x14ac:dyDescent="0.25">
      <c r="A2585" s="9" t="s">
        <v>3016</v>
      </c>
      <c r="B2585" s="13">
        <v>6.7</v>
      </c>
    </row>
    <row r="2586" spans="1:2" x14ac:dyDescent="0.25">
      <c r="A2586" s="6" t="s">
        <v>1535</v>
      </c>
      <c r="B2586" s="11">
        <v>7</v>
      </c>
    </row>
    <row r="2587" spans="1:2" x14ac:dyDescent="0.25">
      <c r="A2587" s="9" t="s">
        <v>3019</v>
      </c>
      <c r="B2587" s="13">
        <v>4.4000000000000004</v>
      </c>
    </row>
    <row r="2588" spans="1:2" x14ac:dyDescent="0.25">
      <c r="A2588" s="6" t="s">
        <v>1747</v>
      </c>
      <c r="B2588" s="11">
        <v>7.1</v>
      </c>
    </row>
    <row r="2589" spans="1:2" x14ac:dyDescent="0.25">
      <c r="A2589" s="9" t="s">
        <v>3020</v>
      </c>
      <c r="B2589" s="13">
        <v>6.2</v>
      </c>
    </row>
    <row r="2590" spans="1:2" x14ac:dyDescent="0.25">
      <c r="A2590" s="6" t="s">
        <v>3022</v>
      </c>
      <c r="B2590" s="11">
        <v>7.3</v>
      </c>
    </row>
    <row r="2591" spans="1:2" x14ac:dyDescent="0.25">
      <c r="A2591" s="9" t="s">
        <v>2734</v>
      </c>
      <c r="B2591" s="13">
        <v>5.0999999999999996</v>
      </c>
    </row>
    <row r="2592" spans="1:2" x14ac:dyDescent="0.25">
      <c r="A2592" s="6" t="s">
        <v>2057</v>
      </c>
      <c r="B2592" s="11">
        <v>8.1</v>
      </c>
    </row>
    <row r="2593" spans="1:2" x14ac:dyDescent="0.25">
      <c r="A2593" s="9" t="s">
        <v>3025</v>
      </c>
      <c r="B2593" s="13">
        <v>6.7</v>
      </c>
    </row>
    <row r="2594" spans="1:2" x14ac:dyDescent="0.25">
      <c r="A2594" s="6" t="s">
        <v>3027</v>
      </c>
      <c r="B2594" s="11">
        <v>6.6</v>
      </c>
    </row>
    <row r="2595" spans="1:2" x14ac:dyDescent="0.25">
      <c r="A2595" s="9" t="s">
        <v>3028</v>
      </c>
      <c r="B2595" s="13">
        <v>4.5</v>
      </c>
    </row>
    <row r="2596" spans="1:2" x14ac:dyDescent="0.25">
      <c r="A2596" s="6" t="s">
        <v>5540</v>
      </c>
      <c r="B2596" s="11">
        <v>8.1</v>
      </c>
    </row>
    <row r="2597" spans="1:2" x14ac:dyDescent="0.25">
      <c r="A2597" s="9" t="s">
        <v>2261</v>
      </c>
      <c r="B2597" s="13">
        <v>6.6</v>
      </c>
    </row>
    <row r="2598" spans="1:2" x14ac:dyDescent="0.25">
      <c r="A2598" s="6" t="s">
        <v>3032</v>
      </c>
      <c r="B2598" s="11">
        <v>6.5</v>
      </c>
    </row>
    <row r="2599" spans="1:2" x14ac:dyDescent="0.25">
      <c r="A2599" s="9" t="s">
        <v>3033</v>
      </c>
      <c r="B2599" s="13">
        <v>5.9</v>
      </c>
    </row>
    <row r="2600" spans="1:2" x14ac:dyDescent="0.25">
      <c r="A2600" s="6" t="s">
        <v>3034</v>
      </c>
      <c r="B2600" s="11">
        <v>6.6</v>
      </c>
    </row>
    <row r="2601" spans="1:2" x14ac:dyDescent="0.25">
      <c r="A2601" s="9" t="s">
        <v>275</v>
      </c>
      <c r="B2601" s="13">
        <v>6.5</v>
      </c>
    </row>
    <row r="2602" spans="1:2" x14ac:dyDescent="0.25">
      <c r="A2602" s="6" t="s">
        <v>833</v>
      </c>
      <c r="B2602" s="11">
        <v>7.3</v>
      </c>
    </row>
    <row r="2603" spans="1:2" x14ac:dyDescent="0.25">
      <c r="A2603" s="9" t="s">
        <v>474</v>
      </c>
      <c r="B2603" s="13">
        <v>7.5</v>
      </c>
    </row>
    <row r="2604" spans="1:2" x14ac:dyDescent="0.25">
      <c r="A2604" s="6" t="s">
        <v>403</v>
      </c>
      <c r="B2604" s="11">
        <v>5.9</v>
      </c>
    </row>
    <row r="2605" spans="1:2" x14ac:dyDescent="0.25">
      <c r="A2605" s="9" t="s">
        <v>767</v>
      </c>
      <c r="B2605" s="13">
        <v>7.4</v>
      </c>
    </row>
    <row r="2606" spans="1:2" x14ac:dyDescent="0.25">
      <c r="A2606" s="6" t="s">
        <v>619</v>
      </c>
      <c r="B2606" s="11">
        <v>6.9</v>
      </c>
    </row>
    <row r="2607" spans="1:2" x14ac:dyDescent="0.25">
      <c r="A2607" s="9" t="s">
        <v>415</v>
      </c>
      <c r="B2607" s="13">
        <v>7.9</v>
      </c>
    </row>
    <row r="2608" spans="1:2" x14ac:dyDescent="0.25">
      <c r="A2608" s="6" t="s">
        <v>31</v>
      </c>
      <c r="B2608" s="11">
        <v>8.4</v>
      </c>
    </row>
    <row r="2609" spans="1:2" x14ac:dyDescent="0.25">
      <c r="A2609" s="9" t="s">
        <v>1145</v>
      </c>
      <c r="B2609" s="13">
        <v>8</v>
      </c>
    </row>
    <row r="2610" spans="1:2" x14ac:dyDescent="0.25">
      <c r="A2610" s="6" t="s">
        <v>900</v>
      </c>
      <c r="B2610" s="11">
        <v>6</v>
      </c>
    </row>
    <row r="2611" spans="1:2" x14ac:dyDescent="0.25">
      <c r="A2611" s="9" t="s">
        <v>5540</v>
      </c>
      <c r="B2611" s="13">
        <v>7.3</v>
      </c>
    </row>
    <row r="2612" spans="1:2" x14ac:dyDescent="0.25">
      <c r="A2612" s="6" t="s">
        <v>3040</v>
      </c>
      <c r="B2612" s="11">
        <v>6.8</v>
      </c>
    </row>
    <row r="2613" spans="1:2" x14ac:dyDescent="0.25">
      <c r="A2613" s="9" t="s">
        <v>172</v>
      </c>
      <c r="B2613" s="13">
        <v>7.8</v>
      </c>
    </row>
    <row r="2614" spans="1:2" x14ac:dyDescent="0.25">
      <c r="A2614" s="6" t="s">
        <v>3042</v>
      </c>
      <c r="B2614" s="11">
        <v>5.7</v>
      </c>
    </row>
    <row r="2615" spans="1:2" x14ac:dyDescent="0.25">
      <c r="A2615" s="9" t="s">
        <v>748</v>
      </c>
      <c r="B2615" s="13">
        <v>6.1</v>
      </c>
    </row>
    <row r="2616" spans="1:2" x14ac:dyDescent="0.25">
      <c r="A2616" s="6" t="s">
        <v>3045</v>
      </c>
      <c r="B2616" s="11">
        <v>8.1</v>
      </c>
    </row>
    <row r="2617" spans="1:2" x14ac:dyDescent="0.25">
      <c r="A2617" s="9" t="s">
        <v>2973</v>
      </c>
      <c r="B2617" s="13">
        <v>6.1</v>
      </c>
    </row>
    <row r="2618" spans="1:2" x14ac:dyDescent="0.25">
      <c r="A2618" s="6" t="s">
        <v>307</v>
      </c>
      <c r="B2618" s="11">
        <v>7.5</v>
      </c>
    </row>
    <row r="2619" spans="1:2" x14ac:dyDescent="0.25">
      <c r="A2619" s="9" t="s">
        <v>771</v>
      </c>
      <c r="B2619" s="13">
        <v>6.2</v>
      </c>
    </row>
    <row r="2620" spans="1:2" x14ac:dyDescent="0.25">
      <c r="A2620" s="6" t="s">
        <v>3047</v>
      </c>
      <c r="B2620" s="11">
        <v>6.2</v>
      </c>
    </row>
    <row r="2621" spans="1:2" x14ac:dyDescent="0.25">
      <c r="A2621" s="9" t="s">
        <v>1551</v>
      </c>
      <c r="B2621" s="13">
        <v>7.9</v>
      </c>
    </row>
    <row r="2622" spans="1:2" x14ac:dyDescent="0.25">
      <c r="A2622" s="6" t="s">
        <v>1277</v>
      </c>
      <c r="B2622" s="11">
        <v>7.4</v>
      </c>
    </row>
    <row r="2623" spans="1:2" x14ac:dyDescent="0.25">
      <c r="A2623" s="9" t="s">
        <v>2647</v>
      </c>
      <c r="B2623" s="13">
        <v>6.6</v>
      </c>
    </row>
    <row r="2624" spans="1:2" x14ac:dyDescent="0.25">
      <c r="A2624" s="6" t="s">
        <v>1612</v>
      </c>
      <c r="B2624" s="11">
        <v>7.3</v>
      </c>
    </row>
    <row r="2625" spans="1:2" x14ac:dyDescent="0.25">
      <c r="A2625" s="9" t="s">
        <v>116</v>
      </c>
      <c r="B2625" s="13">
        <v>7.5</v>
      </c>
    </row>
    <row r="2626" spans="1:2" x14ac:dyDescent="0.25">
      <c r="A2626" s="6" t="s">
        <v>2435</v>
      </c>
      <c r="B2626" s="11">
        <v>5.6</v>
      </c>
    </row>
    <row r="2627" spans="1:2" x14ac:dyDescent="0.25">
      <c r="A2627" s="9" t="s">
        <v>3052</v>
      </c>
      <c r="B2627" s="13">
        <v>7.3</v>
      </c>
    </row>
    <row r="2628" spans="1:2" x14ac:dyDescent="0.25">
      <c r="A2628" s="6" t="s">
        <v>3053</v>
      </c>
      <c r="B2628" s="11">
        <v>6.4</v>
      </c>
    </row>
    <row r="2629" spans="1:2" x14ac:dyDescent="0.25">
      <c r="A2629" s="9" t="s">
        <v>635</v>
      </c>
      <c r="B2629" s="13">
        <v>5</v>
      </c>
    </row>
    <row r="2630" spans="1:2" x14ac:dyDescent="0.25">
      <c r="A2630" s="6" t="s">
        <v>329</v>
      </c>
      <c r="B2630" s="11">
        <v>5.4</v>
      </c>
    </row>
    <row r="2631" spans="1:2" x14ac:dyDescent="0.25">
      <c r="A2631" s="9" t="s">
        <v>1705</v>
      </c>
      <c r="B2631" s="13">
        <v>8.1999999999999993</v>
      </c>
    </row>
    <row r="2632" spans="1:2" x14ac:dyDescent="0.25">
      <c r="A2632" s="6" t="s">
        <v>999</v>
      </c>
      <c r="B2632" s="11">
        <v>7.1</v>
      </c>
    </row>
    <row r="2633" spans="1:2" x14ac:dyDescent="0.25">
      <c r="A2633" s="9" t="s">
        <v>3056</v>
      </c>
      <c r="B2633" s="13">
        <v>5.3</v>
      </c>
    </row>
    <row r="2634" spans="1:2" x14ac:dyDescent="0.25">
      <c r="A2634" s="6" t="s">
        <v>3058</v>
      </c>
      <c r="B2634" s="11">
        <v>6.5</v>
      </c>
    </row>
    <row r="2635" spans="1:2" x14ac:dyDescent="0.25">
      <c r="A2635" s="9" t="s">
        <v>3059</v>
      </c>
      <c r="B2635" s="13">
        <v>6.2</v>
      </c>
    </row>
    <row r="2636" spans="1:2" x14ac:dyDescent="0.25">
      <c r="A2636" s="6" t="s">
        <v>1442</v>
      </c>
      <c r="B2636" s="11">
        <v>6.4</v>
      </c>
    </row>
    <row r="2637" spans="1:2" x14ac:dyDescent="0.25">
      <c r="A2637" s="9" t="s">
        <v>1701</v>
      </c>
      <c r="B2637" s="13">
        <v>7.2</v>
      </c>
    </row>
    <row r="2638" spans="1:2" x14ac:dyDescent="0.25">
      <c r="A2638" s="6" t="s">
        <v>527</v>
      </c>
      <c r="B2638" s="11">
        <v>6.9</v>
      </c>
    </row>
    <row r="2639" spans="1:2" x14ac:dyDescent="0.25">
      <c r="A2639" s="9" t="s">
        <v>3062</v>
      </c>
      <c r="B2639" s="13">
        <v>5.7</v>
      </c>
    </row>
    <row r="2640" spans="1:2" x14ac:dyDescent="0.25">
      <c r="A2640" s="6" t="s">
        <v>220</v>
      </c>
      <c r="B2640" s="11">
        <v>7.7</v>
      </c>
    </row>
    <row r="2641" spans="1:2" x14ac:dyDescent="0.25">
      <c r="A2641" s="9" t="s">
        <v>1059</v>
      </c>
      <c r="B2641" s="13">
        <v>5.4</v>
      </c>
    </row>
    <row r="2642" spans="1:2" x14ac:dyDescent="0.25">
      <c r="A2642" s="6" t="s">
        <v>216</v>
      </c>
      <c r="B2642" s="11">
        <v>5.6</v>
      </c>
    </row>
    <row r="2643" spans="1:2" x14ac:dyDescent="0.25">
      <c r="A2643" s="9" t="s">
        <v>3064</v>
      </c>
      <c r="B2643" s="13">
        <v>7.7</v>
      </c>
    </row>
    <row r="2644" spans="1:2" x14ac:dyDescent="0.25">
      <c r="A2644" s="6" t="s">
        <v>1460</v>
      </c>
      <c r="B2644" s="11">
        <v>5.0999999999999996</v>
      </c>
    </row>
    <row r="2645" spans="1:2" x14ac:dyDescent="0.25">
      <c r="A2645" s="9" t="s">
        <v>3065</v>
      </c>
      <c r="B2645" s="13">
        <v>6.8</v>
      </c>
    </row>
    <row r="2646" spans="1:2" x14ac:dyDescent="0.25">
      <c r="A2646" s="6" t="s">
        <v>2349</v>
      </c>
      <c r="B2646" s="11">
        <v>8.4</v>
      </c>
    </row>
    <row r="2647" spans="1:2" x14ac:dyDescent="0.25">
      <c r="A2647" s="9" t="s">
        <v>3067</v>
      </c>
      <c r="B2647" s="13">
        <v>4.9000000000000004</v>
      </c>
    </row>
    <row r="2648" spans="1:2" x14ac:dyDescent="0.25">
      <c r="A2648" s="6" t="s">
        <v>2058</v>
      </c>
      <c r="B2648" s="11">
        <v>7.1</v>
      </c>
    </row>
    <row r="2649" spans="1:2" x14ac:dyDescent="0.25">
      <c r="A2649" s="9" t="s">
        <v>3068</v>
      </c>
      <c r="B2649" s="13">
        <v>6.6</v>
      </c>
    </row>
    <row r="2650" spans="1:2" x14ac:dyDescent="0.25">
      <c r="A2650" s="6" t="s">
        <v>3004</v>
      </c>
      <c r="B2650" s="11">
        <v>6.1</v>
      </c>
    </row>
    <row r="2651" spans="1:2" x14ac:dyDescent="0.25">
      <c r="A2651" s="9" t="s">
        <v>3069</v>
      </c>
      <c r="B2651" s="13">
        <v>4.0999999999999996</v>
      </c>
    </row>
    <row r="2652" spans="1:2" x14ac:dyDescent="0.25">
      <c r="A2652" s="6" t="s">
        <v>432</v>
      </c>
      <c r="B2652" s="11">
        <v>5.8</v>
      </c>
    </row>
    <row r="2653" spans="1:2" x14ac:dyDescent="0.25">
      <c r="A2653" s="9" t="s">
        <v>1205</v>
      </c>
      <c r="B2653" s="13">
        <v>8.1</v>
      </c>
    </row>
    <row r="2654" spans="1:2" x14ac:dyDescent="0.25">
      <c r="A2654" s="6" t="s">
        <v>614</v>
      </c>
      <c r="B2654" s="11">
        <v>7.6</v>
      </c>
    </row>
    <row r="2655" spans="1:2" x14ac:dyDescent="0.25">
      <c r="A2655" s="9" t="s">
        <v>3070</v>
      </c>
      <c r="B2655" s="13">
        <v>7.8</v>
      </c>
    </row>
    <row r="2656" spans="1:2" x14ac:dyDescent="0.25">
      <c r="A2656" s="6" t="s">
        <v>3071</v>
      </c>
      <c r="B2656" s="11">
        <v>4.5999999999999996</v>
      </c>
    </row>
    <row r="2657" spans="1:2" x14ac:dyDescent="0.25">
      <c r="A2657" s="9" t="s">
        <v>2875</v>
      </c>
      <c r="B2657" s="13">
        <v>6</v>
      </c>
    </row>
    <row r="2658" spans="1:2" x14ac:dyDescent="0.25">
      <c r="A2658" s="6" t="s">
        <v>3072</v>
      </c>
      <c r="B2658" s="11">
        <v>7</v>
      </c>
    </row>
    <row r="2659" spans="1:2" x14ac:dyDescent="0.25">
      <c r="A2659" s="9" t="s">
        <v>1640</v>
      </c>
      <c r="B2659" s="13">
        <v>6.7</v>
      </c>
    </row>
    <row r="2660" spans="1:2" x14ac:dyDescent="0.25">
      <c r="A2660" s="6" t="s">
        <v>1372</v>
      </c>
      <c r="B2660" s="11">
        <v>6.4</v>
      </c>
    </row>
    <row r="2661" spans="1:2" x14ac:dyDescent="0.25">
      <c r="A2661" s="9" t="s">
        <v>3074</v>
      </c>
      <c r="B2661" s="13">
        <v>7.2</v>
      </c>
    </row>
    <row r="2662" spans="1:2" x14ac:dyDescent="0.25">
      <c r="A2662" s="6" t="s">
        <v>1575</v>
      </c>
      <c r="B2662" s="11">
        <v>7.4</v>
      </c>
    </row>
    <row r="2663" spans="1:2" x14ac:dyDescent="0.25">
      <c r="A2663" s="9" t="s">
        <v>3075</v>
      </c>
      <c r="B2663" s="13">
        <v>4.8</v>
      </c>
    </row>
    <row r="2664" spans="1:2" x14ac:dyDescent="0.25">
      <c r="A2664" s="6" t="s">
        <v>3076</v>
      </c>
      <c r="B2664" s="11">
        <v>4</v>
      </c>
    </row>
    <row r="2665" spans="1:2" x14ac:dyDescent="0.25">
      <c r="A2665" s="9" t="s">
        <v>2701</v>
      </c>
      <c r="B2665" s="13">
        <v>6.2</v>
      </c>
    </row>
    <row r="2666" spans="1:2" x14ac:dyDescent="0.25">
      <c r="A2666" s="6" t="s">
        <v>1230</v>
      </c>
      <c r="B2666" s="11">
        <v>7.7</v>
      </c>
    </row>
    <row r="2667" spans="1:2" x14ac:dyDescent="0.25">
      <c r="A2667" s="9" t="s">
        <v>3080</v>
      </c>
      <c r="B2667" s="13">
        <v>6.7</v>
      </c>
    </row>
    <row r="2668" spans="1:2" x14ac:dyDescent="0.25">
      <c r="A2668" s="6" t="s">
        <v>3016</v>
      </c>
      <c r="B2668" s="11">
        <v>7.9</v>
      </c>
    </row>
    <row r="2669" spans="1:2" x14ac:dyDescent="0.25">
      <c r="A2669" s="9" t="s">
        <v>1939</v>
      </c>
      <c r="B2669" s="13">
        <v>7.9</v>
      </c>
    </row>
    <row r="2670" spans="1:2" x14ac:dyDescent="0.25">
      <c r="A2670" s="6" t="s">
        <v>2948</v>
      </c>
      <c r="B2670" s="11">
        <v>5.5</v>
      </c>
    </row>
    <row r="2671" spans="1:2" x14ac:dyDescent="0.25">
      <c r="A2671" s="9" t="s">
        <v>3083</v>
      </c>
      <c r="B2671" s="13">
        <v>6.2</v>
      </c>
    </row>
    <row r="2672" spans="1:2" x14ac:dyDescent="0.25">
      <c r="A2672" s="6" t="s">
        <v>3085</v>
      </c>
      <c r="B2672" s="11">
        <v>5.0999999999999996</v>
      </c>
    </row>
    <row r="2673" spans="1:2" x14ac:dyDescent="0.25">
      <c r="A2673" s="9" t="s">
        <v>3086</v>
      </c>
      <c r="B2673" s="13">
        <v>4.0999999999999996</v>
      </c>
    </row>
    <row r="2674" spans="1:2" x14ac:dyDescent="0.25">
      <c r="A2674" s="6" t="s">
        <v>1239</v>
      </c>
      <c r="B2674" s="11">
        <v>6.7</v>
      </c>
    </row>
    <row r="2675" spans="1:2" x14ac:dyDescent="0.25">
      <c r="A2675" s="9" t="s">
        <v>3088</v>
      </c>
      <c r="B2675" s="13">
        <v>4.7</v>
      </c>
    </row>
    <row r="2676" spans="1:2" x14ac:dyDescent="0.25">
      <c r="A2676" s="6" t="s">
        <v>3090</v>
      </c>
      <c r="B2676" s="11">
        <v>6.4</v>
      </c>
    </row>
    <row r="2677" spans="1:2" x14ac:dyDescent="0.25">
      <c r="A2677" s="9" t="s">
        <v>2718</v>
      </c>
      <c r="B2677" s="13">
        <v>6.3</v>
      </c>
    </row>
    <row r="2678" spans="1:2" x14ac:dyDescent="0.25">
      <c r="A2678" s="6" t="s">
        <v>3093</v>
      </c>
      <c r="B2678" s="11">
        <v>5.5</v>
      </c>
    </row>
    <row r="2679" spans="1:2" x14ac:dyDescent="0.25">
      <c r="A2679" s="9" t="s">
        <v>3094</v>
      </c>
      <c r="B2679" s="13">
        <v>7.3</v>
      </c>
    </row>
    <row r="2680" spans="1:2" x14ac:dyDescent="0.25">
      <c r="A2680" s="6" t="s">
        <v>545</v>
      </c>
      <c r="B2680" s="11">
        <v>6.3</v>
      </c>
    </row>
    <row r="2681" spans="1:2" x14ac:dyDescent="0.25">
      <c r="A2681" s="9" t="s">
        <v>3096</v>
      </c>
      <c r="B2681" s="13">
        <v>4.9000000000000004</v>
      </c>
    </row>
    <row r="2682" spans="1:2" x14ac:dyDescent="0.25">
      <c r="A2682" s="6" t="s">
        <v>785</v>
      </c>
      <c r="B2682" s="11">
        <v>7.6</v>
      </c>
    </row>
    <row r="2683" spans="1:2" x14ac:dyDescent="0.25">
      <c r="A2683" s="9" t="s">
        <v>3097</v>
      </c>
      <c r="B2683" s="13">
        <v>6</v>
      </c>
    </row>
    <row r="2684" spans="1:2" x14ac:dyDescent="0.25">
      <c r="A2684" s="6" t="s">
        <v>2278</v>
      </c>
      <c r="B2684" s="11">
        <v>6.2</v>
      </c>
    </row>
    <row r="2685" spans="1:2" x14ac:dyDescent="0.25">
      <c r="A2685" s="9" t="s">
        <v>2681</v>
      </c>
      <c r="B2685" s="13">
        <v>6.8</v>
      </c>
    </row>
    <row r="2686" spans="1:2" x14ac:dyDescent="0.25">
      <c r="A2686" s="6" t="s">
        <v>3100</v>
      </c>
      <c r="B2686" s="11">
        <v>4.5</v>
      </c>
    </row>
    <row r="2687" spans="1:2" x14ac:dyDescent="0.25">
      <c r="A2687" s="9" t="s">
        <v>3101</v>
      </c>
      <c r="B2687" s="13">
        <v>5.7</v>
      </c>
    </row>
    <row r="2688" spans="1:2" x14ac:dyDescent="0.25">
      <c r="A2688" s="6" t="s">
        <v>3103</v>
      </c>
      <c r="B2688" s="11">
        <v>8.4</v>
      </c>
    </row>
    <row r="2689" spans="1:2" x14ac:dyDescent="0.25">
      <c r="A2689" s="9" t="s">
        <v>3105</v>
      </c>
      <c r="B2689" s="13">
        <v>4.5999999999999996</v>
      </c>
    </row>
    <row r="2690" spans="1:2" x14ac:dyDescent="0.25">
      <c r="A2690" s="6" t="s">
        <v>3107</v>
      </c>
      <c r="B2690" s="11">
        <v>6.2</v>
      </c>
    </row>
    <row r="2691" spans="1:2" x14ac:dyDescent="0.25">
      <c r="A2691" s="9" t="s">
        <v>3108</v>
      </c>
      <c r="B2691" s="13">
        <v>7</v>
      </c>
    </row>
    <row r="2692" spans="1:2" x14ac:dyDescent="0.25">
      <c r="A2692" s="6" t="s">
        <v>3109</v>
      </c>
      <c r="B2692" s="11">
        <v>6.9</v>
      </c>
    </row>
    <row r="2693" spans="1:2" x14ac:dyDescent="0.25">
      <c r="A2693" s="9" t="s">
        <v>3110</v>
      </c>
      <c r="B2693" s="13">
        <v>6.1</v>
      </c>
    </row>
    <row r="2694" spans="1:2" x14ac:dyDescent="0.25">
      <c r="A2694" s="6" t="s">
        <v>3112</v>
      </c>
      <c r="B2694" s="11">
        <v>6.7</v>
      </c>
    </row>
    <row r="2695" spans="1:2" x14ac:dyDescent="0.25">
      <c r="A2695" s="9" t="s">
        <v>964</v>
      </c>
      <c r="B2695" s="13">
        <v>5.6</v>
      </c>
    </row>
    <row r="2696" spans="1:2" x14ac:dyDescent="0.25">
      <c r="A2696" s="6" t="s">
        <v>1850</v>
      </c>
      <c r="B2696" s="11">
        <v>6.6</v>
      </c>
    </row>
    <row r="2697" spans="1:2" x14ac:dyDescent="0.25">
      <c r="A2697" s="9" t="s">
        <v>1230</v>
      </c>
      <c r="B2697" s="13">
        <v>6.4</v>
      </c>
    </row>
    <row r="2698" spans="1:2" x14ac:dyDescent="0.25">
      <c r="A2698" s="6" t="s">
        <v>3114</v>
      </c>
      <c r="B2698" s="11">
        <v>2.8</v>
      </c>
    </row>
    <row r="2699" spans="1:2" x14ac:dyDescent="0.25">
      <c r="A2699" s="9" t="s">
        <v>615</v>
      </c>
      <c r="B2699" s="13">
        <v>5.4</v>
      </c>
    </row>
    <row r="2700" spans="1:2" x14ac:dyDescent="0.25">
      <c r="A2700" s="6" t="s">
        <v>395</v>
      </c>
      <c r="B2700" s="11">
        <v>5</v>
      </c>
    </row>
    <row r="2701" spans="1:2" x14ac:dyDescent="0.25">
      <c r="A2701" s="9" t="s">
        <v>3117</v>
      </c>
      <c r="B2701" s="13">
        <v>5.0999999999999996</v>
      </c>
    </row>
    <row r="2702" spans="1:2" x14ac:dyDescent="0.25">
      <c r="A2702" s="6" t="s">
        <v>924</v>
      </c>
      <c r="B2702" s="11">
        <v>8</v>
      </c>
    </row>
    <row r="2703" spans="1:2" x14ac:dyDescent="0.25">
      <c r="A2703" s="9" t="s">
        <v>2866</v>
      </c>
      <c r="B2703" s="13">
        <v>5.9</v>
      </c>
    </row>
    <row r="2704" spans="1:2" x14ac:dyDescent="0.25">
      <c r="A2704" s="6" t="s">
        <v>5540</v>
      </c>
      <c r="B2704" s="11">
        <v>7.5</v>
      </c>
    </row>
    <row r="2705" spans="1:2" x14ac:dyDescent="0.25">
      <c r="A2705" s="9" t="s">
        <v>1289</v>
      </c>
      <c r="B2705" s="13">
        <v>8.1999999999999993</v>
      </c>
    </row>
    <row r="2706" spans="1:2" x14ac:dyDescent="0.25">
      <c r="A2706" s="6" t="s">
        <v>3119</v>
      </c>
      <c r="B2706" s="11">
        <v>7</v>
      </c>
    </row>
    <row r="2707" spans="1:2" x14ac:dyDescent="0.25">
      <c r="A2707" s="9" t="s">
        <v>1009</v>
      </c>
      <c r="B2707" s="13">
        <v>6.6</v>
      </c>
    </row>
    <row r="2708" spans="1:2" x14ac:dyDescent="0.25">
      <c r="A2708" s="6" t="s">
        <v>2418</v>
      </c>
      <c r="B2708" s="11">
        <v>6.7</v>
      </c>
    </row>
    <row r="2709" spans="1:2" x14ac:dyDescent="0.25">
      <c r="A2709" s="9" t="s">
        <v>3122</v>
      </c>
      <c r="B2709" s="13">
        <v>5.5</v>
      </c>
    </row>
    <row r="2710" spans="1:2" x14ac:dyDescent="0.25">
      <c r="A2710" s="6" t="s">
        <v>3123</v>
      </c>
      <c r="B2710" s="11">
        <v>4.9000000000000004</v>
      </c>
    </row>
    <row r="2711" spans="1:2" x14ac:dyDescent="0.25">
      <c r="A2711" s="9" t="s">
        <v>1694</v>
      </c>
      <c r="B2711" s="13">
        <v>6.9</v>
      </c>
    </row>
    <row r="2712" spans="1:2" x14ac:dyDescent="0.25">
      <c r="A2712" s="6" t="s">
        <v>3124</v>
      </c>
      <c r="B2712" s="11">
        <v>7.4</v>
      </c>
    </row>
    <row r="2713" spans="1:2" x14ac:dyDescent="0.25">
      <c r="A2713" s="9" t="s">
        <v>3125</v>
      </c>
      <c r="B2713" s="13">
        <v>5.6</v>
      </c>
    </row>
    <row r="2714" spans="1:2" x14ac:dyDescent="0.25">
      <c r="A2714" s="6" t="s">
        <v>3126</v>
      </c>
      <c r="B2714" s="11">
        <v>8</v>
      </c>
    </row>
    <row r="2715" spans="1:2" x14ac:dyDescent="0.25">
      <c r="A2715" s="9" t="s">
        <v>3128</v>
      </c>
      <c r="B2715" s="13">
        <v>5.3</v>
      </c>
    </row>
    <row r="2716" spans="1:2" x14ac:dyDescent="0.25">
      <c r="A2716" s="6" t="s">
        <v>3129</v>
      </c>
      <c r="B2716" s="11">
        <v>6.2</v>
      </c>
    </row>
    <row r="2717" spans="1:2" x14ac:dyDescent="0.25">
      <c r="A2717" s="9" t="s">
        <v>3130</v>
      </c>
      <c r="B2717" s="13">
        <v>5.3</v>
      </c>
    </row>
    <row r="2718" spans="1:2" x14ac:dyDescent="0.25">
      <c r="A2718" s="6" t="s">
        <v>1708</v>
      </c>
      <c r="B2718" s="11">
        <v>6.6</v>
      </c>
    </row>
    <row r="2719" spans="1:2" x14ac:dyDescent="0.25">
      <c r="A2719" s="9" t="s">
        <v>1230</v>
      </c>
      <c r="B2719" s="13">
        <v>7.2</v>
      </c>
    </row>
    <row r="2720" spans="1:2" x14ac:dyDescent="0.25">
      <c r="A2720" s="6" t="s">
        <v>3131</v>
      </c>
      <c r="B2720" s="11">
        <v>4.5999999999999996</v>
      </c>
    </row>
    <row r="2721" spans="1:2" x14ac:dyDescent="0.25">
      <c r="A2721" s="9" t="s">
        <v>3027</v>
      </c>
      <c r="B2721" s="13">
        <v>7.5</v>
      </c>
    </row>
    <row r="2722" spans="1:2" x14ac:dyDescent="0.25">
      <c r="A2722" s="6" t="s">
        <v>3132</v>
      </c>
      <c r="B2722" s="11">
        <v>6.5</v>
      </c>
    </row>
    <row r="2723" spans="1:2" x14ac:dyDescent="0.25">
      <c r="A2723" s="9" t="s">
        <v>113</v>
      </c>
      <c r="B2723" s="13">
        <v>7.6</v>
      </c>
    </row>
    <row r="2724" spans="1:2" x14ac:dyDescent="0.25">
      <c r="A2724" s="6" t="s">
        <v>3134</v>
      </c>
      <c r="B2724" s="11">
        <v>6.2</v>
      </c>
    </row>
    <row r="2725" spans="1:2" x14ac:dyDescent="0.25">
      <c r="A2725" s="9" t="s">
        <v>1667</v>
      </c>
      <c r="B2725" s="13">
        <v>8</v>
      </c>
    </row>
    <row r="2726" spans="1:2" x14ac:dyDescent="0.25">
      <c r="A2726" s="6" t="s">
        <v>3135</v>
      </c>
      <c r="B2726" s="11">
        <v>5.5</v>
      </c>
    </row>
    <row r="2727" spans="1:2" x14ac:dyDescent="0.25">
      <c r="A2727" s="9" t="s">
        <v>1230</v>
      </c>
      <c r="B2727" s="13">
        <v>6.3</v>
      </c>
    </row>
    <row r="2728" spans="1:2" x14ac:dyDescent="0.25">
      <c r="A2728" s="6" t="s">
        <v>3136</v>
      </c>
      <c r="B2728" s="11">
        <v>7.2</v>
      </c>
    </row>
    <row r="2729" spans="1:2" x14ac:dyDescent="0.25">
      <c r="A2729" s="9" t="s">
        <v>5540</v>
      </c>
      <c r="B2729" s="13">
        <v>7.9</v>
      </c>
    </row>
    <row r="2730" spans="1:2" x14ac:dyDescent="0.25">
      <c r="A2730" s="6" t="s">
        <v>3137</v>
      </c>
      <c r="B2730" s="11">
        <v>6.7</v>
      </c>
    </row>
    <row r="2731" spans="1:2" x14ac:dyDescent="0.25">
      <c r="A2731" s="9" t="s">
        <v>3138</v>
      </c>
      <c r="B2731" s="13">
        <v>5.3</v>
      </c>
    </row>
    <row r="2732" spans="1:2" x14ac:dyDescent="0.25">
      <c r="A2732" s="6" t="s">
        <v>3139</v>
      </c>
      <c r="B2732" s="11">
        <v>6.3</v>
      </c>
    </row>
    <row r="2733" spans="1:2" x14ac:dyDescent="0.25">
      <c r="A2733" s="9" t="s">
        <v>2904</v>
      </c>
      <c r="B2733" s="13">
        <v>6.5</v>
      </c>
    </row>
    <row r="2734" spans="1:2" x14ac:dyDescent="0.25">
      <c r="A2734" s="6" t="s">
        <v>3140</v>
      </c>
      <c r="B2734" s="11">
        <v>5.6</v>
      </c>
    </row>
    <row r="2735" spans="1:2" x14ac:dyDescent="0.25">
      <c r="A2735" s="9" t="s">
        <v>2261</v>
      </c>
      <c r="B2735" s="13">
        <v>7</v>
      </c>
    </row>
    <row r="2736" spans="1:2" x14ac:dyDescent="0.25">
      <c r="A2736" s="6" t="s">
        <v>3143</v>
      </c>
      <c r="B2736" s="11">
        <v>8.3000000000000007</v>
      </c>
    </row>
    <row r="2737" spans="1:2" x14ac:dyDescent="0.25">
      <c r="A2737" s="9" t="s">
        <v>1454</v>
      </c>
      <c r="B2737" s="13">
        <v>7.2</v>
      </c>
    </row>
    <row r="2738" spans="1:2" x14ac:dyDescent="0.25">
      <c r="A2738" s="6" t="s">
        <v>1500</v>
      </c>
      <c r="B2738" s="11">
        <v>6.8</v>
      </c>
    </row>
    <row r="2739" spans="1:2" x14ac:dyDescent="0.25">
      <c r="A2739" s="9" t="s">
        <v>3145</v>
      </c>
      <c r="B2739" s="13">
        <v>6.4</v>
      </c>
    </row>
    <row r="2740" spans="1:2" x14ac:dyDescent="0.25">
      <c r="A2740" s="6" t="s">
        <v>2910</v>
      </c>
      <c r="B2740" s="11">
        <v>6.9</v>
      </c>
    </row>
    <row r="2741" spans="1:2" x14ac:dyDescent="0.25">
      <c r="A2741" s="9" t="s">
        <v>3146</v>
      </c>
      <c r="B2741" s="13">
        <v>8</v>
      </c>
    </row>
    <row r="2742" spans="1:2" x14ac:dyDescent="0.25">
      <c r="A2742" s="6" t="s">
        <v>3148</v>
      </c>
      <c r="B2742" s="11">
        <v>6.2</v>
      </c>
    </row>
    <row r="2743" spans="1:2" x14ac:dyDescent="0.25">
      <c r="A2743" s="9" t="s">
        <v>2109</v>
      </c>
      <c r="B2743" s="13">
        <v>6.4</v>
      </c>
    </row>
    <row r="2744" spans="1:2" x14ac:dyDescent="0.25">
      <c r="A2744" s="6" t="s">
        <v>1656</v>
      </c>
      <c r="B2744" s="11">
        <v>5.6</v>
      </c>
    </row>
    <row r="2745" spans="1:2" x14ac:dyDescent="0.25">
      <c r="A2745" s="9" t="s">
        <v>3154</v>
      </c>
      <c r="B2745" s="13">
        <v>6.1</v>
      </c>
    </row>
    <row r="2746" spans="1:2" x14ac:dyDescent="0.25">
      <c r="A2746" s="6" t="s">
        <v>3155</v>
      </c>
      <c r="B2746" s="11">
        <v>6</v>
      </c>
    </row>
    <row r="2747" spans="1:2" x14ac:dyDescent="0.25">
      <c r="A2747" s="9" t="s">
        <v>3156</v>
      </c>
      <c r="B2747" s="13">
        <v>5.0999999999999996</v>
      </c>
    </row>
    <row r="2748" spans="1:2" x14ac:dyDescent="0.25">
      <c r="A2748" s="6" t="s">
        <v>3157</v>
      </c>
      <c r="B2748" s="11">
        <v>4.5</v>
      </c>
    </row>
    <row r="2749" spans="1:2" x14ac:dyDescent="0.25">
      <c r="A2749" s="9" t="s">
        <v>3158</v>
      </c>
      <c r="B2749" s="13">
        <v>5.9</v>
      </c>
    </row>
    <row r="2750" spans="1:2" x14ac:dyDescent="0.25">
      <c r="A2750" s="6" t="s">
        <v>3160</v>
      </c>
      <c r="B2750" s="11">
        <v>6</v>
      </c>
    </row>
    <row r="2751" spans="1:2" x14ac:dyDescent="0.25">
      <c r="A2751" s="9" t="s">
        <v>3163</v>
      </c>
      <c r="B2751" s="13">
        <v>5.8</v>
      </c>
    </row>
    <row r="2752" spans="1:2" x14ac:dyDescent="0.25">
      <c r="A2752" s="6" t="s">
        <v>3164</v>
      </c>
      <c r="B2752" s="11">
        <v>6.1</v>
      </c>
    </row>
    <row r="2753" spans="1:2" x14ac:dyDescent="0.25">
      <c r="A2753" s="9" t="s">
        <v>3166</v>
      </c>
      <c r="B2753" s="13">
        <v>4.9000000000000004</v>
      </c>
    </row>
    <row r="2754" spans="1:2" x14ac:dyDescent="0.25">
      <c r="A2754" s="6" t="s">
        <v>3168</v>
      </c>
      <c r="B2754" s="11">
        <v>5.7</v>
      </c>
    </row>
    <row r="2755" spans="1:2" x14ac:dyDescent="0.25">
      <c r="A2755" s="9" t="s">
        <v>3171</v>
      </c>
      <c r="B2755" s="13">
        <v>7.1</v>
      </c>
    </row>
    <row r="2756" spans="1:2" x14ac:dyDescent="0.25">
      <c r="A2756" s="6" t="s">
        <v>3172</v>
      </c>
      <c r="B2756" s="11">
        <v>6.6</v>
      </c>
    </row>
    <row r="2757" spans="1:2" x14ac:dyDescent="0.25">
      <c r="A2757" s="9" t="s">
        <v>1277</v>
      </c>
      <c r="B2757" s="13">
        <v>8.1</v>
      </c>
    </row>
    <row r="2758" spans="1:2" x14ac:dyDescent="0.25">
      <c r="A2758" s="6" t="s">
        <v>3174</v>
      </c>
      <c r="B2758" s="11">
        <v>5.7</v>
      </c>
    </row>
    <row r="2759" spans="1:2" x14ac:dyDescent="0.25">
      <c r="A2759" s="9" t="s">
        <v>160</v>
      </c>
      <c r="B2759" s="13">
        <v>6.8</v>
      </c>
    </row>
    <row r="2760" spans="1:2" x14ac:dyDescent="0.25">
      <c r="A2760" s="6" t="s">
        <v>3175</v>
      </c>
      <c r="B2760" s="11">
        <v>7.5</v>
      </c>
    </row>
    <row r="2761" spans="1:2" x14ac:dyDescent="0.25">
      <c r="A2761" s="9" t="s">
        <v>3176</v>
      </c>
      <c r="B2761" s="13">
        <v>6.2</v>
      </c>
    </row>
    <row r="2762" spans="1:2" x14ac:dyDescent="0.25">
      <c r="A2762" s="6" t="s">
        <v>1153</v>
      </c>
      <c r="B2762" s="11">
        <v>8.3000000000000007</v>
      </c>
    </row>
    <row r="2763" spans="1:2" x14ac:dyDescent="0.25">
      <c r="A2763" s="9" t="s">
        <v>3177</v>
      </c>
      <c r="B2763" s="13">
        <v>7.4</v>
      </c>
    </row>
    <row r="2764" spans="1:2" x14ac:dyDescent="0.25">
      <c r="A2764" s="6" t="s">
        <v>1535</v>
      </c>
      <c r="B2764" s="11">
        <v>8</v>
      </c>
    </row>
    <row r="2765" spans="1:2" x14ac:dyDescent="0.25">
      <c r="A2765" s="9" t="s">
        <v>1504</v>
      </c>
      <c r="B2765" s="13">
        <v>6.9</v>
      </c>
    </row>
    <row r="2766" spans="1:2" x14ac:dyDescent="0.25">
      <c r="A2766" s="6" t="s">
        <v>1049</v>
      </c>
      <c r="B2766" s="11">
        <v>6.9</v>
      </c>
    </row>
    <row r="2767" spans="1:2" x14ac:dyDescent="0.25">
      <c r="A2767" s="9" t="s">
        <v>3182</v>
      </c>
      <c r="B2767" s="13">
        <v>9.5</v>
      </c>
    </row>
    <row r="2768" spans="1:2" x14ac:dyDescent="0.25">
      <c r="A2768" s="6" t="s">
        <v>3184</v>
      </c>
      <c r="B2768" s="11">
        <v>5.5</v>
      </c>
    </row>
    <row r="2769" spans="1:2" x14ac:dyDescent="0.25">
      <c r="A2769" s="9" t="s">
        <v>3185</v>
      </c>
      <c r="B2769" s="13">
        <v>5.7</v>
      </c>
    </row>
    <row r="2770" spans="1:2" x14ac:dyDescent="0.25">
      <c r="A2770" s="6" t="s">
        <v>315</v>
      </c>
      <c r="B2770" s="11">
        <v>7.2</v>
      </c>
    </row>
    <row r="2771" spans="1:2" x14ac:dyDescent="0.25">
      <c r="A2771" s="9" t="s">
        <v>291</v>
      </c>
      <c r="B2771" s="13">
        <v>6.9</v>
      </c>
    </row>
    <row r="2772" spans="1:2" x14ac:dyDescent="0.25">
      <c r="A2772" s="6" t="s">
        <v>1577</v>
      </c>
      <c r="B2772" s="11">
        <v>5.5</v>
      </c>
    </row>
    <row r="2773" spans="1:2" x14ac:dyDescent="0.25">
      <c r="A2773" s="9" t="s">
        <v>2523</v>
      </c>
      <c r="B2773" s="13">
        <v>5.9</v>
      </c>
    </row>
    <row r="2774" spans="1:2" x14ac:dyDescent="0.25">
      <c r="A2774" s="6" t="s">
        <v>1606</v>
      </c>
      <c r="B2774" s="11">
        <v>7.7</v>
      </c>
    </row>
    <row r="2775" spans="1:2" x14ac:dyDescent="0.25">
      <c r="A2775" s="9" t="s">
        <v>2486</v>
      </c>
      <c r="B2775" s="13">
        <v>5.2</v>
      </c>
    </row>
    <row r="2776" spans="1:2" x14ac:dyDescent="0.25">
      <c r="A2776" s="6" t="s">
        <v>2141</v>
      </c>
      <c r="B2776" s="11">
        <v>7.1</v>
      </c>
    </row>
    <row r="2777" spans="1:2" x14ac:dyDescent="0.25">
      <c r="A2777" s="9" t="s">
        <v>5540</v>
      </c>
      <c r="B2777" s="13">
        <v>6.6</v>
      </c>
    </row>
    <row r="2778" spans="1:2" x14ac:dyDescent="0.25">
      <c r="A2778" s="6" t="s">
        <v>3187</v>
      </c>
      <c r="B2778" s="11">
        <v>5.5</v>
      </c>
    </row>
    <row r="2779" spans="1:2" x14ac:dyDescent="0.25">
      <c r="A2779" s="9" t="s">
        <v>1612</v>
      </c>
      <c r="B2779" s="13">
        <v>7.7</v>
      </c>
    </row>
    <row r="2780" spans="1:2" x14ac:dyDescent="0.25">
      <c r="A2780" s="6" t="s">
        <v>2435</v>
      </c>
      <c r="B2780" s="11">
        <v>5.4</v>
      </c>
    </row>
    <row r="2781" spans="1:2" x14ac:dyDescent="0.25">
      <c r="A2781" s="9" t="s">
        <v>3188</v>
      </c>
      <c r="B2781" s="13">
        <v>6.7</v>
      </c>
    </row>
    <row r="2782" spans="1:2" x14ac:dyDescent="0.25">
      <c r="A2782" s="6" t="s">
        <v>2509</v>
      </c>
      <c r="B2782" s="11">
        <v>5</v>
      </c>
    </row>
    <row r="2783" spans="1:2" x14ac:dyDescent="0.25">
      <c r="A2783" s="9" t="s">
        <v>1446</v>
      </c>
      <c r="B2783" s="13">
        <v>6.4</v>
      </c>
    </row>
    <row r="2784" spans="1:2" x14ac:dyDescent="0.25">
      <c r="A2784" s="6" t="s">
        <v>3101</v>
      </c>
      <c r="B2784" s="11">
        <v>6.6</v>
      </c>
    </row>
    <row r="2785" spans="1:2" x14ac:dyDescent="0.25">
      <c r="A2785" s="9" t="s">
        <v>957</v>
      </c>
      <c r="B2785" s="13">
        <v>5.9</v>
      </c>
    </row>
    <row r="2786" spans="1:2" x14ac:dyDescent="0.25">
      <c r="A2786" s="6" t="s">
        <v>1359</v>
      </c>
      <c r="B2786" s="11">
        <v>5.7</v>
      </c>
    </row>
    <row r="2787" spans="1:2" x14ac:dyDescent="0.25">
      <c r="A2787" s="9" t="s">
        <v>1769</v>
      </c>
      <c r="B2787" s="13">
        <v>4.5</v>
      </c>
    </row>
    <row r="2788" spans="1:2" x14ac:dyDescent="0.25">
      <c r="A2788" s="6" t="s">
        <v>2882</v>
      </c>
      <c r="B2788" s="11">
        <v>3.7</v>
      </c>
    </row>
    <row r="2789" spans="1:2" x14ac:dyDescent="0.25">
      <c r="A2789" s="9" t="s">
        <v>2884</v>
      </c>
      <c r="B2789" s="13">
        <v>5</v>
      </c>
    </row>
    <row r="2790" spans="1:2" x14ac:dyDescent="0.25">
      <c r="A2790" s="6" t="s">
        <v>1626</v>
      </c>
      <c r="B2790" s="11">
        <v>4.5999999999999996</v>
      </c>
    </row>
    <row r="2791" spans="1:2" x14ac:dyDescent="0.25">
      <c r="A2791" s="9" t="s">
        <v>519</v>
      </c>
      <c r="B2791" s="13">
        <v>6.5</v>
      </c>
    </row>
    <row r="2792" spans="1:2" x14ac:dyDescent="0.25">
      <c r="A2792" s="6" t="s">
        <v>3191</v>
      </c>
      <c r="B2792" s="11">
        <v>4.9000000000000004</v>
      </c>
    </row>
    <row r="2793" spans="1:2" x14ac:dyDescent="0.25">
      <c r="A2793" s="9" t="s">
        <v>3193</v>
      </c>
      <c r="B2793" s="13">
        <v>6</v>
      </c>
    </row>
    <row r="2794" spans="1:2" x14ac:dyDescent="0.25">
      <c r="A2794" s="6" t="s">
        <v>3194</v>
      </c>
      <c r="B2794" s="11">
        <v>6.9</v>
      </c>
    </row>
    <row r="2795" spans="1:2" x14ac:dyDescent="0.25">
      <c r="A2795" s="9" t="s">
        <v>3195</v>
      </c>
      <c r="B2795" s="13">
        <v>5.7</v>
      </c>
    </row>
    <row r="2796" spans="1:2" x14ac:dyDescent="0.25">
      <c r="A2796" s="6" t="s">
        <v>212</v>
      </c>
      <c r="B2796" s="11">
        <v>6.7</v>
      </c>
    </row>
    <row r="2797" spans="1:2" x14ac:dyDescent="0.25">
      <c r="A2797" s="9" t="s">
        <v>1475</v>
      </c>
      <c r="B2797" s="13">
        <v>6.9</v>
      </c>
    </row>
    <row r="2798" spans="1:2" x14ac:dyDescent="0.25">
      <c r="A2798" s="6" t="s">
        <v>1974</v>
      </c>
      <c r="B2798" s="11">
        <v>5.5</v>
      </c>
    </row>
    <row r="2799" spans="1:2" x14ac:dyDescent="0.25">
      <c r="A2799" s="9" t="s">
        <v>3198</v>
      </c>
      <c r="B2799" s="13">
        <v>4.4000000000000004</v>
      </c>
    </row>
    <row r="2800" spans="1:2" x14ac:dyDescent="0.25">
      <c r="A2800" s="6" t="s">
        <v>329</v>
      </c>
      <c r="B2800" s="11">
        <v>5.4</v>
      </c>
    </row>
    <row r="2801" spans="1:2" x14ac:dyDescent="0.25">
      <c r="A2801" s="9" t="s">
        <v>3200</v>
      </c>
      <c r="B2801" s="13">
        <v>7</v>
      </c>
    </row>
    <row r="2802" spans="1:2" x14ac:dyDescent="0.25">
      <c r="A2802" s="6" t="s">
        <v>717</v>
      </c>
      <c r="B2802" s="11">
        <v>5.4</v>
      </c>
    </row>
    <row r="2803" spans="1:2" x14ac:dyDescent="0.25">
      <c r="A2803" s="9" t="s">
        <v>3201</v>
      </c>
      <c r="B2803" s="13">
        <v>5.4</v>
      </c>
    </row>
    <row r="2804" spans="1:2" x14ac:dyDescent="0.25">
      <c r="A2804" s="6" t="s">
        <v>3202</v>
      </c>
      <c r="B2804" s="11">
        <v>8</v>
      </c>
    </row>
    <row r="2805" spans="1:2" x14ac:dyDescent="0.25">
      <c r="A2805" s="9" t="s">
        <v>3203</v>
      </c>
      <c r="B2805" s="13">
        <v>7.6</v>
      </c>
    </row>
    <row r="2806" spans="1:2" x14ac:dyDescent="0.25">
      <c r="A2806" s="6" t="s">
        <v>3205</v>
      </c>
      <c r="B2806" s="11">
        <v>5.9</v>
      </c>
    </row>
    <row r="2807" spans="1:2" x14ac:dyDescent="0.25">
      <c r="A2807" s="9" t="s">
        <v>399</v>
      </c>
      <c r="B2807" s="13">
        <v>6.6</v>
      </c>
    </row>
    <row r="2808" spans="1:2" x14ac:dyDescent="0.25">
      <c r="A2808" s="6" t="s">
        <v>459</v>
      </c>
      <c r="B2808" s="11">
        <v>6.7</v>
      </c>
    </row>
    <row r="2809" spans="1:2" x14ac:dyDescent="0.25">
      <c r="A2809" s="9" t="s">
        <v>3206</v>
      </c>
      <c r="B2809" s="13">
        <v>3.9</v>
      </c>
    </row>
    <row r="2810" spans="1:2" x14ac:dyDescent="0.25">
      <c r="A2810" s="6" t="s">
        <v>3016</v>
      </c>
      <c r="B2810" s="11">
        <v>5.7</v>
      </c>
    </row>
    <row r="2811" spans="1:2" x14ac:dyDescent="0.25">
      <c r="A2811" s="9" t="s">
        <v>3096</v>
      </c>
      <c r="B2811" s="13">
        <v>6.7</v>
      </c>
    </row>
    <row r="2812" spans="1:2" x14ac:dyDescent="0.25">
      <c r="A2812" s="6" t="s">
        <v>3209</v>
      </c>
      <c r="B2812" s="11">
        <v>6.5</v>
      </c>
    </row>
    <row r="2813" spans="1:2" x14ac:dyDescent="0.25">
      <c r="A2813" s="9" t="s">
        <v>2769</v>
      </c>
      <c r="B2813" s="13">
        <v>6.8</v>
      </c>
    </row>
    <row r="2814" spans="1:2" x14ac:dyDescent="0.25">
      <c r="A2814" s="6" t="s">
        <v>3212</v>
      </c>
      <c r="B2814" s="11">
        <v>6.3</v>
      </c>
    </row>
    <row r="2815" spans="1:2" x14ac:dyDescent="0.25">
      <c r="A2815" s="9" t="s">
        <v>1564</v>
      </c>
      <c r="B2815" s="13">
        <v>7.3</v>
      </c>
    </row>
    <row r="2816" spans="1:2" x14ac:dyDescent="0.25">
      <c r="A2816" s="6" t="s">
        <v>3216</v>
      </c>
      <c r="B2816" s="11">
        <v>6.9</v>
      </c>
    </row>
    <row r="2817" spans="1:2" x14ac:dyDescent="0.25">
      <c r="A2817" s="9" t="s">
        <v>822</v>
      </c>
      <c r="B2817" s="13">
        <v>7</v>
      </c>
    </row>
    <row r="2818" spans="1:2" x14ac:dyDescent="0.25">
      <c r="A2818" s="6" t="s">
        <v>3218</v>
      </c>
      <c r="B2818" s="11">
        <v>6.5</v>
      </c>
    </row>
    <row r="2819" spans="1:2" x14ac:dyDescent="0.25">
      <c r="A2819" s="9" t="s">
        <v>3220</v>
      </c>
      <c r="B2819" s="13">
        <v>3.6</v>
      </c>
    </row>
    <row r="2820" spans="1:2" x14ac:dyDescent="0.25">
      <c r="A2820" s="6" t="s">
        <v>1205</v>
      </c>
      <c r="B2820" s="11">
        <v>7.7</v>
      </c>
    </row>
    <row r="2821" spans="1:2" x14ac:dyDescent="0.25">
      <c r="A2821" s="9" t="s">
        <v>415</v>
      </c>
      <c r="B2821" s="13">
        <v>7.7</v>
      </c>
    </row>
    <row r="2822" spans="1:2" x14ac:dyDescent="0.25">
      <c r="A2822" s="6" t="s">
        <v>351</v>
      </c>
      <c r="B2822" s="11">
        <v>5.9</v>
      </c>
    </row>
    <row r="2823" spans="1:2" x14ac:dyDescent="0.25">
      <c r="A2823" s="9" t="s">
        <v>2734</v>
      </c>
      <c r="B2823" s="13">
        <v>6.8</v>
      </c>
    </row>
    <row r="2824" spans="1:2" x14ac:dyDescent="0.25">
      <c r="A2824" s="6" t="s">
        <v>2778</v>
      </c>
      <c r="B2824" s="11">
        <v>7.4</v>
      </c>
    </row>
    <row r="2825" spans="1:2" x14ac:dyDescent="0.25">
      <c r="A2825" s="9" t="s">
        <v>1966</v>
      </c>
      <c r="B2825" s="13">
        <v>5.0999999999999996</v>
      </c>
    </row>
    <row r="2826" spans="1:2" x14ac:dyDescent="0.25">
      <c r="A2826" s="6" t="s">
        <v>5540</v>
      </c>
      <c r="B2826" s="11">
        <v>9.1</v>
      </c>
    </row>
    <row r="2827" spans="1:2" x14ac:dyDescent="0.25">
      <c r="A2827" s="9" t="s">
        <v>2361</v>
      </c>
      <c r="B2827" s="13">
        <v>7.4</v>
      </c>
    </row>
    <row r="2828" spans="1:2" x14ac:dyDescent="0.25">
      <c r="A2828" s="6" t="s">
        <v>3126</v>
      </c>
      <c r="B2828" s="11">
        <v>7.2</v>
      </c>
    </row>
    <row r="2829" spans="1:2" x14ac:dyDescent="0.25">
      <c r="A2829" s="9" t="s">
        <v>2927</v>
      </c>
      <c r="B2829" s="13">
        <v>6</v>
      </c>
    </row>
    <row r="2830" spans="1:2" x14ac:dyDescent="0.25">
      <c r="A2830" s="6" t="s">
        <v>5540</v>
      </c>
      <c r="B2830" s="11">
        <v>7.4</v>
      </c>
    </row>
    <row r="2831" spans="1:2" x14ac:dyDescent="0.25">
      <c r="A2831" s="9" t="s">
        <v>958</v>
      </c>
      <c r="B2831" s="13">
        <v>8.3000000000000007</v>
      </c>
    </row>
    <row r="2832" spans="1:2" x14ac:dyDescent="0.25">
      <c r="A2832" s="6" t="s">
        <v>1118</v>
      </c>
      <c r="B2832" s="11">
        <v>8.1</v>
      </c>
    </row>
    <row r="2833" spans="1:2" x14ac:dyDescent="0.25">
      <c r="A2833" s="9" t="s">
        <v>2774</v>
      </c>
      <c r="B2833" s="13">
        <v>6.3</v>
      </c>
    </row>
    <row r="2834" spans="1:2" x14ac:dyDescent="0.25">
      <c r="A2834" s="6" t="s">
        <v>999</v>
      </c>
      <c r="B2834" s="11">
        <v>7.3</v>
      </c>
    </row>
    <row r="2835" spans="1:2" x14ac:dyDescent="0.25">
      <c r="A2835" s="9" t="s">
        <v>2133</v>
      </c>
      <c r="B2835" s="13">
        <v>3.6</v>
      </c>
    </row>
    <row r="2836" spans="1:2" x14ac:dyDescent="0.25">
      <c r="A2836" s="6" t="s">
        <v>419</v>
      </c>
      <c r="B2836" s="11">
        <v>1.6</v>
      </c>
    </row>
    <row r="2837" spans="1:2" x14ac:dyDescent="0.25">
      <c r="A2837" s="9" t="s">
        <v>460</v>
      </c>
      <c r="B2837" s="13">
        <v>8</v>
      </c>
    </row>
    <row r="2838" spans="1:2" x14ac:dyDescent="0.25">
      <c r="A2838" s="6" t="s">
        <v>520</v>
      </c>
      <c r="B2838" s="11">
        <v>6.2</v>
      </c>
    </row>
    <row r="2839" spans="1:2" x14ac:dyDescent="0.25">
      <c r="A2839" s="9" t="s">
        <v>1435</v>
      </c>
      <c r="B2839" s="13">
        <v>9</v>
      </c>
    </row>
    <row r="2840" spans="1:2" x14ac:dyDescent="0.25">
      <c r="A2840" s="6" t="s">
        <v>1640</v>
      </c>
      <c r="B2840" s="11">
        <v>6.1</v>
      </c>
    </row>
    <row r="2841" spans="1:2" x14ac:dyDescent="0.25">
      <c r="A2841" s="9" t="s">
        <v>726</v>
      </c>
      <c r="B2841" s="13">
        <v>5.7</v>
      </c>
    </row>
    <row r="2842" spans="1:2" x14ac:dyDescent="0.25">
      <c r="A2842" s="6" t="s">
        <v>2515</v>
      </c>
      <c r="B2842" s="11">
        <v>6.8</v>
      </c>
    </row>
    <row r="2843" spans="1:2" x14ac:dyDescent="0.25">
      <c r="A2843" s="9" t="s">
        <v>3234</v>
      </c>
      <c r="B2843" s="13">
        <v>5.5</v>
      </c>
    </row>
    <row r="2844" spans="1:2" x14ac:dyDescent="0.25">
      <c r="A2844" s="6" t="s">
        <v>3235</v>
      </c>
      <c r="B2844" s="11">
        <v>6.8</v>
      </c>
    </row>
    <row r="2845" spans="1:2" x14ac:dyDescent="0.25">
      <c r="A2845" s="9" t="s">
        <v>3237</v>
      </c>
      <c r="B2845" s="13">
        <v>7.3</v>
      </c>
    </row>
    <row r="2846" spans="1:2" x14ac:dyDescent="0.25">
      <c r="A2846" s="6" t="s">
        <v>1966</v>
      </c>
      <c r="B2846" s="11">
        <v>6.1</v>
      </c>
    </row>
    <row r="2847" spans="1:2" x14ac:dyDescent="0.25">
      <c r="A2847" s="9" t="s">
        <v>2013</v>
      </c>
      <c r="B2847" s="13">
        <v>7.2</v>
      </c>
    </row>
    <row r="2848" spans="1:2" x14ac:dyDescent="0.25">
      <c r="A2848" s="6" t="s">
        <v>3239</v>
      </c>
      <c r="B2848" s="11">
        <v>5.9</v>
      </c>
    </row>
    <row r="2849" spans="1:2" x14ac:dyDescent="0.25">
      <c r="A2849" s="9" t="s">
        <v>3240</v>
      </c>
      <c r="B2849" s="13">
        <v>6.1</v>
      </c>
    </row>
    <row r="2850" spans="1:2" x14ac:dyDescent="0.25">
      <c r="A2850" s="6" t="s">
        <v>1489</v>
      </c>
      <c r="B2850" s="11">
        <v>6.8</v>
      </c>
    </row>
    <row r="2851" spans="1:2" x14ac:dyDescent="0.25">
      <c r="A2851" s="9" t="s">
        <v>3241</v>
      </c>
      <c r="B2851" s="13">
        <v>7.7</v>
      </c>
    </row>
    <row r="2852" spans="1:2" x14ac:dyDescent="0.25">
      <c r="A2852" s="6" t="s">
        <v>2733</v>
      </c>
      <c r="B2852" s="11">
        <v>4.9000000000000004</v>
      </c>
    </row>
    <row r="2853" spans="1:2" x14ac:dyDescent="0.25">
      <c r="A2853" s="9" t="s">
        <v>3242</v>
      </c>
      <c r="B2853" s="13">
        <v>6.1</v>
      </c>
    </row>
    <row r="2854" spans="1:2" x14ac:dyDescent="0.25">
      <c r="A2854" s="6" t="s">
        <v>2755</v>
      </c>
      <c r="B2854" s="11">
        <v>2.5</v>
      </c>
    </row>
    <row r="2855" spans="1:2" x14ac:dyDescent="0.25">
      <c r="A2855" s="9" t="s">
        <v>3243</v>
      </c>
      <c r="B2855" s="13">
        <v>6.1</v>
      </c>
    </row>
    <row r="2856" spans="1:2" x14ac:dyDescent="0.25">
      <c r="A2856" s="6" t="s">
        <v>3244</v>
      </c>
      <c r="B2856" s="11">
        <v>5.9</v>
      </c>
    </row>
    <row r="2857" spans="1:2" x14ac:dyDescent="0.25">
      <c r="A2857" s="9" t="s">
        <v>3245</v>
      </c>
      <c r="B2857" s="13">
        <v>5.7</v>
      </c>
    </row>
    <row r="2858" spans="1:2" x14ac:dyDescent="0.25">
      <c r="A2858" s="6" t="s">
        <v>3248</v>
      </c>
      <c r="B2858" s="11">
        <v>5.6</v>
      </c>
    </row>
    <row r="2859" spans="1:2" x14ac:dyDescent="0.25">
      <c r="A2859" s="9" t="s">
        <v>1037</v>
      </c>
      <c r="B2859" s="13">
        <v>7.2</v>
      </c>
    </row>
    <row r="2860" spans="1:2" x14ac:dyDescent="0.25">
      <c r="A2860" s="6" t="s">
        <v>3250</v>
      </c>
      <c r="B2860" s="11">
        <v>7.7</v>
      </c>
    </row>
    <row r="2861" spans="1:2" x14ac:dyDescent="0.25">
      <c r="A2861" s="9" t="s">
        <v>642</v>
      </c>
      <c r="B2861" s="13">
        <v>7.8</v>
      </c>
    </row>
    <row r="2862" spans="1:2" x14ac:dyDescent="0.25">
      <c r="A2862" s="6" t="s">
        <v>3253</v>
      </c>
      <c r="B2862" s="11">
        <v>6.1</v>
      </c>
    </row>
    <row r="2863" spans="1:2" x14ac:dyDescent="0.25">
      <c r="A2863" s="9" t="s">
        <v>547</v>
      </c>
      <c r="B2863" s="13">
        <v>5.8</v>
      </c>
    </row>
    <row r="2864" spans="1:2" x14ac:dyDescent="0.25">
      <c r="A2864" s="6" t="s">
        <v>1559</v>
      </c>
      <c r="B2864" s="11">
        <v>6.5</v>
      </c>
    </row>
    <row r="2865" spans="1:2" x14ac:dyDescent="0.25">
      <c r="A2865" s="9" t="s">
        <v>1153</v>
      </c>
      <c r="B2865" s="13">
        <v>7.9</v>
      </c>
    </row>
    <row r="2866" spans="1:2" x14ac:dyDescent="0.25">
      <c r="A2866" s="6" t="s">
        <v>3256</v>
      </c>
      <c r="B2866" s="11">
        <v>6.3</v>
      </c>
    </row>
    <row r="2867" spans="1:2" x14ac:dyDescent="0.25">
      <c r="A2867" s="9" t="s">
        <v>3257</v>
      </c>
      <c r="B2867" s="13">
        <v>3.8</v>
      </c>
    </row>
    <row r="2868" spans="1:2" x14ac:dyDescent="0.25">
      <c r="A2868" s="6" t="s">
        <v>3258</v>
      </c>
      <c r="B2868" s="11">
        <v>8.3000000000000007</v>
      </c>
    </row>
    <row r="2869" spans="1:2" x14ac:dyDescent="0.25">
      <c r="A2869" s="9" t="s">
        <v>1865</v>
      </c>
      <c r="B2869" s="13">
        <v>6.4</v>
      </c>
    </row>
    <row r="2870" spans="1:2" x14ac:dyDescent="0.25">
      <c r="A2870" s="6" t="s">
        <v>3259</v>
      </c>
      <c r="B2870" s="11">
        <v>6.7</v>
      </c>
    </row>
    <row r="2871" spans="1:2" x14ac:dyDescent="0.25">
      <c r="A2871" s="9" t="s">
        <v>2701</v>
      </c>
      <c r="B2871" s="13">
        <v>6.1</v>
      </c>
    </row>
    <row r="2872" spans="1:2" x14ac:dyDescent="0.25">
      <c r="A2872" s="6" t="s">
        <v>2268</v>
      </c>
      <c r="B2872" s="11">
        <v>8.1</v>
      </c>
    </row>
    <row r="2873" spans="1:2" x14ac:dyDescent="0.25">
      <c r="A2873" s="9" t="s">
        <v>3261</v>
      </c>
      <c r="B2873" s="13">
        <v>6</v>
      </c>
    </row>
    <row r="2874" spans="1:2" x14ac:dyDescent="0.25">
      <c r="A2874" s="6" t="s">
        <v>3262</v>
      </c>
      <c r="B2874" s="11">
        <v>5.8</v>
      </c>
    </row>
    <row r="2875" spans="1:2" x14ac:dyDescent="0.25">
      <c r="A2875" s="9" t="s">
        <v>3263</v>
      </c>
      <c r="B2875" s="13">
        <v>5.6</v>
      </c>
    </row>
    <row r="2876" spans="1:2" x14ac:dyDescent="0.25">
      <c r="A2876" s="6" t="s">
        <v>3264</v>
      </c>
      <c r="B2876" s="11">
        <v>6.1</v>
      </c>
    </row>
    <row r="2877" spans="1:2" x14ac:dyDescent="0.25">
      <c r="A2877" s="9" t="s">
        <v>2662</v>
      </c>
      <c r="B2877" s="13">
        <v>5.9</v>
      </c>
    </row>
    <row r="2878" spans="1:2" x14ac:dyDescent="0.25">
      <c r="A2878" s="6" t="s">
        <v>3266</v>
      </c>
      <c r="B2878" s="11">
        <v>7.3</v>
      </c>
    </row>
    <row r="2879" spans="1:2" x14ac:dyDescent="0.25">
      <c r="A2879" s="9" t="s">
        <v>1305</v>
      </c>
      <c r="B2879" s="13">
        <v>6.8</v>
      </c>
    </row>
    <row r="2880" spans="1:2" x14ac:dyDescent="0.25">
      <c r="A2880" s="6" t="s">
        <v>620</v>
      </c>
      <c r="B2880" s="11">
        <v>5.7</v>
      </c>
    </row>
    <row r="2881" spans="1:2" x14ac:dyDescent="0.25">
      <c r="A2881" s="9" t="s">
        <v>3269</v>
      </c>
      <c r="B2881" s="13">
        <v>7.3</v>
      </c>
    </row>
    <row r="2882" spans="1:2" x14ac:dyDescent="0.25">
      <c r="A2882" s="6" t="s">
        <v>2261</v>
      </c>
      <c r="B2882" s="11">
        <v>6.3</v>
      </c>
    </row>
    <row r="2883" spans="1:2" x14ac:dyDescent="0.25">
      <c r="A2883" s="9" t="s">
        <v>3272</v>
      </c>
      <c r="B2883" s="13">
        <v>5.9</v>
      </c>
    </row>
    <row r="2884" spans="1:2" x14ac:dyDescent="0.25">
      <c r="A2884" s="6" t="s">
        <v>1562</v>
      </c>
      <c r="B2884" s="11">
        <v>7.1</v>
      </c>
    </row>
    <row r="2885" spans="1:2" x14ac:dyDescent="0.25">
      <c r="A2885" s="9" t="s">
        <v>2559</v>
      </c>
      <c r="B2885" s="13">
        <v>7.1</v>
      </c>
    </row>
    <row r="2886" spans="1:2" x14ac:dyDescent="0.25">
      <c r="A2886" s="6" t="s">
        <v>3273</v>
      </c>
      <c r="B2886" s="11">
        <v>8</v>
      </c>
    </row>
    <row r="2887" spans="1:2" x14ac:dyDescent="0.25">
      <c r="A2887" s="9" t="s">
        <v>3275</v>
      </c>
      <c r="B2887" s="13">
        <v>5.0999999999999996</v>
      </c>
    </row>
    <row r="2888" spans="1:2" x14ac:dyDescent="0.25">
      <c r="A2888" s="6" t="s">
        <v>2562</v>
      </c>
      <c r="B2888" s="11">
        <v>7.1</v>
      </c>
    </row>
    <row r="2889" spans="1:2" x14ac:dyDescent="0.25">
      <c r="A2889" s="9" t="s">
        <v>2418</v>
      </c>
      <c r="B2889" s="13">
        <v>6.5</v>
      </c>
    </row>
    <row r="2890" spans="1:2" x14ac:dyDescent="0.25">
      <c r="A2890" s="6" t="s">
        <v>1353</v>
      </c>
      <c r="B2890" s="11">
        <v>4.5</v>
      </c>
    </row>
    <row r="2891" spans="1:2" x14ac:dyDescent="0.25">
      <c r="A2891" s="9" t="s">
        <v>2993</v>
      </c>
      <c r="B2891" s="13">
        <v>6.6</v>
      </c>
    </row>
    <row r="2892" spans="1:2" x14ac:dyDescent="0.25">
      <c r="A2892" s="6" t="s">
        <v>242</v>
      </c>
      <c r="B2892" s="11">
        <v>4.3</v>
      </c>
    </row>
    <row r="2893" spans="1:2" x14ac:dyDescent="0.25">
      <c r="A2893" s="9" t="s">
        <v>3137</v>
      </c>
      <c r="B2893" s="13">
        <v>6.7</v>
      </c>
    </row>
    <row r="2894" spans="1:2" x14ac:dyDescent="0.25">
      <c r="A2894" s="6" t="s">
        <v>3281</v>
      </c>
      <c r="B2894" s="11">
        <v>6.8</v>
      </c>
    </row>
    <row r="2895" spans="1:2" x14ac:dyDescent="0.25">
      <c r="A2895" s="9" t="s">
        <v>3283</v>
      </c>
      <c r="B2895" s="13">
        <v>5.4</v>
      </c>
    </row>
    <row r="2896" spans="1:2" x14ac:dyDescent="0.25">
      <c r="A2896" s="6" t="s">
        <v>1166</v>
      </c>
      <c r="B2896" s="11">
        <v>6.6</v>
      </c>
    </row>
    <row r="2897" spans="1:2" x14ac:dyDescent="0.25">
      <c r="A2897" s="9" t="s">
        <v>823</v>
      </c>
      <c r="B2897" s="13">
        <v>7.4</v>
      </c>
    </row>
    <row r="2898" spans="1:2" x14ac:dyDescent="0.25">
      <c r="A2898" s="6" t="s">
        <v>614</v>
      </c>
      <c r="B2898" s="11">
        <v>7.3</v>
      </c>
    </row>
    <row r="2899" spans="1:2" x14ac:dyDescent="0.25">
      <c r="A2899" s="9" t="s">
        <v>2411</v>
      </c>
      <c r="B2899" s="13">
        <v>6.9</v>
      </c>
    </row>
    <row r="2900" spans="1:2" x14ac:dyDescent="0.25">
      <c r="A2900" s="6" t="s">
        <v>619</v>
      </c>
      <c r="B2900" s="11">
        <v>8</v>
      </c>
    </row>
    <row r="2901" spans="1:2" x14ac:dyDescent="0.25">
      <c r="A2901" s="9" t="s">
        <v>3287</v>
      </c>
      <c r="B2901" s="13">
        <v>6.4</v>
      </c>
    </row>
    <row r="2902" spans="1:2" x14ac:dyDescent="0.25">
      <c r="A2902" s="6" t="s">
        <v>3112</v>
      </c>
      <c r="B2902" s="11">
        <v>7.8</v>
      </c>
    </row>
    <row r="2903" spans="1:2" x14ac:dyDescent="0.25">
      <c r="A2903" s="9" t="s">
        <v>2418</v>
      </c>
      <c r="B2903" s="13">
        <v>6.1</v>
      </c>
    </row>
    <row r="2904" spans="1:2" x14ac:dyDescent="0.25">
      <c r="A2904" s="6" t="s">
        <v>3288</v>
      </c>
      <c r="B2904" s="11">
        <v>6.1</v>
      </c>
    </row>
    <row r="2905" spans="1:2" x14ac:dyDescent="0.25">
      <c r="A2905" s="9" t="s">
        <v>3289</v>
      </c>
      <c r="B2905" s="13">
        <v>5.0999999999999996</v>
      </c>
    </row>
    <row r="2906" spans="1:2" x14ac:dyDescent="0.25">
      <c r="A2906" s="6" t="s">
        <v>3291</v>
      </c>
      <c r="B2906" s="11">
        <v>7.8</v>
      </c>
    </row>
    <row r="2907" spans="1:2" x14ac:dyDescent="0.25">
      <c r="A2907" s="9" t="s">
        <v>1123</v>
      </c>
      <c r="B2907" s="13">
        <v>7.4</v>
      </c>
    </row>
    <row r="2908" spans="1:2" x14ac:dyDescent="0.25">
      <c r="A2908" s="6" t="s">
        <v>3293</v>
      </c>
      <c r="B2908" s="11">
        <v>7.8</v>
      </c>
    </row>
    <row r="2909" spans="1:2" x14ac:dyDescent="0.25">
      <c r="A2909" s="9" t="s">
        <v>3177</v>
      </c>
      <c r="B2909" s="13">
        <v>8</v>
      </c>
    </row>
    <row r="2910" spans="1:2" x14ac:dyDescent="0.25">
      <c r="A2910" s="6" t="s">
        <v>3052</v>
      </c>
      <c r="B2910" s="11">
        <v>6.7</v>
      </c>
    </row>
    <row r="2911" spans="1:2" x14ac:dyDescent="0.25">
      <c r="A2911" s="9" t="s">
        <v>3295</v>
      </c>
      <c r="B2911" s="13">
        <v>6.6</v>
      </c>
    </row>
    <row r="2912" spans="1:2" x14ac:dyDescent="0.25">
      <c r="A2912" s="6" t="s">
        <v>3110</v>
      </c>
      <c r="B2912" s="11">
        <v>6.4</v>
      </c>
    </row>
    <row r="2913" spans="1:2" x14ac:dyDescent="0.25">
      <c r="A2913" s="9" t="s">
        <v>3297</v>
      </c>
      <c r="B2913" s="13">
        <v>6.7</v>
      </c>
    </row>
    <row r="2914" spans="1:2" x14ac:dyDescent="0.25">
      <c r="A2914" s="6" t="s">
        <v>3298</v>
      </c>
      <c r="B2914" s="11">
        <v>6.2</v>
      </c>
    </row>
    <row r="2915" spans="1:2" x14ac:dyDescent="0.25">
      <c r="A2915" s="9" t="s">
        <v>1008</v>
      </c>
      <c r="B2915" s="13">
        <v>7.3</v>
      </c>
    </row>
    <row r="2916" spans="1:2" x14ac:dyDescent="0.25">
      <c r="A2916" s="6" t="s">
        <v>3302</v>
      </c>
      <c r="B2916" s="11">
        <v>8.1</v>
      </c>
    </row>
    <row r="2917" spans="1:2" x14ac:dyDescent="0.25">
      <c r="A2917" s="9" t="s">
        <v>3304</v>
      </c>
      <c r="B2917" s="13">
        <v>7</v>
      </c>
    </row>
    <row r="2918" spans="1:2" x14ac:dyDescent="0.25">
      <c r="A2918" s="6" t="s">
        <v>1405</v>
      </c>
      <c r="B2918" s="11">
        <v>8</v>
      </c>
    </row>
    <row r="2919" spans="1:2" x14ac:dyDescent="0.25">
      <c r="A2919" s="9" t="s">
        <v>172</v>
      </c>
      <c r="B2919" s="13">
        <v>8</v>
      </c>
    </row>
    <row r="2920" spans="1:2" x14ac:dyDescent="0.25">
      <c r="A2920" s="6" t="s">
        <v>620</v>
      </c>
      <c r="B2920" s="11">
        <v>7</v>
      </c>
    </row>
    <row r="2921" spans="1:2" x14ac:dyDescent="0.25">
      <c r="A2921" s="9" t="s">
        <v>3307</v>
      </c>
      <c r="B2921" s="13">
        <v>7.9</v>
      </c>
    </row>
    <row r="2922" spans="1:2" x14ac:dyDescent="0.25">
      <c r="A2922" s="6" t="s">
        <v>2014</v>
      </c>
      <c r="B2922" s="11">
        <v>5.9</v>
      </c>
    </row>
    <row r="2923" spans="1:2" x14ac:dyDescent="0.25">
      <c r="A2923" s="9" t="s">
        <v>507</v>
      </c>
      <c r="B2923" s="13">
        <v>6.6</v>
      </c>
    </row>
    <row r="2924" spans="1:2" x14ac:dyDescent="0.25">
      <c r="A2924" s="6" t="s">
        <v>507</v>
      </c>
      <c r="B2924" s="11">
        <v>6.3</v>
      </c>
    </row>
    <row r="2925" spans="1:2" x14ac:dyDescent="0.25">
      <c r="A2925" s="9" t="s">
        <v>2352</v>
      </c>
      <c r="B2925" s="13">
        <v>7.7</v>
      </c>
    </row>
    <row r="2926" spans="1:2" x14ac:dyDescent="0.25">
      <c r="A2926" s="6" t="s">
        <v>223</v>
      </c>
      <c r="B2926" s="11">
        <v>6.9</v>
      </c>
    </row>
    <row r="2927" spans="1:2" x14ac:dyDescent="0.25">
      <c r="A2927" s="9" t="s">
        <v>3308</v>
      </c>
      <c r="B2927" s="13">
        <v>7.1</v>
      </c>
    </row>
    <row r="2928" spans="1:2" x14ac:dyDescent="0.25">
      <c r="A2928" s="6" t="s">
        <v>427</v>
      </c>
      <c r="B2928" s="11">
        <v>7.4</v>
      </c>
    </row>
    <row r="2929" spans="1:2" x14ac:dyDescent="0.25">
      <c r="A2929" s="9" t="s">
        <v>3310</v>
      </c>
      <c r="B2929" s="13">
        <v>6.5</v>
      </c>
    </row>
    <row r="2930" spans="1:2" x14ac:dyDescent="0.25">
      <c r="A2930" s="6" t="s">
        <v>1757</v>
      </c>
      <c r="B2930" s="11">
        <v>6.5</v>
      </c>
    </row>
    <row r="2931" spans="1:2" x14ac:dyDescent="0.25">
      <c r="A2931" s="9" t="s">
        <v>3313</v>
      </c>
      <c r="B2931" s="13">
        <v>6.8</v>
      </c>
    </row>
    <row r="2932" spans="1:2" x14ac:dyDescent="0.25">
      <c r="A2932" s="6" t="s">
        <v>627</v>
      </c>
      <c r="B2932" s="11">
        <v>7.5</v>
      </c>
    </row>
    <row r="2933" spans="1:2" x14ac:dyDescent="0.25">
      <c r="A2933" s="9" t="s">
        <v>1518</v>
      </c>
      <c r="B2933" s="13">
        <v>6.6</v>
      </c>
    </row>
    <row r="2934" spans="1:2" x14ac:dyDescent="0.25">
      <c r="A2934" s="6" t="s">
        <v>548</v>
      </c>
      <c r="B2934" s="11">
        <v>7.1</v>
      </c>
    </row>
    <row r="2935" spans="1:2" x14ac:dyDescent="0.25">
      <c r="A2935" s="9" t="s">
        <v>1727</v>
      </c>
      <c r="B2935" s="13">
        <v>6.6</v>
      </c>
    </row>
    <row r="2936" spans="1:2" x14ac:dyDescent="0.25">
      <c r="A2936" s="6" t="s">
        <v>924</v>
      </c>
      <c r="B2936" s="11">
        <v>7</v>
      </c>
    </row>
    <row r="2937" spans="1:2" x14ac:dyDescent="0.25">
      <c r="A2937" s="9" t="s">
        <v>3316</v>
      </c>
      <c r="B2937" s="13">
        <v>3.3</v>
      </c>
    </row>
    <row r="2938" spans="1:2" x14ac:dyDescent="0.25">
      <c r="A2938" s="6" t="s">
        <v>3318</v>
      </c>
      <c r="B2938" s="11">
        <v>6.7</v>
      </c>
    </row>
    <row r="2939" spans="1:2" x14ac:dyDescent="0.25">
      <c r="A2939" s="9" t="s">
        <v>3320</v>
      </c>
      <c r="B2939" s="13">
        <v>8</v>
      </c>
    </row>
    <row r="2940" spans="1:2" x14ac:dyDescent="0.25">
      <c r="A2940" s="6" t="s">
        <v>3136</v>
      </c>
      <c r="B2940" s="11">
        <v>6.8</v>
      </c>
    </row>
    <row r="2941" spans="1:2" x14ac:dyDescent="0.25">
      <c r="A2941" s="9" t="s">
        <v>3322</v>
      </c>
      <c r="B2941" s="13">
        <v>6</v>
      </c>
    </row>
    <row r="2942" spans="1:2" x14ac:dyDescent="0.25">
      <c r="A2942" s="6" t="s">
        <v>3323</v>
      </c>
      <c r="B2942" s="11">
        <v>5.4</v>
      </c>
    </row>
    <row r="2943" spans="1:2" x14ac:dyDescent="0.25">
      <c r="A2943" s="9" t="s">
        <v>3324</v>
      </c>
      <c r="B2943" s="13">
        <v>4.3</v>
      </c>
    </row>
    <row r="2944" spans="1:2" x14ac:dyDescent="0.25">
      <c r="A2944" s="6" t="s">
        <v>1367</v>
      </c>
      <c r="B2944" s="11">
        <v>6.2</v>
      </c>
    </row>
    <row r="2945" spans="1:2" x14ac:dyDescent="0.25">
      <c r="A2945" s="9" t="s">
        <v>3325</v>
      </c>
      <c r="B2945" s="13">
        <v>7.7</v>
      </c>
    </row>
    <row r="2946" spans="1:2" x14ac:dyDescent="0.25">
      <c r="A2946" s="6" t="s">
        <v>140</v>
      </c>
      <c r="B2946" s="11">
        <v>8</v>
      </c>
    </row>
    <row r="2947" spans="1:2" x14ac:dyDescent="0.25">
      <c r="A2947" s="9" t="s">
        <v>1669</v>
      </c>
      <c r="B2947" s="13">
        <v>7.4</v>
      </c>
    </row>
    <row r="2948" spans="1:2" x14ac:dyDescent="0.25">
      <c r="A2948" s="6" t="s">
        <v>3327</v>
      </c>
      <c r="B2948" s="11">
        <v>5.9</v>
      </c>
    </row>
    <row r="2949" spans="1:2" x14ac:dyDescent="0.25">
      <c r="A2949" s="9" t="s">
        <v>3329</v>
      </c>
      <c r="B2949" s="13">
        <v>7.8</v>
      </c>
    </row>
    <row r="2950" spans="1:2" x14ac:dyDescent="0.25">
      <c r="A2950" s="6" t="s">
        <v>1326</v>
      </c>
      <c r="B2950" s="11">
        <v>7.4</v>
      </c>
    </row>
    <row r="2951" spans="1:2" x14ac:dyDescent="0.25">
      <c r="A2951" s="9" t="s">
        <v>1974</v>
      </c>
      <c r="B2951" s="13">
        <v>6.5</v>
      </c>
    </row>
    <row r="2952" spans="1:2" x14ac:dyDescent="0.25">
      <c r="A2952" s="6" t="s">
        <v>1397</v>
      </c>
      <c r="B2952" s="11">
        <v>5.4</v>
      </c>
    </row>
    <row r="2953" spans="1:2" x14ac:dyDescent="0.25">
      <c r="A2953" s="9" t="s">
        <v>1320</v>
      </c>
      <c r="B2953" s="13">
        <v>7</v>
      </c>
    </row>
    <row r="2954" spans="1:2" x14ac:dyDescent="0.25">
      <c r="A2954" s="6" t="s">
        <v>5540</v>
      </c>
      <c r="B2954" s="11">
        <v>8.6</v>
      </c>
    </row>
    <row r="2955" spans="1:2" x14ac:dyDescent="0.25">
      <c r="A2955" s="9" t="s">
        <v>1612</v>
      </c>
      <c r="B2955" s="13">
        <v>7.6</v>
      </c>
    </row>
    <row r="2956" spans="1:2" x14ac:dyDescent="0.25">
      <c r="A2956" s="6" t="s">
        <v>2722</v>
      </c>
      <c r="B2956" s="11">
        <v>6.9</v>
      </c>
    </row>
    <row r="2957" spans="1:2" x14ac:dyDescent="0.25">
      <c r="A2957" s="9" t="s">
        <v>3320</v>
      </c>
      <c r="B2957" s="13">
        <v>7</v>
      </c>
    </row>
    <row r="2958" spans="1:2" x14ac:dyDescent="0.25">
      <c r="A2958" s="6" t="s">
        <v>3080</v>
      </c>
      <c r="B2958" s="11">
        <v>5.3</v>
      </c>
    </row>
    <row r="2959" spans="1:2" x14ac:dyDescent="0.25">
      <c r="A2959" s="9" t="s">
        <v>3336</v>
      </c>
      <c r="B2959" s="13">
        <v>6.4</v>
      </c>
    </row>
    <row r="2960" spans="1:2" x14ac:dyDescent="0.25">
      <c r="A2960" s="6" t="s">
        <v>3337</v>
      </c>
      <c r="B2960" s="11">
        <v>4.5</v>
      </c>
    </row>
    <row r="2961" spans="1:2" x14ac:dyDescent="0.25">
      <c r="A2961" s="9" t="s">
        <v>2161</v>
      </c>
      <c r="B2961" s="13">
        <v>7.8</v>
      </c>
    </row>
    <row r="2962" spans="1:2" x14ac:dyDescent="0.25">
      <c r="A2962" s="6" t="s">
        <v>3338</v>
      </c>
      <c r="B2962" s="11">
        <v>6.7</v>
      </c>
    </row>
    <row r="2963" spans="1:2" x14ac:dyDescent="0.25">
      <c r="A2963" s="9" t="s">
        <v>1210</v>
      </c>
      <c r="B2963" s="13">
        <v>5.3</v>
      </c>
    </row>
    <row r="2964" spans="1:2" x14ac:dyDescent="0.25">
      <c r="A2964" s="6" t="s">
        <v>2160</v>
      </c>
      <c r="B2964" s="11">
        <v>6.3</v>
      </c>
    </row>
    <row r="2965" spans="1:2" x14ac:dyDescent="0.25">
      <c r="A2965" s="9" t="s">
        <v>1353</v>
      </c>
      <c r="B2965" s="13">
        <v>7</v>
      </c>
    </row>
    <row r="2966" spans="1:2" x14ac:dyDescent="0.25">
      <c r="A2966" s="6" t="s">
        <v>3339</v>
      </c>
      <c r="B2966" s="11">
        <v>5.3</v>
      </c>
    </row>
    <row r="2967" spans="1:2" x14ac:dyDescent="0.25">
      <c r="A2967" s="9" t="s">
        <v>1570</v>
      </c>
      <c r="B2967" s="13">
        <v>6.6</v>
      </c>
    </row>
    <row r="2968" spans="1:2" x14ac:dyDescent="0.25">
      <c r="A2968" s="6" t="s">
        <v>2356</v>
      </c>
      <c r="B2968" s="11">
        <v>5.8</v>
      </c>
    </row>
    <row r="2969" spans="1:2" x14ac:dyDescent="0.25">
      <c r="A2969" s="9" t="s">
        <v>909</v>
      </c>
      <c r="B2969" s="13">
        <v>6.7</v>
      </c>
    </row>
    <row r="2970" spans="1:2" x14ac:dyDescent="0.25">
      <c r="A2970" s="6" t="s">
        <v>2401</v>
      </c>
      <c r="B2970" s="11">
        <v>6.6</v>
      </c>
    </row>
    <row r="2971" spans="1:2" x14ac:dyDescent="0.25">
      <c r="A2971" s="9" t="s">
        <v>1544</v>
      </c>
      <c r="B2971" s="13">
        <v>7</v>
      </c>
    </row>
    <row r="2972" spans="1:2" x14ac:dyDescent="0.25">
      <c r="A2972" s="6" t="s">
        <v>293</v>
      </c>
      <c r="B2972" s="11">
        <v>8.4</v>
      </c>
    </row>
    <row r="2973" spans="1:2" x14ac:dyDescent="0.25">
      <c r="A2973" s="9" t="s">
        <v>723</v>
      </c>
      <c r="B2973" s="13">
        <v>6</v>
      </c>
    </row>
    <row r="2974" spans="1:2" x14ac:dyDescent="0.25">
      <c r="A2974" s="6" t="s">
        <v>3342</v>
      </c>
      <c r="B2974" s="11">
        <v>5.4</v>
      </c>
    </row>
    <row r="2975" spans="1:2" x14ac:dyDescent="0.25">
      <c r="A2975" s="9" t="s">
        <v>1582</v>
      </c>
      <c r="B2975" s="13">
        <v>7.8</v>
      </c>
    </row>
    <row r="2976" spans="1:2" x14ac:dyDescent="0.25">
      <c r="A2976" s="6" t="s">
        <v>685</v>
      </c>
      <c r="B2976" s="11">
        <v>7.6</v>
      </c>
    </row>
    <row r="2977" spans="1:2" x14ac:dyDescent="0.25">
      <c r="A2977" s="9" t="s">
        <v>3343</v>
      </c>
      <c r="B2977" s="13">
        <v>6.6</v>
      </c>
    </row>
    <row r="2978" spans="1:2" x14ac:dyDescent="0.25">
      <c r="A2978" s="6" t="s">
        <v>3344</v>
      </c>
      <c r="B2978" s="11">
        <v>6.4</v>
      </c>
    </row>
    <row r="2979" spans="1:2" x14ac:dyDescent="0.25">
      <c r="A2979" s="9" t="s">
        <v>3347</v>
      </c>
      <c r="B2979" s="13">
        <v>7</v>
      </c>
    </row>
    <row r="2980" spans="1:2" x14ac:dyDescent="0.25">
      <c r="A2980" s="6" t="s">
        <v>3349</v>
      </c>
      <c r="B2980" s="11">
        <v>5.7</v>
      </c>
    </row>
    <row r="2981" spans="1:2" x14ac:dyDescent="0.25">
      <c r="A2981" s="9" t="s">
        <v>3350</v>
      </c>
      <c r="B2981" s="13">
        <v>5.9</v>
      </c>
    </row>
    <row r="2982" spans="1:2" x14ac:dyDescent="0.25">
      <c r="A2982" s="6" t="s">
        <v>2750</v>
      </c>
      <c r="B2982" s="11">
        <v>6.3</v>
      </c>
    </row>
    <row r="2983" spans="1:2" x14ac:dyDescent="0.25">
      <c r="A2983" s="9" t="s">
        <v>1230</v>
      </c>
      <c r="B2983" s="13">
        <v>6.3</v>
      </c>
    </row>
    <row r="2984" spans="1:2" x14ac:dyDescent="0.25">
      <c r="A2984" s="6" t="s">
        <v>1237</v>
      </c>
      <c r="B2984" s="11">
        <v>6.2</v>
      </c>
    </row>
    <row r="2985" spans="1:2" x14ac:dyDescent="0.25">
      <c r="A2985" s="9" t="s">
        <v>2998</v>
      </c>
      <c r="B2985" s="13">
        <v>2.1</v>
      </c>
    </row>
    <row r="2986" spans="1:2" x14ac:dyDescent="0.25">
      <c r="A2986" s="6" t="s">
        <v>1475</v>
      </c>
      <c r="B2986" s="11">
        <v>5</v>
      </c>
    </row>
    <row r="2987" spans="1:2" x14ac:dyDescent="0.25">
      <c r="A2987" s="9" t="s">
        <v>3353</v>
      </c>
      <c r="B2987" s="13">
        <v>5.3</v>
      </c>
    </row>
    <row r="2988" spans="1:2" x14ac:dyDescent="0.25">
      <c r="A2988" s="6" t="s">
        <v>2325</v>
      </c>
      <c r="B2988" s="11">
        <v>7.1</v>
      </c>
    </row>
    <row r="2989" spans="1:2" x14ac:dyDescent="0.25">
      <c r="A2989" s="9" t="s">
        <v>3355</v>
      </c>
      <c r="B2989" s="13">
        <v>7</v>
      </c>
    </row>
    <row r="2990" spans="1:2" x14ac:dyDescent="0.25">
      <c r="A2990" s="6" t="s">
        <v>1898</v>
      </c>
      <c r="B2990" s="11">
        <v>7</v>
      </c>
    </row>
    <row r="2991" spans="1:2" x14ac:dyDescent="0.25">
      <c r="A2991" s="9" t="s">
        <v>554</v>
      </c>
      <c r="B2991" s="13">
        <v>5.7</v>
      </c>
    </row>
    <row r="2992" spans="1:2" x14ac:dyDescent="0.25">
      <c r="A2992" s="6" t="s">
        <v>3356</v>
      </c>
      <c r="B2992" s="11">
        <v>7.1</v>
      </c>
    </row>
    <row r="2993" spans="1:2" x14ac:dyDescent="0.25">
      <c r="A2993" s="9" t="s">
        <v>3357</v>
      </c>
      <c r="B2993" s="13">
        <v>7</v>
      </c>
    </row>
    <row r="2994" spans="1:2" x14ac:dyDescent="0.25">
      <c r="A2994" s="6" t="s">
        <v>3358</v>
      </c>
      <c r="B2994" s="11">
        <v>7.7</v>
      </c>
    </row>
    <row r="2995" spans="1:2" x14ac:dyDescent="0.25">
      <c r="A2995" s="9" t="s">
        <v>3360</v>
      </c>
      <c r="B2995" s="13">
        <v>7.1</v>
      </c>
    </row>
    <row r="2996" spans="1:2" x14ac:dyDescent="0.25">
      <c r="A2996" s="6" t="s">
        <v>3362</v>
      </c>
      <c r="B2996" s="11">
        <v>6.8</v>
      </c>
    </row>
    <row r="2997" spans="1:2" x14ac:dyDescent="0.25">
      <c r="A2997" s="9" t="s">
        <v>1916</v>
      </c>
      <c r="B2997" s="13">
        <v>7.5</v>
      </c>
    </row>
    <row r="2998" spans="1:2" x14ac:dyDescent="0.25">
      <c r="A2998" s="6" t="s">
        <v>3365</v>
      </c>
      <c r="B2998" s="11">
        <v>6.3</v>
      </c>
    </row>
    <row r="2999" spans="1:2" x14ac:dyDescent="0.25">
      <c r="A2999" s="9" t="s">
        <v>3367</v>
      </c>
      <c r="B2999" s="13">
        <v>7.3</v>
      </c>
    </row>
    <row r="3000" spans="1:2" x14ac:dyDescent="0.25">
      <c r="A3000" s="6" t="s">
        <v>1471</v>
      </c>
      <c r="B3000" s="11">
        <v>6.8</v>
      </c>
    </row>
    <row r="3001" spans="1:2" x14ac:dyDescent="0.25">
      <c r="A3001" s="9" t="s">
        <v>3369</v>
      </c>
      <c r="B3001" s="13">
        <v>7.2</v>
      </c>
    </row>
    <row r="3002" spans="1:2" x14ac:dyDescent="0.25">
      <c r="A3002" s="6" t="s">
        <v>102</v>
      </c>
      <c r="B3002" s="11">
        <v>6.4</v>
      </c>
    </row>
    <row r="3003" spans="1:2" x14ac:dyDescent="0.25">
      <c r="A3003" s="9" t="s">
        <v>2559</v>
      </c>
      <c r="B3003" s="13">
        <v>6</v>
      </c>
    </row>
    <row r="3004" spans="1:2" x14ac:dyDescent="0.25">
      <c r="A3004" s="6" t="s">
        <v>2979</v>
      </c>
      <c r="B3004" s="11">
        <v>6.4</v>
      </c>
    </row>
    <row r="3005" spans="1:2" x14ac:dyDescent="0.25">
      <c r="A3005" s="9" t="s">
        <v>1136</v>
      </c>
      <c r="B3005" s="13">
        <v>5.0999999999999996</v>
      </c>
    </row>
    <row r="3006" spans="1:2" x14ac:dyDescent="0.25">
      <c r="A3006" s="6" t="s">
        <v>3370</v>
      </c>
      <c r="B3006" s="11">
        <v>7.5</v>
      </c>
    </row>
    <row r="3007" spans="1:2" x14ac:dyDescent="0.25">
      <c r="A3007" s="9" t="s">
        <v>3371</v>
      </c>
      <c r="B3007" s="13">
        <v>7.1</v>
      </c>
    </row>
    <row r="3008" spans="1:2" x14ac:dyDescent="0.25">
      <c r="A3008" s="6" t="s">
        <v>3374</v>
      </c>
      <c r="B3008" s="11">
        <v>4.5999999999999996</v>
      </c>
    </row>
    <row r="3009" spans="1:2" x14ac:dyDescent="0.25">
      <c r="A3009" s="9" t="s">
        <v>685</v>
      </c>
      <c r="B3009" s="13">
        <v>5.7</v>
      </c>
    </row>
    <row r="3010" spans="1:2" x14ac:dyDescent="0.25">
      <c r="A3010" s="6" t="s">
        <v>2240</v>
      </c>
      <c r="B3010" s="11">
        <v>6.8</v>
      </c>
    </row>
    <row r="3011" spans="1:2" x14ac:dyDescent="0.25">
      <c r="A3011" s="9" t="s">
        <v>3376</v>
      </c>
      <c r="B3011" s="13">
        <v>7.7</v>
      </c>
    </row>
    <row r="3012" spans="1:2" x14ac:dyDescent="0.25">
      <c r="A3012" s="6" t="s">
        <v>451</v>
      </c>
      <c r="B3012" s="11">
        <v>6.7</v>
      </c>
    </row>
    <row r="3013" spans="1:2" x14ac:dyDescent="0.25">
      <c r="A3013" s="9" t="s">
        <v>3378</v>
      </c>
      <c r="B3013" s="13">
        <v>3.2</v>
      </c>
    </row>
    <row r="3014" spans="1:2" x14ac:dyDescent="0.25">
      <c r="A3014" s="6" t="s">
        <v>3379</v>
      </c>
      <c r="B3014" s="11">
        <v>6.1</v>
      </c>
    </row>
    <row r="3015" spans="1:2" x14ac:dyDescent="0.25">
      <c r="A3015" s="9" t="s">
        <v>726</v>
      </c>
      <c r="B3015" s="13">
        <v>5.6</v>
      </c>
    </row>
    <row r="3016" spans="1:2" x14ac:dyDescent="0.25">
      <c r="A3016" s="6" t="s">
        <v>3383</v>
      </c>
      <c r="B3016" s="11">
        <v>6.9</v>
      </c>
    </row>
    <row r="3017" spans="1:2" x14ac:dyDescent="0.25">
      <c r="A3017" s="9" t="s">
        <v>3385</v>
      </c>
      <c r="B3017" s="13">
        <v>7.5</v>
      </c>
    </row>
    <row r="3018" spans="1:2" x14ac:dyDescent="0.25">
      <c r="A3018" s="6" t="s">
        <v>1063</v>
      </c>
      <c r="B3018" s="11">
        <v>5.8</v>
      </c>
    </row>
    <row r="3019" spans="1:2" x14ac:dyDescent="0.25">
      <c r="A3019" s="9" t="s">
        <v>485</v>
      </c>
      <c r="B3019" s="13">
        <v>8.3000000000000007</v>
      </c>
    </row>
    <row r="3020" spans="1:2" x14ac:dyDescent="0.25">
      <c r="A3020" s="6" t="s">
        <v>3388</v>
      </c>
      <c r="B3020" s="11">
        <v>2.8</v>
      </c>
    </row>
    <row r="3021" spans="1:2" x14ac:dyDescent="0.25">
      <c r="A3021" s="9" t="s">
        <v>3131</v>
      </c>
      <c r="B3021" s="13">
        <v>6.6</v>
      </c>
    </row>
    <row r="3022" spans="1:2" x14ac:dyDescent="0.25">
      <c r="A3022" s="6" t="s">
        <v>3390</v>
      </c>
      <c r="B3022" s="11">
        <v>7.5</v>
      </c>
    </row>
    <row r="3023" spans="1:2" x14ac:dyDescent="0.25">
      <c r="A3023" s="9" t="s">
        <v>3392</v>
      </c>
      <c r="B3023" s="13">
        <v>6</v>
      </c>
    </row>
    <row r="3024" spans="1:2" x14ac:dyDescent="0.25">
      <c r="A3024" s="6" t="s">
        <v>3393</v>
      </c>
      <c r="B3024" s="11">
        <v>6.2</v>
      </c>
    </row>
    <row r="3025" spans="1:2" x14ac:dyDescent="0.25">
      <c r="A3025" s="9" t="s">
        <v>936</v>
      </c>
      <c r="B3025" s="13">
        <v>7.2</v>
      </c>
    </row>
    <row r="3026" spans="1:2" x14ac:dyDescent="0.25">
      <c r="A3026" s="6" t="s">
        <v>529</v>
      </c>
      <c r="B3026" s="11">
        <v>8.6999999999999993</v>
      </c>
    </row>
    <row r="3027" spans="1:2" x14ac:dyDescent="0.25">
      <c r="A3027" s="9" t="s">
        <v>3397</v>
      </c>
      <c r="B3027" s="13">
        <v>6</v>
      </c>
    </row>
    <row r="3028" spans="1:2" x14ac:dyDescent="0.25">
      <c r="A3028" s="6" t="s">
        <v>2349</v>
      </c>
      <c r="B3028" s="11">
        <v>8</v>
      </c>
    </row>
    <row r="3029" spans="1:2" x14ac:dyDescent="0.25">
      <c r="A3029" s="9" t="s">
        <v>1831</v>
      </c>
      <c r="B3029" s="13">
        <v>7.2</v>
      </c>
    </row>
    <row r="3030" spans="1:2" x14ac:dyDescent="0.25">
      <c r="A3030" s="6" t="s">
        <v>1242</v>
      </c>
      <c r="B3030" s="11">
        <v>4.5</v>
      </c>
    </row>
    <row r="3031" spans="1:2" x14ac:dyDescent="0.25">
      <c r="A3031" s="9" t="s">
        <v>1264</v>
      </c>
      <c r="B3031" s="13">
        <v>7.9</v>
      </c>
    </row>
    <row r="3032" spans="1:2" x14ac:dyDescent="0.25">
      <c r="A3032" s="6" t="s">
        <v>2647</v>
      </c>
      <c r="B3032" s="11">
        <v>7.1</v>
      </c>
    </row>
    <row r="3033" spans="1:2" x14ac:dyDescent="0.25">
      <c r="A3033" s="9" t="s">
        <v>1912</v>
      </c>
      <c r="B3033" s="13">
        <v>7.5</v>
      </c>
    </row>
    <row r="3034" spans="1:2" x14ac:dyDescent="0.25">
      <c r="A3034" s="6" t="s">
        <v>3403</v>
      </c>
      <c r="B3034" s="11">
        <v>6.8</v>
      </c>
    </row>
    <row r="3035" spans="1:2" x14ac:dyDescent="0.25">
      <c r="A3035" s="9" t="s">
        <v>2614</v>
      </c>
      <c r="B3035" s="13">
        <v>4.3</v>
      </c>
    </row>
    <row r="3036" spans="1:2" x14ac:dyDescent="0.25">
      <c r="A3036" s="6" t="s">
        <v>3404</v>
      </c>
      <c r="B3036" s="11">
        <v>7.2</v>
      </c>
    </row>
    <row r="3037" spans="1:2" x14ac:dyDescent="0.25">
      <c r="A3037" s="9" t="s">
        <v>1694</v>
      </c>
      <c r="B3037" s="13">
        <v>5.8</v>
      </c>
    </row>
    <row r="3038" spans="1:2" x14ac:dyDescent="0.25">
      <c r="A3038" s="6" t="s">
        <v>496</v>
      </c>
      <c r="B3038" s="11">
        <v>7.1</v>
      </c>
    </row>
    <row r="3039" spans="1:2" x14ac:dyDescent="0.25">
      <c r="A3039" s="9" t="s">
        <v>874</v>
      </c>
      <c r="B3039" s="13">
        <v>7.4</v>
      </c>
    </row>
    <row r="3040" spans="1:2" x14ac:dyDescent="0.25">
      <c r="A3040" s="6" t="s">
        <v>2136</v>
      </c>
      <c r="B3040" s="11">
        <v>7.6</v>
      </c>
    </row>
    <row r="3041" spans="1:2" x14ac:dyDescent="0.25">
      <c r="A3041" s="9" t="s">
        <v>1711</v>
      </c>
      <c r="B3041" s="13">
        <v>6.9</v>
      </c>
    </row>
    <row r="3042" spans="1:2" x14ac:dyDescent="0.25">
      <c r="A3042" s="6" t="s">
        <v>2939</v>
      </c>
      <c r="B3042" s="11">
        <v>6</v>
      </c>
    </row>
    <row r="3043" spans="1:2" x14ac:dyDescent="0.25">
      <c r="A3043" s="9" t="s">
        <v>2591</v>
      </c>
      <c r="B3043" s="13">
        <v>6.9</v>
      </c>
    </row>
    <row r="3044" spans="1:2" x14ac:dyDescent="0.25">
      <c r="A3044" s="6" t="s">
        <v>3074</v>
      </c>
      <c r="B3044" s="11">
        <v>7.3</v>
      </c>
    </row>
    <row r="3045" spans="1:2" x14ac:dyDescent="0.25">
      <c r="A3045" s="9" t="s">
        <v>3410</v>
      </c>
      <c r="B3045" s="13">
        <v>4.5999999999999996</v>
      </c>
    </row>
    <row r="3046" spans="1:2" x14ac:dyDescent="0.25">
      <c r="A3046" s="6" t="s">
        <v>778</v>
      </c>
      <c r="B3046" s="11">
        <v>6</v>
      </c>
    </row>
    <row r="3047" spans="1:2" x14ac:dyDescent="0.25">
      <c r="A3047" s="9" t="s">
        <v>1920</v>
      </c>
      <c r="B3047" s="13">
        <v>6.4</v>
      </c>
    </row>
    <row r="3048" spans="1:2" x14ac:dyDescent="0.25">
      <c r="A3048" s="6" t="s">
        <v>2003</v>
      </c>
      <c r="B3048" s="11">
        <v>5.5</v>
      </c>
    </row>
    <row r="3049" spans="1:2" x14ac:dyDescent="0.25">
      <c r="A3049" s="9" t="s">
        <v>3414</v>
      </c>
      <c r="B3049" s="13">
        <v>7.5</v>
      </c>
    </row>
    <row r="3050" spans="1:2" x14ac:dyDescent="0.25">
      <c r="A3050" s="6" t="s">
        <v>1162</v>
      </c>
      <c r="B3050" s="11">
        <v>8.1</v>
      </c>
    </row>
    <row r="3051" spans="1:2" x14ac:dyDescent="0.25">
      <c r="A3051" s="9" t="s">
        <v>3416</v>
      </c>
      <c r="B3051" s="13">
        <v>6.3</v>
      </c>
    </row>
    <row r="3052" spans="1:2" x14ac:dyDescent="0.25">
      <c r="A3052" s="6" t="s">
        <v>1721</v>
      </c>
      <c r="B3052" s="11">
        <v>5.0999999999999996</v>
      </c>
    </row>
    <row r="3053" spans="1:2" x14ac:dyDescent="0.25">
      <c r="A3053" s="9" t="s">
        <v>3417</v>
      </c>
      <c r="B3053" s="13">
        <v>6.8</v>
      </c>
    </row>
    <row r="3054" spans="1:2" x14ac:dyDescent="0.25">
      <c r="A3054" s="6" t="s">
        <v>3419</v>
      </c>
      <c r="B3054" s="11">
        <v>5.3</v>
      </c>
    </row>
    <row r="3055" spans="1:2" x14ac:dyDescent="0.25">
      <c r="A3055" s="9" t="s">
        <v>2496</v>
      </c>
      <c r="B3055" s="13">
        <v>7.3</v>
      </c>
    </row>
    <row r="3056" spans="1:2" x14ac:dyDescent="0.25">
      <c r="A3056" s="6" t="s">
        <v>3420</v>
      </c>
      <c r="B3056" s="11">
        <v>7.3</v>
      </c>
    </row>
    <row r="3057" spans="1:2" x14ac:dyDescent="0.25">
      <c r="A3057" s="9" t="s">
        <v>430</v>
      </c>
      <c r="B3057" s="13">
        <v>7.1</v>
      </c>
    </row>
    <row r="3058" spans="1:2" x14ac:dyDescent="0.25">
      <c r="A3058" s="6" t="s">
        <v>47</v>
      </c>
      <c r="B3058" s="11">
        <v>7.6</v>
      </c>
    </row>
    <row r="3059" spans="1:2" x14ac:dyDescent="0.25">
      <c r="A3059" s="9" t="s">
        <v>3421</v>
      </c>
      <c r="B3059" s="13">
        <v>5.3</v>
      </c>
    </row>
    <row r="3060" spans="1:2" x14ac:dyDescent="0.25">
      <c r="A3060" s="6" t="s">
        <v>2057</v>
      </c>
      <c r="B3060" s="11">
        <v>7.8</v>
      </c>
    </row>
    <row r="3061" spans="1:2" x14ac:dyDescent="0.25">
      <c r="A3061" s="9" t="s">
        <v>3423</v>
      </c>
      <c r="B3061" s="13">
        <v>7.7</v>
      </c>
    </row>
    <row r="3062" spans="1:2" x14ac:dyDescent="0.25">
      <c r="A3062" s="6" t="s">
        <v>2769</v>
      </c>
      <c r="B3062" s="11">
        <v>7.7</v>
      </c>
    </row>
    <row r="3063" spans="1:2" x14ac:dyDescent="0.25">
      <c r="A3063" s="9" t="s">
        <v>3257</v>
      </c>
      <c r="B3063" s="13">
        <v>5.4</v>
      </c>
    </row>
    <row r="3064" spans="1:2" x14ac:dyDescent="0.25">
      <c r="A3064" s="6" t="s">
        <v>2587</v>
      </c>
      <c r="B3064" s="11">
        <v>6.2</v>
      </c>
    </row>
    <row r="3065" spans="1:2" x14ac:dyDescent="0.25">
      <c r="A3065" s="9" t="s">
        <v>1949</v>
      </c>
      <c r="B3065" s="13">
        <v>7.4</v>
      </c>
    </row>
    <row r="3066" spans="1:2" x14ac:dyDescent="0.25">
      <c r="A3066" s="6" t="s">
        <v>550</v>
      </c>
      <c r="B3066" s="11">
        <v>6.2</v>
      </c>
    </row>
    <row r="3067" spans="1:2" x14ac:dyDescent="0.25">
      <c r="A3067" s="9" t="s">
        <v>3426</v>
      </c>
      <c r="B3067" s="13">
        <v>5.0999999999999996</v>
      </c>
    </row>
    <row r="3068" spans="1:2" x14ac:dyDescent="0.25">
      <c r="A3068" s="6" t="s">
        <v>3428</v>
      </c>
      <c r="B3068" s="11">
        <v>6.9</v>
      </c>
    </row>
    <row r="3069" spans="1:2" x14ac:dyDescent="0.25">
      <c r="A3069" s="9" t="s">
        <v>3429</v>
      </c>
      <c r="B3069" s="13">
        <v>6.3</v>
      </c>
    </row>
    <row r="3070" spans="1:2" x14ac:dyDescent="0.25">
      <c r="A3070" s="6" t="s">
        <v>3430</v>
      </c>
      <c r="B3070" s="11">
        <v>6.8</v>
      </c>
    </row>
    <row r="3071" spans="1:2" x14ac:dyDescent="0.25">
      <c r="A3071" s="9" t="s">
        <v>2003</v>
      </c>
      <c r="B3071" s="13">
        <v>7.4</v>
      </c>
    </row>
    <row r="3072" spans="1:2" x14ac:dyDescent="0.25">
      <c r="A3072" s="6" t="s">
        <v>2624</v>
      </c>
      <c r="B3072" s="11">
        <v>5.7</v>
      </c>
    </row>
    <row r="3073" spans="1:2" x14ac:dyDescent="0.25">
      <c r="A3073" s="9" t="s">
        <v>3432</v>
      </c>
      <c r="B3073" s="13">
        <v>5.8</v>
      </c>
    </row>
    <row r="3074" spans="1:2" x14ac:dyDescent="0.25">
      <c r="A3074" s="6" t="s">
        <v>3433</v>
      </c>
      <c r="B3074" s="11">
        <v>6.2</v>
      </c>
    </row>
    <row r="3075" spans="1:2" x14ac:dyDescent="0.25">
      <c r="A3075" s="9" t="s">
        <v>3434</v>
      </c>
      <c r="B3075" s="13">
        <v>4.3</v>
      </c>
    </row>
    <row r="3076" spans="1:2" x14ac:dyDescent="0.25">
      <c r="A3076" s="6" t="s">
        <v>3436</v>
      </c>
      <c r="B3076" s="11">
        <v>6.4</v>
      </c>
    </row>
    <row r="3077" spans="1:2" x14ac:dyDescent="0.25">
      <c r="A3077" s="9" t="s">
        <v>3438</v>
      </c>
      <c r="B3077" s="13">
        <v>6</v>
      </c>
    </row>
    <row r="3078" spans="1:2" x14ac:dyDescent="0.25">
      <c r="A3078" s="6" t="s">
        <v>1694</v>
      </c>
      <c r="B3078" s="11">
        <v>6.9</v>
      </c>
    </row>
    <row r="3079" spans="1:2" x14ac:dyDescent="0.25">
      <c r="A3079" s="9" t="s">
        <v>3441</v>
      </c>
      <c r="B3079" s="13">
        <v>5.5</v>
      </c>
    </row>
    <row r="3080" spans="1:2" x14ac:dyDescent="0.25">
      <c r="A3080" s="6" t="s">
        <v>3442</v>
      </c>
      <c r="B3080" s="11">
        <v>5.4</v>
      </c>
    </row>
    <row r="3081" spans="1:2" x14ac:dyDescent="0.25">
      <c r="A3081" s="9" t="s">
        <v>1162</v>
      </c>
      <c r="B3081" s="13">
        <v>8.3000000000000007</v>
      </c>
    </row>
    <row r="3082" spans="1:2" x14ac:dyDescent="0.25">
      <c r="A3082" s="6" t="s">
        <v>172</v>
      </c>
      <c r="B3082" s="11">
        <v>7.9</v>
      </c>
    </row>
    <row r="3083" spans="1:2" x14ac:dyDescent="0.25">
      <c r="A3083" s="9" t="s">
        <v>3445</v>
      </c>
      <c r="B3083" s="13">
        <v>6.5</v>
      </c>
    </row>
    <row r="3084" spans="1:2" x14ac:dyDescent="0.25">
      <c r="A3084" s="6" t="s">
        <v>3446</v>
      </c>
      <c r="B3084" s="11">
        <v>6.3</v>
      </c>
    </row>
    <row r="3085" spans="1:2" x14ac:dyDescent="0.25">
      <c r="A3085" s="9" t="s">
        <v>3447</v>
      </c>
      <c r="B3085" s="13">
        <v>6.4</v>
      </c>
    </row>
    <row r="3086" spans="1:2" x14ac:dyDescent="0.25">
      <c r="A3086" s="6" t="s">
        <v>5540</v>
      </c>
      <c r="B3086" s="11">
        <v>7.9</v>
      </c>
    </row>
    <row r="3087" spans="1:2" x14ac:dyDescent="0.25">
      <c r="A3087" s="9" t="s">
        <v>3450</v>
      </c>
      <c r="B3087" s="13">
        <v>5.3</v>
      </c>
    </row>
    <row r="3088" spans="1:2" x14ac:dyDescent="0.25">
      <c r="A3088" s="6" t="s">
        <v>3235</v>
      </c>
      <c r="B3088" s="11">
        <v>5.8</v>
      </c>
    </row>
    <row r="3089" spans="1:2" x14ac:dyDescent="0.25">
      <c r="A3089" s="9" t="s">
        <v>3453</v>
      </c>
      <c r="B3089" s="13">
        <v>6.6</v>
      </c>
    </row>
    <row r="3090" spans="1:2" x14ac:dyDescent="0.25">
      <c r="A3090" s="6" t="s">
        <v>3454</v>
      </c>
      <c r="B3090" s="11">
        <v>7.4</v>
      </c>
    </row>
    <row r="3091" spans="1:2" x14ac:dyDescent="0.25">
      <c r="A3091" s="9" t="s">
        <v>1708</v>
      </c>
      <c r="B3091" s="13">
        <v>8.3000000000000007</v>
      </c>
    </row>
    <row r="3092" spans="1:2" x14ac:dyDescent="0.25">
      <c r="A3092" s="6" t="s">
        <v>3456</v>
      </c>
      <c r="B3092" s="11">
        <v>5.3</v>
      </c>
    </row>
    <row r="3093" spans="1:2" x14ac:dyDescent="0.25">
      <c r="A3093" s="9" t="s">
        <v>3458</v>
      </c>
      <c r="B3093" s="13">
        <v>6.2</v>
      </c>
    </row>
    <row r="3094" spans="1:2" x14ac:dyDescent="0.25">
      <c r="A3094" s="6" t="s">
        <v>900</v>
      </c>
      <c r="B3094" s="11">
        <v>6.9</v>
      </c>
    </row>
    <row r="3095" spans="1:2" x14ac:dyDescent="0.25">
      <c r="A3095" s="9" t="s">
        <v>450</v>
      </c>
      <c r="B3095" s="13">
        <v>5.9</v>
      </c>
    </row>
    <row r="3096" spans="1:2" x14ac:dyDescent="0.25">
      <c r="A3096" s="6" t="s">
        <v>3460</v>
      </c>
      <c r="B3096" s="11">
        <v>6.1</v>
      </c>
    </row>
    <row r="3097" spans="1:2" x14ac:dyDescent="0.25">
      <c r="A3097" s="9" t="s">
        <v>2998</v>
      </c>
      <c r="B3097" s="13">
        <v>5.8</v>
      </c>
    </row>
    <row r="3098" spans="1:2" x14ac:dyDescent="0.25">
      <c r="A3098" s="6" t="s">
        <v>1929</v>
      </c>
      <c r="B3098" s="11">
        <v>7.3</v>
      </c>
    </row>
    <row r="3099" spans="1:2" x14ac:dyDescent="0.25">
      <c r="A3099" s="9" t="s">
        <v>3458</v>
      </c>
      <c r="B3099" s="13">
        <v>5.9</v>
      </c>
    </row>
    <row r="3100" spans="1:2" x14ac:dyDescent="0.25">
      <c r="A3100" s="6" t="s">
        <v>1887</v>
      </c>
      <c r="B3100" s="11">
        <v>5.5</v>
      </c>
    </row>
    <row r="3101" spans="1:2" x14ac:dyDescent="0.25">
      <c r="A3101" s="9" t="s">
        <v>2435</v>
      </c>
      <c r="B3101" s="13">
        <v>5</v>
      </c>
    </row>
    <row r="3102" spans="1:2" x14ac:dyDescent="0.25">
      <c r="A3102" s="6" t="s">
        <v>212</v>
      </c>
      <c r="B3102" s="11">
        <v>7</v>
      </c>
    </row>
    <row r="3103" spans="1:2" x14ac:dyDescent="0.25">
      <c r="A3103" s="9" t="s">
        <v>3461</v>
      </c>
      <c r="B3103" s="13">
        <v>7.8</v>
      </c>
    </row>
    <row r="3104" spans="1:2" x14ac:dyDescent="0.25">
      <c r="A3104" s="6" t="s">
        <v>1331</v>
      </c>
      <c r="B3104" s="11">
        <v>6.4</v>
      </c>
    </row>
    <row r="3105" spans="1:2" x14ac:dyDescent="0.25">
      <c r="A3105" s="9" t="s">
        <v>2678</v>
      </c>
      <c r="B3105" s="13">
        <v>5.9</v>
      </c>
    </row>
    <row r="3106" spans="1:2" x14ac:dyDescent="0.25">
      <c r="A3106" s="6" t="s">
        <v>754</v>
      </c>
      <c r="B3106" s="11">
        <v>7</v>
      </c>
    </row>
    <row r="3107" spans="1:2" x14ac:dyDescent="0.25">
      <c r="A3107" s="9" t="s">
        <v>2453</v>
      </c>
      <c r="B3107" s="13">
        <v>6.1</v>
      </c>
    </row>
    <row r="3108" spans="1:2" x14ac:dyDescent="0.25">
      <c r="A3108" s="6" t="s">
        <v>1331</v>
      </c>
      <c r="B3108" s="11">
        <v>6.9</v>
      </c>
    </row>
    <row r="3109" spans="1:2" x14ac:dyDescent="0.25">
      <c r="A3109" s="9" t="s">
        <v>3466</v>
      </c>
      <c r="B3109" s="13">
        <v>7.5</v>
      </c>
    </row>
    <row r="3110" spans="1:2" x14ac:dyDescent="0.25">
      <c r="A3110" s="6" t="s">
        <v>1355</v>
      </c>
      <c r="B3110" s="11">
        <v>7.3</v>
      </c>
    </row>
    <row r="3111" spans="1:2" x14ac:dyDescent="0.25">
      <c r="A3111" s="9" t="s">
        <v>3468</v>
      </c>
      <c r="B3111" s="13">
        <v>6.5</v>
      </c>
    </row>
    <row r="3112" spans="1:2" x14ac:dyDescent="0.25">
      <c r="A3112" s="6" t="s">
        <v>340</v>
      </c>
      <c r="B3112" s="11">
        <v>6.2</v>
      </c>
    </row>
    <row r="3113" spans="1:2" x14ac:dyDescent="0.25">
      <c r="A3113" s="9" t="s">
        <v>3097</v>
      </c>
      <c r="B3113" s="13">
        <v>6.7</v>
      </c>
    </row>
    <row r="3114" spans="1:2" x14ac:dyDescent="0.25">
      <c r="A3114" s="6" t="s">
        <v>2710</v>
      </c>
      <c r="B3114" s="11">
        <v>6</v>
      </c>
    </row>
    <row r="3115" spans="1:2" x14ac:dyDescent="0.25">
      <c r="A3115" s="9" t="s">
        <v>3322</v>
      </c>
      <c r="B3115" s="13">
        <v>6.3</v>
      </c>
    </row>
    <row r="3116" spans="1:2" x14ac:dyDescent="0.25">
      <c r="A3116" s="6" t="s">
        <v>3472</v>
      </c>
      <c r="B3116" s="11">
        <v>5.8</v>
      </c>
    </row>
    <row r="3117" spans="1:2" x14ac:dyDescent="0.25">
      <c r="A3117" s="9" t="s">
        <v>3459</v>
      </c>
      <c r="B3117" s="13">
        <v>6.1</v>
      </c>
    </row>
    <row r="3118" spans="1:2" x14ac:dyDescent="0.25">
      <c r="A3118" s="6" t="s">
        <v>3474</v>
      </c>
      <c r="B3118" s="11">
        <v>6.9</v>
      </c>
    </row>
    <row r="3119" spans="1:2" x14ac:dyDescent="0.25">
      <c r="A3119" s="9" t="s">
        <v>485</v>
      </c>
      <c r="B3119" s="13">
        <v>8.3000000000000007</v>
      </c>
    </row>
    <row r="3120" spans="1:2" x14ac:dyDescent="0.25">
      <c r="A3120" s="6" t="s">
        <v>2223</v>
      </c>
      <c r="B3120" s="11">
        <v>5.4</v>
      </c>
    </row>
    <row r="3121" spans="1:2" x14ac:dyDescent="0.25">
      <c r="A3121" s="9" t="s">
        <v>3478</v>
      </c>
      <c r="B3121" s="13">
        <v>6.7</v>
      </c>
    </row>
    <row r="3122" spans="1:2" x14ac:dyDescent="0.25">
      <c r="A3122" s="6" t="s">
        <v>1955</v>
      </c>
      <c r="B3122" s="11">
        <v>7.4</v>
      </c>
    </row>
    <row r="3123" spans="1:2" x14ac:dyDescent="0.25">
      <c r="A3123" s="9" t="s">
        <v>3479</v>
      </c>
      <c r="B3123" s="13">
        <v>5.6</v>
      </c>
    </row>
    <row r="3124" spans="1:2" x14ac:dyDescent="0.25">
      <c r="A3124" s="6" t="s">
        <v>936</v>
      </c>
      <c r="B3124" s="11">
        <v>6.5</v>
      </c>
    </row>
    <row r="3125" spans="1:2" x14ac:dyDescent="0.25">
      <c r="A3125" s="9" t="s">
        <v>2963</v>
      </c>
      <c r="B3125" s="13">
        <v>6.5</v>
      </c>
    </row>
    <row r="3126" spans="1:2" x14ac:dyDescent="0.25">
      <c r="A3126" s="6" t="s">
        <v>1201</v>
      </c>
      <c r="B3126" s="11">
        <v>5.8</v>
      </c>
    </row>
    <row r="3127" spans="1:2" x14ac:dyDescent="0.25">
      <c r="A3127" s="9" t="s">
        <v>2438</v>
      </c>
      <c r="B3127" s="13">
        <v>5</v>
      </c>
    </row>
    <row r="3128" spans="1:2" x14ac:dyDescent="0.25">
      <c r="A3128" s="6" t="s">
        <v>3481</v>
      </c>
      <c r="B3128" s="11">
        <v>5.5</v>
      </c>
    </row>
    <row r="3129" spans="1:2" x14ac:dyDescent="0.25">
      <c r="A3129" s="9" t="s">
        <v>2610</v>
      </c>
      <c r="B3129" s="13">
        <v>6.5</v>
      </c>
    </row>
    <row r="3130" spans="1:2" x14ac:dyDescent="0.25">
      <c r="A3130" s="6" t="s">
        <v>1435</v>
      </c>
      <c r="B3130" s="11">
        <v>7.2</v>
      </c>
    </row>
    <row r="3131" spans="1:2" x14ac:dyDescent="0.25">
      <c r="A3131" s="9" t="s">
        <v>3482</v>
      </c>
      <c r="B3131" s="13">
        <v>7.3</v>
      </c>
    </row>
    <row r="3132" spans="1:2" x14ac:dyDescent="0.25">
      <c r="A3132" s="6" t="s">
        <v>1558</v>
      </c>
      <c r="B3132" s="11">
        <v>7.2</v>
      </c>
    </row>
    <row r="3133" spans="1:2" x14ac:dyDescent="0.25">
      <c r="A3133" s="9" t="s">
        <v>3484</v>
      </c>
      <c r="B3133" s="13">
        <v>5.2</v>
      </c>
    </row>
    <row r="3134" spans="1:2" x14ac:dyDescent="0.25">
      <c r="A3134" s="6" t="s">
        <v>3485</v>
      </c>
      <c r="B3134" s="11">
        <v>5.7</v>
      </c>
    </row>
    <row r="3135" spans="1:2" x14ac:dyDescent="0.25">
      <c r="A3135" s="9" t="s">
        <v>3187</v>
      </c>
      <c r="B3135" s="13">
        <v>4.7</v>
      </c>
    </row>
    <row r="3136" spans="1:2" x14ac:dyDescent="0.25">
      <c r="A3136" s="6" t="s">
        <v>3486</v>
      </c>
      <c r="B3136" s="11">
        <v>5.9</v>
      </c>
    </row>
    <row r="3137" spans="1:2" x14ac:dyDescent="0.25">
      <c r="A3137" s="9" t="s">
        <v>2839</v>
      </c>
      <c r="B3137" s="13">
        <v>6.8</v>
      </c>
    </row>
    <row r="3138" spans="1:2" x14ac:dyDescent="0.25">
      <c r="A3138" s="6" t="s">
        <v>3487</v>
      </c>
      <c r="B3138" s="11">
        <v>5.9</v>
      </c>
    </row>
    <row r="3139" spans="1:2" x14ac:dyDescent="0.25">
      <c r="A3139" s="9" t="s">
        <v>3488</v>
      </c>
      <c r="B3139" s="13">
        <v>5.3</v>
      </c>
    </row>
    <row r="3140" spans="1:2" x14ac:dyDescent="0.25">
      <c r="A3140" s="6" t="s">
        <v>1873</v>
      </c>
      <c r="B3140" s="11">
        <v>6</v>
      </c>
    </row>
    <row r="3141" spans="1:2" x14ac:dyDescent="0.25">
      <c r="A3141" s="9" t="s">
        <v>1555</v>
      </c>
      <c r="B3141" s="13">
        <v>7.7</v>
      </c>
    </row>
    <row r="3142" spans="1:2" x14ac:dyDescent="0.25">
      <c r="A3142" s="6" t="s">
        <v>1812</v>
      </c>
      <c r="B3142" s="11">
        <v>4.4000000000000004</v>
      </c>
    </row>
    <row r="3143" spans="1:2" x14ac:dyDescent="0.25">
      <c r="A3143" s="9" t="s">
        <v>1355</v>
      </c>
      <c r="B3143" s="13">
        <v>6.6</v>
      </c>
    </row>
    <row r="3144" spans="1:2" x14ac:dyDescent="0.25">
      <c r="A3144" s="6" t="s">
        <v>3491</v>
      </c>
      <c r="B3144" s="11">
        <v>6.7</v>
      </c>
    </row>
    <row r="3145" spans="1:2" x14ac:dyDescent="0.25">
      <c r="A3145" s="9" t="s">
        <v>2814</v>
      </c>
      <c r="B3145" s="13">
        <v>5.5</v>
      </c>
    </row>
    <row r="3146" spans="1:2" x14ac:dyDescent="0.25">
      <c r="A3146" s="6" t="s">
        <v>1475</v>
      </c>
      <c r="B3146" s="11">
        <v>6.5</v>
      </c>
    </row>
    <row r="3147" spans="1:2" x14ac:dyDescent="0.25">
      <c r="A3147" s="9" t="s">
        <v>1458</v>
      </c>
      <c r="B3147" s="13">
        <v>6.2</v>
      </c>
    </row>
    <row r="3148" spans="1:2" x14ac:dyDescent="0.25">
      <c r="A3148" s="6" t="s">
        <v>674</v>
      </c>
      <c r="B3148" s="11">
        <v>7.1</v>
      </c>
    </row>
    <row r="3149" spans="1:2" x14ac:dyDescent="0.25">
      <c r="A3149" s="9" t="s">
        <v>3493</v>
      </c>
      <c r="B3149" s="13">
        <v>6.1</v>
      </c>
    </row>
    <row r="3150" spans="1:2" x14ac:dyDescent="0.25">
      <c r="A3150" s="6" t="s">
        <v>1307</v>
      </c>
      <c r="B3150" s="11">
        <v>7.1</v>
      </c>
    </row>
    <row r="3151" spans="1:2" x14ac:dyDescent="0.25">
      <c r="A3151" s="9" t="s">
        <v>3112</v>
      </c>
      <c r="B3151" s="13">
        <v>6</v>
      </c>
    </row>
    <row r="3152" spans="1:2" x14ac:dyDescent="0.25">
      <c r="A3152" s="6" t="s">
        <v>2901</v>
      </c>
      <c r="B3152" s="11">
        <v>7.4</v>
      </c>
    </row>
    <row r="3153" spans="1:2" x14ac:dyDescent="0.25">
      <c r="A3153" s="9" t="s">
        <v>3496</v>
      </c>
      <c r="B3153" s="13">
        <v>5.9</v>
      </c>
    </row>
    <row r="3154" spans="1:2" x14ac:dyDescent="0.25">
      <c r="A3154" s="6" t="s">
        <v>3497</v>
      </c>
      <c r="B3154" s="11">
        <v>4.0999999999999996</v>
      </c>
    </row>
    <row r="3155" spans="1:2" x14ac:dyDescent="0.25">
      <c r="A3155" s="9" t="s">
        <v>3499</v>
      </c>
      <c r="B3155" s="13">
        <v>5.8</v>
      </c>
    </row>
    <row r="3156" spans="1:2" x14ac:dyDescent="0.25">
      <c r="A3156" s="6" t="s">
        <v>3500</v>
      </c>
      <c r="B3156" s="11">
        <v>5.9</v>
      </c>
    </row>
    <row r="3157" spans="1:2" x14ac:dyDescent="0.25">
      <c r="A3157" s="9" t="s">
        <v>3420</v>
      </c>
      <c r="B3157" s="13">
        <v>7</v>
      </c>
    </row>
    <row r="3158" spans="1:2" x14ac:dyDescent="0.25">
      <c r="A3158" s="6" t="s">
        <v>1890</v>
      </c>
      <c r="B3158" s="11">
        <v>6.8</v>
      </c>
    </row>
    <row r="3159" spans="1:2" x14ac:dyDescent="0.25">
      <c r="A3159" s="9" t="s">
        <v>3501</v>
      </c>
      <c r="B3159" s="13">
        <v>7.4</v>
      </c>
    </row>
    <row r="3160" spans="1:2" x14ac:dyDescent="0.25">
      <c r="A3160" s="6" t="s">
        <v>3502</v>
      </c>
      <c r="B3160" s="11">
        <v>7.1</v>
      </c>
    </row>
    <row r="3161" spans="1:2" x14ac:dyDescent="0.25">
      <c r="A3161" s="9" t="s">
        <v>3503</v>
      </c>
      <c r="B3161" s="13">
        <v>7</v>
      </c>
    </row>
    <row r="3162" spans="1:2" x14ac:dyDescent="0.25">
      <c r="A3162" s="6" t="s">
        <v>2037</v>
      </c>
      <c r="B3162" s="11">
        <v>5.8</v>
      </c>
    </row>
    <row r="3163" spans="1:2" x14ac:dyDescent="0.25">
      <c r="A3163" s="9" t="s">
        <v>3313</v>
      </c>
      <c r="B3163" s="13">
        <v>7.8</v>
      </c>
    </row>
    <row r="3164" spans="1:2" x14ac:dyDescent="0.25">
      <c r="A3164" s="6" t="s">
        <v>3505</v>
      </c>
      <c r="B3164" s="11">
        <v>6.5</v>
      </c>
    </row>
    <row r="3165" spans="1:2" x14ac:dyDescent="0.25">
      <c r="A3165" s="9" t="s">
        <v>116</v>
      </c>
      <c r="B3165" s="13">
        <v>7</v>
      </c>
    </row>
    <row r="3166" spans="1:2" x14ac:dyDescent="0.25">
      <c r="A3166" s="6" t="s">
        <v>104</v>
      </c>
      <c r="B3166" s="11">
        <v>6.3</v>
      </c>
    </row>
    <row r="3167" spans="1:2" x14ac:dyDescent="0.25">
      <c r="A3167" s="9" t="s">
        <v>2978</v>
      </c>
      <c r="B3167" s="13">
        <v>5.3</v>
      </c>
    </row>
    <row r="3168" spans="1:2" x14ac:dyDescent="0.25">
      <c r="A3168" s="6" t="s">
        <v>778</v>
      </c>
      <c r="B3168" s="11">
        <v>6.8</v>
      </c>
    </row>
    <row r="3169" spans="1:2" x14ac:dyDescent="0.25">
      <c r="A3169" s="9" t="s">
        <v>2510</v>
      </c>
      <c r="B3169" s="13">
        <v>5.5</v>
      </c>
    </row>
    <row r="3170" spans="1:2" x14ac:dyDescent="0.25">
      <c r="A3170" s="6" t="s">
        <v>1612</v>
      </c>
      <c r="B3170" s="11">
        <v>7.4</v>
      </c>
    </row>
    <row r="3171" spans="1:2" x14ac:dyDescent="0.25">
      <c r="A3171" s="9" t="s">
        <v>2292</v>
      </c>
      <c r="B3171" s="13">
        <v>4.3</v>
      </c>
    </row>
    <row r="3172" spans="1:2" x14ac:dyDescent="0.25">
      <c r="A3172" s="6" t="s">
        <v>647</v>
      </c>
      <c r="B3172" s="11">
        <v>6</v>
      </c>
    </row>
    <row r="3173" spans="1:2" x14ac:dyDescent="0.25">
      <c r="A3173" s="9" t="s">
        <v>3506</v>
      </c>
      <c r="B3173" s="13">
        <v>5.2</v>
      </c>
    </row>
    <row r="3174" spans="1:2" x14ac:dyDescent="0.25">
      <c r="A3174" s="6" t="s">
        <v>3507</v>
      </c>
      <c r="B3174" s="11">
        <v>6.7</v>
      </c>
    </row>
    <row r="3175" spans="1:2" x14ac:dyDescent="0.25">
      <c r="A3175" s="9" t="s">
        <v>2322</v>
      </c>
      <c r="B3175" s="13">
        <v>6.3</v>
      </c>
    </row>
    <row r="3176" spans="1:2" x14ac:dyDescent="0.25">
      <c r="A3176" s="6" t="s">
        <v>5540</v>
      </c>
      <c r="B3176" s="11">
        <v>7.9</v>
      </c>
    </row>
    <row r="3177" spans="1:2" x14ac:dyDescent="0.25">
      <c r="A3177" s="9" t="s">
        <v>2078</v>
      </c>
      <c r="B3177" s="13">
        <v>8.6</v>
      </c>
    </row>
    <row r="3178" spans="1:2" x14ac:dyDescent="0.25">
      <c r="A3178" s="6" t="s">
        <v>3508</v>
      </c>
      <c r="B3178" s="11">
        <v>6.1</v>
      </c>
    </row>
    <row r="3179" spans="1:2" x14ac:dyDescent="0.25">
      <c r="A3179" s="9" t="s">
        <v>3510</v>
      </c>
      <c r="B3179" s="13">
        <v>5.8</v>
      </c>
    </row>
    <row r="3180" spans="1:2" x14ac:dyDescent="0.25">
      <c r="A3180" s="6" t="s">
        <v>3511</v>
      </c>
      <c r="B3180" s="11">
        <v>7.7</v>
      </c>
    </row>
    <row r="3181" spans="1:2" x14ac:dyDescent="0.25">
      <c r="A3181" s="9" t="s">
        <v>1667</v>
      </c>
      <c r="B3181" s="13">
        <v>8</v>
      </c>
    </row>
    <row r="3182" spans="1:2" x14ac:dyDescent="0.25">
      <c r="A3182" s="6" t="s">
        <v>3513</v>
      </c>
      <c r="B3182" s="11">
        <v>5.6</v>
      </c>
    </row>
    <row r="3183" spans="1:2" x14ac:dyDescent="0.25">
      <c r="A3183" s="9" t="s">
        <v>3514</v>
      </c>
      <c r="B3183" s="13">
        <v>6.7</v>
      </c>
    </row>
    <row r="3184" spans="1:2" x14ac:dyDescent="0.25">
      <c r="A3184" s="6" t="s">
        <v>3515</v>
      </c>
      <c r="B3184" s="11">
        <v>6.6</v>
      </c>
    </row>
    <row r="3185" spans="1:2" x14ac:dyDescent="0.25">
      <c r="A3185" s="9" t="s">
        <v>3517</v>
      </c>
      <c r="B3185" s="13">
        <v>4.2</v>
      </c>
    </row>
    <row r="3186" spans="1:2" x14ac:dyDescent="0.25">
      <c r="A3186" s="6" t="s">
        <v>2722</v>
      </c>
      <c r="B3186" s="11">
        <v>6.6</v>
      </c>
    </row>
    <row r="3187" spans="1:2" x14ac:dyDescent="0.25">
      <c r="A3187" s="9" t="s">
        <v>3518</v>
      </c>
      <c r="B3187" s="13">
        <v>4.0999999999999996</v>
      </c>
    </row>
    <row r="3188" spans="1:2" x14ac:dyDescent="0.25">
      <c r="A3188" s="6" t="s">
        <v>2542</v>
      </c>
      <c r="B3188" s="11">
        <v>7.3</v>
      </c>
    </row>
    <row r="3189" spans="1:2" x14ac:dyDescent="0.25">
      <c r="A3189" s="9" t="s">
        <v>3520</v>
      </c>
      <c r="B3189" s="13">
        <v>7.1</v>
      </c>
    </row>
    <row r="3190" spans="1:2" x14ac:dyDescent="0.25">
      <c r="A3190" s="6" t="s">
        <v>3521</v>
      </c>
      <c r="B3190" s="11">
        <v>6.5</v>
      </c>
    </row>
    <row r="3191" spans="1:2" x14ac:dyDescent="0.25">
      <c r="A3191" s="9" t="s">
        <v>3523</v>
      </c>
      <c r="B3191" s="13">
        <v>7</v>
      </c>
    </row>
    <row r="3192" spans="1:2" x14ac:dyDescent="0.25">
      <c r="A3192" s="6" t="s">
        <v>3525</v>
      </c>
      <c r="B3192" s="11">
        <v>5.5</v>
      </c>
    </row>
    <row r="3193" spans="1:2" x14ac:dyDescent="0.25">
      <c r="A3193" s="9" t="s">
        <v>3526</v>
      </c>
      <c r="B3193" s="13">
        <v>6.6</v>
      </c>
    </row>
    <row r="3194" spans="1:2" x14ac:dyDescent="0.25">
      <c r="A3194" s="6" t="s">
        <v>558</v>
      </c>
      <c r="B3194" s="11">
        <v>7.1</v>
      </c>
    </row>
    <row r="3195" spans="1:2" x14ac:dyDescent="0.25">
      <c r="A3195" s="9" t="s">
        <v>2229</v>
      </c>
      <c r="B3195" s="13">
        <v>7.9</v>
      </c>
    </row>
    <row r="3196" spans="1:2" x14ac:dyDescent="0.25">
      <c r="A3196" s="6" t="s">
        <v>3528</v>
      </c>
      <c r="B3196" s="11">
        <v>7.1</v>
      </c>
    </row>
    <row r="3197" spans="1:2" x14ac:dyDescent="0.25">
      <c r="A3197" s="9" t="s">
        <v>3529</v>
      </c>
      <c r="B3197" s="13">
        <v>5.6</v>
      </c>
    </row>
    <row r="3198" spans="1:2" x14ac:dyDescent="0.25">
      <c r="A3198" s="6" t="s">
        <v>2453</v>
      </c>
      <c r="B3198" s="11">
        <v>7.3</v>
      </c>
    </row>
    <row r="3199" spans="1:2" x14ac:dyDescent="0.25">
      <c r="A3199" s="9" t="s">
        <v>3531</v>
      </c>
      <c r="B3199" s="13">
        <v>3.3</v>
      </c>
    </row>
    <row r="3200" spans="1:2" x14ac:dyDescent="0.25">
      <c r="A3200" s="6" t="s">
        <v>1475</v>
      </c>
      <c r="B3200" s="11">
        <v>6.5</v>
      </c>
    </row>
    <row r="3201" spans="1:2" x14ac:dyDescent="0.25">
      <c r="A3201" s="9" t="s">
        <v>3532</v>
      </c>
      <c r="B3201" s="13">
        <v>4.8</v>
      </c>
    </row>
    <row r="3202" spans="1:2" x14ac:dyDescent="0.25">
      <c r="A3202" s="6" t="s">
        <v>3320</v>
      </c>
      <c r="B3202" s="11">
        <v>5.2</v>
      </c>
    </row>
    <row r="3203" spans="1:2" x14ac:dyDescent="0.25">
      <c r="A3203" s="9" t="s">
        <v>3534</v>
      </c>
      <c r="B3203" s="13">
        <v>6.3</v>
      </c>
    </row>
    <row r="3204" spans="1:2" x14ac:dyDescent="0.25">
      <c r="A3204" s="6" t="s">
        <v>94</v>
      </c>
      <c r="B3204" s="11">
        <v>7.2</v>
      </c>
    </row>
    <row r="3205" spans="1:2" x14ac:dyDescent="0.25">
      <c r="A3205" s="9" t="s">
        <v>1558</v>
      </c>
      <c r="B3205" s="13">
        <v>6.8</v>
      </c>
    </row>
    <row r="3206" spans="1:2" x14ac:dyDescent="0.25">
      <c r="A3206" s="6" t="s">
        <v>3537</v>
      </c>
      <c r="B3206" s="11">
        <v>5.7</v>
      </c>
    </row>
    <row r="3207" spans="1:2" x14ac:dyDescent="0.25">
      <c r="A3207" s="9" t="s">
        <v>2562</v>
      </c>
      <c r="B3207" s="13">
        <v>7.2</v>
      </c>
    </row>
    <row r="3208" spans="1:2" x14ac:dyDescent="0.25">
      <c r="A3208" s="6" t="s">
        <v>2140</v>
      </c>
      <c r="B3208" s="11">
        <v>6.9</v>
      </c>
    </row>
    <row r="3209" spans="1:2" x14ac:dyDescent="0.25">
      <c r="A3209" s="9" t="s">
        <v>5540</v>
      </c>
      <c r="B3209" s="13">
        <v>9.1</v>
      </c>
    </row>
    <row r="3210" spans="1:2" x14ac:dyDescent="0.25">
      <c r="A3210" s="6" t="s">
        <v>3538</v>
      </c>
      <c r="B3210" s="11">
        <v>6.3</v>
      </c>
    </row>
    <row r="3211" spans="1:2" x14ac:dyDescent="0.25">
      <c r="A3211" s="9" t="s">
        <v>3259</v>
      </c>
      <c r="B3211" s="13">
        <v>6.2</v>
      </c>
    </row>
    <row r="3212" spans="1:2" x14ac:dyDescent="0.25">
      <c r="A3212" s="6" t="s">
        <v>1405</v>
      </c>
      <c r="B3212" s="11">
        <v>6.7</v>
      </c>
    </row>
    <row r="3213" spans="1:2" x14ac:dyDescent="0.25">
      <c r="A3213" s="9" t="s">
        <v>3541</v>
      </c>
      <c r="B3213" s="13">
        <v>6.5</v>
      </c>
    </row>
    <row r="3214" spans="1:2" x14ac:dyDescent="0.25">
      <c r="A3214" s="6" t="s">
        <v>3542</v>
      </c>
      <c r="B3214" s="11">
        <v>7.2</v>
      </c>
    </row>
    <row r="3215" spans="1:2" x14ac:dyDescent="0.25">
      <c r="A3215" s="9" t="s">
        <v>3543</v>
      </c>
      <c r="B3215" s="13">
        <v>5.3</v>
      </c>
    </row>
    <row r="3216" spans="1:2" x14ac:dyDescent="0.25">
      <c r="A3216" s="6" t="s">
        <v>1916</v>
      </c>
      <c r="B3216" s="11">
        <v>6.7</v>
      </c>
    </row>
    <row r="3217" spans="1:2" x14ac:dyDescent="0.25">
      <c r="A3217" s="9" t="s">
        <v>3429</v>
      </c>
      <c r="B3217" s="13">
        <v>6.2</v>
      </c>
    </row>
    <row r="3218" spans="1:2" x14ac:dyDescent="0.25">
      <c r="A3218" s="6" t="s">
        <v>485</v>
      </c>
      <c r="B3218" s="11">
        <v>3.6</v>
      </c>
    </row>
    <row r="3219" spans="1:2" x14ac:dyDescent="0.25">
      <c r="A3219" s="9" t="s">
        <v>3545</v>
      </c>
      <c r="B3219" s="13">
        <v>5.7</v>
      </c>
    </row>
    <row r="3220" spans="1:2" x14ac:dyDescent="0.25">
      <c r="A3220" s="6" t="s">
        <v>2725</v>
      </c>
      <c r="B3220" s="11">
        <v>7.3</v>
      </c>
    </row>
    <row r="3221" spans="1:2" x14ac:dyDescent="0.25">
      <c r="A3221" s="9" t="s">
        <v>3296</v>
      </c>
      <c r="B3221" s="13">
        <v>5</v>
      </c>
    </row>
    <row r="3222" spans="1:2" x14ac:dyDescent="0.25">
      <c r="A3222" s="6" t="s">
        <v>3549</v>
      </c>
      <c r="B3222" s="11">
        <v>6.6</v>
      </c>
    </row>
    <row r="3223" spans="1:2" x14ac:dyDescent="0.25">
      <c r="A3223" s="9" t="s">
        <v>1464</v>
      </c>
      <c r="B3223" s="13">
        <v>6.6</v>
      </c>
    </row>
    <row r="3224" spans="1:2" x14ac:dyDescent="0.25">
      <c r="A3224" s="6" t="s">
        <v>3551</v>
      </c>
      <c r="B3224" s="11">
        <v>6.8</v>
      </c>
    </row>
    <row r="3225" spans="1:2" x14ac:dyDescent="0.25">
      <c r="A3225" s="9" t="s">
        <v>3553</v>
      </c>
      <c r="B3225" s="13">
        <v>6.2</v>
      </c>
    </row>
    <row r="3226" spans="1:2" x14ac:dyDescent="0.25">
      <c r="A3226" s="6" t="s">
        <v>3554</v>
      </c>
      <c r="B3226" s="11">
        <v>7.3</v>
      </c>
    </row>
    <row r="3227" spans="1:2" x14ac:dyDescent="0.25">
      <c r="A3227" s="9" t="s">
        <v>3556</v>
      </c>
      <c r="B3227" s="13">
        <v>6.2</v>
      </c>
    </row>
    <row r="3228" spans="1:2" x14ac:dyDescent="0.25">
      <c r="A3228" s="6" t="s">
        <v>3558</v>
      </c>
      <c r="B3228" s="11">
        <v>6.9</v>
      </c>
    </row>
    <row r="3229" spans="1:2" x14ac:dyDescent="0.25">
      <c r="A3229" s="9" t="s">
        <v>3383</v>
      </c>
      <c r="B3229" s="13">
        <v>6.6</v>
      </c>
    </row>
    <row r="3230" spans="1:2" x14ac:dyDescent="0.25">
      <c r="A3230" s="6" t="s">
        <v>3350</v>
      </c>
      <c r="B3230" s="11">
        <v>6.3</v>
      </c>
    </row>
    <row r="3231" spans="1:2" x14ac:dyDescent="0.25">
      <c r="A3231" s="9" t="s">
        <v>3560</v>
      </c>
      <c r="B3231" s="13">
        <v>7</v>
      </c>
    </row>
    <row r="3232" spans="1:2" x14ac:dyDescent="0.25">
      <c r="A3232" s="6" t="s">
        <v>3561</v>
      </c>
      <c r="B3232" s="11">
        <v>3.3</v>
      </c>
    </row>
    <row r="3233" spans="1:2" x14ac:dyDescent="0.25">
      <c r="A3233" s="9" t="s">
        <v>1933</v>
      </c>
      <c r="B3233" s="13">
        <v>6.7</v>
      </c>
    </row>
    <row r="3234" spans="1:2" x14ac:dyDescent="0.25">
      <c r="A3234" s="6" t="s">
        <v>3562</v>
      </c>
      <c r="B3234" s="11">
        <v>6.2</v>
      </c>
    </row>
    <row r="3235" spans="1:2" x14ac:dyDescent="0.25">
      <c r="A3235" s="9" t="s">
        <v>2269</v>
      </c>
      <c r="B3235" s="13">
        <v>6.5</v>
      </c>
    </row>
    <row r="3236" spans="1:2" x14ac:dyDescent="0.25">
      <c r="A3236" s="6" t="s">
        <v>3565</v>
      </c>
      <c r="B3236" s="11">
        <v>3.5</v>
      </c>
    </row>
    <row r="3237" spans="1:2" x14ac:dyDescent="0.25">
      <c r="A3237" s="9" t="s">
        <v>3567</v>
      </c>
      <c r="B3237" s="13">
        <v>5.5</v>
      </c>
    </row>
    <row r="3238" spans="1:2" x14ac:dyDescent="0.25">
      <c r="A3238" s="6" t="s">
        <v>3568</v>
      </c>
      <c r="B3238" s="11">
        <v>5.9</v>
      </c>
    </row>
    <row r="3239" spans="1:2" x14ac:dyDescent="0.25">
      <c r="A3239" s="9" t="s">
        <v>3569</v>
      </c>
      <c r="B3239" s="13">
        <v>4.7</v>
      </c>
    </row>
    <row r="3240" spans="1:2" x14ac:dyDescent="0.25">
      <c r="A3240" s="6" t="s">
        <v>3304</v>
      </c>
      <c r="B3240" s="11">
        <v>4.2</v>
      </c>
    </row>
    <row r="3241" spans="1:2" x14ac:dyDescent="0.25">
      <c r="A3241" s="9" t="s">
        <v>3570</v>
      </c>
      <c r="B3241" s="13">
        <v>5.2</v>
      </c>
    </row>
    <row r="3242" spans="1:2" x14ac:dyDescent="0.25">
      <c r="A3242" s="6" t="s">
        <v>3472</v>
      </c>
      <c r="B3242" s="11">
        <v>5.2</v>
      </c>
    </row>
    <row r="3243" spans="1:2" x14ac:dyDescent="0.25">
      <c r="A3243" s="9" t="s">
        <v>3572</v>
      </c>
      <c r="B3243" s="13">
        <v>3.9</v>
      </c>
    </row>
    <row r="3244" spans="1:2" x14ac:dyDescent="0.25">
      <c r="A3244" s="6" t="s">
        <v>3575</v>
      </c>
      <c r="B3244" s="11">
        <v>6.1</v>
      </c>
    </row>
    <row r="3245" spans="1:2" x14ac:dyDescent="0.25">
      <c r="A3245" s="9" t="s">
        <v>3577</v>
      </c>
      <c r="B3245" s="13">
        <v>5.8</v>
      </c>
    </row>
    <row r="3246" spans="1:2" x14ac:dyDescent="0.25">
      <c r="A3246" s="6" t="s">
        <v>3579</v>
      </c>
      <c r="B3246" s="11">
        <v>6.7</v>
      </c>
    </row>
    <row r="3247" spans="1:2" x14ac:dyDescent="0.25">
      <c r="A3247" s="9" t="s">
        <v>1577</v>
      </c>
      <c r="B3247" s="13">
        <v>5.7</v>
      </c>
    </row>
    <row r="3248" spans="1:2" x14ac:dyDescent="0.25">
      <c r="A3248" s="6" t="s">
        <v>3581</v>
      </c>
      <c r="B3248" s="11">
        <v>4.5</v>
      </c>
    </row>
    <row r="3249" spans="1:2" x14ac:dyDescent="0.25">
      <c r="A3249" s="9" t="s">
        <v>3583</v>
      </c>
      <c r="B3249" s="13">
        <v>6.9</v>
      </c>
    </row>
    <row r="3250" spans="1:2" x14ac:dyDescent="0.25">
      <c r="A3250" s="6" t="s">
        <v>3585</v>
      </c>
      <c r="B3250" s="11">
        <v>4.8</v>
      </c>
    </row>
    <row r="3251" spans="1:2" x14ac:dyDescent="0.25">
      <c r="A3251" s="9" t="s">
        <v>3288</v>
      </c>
      <c r="B3251" s="13">
        <v>6.3</v>
      </c>
    </row>
    <row r="3252" spans="1:2" x14ac:dyDescent="0.25">
      <c r="A3252" s="6" t="s">
        <v>3586</v>
      </c>
      <c r="B3252" s="11">
        <v>6.9</v>
      </c>
    </row>
    <row r="3253" spans="1:2" x14ac:dyDescent="0.25">
      <c r="A3253" s="9" t="s">
        <v>3588</v>
      </c>
      <c r="B3253" s="13">
        <v>5.4</v>
      </c>
    </row>
    <row r="3254" spans="1:2" x14ac:dyDescent="0.25">
      <c r="A3254" s="6" t="s">
        <v>1386</v>
      </c>
      <c r="B3254" s="11">
        <v>3.8</v>
      </c>
    </row>
    <row r="3255" spans="1:2" x14ac:dyDescent="0.25">
      <c r="A3255" s="9" t="s">
        <v>3589</v>
      </c>
      <c r="B3255" s="13">
        <v>7</v>
      </c>
    </row>
    <row r="3256" spans="1:2" x14ac:dyDescent="0.25">
      <c r="A3256" s="6" t="s">
        <v>3591</v>
      </c>
      <c r="B3256" s="11">
        <v>5.2</v>
      </c>
    </row>
    <row r="3257" spans="1:2" x14ac:dyDescent="0.25">
      <c r="A3257" s="9" t="s">
        <v>2253</v>
      </c>
      <c r="B3257" s="13">
        <v>7.3</v>
      </c>
    </row>
    <row r="3258" spans="1:2" x14ac:dyDescent="0.25">
      <c r="A3258" s="6" t="s">
        <v>3105</v>
      </c>
      <c r="B3258" s="11">
        <v>4.5999999999999996</v>
      </c>
    </row>
    <row r="3259" spans="1:2" x14ac:dyDescent="0.25">
      <c r="A3259" s="9" t="s">
        <v>3593</v>
      </c>
      <c r="B3259" s="13">
        <v>6.5</v>
      </c>
    </row>
    <row r="3260" spans="1:2" x14ac:dyDescent="0.25">
      <c r="A3260" s="6" t="s">
        <v>1816</v>
      </c>
      <c r="B3260" s="11">
        <v>6.8</v>
      </c>
    </row>
    <row r="3261" spans="1:2" x14ac:dyDescent="0.25">
      <c r="A3261" s="9" t="s">
        <v>3594</v>
      </c>
      <c r="B3261" s="13">
        <v>6.7</v>
      </c>
    </row>
    <row r="3262" spans="1:2" x14ac:dyDescent="0.25">
      <c r="A3262" s="6" t="s">
        <v>1029</v>
      </c>
      <c r="B3262" s="11">
        <v>6.1</v>
      </c>
    </row>
    <row r="3263" spans="1:2" x14ac:dyDescent="0.25">
      <c r="A3263" s="9" t="s">
        <v>3596</v>
      </c>
      <c r="B3263" s="13">
        <v>5.2</v>
      </c>
    </row>
    <row r="3264" spans="1:2" x14ac:dyDescent="0.25">
      <c r="A3264" s="6" t="s">
        <v>2141</v>
      </c>
      <c r="B3264" s="11">
        <v>6.9</v>
      </c>
    </row>
    <row r="3265" spans="1:2" x14ac:dyDescent="0.25">
      <c r="A3265" s="9" t="s">
        <v>3598</v>
      </c>
      <c r="B3265" s="13">
        <v>6</v>
      </c>
    </row>
    <row r="3266" spans="1:2" x14ac:dyDescent="0.25">
      <c r="A3266" s="6" t="s">
        <v>2904</v>
      </c>
      <c r="B3266" s="11">
        <v>7.9</v>
      </c>
    </row>
    <row r="3267" spans="1:2" x14ac:dyDescent="0.25">
      <c r="A3267" s="9" t="s">
        <v>3600</v>
      </c>
      <c r="B3267" s="13">
        <v>4.5</v>
      </c>
    </row>
    <row r="3268" spans="1:2" x14ac:dyDescent="0.25">
      <c r="A3268" s="6" t="s">
        <v>3601</v>
      </c>
      <c r="B3268" s="11">
        <v>5.0999999999999996</v>
      </c>
    </row>
    <row r="3269" spans="1:2" x14ac:dyDescent="0.25">
      <c r="A3269" s="9" t="s">
        <v>3603</v>
      </c>
      <c r="B3269" s="13">
        <v>7.6</v>
      </c>
    </row>
    <row r="3270" spans="1:2" x14ac:dyDescent="0.25">
      <c r="A3270" s="6" t="s">
        <v>3605</v>
      </c>
      <c r="B3270" s="11">
        <v>7.6</v>
      </c>
    </row>
    <row r="3271" spans="1:2" x14ac:dyDescent="0.25">
      <c r="A3271" s="9" t="s">
        <v>3606</v>
      </c>
      <c r="B3271" s="13">
        <v>6.7</v>
      </c>
    </row>
    <row r="3272" spans="1:2" x14ac:dyDescent="0.25">
      <c r="A3272" s="6" t="s">
        <v>2114</v>
      </c>
      <c r="B3272" s="11">
        <v>6.1</v>
      </c>
    </row>
    <row r="3273" spans="1:2" x14ac:dyDescent="0.25">
      <c r="A3273" s="9" t="s">
        <v>1513</v>
      </c>
      <c r="B3273" s="13">
        <v>7.5</v>
      </c>
    </row>
    <row r="3274" spans="1:2" x14ac:dyDescent="0.25">
      <c r="A3274" s="6" t="s">
        <v>3432</v>
      </c>
      <c r="B3274" s="11">
        <v>5.3</v>
      </c>
    </row>
    <row r="3275" spans="1:2" x14ac:dyDescent="0.25">
      <c r="A3275" s="9" t="s">
        <v>3609</v>
      </c>
      <c r="B3275" s="13">
        <v>6</v>
      </c>
    </row>
    <row r="3276" spans="1:2" x14ac:dyDescent="0.25">
      <c r="A3276" s="6" t="s">
        <v>3177</v>
      </c>
      <c r="B3276" s="11">
        <v>7.1</v>
      </c>
    </row>
    <row r="3277" spans="1:2" x14ac:dyDescent="0.25">
      <c r="A3277" s="9" t="s">
        <v>3611</v>
      </c>
      <c r="B3277" s="13">
        <v>7.5</v>
      </c>
    </row>
    <row r="3278" spans="1:2" x14ac:dyDescent="0.25">
      <c r="A3278" s="6" t="s">
        <v>3612</v>
      </c>
      <c r="B3278" s="11">
        <v>6.9</v>
      </c>
    </row>
    <row r="3279" spans="1:2" x14ac:dyDescent="0.25">
      <c r="A3279" s="9" t="s">
        <v>91</v>
      </c>
      <c r="B3279" s="13">
        <v>8.5</v>
      </c>
    </row>
    <row r="3280" spans="1:2" x14ac:dyDescent="0.25">
      <c r="A3280" s="6" t="s">
        <v>2003</v>
      </c>
      <c r="B3280" s="11">
        <v>7.5</v>
      </c>
    </row>
    <row r="3281" spans="1:2" x14ac:dyDescent="0.25">
      <c r="A3281" s="9" t="s">
        <v>3615</v>
      </c>
      <c r="B3281" s="13">
        <v>6.6</v>
      </c>
    </row>
    <row r="3282" spans="1:2" x14ac:dyDescent="0.25">
      <c r="A3282" s="6" t="s">
        <v>1920</v>
      </c>
      <c r="B3282" s="11">
        <v>8</v>
      </c>
    </row>
    <row r="3283" spans="1:2" x14ac:dyDescent="0.25">
      <c r="A3283" s="9" t="s">
        <v>1622</v>
      </c>
      <c r="B3283" s="13">
        <v>7</v>
      </c>
    </row>
    <row r="3284" spans="1:2" x14ac:dyDescent="0.25">
      <c r="A3284" s="6" t="s">
        <v>1851</v>
      </c>
      <c r="B3284" s="11">
        <v>5.8</v>
      </c>
    </row>
    <row r="3285" spans="1:2" x14ac:dyDescent="0.25">
      <c r="A3285" s="9" t="s">
        <v>3618</v>
      </c>
      <c r="B3285" s="13">
        <v>7.3</v>
      </c>
    </row>
    <row r="3286" spans="1:2" x14ac:dyDescent="0.25">
      <c r="A3286" s="6" t="s">
        <v>991</v>
      </c>
      <c r="B3286" s="11">
        <v>6.8</v>
      </c>
    </row>
    <row r="3287" spans="1:2" x14ac:dyDescent="0.25">
      <c r="A3287" s="9" t="s">
        <v>1873</v>
      </c>
      <c r="B3287" s="13">
        <v>6.7</v>
      </c>
    </row>
    <row r="3288" spans="1:2" x14ac:dyDescent="0.25">
      <c r="A3288" s="6" t="s">
        <v>3195</v>
      </c>
      <c r="B3288" s="11">
        <v>6.5</v>
      </c>
    </row>
    <row r="3289" spans="1:2" x14ac:dyDescent="0.25">
      <c r="A3289" s="9" t="s">
        <v>1183</v>
      </c>
      <c r="B3289" s="13">
        <v>8</v>
      </c>
    </row>
    <row r="3290" spans="1:2" x14ac:dyDescent="0.25">
      <c r="A3290" s="6" t="s">
        <v>3460</v>
      </c>
      <c r="B3290" s="11">
        <v>6.5</v>
      </c>
    </row>
    <row r="3291" spans="1:2" x14ac:dyDescent="0.25">
      <c r="A3291" s="9" t="s">
        <v>3623</v>
      </c>
      <c r="B3291" s="13">
        <v>4.9000000000000004</v>
      </c>
    </row>
    <row r="3292" spans="1:2" x14ac:dyDescent="0.25">
      <c r="A3292" s="6" t="s">
        <v>3234</v>
      </c>
      <c r="B3292" s="11">
        <v>7.1</v>
      </c>
    </row>
    <row r="3293" spans="1:2" x14ac:dyDescent="0.25">
      <c r="A3293" s="9" t="s">
        <v>1305</v>
      </c>
      <c r="B3293" s="13">
        <v>7</v>
      </c>
    </row>
    <row r="3294" spans="1:2" x14ac:dyDescent="0.25">
      <c r="A3294" s="6" t="s">
        <v>3624</v>
      </c>
      <c r="B3294" s="11">
        <v>7</v>
      </c>
    </row>
    <row r="3295" spans="1:2" x14ac:dyDescent="0.25">
      <c r="A3295" s="9" t="s">
        <v>1523</v>
      </c>
      <c r="B3295" s="13">
        <v>7.5</v>
      </c>
    </row>
    <row r="3296" spans="1:2" x14ac:dyDescent="0.25">
      <c r="A3296" s="6" t="s">
        <v>2767</v>
      </c>
      <c r="B3296" s="11">
        <v>4.5</v>
      </c>
    </row>
    <row r="3297" spans="1:2" x14ac:dyDescent="0.25">
      <c r="A3297" s="9" t="s">
        <v>3627</v>
      </c>
      <c r="B3297" s="13">
        <v>5.5</v>
      </c>
    </row>
    <row r="3298" spans="1:2" x14ac:dyDescent="0.25">
      <c r="A3298" s="6" t="s">
        <v>345</v>
      </c>
      <c r="B3298" s="11">
        <v>7.7</v>
      </c>
    </row>
    <row r="3299" spans="1:2" x14ac:dyDescent="0.25">
      <c r="A3299" s="9" t="s">
        <v>3628</v>
      </c>
      <c r="B3299" s="13">
        <v>7.2</v>
      </c>
    </row>
    <row r="3300" spans="1:2" x14ac:dyDescent="0.25">
      <c r="A3300" s="6" t="s">
        <v>3629</v>
      </c>
      <c r="B3300" s="11">
        <v>4.8</v>
      </c>
    </row>
    <row r="3301" spans="1:2" x14ac:dyDescent="0.25">
      <c r="A3301" s="9" t="s">
        <v>353</v>
      </c>
      <c r="B3301" s="13">
        <v>6.7</v>
      </c>
    </row>
    <row r="3302" spans="1:2" x14ac:dyDescent="0.25">
      <c r="A3302" s="6" t="s">
        <v>1714</v>
      </c>
      <c r="B3302" s="11">
        <v>7</v>
      </c>
    </row>
    <row r="3303" spans="1:2" x14ac:dyDescent="0.25">
      <c r="A3303" s="9" t="s">
        <v>3631</v>
      </c>
      <c r="B3303" s="13">
        <v>6.5</v>
      </c>
    </row>
    <row r="3304" spans="1:2" x14ac:dyDescent="0.25">
      <c r="A3304" s="6" t="s">
        <v>2742</v>
      </c>
      <c r="B3304" s="11">
        <v>7.4</v>
      </c>
    </row>
    <row r="3305" spans="1:2" x14ac:dyDescent="0.25">
      <c r="A3305" s="9" t="s">
        <v>5540</v>
      </c>
      <c r="B3305" s="13">
        <v>3.5</v>
      </c>
    </row>
    <row r="3306" spans="1:2" x14ac:dyDescent="0.25">
      <c r="A3306" s="6" t="s">
        <v>3633</v>
      </c>
      <c r="B3306" s="11">
        <v>5.7</v>
      </c>
    </row>
    <row r="3307" spans="1:2" x14ac:dyDescent="0.25">
      <c r="A3307" s="9" t="s">
        <v>3205</v>
      </c>
      <c r="B3307" s="13">
        <v>6.2</v>
      </c>
    </row>
    <row r="3308" spans="1:2" x14ac:dyDescent="0.25">
      <c r="A3308" s="6" t="s">
        <v>2877</v>
      </c>
      <c r="B3308" s="11">
        <v>5.7</v>
      </c>
    </row>
    <row r="3309" spans="1:2" x14ac:dyDescent="0.25">
      <c r="A3309" s="9" t="s">
        <v>2701</v>
      </c>
      <c r="B3309" s="13">
        <v>6.4</v>
      </c>
    </row>
    <row r="3310" spans="1:2" x14ac:dyDescent="0.25">
      <c r="A3310" s="6" t="s">
        <v>2778</v>
      </c>
      <c r="B3310" s="11">
        <v>7</v>
      </c>
    </row>
    <row r="3311" spans="1:2" x14ac:dyDescent="0.25">
      <c r="A3311" s="9" t="s">
        <v>3637</v>
      </c>
      <c r="B3311" s="13">
        <v>7.7</v>
      </c>
    </row>
    <row r="3312" spans="1:2" x14ac:dyDescent="0.25">
      <c r="A3312" s="6" t="s">
        <v>2874</v>
      </c>
      <c r="B3312" s="11">
        <v>5.4</v>
      </c>
    </row>
    <row r="3313" spans="1:2" x14ac:dyDescent="0.25">
      <c r="A3313" s="9" t="s">
        <v>3640</v>
      </c>
      <c r="B3313" s="13">
        <v>6.6</v>
      </c>
    </row>
    <row r="3314" spans="1:2" x14ac:dyDescent="0.25">
      <c r="A3314" s="6" t="s">
        <v>3642</v>
      </c>
      <c r="B3314" s="11">
        <v>6.1</v>
      </c>
    </row>
    <row r="3315" spans="1:2" x14ac:dyDescent="0.25">
      <c r="A3315" s="9" t="s">
        <v>3643</v>
      </c>
      <c r="B3315" s="13">
        <v>6.1</v>
      </c>
    </row>
    <row r="3316" spans="1:2" x14ac:dyDescent="0.25">
      <c r="A3316" s="6" t="s">
        <v>2769</v>
      </c>
      <c r="B3316" s="11">
        <v>7.6</v>
      </c>
    </row>
    <row r="3317" spans="1:2" x14ac:dyDescent="0.25">
      <c r="A3317" s="9" t="s">
        <v>3645</v>
      </c>
      <c r="B3317" s="13">
        <v>6.2</v>
      </c>
    </row>
    <row r="3318" spans="1:2" x14ac:dyDescent="0.25">
      <c r="A3318" s="6" t="s">
        <v>3129</v>
      </c>
      <c r="B3318" s="11">
        <v>6.6</v>
      </c>
    </row>
    <row r="3319" spans="1:2" x14ac:dyDescent="0.25">
      <c r="A3319" s="9" t="s">
        <v>2032</v>
      </c>
      <c r="B3319" s="13">
        <v>6.1</v>
      </c>
    </row>
    <row r="3320" spans="1:2" x14ac:dyDescent="0.25">
      <c r="A3320" s="6" t="s">
        <v>3647</v>
      </c>
      <c r="B3320" s="11">
        <v>7.3</v>
      </c>
    </row>
    <row r="3321" spans="1:2" x14ac:dyDescent="0.25">
      <c r="A3321" s="9" t="s">
        <v>3650</v>
      </c>
      <c r="B3321" s="13">
        <v>4.2</v>
      </c>
    </row>
    <row r="3322" spans="1:2" x14ac:dyDescent="0.25">
      <c r="A3322" s="6" t="s">
        <v>2977</v>
      </c>
      <c r="B3322" s="11">
        <v>7.1</v>
      </c>
    </row>
    <row r="3323" spans="1:2" x14ac:dyDescent="0.25">
      <c r="A3323" s="9" t="s">
        <v>3651</v>
      </c>
      <c r="B3323" s="13">
        <v>6</v>
      </c>
    </row>
    <row r="3324" spans="1:2" x14ac:dyDescent="0.25">
      <c r="A3324" s="6" t="s">
        <v>3653</v>
      </c>
      <c r="B3324" s="11">
        <v>6.5</v>
      </c>
    </row>
    <row r="3325" spans="1:2" x14ac:dyDescent="0.25">
      <c r="A3325" s="9" t="s">
        <v>3654</v>
      </c>
      <c r="B3325" s="13">
        <v>6.5</v>
      </c>
    </row>
    <row r="3326" spans="1:2" x14ac:dyDescent="0.25">
      <c r="A3326" s="6" t="s">
        <v>3656</v>
      </c>
      <c r="B3326" s="11">
        <v>5.7</v>
      </c>
    </row>
    <row r="3327" spans="1:2" x14ac:dyDescent="0.25">
      <c r="A3327" s="9" t="s">
        <v>3658</v>
      </c>
      <c r="B3327" s="13">
        <v>6.1</v>
      </c>
    </row>
    <row r="3328" spans="1:2" x14ac:dyDescent="0.25">
      <c r="A3328" s="6" t="s">
        <v>3659</v>
      </c>
      <c r="B3328" s="11">
        <v>7.1</v>
      </c>
    </row>
    <row r="3329" spans="1:2" x14ac:dyDescent="0.25">
      <c r="A3329" s="9" t="s">
        <v>3660</v>
      </c>
      <c r="B3329" s="13">
        <v>7.3</v>
      </c>
    </row>
    <row r="3330" spans="1:2" x14ac:dyDescent="0.25">
      <c r="A3330" s="6" t="s">
        <v>3661</v>
      </c>
      <c r="B3330" s="11">
        <v>6.5</v>
      </c>
    </row>
    <row r="3331" spans="1:2" x14ac:dyDescent="0.25">
      <c r="A3331" s="9" t="s">
        <v>5540</v>
      </c>
      <c r="B3331" s="13">
        <v>7.9</v>
      </c>
    </row>
    <row r="3332" spans="1:2" x14ac:dyDescent="0.25">
      <c r="A3332" s="6" t="s">
        <v>3663</v>
      </c>
      <c r="B3332" s="11">
        <v>5.7</v>
      </c>
    </row>
    <row r="3333" spans="1:2" x14ac:dyDescent="0.25">
      <c r="A3333" s="9" t="s">
        <v>496</v>
      </c>
      <c r="B3333" s="13">
        <v>7.2</v>
      </c>
    </row>
    <row r="3334" spans="1:2" x14ac:dyDescent="0.25">
      <c r="A3334" s="6" t="s">
        <v>1441</v>
      </c>
      <c r="B3334" s="11">
        <v>7.3</v>
      </c>
    </row>
    <row r="3335" spans="1:2" x14ac:dyDescent="0.25">
      <c r="A3335" s="9" t="s">
        <v>3664</v>
      </c>
      <c r="B3335" s="13">
        <v>6.9</v>
      </c>
    </row>
    <row r="3336" spans="1:2" x14ac:dyDescent="0.25">
      <c r="A3336" s="6" t="s">
        <v>3666</v>
      </c>
      <c r="B3336" s="11">
        <v>5</v>
      </c>
    </row>
    <row r="3337" spans="1:2" x14ac:dyDescent="0.25">
      <c r="A3337" s="9" t="s">
        <v>3667</v>
      </c>
      <c r="B3337" s="13">
        <v>5.9</v>
      </c>
    </row>
    <row r="3338" spans="1:2" x14ac:dyDescent="0.25">
      <c r="A3338" s="6" t="s">
        <v>3669</v>
      </c>
      <c r="B3338" s="11">
        <v>6.7</v>
      </c>
    </row>
    <row r="3339" spans="1:2" x14ac:dyDescent="0.25">
      <c r="A3339" s="9" t="s">
        <v>2161</v>
      </c>
      <c r="B3339" s="13">
        <v>7.3</v>
      </c>
    </row>
    <row r="3340" spans="1:2" x14ac:dyDescent="0.25">
      <c r="A3340" s="6" t="s">
        <v>2587</v>
      </c>
      <c r="B3340" s="11">
        <v>7.6</v>
      </c>
    </row>
    <row r="3341" spans="1:2" x14ac:dyDescent="0.25">
      <c r="A3341" s="9" t="s">
        <v>3671</v>
      </c>
      <c r="B3341" s="13">
        <v>6.5</v>
      </c>
    </row>
    <row r="3342" spans="1:2" x14ac:dyDescent="0.25">
      <c r="A3342" s="6" t="s">
        <v>2928</v>
      </c>
      <c r="B3342" s="11">
        <v>2.1</v>
      </c>
    </row>
    <row r="3343" spans="1:2" x14ac:dyDescent="0.25">
      <c r="A3343" s="9" t="s">
        <v>3673</v>
      </c>
      <c r="B3343" s="13">
        <v>5.3</v>
      </c>
    </row>
    <row r="3344" spans="1:2" x14ac:dyDescent="0.25">
      <c r="A3344" s="6" t="s">
        <v>3674</v>
      </c>
      <c r="B3344" s="11">
        <v>7.2</v>
      </c>
    </row>
    <row r="3345" spans="1:2" x14ac:dyDescent="0.25">
      <c r="A3345" s="9" t="s">
        <v>3353</v>
      </c>
      <c r="B3345" s="13">
        <v>7</v>
      </c>
    </row>
    <row r="3346" spans="1:2" x14ac:dyDescent="0.25">
      <c r="A3346" s="6" t="s">
        <v>3438</v>
      </c>
      <c r="B3346" s="11">
        <v>8</v>
      </c>
    </row>
    <row r="3347" spans="1:2" x14ac:dyDescent="0.25">
      <c r="A3347" s="9" t="s">
        <v>2554</v>
      </c>
      <c r="B3347" s="13">
        <v>6.5</v>
      </c>
    </row>
    <row r="3348" spans="1:2" x14ac:dyDescent="0.25">
      <c r="A3348" s="6" t="s">
        <v>2775</v>
      </c>
      <c r="B3348" s="11">
        <v>6.9</v>
      </c>
    </row>
    <row r="3349" spans="1:2" x14ac:dyDescent="0.25">
      <c r="A3349" s="9" t="s">
        <v>3677</v>
      </c>
      <c r="B3349" s="13">
        <v>7.1</v>
      </c>
    </row>
    <row r="3350" spans="1:2" x14ac:dyDescent="0.25">
      <c r="A3350" s="6" t="s">
        <v>3679</v>
      </c>
      <c r="B3350" s="11">
        <v>7.3</v>
      </c>
    </row>
    <row r="3351" spans="1:2" x14ac:dyDescent="0.25">
      <c r="A3351" s="9" t="s">
        <v>3681</v>
      </c>
      <c r="B3351" s="13">
        <v>7.5</v>
      </c>
    </row>
    <row r="3352" spans="1:2" x14ac:dyDescent="0.25">
      <c r="A3352" s="6" t="s">
        <v>3683</v>
      </c>
      <c r="B3352" s="11">
        <v>6.9</v>
      </c>
    </row>
    <row r="3353" spans="1:2" x14ac:dyDescent="0.25">
      <c r="A3353" s="9" t="s">
        <v>1755</v>
      </c>
      <c r="B3353" s="13">
        <v>7.2</v>
      </c>
    </row>
    <row r="3354" spans="1:2" x14ac:dyDescent="0.25">
      <c r="A3354" s="6" t="s">
        <v>3685</v>
      </c>
      <c r="B3354" s="11">
        <v>7.2</v>
      </c>
    </row>
    <row r="3355" spans="1:2" x14ac:dyDescent="0.25">
      <c r="A3355" s="9" t="s">
        <v>3458</v>
      </c>
      <c r="B3355" s="13">
        <v>6.7</v>
      </c>
    </row>
    <row r="3356" spans="1:2" x14ac:dyDescent="0.25">
      <c r="A3356" s="6" t="s">
        <v>3689</v>
      </c>
      <c r="B3356" s="11">
        <v>6</v>
      </c>
    </row>
    <row r="3357" spans="1:2" x14ac:dyDescent="0.25">
      <c r="A3357" s="9" t="s">
        <v>627</v>
      </c>
      <c r="B3357" s="13">
        <v>8.9</v>
      </c>
    </row>
    <row r="3358" spans="1:2" x14ac:dyDescent="0.25">
      <c r="A3358" s="6" t="s">
        <v>3693</v>
      </c>
      <c r="B3358" s="11">
        <v>7.7</v>
      </c>
    </row>
    <row r="3359" spans="1:2" x14ac:dyDescent="0.25">
      <c r="A3359" s="9" t="s">
        <v>3695</v>
      </c>
      <c r="B3359" s="13">
        <v>7.9</v>
      </c>
    </row>
    <row r="3360" spans="1:2" x14ac:dyDescent="0.25">
      <c r="A3360" s="6" t="s">
        <v>1447</v>
      </c>
      <c r="B3360" s="11">
        <v>5.6</v>
      </c>
    </row>
    <row r="3361" spans="1:2" x14ac:dyDescent="0.25">
      <c r="A3361" s="9" t="s">
        <v>1982</v>
      </c>
      <c r="B3361" s="13">
        <v>8</v>
      </c>
    </row>
    <row r="3362" spans="1:2" x14ac:dyDescent="0.25">
      <c r="A3362" s="6" t="s">
        <v>342</v>
      </c>
      <c r="B3362" s="11">
        <v>6.2</v>
      </c>
    </row>
    <row r="3363" spans="1:2" x14ac:dyDescent="0.25">
      <c r="A3363" s="9" t="s">
        <v>3699</v>
      </c>
      <c r="B3363" s="13">
        <v>7.9</v>
      </c>
    </row>
    <row r="3364" spans="1:2" x14ac:dyDescent="0.25">
      <c r="A3364" s="6" t="s">
        <v>1205</v>
      </c>
      <c r="B3364" s="11">
        <v>8.1</v>
      </c>
    </row>
    <row r="3365" spans="1:2" x14ac:dyDescent="0.25">
      <c r="A3365" s="9" t="s">
        <v>1535</v>
      </c>
      <c r="B3365" s="13">
        <v>7.6</v>
      </c>
    </row>
    <row r="3366" spans="1:2" x14ac:dyDescent="0.25">
      <c r="A3366" s="6" t="s">
        <v>3703</v>
      </c>
      <c r="B3366" s="11">
        <v>3.5</v>
      </c>
    </row>
    <row r="3367" spans="1:2" x14ac:dyDescent="0.25">
      <c r="A3367" s="9" t="s">
        <v>3705</v>
      </c>
      <c r="B3367" s="13">
        <v>7.6</v>
      </c>
    </row>
    <row r="3368" spans="1:2" x14ac:dyDescent="0.25">
      <c r="A3368" s="6" t="s">
        <v>3191</v>
      </c>
      <c r="B3368" s="11">
        <v>6.5</v>
      </c>
    </row>
    <row r="3369" spans="1:2" x14ac:dyDescent="0.25">
      <c r="A3369" s="9" t="s">
        <v>3706</v>
      </c>
      <c r="B3369" s="13">
        <v>5.6</v>
      </c>
    </row>
    <row r="3370" spans="1:2" x14ac:dyDescent="0.25">
      <c r="A3370" s="6" t="s">
        <v>2163</v>
      </c>
      <c r="B3370" s="11">
        <v>7.7</v>
      </c>
    </row>
    <row r="3371" spans="1:2" x14ac:dyDescent="0.25">
      <c r="A3371" s="9" t="s">
        <v>3707</v>
      </c>
      <c r="B3371" s="13">
        <v>5.2</v>
      </c>
    </row>
    <row r="3372" spans="1:2" x14ac:dyDescent="0.25">
      <c r="A3372" s="6" t="s">
        <v>854</v>
      </c>
      <c r="B3372" s="11">
        <v>6.9</v>
      </c>
    </row>
    <row r="3373" spans="1:2" x14ac:dyDescent="0.25">
      <c r="A3373" s="9" t="s">
        <v>3710</v>
      </c>
      <c r="B3373" s="13">
        <v>6.1</v>
      </c>
    </row>
    <row r="3374" spans="1:2" x14ac:dyDescent="0.25">
      <c r="A3374" s="6" t="s">
        <v>3712</v>
      </c>
      <c r="B3374" s="11">
        <v>5</v>
      </c>
    </row>
    <row r="3375" spans="1:2" x14ac:dyDescent="0.25">
      <c r="A3375" s="9" t="s">
        <v>3713</v>
      </c>
      <c r="B3375" s="13">
        <v>7.8</v>
      </c>
    </row>
    <row r="3376" spans="1:2" x14ac:dyDescent="0.25">
      <c r="A3376" s="6" t="s">
        <v>345</v>
      </c>
      <c r="B3376" s="11">
        <v>7.4</v>
      </c>
    </row>
    <row r="3377" spans="1:2" x14ac:dyDescent="0.25">
      <c r="A3377" s="9" t="s">
        <v>3715</v>
      </c>
      <c r="B3377" s="13">
        <v>6.8</v>
      </c>
    </row>
    <row r="3378" spans="1:2" x14ac:dyDescent="0.25">
      <c r="A3378" s="6" t="s">
        <v>5540</v>
      </c>
      <c r="B3378" s="11">
        <v>7.1</v>
      </c>
    </row>
    <row r="3379" spans="1:2" x14ac:dyDescent="0.25">
      <c r="A3379" s="9" t="s">
        <v>1769</v>
      </c>
      <c r="B3379" s="13">
        <v>6.4</v>
      </c>
    </row>
    <row r="3380" spans="1:2" x14ac:dyDescent="0.25">
      <c r="A3380" s="6" t="s">
        <v>1675</v>
      </c>
      <c r="B3380" s="11">
        <v>5.7</v>
      </c>
    </row>
    <row r="3381" spans="1:2" x14ac:dyDescent="0.25">
      <c r="A3381" s="9" t="s">
        <v>3719</v>
      </c>
      <c r="B3381" s="13">
        <v>7.5</v>
      </c>
    </row>
    <row r="3382" spans="1:2" x14ac:dyDescent="0.25">
      <c r="A3382" s="6" t="s">
        <v>3316</v>
      </c>
      <c r="B3382" s="11">
        <v>6.7</v>
      </c>
    </row>
    <row r="3383" spans="1:2" x14ac:dyDescent="0.25">
      <c r="A3383" s="9" t="s">
        <v>3721</v>
      </c>
      <c r="B3383" s="13">
        <v>5.6</v>
      </c>
    </row>
    <row r="3384" spans="1:2" x14ac:dyDescent="0.25">
      <c r="A3384" s="6" t="s">
        <v>1508</v>
      </c>
      <c r="B3384" s="11">
        <v>7</v>
      </c>
    </row>
    <row r="3385" spans="1:2" x14ac:dyDescent="0.25">
      <c r="A3385" s="9" t="s">
        <v>3722</v>
      </c>
      <c r="B3385" s="13">
        <v>7.6</v>
      </c>
    </row>
    <row r="3386" spans="1:2" x14ac:dyDescent="0.25">
      <c r="A3386" s="6" t="s">
        <v>2322</v>
      </c>
      <c r="B3386" s="11">
        <v>6.5</v>
      </c>
    </row>
    <row r="3387" spans="1:2" x14ac:dyDescent="0.25">
      <c r="A3387" s="9" t="s">
        <v>3723</v>
      </c>
      <c r="B3387" s="13">
        <v>7</v>
      </c>
    </row>
    <row r="3388" spans="1:2" x14ac:dyDescent="0.25">
      <c r="A3388" s="6" t="s">
        <v>3725</v>
      </c>
      <c r="B3388" s="11">
        <v>6.3</v>
      </c>
    </row>
    <row r="3389" spans="1:2" x14ac:dyDescent="0.25">
      <c r="A3389" s="9" t="s">
        <v>3016</v>
      </c>
      <c r="B3389" s="13">
        <v>6.4</v>
      </c>
    </row>
    <row r="3390" spans="1:2" x14ac:dyDescent="0.25">
      <c r="A3390" s="6" t="s">
        <v>3727</v>
      </c>
      <c r="B3390" s="11">
        <v>7.1</v>
      </c>
    </row>
    <row r="3391" spans="1:2" x14ac:dyDescent="0.25">
      <c r="A3391" s="9" t="s">
        <v>1164</v>
      </c>
      <c r="B3391" s="13">
        <v>7.1</v>
      </c>
    </row>
    <row r="3392" spans="1:2" x14ac:dyDescent="0.25">
      <c r="A3392" s="6" t="s">
        <v>3729</v>
      </c>
      <c r="B3392" s="11">
        <v>6.5</v>
      </c>
    </row>
    <row r="3393" spans="1:2" x14ac:dyDescent="0.25">
      <c r="A3393" s="9" t="s">
        <v>2371</v>
      </c>
      <c r="B3393" s="13">
        <v>6.9</v>
      </c>
    </row>
    <row r="3394" spans="1:2" x14ac:dyDescent="0.25">
      <c r="A3394" s="6" t="s">
        <v>2978</v>
      </c>
      <c r="B3394" s="11">
        <v>5.4</v>
      </c>
    </row>
    <row r="3395" spans="1:2" x14ac:dyDescent="0.25">
      <c r="A3395" s="9" t="s">
        <v>243</v>
      </c>
      <c r="B3395" s="13">
        <v>4.9000000000000004</v>
      </c>
    </row>
    <row r="3396" spans="1:2" x14ac:dyDescent="0.25">
      <c r="A3396" s="6" t="s">
        <v>2719</v>
      </c>
      <c r="B3396" s="11">
        <v>5.0999999999999996</v>
      </c>
    </row>
    <row r="3397" spans="1:2" x14ac:dyDescent="0.25">
      <c r="A3397" s="9" t="s">
        <v>3730</v>
      </c>
      <c r="B3397" s="13">
        <v>5.3</v>
      </c>
    </row>
    <row r="3398" spans="1:2" x14ac:dyDescent="0.25">
      <c r="A3398" s="6" t="s">
        <v>3016</v>
      </c>
      <c r="B3398" s="11">
        <v>7.5</v>
      </c>
    </row>
    <row r="3399" spans="1:2" x14ac:dyDescent="0.25">
      <c r="A3399" s="9" t="s">
        <v>5540</v>
      </c>
      <c r="B3399" s="13">
        <v>8.3000000000000007</v>
      </c>
    </row>
    <row r="3400" spans="1:2" x14ac:dyDescent="0.25">
      <c r="A3400" s="6" t="s">
        <v>3731</v>
      </c>
      <c r="B3400" s="11">
        <v>7.3</v>
      </c>
    </row>
    <row r="3401" spans="1:2" x14ac:dyDescent="0.25">
      <c r="A3401" s="9" t="s">
        <v>2769</v>
      </c>
      <c r="B3401" s="13">
        <v>7.3</v>
      </c>
    </row>
    <row r="3402" spans="1:2" x14ac:dyDescent="0.25">
      <c r="A3402" s="6" t="s">
        <v>3732</v>
      </c>
      <c r="B3402" s="11">
        <v>7.1</v>
      </c>
    </row>
    <row r="3403" spans="1:2" x14ac:dyDescent="0.25">
      <c r="A3403" s="9" t="s">
        <v>3097</v>
      </c>
      <c r="B3403" s="13">
        <v>6</v>
      </c>
    </row>
    <row r="3404" spans="1:2" x14ac:dyDescent="0.25">
      <c r="A3404" s="6" t="s">
        <v>1451</v>
      </c>
      <c r="B3404" s="11">
        <v>6.6</v>
      </c>
    </row>
    <row r="3405" spans="1:2" x14ac:dyDescent="0.25">
      <c r="A3405" s="9" t="s">
        <v>3733</v>
      </c>
      <c r="B3405" s="13">
        <v>7.2</v>
      </c>
    </row>
    <row r="3406" spans="1:2" x14ac:dyDescent="0.25">
      <c r="A3406" s="6" t="s">
        <v>2481</v>
      </c>
      <c r="B3406" s="11">
        <v>7.2</v>
      </c>
    </row>
    <row r="3407" spans="1:2" x14ac:dyDescent="0.25">
      <c r="A3407" s="9" t="s">
        <v>2831</v>
      </c>
      <c r="B3407" s="13">
        <v>6.9</v>
      </c>
    </row>
    <row r="3408" spans="1:2" x14ac:dyDescent="0.25">
      <c r="A3408" s="6" t="s">
        <v>3736</v>
      </c>
      <c r="B3408" s="11">
        <v>6.8</v>
      </c>
    </row>
    <row r="3409" spans="1:2" x14ac:dyDescent="0.25">
      <c r="A3409" s="9" t="s">
        <v>3738</v>
      </c>
      <c r="B3409" s="13">
        <v>4</v>
      </c>
    </row>
    <row r="3410" spans="1:2" x14ac:dyDescent="0.25">
      <c r="A3410" s="6" t="s">
        <v>3740</v>
      </c>
      <c r="B3410" s="11">
        <v>7.7</v>
      </c>
    </row>
    <row r="3411" spans="1:2" x14ac:dyDescent="0.25">
      <c r="A3411" s="9" t="s">
        <v>3742</v>
      </c>
      <c r="B3411" s="13">
        <v>7.4</v>
      </c>
    </row>
    <row r="3412" spans="1:2" x14ac:dyDescent="0.25">
      <c r="A3412" s="6" t="s">
        <v>3744</v>
      </c>
      <c r="B3412" s="11">
        <v>6.5</v>
      </c>
    </row>
    <row r="3413" spans="1:2" x14ac:dyDescent="0.25">
      <c r="A3413" s="9" t="s">
        <v>3745</v>
      </c>
      <c r="B3413" s="13">
        <v>6.4</v>
      </c>
    </row>
    <row r="3414" spans="1:2" x14ac:dyDescent="0.25">
      <c r="A3414" s="6" t="s">
        <v>3747</v>
      </c>
      <c r="B3414" s="11">
        <v>7.2</v>
      </c>
    </row>
    <row r="3415" spans="1:2" x14ac:dyDescent="0.25">
      <c r="A3415" s="9" t="s">
        <v>3748</v>
      </c>
      <c r="B3415" s="13">
        <v>5.6</v>
      </c>
    </row>
    <row r="3416" spans="1:2" x14ac:dyDescent="0.25">
      <c r="A3416" s="6" t="s">
        <v>1941</v>
      </c>
      <c r="B3416" s="11">
        <v>6.3</v>
      </c>
    </row>
    <row r="3417" spans="1:2" x14ac:dyDescent="0.25">
      <c r="A3417" s="9" t="s">
        <v>3749</v>
      </c>
      <c r="B3417" s="13">
        <v>6.8</v>
      </c>
    </row>
    <row r="3418" spans="1:2" x14ac:dyDescent="0.25">
      <c r="A3418" s="6" t="s">
        <v>1576</v>
      </c>
      <c r="B3418" s="11">
        <v>5.5</v>
      </c>
    </row>
    <row r="3419" spans="1:2" x14ac:dyDescent="0.25">
      <c r="A3419" s="9" t="s">
        <v>1912</v>
      </c>
      <c r="B3419" s="13">
        <v>6.9</v>
      </c>
    </row>
    <row r="3420" spans="1:2" x14ac:dyDescent="0.25">
      <c r="A3420" s="6" t="s">
        <v>3750</v>
      </c>
      <c r="B3420" s="11">
        <v>6</v>
      </c>
    </row>
    <row r="3421" spans="1:2" x14ac:dyDescent="0.25">
      <c r="A3421" s="9" t="s">
        <v>5540</v>
      </c>
      <c r="B3421" s="13">
        <v>7.7</v>
      </c>
    </row>
    <row r="3422" spans="1:2" x14ac:dyDescent="0.25">
      <c r="A3422" s="6" t="s">
        <v>3752</v>
      </c>
      <c r="B3422" s="11">
        <v>6.4</v>
      </c>
    </row>
    <row r="3423" spans="1:2" x14ac:dyDescent="0.25">
      <c r="A3423" s="9" t="s">
        <v>3753</v>
      </c>
      <c r="B3423" s="13">
        <v>6.6</v>
      </c>
    </row>
    <row r="3424" spans="1:2" x14ac:dyDescent="0.25">
      <c r="A3424" s="6" t="s">
        <v>3755</v>
      </c>
      <c r="B3424" s="11">
        <v>5.3</v>
      </c>
    </row>
    <row r="3425" spans="1:2" x14ac:dyDescent="0.25">
      <c r="A3425" s="9" t="s">
        <v>2787</v>
      </c>
      <c r="B3425" s="13">
        <v>8.1</v>
      </c>
    </row>
    <row r="3426" spans="1:2" x14ac:dyDescent="0.25">
      <c r="A3426" s="6" t="s">
        <v>1734</v>
      </c>
      <c r="B3426" s="11">
        <v>5.9</v>
      </c>
    </row>
    <row r="3427" spans="1:2" x14ac:dyDescent="0.25">
      <c r="A3427" s="9" t="s">
        <v>3758</v>
      </c>
      <c r="B3427" s="13">
        <v>7.7</v>
      </c>
    </row>
    <row r="3428" spans="1:2" x14ac:dyDescent="0.25">
      <c r="A3428" s="6" t="s">
        <v>3760</v>
      </c>
      <c r="B3428" s="11">
        <v>4.5999999999999996</v>
      </c>
    </row>
    <row r="3429" spans="1:2" x14ac:dyDescent="0.25">
      <c r="A3429" s="9" t="s">
        <v>1864</v>
      </c>
      <c r="B3429" s="13">
        <v>5.0999999999999996</v>
      </c>
    </row>
    <row r="3430" spans="1:2" x14ac:dyDescent="0.25">
      <c r="A3430" s="6" t="s">
        <v>3762</v>
      </c>
      <c r="B3430" s="11">
        <v>6.9</v>
      </c>
    </row>
    <row r="3431" spans="1:2" x14ac:dyDescent="0.25">
      <c r="A3431" s="9" t="s">
        <v>1758</v>
      </c>
      <c r="B3431" s="13">
        <v>8</v>
      </c>
    </row>
    <row r="3432" spans="1:2" x14ac:dyDescent="0.25">
      <c r="A3432" s="6" t="s">
        <v>3732</v>
      </c>
      <c r="B3432" s="11">
        <v>6.8</v>
      </c>
    </row>
    <row r="3433" spans="1:2" x14ac:dyDescent="0.25">
      <c r="A3433" s="9" t="s">
        <v>3764</v>
      </c>
      <c r="B3433" s="13">
        <v>5.4</v>
      </c>
    </row>
    <row r="3434" spans="1:2" x14ac:dyDescent="0.25">
      <c r="A3434" s="6" t="s">
        <v>3766</v>
      </c>
      <c r="B3434" s="11">
        <v>6.5</v>
      </c>
    </row>
    <row r="3435" spans="1:2" x14ac:dyDescent="0.25">
      <c r="A3435" s="9" t="s">
        <v>3767</v>
      </c>
      <c r="B3435" s="13">
        <v>4.2</v>
      </c>
    </row>
    <row r="3436" spans="1:2" x14ac:dyDescent="0.25">
      <c r="A3436" s="6" t="s">
        <v>1758</v>
      </c>
      <c r="B3436" s="11">
        <v>7.4</v>
      </c>
    </row>
    <row r="3437" spans="1:2" x14ac:dyDescent="0.25">
      <c r="A3437" s="9" t="s">
        <v>2088</v>
      </c>
      <c r="B3437" s="13">
        <v>6.9</v>
      </c>
    </row>
    <row r="3438" spans="1:2" x14ac:dyDescent="0.25">
      <c r="A3438" s="6" t="s">
        <v>3772</v>
      </c>
      <c r="B3438" s="11">
        <v>6.7</v>
      </c>
    </row>
    <row r="3439" spans="1:2" x14ac:dyDescent="0.25">
      <c r="A3439" s="9" t="s">
        <v>3774</v>
      </c>
      <c r="B3439" s="13">
        <v>7.3</v>
      </c>
    </row>
    <row r="3440" spans="1:2" x14ac:dyDescent="0.25">
      <c r="A3440" s="6" t="s">
        <v>2160</v>
      </c>
      <c r="B3440" s="11">
        <v>7.6</v>
      </c>
    </row>
    <row r="3441" spans="1:2" x14ac:dyDescent="0.25">
      <c r="A3441" s="9" t="s">
        <v>3776</v>
      </c>
      <c r="B3441" s="13">
        <v>5.4</v>
      </c>
    </row>
    <row r="3442" spans="1:2" x14ac:dyDescent="0.25">
      <c r="A3442" s="6" t="s">
        <v>3108</v>
      </c>
      <c r="B3442" s="11">
        <v>7.3</v>
      </c>
    </row>
    <row r="3443" spans="1:2" x14ac:dyDescent="0.25">
      <c r="A3443" s="9" t="s">
        <v>2831</v>
      </c>
      <c r="B3443" s="13">
        <v>6.4</v>
      </c>
    </row>
    <row r="3444" spans="1:2" x14ac:dyDescent="0.25">
      <c r="A3444" s="6" t="s">
        <v>3777</v>
      </c>
      <c r="B3444" s="11">
        <v>6</v>
      </c>
    </row>
    <row r="3445" spans="1:2" x14ac:dyDescent="0.25">
      <c r="A3445" s="9" t="s">
        <v>2437</v>
      </c>
      <c r="B3445" s="13">
        <v>7.2</v>
      </c>
    </row>
    <row r="3446" spans="1:2" x14ac:dyDescent="0.25">
      <c r="A3446" s="6" t="s">
        <v>2262</v>
      </c>
      <c r="B3446" s="11">
        <v>6</v>
      </c>
    </row>
    <row r="3447" spans="1:2" x14ac:dyDescent="0.25">
      <c r="A3447" s="9" t="s">
        <v>3778</v>
      </c>
      <c r="B3447" s="13">
        <v>3.1</v>
      </c>
    </row>
    <row r="3448" spans="1:2" x14ac:dyDescent="0.25">
      <c r="A3448" s="6" t="s">
        <v>3780</v>
      </c>
      <c r="B3448" s="11">
        <v>6.9</v>
      </c>
    </row>
    <row r="3449" spans="1:2" x14ac:dyDescent="0.25">
      <c r="A3449" s="9" t="s">
        <v>3313</v>
      </c>
      <c r="B3449" s="13">
        <v>6.2</v>
      </c>
    </row>
    <row r="3450" spans="1:2" x14ac:dyDescent="0.25">
      <c r="A3450" s="6" t="s">
        <v>1161</v>
      </c>
      <c r="B3450" s="11">
        <v>5.5</v>
      </c>
    </row>
    <row r="3451" spans="1:2" x14ac:dyDescent="0.25">
      <c r="A3451" s="9" t="s">
        <v>3782</v>
      </c>
      <c r="B3451" s="13">
        <v>6.9</v>
      </c>
    </row>
    <row r="3452" spans="1:2" x14ac:dyDescent="0.25">
      <c r="A3452" s="6" t="s">
        <v>2418</v>
      </c>
      <c r="B3452" s="11">
        <v>6.3</v>
      </c>
    </row>
    <row r="3453" spans="1:2" x14ac:dyDescent="0.25">
      <c r="A3453" s="9" t="s">
        <v>3783</v>
      </c>
      <c r="B3453" s="13">
        <v>4.8</v>
      </c>
    </row>
    <row r="3454" spans="1:2" x14ac:dyDescent="0.25">
      <c r="A3454" s="6" t="s">
        <v>2229</v>
      </c>
      <c r="B3454" s="11">
        <v>7.9</v>
      </c>
    </row>
    <row r="3455" spans="1:2" x14ac:dyDescent="0.25">
      <c r="A3455" s="9" t="s">
        <v>3784</v>
      </c>
      <c r="B3455" s="13">
        <v>6.7</v>
      </c>
    </row>
    <row r="3456" spans="1:2" x14ac:dyDescent="0.25">
      <c r="A3456" s="6" t="s">
        <v>3785</v>
      </c>
      <c r="B3456" s="11">
        <v>5.6</v>
      </c>
    </row>
    <row r="3457" spans="1:2" x14ac:dyDescent="0.25">
      <c r="A3457" s="9" t="s">
        <v>3788</v>
      </c>
      <c r="B3457" s="13">
        <v>5.4</v>
      </c>
    </row>
    <row r="3458" spans="1:2" x14ac:dyDescent="0.25">
      <c r="A3458" s="6" t="s">
        <v>3790</v>
      </c>
      <c r="B3458" s="11">
        <v>8</v>
      </c>
    </row>
    <row r="3459" spans="1:2" x14ac:dyDescent="0.25">
      <c r="A3459" s="9" t="s">
        <v>936</v>
      </c>
      <c r="B3459" s="13">
        <v>5.7</v>
      </c>
    </row>
    <row r="3460" spans="1:2" x14ac:dyDescent="0.25">
      <c r="A3460" s="6" t="s">
        <v>3791</v>
      </c>
      <c r="B3460" s="11">
        <v>7.6</v>
      </c>
    </row>
    <row r="3461" spans="1:2" x14ac:dyDescent="0.25">
      <c r="A3461" s="9" t="s">
        <v>3070</v>
      </c>
      <c r="B3461" s="13">
        <v>7</v>
      </c>
    </row>
    <row r="3462" spans="1:2" x14ac:dyDescent="0.25">
      <c r="A3462" s="6" t="s">
        <v>3793</v>
      </c>
      <c r="B3462" s="11">
        <v>7.2</v>
      </c>
    </row>
    <row r="3463" spans="1:2" x14ac:dyDescent="0.25">
      <c r="A3463" s="9" t="s">
        <v>47</v>
      </c>
      <c r="B3463" s="13">
        <v>6.2</v>
      </c>
    </row>
    <row r="3464" spans="1:2" x14ac:dyDescent="0.25">
      <c r="A3464" s="6" t="s">
        <v>3794</v>
      </c>
      <c r="B3464" s="11">
        <v>3.5</v>
      </c>
    </row>
    <row r="3465" spans="1:2" x14ac:dyDescent="0.25">
      <c r="A3465" s="9" t="s">
        <v>2160</v>
      </c>
      <c r="B3465" s="13">
        <v>7.5</v>
      </c>
    </row>
    <row r="3466" spans="1:2" x14ac:dyDescent="0.25">
      <c r="A3466" s="6" t="s">
        <v>3795</v>
      </c>
      <c r="B3466" s="11">
        <v>5.0999999999999996</v>
      </c>
    </row>
    <row r="3467" spans="1:2" x14ac:dyDescent="0.25">
      <c r="A3467" s="9" t="s">
        <v>3797</v>
      </c>
      <c r="B3467" s="13">
        <v>6.7</v>
      </c>
    </row>
    <row r="3468" spans="1:2" x14ac:dyDescent="0.25">
      <c r="A3468" s="6" t="s">
        <v>1435</v>
      </c>
      <c r="B3468" s="11">
        <v>9.1999999999999993</v>
      </c>
    </row>
    <row r="3469" spans="1:2" x14ac:dyDescent="0.25">
      <c r="A3469" s="9" t="s">
        <v>1504</v>
      </c>
      <c r="B3469" s="13">
        <v>6.1</v>
      </c>
    </row>
    <row r="3470" spans="1:2" x14ac:dyDescent="0.25">
      <c r="A3470" s="6" t="s">
        <v>88</v>
      </c>
      <c r="B3470" s="11">
        <v>7.7</v>
      </c>
    </row>
    <row r="3471" spans="1:2" x14ac:dyDescent="0.25">
      <c r="A3471" s="9" t="s">
        <v>3353</v>
      </c>
      <c r="B3471" s="13">
        <v>7.6</v>
      </c>
    </row>
    <row r="3472" spans="1:2" x14ac:dyDescent="0.25">
      <c r="A3472" s="6" t="s">
        <v>558</v>
      </c>
      <c r="B3472" s="11">
        <v>6.1</v>
      </c>
    </row>
    <row r="3473" spans="1:2" x14ac:dyDescent="0.25">
      <c r="A3473" s="9" t="s">
        <v>351</v>
      </c>
      <c r="B3473" s="13">
        <v>4.9000000000000004</v>
      </c>
    </row>
    <row r="3474" spans="1:2" x14ac:dyDescent="0.25">
      <c r="A3474" s="6" t="s">
        <v>3797</v>
      </c>
      <c r="B3474" s="11">
        <v>6.8</v>
      </c>
    </row>
    <row r="3475" spans="1:2" x14ac:dyDescent="0.25">
      <c r="A3475" s="9" t="s">
        <v>1239</v>
      </c>
      <c r="B3475" s="13">
        <v>7</v>
      </c>
    </row>
    <row r="3476" spans="1:2" x14ac:dyDescent="0.25">
      <c r="A3476" s="6" t="s">
        <v>3802</v>
      </c>
      <c r="B3476" s="11">
        <v>7.2</v>
      </c>
    </row>
    <row r="3477" spans="1:2" x14ac:dyDescent="0.25">
      <c r="A3477" s="9" t="s">
        <v>3485</v>
      </c>
      <c r="B3477" s="13">
        <v>5.7</v>
      </c>
    </row>
    <row r="3478" spans="1:2" x14ac:dyDescent="0.25">
      <c r="A3478" s="6" t="s">
        <v>160</v>
      </c>
      <c r="B3478" s="11">
        <v>7.3</v>
      </c>
    </row>
    <row r="3479" spans="1:2" x14ac:dyDescent="0.25">
      <c r="A3479" s="9" t="s">
        <v>1072</v>
      </c>
      <c r="B3479" s="13">
        <v>7.5</v>
      </c>
    </row>
    <row r="3480" spans="1:2" x14ac:dyDescent="0.25">
      <c r="A3480" s="6" t="s">
        <v>1488</v>
      </c>
      <c r="B3480" s="11">
        <v>7.4</v>
      </c>
    </row>
    <row r="3481" spans="1:2" x14ac:dyDescent="0.25">
      <c r="A3481" s="9" t="s">
        <v>1442</v>
      </c>
      <c r="B3481" s="13">
        <v>7.2</v>
      </c>
    </row>
    <row r="3482" spans="1:2" x14ac:dyDescent="0.25">
      <c r="A3482" s="6" t="s">
        <v>2418</v>
      </c>
      <c r="B3482" s="11">
        <v>6.5</v>
      </c>
    </row>
    <row r="3483" spans="1:2" x14ac:dyDescent="0.25">
      <c r="A3483" s="9" t="s">
        <v>5540</v>
      </c>
      <c r="B3483" s="13">
        <v>9</v>
      </c>
    </row>
    <row r="3484" spans="1:2" x14ac:dyDescent="0.25">
      <c r="A3484" s="6" t="s">
        <v>3805</v>
      </c>
      <c r="B3484" s="11">
        <v>6.8</v>
      </c>
    </row>
    <row r="3485" spans="1:2" x14ac:dyDescent="0.25">
      <c r="A3485" s="9" t="s">
        <v>3797</v>
      </c>
      <c r="B3485" s="13">
        <v>6.8</v>
      </c>
    </row>
    <row r="3486" spans="1:2" x14ac:dyDescent="0.25">
      <c r="A3486" s="6" t="s">
        <v>2527</v>
      </c>
      <c r="B3486" s="11">
        <v>5.2</v>
      </c>
    </row>
    <row r="3487" spans="1:2" x14ac:dyDescent="0.25">
      <c r="A3487" s="9" t="s">
        <v>2109</v>
      </c>
      <c r="B3487" s="13">
        <v>7.2</v>
      </c>
    </row>
    <row r="3488" spans="1:2" x14ac:dyDescent="0.25">
      <c r="A3488" s="6" t="s">
        <v>3808</v>
      </c>
      <c r="B3488" s="11">
        <v>7.5</v>
      </c>
    </row>
    <row r="3489" spans="1:2" x14ac:dyDescent="0.25">
      <c r="A3489" s="9" t="s">
        <v>3809</v>
      </c>
      <c r="B3489" s="13">
        <v>4</v>
      </c>
    </row>
    <row r="3490" spans="1:2" x14ac:dyDescent="0.25">
      <c r="A3490" s="6" t="s">
        <v>1264</v>
      </c>
      <c r="B3490" s="11">
        <v>6.8</v>
      </c>
    </row>
    <row r="3491" spans="1:2" x14ac:dyDescent="0.25">
      <c r="A3491" s="9" t="s">
        <v>3067</v>
      </c>
      <c r="B3491" s="13">
        <v>6.9</v>
      </c>
    </row>
    <row r="3492" spans="1:2" x14ac:dyDescent="0.25">
      <c r="A3492" s="6" t="s">
        <v>5540</v>
      </c>
      <c r="B3492" s="11">
        <v>8.1999999999999993</v>
      </c>
    </row>
    <row r="3493" spans="1:2" x14ac:dyDescent="0.25">
      <c r="A3493" s="9" t="s">
        <v>3191</v>
      </c>
      <c r="B3493" s="13">
        <v>7.3</v>
      </c>
    </row>
    <row r="3494" spans="1:2" x14ac:dyDescent="0.25">
      <c r="A3494" s="6" t="s">
        <v>2025</v>
      </c>
      <c r="B3494" s="11">
        <v>6.1</v>
      </c>
    </row>
    <row r="3495" spans="1:2" x14ac:dyDescent="0.25">
      <c r="A3495" s="9" t="s">
        <v>31</v>
      </c>
      <c r="B3495" s="13">
        <v>7.8</v>
      </c>
    </row>
    <row r="3496" spans="1:2" x14ac:dyDescent="0.25">
      <c r="A3496" s="6" t="s">
        <v>3067</v>
      </c>
      <c r="B3496" s="11">
        <v>6</v>
      </c>
    </row>
    <row r="3497" spans="1:2" x14ac:dyDescent="0.25">
      <c r="A3497" s="9" t="s">
        <v>3815</v>
      </c>
      <c r="B3497" s="13">
        <v>4.0999999999999996</v>
      </c>
    </row>
    <row r="3498" spans="1:2" x14ac:dyDescent="0.25">
      <c r="A3498" s="6" t="s">
        <v>1949</v>
      </c>
      <c r="B3498" s="11">
        <v>7</v>
      </c>
    </row>
    <row r="3499" spans="1:2" x14ac:dyDescent="0.25">
      <c r="A3499" s="9" t="s">
        <v>3818</v>
      </c>
      <c r="B3499" s="13">
        <v>7.1</v>
      </c>
    </row>
    <row r="3500" spans="1:2" x14ac:dyDescent="0.25">
      <c r="A3500" s="6" t="s">
        <v>1935</v>
      </c>
      <c r="B3500" s="11">
        <v>6.2</v>
      </c>
    </row>
    <row r="3501" spans="1:2" x14ac:dyDescent="0.25">
      <c r="A3501" s="9" t="s">
        <v>3074</v>
      </c>
      <c r="B3501" s="13">
        <v>6.9</v>
      </c>
    </row>
    <row r="3502" spans="1:2" x14ac:dyDescent="0.25">
      <c r="A3502" s="6" t="s">
        <v>3819</v>
      </c>
      <c r="B3502" s="11">
        <v>7.6</v>
      </c>
    </row>
    <row r="3503" spans="1:2" x14ac:dyDescent="0.25">
      <c r="A3503" s="9" t="s">
        <v>212</v>
      </c>
      <c r="B3503" s="13">
        <v>7.6</v>
      </c>
    </row>
    <row r="3504" spans="1:2" x14ac:dyDescent="0.25">
      <c r="A3504" s="6" t="s">
        <v>3745</v>
      </c>
      <c r="B3504" s="11">
        <v>6.4</v>
      </c>
    </row>
    <row r="3505" spans="1:2" x14ac:dyDescent="0.25">
      <c r="A3505" s="9" t="s">
        <v>3588</v>
      </c>
      <c r="B3505" s="13">
        <v>6.2</v>
      </c>
    </row>
    <row r="3506" spans="1:2" x14ac:dyDescent="0.25">
      <c r="A3506" s="6" t="s">
        <v>459</v>
      </c>
      <c r="B3506" s="11">
        <v>7.5</v>
      </c>
    </row>
    <row r="3507" spans="1:2" x14ac:dyDescent="0.25">
      <c r="A3507" s="9" t="s">
        <v>2491</v>
      </c>
      <c r="B3507" s="13">
        <v>2</v>
      </c>
    </row>
    <row r="3508" spans="1:2" x14ac:dyDescent="0.25">
      <c r="A3508" s="6" t="s">
        <v>3824</v>
      </c>
      <c r="B3508" s="11">
        <v>6.2</v>
      </c>
    </row>
    <row r="3509" spans="1:2" x14ac:dyDescent="0.25">
      <c r="A3509" s="9" t="s">
        <v>5540</v>
      </c>
      <c r="B3509" s="13">
        <v>7.7</v>
      </c>
    </row>
    <row r="3510" spans="1:2" x14ac:dyDescent="0.25">
      <c r="A3510" s="6" t="s">
        <v>3825</v>
      </c>
      <c r="B3510" s="11">
        <v>6.5</v>
      </c>
    </row>
    <row r="3511" spans="1:2" x14ac:dyDescent="0.25">
      <c r="A3511" s="9" t="s">
        <v>5540</v>
      </c>
      <c r="B3511" s="13">
        <v>7.4</v>
      </c>
    </row>
    <row r="3512" spans="1:2" x14ac:dyDescent="0.25">
      <c r="A3512" s="6" t="s">
        <v>3612</v>
      </c>
      <c r="B3512" s="11">
        <v>7.9</v>
      </c>
    </row>
    <row r="3513" spans="1:2" x14ac:dyDescent="0.25">
      <c r="A3513" s="9" t="s">
        <v>681</v>
      </c>
      <c r="B3513" s="13">
        <v>6.8</v>
      </c>
    </row>
    <row r="3514" spans="1:2" x14ac:dyDescent="0.25">
      <c r="A3514" s="6" t="s">
        <v>3521</v>
      </c>
      <c r="B3514" s="11">
        <v>6.3</v>
      </c>
    </row>
    <row r="3515" spans="1:2" x14ac:dyDescent="0.25">
      <c r="A3515" s="9" t="s">
        <v>3829</v>
      </c>
      <c r="B3515" s="13">
        <v>6.3</v>
      </c>
    </row>
    <row r="3516" spans="1:2" x14ac:dyDescent="0.25">
      <c r="A3516" s="6" t="s">
        <v>3288</v>
      </c>
      <c r="B3516" s="11">
        <v>6.6</v>
      </c>
    </row>
    <row r="3517" spans="1:2" x14ac:dyDescent="0.25">
      <c r="A3517" s="9" t="s">
        <v>3298</v>
      </c>
      <c r="B3517" s="13">
        <v>6.4</v>
      </c>
    </row>
    <row r="3518" spans="1:2" x14ac:dyDescent="0.25">
      <c r="A3518" s="6" t="s">
        <v>3831</v>
      </c>
      <c r="B3518" s="11">
        <v>7.5</v>
      </c>
    </row>
    <row r="3519" spans="1:2" x14ac:dyDescent="0.25">
      <c r="A3519" s="9" t="s">
        <v>3832</v>
      </c>
      <c r="B3519" s="13">
        <v>5.8</v>
      </c>
    </row>
    <row r="3520" spans="1:2" x14ac:dyDescent="0.25">
      <c r="A3520" s="6" t="s">
        <v>3833</v>
      </c>
      <c r="B3520" s="11">
        <v>6.5</v>
      </c>
    </row>
    <row r="3521" spans="1:2" x14ac:dyDescent="0.25">
      <c r="A3521" s="9" t="s">
        <v>1445</v>
      </c>
      <c r="B3521" s="13">
        <v>4.8</v>
      </c>
    </row>
    <row r="3522" spans="1:2" x14ac:dyDescent="0.25">
      <c r="A3522" s="6" t="s">
        <v>3784</v>
      </c>
      <c r="B3522" s="11">
        <v>7.2</v>
      </c>
    </row>
    <row r="3523" spans="1:2" x14ac:dyDescent="0.25">
      <c r="A3523" s="9" t="s">
        <v>3834</v>
      </c>
      <c r="B3523" s="13">
        <v>6.3</v>
      </c>
    </row>
    <row r="3524" spans="1:2" x14ac:dyDescent="0.25">
      <c r="A3524" s="6" t="s">
        <v>1881</v>
      </c>
      <c r="B3524" s="11">
        <v>7</v>
      </c>
    </row>
    <row r="3525" spans="1:2" x14ac:dyDescent="0.25">
      <c r="A3525" s="9" t="s">
        <v>1855</v>
      </c>
      <c r="B3525" s="13">
        <v>6.3</v>
      </c>
    </row>
    <row r="3526" spans="1:2" x14ac:dyDescent="0.25">
      <c r="A3526" s="6" t="s">
        <v>3836</v>
      </c>
      <c r="B3526" s="11">
        <v>5.3</v>
      </c>
    </row>
    <row r="3527" spans="1:2" x14ac:dyDescent="0.25">
      <c r="A3527" s="9" t="s">
        <v>3838</v>
      </c>
      <c r="B3527" s="13">
        <v>2.2999999999999998</v>
      </c>
    </row>
    <row r="3528" spans="1:2" x14ac:dyDescent="0.25">
      <c r="A3528" s="6" t="s">
        <v>3839</v>
      </c>
      <c r="B3528" s="11">
        <v>7.1</v>
      </c>
    </row>
    <row r="3529" spans="1:2" x14ac:dyDescent="0.25">
      <c r="A3529" s="9" t="s">
        <v>1890</v>
      </c>
      <c r="B3529" s="13">
        <v>6.2</v>
      </c>
    </row>
    <row r="3530" spans="1:2" x14ac:dyDescent="0.25">
      <c r="A3530" s="6" t="s">
        <v>1708</v>
      </c>
      <c r="B3530" s="11">
        <v>6.2</v>
      </c>
    </row>
    <row r="3531" spans="1:2" x14ac:dyDescent="0.25">
      <c r="A3531" s="9" t="s">
        <v>3841</v>
      </c>
      <c r="B3531" s="13">
        <v>6.7</v>
      </c>
    </row>
    <row r="3532" spans="1:2" x14ac:dyDescent="0.25">
      <c r="A3532" s="6" t="s">
        <v>3478</v>
      </c>
      <c r="B3532" s="11">
        <v>6.5</v>
      </c>
    </row>
    <row r="3533" spans="1:2" x14ac:dyDescent="0.25">
      <c r="A3533" s="9" t="s">
        <v>3842</v>
      </c>
      <c r="B3533" s="13">
        <v>5.9</v>
      </c>
    </row>
    <row r="3534" spans="1:2" x14ac:dyDescent="0.25">
      <c r="A3534" s="6" t="s">
        <v>3843</v>
      </c>
      <c r="B3534" s="11">
        <v>6.7</v>
      </c>
    </row>
    <row r="3535" spans="1:2" x14ac:dyDescent="0.25">
      <c r="A3535" s="9" t="s">
        <v>3845</v>
      </c>
      <c r="B3535" s="13">
        <v>6</v>
      </c>
    </row>
    <row r="3536" spans="1:2" x14ac:dyDescent="0.25">
      <c r="A3536" s="6" t="s">
        <v>794</v>
      </c>
      <c r="B3536" s="11">
        <v>6.9</v>
      </c>
    </row>
    <row r="3537" spans="1:2" x14ac:dyDescent="0.25">
      <c r="A3537" s="9" t="s">
        <v>3725</v>
      </c>
      <c r="B3537" s="13">
        <v>7.9</v>
      </c>
    </row>
    <row r="3538" spans="1:2" x14ac:dyDescent="0.25">
      <c r="A3538" s="6" t="s">
        <v>3847</v>
      </c>
      <c r="B3538" s="11">
        <v>5.3</v>
      </c>
    </row>
    <row r="3539" spans="1:2" x14ac:dyDescent="0.25">
      <c r="A3539" s="9" t="s">
        <v>1435</v>
      </c>
      <c r="B3539" s="13">
        <v>4.8</v>
      </c>
    </row>
    <row r="3540" spans="1:2" x14ac:dyDescent="0.25">
      <c r="A3540" s="6" t="s">
        <v>3848</v>
      </c>
      <c r="B3540" s="11">
        <v>5.3</v>
      </c>
    </row>
    <row r="3541" spans="1:2" x14ac:dyDescent="0.25">
      <c r="A3541" s="9" t="s">
        <v>3850</v>
      </c>
      <c r="B3541" s="13">
        <v>6</v>
      </c>
    </row>
    <row r="3542" spans="1:2" x14ac:dyDescent="0.25">
      <c r="A3542" s="6" t="s">
        <v>1153</v>
      </c>
      <c r="B3542" s="11">
        <v>7.3</v>
      </c>
    </row>
    <row r="3543" spans="1:2" x14ac:dyDescent="0.25">
      <c r="A3543" s="9" t="s">
        <v>3852</v>
      </c>
      <c r="B3543" s="13">
        <v>7.4</v>
      </c>
    </row>
    <row r="3544" spans="1:2" x14ac:dyDescent="0.25">
      <c r="A3544" s="6" t="s">
        <v>2369</v>
      </c>
      <c r="B3544" s="11">
        <v>7.7</v>
      </c>
    </row>
    <row r="3545" spans="1:2" x14ac:dyDescent="0.25">
      <c r="A3545" s="9" t="s">
        <v>1242</v>
      </c>
      <c r="B3545" s="13">
        <v>4.8</v>
      </c>
    </row>
    <row r="3546" spans="1:2" x14ac:dyDescent="0.25">
      <c r="A3546" s="6" t="s">
        <v>3853</v>
      </c>
      <c r="B3546" s="11">
        <v>7.2</v>
      </c>
    </row>
    <row r="3547" spans="1:2" x14ac:dyDescent="0.25">
      <c r="A3547" s="9" t="s">
        <v>3855</v>
      </c>
      <c r="B3547" s="13">
        <v>5.8</v>
      </c>
    </row>
    <row r="3548" spans="1:2" x14ac:dyDescent="0.25">
      <c r="A3548" s="6" t="s">
        <v>3856</v>
      </c>
      <c r="B3548" s="11">
        <v>7.3</v>
      </c>
    </row>
    <row r="3549" spans="1:2" x14ac:dyDescent="0.25">
      <c r="A3549" s="9" t="s">
        <v>3858</v>
      </c>
      <c r="B3549" s="13">
        <v>7</v>
      </c>
    </row>
    <row r="3550" spans="1:2" x14ac:dyDescent="0.25">
      <c r="A3550" s="6" t="s">
        <v>3859</v>
      </c>
      <c r="B3550" s="11">
        <v>6.4</v>
      </c>
    </row>
    <row r="3551" spans="1:2" x14ac:dyDescent="0.25">
      <c r="A3551" s="9" t="s">
        <v>3861</v>
      </c>
      <c r="B3551" s="13">
        <v>5.6</v>
      </c>
    </row>
    <row r="3552" spans="1:2" x14ac:dyDescent="0.25">
      <c r="A3552" s="6" t="s">
        <v>1636</v>
      </c>
      <c r="B3552" s="11">
        <v>8.1999999999999993</v>
      </c>
    </row>
    <row r="3553" spans="1:2" x14ac:dyDescent="0.25">
      <c r="A3553" s="9" t="s">
        <v>1375</v>
      </c>
      <c r="B3553" s="13">
        <v>6.5</v>
      </c>
    </row>
    <row r="3554" spans="1:2" x14ac:dyDescent="0.25">
      <c r="A3554" s="6" t="s">
        <v>3864</v>
      </c>
      <c r="B3554" s="11">
        <v>6.4</v>
      </c>
    </row>
    <row r="3555" spans="1:2" x14ac:dyDescent="0.25">
      <c r="A3555" s="9" t="s">
        <v>520</v>
      </c>
      <c r="B3555" s="13">
        <v>8.1</v>
      </c>
    </row>
    <row r="3556" spans="1:2" x14ac:dyDescent="0.25">
      <c r="A3556" s="6" t="s">
        <v>2207</v>
      </c>
      <c r="B3556" s="11">
        <v>5.4</v>
      </c>
    </row>
    <row r="3557" spans="1:2" x14ac:dyDescent="0.25">
      <c r="A3557" s="9" t="s">
        <v>3868</v>
      </c>
      <c r="B3557" s="13">
        <v>6.3</v>
      </c>
    </row>
    <row r="3558" spans="1:2" x14ac:dyDescent="0.25">
      <c r="A3558" s="6" t="s">
        <v>957</v>
      </c>
      <c r="B3558" s="11">
        <v>7.8</v>
      </c>
    </row>
    <row r="3559" spans="1:2" x14ac:dyDescent="0.25">
      <c r="A3559" s="9" t="s">
        <v>3871</v>
      </c>
      <c r="B3559" s="13">
        <v>6.8</v>
      </c>
    </row>
    <row r="3560" spans="1:2" x14ac:dyDescent="0.25">
      <c r="A3560" s="6" t="s">
        <v>3873</v>
      </c>
      <c r="B3560" s="11">
        <v>7.2</v>
      </c>
    </row>
    <row r="3561" spans="1:2" x14ac:dyDescent="0.25">
      <c r="A3561" s="9" t="s">
        <v>778</v>
      </c>
      <c r="B3561" s="13">
        <v>7.1</v>
      </c>
    </row>
    <row r="3562" spans="1:2" x14ac:dyDescent="0.25">
      <c r="A3562" s="6" t="s">
        <v>232</v>
      </c>
      <c r="B3562" s="11">
        <v>6.2</v>
      </c>
    </row>
    <row r="3563" spans="1:2" x14ac:dyDescent="0.25">
      <c r="A3563" s="9" t="s">
        <v>225</v>
      </c>
      <c r="B3563" s="13">
        <v>7.3</v>
      </c>
    </row>
    <row r="3564" spans="1:2" x14ac:dyDescent="0.25">
      <c r="A3564" s="6" t="s">
        <v>3727</v>
      </c>
      <c r="B3564" s="11">
        <v>5.9</v>
      </c>
    </row>
    <row r="3565" spans="1:2" x14ac:dyDescent="0.25">
      <c r="A3565" s="9" t="s">
        <v>1982</v>
      </c>
      <c r="B3565" s="13">
        <v>7.2</v>
      </c>
    </row>
    <row r="3566" spans="1:2" x14ac:dyDescent="0.25">
      <c r="A3566" s="6" t="s">
        <v>3877</v>
      </c>
      <c r="B3566" s="11">
        <v>3.6</v>
      </c>
    </row>
    <row r="3567" spans="1:2" x14ac:dyDescent="0.25">
      <c r="A3567" s="9" t="s">
        <v>3878</v>
      </c>
      <c r="B3567" s="13">
        <v>7.7</v>
      </c>
    </row>
    <row r="3568" spans="1:2" x14ac:dyDescent="0.25">
      <c r="A3568" s="6" t="s">
        <v>2657</v>
      </c>
      <c r="B3568" s="11">
        <v>7.3</v>
      </c>
    </row>
    <row r="3569" spans="1:2" x14ac:dyDescent="0.25">
      <c r="A3569" s="9" t="s">
        <v>287</v>
      </c>
      <c r="B3569" s="13">
        <v>7.4</v>
      </c>
    </row>
    <row r="3570" spans="1:2" x14ac:dyDescent="0.25">
      <c r="A3570" s="6" t="s">
        <v>3880</v>
      </c>
      <c r="B3570" s="11">
        <v>6.6</v>
      </c>
    </row>
    <row r="3571" spans="1:2" x14ac:dyDescent="0.25">
      <c r="A3571" s="9" t="s">
        <v>3881</v>
      </c>
      <c r="B3571" s="13">
        <v>6.9</v>
      </c>
    </row>
    <row r="3572" spans="1:2" x14ac:dyDescent="0.25">
      <c r="A3572" s="6" t="s">
        <v>3083</v>
      </c>
      <c r="B3572" s="11">
        <v>6.8</v>
      </c>
    </row>
    <row r="3573" spans="1:2" x14ac:dyDescent="0.25">
      <c r="A3573" s="9" t="s">
        <v>3882</v>
      </c>
      <c r="B3573" s="13">
        <v>7.3</v>
      </c>
    </row>
    <row r="3574" spans="1:2" x14ac:dyDescent="0.25">
      <c r="A3574" s="6" t="s">
        <v>3884</v>
      </c>
      <c r="B3574" s="11">
        <v>7.2</v>
      </c>
    </row>
    <row r="3575" spans="1:2" x14ac:dyDescent="0.25">
      <c r="A3575" s="9" t="s">
        <v>3885</v>
      </c>
      <c r="B3575" s="13">
        <v>6.5</v>
      </c>
    </row>
    <row r="3576" spans="1:2" x14ac:dyDescent="0.25">
      <c r="A3576" s="6" t="s">
        <v>2681</v>
      </c>
      <c r="B3576" s="11">
        <v>7.7</v>
      </c>
    </row>
    <row r="3577" spans="1:2" x14ac:dyDescent="0.25">
      <c r="A3577" s="9" t="s">
        <v>21</v>
      </c>
      <c r="B3577" s="13">
        <v>8.1</v>
      </c>
    </row>
    <row r="3578" spans="1:2" x14ac:dyDescent="0.25">
      <c r="A3578" s="6" t="s">
        <v>3886</v>
      </c>
      <c r="B3578" s="11">
        <v>7.7</v>
      </c>
    </row>
    <row r="3579" spans="1:2" x14ac:dyDescent="0.25">
      <c r="A3579" s="9" t="s">
        <v>1145</v>
      </c>
      <c r="B3579" s="13">
        <v>7.6</v>
      </c>
    </row>
    <row r="3580" spans="1:2" x14ac:dyDescent="0.25">
      <c r="A3580" s="6" t="s">
        <v>3889</v>
      </c>
      <c r="B3580" s="11">
        <v>7.3</v>
      </c>
    </row>
    <row r="3581" spans="1:2" x14ac:dyDescent="0.25">
      <c r="A3581" s="9" t="s">
        <v>5540</v>
      </c>
      <c r="B3581" s="13">
        <v>8.6999999999999993</v>
      </c>
    </row>
    <row r="3582" spans="1:2" x14ac:dyDescent="0.25">
      <c r="A3582" s="6" t="s">
        <v>1955</v>
      </c>
      <c r="B3582" s="11">
        <v>7.2</v>
      </c>
    </row>
    <row r="3583" spans="1:2" x14ac:dyDescent="0.25">
      <c r="A3583" s="9" t="s">
        <v>3188</v>
      </c>
      <c r="B3583" s="13">
        <v>7.2</v>
      </c>
    </row>
    <row r="3584" spans="1:2" x14ac:dyDescent="0.25">
      <c r="A3584" s="6" t="s">
        <v>315</v>
      </c>
      <c r="B3584" s="11">
        <v>8.1</v>
      </c>
    </row>
    <row r="3585" spans="1:2" x14ac:dyDescent="0.25">
      <c r="A3585" s="9" t="s">
        <v>1183</v>
      </c>
      <c r="B3585" s="13">
        <v>7.5</v>
      </c>
    </row>
    <row r="3586" spans="1:2" x14ac:dyDescent="0.25">
      <c r="A3586" s="6" t="s">
        <v>3893</v>
      </c>
      <c r="B3586" s="11">
        <v>8.1</v>
      </c>
    </row>
    <row r="3587" spans="1:2" x14ac:dyDescent="0.25">
      <c r="A3587" s="9" t="s">
        <v>3895</v>
      </c>
      <c r="B3587" s="13">
        <v>7.8</v>
      </c>
    </row>
    <row r="3588" spans="1:2" x14ac:dyDescent="0.25">
      <c r="A3588" s="6" t="s">
        <v>1238</v>
      </c>
      <c r="B3588" s="11">
        <v>7.8</v>
      </c>
    </row>
    <row r="3589" spans="1:2" x14ac:dyDescent="0.25">
      <c r="A3589" s="9" t="s">
        <v>586</v>
      </c>
      <c r="B3589" s="13">
        <v>5.8</v>
      </c>
    </row>
    <row r="3590" spans="1:2" x14ac:dyDescent="0.25">
      <c r="A3590" s="6" t="s">
        <v>3897</v>
      </c>
      <c r="B3590" s="11">
        <v>7.6</v>
      </c>
    </row>
    <row r="3591" spans="1:2" x14ac:dyDescent="0.25">
      <c r="A3591" s="9" t="s">
        <v>1277</v>
      </c>
      <c r="B3591" s="13">
        <v>7.4</v>
      </c>
    </row>
    <row r="3592" spans="1:2" x14ac:dyDescent="0.25">
      <c r="A3592" s="6" t="s">
        <v>3900</v>
      </c>
      <c r="B3592" s="11">
        <v>6.3</v>
      </c>
    </row>
    <row r="3593" spans="1:2" x14ac:dyDescent="0.25">
      <c r="A3593" s="9" t="s">
        <v>3191</v>
      </c>
      <c r="B3593" s="13">
        <v>6.9</v>
      </c>
    </row>
    <row r="3594" spans="1:2" x14ac:dyDescent="0.25">
      <c r="A3594" s="6" t="s">
        <v>64</v>
      </c>
      <c r="B3594" s="11">
        <v>8.6</v>
      </c>
    </row>
    <row r="3595" spans="1:2" x14ac:dyDescent="0.25">
      <c r="A3595" s="9" t="s">
        <v>907</v>
      </c>
      <c r="B3595" s="13">
        <v>5.0999999999999996</v>
      </c>
    </row>
    <row r="3596" spans="1:2" x14ac:dyDescent="0.25">
      <c r="A3596" s="6" t="s">
        <v>751</v>
      </c>
      <c r="B3596" s="11">
        <v>6.4</v>
      </c>
    </row>
    <row r="3597" spans="1:2" x14ac:dyDescent="0.25">
      <c r="A3597" s="9" t="s">
        <v>460</v>
      </c>
      <c r="B3597" s="13">
        <v>7.9</v>
      </c>
    </row>
    <row r="3598" spans="1:2" x14ac:dyDescent="0.25">
      <c r="A3598" s="6" t="s">
        <v>3903</v>
      </c>
      <c r="B3598" s="11">
        <v>6.9</v>
      </c>
    </row>
    <row r="3599" spans="1:2" x14ac:dyDescent="0.25">
      <c r="A3599" s="9" t="s">
        <v>2750</v>
      </c>
      <c r="B3599" s="13">
        <v>7.5</v>
      </c>
    </row>
    <row r="3600" spans="1:2" x14ac:dyDescent="0.25">
      <c r="A3600" s="6" t="s">
        <v>1551</v>
      </c>
      <c r="B3600" s="11">
        <v>7.2</v>
      </c>
    </row>
    <row r="3601" spans="1:2" x14ac:dyDescent="0.25">
      <c r="A3601" s="9" t="s">
        <v>1475</v>
      </c>
      <c r="B3601" s="13">
        <v>5.8</v>
      </c>
    </row>
    <row r="3602" spans="1:2" x14ac:dyDescent="0.25">
      <c r="A3602" s="6" t="s">
        <v>3906</v>
      </c>
      <c r="B3602" s="11">
        <v>2.9</v>
      </c>
    </row>
    <row r="3603" spans="1:2" x14ac:dyDescent="0.25">
      <c r="A3603" s="9" t="s">
        <v>2802</v>
      </c>
      <c r="B3603" s="13">
        <v>6.2</v>
      </c>
    </row>
    <row r="3604" spans="1:2" x14ac:dyDescent="0.25">
      <c r="A3604" s="6" t="s">
        <v>2750</v>
      </c>
      <c r="B3604" s="11">
        <v>7.3</v>
      </c>
    </row>
    <row r="3605" spans="1:2" x14ac:dyDescent="0.25">
      <c r="A3605" s="9" t="s">
        <v>1282</v>
      </c>
      <c r="B3605" s="13">
        <v>6.2</v>
      </c>
    </row>
    <row r="3606" spans="1:2" x14ac:dyDescent="0.25">
      <c r="A3606" s="6" t="s">
        <v>5540</v>
      </c>
      <c r="B3606" s="11">
        <v>8.1999999999999993</v>
      </c>
    </row>
    <row r="3607" spans="1:2" x14ac:dyDescent="0.25">
      <c r="A3607" s="9" t="s">
        <v>1664</v>
      </c>
      <c r="B3607" s="13">
        <v>6.8</v>
      </c>
    </row>
    <row r="3608" spans="1:2" x14ac:dyDescent="0.25">
      <c r="A3608" s="6" t="s">
        <v>3908</v>
      </c>
      <c r="B3608" s="11">
        <v>6.1</v>
      </c>
    </row>
    <row r="3609" spans="1:2" x14ac:dyDescent="0.25">
      <c r="A3609" s="9" t="s">
        <v>1279</v>
      </c>
      <c r="B3609" s="13">
        <v>7.7</v>
      </c>
    </row>
    <row r="3610" spans="1:2" x14ac:dyDescent="0.25">
      <c r="A3610" s="6" t="s">
        <v>3909</v>
      </c>
      <c r="B3610" s="11">
        <v>5.2</v>
      </c>
    </row>
    <row r="3611" spans="1:2" x14ac:dyDescent="0.25">
      <c r="A3611" s="9" t="s">
        <v>2369</v>
      </c>
      <c r="B3611" s="13">
        <v>6.8</v>
      </c>
    </row>
    <row r="3612" spans="1:2" x14ac:dyDescent="0.25">
      <c r="A3612" s="6" t="s">
        <v>3912</v>
      </c>
      <c r="B3612" s="11">
        <v>6.5</v>
      </c>
    </row>
    <row r="3613" spans="1:2" x14ac:dyDescent="0.25">
      <c r="A3613" s="9" t="s">
        <v>2715</v>
      </c>
      <c r="B3613" s="13">
        <v>7</v>
      </c>
    </row>
    <row r="3614" spans="1:2" x14ac:dyDescent="0.25">
      <c r="A3614" s="6" t="s">
        <v>3914</v>
      </c>
      <c r="B3614" s="11">
        <v>5.9</v>
      </c>
    </row>
    <row r="3615" spans="1:2" x14ac:dyDescent="0.25">
      <c r="A3615" s="9" t="s">
        <v>3915</v>
      </c>
      <c r="B3615" s="13">
        <v>7.1</v>
      </c>
    </row>
    <row r="3616" spans="1:2" x14ac:dyDescent="0.25">
      <c r="A3616" s="6" t="s">
        <v>3916</v>
      </c>
      <c r="B3616" s="11">
        <v>5.5</v>
      </c>
    </row>
    <row r="3617" spans="1:2" x14ac:dyDescent="0.25">
      <c r="A3617" s="9" t="s">
        <v>3917</v>
      </c>
      <c r="B3617" s="13">
        <v>7.4</v>
      </c>
    </row>
    <row r="3618" spans="1:2" x14ac:dyDescent="0.25">
      <c r="A3618" s="6" t="s">
        <v>3918</v>
      </c>
      <c r="B3618" s="11">
        <v>7.3</v>
      </c>
    </row>
    <row r="3619" spans="1:2" x14ac:dyDescent="0.25">
      <c r="A3619" s="9" t="s">
        <v>3919</v>
      </c>
      <c r="B3619" s="13">
        <v>4.5999999999999996</v>
      </c>
    </row>
    <row r="3620" spans="1:2" x14ac:dyDescent="0.25">
      <c r="A3620" s="6" t="s">
        <v>1855</v>
      </c>
      <c r="B3620" s="11">
        <v>7.2</v>
      </c>
    </row>
    <row r="3621" spans="1:2" x14ac:dyDescent="0.25">
      <c r="A3621" s="9" t="s">
        <v>3293</v>
      </c>
      <c r="B3621" s="13">
        <v>7</v>
      </c>
    </row>
    <row r="3622" spans="1:2" x14ac:dyDescent="0.25">
      <c r="A3622" s="6" t="s">
        <v>3921</v>
      </c>
      <c r="B3622" s="11">
        <v>5.0999999999999996</v>
      </c>
    </row>
    <row r="3623" spans="1:2" x14ac:dyDescent="0.25">
      <c r="A3623" s="9" t="s">
        <v>3923</v>
      </c>
      <c r="B3623" s="13">
        <v>6.7</v>
      </c>
    </row>
    <row r="3624" spans="1:2" x14ac:dyDescent="0.25">
      <c r="A3624" s="6" t="s">
        <v>3924</v>
      </c>
      <c r="B3624" s="11">
        <v>5.3</v>
      </c>
    </row>
    <row r="3625" spans="1:2" x14ac:dyDescent="0.25">
      <c r="A3625" s="9" t="s">
        <v>5540</v>
      </c>
      <c r="B3625" s="13">
        <v>8.4</v>
      </c>
    </row>
    <row r="3626" spans="1:2" x14ac:dyDescent="0.25">
      <c r="A3626" s="6" t="s">
        <v>3926</v>
      </c>
      <c r="B3626" s="11">
        <v>7.8</v>
      </c>
    </row>
    <row r="3627" spans="1:2" x14ac:dyDescent="0.25">
      <c r="A3627" s="9" t="s">
        <v>2991</v>
      </c>
      <c r="B3627" s="13">
        <v>6.7</v>
      </c>
    </row>
    <row r="3628" spans="1:2" x14ac:dyDescent="0.25">
      <c r="A3628" s="6" t="s">
        <v>3929</v>
      </c>
      <c r="B3628" s="11">
        <v>5.4</v>
      </c>
    </row>
    <row r="3629" spans="1:2" x14ac:dyDescent="0.25">
      <c r="A3629" s="9" t="s">
        <v>2738</v>
      </c>
      <c r="B3629" s="13">
        <v>7.2</v>
      </c>
    </row>
    <row r="3630" spans="1:2" x14ac:dyDescent="0.25">
      <c r="A3630" s="6" t="s">
        <v>3931</v>
      </c>
      <c r="B3630" s="11">
        <v>5.8</v>
      </c>
    </row>
    <row r="3631" spans="1:2" x14ac:dyDescent="0.25">
      <c r="A3631" s="9" t="s">
        <v>3933</v>
      </c>
      <c r="B3631" s="13">
        <v>6.4</v>
      </c>
    </row>
    <row r="3632" spans="1:2" x14ac:dyDescent="0.25">
      <c r="A3632" s="6" t="s">
        <v>3934</v>
      </c>
      <c r="B3632" s="11">
        <v>8</v>
      </c>
    </row>
    <row r="3633" spans="1:2" x14ac:dyDescent="0.25">
      <c r="A3633" s="9" t="s">
        <v>2163</v>
      </c>
      <c r="B3633" s="13">
        <v>7</v>
      </c>
    </row>
    <row r="3634" spans="1:2" x14ac:dyDescent="0.25">
      <c r="A3634" s="6" t="s">
        <v>3936</v>
      </c>
      <c r="B3634" s="11">
        <v>7</v>
      </c>
    </row>
    <row r="3635" spans="1:2" x14ac:dyDescent="0.25">
      <c r="A3635" s="9" t="s">
        <v>3831</v>
      </c>
      <c r="B3635" s="13">
        <v>6.7</v>
      </c>
    </row>
    <row r="3636" spans="1:2" x14ac:dyDescent="0.25">
      <c r="A3636" s="6" t="s">
        <v>3939</v>
      </c>
      <c r="B3636" s="11">
        <v>3.8</v>
      </c>
    </row>
    <row r="3637" spans="1:2" x14ac:dyDescent="0.25">
      <c r="A3637" s="9" t="s">
        <v>3941</v>
      </c>
      <c r="B3637" s="13">
        <v>5.7</v>
      </c>
    </row>
    <row r="3638" spans="1:2" x14ac:dyDescent="0.25">
      <c r="A3638" s="6" t="s">
        <v>3549</v>
      </c>
      <c r="B3638" s="11">
        <v>6.6</v>
      </c>
    </row>
    <row r="3639" spans="1:2" x14ac:dyDescent="0.25">
      <c r="A3639" s="9" t="s">
        <v>2718</v>
      </c>
      <c r="B3639" s="13">
        <v>6.7</v>
      </c>
    </row>
    <row r="3640" spans="1:2" x14ac:dyDescent="0.25">
      <c r="A3640" s="6" t="s">
        <v>1372</v>
      </c>
      <c r="B3640" s="11">
        <v>6.1</v>
      </c>
    </row>
    <row r="3641" spans="1:2" x14ac:dyDescent="0.25">
      <c r="A3641" s="9" t="s">
        <v>2146</v>
      </c>
      <c r="B3641" s="13">
        <v>6.2</v>
      </c>
    </row>
    <row r="3642" spans="1:2" x14ac:dyDescent="0.25">
      <c r="A3642" s="6" t="s">
        <v>3129</v>
      </c>
      <c r="B3642" s="11">
        <v>6.2</v>
      </c>
    </row>
    <row r="3643" spans="1:2" x14ac:dyDescent="0.25">
      <c r="A3643" s="9" t="s">
        <v>3946</v>
      </c>
      <c r="B3643" s="13">
        <v>7.4</v>
      </c>
    </row>
    <row r="3644" spans="1:2" x14ac:dyDescent="0.25">
      <c r="A3644" s="6" t="s">
        <v>3947</v>
      </c>
      <c r="B3644" s="11">
        <v>4.7</v>
      </c>
    </row>
    <row r="3645" spans="1:2" x14ac:dyDescent="0.25">
      <c r="A3645" s="9" t="s">
        <v>2078</v>
      </c>
      <c r="B3645" s="13">
        <v>8.3000000000000007</v>
      </c>
    </row>
    <row r="3646" spans="1:2" x14ac:dyDescent="0.25">
      <c r="A3646" s="6" t="s">
        <v>3949</v>
      </c>
      <c r="B3646" s="11">
        <v>7.2</v>
      </c>
    </row>
    <row r="3647" spans="1:2" x14ac:dyDescent="0.25">
      <c r="A3647" s="9" t="s">
        <v>3950</v>
      </c>
      <c r="B3647" s="13">
        <v>5.8</v>
      </c>
    </row>
    <row r="3648" spans="1:2" x14ac:dyDescent="0.25">
      <c r="A3648" s="6" t="s">
        <v>3951</v>
      </c>
      <c r="B3648" s="11">
        <v>5.9</v>
      </c>
    </row>
    <row r="3649" spans="1:2" x14ac:dyDescent="0.25">
      <c r="A3649" s="9" t="s">
        <v>3157</v>
      </c>
      <c r="B3649" s="13">
        <v>6.3</v>
      </c>
    </row>
    <row r="3650" spans="1:2" x14ac:dyDescent="0.25">
      <c r="A3650" s="6" t="s">
        <v>3589</v>
      </c>
      <c r="B3650" s="11">
        <v>7.2</v>
      </c>
    </row>
    <row r="3651" spans="1:2" x14ac:dyDescent="0.25">
      <c r="A3651" s="9" t="s">
        <v>3952</v>
      </c>
      <c r="B3651" s="13">
        <v>5.4</v>
      </c>
    </row>
    <row r="3652" spans="1:2" x14ac:dyDescent="0.25">
      <c r="A3652" s="6" t="s">
        <v>5540</v>
      </c>
      <c r="B3652" s="11">
        <v>8.1999999999999993</v>
      </c>
    </row>
    <row r="3653" spans="1:2" x14ac:dyDescent="0.25">
      <c r="A3653" s="9" t="s">
        <v>1558</v>
      </c>
      <c r="B3653" s="13">
        <v>7.3</v>
      </c>
    </row>
    <row r="3654" spans="1:2" x14ac:dyDescent="0.25">
      <c r="A3654" s="6" t="s">
        <v>3956</v>
      </c>
      <c r="B3654" s="11">
        <v>7.3</v>
      </c>
    </row>
    <row r="3655" spans="1:2" x14ac:dyDescent="0.25">
      <c r="A3655" s="9" t="s">
        <v>3957</v>
      </c>
      <c r="B3655" s="13">
        <v>5.8</v>
      </c>
    </row>
    <row r="3656" spans="1:2" x14ac:dyDescent="0.25">
      <c r="A3656" s="6" t="s">
        <v>1542</v>
      </c>
      <c r="B3656" s="11">
        <v>6.1</v>
      </c>
    </row>
    <row r="3657" spans="1:2" x14ac:dyDescent="0.25">
      <c r="A3657" s="9" t="s">
        <v>3959</v>
      </c>
      <c r="B3657" s="13">
        <v>7.1</v>
      </c>
    </row>
    <row r="3658" spans="1:2" x14ac:dyDescent="0.25">
      <c r="A3658" s="6" t="s">
        <v>3961</v>
      </c>
      <c r="B3658" s="11">
        <v>6.5</v>
      </c>
    </row>
    <row r="3659" spans="1:2" x14ac:dyDescent="0.25">
      <c r="A3659" s="9" t="s">
        <v>1397</v>
      </c>
      <c r="B3659" s="13">
        <v>7.9</v>
      </c>
    </row>
    <row r="3660" spans="1:2" x14ac:dyDescent="0.25">
      <c r="A3660" s="6" t="s">
        <v>3963</v>
      </c>
      <c r="B3660" s="11">
        <v>5.4</v>
      </c>
    </row>
    <row r="3661" spans="1:2" x14ac:dyDescent="0.25">
      <c r="A3661" s="9" t="s">
        <v>3964</v>
      </c>
      <c r="B3661" s="13">
        <v>7.1</v>
      </c>
    </row>
    <row r="3662" spans="1:2" x14ac:dyDescent="0.25">
      <c r="A3662" s="6" t="s">
        <v>3966</v>
      </c>
      <c r="B3662" s="11">
        <v>6.4</v>
      </c>
    </row>
    <row r="3663" spans="1:2" x14ac:dyDescent="0.25">
      <c r="A3663" s="9" t="s">
        <v>5540</v>
      </c>
      <c r="B3663" s="13">
        <v>8.4</v>
      </c>
    </row>
    <row r="3664" spans="1:2" x14ac:dyDescent="0.25">
      <c r="A3664" s="6" t="s">
        <v>3588</v>
      </c>
      <c r="B3664" s="11">
        <v>6.7</v>
      </c>
    </row>
    <row r="3665" spans="1:2" x14ac:dyDescent="0.25">
      <c r="A3665" s="9" t="s">
        <v>3677</v>
      </c>
      <c r="B3665" s="13">
        <v>6.9</v>
      </c>
    </row>
    <row r="3666" spans="1:2" x14ac:dyDescent="0.25">
      <c r="A3666" s="6" t="s">
        <v>3242</v>
      </c>
      <c r="B3666" s="11">
        <v>2.1</v>
      </c>
    </row>
    <row r="3667" spans="1:2" x14ac:dyDescent="0.25">
      <c r="A3667" s="9" t="s">
        <v>3972</v>
      </c>
      <c r="B3667" s="13">
        <v>4.3</v>
      </c>
    </row>
    <row r="3668" spans="1:2" x14ac:dyDescent="0.25">
      <c r="A3668" s="6" t="s">
        <v>3442</v>
      </c>
      <c r="B3668" s="11">
        <v>6.6</v>
      </c>
    </row>
    <row r="3669" spans="1:2" x14ac:dyDescent="0.25">
      <c r="A3669" s="9" t="s">
        <v>3633</v>
      </c>
      <c r="B3669" s="13">
        <v>3.4</v>
      </c>
    </row>
    <row r="3670" spans="1:2" x14ac:dyDescent="0.25">
      <c r="A3670" s="6" t="s">
        <v>3893</v>
      </c>
      <c r="B3670" s="11">
        <v>8.3000000000000007</v>
      </c>
    </row>
    <row r="3671" spans="1:2" x14ac:dyDescent="0.25">
      <c r="A3671" s="9" t="s">
        <v>2091</v>
      </c>
      <c r="B3671" s="13">
        <v>7.2</v>
      </c>
    </row>
    <row r="3672" spans="1:2" x14ac:dyDescent="0.25">
      <c r="A3672" s="6" t="s">
        <v>3977</v>
      </c>
      <c r="B3672" s="11">
        <v>5.6</v>
      </c>
    </row>
    <row r="3673" spans="1:2" x14ac:dyDescent="0.25">
      <c r="A3673" s="9" t="s">
        <v>1969</v>
      </c>
      <c r="B3673" s="13">
        <v>7.7</v>
      </c>
    </row>
    <row r="3674" spans="1:2" x14ac:dyDescent="0.25">
      <c r="A3674" s="6" t="s">
        <v>38</v>
      </c>
      <c r="B3674" s="11">
        <v>6.6</v>
      </c>
    </row>
    <row r="3675" spans="1:2" x14ac:dyDescent="0.25">
      <c r="A3675" s="9" t="s">
        <v>1153</v>
      </c>
      <c r="B3675" s="13">
        <v>7.6</v>
      </c>
    </row>
    <row r="3676" spans="1:2" x14ac:dyDescent="0.25">
      <c r="A3676" s="6" t="s">
        <v>2856</v>
      </c>
      <c r="B3676" s="11">
        <v>7.4</v>
      </c>
    </row>
    <row r="3677" spans="1:2" x14ac:dyDescent="0.25">
      <c r="A3677" s="9" t="s">
        <v>2350</v>
      </c>
      <c r="B3677" s="13">
        <v>7.1</v>
      </c>
    </row>
    <row r="3678" spans="1:2" x14ac:dyDescent="0.25">
      <c r="A3678" s="6" t="s">
        <v>3978</v>
      </c>
      <c r="B3678" s="11">
        <v>3.4</v>
      </c>
    </row>
    <row r="3679" spans="1:2" x14ac:dyDescent="0.25">
      <c r="A3679" s="9" t="s">
        <v>3980</v>
      </c>
      <c r="B3679" s="13">
        <v>7.9</v>
      </c>
    </row>
    <row r="3680" spans="1:2" x14ac:dyDescent="0.25">
      <c r="A3680" s="6" t="s">
        <v>3982</v>
      </c>
      <c r="B3680" s="11">
        <v>6.7</v>
      </c>
    </row>
    <row r="3681" spans="1:2" x14ac:dyDescent="0.25">
      <c r="A3681" s="9" t="s">
        <v>3984</v>
      </c>
      <c r="B3681" s="13">
        <v>6.6</v>
      </c>
    </row>
    <row r="3682" spans="1:2" x14ac:dyDescent="0.25">
      <c r="A3682" s="6" t="s">
        <v>1475</v>
      </c>
      <c r="B3682" s="11">
        <v>7.9</v>
      </c>
    </row>
    <row r="3683" spans="1:2" x14ac:dyDescent="0.25">
      <c r="A3683" s="9" t="s">
        <v>3985</v>
      </c>
      <c r="B3683" s="13">
        <v>4.9000000000000004</v>
      </c>
    </row>
    <row r="3684" spans="1:2" x14ac:dyDescent="0.25">
      <c r="A3684" s="6" t="s">
        <v>3986</v>
      </c>
      <c r="B3684" s="11">
        <v>7.2</v>
      </c>
    </row>
    <row r="3685" spans="1:2" x14ac:dyDescent="0.25">
      <c r="A3685" s="9" t="s">
        <v>3022</v>
      </c>
      <c r="B3685" s="13">
        <v>7.4</v>
      </c>
    </row>
    <row r="3686" spans="1:2" x14ac:dyDescent="0.25">
      <c r="A3686" s="6" t="s">
        <v>3989</v>
      </c>
      <c r="B3686" s="11">
        <v>6.1</v>
      </c>
    </row>
    <row r="3687" spans="1:2" x14ac:dyDescent="0.25">
      <c r="A3687" s="9" t="s">
        <v>3990</v>
      </c>
      <c r="B3687" s="13">
        <v>8.4</v>
      </c>
    </row>
    <row r="3688" spans="1:2" x14ac:dyDescent="0.25">
      <c r="A3688" s="6" t="s">
        <v>3991</v>
      </c>
      <c r="B3688" s="11">
        <v>6.2</v>
      </c>
    </row>
    <row r="3689" spans="1:2" x14ac:dyDescent="0.25">
      <c r="A3689" s="9" t="s">
        <v>3992</v>
      </c>
      <c r="B3689" s="13">
        <v>5.3</v>
      </c>
    </row>
    <row r="3690" spans="1:2" x14ac:dyDescent="0.25">
      <c r="A3690" s="6" t="s">
        <v>2111</v>
      </c>
      <c r="B3690" s="11">
        <v>5</v>
      </c>
    </row>
    <row r="3691" spans="1:2" x14ac:dyDescent="0.25">
      <c r="A3691" s="9" t="s">
        <v>3994</v>
      </c>
      <c r="B3691" s="13">
        <v>7.7</v>
      </c>
    </row>
    <row r="3692" spans="1:2" x14ac:dyDescent="0.25">
      <c r="A3692" s="6" t="s">
        <v>3045</v>
      </c>
      <c r="B3692" s="11">
        <v>7.6</v>
      </c>
    </row>
    <row r="3693" spans="1:2" x14ac:dyDescent="0.25">
      <c r="A3693" s="9" t="s">
        <v>3997</v>
      </c>
      <c r="B3693" s="13">
        <v>6.3</v>
      </c>
    </row>
    <row r="3694" spans="1:2" x14ac:dyDescent="0.25">
      <c r="A3694" s="6" t="s">
        <v>3998</v>
      </c>
      <c r="B3694" s="11">
        <v>7.6</v>
      </c>
    </row>
    <row r="3695" spans="1:2" x14ac:dyDescent="0.25">
      <c r="A3695" s="9" t="s">
        <v>4000</v>
      </c>
      <c r="B3695" s="13">
        <v>5.6</v>
      </c>
    </row>
    <row r="3696" spans="1:2" x14ac:dyDescent="0.25">
      <c r="A3696" s="6" t="s">
        <v>2650</v>
      </c>
      <c r="B3696" s="11">
        <v>7.3</v>
      </c>
    </row>
    <row r="3697" spans="1:2" x14ac:dyDescent="0.25">
      <c r="A3697" s="9" t="s">
        <v>4003</v>
      </c>
      <c r="B3697" s="13">
        <v>6.2</v>
      </c>
    </row>
    <row r="3698" spans="1:2" x14ac:dyDescent="0.25">
      <c r="A3698" s="6" t="s">
        <v>149</v>
      </c>
      <c r="B3698" s="11">
        <v>6.6</v>
      </c>
    </row>
    <row r="3699" spans="1:2" x14ac:dyDescent="0.25">
      <c r="A3699" s="9" t="s">
        <v>3458</v>
      </c>
      <c r="B3699" s="13">
        <v>6.6</v>
      </c>
    </row>
    <row r="3700" spans="1:2" x14ac:dyDescent="0.25">
      <c r="A3700" s="6" t="s">
        <v>4005</v>
      </c>
      <c r="B3700" s="11">
        <v>7.3</v>
      </c>
    </row>
    <row r="3701" spans="1:2" x14ac:dyDescent="0.25">
      <c r="A3701" s="9" t="s">
        <v>2647</v>
      </c>
      <c r="B3701" s="13">
        <v>6.6</v>
      </c>
    </row>
    <row r="3702" spans="1:2" x14ac:dyDescent="0.25">
      <c r="A3702" s="6" t="s">
        <v>4006</v>
      </c>
      <c r="B3702" s="11">
        <v>6.9</v>
      </c>
    </row>
    <row r="3703" spans="1:2" x14ac:dyDescent="0.25">
      <c r="A3703" s="9" t="s">
        <v>2714</v>
      </c>
      <c r="B3703" s="13">
        <v>5.8</v>
      </c>
    </row>
    <row r="3704" spans="1:2" x14ac:dyDescent="0.25">
      <c r="A3704" s="6" t="s">
        <v>4009</v>
      </c>
      <c r="B3704" s="11">
        <v>4.4000000000000004</v>
      </c>
    </row>
    <row r="3705" spans="1:2" x14ac:dyDescent="0.25">
      <c r="A3705" s="9" t="s">
        <v>625</v>
      </c>
      <c r="B3705" s="13">
        <v>6.6</v>
      </c>
    </row>
    <row r="3706" spans="1:2" x14ac:dyDescent="0.25">
      <c r="A3706" s="6" t="s">
        <v>3502</v>
      </c>
      <c r="B3706" s="11">
        <v>7.1</v>
      </c>
    </row>
    <row r="3707" spans="1:2" x14ac:dyDescent="0.25">
      <c r="A3707" s="9" t="s">
        <v>4011</v>
      </c>
      <c r="B3707" s="13">
        <v>7.6</v>
      </c>
    </row>
    <row r="3708" spans="1:2" x14ac:dyDescent="0.25">
      <c r="A3708" s="6" t="s">
        <v>2714</v>
      </c>
      <c r="B3708" s="11">
        <v>4.5999999999999996</v>
      </c>
    </row>
    <row r="3709" spans="1:2" x14ac:dyDescent="0.25">
      <c r="A3709" s="9" t="s">
        <v>4014</v>
      </c>
      <c r="B3709" s="13">
        <v>6.8</v>
      </c>
    </row>
    <row r="3710" spans="1:2" x14ac:dyDescent="0.25">
      <c r="A3710" s="6" t="s">
        <v>2615</v>
      </c>
      <c r="B3710" s="11">
        <v>7.1</v>
      </c>
    </row>
    <row r="3711" spans="1:2" x14ac:dyDescent="0.25">
      <c r="A3711" s="9" t="s">
        <v>2534</v>
      </c>
      <c r="B3711" s="13">
        <v>4.9000000000000004</v>
      </c>
    </row>
    <row r="3712" spans="1:2" x14ac:dyDescent="0.25">
      <c r="A3712" s="6" t="s">
        <v>4015</v>
      </c>
      <c r="B3712" s="11">
        <v>7.3</v>
      </c>
    </row>
    <row r="3713" spans="1:2" x14ac:dyDescent="0.25">
      <c r="A3713" s="9" t="s">
        <v>2467</v>
      </c>
      <c r="B3713" s="13">
        <v>7.2</v>
      </c>
    </row>
    <row r="3714" spans="1:2" x14ac:dyDescent="0.25">
      <c r="A3714" s="6" t="s">
        <v>4017</v>
      </c>
      <c r="B3714" s="11">
        <v>5</v>
      </c>
    </row>
    <row r="3715" spans="1:2" x14ac:dyDescent="0.25">
      <c r="A3715" s="9" t="s">
        <v>1667</v>
      </c>
      <c r="B3715" s="13">
        <v>8.1999999999999993</v>
      </c>
    </row>
    <row r="3716" spans="1:2" x14ac:dyDescent="0.25">
      <c r="A3716" s="6" t="s">
        <v>2058</v>
      </c>
      <c r="B3716" s="11">
        <v>8</v>
      </c>
    </row>
    <row r="3717" spans="1:2" x14ac:dyDescent="0.25">
      <c r="A3717" s="9" t="s">
        <v>4020</v>
      </c>
      <c r="B3717" s="13">
        <v>5.2</v>
      </c>
    </row>
    <row r="3718" spans="1:2" x14ac:dyDescent="0.25">
      <c r="A3718" s="6" t="s">
        <v>35</v>
      </c>
      <c r="B3718" s="11">
        <v>8.5</v>
      </c>
    </row>
    <row r="3719" spans="1:2" x14ac:dyDescent="0.25">
      <c r="A3719" s="9" t="s">
        <v>4021</v>
      </c>
      <c r="B3719" s="13">
        <v>6.5</v>
      </c>
    </row>
    <row r="3720" spans="1:2" x14ac:dyDescent="0.25">
      <c r="A3720" s="6" t="s">
        <v>1955</v>
      </c>
      <c r="B3720" s="11">
        <v>7.4</v>
      </c>
    </row>
    <row r="3721" spans="1:2" x14ac:dyDescent="0.25">
      <c r="A3721" s="9" t="s">
        <v>1831</v>
      </c>
      <c r="B3721" s="13">
        <v>7.7</v>
      </c>
    </row>
    <row r="3722" spans="1:2" x14ac:dyDescent="0.25">
      <c r="A3722" s="6" t="s">
        <v>1821</v>
      </c>
      <c r="B3722" s="11">
        <v>7.4</v>
      </c>
    </row>
    <row r="3723" spans="1:2" x14ac:dyDescent="0.25">
      <c r="A3723" s="9" t="s">
        <v>4023</v>
      </c>
      <c r="B3723" s="13">
        <v>5.0999999999999996</v>
      </c>
    </row>
    <row r="3724" spans="1:2" x14ac:dyDescent="0.25">
      <c r="A3724" s="6" t="s">
        <v>340</v>
      </c>
      <c r="B3724" s="11">
        <v>7.3</v>
      </c>
    </row>
    <row r="3725" spans="1:2" x14ac:dyDescent="0.25">
      <c r="A3725" s="9" t="s">
        <v>4024</v>
      </c>
      <c r="B3725" s="13">
        <v>5</v>
      </c>
    </row>
    <row r="3726" spans="1:2" x14ac:dyDescent="0.25">
      <c r="A3726" s="6" t="s">
        <v>604</v>
      </c>
      <c r="B3726" s="11">
        <v>7.2</v>
      </c>
    </row>
    <row r="3727" spans="1:2" x14ac:dyDescent="0.25">
      <c r="A3727" s="9" t="s">
        <v>4026</v>
      </c>
      <c r="B3727" s="13">
        <v>6.7</v>
      </c>
    </row>
    <row r="3728" spans="1:2" x14ac:dyDescent="0.25">
      <c r="A3728" s="6" t="s">
        <v>4028</v>
      </c>
      <c r="B3728" s="11">
        <v>6.4</v>
      </c>
    </row>
    <row r="3729" spans="1:2" x14ac:dyDescent="0.25">
      <c r="A3729" s="9" t="s">
        <v>907</v>
      </c>
      <c r="B3729" s="13">
        <v>7.1</v>
      </c>
    </row>
    <row r="3730" spans="1:2" x14ac:dyDescent="0.25">
      <c r="A3730" s="6" t="s">
        <v>4029</v>
      </c>
      <c r="B3730" s="11">
        <v>5.6</v>
      </c>
    </row>
    <row r="3731" spans="1:2" x14ac:dyDescent="0.25">
      <c r="A3731" s="9" t="s">
        <v>550</v>
      </c>
      <c r="B3731" s="13">
        <v>6.2</v>
      </c>
    </row>
    <row r="3732" spans="1:2" x14ac:dyDescent="0.25">
      <c r="A3732" s="6" t="s">
        <v>3322</v>
      </c>
      <c r="B3732" s="11">
        <v>6.1</v>
      </c>
    </row>
    <row r="3733" spans="1:2" x14ac:dyDescent="0.25">
      <c r="A3733" s="9" t="s">
        <v>2449</v>
      </c>
      <c r="B3733" s="13">
        <v>5.2</v>
      </c>
    </row>
    <row r="3734" spans="1:2" x14ac:dyDescent="0.25">
      <c r="A3734" s="6" t="s">
        <v>2927</v>
      </c>
      <c r="B3734" s="11">
        <v>7.3</v>
      </c>
    </row>
    <row r="3735" spans="1:2" x14ac:dyDescent="0.25">
      <c r="A3735" s="9" t="s">
        <v>4033</v>
      </c>
      <c r="B3735" s="13">
        <v>7.5</v>
      </c>
    </row>
    <row r="3736" spans="1:2" x14ac:dyDescent="0.25">
      <c r="A3736" s="6" t="s">
        <v>4034</v>
      </c>
      <c r="B3736" s="11">
        <v>6.6</v>
      </c>
    </row>
    <row r="3737" spans="1:2" x14ac:dyDescent="0.25">
      <c r="A3737" s="9" t="s">
        <v>4035</v>
      </c>
      <c r="B3737" s="13">
        <v>6.4</v>
      </c>
    </row>
    <row r="3738" spans="1:2" x14ac:dyDescent="0.25">
      <c r="A3738" s="6" t="s">
        <v>4037</v>
      </c>
      <c r="B3738" s="11">
        <v>4.5</v>
      </c>
    </row>
    <row r="3739" spans="1:2" x14ac:dyDescent="0.25">
      <c r="A3739" s="9" t="s">
        <v>1654</v>
      </c>
      <c r="B3739" s="13">
        <v>6.6</v>
      </c>
    </row>
    <row r="3740" spans="1:2" x14ac:dyDescent="0.25">
      <c r="A3740" s="6" t="s">
        <v>3364</v>
      </c>
      <c r="B3740" s="11">
        <v>5.3</v>
      </c>
    </row>
    <row r="3741" spans="1:2" x14ac:dyDescent="0.25">
      <c r="A3741" s="9" t="s">
        <v>4039</v>
      </c>
      <c r="B3741" s="13">
        <v>4.9000000000000004</v>
      </c>
    </row>
    <row r="3742" spans="1:2" x14ac:dyDescent="0.25">
      <c r="A3742" s="6" t="s">
        <v>466</v>
      </c>
      <c r="B3742" s="11">
        <v>7.7</v>
      </c>
    </row>
    <row r="3743" spans="1:2" x14ac:dyDescent="0.25">
      <c r="A3743" s="9" t="s">
        <v>839</v>
      </c>
      <c r="B3743" s="13">
        <v>8</v>
      </c>
    </row>
    <row r="3744" spans="1:2" x14ac:dyDescent="0.25">
      <c r="A3744" s="6" t="s">
        <v>4042</v>
      </c>
      <c r="B3744" s="11">
        <v>3.8</v>
      </c>
    </row>
    <row r="3745" spans="1:2" x14ac:dyDescent="0.25">
      <c r="A3745" s="9" t="s">
        <v>3677</v>
      </c>
      <c r="B3745" s="13">
        <v>7.6</v>
      </c>
    </row>
    <row r="3746" spans="1:2" x14ac:dyDescent="0.25">
      <c r="A3746" s="6" t="s">
        <v>2459</v>
      </c>
      <c r="B3746" s="11">
        <v>5.9</v>
      </c>
    </row>
    <row r="3747" spans="1:2" x14ac:dyDescent="0.25">
      <c r="A3747" s="9" t="s">
        <v>4045</v>
      </c>
      <c r="B3747" s="13">
        <v>6.2</v>
      </c>
    </row>
    <row r="3748" spans="1:2" x14ac:dyDescent="0.25">
      <c r="A3748" s="6" t="s">
        <v>999</v>
      </c>
      <c r="B3748" s="11">
        <v>7.2</v>
      </c>
    </row>
    <row r="3749" spans="1:2" x14ac:dyDescent="0.25">
      <c r="A3749" s="9" t="s">
        <v>4047</v>
      </c>
      <c r="B3749" s="13">
        <v>6.3</v>
      </c>
    </row>
    <row r="3750" spans="1:2" x14ac:dyDescent="0.25">
      <c r="A3750" s="6" t="s">
        <v>4049</v>
      </c>
      <c r="B3750" s="11">
        <v>5.2</v>
      </c>
    </row>
    <row r="3751" spans="1:2" x14ac:dyDescent="0.25">
      <c r="A3751" s="9" t="s">
        <v>4051</v>
      </c>
      <c r="B3751" s="13">
        <v>6.9</v>
      </c>
    </row>
    <row r="3752" spans="1:2" x14ac:dyDescent="0.25">
      <c r="A3752" s="6" t="s">
        <v>3322</v>
      </c>
      <c r="B3752" s="11">
        <v>6.8</v>
      </c>
    </row>
    <row r="3753" spans="1:2" x14ac:dyDescent="0.25">
      <c r="A3753" s="9" t="s">
        <v>4053</v>
      </c>
      <c r="B3753" s="13">
        <v>6.2</v>
      </c>
    </row>
    <row r="3754" spans="1:2" x14ac:dyDescent="0.25">
      <c r="A3754" s="6" t="s">
        <v>3903</v>
      </c>
      <c r="B3754" s="11">
        <v>6.2</v>
      </c>
    </row>
    <row r="3755" spans="1:2" x14ac:dyDescent="0.25">
      <c r="A3755" s="9" t="s">
        <v>4055</v>
      </c>
      <c r="B3755" s="13">
        <v>3.5</v>
      </c>
    </row>
    <row r="3756" spans="1:2" x14ac:dyDescent="0.25">
      <c r="A3756" s="6" t="s">
        <v>1479</v>
      </c>
      <c r="B3756" s="11">
        <v>6.1</v>
      </c>
    </row>
    <row r="3757" spans="1:2" x14ac:dyDescent="0.25">
      <c r="A3757" s="9" t="s">
        <v>4056</v>
      </c>
      <c r="B3757" s="13">
        <v>6.6</v>
      </c>
    </row>
    <row r="3758" spans="1:2" x14ac:dyDescent="0.25">
      <c r="A3758" s="6" t="s">
        <v>2449</v>
      </c>
      <c r="B3758" s="11">
        <v>4.5</v>
      </c>
    </row>
    <row r="3759" spans="1:2" x14ac:dyDescent="0.25">
      <c r="A3759" s="9" t="s">
        <v>4058</v>
      </c>
      <c r="B3759" s="13">
        <v>5.9</v>
      </c>
    </row>
    <row r="3760" spans="1:2" x14ac:dyDescent="0.25">
      <c r="A3760" s="6" t="s">
        <v>4060</v>
      </c>
      <c r="B3760" s="11">
        <v>6.9</v>
      </c>
    </row>
    <row r="3761" spans="1:2" x14ac:dyDescent="0.25">
      <c r="A3761" s="9" t="s">
        <v>4061</v>
      </c>
      <c r="B3761" s="13">
        <v>7.7</v>
      </c>
    </row>
    <row r="3762" spans="1:2" x14ac:dyDescent="0.25">
      <c r="A3762" s="6" t="s">
        <v>1438</v>
      </c>
      <c r="B3762" s="11">
        <v>6.6</v>
      </c>
    </row>
    <row r="3763" spans="1:2" x14ac:dyDescent="0.25">
      <c r="A3763" s="9" t="s">
        <v>4063</v>
      </c>
      <c r="B3763" s="13">
        <v>5.3</v>
      </c>
    </row>
    <row r="3764" spans="1:2" x14ac:dyDescent="0.25">
      <c r="A3764" s="6" t="s">
        <v>3797</v>
      </c>
      <c r="B3764" s="11">
        <v>6.3</v>
      </c>
    </row>
    <row r="3765" spans="1:2" x14ac:dyDescent="0.25">
      <c r="A3765" s="9" t="s">
        <v>4064</v>
      </c>
      <c r="B3765" s="13">
        <v>7</v>
      </c>
    </row>
    <row r="3766" spans="1:2" x14ac:dyDescent="0.25">
      <c r="A3766" s="6" t="s">
        <v>4065</v>
      </c>
      <c r="B3766" s="11">
        <v>7</v>
      </c>
    </row>
    <row r="3767" spans="1:2" x14ac:dyDescent="0.25">
      <c r="A3767" s="9" t="s">
        <v>3628</v>
      </c>
      <c r="B3767" s="13">
        <v>6.6</v>
      </c>
    </row>
    <row r="3768" spans="1:2" x14ac:dyDescent="0.25">
      <c r="A3768" s="6" t="s">
        <v>2267</v>
      </c>
      <c r="B3768" s="11">
        <v>8.6</v>
      </c>
    </row>
    <row r="3769" spans="1:2" x14ac:dyDescent="0.25">
      <c r="A3769" s="9" t="s">
        <v>114</v>
      </c>
      <c r="B3769" s="13">
        <v>6.4</v>
      </c>
    </row>
    <row r="3770" spans="1:2" x14ac:dyDescent="0.25">
      <c r="A3770" s="6" t="s">
        <v>301</v>
      </c>
      <c r="B3770" s="11">
        <v>7.9</v>
      </c>
    </row>
    <row r="3771" spans="1:2" x14ac:dyDescent="0.25">
      <c r="A3771" s="9" t="s">
        <v>3572</v>
      </c>
      <c r="B3771" s="13">
        <v>5.4</v>
      </c>
    </row>
    <row r="3772" spans="1:2" x14ac:dyDescent="0.25">
      <c r="A3772" s="6" t="s">
        <v>4068</v>
      </c>
      <c r="B3772" s="11">
        <v>6.9</v>
      </c>
    </row>
    <row r="3773" spans="1:2" x14ac:dyDescent="0.25">
      <c r="A3773" s="9" t="s">
        <v>2261</v>
      </c>
      <c r="B3773" s="13">
        <v>7.7</v>
      </c>
    </row>
    <row r="3774" spans="1:2" x14ac:dyDescent="0.25">
      <c r="A3774" s="6" t="s">
        <v>4070</v>
      </c>
      <c r="B3774" s="11">
        <v>7.2</v>
      </c>
    </row>
    <row r="3775" spans="1:2" x14ac:dyDescent="0.25">
      <c r="A3775" s="9" t="s">
        <v>4071</v>
      </c>
      <c r="B3775" s="13">
        <v>6.8</v>
      </c>
    </row>
    <row r="3776" spans="1:2" x14ac:dyDescent="0.25">
      <c r="A3776" s="6" t="s">
        <v>4072</v>
      </c>
      <c r="B3776" s="11">
        <v>6.2</v>
      </c>
    </row>
    <row r="3777" spans="1:2" x14ac:dyDescent="0.25">
      <c r="A3777" s="9" t="s">
        <v>84</v>
      </c>
      <c r="B3777" s="13">
        <v>7.4</v>
      </c>
    </row>
    <row r="3778" spans="1:2" x14ac:dyDescent="0.25">
      <c r="A3778" s="6" t="s">
        <v>3256</v>
      </c>
      <c r="B3778" s="11">
        <v>4.5999999999999996</v>
      </c>
    </row>
    <row r="3779" spans="1:2" x14ac:dyDescent="0.25">
      <c r="A3779" s="9" t="s">
        <v>4075</v>
      </c>
      <c r="B3779" s="13">
        <v>6.4</v>
      </c>
    </row>
    <row r="3780" spans="1:2" x14ac:dyDescent="0.25">
      <c r="A3780" s="6" t="s">
        <v>1820</v>
      </c>
      <c r="B3780" s="11">
        <v>7</v>
      </c>
    </row>
    <row r="3781" spans="1:2" x14ac:dyDescent="0.25">
      <c r="A3781" s="9" t="s">
        <v>3137</v>
      </c>
      <c r="B3781" s="13">
        <v>7.7</v>
      </c>
    </row>
    <row r="3782" spans="1:2" x14ac:dyDescent="0.25">
      <c r="A3782" s="6" t="s">
        <v>3288</v>
      </c>
      <c r="B3782" s="11">
        <v>6.8</v>
      </c>
    </row>
    <row r="3783" spans="1:2" x14ac:dyDescent="0.25">
      <c r="A3783" s="9" t="s">
        <v>4076</v>
      </c>
      <c r="B3783" s="13">
        <v>7</v>
      </c>
    </row>
    <row r="3784" spans="1:2" x14ac:dyDescent="0.25">
      <c r="A3784" s="6" t="s">
        <v>3926</v>
      </c>
      <c r="B3784" s="11">
        <v>7</v>
      </c>
    </row>
    <row r="3785" spans="1:2" x14ac:dyDescent="0.25">
      <c r="A3785" s="9" t="s">
        <v>4077</v>
      </c>
      <c r="B3785" s="13">
        <v>6.3</v>
      </c>
    </row>
    <row r="3786" spans="1:2" x14ac:dyDescent="0.25">
      <c r="A3786" s="6" t="s">
        <v>4078</v>
      </c>
      <c r="B3786" s="11">
        <v>7.1</v>
      </c>
    </row>
    <row r="3787" spans="1:2" x14ac:dyDescent="0.25">
      <c r="A3787" s="9" t="s">
        <v>4079</v>
      </c>
      <c r="B3787" s="13">
        <v>5.6</v>
      </c>
    </row>
    <row r="3788" spans="1:2" x14ac:dyDescent="0.25">
      <c r="A3788" s="6" t="s">
        <v>4081</v>
      </c>
      <c r="B3788" s="11">
        <v>4.4000000000000004</v>
      </c>
    </row>
    <row r="3789" spans="1:2" x14ac:dyDescent="0.25">
      <c r="A3789" s="9" t="s">
        <v>1555</v>
      </c>
      <c r="B3789" s="13">
        <v>7.1</v>
      </c>
    </row>
    <row r="3790" spans="1:2" x14ac:dyDescent="0.25">
      <c r="A3790" s="6" t="s">
        <v>66</v>
      </c>
      <c r="B3790" s="11">
        <v>6.1</v>
      </c>
    </row>
    <row r="3791" spans="1:2" x14ac:dyDescent="0.25">
      <c r="A3791" s="9" t="s">
        <v>4083</v>
      </c>
      <c r="B3791" s="13">
        <v>7.4</v>
      </c>
    </row>
    <row r="3792" spans="1:2" x14ac:dyDescent="0.25">
      <c r="A3792" s="6" t="s">
        <v>4085</v>
      </c>
      <c r="B3792" s="11">
        <v>7.5</v>
      </c>
    </row>
    <row r="3793" spans="1:2" x14ac:dyDescent="0.25">
      <c r="A3793" s="9" t="s">
        <v>4087</v>
      </c>
      <c r="B3793" s="13">
        <v>7.2</v>
      </c>
    </row>
    <row r="3794" spans="1:2" x14ac:dyDescent="0.25">
      <c r="A3794" s="6" t="s">
        <v>4089</v>
      </c>
      <c r="B3794" s="11">
        <v>7.6</v>
      </c>
    </row>
    <row r="3795" spans="1:2" x14ac:dyDescent="0.25">
      <c r="A3795" s="9" t="s">
        <v>4090</v>
      </c>
      <c r="B3795" s="13">
        <v>7.3</v>
      </c>
    </row>
    <row r="3796" spans="1:2" x14ac:dyDescent="0.25">
      <c r="A3796" s="6" t="s">
        <v>4091</v>
      </c>
      <c r="B3796" s="11">
        <v>6.2</v>
      </c>
    </row>
    <row r="3797" spans="1:2" x14ac:dyDescent="0.25">
      <c r="A3797" s="9" t="s">
        <v>4094</v>
      </c>
      <c r="B3797" s="13">
        <v>6.2</v>
      </c>
    </row>
    <row r="3798" spans="1:2" x14ac:dyDescent="0.25">
      <c r="A3798" s="6" t="s">
        <v>4095</v>
      </c>
      <c r="B3798" s="11">
        <v>4.5999999999999996</v>
      </c>
    </row>
    <row r="3799" spans="1:2" x14ac:dyDescent="0.25">
      <c r="A3799" s="9" t="s">
        <v>364</v>
      </c>
      <c r="B3799" s="13">
        <v>6.2</v>
      </c>
    </row>
    <row r="3800" spans="1:2" x14ac:dyDescent="0.25">
      <c r="A3800" s="6" t="s">
        <v>778</v>
      </c>
      <c r="B3800" s="11">
        <v>6.2</v>
      </c>
    </row>
    <row r="3801" spans="1:2" x14ac:dyDescent="0.25">
      <c r="A3801" s="9" t="s">
        <v>4099</v>
      </c>
      <c r="B3801" s="13">
        <v>3.3</v>
      </c>
    </row>
    <row r="3802" spans="1:2" x14ac:dyDescent="0.25">
      <c r="A3802" s="6" t="s">
        <v>5540</v>
      </c>
      <c r="B3802" s="11">
        <v>7.5</v>
      </c>
    </row>
    <row r="3803" spans="1:2" x14ac:dyDescent="0.25">
      <c r="A3803" s="9" t="s">
        <v>4100</v>
      </c>
      <c r="B3803" s="13">
        <v>4.2</v>
      </c>
    </row>
    <row r="3804" spans="1:2" x14ac:dyDescent="0.25">
      <c r="A3804" s="6" t="s">
        <v>3442</v>
      </c>
      <c r="B3804" s="11">
        <v>7.2</v>
      </c>
    </row>
    <row r="3805" spans="1:2" x14ac:dyDescent="0.25">
      <c r="A3805" s="9" t="s">
        <v>4103</v>
      </c>
      <c r="B3805" s="13">
        <v>6.2</v>
      </c>
    </row>
    <row r="3806" spans="1:2" x14ac:dyDescent="0.25">
      <c r="A3806" s="6" t="s">
        <v>1331</v>
      </c>
      <c r="B3806" s="11">
        <v>6.1</v>
      </c>
    </row>
    <row r="3807" spans="1:2" x14ac:dyDescent="0.25">
      <c r="A3807" s="9" t="s">
        <v>1865</v>
      </c>
      <c r="B3807" s="13">
        <v>4.2</v>
      </c>
    </row>
    <row r="3808" spans="1:2" x14ac:dyDescent="0.25">
      <c r="A3808" s="6" t="s">
        <v>4106</v>
      </c>
      <c r="B3808" s="11">
        <v>4.5</v>
      </c>
    </row>
    <row r="3809" spans="1:2" x14ac:dyDescent="0.25">
      <c r="A3809" s="9" t="s">
        <v>5540</v>
      </c>
      <c r="B3809" s="13">
        <v>8.4</v>
      </c>
    </row>
    <row r="3810" spans="1:2" x14ac:dyDescent="0.25">
      <c r="A3810" s="6" t="s">
        <v>4108</v>
      </c>
      <c r="B3810" s="11">
        <v>7.5</v>
      </c>
    </row>
    <row r="3811" spans="1:2" x14ac:dyDescent="0.25">
      <c r="A3811" s="9" t="s">
        <v>4109</v>
      </c>
      <c r="B3811" s="13">
        <v>6.7</v>
      </c>
    </row>
    <row r="3812" spans="1:2" x14ac:dyDescent="0.25">
      <c r="A3812" s="6" t="s">
        <v>3825</v>
      </c>
      <c r="B3812" s="11">
        <v>5.0999999999999996</v>
      </c>
    </row>
    <row r="3813" spans="1:2" x14ac:dyDescent="0.25">
      <c r="A3813" s="9" t="s">
        <v>3518</v>
      </c>
      <c r="B3813" s="13">
        <v>5.5</v>
      </c>
    </row>
    <row r="3814" spans="1:2" x14ac:dyDescent="0.25">
      <c r="A3814" s="6" t="s">
        <v>3288</v>
      </c>
      <c r="B3814" s="11">
        <v>4.4000000000000004</v>
      </c>
    </row>
    <row r="3815" spans="1:2" x14ac:dyDescent="0.25">
      <c r="A3815" s="9" t="s">
        <v>4113</v>
      </c>
      <c r="B3815" s="13">
        <v>4.4000000000000004</v>
      </c>
    </row>
    <row r="3816" spans="1:2" x14ac:dyDescent="0.25">
      <c r="A3816" s="6" t="s">
        <v>649</v>
      </c>
      <c r="B3816" s="11">
        <v>6.8</v>
      </c>
    </row>
    <row r="3817" spans="1:2" x14ac:dyDescent="0.25">
      <c r="A3817" s="9" t="s">
        <v>4115</v>
      </c>
      <c r="B3817" s="13">
        <v>6.7</v>
      </c>
    </row>
    <row r="3818" spans="1:2" x14ac:dyDescent="0.25">
      <c r="A3818" s="6" t="s">
        <v>4116</v>
      </c>
      <c r="B3818" s="11">
        <v>8.6</v>
      </c>
    </row>
    <row r="3819" spans="1:2" x14ac:dyDescent="0.25">
      <c r="A3819" s="9" t="s">
        <v>1955</v>
      </c>
      <c r="B3819" s="13">
        <v>4.8</v>
      </c>
    </row>
    <row r="3820" spans="1:2" x14ac:dyDescent="0.25">
      <c r="A3820" s="6" t="s">
        <v>4119</v>
      </c>
      <c r="B3820" s="11">
        <v>3.4</v>
      </c>
    </row>
    <row r="3821" spans="1:2" x14ac:dyDescent="0.25">
      <c r="A3821" s="9" t="s">
        <v>4121</v>
      </c>
      <c r="B3821" s="13">
        <v>7.4</v>
      </c>
    </row>
    <row r="3822" spans="1:2" x14ac:dyDescent="0.25">
      <c r="A3822" s="6" t="s">
        <v>4124</v>
      </c>
      <c r="B3822" s="11">
        <v>7.3</v>
      </c>
    </row>
    <row r="3823" spans="1:2" x14ac:dyDescent="0.25">
      <c r="A3823" s="9" t="s">
        <v>1682</v>
      </c>
      <c r="B3823" s="13">
        <v>8</v>
      </c>
    </row>
    <row r="3824" spans="1:2" x14ac:dyDescent="0.25">
      <c r="A3824" s="6" t="s">
        <v>4125</v>
      </c>
      <c r="B3824" s="11">
        <v>6.5</v>
      </c>
    </row>
    <row r="3825" spans="1:2" x14ac:dyDescent="0.25">
      <c r="A3825" s="9" t="s">
        <v>3776</v>
      </c>
      <c r="B3825" s="13">
        <v>5.9</v>
      </c>
    </row>
    <row r="3826" spans="1:2" x14ac:dyDescent="0.25">
      <c r="A3826" s="6" t="s">
        <v>2418</v>
      </c>
      <c r="B3826" s="11">
        <v>6.8</v>
      </c>
    </row>
    <row r="3827" spans="1:2" x14ac:dyDescent="0.25">
      <c r="A3827" s="9" t="s">
        <v>2901</v>
      </c>
      <c r="B3827" s="13">
        <v>7.4</v>
      </c>
    </row>
    <row r="3828" spans="1:2" x14ac:dyDescent="0.25">
      <c r="A3828" s="6" t="s">
        <v>4127</v>
      </c>
      <c r="B3828" s="11">
        <v>6.7</v>
      </c>
    </row>
    <row r="3829" spans="1:2" x14ac:dyDescent="0.25">
      <c r="A3829" s="9" t="s">
        <v>4128</v>
      </c>
      <c r="B3829" s="13">
        <v>6.8</v>
      </c>
    </row>
    <row r="3830" spans="1:2" x14ac:dyDescent="0.25">
      <c r="A3830" s="6" t="s">
        <v>4129</v>
      </c>
      <c r="B3830" s="11">
        <v>5.4</v>
      </c>
    </row>
    <row r="3831" spans="1:2" x14ac:dyDescent="0.25">
      <c r="A3831" s="9" t="s">
        <v>2003</v>
      </c>
      <c r="B3831" s="13">
        <v>5.5</v>
      </c>
    </row>
    <row r="3832" spans="1:2" x14ac:dyDescent="0.25">
      <c r="A3832" s="6" t="s">
        <v>3934</v>
      </c>
      <c r="B3832" s="11">
        <v>7.4</v>
      </c>
    </row>
    <row r="3833" spans="1:2" x14ac:dyDescent="0.25">
      <c r="A3833" s="9" t="s">
        <v>3070</v>
      </c>
      <c r="B3833" s="13">
        <v>5.7</v>
      </c>
    </row>
    <row r="3834" spans="1:2" x14ac:dyDescent="0.25">
      <c r="A3834" s="6" t="s">
        <v>4132</v>
      </c>
      <c r="B3834" s="11">
        <v>5.4</v>
      </c>
    </row>
    <row r="3835" spans="1:2" x14ac:dyDescent="0.25">
      <c r="A3835" s="9" t="s">
        <v>4134</v>
      </c>
      <c r="B3835" s="13">
        <v>3.2</v>
      </c>
    </row>
    <row r="3836" spans="1:2" x14ac:dyDescent="0.25">
      <c r="A3836" s="6" t="s">
        <v>4135</v>
      </c>
      <c r="B3836" s="11">
        <v>7.1</v>
      </c>
    </row>
    <row r="3837" spans="1:2" x14ac:dyDescent="0.25">
      <c r="A3837" s="9" t="s">
        <v>4138</v>
      </c>
      <c r="B3837" s="13">
        <v>7.8</v>
      </c>
    </row>
    <row r="3838" spans="1:2" x14ac:dyDescent="0.25">
      <c r="A3838" s="6" t="s">
        <v>4139</v>
      </c>
      <c r="B3838" s="11">
        <v>5.3</v>
      </c>
    </row>
    <row r="3839" spans="1:2" x14ac:dyDescent="0.25">
      <c r="A3839" s="9" t="s">
        <v>4140</v>
      </c>
      <c r="B3839" s="13">
        <v>7.2</v>
      </c>
    </row>
    <row r="3840" spans="1:2" x14ac:dyDescent="0.25">
      <c r="A3840" s="6" t="s">
        <v>4143</v>
      </c>
      <c r="B3840" s="11">
        <v>6.2</v>
      </c>
    </row>
    <row r="3841" spans="1:2" x14ac:dyDescent="0.25">
      <c r="A3841" s="9" t="s">
        <v>4144</v>
      </c>
      <c r="B3841" s="13">
        <v>5.9</v>
      </c>
    </row>
    <row r="3842" spans="1:2" x14ac:dyDescent="0.25">
      <c r="A3842" s="6" t="s">
        <v>4145</v>
      </c>
      <c r="B3842" s="11">
        <v>7.3</v>
      </c>
    </row>
    <row r="3843" spans="1:2" x14ac:dyDescent="0.25">
      <c r="A3843" s="9" t="s">
        <v>2028</v>
      </c>
      <c r="B3843" s="13">
        <v>6.7</v>
      </c>
    </row>
    <row r="3844" spans="1:2" x14ac:dyDescent="0.25">
      <c r="A3844" s="6" t="s">
        <v>3188</v>
      </c>
      <c r="B3844" s="11">
        <v>5.7</v>
      </c>
    </row>
    <row r="3845" spans="1:2" x14ac:dyDescent="0.25">
      <c r="A3845" s="9" t="s">
        <v>164</v>
      </c>
      <c r="B3845" s="13">
        <v>7.1</v>
      </c>
    </row>
    <row r="3846" spans="1:2" x14ac:dyDescent="0.25">
      <c r="A3846" s="6" t="s">
        <v>2734</v>
      </c>
      <c r="B3846" s="11">
        <v>7.2</v>
      </c>
    </row>
    <row r="3847" spans="1:2" x14ac:dyDescent="0.25">
      <c r="A3847" s="9" t="s">
        <v>4150</v>
      </c>
      <c r="B3847" s="13">
        <v>7.4</v>
      </c>
    </row>
    <row r="3848" spans="1:2" x14ac:dyDescent="0.25">
      <c r="A3848" s="6" t="s">
        <v>1475</v>
      </c>
      <c r="B3848" s="11">
        <v>7.7</v>
      </c>
    </row>
    <row r="3849" spans="1:2" x14ac:dyDescent="0.25">
      <c r="A3849" s="9" t="s">
        <v>5540</v>
      </c>
      <c r="B3849" s="13">
        <v>7.7</v>
      </c>
    </row>
    <row r="3850" spans="1:2" x14ac:dyDescent="0.25">
      <c r="A3850" s="6" t="s">
        <v>197</v>
      </c>
      <c r="B3850" s="11">
        <v>7.4</v>
      </c>
    </row>
    <row r="3851" spans="1:2" x14ac:dyDescent="0.25">
      <c r="A3851" s="9" t="s">
        <v>460</v>
      </c>
      <c r="B3851" s="13">
        <v>8.4</v>
      </c>
    </row>
    <row r="3852" spans="1:2" x14ac:dyDescent="0.25">
      <c r="A3852" s="6" t="s">
        <v>4155</v>
      </c>
      <c r="B3852" s="11">
        <v>7.1</v>
      </c>
    </row>
    <row r="3853" spans="1:2" x14ac:dyDescent="0.25">
      <c r="A3853" s="9" t="s">
        <v>4157</v>
      </c>
      <c r="B3853" s="13">
        <v>7.2</v>
      </c>
    </row>
    <row r="3854" spans="1:2" x14ac:dyDescent="0.25">
      <c r="A3854" s="6" t="s">
        <v>315</v>
      </c>
      <c r="B3854" s="11">
        <v>7.5</v>
      </c>
    </row>
    <row r="3855" spans="1:2" x14ac:dyDescent="0.25">
      <c r="A3855" s="9" t="s">
        <v>4159</v>
      </c>
      <c r="B3855" s="13">
        <v>5.4</v>
      </c>
    </row>
    <row r="3856" spans="1:2" x14ac:dyDescent="0.25">
      <c r="A3856" s="6" t="s">
        <v>2498</v>
      </c>
      <c r="B3856" s="11">
        <v>8.1</v>
      </c>
    </row>
    <row r="3857" spans="1:2" x14ac:dyDescent="0.25">
      <c r="A3857" s="9" t="s">
        <v>4162</v>
      </c>
      <c r="B3857" s="13">
        <v>6</v>
      </c>
    </row>
    <row r="3858" spans="1:2" x14ac:dyDescent="0.25">
      <c r="A3858" s="6" t="s">
        <v>4164</v>
      </c>
      <c r="B3858" s="11">
        <v>7.8</v>
      </c>
    </row>
    <row r="3859" spans="1:2" x14ac:dyDescent="0.25">
      <c r="A3859" s="9" t="s">
        <v>4166</v>
      </c>
      <c r="B3859" s="13">
        <v>6.8</v>
      </c>
    </row>
    <row r="3860" spans="1:2" x14ac:dyDescent="0.25">
      <c r="A3860" s="6" t="s">
        <v>4167</v>
      </c>
      <c r="B3860" s="11">
        <v>6.5</v>
      </c>
    </row>
    <row r="3861" spans="1:2" x14ac:dyDescent="0.25">
      <c r="A3861" s="9" t="s">
        <v>3362</v>
      </c>
      <c r="B3861" s="13">
        <v>7.7</v>
      </c>
    </row>
    <row r="3862" spans="1:2" x14ac:dyDescent="0.25">
      <c r="A3862" s="6" t="s">
        <v>4169</v>
      </c>
      <c r="B3862" s="11">
        <v>6.4</v>
      </c>
    </row>
    <row r="3863" spans="1:2" x14ac:dyDescent="0.25">
      <c r="A3863" s="9" t="s">
        <v>4171</v>
      </c>
      <c r="B3863" s="13">
        <v>6.5</v>
      </c>
    </row>
    <row r="3864" spans="1:2" x14ac:dyDescent="0.25">
      <c r="A3864" s="6" t="s">
        <v>4172</v>
      </c>
      <c r="B3864" s="11">
        <v>7.3</v>
      </c>
    </row>
    <row r="3865" spans="1:2" x14ac:dyDescent="0.25">
      <c r="A3865" s="9" t="s">
        <v>4173</v>
      </c>
      <c r="B3865" s="13">
        <v>6.6</v>
      </c>
    </row>
    <row r="3866" spans="1:2" x14ac:dyDescent="0.25">
      <c r="A3866" s="6" t="s">
        <v>4174</v>
      </c>
      <c r="B3866" s="11">
        <v>7.9</v>
      </c>
    </row>
    <row r="3867" spans="1:2" x14ac:dyDescent="0.25">
      <c r="A3867" s="9" t="s">
        <v>4176</v>
      </c>
      <c r="B3867" s="13">
        <v>5.9</v>
      </c>
    </row>
    <row r="3868" spans="1:2" x14ac:dyDescent="0.25">
      <c r="A3868" s="6" t="s">
        <v>4177</v>
      </c>
      <c r="B3868" s="11">
        <v>4.7</v>
      </c>
    </row>
    <row r="3869" spans="1:2" x14ac:dyDescent="0.25">
      <c r="A3869" s="9" t="s">
        <v>1452</v>
      </c>
      <c r="B3869" s="13">
        <v>8.6999999999999993</v>
      </c>
    </row>
    <row r="3870" spans="1:2" x14ac:dyDescent="0.25">
      <c r="A3870" s="6" t="s">
        <v>4179</v>
      </c>
      <c r="B3870" s="11">
        <v>5.9</v>
      </c>
    </row>
    <row r="3871" spans="1:2" x14ac:dyDescent="0.25">
      <c r="A3871" s="9" t="s">
        <v>2591</v>
      </c>
      <c r="B3871" s="13">
        <v>6.7</v>
      </c>
    </row>
    <row r="3872" spans="1:2" x14ac:dyDescent="0.25">
      <c r="A3872" s="6" t="s">
        <v>4181</v>
      </c>
      <c r="B3872" s="11">
        <v>8.5</v>
      </c>
    </row>
    <row r="3873" spans="1:2" x14ac:dyDescent="0.25">
      <c r="A3873" s="9" t="s">
        <v>5540</v>
      </c>
      <c r="B3873" s="13">
        <v>8.4</v>
      </c>
    </row>
    <row r="3874" spans="1:2" x14ac:dyDescent="0.25">
      <c r="A3874" s="6" t="s">
        <v>3795</v>
      </c>
      <c r="B3874" s="11">
        <v>5.8</v>
      </c>
    </row>
    <row r="3875" spans="1:2" x14ac:dyDescent="0.25">
      <c r="A3875" s="9" t="s">
        <v>4185</v>
      </c>
      <c r="B3875" s="13">
        <v>6.1</v>
      </c>
    </row>
    <row r="3876" spans="1:2" x14ac:dyDescent="0.25">
      <c r="A3876" s="6" t="s">
        <v>2774</v>
      </c>
      <c r="B3876" s="11">
        <v>7.3</v>
      </c>
    </row>
    <row r="3877" spans="1:2" x14ac:dyDescent="0.25">
      <c r="A3877" s="9" t="s">
        <v>811</v>
      </c>
      <c r="B3877" s="13">
        <v>6.7</v>
      </c>
    </row>
    <row r="3878" spans="1:2" x14ac:dyDescent="0.25">
      <c r="A3878" s="6" t="s">
        <v>2239</v>
      </c>
      <c r="B3878" s="11">
        <v>7.6</v>
      </c>
    </row>
    <row r="3879" spans="1:2" x14ac:dyDescent="0.25">
      <c r="A3879" s="9" t="s">
        <v>4188</v>
      </c>
      <c r="B3879" s="13">
        <v>7.2</v>
      </c>
    </row>
    <row r="3880" spans="1:2" x14ac:dyDescent="0.25">
      <c r="A3880" s="6" t="s">
        <v>4189</v>
      </c>
      <c r="B3880" s="11">
        <v>6.2</v>
      </c>
    </row>
    <row r="3881" spans="1:2" x14ac:dyDescent="0.25">
      <c r="A3881" s="9" t="s">
        <v>372</v>
      </c>
      <c r="B3881" s="13">
        <v>5.8</v>
      </c>
    </row>
    <row r="3882" spans="1:2" x14ac:dyDescent="0.25">
      <c r="A3882" s="6" t="s">
        <v>1242</v>
      </c>
      <c r="B3882" s="11">
        <v>5.2</v>
      </c>
    </row>
    <row r="3883" spans="1:2" x14ac:dyDescent="0.25">
      <c r="A3883" s="9" t="s">
        <v>5540</v>
      </c>
      <c r="B3883" s="13">
        <v>8.1</v>
      </c>
    </row>
    <row r="3884" spans="1:2" x14ac:dyDescent="0.25">
      <c r="A3884" s="6" t="s">
        <v>3542</v>
      </c>
      <c r="B3884" s="11">
        <v>7.1</v>
      </c>
    </row>
    <row r="3885" spans="1:2" x14ac:dyDescent="0.25">
      <c r="A3885" s="9" t="s">
        <v>748</v>
      </c>
      <c r="B3885" s="13">
        <v>6.5</v>
      </c>
    </row>
    <row r="3886" spans="1:2" x14ac:dyDescent="0.25">
      <c r="A3886" s="6" t="s">
        <v>1471</v>
      </c>
      <c r="B3886" s="11">
        <v>7.3</v>
      </c>
    </row>
    <row r="3887" spans="1:2" x14ac:dyDescent="0.25">
      <c r="A3887" s="9" t="s">
        <v>2755</v>
      </c>
      <c r="B3887" s="13">
        <v>6.2</v>
      </c>
    </row>
    <row r="3888" spans="1:2" x14ac:dyDescent="0.25">
      <c r="A3888" s="6" t="s">
        <v>854</v>
      </c>
      <c r="B3888" s="11">
        <v>5</v>
      </c>
    </row>
    <row r="3889" spans="1:2" x14ac:dyDescent="0.25">
      <c r="A3889" s="9" t="s">
        <v>854</v>
      </c>
      <c r="B3889" s="13">
        <v>8</v>
      </c>
    </row>
    <row r="3890" spans="1:2" x14ac:dyDescent="0.25">
      <c r="A3890" s="6" t="s">
        <v>1855</v>
      </c>
      <c r="B3890" s="11">
        <v>7.8</v>
      </c>
    </row>
    <row r="3891" spans="1:2" x14ac:dyDescent="0.25">
      <c r="A3891" s="9" t="s">
        <v>1230</v>
      </c>
      <c r="B3891" s="13">
        <v>8.1</v>
      </c>
    </row>
    <row r="3892" spans="1:2" x14ac:dyDescent="0.25">
      <c r="A3892" s="6" t="s">
        <v>4194</v>
      </c>
      <c r="B3892" s="11">
        <v>6.7</v>
      </c>
    </row>
    <row r="3893" spans="1:2" x14ac:dyDescent="0.25">
      <c r="A3893" s="9" t="s">
        <v>91</v>
      </c>
      <c r="B3893" s="13">
        <v>6.1</v>
      </c>
    </row>
    <row r="3894" spans="1:2" x14ac:dyDescent="0.25">
      <c r="A3894" s="6" t="s">
        <v>68</v>
      </c>
      <c r="B3894" s="11">
        <v>7.1</v>
      </c>
    </row>
    <row r="3895" spans="1:2" x14ac:dyDescent="0.25">
      <c r="A3895" s="9" t="s">
        <v>4196</v>
      </c>
      <c r="B3895" s="13">
        <v>5.6</v>
      </c>
    </row>
    <row r="3896" spans="1:2" x14ac:dyDescent="0.25">
      <c r="A3896" s="6" t="s">
        <v>4197</v>
      </c>
      <c r="B3896" s="11">
        <v>7.6</v>
      </c>
    </row>
    <row r="3897" spans="1:2" x14ac:dyDescent="0.25">
      <c r="A3897" s="9" t="s">
        <v>4198</v>
      </c>
      <c r="B3897" s="13">
        <v>4.3</v>
      </c>
    </row>
    <row r="3898" spans="1:2" x14ac:dyDescent="0.25">
      <c r="A3898" s="6" t="s">
        <v>3889</v>
      </c>
      <c r="B3898" s="11">
        <v>7.3</v>
      </c>
    </row>
    <row r="3899" spans="1:2" x14ac:dyDescent="0.25">
      <c r="A3899" s="9" t="s">
        <v>4199</v>
      </c>
      <c r="B3899" s="13">
        <v>7.3</v>
      </c>
    </row>
    <row r="3900" spans="1:2" x14ac:dyDescent="0.25">
      <c r="A3900" s="6" t="s">
        <v>216</v>
      </c>
      <c r="B3900" s="11">
        <v>4.5999999999999996</v>
      </c>
    </row>
    <row r="3901" spans="1:2" x14ac:dyDescent="0.25">
      <c r="A3901" s="9" t="s">
        <v>3466</v>
      </c>
      <c r="B3901" s="13">
        <v>6.8</v>
      </c>
    </row>
    <row r="3902" spans="1:2" x14ac:dyDescent="0.25">
      <c r="A3902" s="6" t="s">
        <v>5540</v>
      </c>
      <c r="B3902" s="11">
        <v>7.5</v>
      </c>
    </row>
    <row r="3903" spans="1:2" x14ac:dyDescent="0.25">
      <c r="A3903" s="9" t="s">
        <v>4202</v>
      </c>
      <c r="B3903" s="13">
        <v>7.1</v>
      </c>
    </row>
    <row r="3904" spans="1:2" x14ac:dyDescent="0.25">
      <c r="A3904" s="6" t="s">
        <v>1551</v>
      </c>
      <c r="B3904" s="11">
        <v>7.3</v>
      </c>
    </row>
    <row r="3905" spans="1:2" x14ac:dyDescent="0.25">
      <c r="A3905" s="9" t="s">
        <v>4203</v>
      </c>
      <c r="B3905" s="13">
        <v>8.3000000000000007</v>
      </c>
    </row>
    <row r="3906" spans="1:2" x14ac:dyDescent="0.25">
      <c r="A3906" s="6" t="s">
        <v>4204</v>
      </c>
      <c r="B3906" s="11">
        <v>5.4</v>
      </c>
    </row>
    <row r="3907" spans="1:2" x14ac:dyDescent="0.25">
      <c r="A3907" s="9" t="s">
        <v>4205</v>
      </c>
      <c r="B3907" s="13">
        <v>4</v>
      </c>
    </row>
    <row r="3908" spans="1:2" x14ac:dyDescent="0.25">
      <c r="A3908" s="6" t="s">
        <v>2369</v>
      </c>
      <c r="B3908" s="11">
        <v>8</v>
      </c>
    </row>
    <row r="3909" spans="1:2" x14ac:dyDescent="0.25">
      <c r="A3909" s="9" t="s">
        <v>1230</v>
      </c>
      <c r="B3909" s="13">
        <v>6.7</v>
      </c>
    </row>
    <row r="3910" spans="1:2" x14ac:dyDescent="0.25">
      <c r="A3910" s="6" t="s">
        <v>116</v>
      </c>
      <c r="B3910" s="11">
        <v>5.7</v>
      </c>
    </row>
    <row r="3911" spans="1:2" x14ac:dyDescent="0.25">
      <c r="A3911" s="9" t="s">
        <v>4208</v>
      </c>
      <c r="B3911" s="13">
        <v>4.5999999999999996</v>
      </c>
    </row>
    <row r="3912" spans="1:2" x14ac:dyDescent="0.25">
      <c r="A3912" s="6" t="s">
        <v>4208</v>
      </c>
      <c r="B3912" s="11">
        <v>4</v>
      </c>
    </row>
    <row r="3913" spans="1:2" x14ac:dyDescent="0.25">
      <c r="A3913" s="9" t="s">
        <v>2962</v>
      </c>
      <c r="B3913" s="13">
        <v>7</v>
      </c>
    </row>
    <row r="3914" spans="1:2" x14ac:dyDescent="0.25">
      <c r="A3914" s="6" t="s">
        <v>4150</v>
      </c>
      <c r="B3914" s="11">
        <v>7.4</v>
      </c>
    </row>
    <row r="3915" spans="1:2" x14ac:dyDescent="0.25">
      <c r="A3915" s="9" t="s">
        <v>3933</v>
      </c>
      <c r="B3915" s="13">
        <v>5.9</v>
      </c>
    </row>
    <row r="3916" spans="1:2" x14ac:dyDescent="0.25">
      <c r="A3916" s="6" t="s">
        <v>4212</v>
      </c>
      <c r="B3916" s="11">
        <v>4.5999999999999996</v>
      </c>
    </row>
    <row r="3917" spans="1:2" x14ac:dyDescent="0.25">
      <c r="A3917" s="9" t="s">
        <v>1769</v>
      </c>
      <c r="B3917" s="13">
        <v>4.8</v>
      </c>
    </row>
    <row r="3918" spans="1:2" x14ac:dyDescent="0.25">
      <c r="A3918" s="6" t="s">
        <v>1857</v>
      </c>
      <c r="B3918" s="11">
        <v>7.5</v>
      </c>
    </row>
    <row r="3919" spans="1:2" x14ac:dyDescent="0.25">
      <c r="A3919" s="9" t="s">
        <v>4055</v>
      </c>
      <c r="B3919" s="13">
        <v>4.7</v>
      </c>
    </row>
    <row r="3920" spans="1:2" x14ac:dyDescent="0.25">
      <c r="A3920" s="6" t="s">
        <v>4214</v>
      </c>
      <c r="B3920" s="11">
        <v>6.7</v>
      </c>
    </row>
    <row r="3921" spans="1:2" x14ac:dyDescent="0.25">
      <c r="A3921" s="9" t="s">
        <v>2716</v>
      </c>
      <c r="B3921" s="13">
        <v>6.3</v>
      </c>
    </row>
    <row r="3922" spans="1:2" x14ac:dyDescent="0.25">
      <c r="A3922" s="6" t="s">
        <v>3543</v>
      </c>
      <c r="B3922" s="11">
        <v>6</v>
      </c>
    </row>
    <row r="3923" spans="1:2" x14ac:dyDescent="0.25">
      <c r="A3923" s="9" t="s">
        <v>4215</v>
      </c>
      <c r="B3923" s="13">
        <v>6.7</v>
      </c>
    </row>
    <row r="3924" spans="1:2" x14ac:dyDescent="0.25">
      <c r="A3924" s="6" t="s">
        <v>2974</v>
      </c>
      <c r="B3924" s="11">
        <v>7.1</v>
      </c>
    </row>
    <row r="3925" spans="1:2" x14ac:dyDescent="0.25">
      <c r="A3925" s="9" t="s">
        <v>4216</v>
      </c>
      <c r="B3925" s="13">
        <v>2.7</v>
      </c>
    </row>
    <row r="3926" spans="1:2" x14ac:dyDescent="0.25">
      <c r="A3926" s="6" t="s">
        <v>315</v>
      </c>
      <c r="B3926" s="11">
        <v>7.3</v>
      </c>
    </row>
    <row r="3927" spans="1:2" x14ac:dyDescent="0.25">
      <c r="A3927" s="9" t="s">
        <v>2750</v>
      </c>
      <c r="B3927" s="13">
        <v>7.6</v>
      </c>
    </row>
    <row r="3928" spans="1:2" x14ac:dyDescent="0.25">
      <c r="A3928" s="6" t="s">
        <v>4217</v>
      </c>
      <c r="B3928" s="11">
        <v>5.8</v>
      </c>
    </row>
    <row r="3929" spans="1:2" x14ac:dyDescent="0.25">
      <c r="A3929" s="9" t="s">
        <v>1326</v>
      </c>
      <c r="B3929" s="13">
        <v>6.5</v>
      </c>
    </row>
    <row r="3930" spans="1:2" x14ac:dyDescent="0.25">
      <c r="A3930" s="6" t="s">
        <v>4219</v>
      </c>
      <c r="B3930" s="11">
        <v>6.6</v>
      </c>
    </row>
    <row r="3931" spans="1:2" x14ac:dyDescent="0.25">
      <c r="A3931" s="9" t="s">
        <v>1955</v>
      </c>
      <c r="B3931" s="13">
        <v>6.2</v>
      </c>
    </row>
    <row r="3932" spans="1:2" x14ac:dyDescent="0.25">
      <c r="A3932" s="6" t="s">
        <v>4220</v>
      </c>
      <c r="B3932" s="11">
        <v>6.9</v>
      </c>
    </row>
    <row r="3933" spans="1:2" x14ac:dyDescent="0.25">
      <c r="A3933" s="9" t="s">
        <v>4221</v>
      </c>
      <c r="B3933" s="13">
        <v>8.5</v>
      </c>
    </row>
    <row r="3934" spans="1:2" x14ac:dyDescent="0.25">
      <c r="A3934" s="6" t="s">
        <v>4223</v>
      </c>
      <c r="B3934" s="11">
        <v>4.8</v>
      </c>
    </row>
    <row r="3935" spans="1:2" x14ac:dyDescent="0.25">
      <c r="A3935" s="9" t="s">
        <v>4225</v>
      </c>
      <c r="B3935" s="13">
        <v>6.6</v>
      </c>
    </row>
    <row r="3936" spans="1:2" x14ac:dyDescent="0.25">
      <c r="A3936" s="6" t="s">
        <v>4226</v>
      </c>
      <c r="B3936" s="11">
        <v>5.7</v>
      </c>
    </row>
    <row r="3937" spans="1:2" x14ac:dyDescent="0.25">
      <c r="A3937" s="9" t="s">
        <v>4227</v>
      </c>
      <c r="B3937" s="13">
        <v>7</v>
      </c>
    </row>
    <row r="3938" spans="1:2" x14ac:dyDescent="0.25">
      <c r="A3938" s="6" t="s">
        <v>4197</v>
      </c>
      <c r="B3938" s="11">
        <v>5.4</v>
      </c>
    </row>
    <row r="3939" spans="1:2" x14ac:dyDescent="0.25">
      <c r="A3939" s="9" t="s">
        <v>4228</v>
      </c>
      <c r="B3939" s="13">
        <v>7.1</v>
      </c>
    </row>
    <row r="3940" spans="1:2" x14ac:dyDescent="0.25">
      <c r="A3940" s="6" t="s">
        <v>1561</v>
      </c>
      <c r="B3940" s="11">
        <v>6.9</v>
      </c>
    </row>
    <row r="3941" spans="1:2" x14ac:dyDescent="0.25">
      <c r="A3941" s="9" t="s">
        <v>4229</v>
      </c>
      <c r="B3941" s="13">
        <v>6.6</v>
      </c>
    </row>
    <row r="3942" spans="1:2" x14ac:dyDescent="0.25">
      <c r="A3942" s="6" t="s">
        <v>726</v>
      </c>
      <c r="B3942" s="11">
        <v>5.9</v>
      </c>
    </row>
    <row r="3943" spans="1:2" x14ac:dyDescent="0.25">
      <c r="A3943" s="9" t="s">
        <v>4230</v>
      </c>
      <c r="B3943" s="13">
        <v>6.3</v>
      </c>
    </row>
    <row r="3944" spans="1:2" x14ac:dyDescent="0.25">
      <c r="A3944" s="6" t="s">
        <v>2395</v>
      </c>
      <c r="B3944" s="11">
        <v>6.3</v>
      </c>
    </row>
    <row r="3945" spans="1:2" x14ac:dyDescent="0.25">
      <c r="A3945" s="9" t="s">
        <v>4232</v>
      </c>
      <c r="B3945" s="13">
        <v>7.7</v>
      </c>
    </row>
    <row r="3946" spans="1:2" x14ac:dyDescent="0.25">
      <c r="A3946" s="6" t="s">
        <v>3515</v>
      </c>
      <c r="B3946" s="11">
        <v>7</v>
      </c>
    </row>
    <row r="3947" spans="1:2" x14ac:dyDescent="0.25">
      <c r="A3947" s="9" t="s">
        <v>999</v>
      </c>
      <c r="B3947" s="13">
        <v>6.3</v>
      </c>
    </row>
    <row r="3948" spans="1:2" x14ac:dyDescent="0.25">
      <c r="A3948" s="6" t="s">
        <v>3248</v>
      </c>
      <c r="B3948" s="11">
        <v>5.9</v>
      </c>
    </row>
    <row r="3949" spans="1:2" x14ac:dyDescent="0.25">
      <c r="A3949" s="9" t="s">
        <v>2582</v>
      </c>
      <c r="B3949" s="13">
        <v>6.2</v>
      </c>
    </row>
    <row r="3950" spans="1:2" x14ac:dyDescent="0.25">
      <c r="A3950" s="6" t="s">
        <v>4236</v>
      </c>
      <c r="B3950" s="11">
        <v>5</v>
      </c>
    </row>
    <row r="3951" spans="1:2" x14ac:dyDescent="0.25">
      <c r="A3951" s="9" t="s">
        <v>4238</v>
      </c>
      <c r="B3951" s="13">
        <v>7.7</v>
      </c>
    </row>
    <row r="3952" spans="1:2" x14ac:dyDescent="0.25">
      <c r="A3952" s="6" t="s">
        <v>4240</v>
      </c>
      <c r="B3952" s="11">
        <v>6.5</v>
      </c>
    </row>
    <row r="3953" spans="1:2" x14ac:dyDescent="0.25">
      <c r="A3953" s="9" t="s">
        <v>5540</v>
      </c>
      <c r="B3953" s="13">
        <v>6.1</v>
      </c>
    </row>
    <row r="3954" spans="1:2" x14ac:dyDescent="0.25">
      <c r="A3954" s="6" t="s">
        <v>1856</v>
      </c>
      <c r="B3954" s="11">
        <v>5.8</v>
      </c>
    </row>
    <row r="3955" spans="1:2" x14ac:dyDescent="0.25">
      <c r="A3955" s="9" t="s">
        <v>4244</v>
      </c>
      <c r="B3955" s="13">
        <v>6.1</v>
      </c>
    </row>
    <row r="3956" spans="1:2" x14ac:dyDescent="0.25">
      <c r="A3956" s="6" t="s">
        <v>4245</v>
      </c>
      <c r="B3956" s="11">
        <v>6</v>
      </c>
    </row>
    <row r="3957" spans="1:2" x14ac:dyDescent="0.25">
      <c r="A3957" s="9" t="s">
        <v>3598</v>
      </c>
      <c r="B3957" s="13">
        <v>6.3</v>
      </c>
    </row>
    <row r="3958" spans="1:2" x14ac:dyDescent="0.25">
      <c r="A3958" s="6" t="s">
        <v>2240</v>
      </c>
      <c r="B3958" s="11">
        <v>6.3</v>
      </c>
    </row>
    <row r="3959" spans="1:2" x14ac:dyDescent="0.25">
      <c r="A3959" s="9" t="s">
        <v>4247</v>
      </c>
      <c r="B3959" s="13">
        <v>7.5</v>
      </c>
    </row>
    <row r="3960" spans="1:2" x14ac:dyDescent="0.25">
      <c r="A3960" s="6" t="s">
        <v>4249</v>
      </c>
      <c r="B3960" s="11">
        <v>7.6</v>
      </c>
    </row>
    <row r="3961" spans="1:2" x14ac:dyDescent="0.25">
      <c r="A3961" s="9" t="s">
        <v>4250</v>
      </c>
      <c r="B3961" s="13">
        <v>5.2</v>
      </c>
    </row>
    <row r="3962" spans="1:2" x14ac:dyDescent="0.25">
      <c r="A3962" s="6" t="s">
        <v>4252</v>
      </c>
      <c r="B3962" s="11">
        <v>7.8</v>
      </c>
    </row>
    <row r="3963" spans="1:2" x14ac:dyDescent="0.25">
      <c r="A3963" s="9" t="s">
        <v>4254</v>
      </c>
      <c r="B3963" s="13">
        <v>6.6</v>
      </c>
    </row>
    <row r="3964" spans="1:2" x14ac:dyDescent="0.25">
      <c r="A3964" s="6" t="s">
        <v>2211</v>
      </c>
      <c r="B3964" s="11">
        <v>4.7</v>
      </c>
    </row>
    <row r="3965" spans="1:2" x14ac:dyDescent="0.25">
      <c r="A3965" s="9" t="s">
        <v>4256</v>
      </c>
      <c r="B3965" s="13">
        <v>6.7</v>
      </c>
    </row>
    <row r="3966" spans="1:2" x14ac:dyDescent="0.25">
      <c r="A3966" s="6" t="s">
        <v>3703</v>
      </c>
      <c r="B3966" s="11">
        <v>4.2</v>
      </c>
    </row>
    <row r="3967" spans="1:2" x14ac:dyDescent="0.25">
      <c r="A3967" s="9" t="s">
        <v>4259</v>
      </c>
      <c r="B3967" s="13">
        <v>6.3</v>
      </c>
    </row>
    <row r="3968" spans="1:2" x14ac:dyDescent="0.25">
      <c r="A3968" s="6" t="s">
        <v>4260</v>
      </c>
      <c r="B3968" s="11">
        <v>4.7</v>
      </c>
    </row>
    <row r="3969" spans="1:2" x14ac:dyDescent="0.25">
      <c r="A3969" s="9" t="s">
        <v>748</v>
      </c>
      <c r="B3969" s="13">
        <v>6</v>
      </c>
    </row>
    <row r="3970" spans="1:2" x14ac:dyDescent="0.25">
      <c r="A3970" s="6" t="s">
        <v>3946</v>
      </c>
      <c r="B3970" s="11">
        <v>7.9</v>
      </c>
    </row>
    <row r="3971" spans="1:2" x14ac:dyDescent="0.25">
      <c r="A3971" s="9" t="s">
        <v>2559</v>
      </c>
      <c r="B3971" s="13">
        <v>8.1</v>
      </c>
    </row>
    <row r="3972" spans="1:2" x14ac:dyDescent="0.25">
      <c r="A3972" s="6" t="s">
        <v>4262</v>
      </c>
      <c r="B3972" s="11">
        <v>8.1999999999999993</v>
      </c>
    </row>
    <row r="3973" spans="1:2" x14ac:dyDescent="0.25">
      <c r="A3973" s="9" t="s">
        <v>4264</v>
      </c>
      <c r="B3973" s="13">
        <v>6</v>
      </c>
    </row>
    <row r="3974" spans="1:2" x14ac:dyDescent="0.25">
      <c r="A3974" s="6" t="s">
        <v>3934</v>
      </c>
      <c r="B3974" s="11">
        <v>6.8</v>
      </c>
    </row>
    <row r="3975" spans="1:2" x14ac:dyDescent="0.25">
      <c r="A3975" s="9" t="s">
        <v>4266</v>
      </c>
      <c r="B3975" s="13">
        <v>7.3</v>
      </c>
    </row>
    <row r="3976" spans="1:2" x14ac:dyDescent="0.25">
      <c r="A3976" s="6" t="s">
        <v>4267</v>
      </c>
      <c r="B3976" s="11">
        <v>7</v>
      </c>
    </row>
    <row r="3977" spans="1:2" x14ac:dyDescent="0.25">
      <c r="A3977" s="9" t="s">
        <v>4269</v>
      </c>
      <c r="B3977" s="13">
        <v>7.3</v>
      </c>
    </row>
    <row r="3978" spans="1:2" x14ac:dyDescent="0.25">
      <c r="A3978" s="6" t="s">
        <v>4270</v>
      </c>
      <c r="B3978" s="11">
        <v>7.5</v>
      </c>
    </row>
    <row r="3979" spans="1:2" x14ac:dyDescent="0.25">
      <c r="A3979" s="9" t="s">
        <v>4272</v>
      </c>
      <c r="B3979" s="13">
        <v>6.8</v>
      </c>
    </row>
    <row r="3980" spans="1:2" x14ac:dyDescent="0.25">
      <c r="A3980" s="6" t="s">
        <v>4273</v>
      </c>
      <c r="B3980" s="11">
        <v>7.1</v>
      </c>
    </row>
    <row r="3981" spans="1:2" x14ac:dyDescent="0.25">
      <c r="A3981" s="9" t="s">
        <v>4275</v>
      </c>
      <c r="B3981" s="13">
        <v>6.9</v>
      </c>
    </row>
    <row r="3982" spans="1:2" x14ac:dyDescent="0.25">
      <c r="A3982" s="6" t="s">
        <v>2875</v>
      </c>
      <c r="B3982" s="11">
        <v>6.9</v>
      </c>
    </row>
    <row r="3983" spans="1:2" x14ac:dyDescent="0.25">
      <c r="A3983" s="9" t="s">
        <v>1489</v>
      </c>
      <c r="B3983" s="13">
        <v>6.9</v>
      </c>
    </row>
    <row r="3984" spans="1:2" x14ac:dyDescent="0.25">
      <c r="A3984" s="6" t="s">
        <v>5540</v>
      </c>
      <c r="B3984" s="11">
        <v>8.4</v>
      </c>
    </row>
    <row r="3985" spans="1:2" x14ac:dyDescent="0.25">
      <c r="A3985" s="9" t="s">
        <v>2502</v>
      </c>
      <c r="B3985" s="13">
        <v>7.9</v>
      </c>
    </row>
    <row r="3986" spans="1:2" x14ac:dyDescent="0.25">
      <c r="A3986" s="6" t="s">
        <v>3129</v>
      </c>
      <c r="B3986" s="11">
        <v>7.2</v>
      </c>
    </row>
    <row r="3987" spans="1:2" x14ac:dyDescent="0.25">
      <c r="A3987" s="9" t="s">
        <v>4278</v>
      </c>
      <c r="B3987" s="13">
        <v>7.8</v>
      </c>
    </row>
    <row r="3988" spans="1:2" x14ac:dyDescent="0.25">
      <c r="A3988" s="6" t="s">
        <v>4280</v>
      </c>
      <c r="B3988" s="11">
        <v>3.5</v>
      </c>
    </row>
    <row r="3989" spans="1:2" x14ac:dyDescent="0.25">
      <c r="A3989" s="9" t="s">
        <v>991</v>
      </c>
      <c r="B3989" s="13">
        <v>7.3</v>
      </c>
    </row>
    <row r="3990" spans="1:2" x14ac:dyDescent="0.25">
      <c r="A3990" s="6" t="s">
        <v>888</v>
      </c>
      <c r="B3990" s="11">
        <v>7.5</v>
      </c>
    </row>
    <row r="3991" spans="1:2" x14ac:dyDescent="0.25">
      <c r="A3991" s="9" t="s">
        <v>5540</v>
      </c>
      <c r="B3991" s="13">
        <v>7.8</v>
      </c>
    </row>
    <row r="3992" spans="1:2" x14ac:dyDescent="0.25">
      <c r="A3992" s="6" t="s">
        <v>4281</v>
      </c>
      <c r="B3992" s="11">
        <v>6</v>
      </c>
    </row>
    <row r="3993" spans="1:2" x14ac:dyDescent="0.25">
      <c r="A3993" s="9" t="s">
        <v>3934</v>
      </c>
      <c r="B3993" s="13">
        <v>7.3</v>
      </c>
    </row>
    <row r="3994" spans="1:2" x14ac:dyDescent="0.25">
      <c r="A3994" s="6" t="s">
        <v>4282</v>
      </c>
      <c r="B3994" s="11">
        <v>8</v>
      </c>
    </row>
    <row r="3995" spans="1:2" x14ac:dyDescent="0.25">
      <c r="A3995" s="9" t="s">
        <v>3946</v>
      </c>
      <c r="B3995" s="13">
        <v>7.6</v>
      </c>
    </row>
    <row r="3996" spans="1:2" x14ac:dyDescent="0.25">
      <c r="A3996" s="6" t="s">
        <v>2968</v>
      </c>
      <c r="B3996" s="11">
        <v>7</v>
      </c>
    </row>
    <row r="3997" spans="1:2" x14ac:dyDescent="0.25">
      <c r="A3997" s="9" t="s">
        <v>2716</v>
      </c>
      <c r="B3997" s="13">
        <v>7.5</v>
      </c>
    </row>
    <row r="3998" spans="1:2" x14ac:dyDescent="0.25">
      <c r="A3998" s="6" t="s">
        <v>4285</v>
      </c>
      <c r="B3998" s="11">
        <v>6.8</v>
      </c>
    </row>
    <row r="3999" spans="1:2" x14ac:dyDescent="0.25">
      <c r="A3999" s="9" t="s">
        <v>4287</v>
      </c>
      <c r="B3999" s="13">
        <v>3.9</v>
      </c>
    </row>
    <row r="4000" spans="1:2" x14ac:dyDescent="0.25">
      <c r="A4000" s="6" t="s">
        <v>4254</v>
      </c>
      <c r="B4000" s="11">
        <v>6.1</v>
      </c>
    </row>
    <row r="4001" spans="1:2" x14ac:dyDescent="0.25">
      <c r="A4001" s="9" t="s">
        <v>430</v>
      </c>
      <c r="B4001" s="13">
        <v>7.5</v>
      </c>
    </row>
    <row r="4002" spans="1:2" x14ac:dyDescent="0.25">
      <c r="A4002" s="6" t="s">
        <v>2629</v>
      </c>
      <c r="B4002" s="11">
        <v>8.1999999999999993</v>
      </c>
    </row>
    <row r="4003" spans="1:2" x14ac:dyDescent="0.25">
      <c r="A4003" s="9" t="s">
        <v>854</v>
      </c>
      <c r="B4003" s="13">
        <v>7.2</v>
      </c>
    </row>
    <row r="4004" spans="1:2" x14ac:dyDescent="0.25">
      <c r="A4004" s="6" t="s">
        <v>4292</v>
      </c>
      <c r="B4004" s="11">
        <v>4.8</v>
      </c>
    </row>
    <row r="4005" spans="1:2" x14ac:dyDescent="0.25">
      <c r="A4005" s="9" t="s">
        <v>47</v>
      </c>
      <c r="B4005" s="13">
        <v>7.8</v>
      </c>
    </row>
    <row r="4006" spans="1:2" x14ac:dyDescent="0.25">
      <c r="A4006" s="6" t="s">
        <v>4295</v>
      </c>
      <c r="B4006" s="11">
        <v>5.2</v>
      </c>
    </row>
    <row r="4007" spans="1:2" x14ac:dyDescent="0.25">
      <c r="A4007" s="9" t="s">
        <v>4296</v>
      </c>
      <c r="B4007" s="13">
        <v>3.3</v>
      </c>
    </row>
    <row r="4008" spans="1:2" x14ac:dyDescent="0.25">
      <c r="A4008" s="6" t="s">
        <v>4297</v>
      </c>
      <c r="B4008" s="11">
        <v>6.8</v>
      </c>
    </row>
    <row r="4009" spans="1:2" x14ac:dyDescent="0.25">
      <c r="A4009" s="9" t="s">
        <v>4299</v>
      </c>
      <c r="B4009" s="13">
        <v>7</v>
      </c>
    </row>
    <row r="4010" spans="1:2" x14ac:dyDescent="0.25">
      <c r="A4010" s="6" t="s">
        <v>4301</v>
      </c>
      <c r="B4010" s="11">
        <v>6.5</v>
      </c>
    </row>
    <row r="4011" spans="1:2" x14ac:dyDescent="0.25">
      <c r="A4011" s="9" t="s">
        <v>1403</v>
      </c>
      <c r="B4011" s="13">
        <v>5.7</v>
      </c>
    </row>
    <row r="4012" spans="1:2" x14ac:dyDescent="0.25">
      <c r="A4012" s="6" t="s">
        <v>4302</v>
      </c>
      <c r="B4012" s="11">
        <v>6.4</v>
      </c>
    </row>
    <row r="4013" spans="1:2" x14ac:dyDescent="0.25">
      <c r="A4013" s="9" t="s">
        <v>1498</v>
      </c>
      <c r="B4013" s="13">
        <v>5.3</v>
      </c>
    </row>
    <row r="4014" spans="1:2" x14ac:dyDescent="0.25">
      <c r="A4014" s="6" t="s">
        <v>4303</v>
      </c>
      <c r="B4014" s="11">
        <v>4.7</v>
      </c>
    </row>
    <row r="4015" spans="1:2" x14ac:dyDescent="0.25">
      <c r="A4015" s="9" t="s">
        <v>4305</v>
      </c>
      <c r="B4015" s="13">
        <v>6.1</v>
      </c>
    </row>
    <row r="4016" spans="1:2" x14ac:dyDescent="0.25">
      <c r="A4016" s="6" t="s">
        <v>4306</v>
      </c>
      <c r="B4016" s="11">
        <v>5.5</v>
      </c>
    </row>
    <row r="4017" spans="1:2" x14ac:dyDescent="0.25">
      <c r="A4017" s="9" t="s">
        <v>5540</v>
      </c>
      <c r="B4017" s="13">
        <v>7.3</v>
      </c>
    </row>
    <row r="4018" spans="1:2" x14ac:dyDescent="0.25">
      <c r="A4018" s="6" t="s">
        <v>4309</v>
      </c>
      <c r="B4018" s="11">
        <v>4.8</v>
      </c>
    </row>
    <row r="4019" spans="1:2" x14ac:dyDescent="0.25">
      <c r="A4019" s="9" t="s">
        <v>4310</v>
      </c>
      <c r="B4019" s="13">
        <v>8.4</v>
      </c>
    </row>
    <row r="4020" spans="1:2" x14ac:dyDescent="0.25">
      <c r="A4020" s="6" t="s">
        <v>4311</v>
      </c>
      <c r="B4020" s="11">
        <v>7</v>
      </c>
    </row>
    <row r="4021" spans="1:2" x14ac:dyDescent="0.25">
      <c r="A4021" s="9" t="s">
        <v>1322</v>
      </c>
      <c r="B4021" s="13">
        <v>3.3</v>
      </c>
    </row>
    <row r="4022" spans="1:2" x14ac:dyDescent="0.25">
      <c r="A4022" s="6" t="s">
        <v>4314</v>
      </c>
      <c r="B4022" s="11">
        <v>5.4</v>
      </c>
    </row>
    <row r="4023" spans="1:2" x14ac:dyDescent="0.25">
      <c r="A4023" s="9" t="s">
        <v>4315</v>
      </c>
      <c r="B4023" s="13">
        <v>4.8</v>
      </c>
    </row>
    <row r="4024" spans="1:2" x14ac:dyDescent="0.25">
      <c r="A4024" s="6" t="s">
        <v>4316</v>
      </c>
      <c r="B4024" s="11">
        <v>3.1</v>
      </c>
    </row>
    <row r="4025" spans="1:2" x14ac:dyDescent="0.25">
      <c r="A4025" s="9" t="s">
        <v>2591</v>
      </c>
      <c r="B4025" s="13">
        <v>6.7</v>
      </c>
    </row>
    <row r="4026" spans="1:2" x14ac:dyDescent="0.25">
      <c r="A4026" s="6" t="s">
        <v>4318</v>
      </c>
      <c r="B4026" s="11">
        <v>7.6</v>
      </c>
    </row>
    <row r="4027" spans="1:2" x14ac:dyDescent="0.25">
      <c r="A4027" s="9" t="s">
        <v>2775</v>
      </c>
      <c r="B4027" s="13">
        <v>7.1</v>
      </c>
    </row>
    <row r="4028" spans="1:2" x14ac:dyDescent="0.25">
      <c r="A4028" s="6" t="s">
        <v>4320</v>
      </c>
      <c r="B4028" s="11">
        <v>6.1</v>
      </c>
    </row>
    <row r="4029" spans="1:2" x14ac:dyDescent="0.25">
      <c r="A4029" s="9" t="s">
        <v>4322</v>
      </c>
      <c r="B4029" s="13">
        <v>6.5</v>
      </c>
    </row>
    <row r="4030" spans="1:2" x14ac:dyDescent="0.25">
      <c r="A4030" s="6" t="s">
        <v>4323</v>
      </c>
      <c r="B4030" s="11">
        <v>8.5</v>
      </c>
    </row>
    <row r="4031" spans="1:2" x14ac:dyDescent="0.25">
      <c r="A4031" s="9" t="s">
        <v>2407</v>
      </c>
      <c r="B4031" s="13">
        <v>8.6999999999999993</v>
      </c>
    </row>
    <row r="4032" spans="1:2" x14ac:dyDescent="0.25">
      <c r="A4032" s="6" t="s">
        <v>4324</v>
      </c>
      <c r="B4032" s="11">
        <v>7.1</v>
      </c>
    </row>
    <row r="4033" spans="1:2" x14ac:dyDescent="0.25">
      <c r="A4033" s="9" t="s">
        <v>4326</v>
      </c>
      <c r="B4033" s="13">
        <v>6.6</v>
      </c>
    </row>
    <row r="4034" spans="1:2" x14ac:dyDescent="0.25">
      <c r="A4034" s="6" t="s">
        <v>4328</v>
      </c>
      <c r="B4034" s="11">
        <v>6.7</v>
      </c>
    </row>
    <row r="4035" spans="1:2" x14ac:dyDescent="0.25">
      <c r="A4035" s="9" t="s">
        <v>3753</v>
      </c>
      <c r="B4035" s="13">
        <v>8.3000000000000007</v>
      </c>
    </row>
    <row r="4036" spans="1:2" x14ac:dyDescent="0.25">
      <c r="A4036" s="6" t="s">
        <v>2755</v>
      </c>
      <c r="B4036" s="11">
        <v>8.1</v>
      </c>
    </row>
    <row r="4037" spans="1:2" x14ac:dyDescent="0.25">
      <c r="A4037" s="9" t="s">
        <v>2770</v>
      </c>
      <c r="B4037" s="13">
        <v>7.4</v>
      </c>
    </row>
    <row r="4038" spans="1:2" x14ac:dyDescent="0.25">
      <c r="A4038" s="6" t="s">
        <v>3097</v>
      </c>
      <c r="B4038" s="11">
        <v>6.6</v>
      </c>
    </row>
    <row r="4039" spans="1:2" x14ac:dyDescent="0.25">
      <c r="A4039" s="9" t="s">
        <v>4332</v>
      </c>
      <c r="B4039" s="13">
        <v>4.5</v>
      </c>
    </row>
    <row r="4040" spans="1:2" x14ac:dyDescent="0.25">
      <c r="A4040" s="6" t="s">
        <v>4333</v>
      </c>
      <c r="B4040" s="11">
        <v>6.4</v>
      </c>
    </row>
    <row r="4041" spans="1:2" x14ac:dyDescent="0.25">
      <c r="A4041" s="9" t="s">
        <v>4334</v>
      </c>
      <c r="B4041" s="13">
        <v>7.5</v>
      </c>
    </row>
    <row r="4042" spans="1:2" x14ac:dyDescent="0.25">
      <c r="A4042" s="6" t="s">
        <v>1186</v>
      </c>
      <c r="B4042" s="11">
        <v>8</v>
      </c>
    </row>
    <row r="4043" spans="1:2" x14ac:dyDescent="0.25">
      <c r="A4043" s="9" t="s">
        <v>4336</v>
      </c>
      <c r="B4043" s="13">
        <v>8.1</v>
      </c>
    </row>
    <row r="4044" spans="1:2" x14ac:dyDescent="0.25">
      <c r="A4044" s="6" t="s">
        <v>4337</v>
      </c>
      <c r="B4044" s="11">
        <v>7.2</v>
      </c>
    </row>
    <row r="4045" spans="1:2" x14ac:dyDescent="0.25">
      <c r="A4045" s="9" t="s">
        <v>4339</v>
      </c>
      <c r="B4045" s="13">
        <v>7.5</v>
      </c>
    </row>
    <row r="4046" spans="1:2" x14ac:dyDescent="0.25">
      <c r="A4046" s="6" t="s">
        <v>4219</v>
      </c>
      <c r="B4046" s="11">
        <v>7.2</v>
      </c>
    </row>
    <row r="4047" spans="1:2" x14ac:dyDescent="0.25">
      <c r="A4047" s="9" t="s">
        <v>4342</v>
      </c>
      <c r="B4047" s="13">
        <v>6.4</v>
      </c>
    </row>
    <row r="4048" spans="1:2" x14ac:dyDescent="0.25">
      <c r="A4048" s="6" t="s">
        <v>1523</v>
      </c>
      <c r="B4048" s="11">
        <v>7.6</v>
      </c>
    </row>
    <row r="4049" spans="1:2" x14ac:dyDescent="0.25">
      <c r="A4049" s="9" t="s">
        <v>3797</v>
      </c>
      <c r="B4049" s="13">
        <v>7.8</v>
      </c>
    </row>
    <row r="4050" spans="1:2" x14ac:dyDescent="0.25">
      <c r="A4050" s="6" t="s">
        <v>4344</v>
      </c>
      <c r="B4050" s="11">
        <v>5.7</v>
      </c>
    </row>
    <row r="4051" spans="1:2" x14ac:dyDescent="0.25">
      <c r="A4051" s="9" t="s">
        <v>4346</v>
      </c>
      <c r="B4051" s="13">
        <v>8.6</v>
      </c>
    </row>
    <row r="4052" spans="1:2" x14ac:dyDescent="0.25">
      <c r="A4052" s="6" t="s">
        <v>1535</v>
      </c>
      <c r="B4052" s="11">
        <v>8.1999999999999993</v>
      </c>
    </row>
    <row r="4053" spans="1:2" x14ac:dyDescent="0.25">
      <c r="A4053" s="9" t="s">
        <v>1475</v>
      </c>
      <c r="B4053" s="13">
        <v>6.6</v>
      </c>
    </row>
    <row r="4054" spans="1:2" x14ac:dyDescent="0.25">
      <c r="A4054" s="6" t="s">
        <v>4349</v>
      </c>
      <c r="B4054" s="11">
        <v>5.7</v>
      </c>
    </row>
    <row r="4055" spans="1:2" x14ac:dyDescent="0.25">
      <c r="A4055" s="9" t="s">
        <v>1948</v>
      </c>
      <c r="B4055" s="13">
        <v>7.4</v>
      </c>
    </row>
    <row r="4056" spans="1:2" x14ac:dyDescent="0.25">
      <c r="A4056" s="6" t="s">
        <v>1183</v>
      </c>
      <c r="B4056" s="11">
        <v>8</v>
      </c>
    </row>
    <row r="4057" spans="1:2" x14ac:dyDescent="0.25">
      <c r="A4057" s="9" t="s">
        <v>685</v>
      </c>
      <c r="B4057" s="13">
        <v>7.3</v>
      </c>
    </row>
    <row r="4058" spans="1:2" x14ac:dyDescent="0.25">
      <c r="A4058" s="6" t="s">
        <v>4351</v>
      </c>
      <c r="B4058" s="11">
        <v>5.4</v>
      </c>
    </row>
    <row r="4059" spans="1:2" x14ac:dyDescent="0.25">
      <c r="A4059" s="9" t="s">
        <v>3016</v>
      </c>
      <c r="B4059" s="13">
        <v>7.4</v>
      </c>
    </row>
    <row r="4060" spans="1:2" x14ac:dyDescent="0.25">
      <c r="A4060" s="6" t="s">
        <v>3460</v>
      </c>
      <c r="B4060" s="11">
        <v>5.7</v>
      </c>
    </row>
    <row r="4061" spans="1:2" x14ac:dyDescent="0.25">
      <c r="A4061" s="9" t="s">
        <v>897</v>
      </c>
      <c r="B4061" s="13">
        <v>6.8</v>
      </c>
    </row>
    <row r="4062" spans="1:2" x14ac:dyDescent="0.25">
      <c r="A4062" s="6" t="s">
        <v>3122</v>
      </c>
      <c r="B4062" s="11">
        <v>5.4</v>
      </c>
    </row>
    <row r="4063" spans="1:2" x14ac:dyDescent="0.25">
      <c r="A4063" s="9" t="s">
        <v>4282</v>
      </c>
      <c r="B4063" s="13">
        <v>8.1</v>
      </c>
    </row>
    <row r="4064" spans="1:2" x14ac:dyDescent="0.25">
      <c r="A4064" s="6" t="s">
        <v>4356</v>
      </c>
      <c r="B4064" s="11">
        <v>6.1</v>
      </c>
    </row>
    <row r="4065" spans="1:2" x14ac:dyDescent="0.25">
      <c r="A4065" s="9" t="s">
        <v>1957</v>
      </c>
      <c r="B4065" s="13">
        <v>5.0999999999999996</v>
      </c>
    </row>
    <row r="4066" spans="1:2" x14ac:dyDescent="0.25">
      <c r="A4066" s="6" t="s">
        <v>4358</v>
      </c>
      <c r="B4066" s="11">
        <v>5.6</v>
      </c>
    </row>
    <row r="4067" spans="1:2" x14ac:dyDescent="0.25">
      <c r="A4067" s="9" t="s">
        <v>4360</v>
      </c>
      <c r="B4067" s="13">
        <v>5.9</v>
      </c>
    </row>
    <row r="4068" spans="1:2" x14ac:dyDescent="0.25">
      <c r="A4068" s="6" t="s">
        <v>2349</v>
      </c>
      <c r="B4068" s="11">
        <v>8.1999999999999993</v>
      </c>
    </row>
    <row r="4069" spans="1:2" x14ac:dyDescent="0.25">
      <c r="A4069" s="9" t="s">
        <v>1566</v>
      </c>
      <c r="B4069" s="13">
        <v>5.3</v>
      </c>
    </row>
    <row r="4070" spans="1:2" x14ac:dyDescent="0.25">
      <c r="A4070" s="6" t="s">
        <v>2716</v>
      </c>
      <c r="B4070" s="11">
        <v>6.8</v>
      </c>
    </row>
    <row r="4071" spans="1:2" x14ac:dyDescent="0.25">
      <c r="A4071" s="9" t="s">
        <v>4199</v>
      </c>
      <c r="B4071" s="13">
        <v>8.3000000000000007</v>
      </c>
    </row>
    <row r="4072" spans="1:2" x14ac:dyDescent="0.25">
      <c r="A4072" s="6" t="s">
        <v>4363</v>
      </c>
      <c r="B4072" s="11">
        <v>4.3</v>
      </c>
    </row>
    <row r="4073" spans="1:2" x14ac:dyDescent="0.25">
      <c r="A4073" s="9" t="s">
        <v>2716</v>
      </c>
      <c r="B4073" s="13">
        <v>6.7</v>
      </c>
    </row>
    <row r="4074" spans="1:2" x14ac:dyDescent="0.25">
      <c r="A4074" s="6" t="s">
        <v>566</v>
      </c>
      <c r="B4074" s="11">
        <v>7.2</v>
      </c>
    </row>
    <row r="4075" spans="1:2" x14ac:dyDescent="0.25">
      <c r="A4075" s="9" t="s">
        <v>4366</v>
      </c>
      <c r="B4075" s="13">
        <v>6.9</v>
      </c>
    </row>
    <row r="4076" spans="1:2" x14ac:dyDescent="0.25">
      <c r="A4076" s="6" t="s">
        <v>3474</v>
      </c>
      <c r="B4076" s="11">
        <v>6.6</v>
      </c>
    </row>
    <row r="4077" spans="1:2" x14ac:dyDescent="0.25">
      <c r="A4077" s="9" t="s">
        <v>4368</v>
      </c>
      <c r="B4077" s="13">
        <v>5.9</v>
      </c>
    </row>
    <row r="4078" spans="1:2" x14ac:dyDescent="0.25">
      <c r="A4078" s="6" t="s">
        <v>4282</v>
      </c>
      <c r="B4078" s="11">
        <v>7.9</v>
      </c>
    </row>
    <row r="4079" spans="1:2" x14ac:dyDescent="0.25">
      <c r="A4079" s="9" t="s">
        <v>3603</v>
      </c>
      <c r="B4079" s="13">
        <v>8.3000000000000007</v>
      </c>
    </row>
    <row r="4080" spans="1:2" x14ac:dyDescent="0.25">
      <c r="A4080" s="6" t="s">
        <v>3122</v>
      </c>
      <c r="B4080" s="11">
        <v>5.2</v>
      </c>
    </row>
    <row r="4081" spans="1:2" x14ac:dyDescent="0.25">
      <c r="A4081" s="9" t="s">
        <v>5540</v>
      </c>
      <c r="B4081" s="13">
        <v>7.8</v>
      </c>
    </row>
    <row r="4082" spans="1:2" x14ac:dyDescent="0.25">
      <c r="A4082" s="6" t="s">
        <v>4371</v>
      </c>
      <c r="B4082" s="11">
        <v>7.8</v>
      </c>
    </row>
    <row r="4083" spans="1:2" x14ac:dyDescent="0.25">
      <c r="A4083" s="9" t="s">
        <v>4373</v>
      </c>
      <c r="B4083" s="13">
        <v>3</v>
      </c>
    </row>
    <row r="4084" spans="1:2" x14ac:dyDescent="0.25">
      <c r="A4084" s="6" t="s">
        <v>2369</v>
      </c>
      <c r="B4084" s="11">
        <v>7.9</v>
      </c>
    </row>
    <row r="4085" spans="1:2" x14ac:dyDescent="0.25">
      <c r="A4085" s="9" t="s">
        <v>4375</v>
      </c>
      <c r="B4085" s="13">
        <v>3.2</v>
      </c>
    </row>
    <row r="4086" spans="1:2" x14ac:dyDescent="0.25">
      <c r="A4086" s="6" t="s">
        <v>4053</v>
      </c>
      <c r="B4086" s="11">
        <v>6.5</v>
      </c>
    </row>
    <row r="4087" spans="1:2" x14ac:dyDescent="0.25">
      <c r="A4087" s="9" t="s">
        <v>3474</v>
      </c>
      <c r="B4087" s="13">
        <v>6.9</v>
      </c>
    </row>
    <row r="4088" spans="1:2" x14ac:dyDescent="0.25">
      <c r="A4088" s="6" t="s">
        <v>4379</v>
      </c>
      <c r="B4088" s="11">
        <v>7</v>
      </c>
    </row>
    <row r="4089" spans="1:2" x14ac:dyDescent="0.25">
      <c r="A4089" s="9" t="s">
        <v>5540</v>
      </c>
      <c r="B4089" s="13">
        <v>7.4</v>
      </c>
    </row>
    <row r="4090" spans="1:2" x14ac:dyDescent="0.25">
      <c r="A4090" s="6" t="s">
        <v>1598</v>
      </c>
      <c r="B4090" s="11">
        <v>7.8</v>
      </c>
    </row>
    <row r="4091" spans="1:2" x14ac:dyDescent="0.25">
      <c r="A4091" s="9" t="s">
        <v>4382</v>
      </c>
      <c r="B4091" s="13">
        <v>6.9</v>
      </c>
    </row>
    <row r="4092" spans="1:2" x14ac:dyDescent="0.25">
      <c r="A4092" s="6" t="s">
        <v>4383</v>
      </c>
      <c r="B4092" s="11">
        <v>4.4000000000000004</v>
      </c>
    </row>
    <row r="4093" spans="1:2" x14ac:dyDescent="0.25">
      <c r="A4093" s="9" t="s">
        <v>2587</v>
      </c>
      <c r="B4093" s="13">
        <v>6</v>
      </c>
    </row>
    <row r="4094" spans="1:2" x14ac:dyDescent="0.25">
      <c r="A4094" s="6" t="s">
        <v>3727</v>
      </c>
      <c r="B4094" s="11">
        <v>6.6</v>
      </c>
    </row>
    <row r="4095" spans="1:2" x14ac:dyDescent="0.25">
      <c r="A4095" s="9" t="s">
        <v>4385</v>
      </c>
      <c r="B4095" s="13">
        <v>7.8</v>
      </c>
    </row>
    <row r="4096" spans="1:2" x14ac:dyDescent="0.25">
      <c r="A4096" s="6" t="s">
        <v>4387</v>
      </c>
      <c r="B4096" s="11">
        <v>5.3</v>
      </c>
    </row>
    <row r="4097" spans="1:2" x14ac:dyDescent="0.25">
      <c r="A4097" s="9" t="s">
        <v>4388</v>
      </c>
      <c r="B4097" s="13">
        <v>5.3</v>
      </c>
    </row>
    <row r="4098" spans="1:2" x14ac:dyDescent="0.25">
      <c r="A4098" s="6" t="s">
        <v>1449</v>
      </c>
      <c r="B4098" s="11">
        <v>8</v>
      </c>
    </row>
    <row r="4099" spans="1:2" x14ac:dyDescent="0.25">
      <c r="A4099" s="9" t="s">
        <v>4391</v>
      </c>
      <c r="B4099" s="13">
        <v>7.1</v>
      </c>
    </row>
    <row r="4100" spans="1:2" x14ac:dyDescent="0.25">
      <c r="A4100" s="6" t="s">
        <v>4392</v>
      </c>
      <c r="B4100" s="11">
        <v>5.4</v>
      </c>
    </row>
    <row r="4101" spans="1:2" x14ac:dyDescent="0.25">
      <c r="A4101" s="9" t="s">
        <v>3202</v>
      </c>
      <c r="B4101" s="13">
        <v>6.9</v>
      </c>
    </row>
    <row r="4102" spans="1:2" x14ac:dyDescent="0.25">
      <c r="A4102" s="6" t="s">
        <v>3534</v>
      </c>
      <c r="B4102" s="11">
        <v>7.4</v>
      </c>
    </row>
    <row r="4103" spans="1:2" x14ac:dyDescent="0.25">
      <c r="A4103" s="9" t="s">
        <v>332</v>
      </c>
      <c r="B4103" s="13">
        <v>7.3</v>
      </c>
    </row>
    <row r="4104" spans="1:2" x14ac:dyDescent="0.25">
      <c r="A4104" s="6" t="s">
        <v>4167</v>
      </c>
      <c r="B4104" s="11">
        <v>7.8</v>
      </c>
    </row>
    <row r="4105" spans="1:2" x14ac:dyDescent="0.25">
      <c r="A4105" s="9" t="s">
        <v>2558</v>
      </c>
      <c r="B4105" s="13">
        <v>6.6</v>
      </c>
    </row>
    <row r="4106" spans="1:2" x14ac:dyDescent="0.25">
      <c r="A4106" s="6" t="s">
        <v>1955</v>
      </c>
      <c r="B4106" s="11">
        <v>5.4</v>
      </c>
    </row>
    <row r="4107" spans="1:2" x14ac:dyDescent="0.25">
      <c r="A4107" s="9" t="s">
        <v>3362</v>
      </c>
      <c r="B4107" s="13">
        <v>8.4</v>
      </c>
    </row>
    <row r="4108" spans="1:2" x14ac:dyDescent="0.25">
      <c r="A4108" s="6" t="s">
        <v>4398</v>
      </c>
      <c r="B4108" s="11">
        <v>6.3</v>
      </c>
    </row>
    <row r="4109" spans="1:2" x14ac:dyDescent="0.25">
      <c r="A4109" s="9" t="s">
        <v>4400</v>
      </c>
      <c r="B4109" s="13">
        <v>6.1</v>
      </c>
    </row>
    <row r="4110" spans="1:2" x14ac:dyDescent="0.25">
      <c r="A4110" s="6" t="s">
        <v>4402</v>
      </c>
      <c r="B4110" s="11">
        <v>5</v>
      </c>
    </row>
    <row r="4111" spans="1:2" x14ac:dyDescent="0.25">
      <c r="A4111" s="9" t="s">
        <v>4403</v>
      </c>
      <c r="B4111" s="13">
        <v>6.9</v>
      </c>
    </row>
    <row r="4112" spans="1:2" x14ac:dyDescent="0.25">
      <c r="A4112" s="6" t="s">
        <v>4404</v>
      </c>
      <c r="B4112" s="11">
        <v>7.2</v>
      </c>
    </row>
    <row r="4113" spans="1:2" x14ac:dyDescent="0.25">
      <c r="A4113" s="9" t="s">
        <v>4405</v>
      </c>
      <c r="B4113" s="13">
        <v>7.3</v>
      </c>
    </row>
    <row r="4114" spans="1:2" x14ac:dyDescent="0.25">
      <c r="A4114" s="6" t="s">
        <v>4406</v>
      </c>
      <c r="B4114" s="11">
        <v>5.7</v>
      </c>
    </row>
    <row r="4115" spans="1:2" x14ac:dyDescent="0.25">
      <c r="A4115" s="9" t="s">
        <v>5540</v>
      </c>
      <c r="B4115" s="13">
        <v>5</v>
      </c>
    </row>
    <row r="4116" spans="1:2" x14ac:dyDescent="0.25">
      <c r="A4116" s="6" t="s">
        <v>4407</v>
      </c>
      <c r="B4116" s="11">
        <v>5.3</v>
      </c>
    </row>
    <row r="4117" spans="1:2" x14ac:dyDescent="0.25">
      <c r="A4117" s="9" t="s">
        <v>5540</v>
      </c>
      <c r="B4117" s="13">
        <v>7.9</v>
      </c>
    </row>
    <row r="4118" spans="1:2" x14ac:dyDescent="0.25">
      <c r="A4118" s="6" t="s">
        <v>4409</v>
      </c>
      <c r="B4118" s="11">
        <v>5</v>
      </c>
    </row>
    <row r="4119" spans="1:2" x14ac:dyDescent="0.25">
      <c r="A4119" s="9" t="s">
        <v>551</v>
      </c>
      <c r="B4119" s="13">
        <v>5.3</v>
      </c>
    </row>
    <row r="4120" spans="1:2" x14ac:dyDescent="0.25">
      <c r="A4120" s="6" t="s">
        <v>715</v>
      </c>
      <c r="B4120" s="11">
        <v>6</v>
      </c>
    </row>
    <row r="4121" spans="1:2" x14ac:dyDescent="0.25">
      <c r="A4121" s="9" t="s">
        <v>5540</v>
      </c>
      <c r="B4121" s="13">
        <v>7.6</v>
      </c>
    </row>
    <row r="4122" spans="1:2" x14ac:dyDescent="0.25">
      <c r="A4122" s="6" t="s">
        <v>3370</v>
      </c>
      <c r="B4122" s="11">
        <v>7.4</v>
      </c>
    </row>
    <row r="4123" spans="1:2" x14ac:dyDescent="0.25">
      <c r="A4123" s="9" t="s">
        <v>4412</v>
      </c>
      <c r="B4123" s="13">
        <v>5.9</v>
      </c>
    </row>
    <row r="4124" spans="1:2" x14ac:dyDescent="0.25">
      <c r="A4124" s="6" t="s">
        <v>4413</v>
      </c>
      <c r="B4124" s="11">
        <v>4.0999999999999996</v>
      </c>
    </row>
    <row r="4125" spans="1:2" x14ac:dyDescent="0.25">
      <c r="A4125" s="9" t="s">
        <v>629</v>
      </c>
      <c r="B4125" s="13">
        <v>6.7</v>
      </c>
    </row>
    <row r="4126" spans="1:2" x14ac:dyDescent="0.25">
      <c r="A4126" s="6" t="s">
        <v>2926</v>
      </c>
      <c r="B4126" s="11">
        <v>5.8</v>
      </c>
    </row>
    <row r="4127" spans="1:2" x14ac:dyDescent="0.25">
      <c r="A4127" s="9" t="s">
        <v>4414</v>
      </c>
      <c r="B4127" s="13">
        <v>6.2</v>
      </c>
    </row>
    <row r="4128" spans="1:2" x14ac:dyDescent="0.25">
      <c r="A4128" s="6" t="s">
        <v>4415</v>
      </c>
      <c r="B4128" s="11">
        <v>5.3</v>
      </c>
    </row>
    <row r="4129" spans="1:2" x14ac:dyDescent="0.25">
      <c r="A4129" s="9" t="s">
        <v>4416</v>
      </c>
      <c r="B4129" s="13">
        <v>3.3</v>
      </c>
    </row>
    <row r="4130" spans="1:2" x14ac:dyDescent="0.25">
      <c r="A4130" s="6" t="s">
        <v>116</v>
      </c>
      <c r="B4130" s="11">
        <v>6.5</v>
      </c>
    </row>
    <row r="4131" spans="1:2" x14ac:dyDescent="0.25">
      <c r="A4131" s="9" t="s">
        <v>4418</v>
      </c>
      <c r="B4131" s="13">
        <v>6.2</v>
      </c>
    </row>
    <row r="4132" spans="1:2" x14ac:dyDescent="0.25">
      <c r="A4132" s="6" t="s">
        <v>4419</v>
      </c>
      <c r="B4132" s="11">
        <v>5.9</v>
      </c>
    </row>
    <row r="4133" spans="1:2" x14ac:dyDescent="0.25">
      <c r="A4133" s="9" t="s">
        <v>4420</v>
      </c>
      <c r="B4133" s="13">
        <v>5.5</v>
      </c>
    </row>
    <row r="4134" spans="1:2" x14ac:dyDescent="0.25">
      <c r="A4134" s="6" t="s">
        <v>2111</v>
      </c>
      <c r="B4134" s="11">
        <v>5.5</v>
      </c>
    </row>
    <row r="4135" spans="1:2" x14ac:dyDescent="0.25">
      <c r="A4135" s="9" t="s">
        <v>4422</v>
      </c>
      <c r="B4135" s="13">
        <v>2.6</v>
      </c>
    </row>
    <row r="4136" spans="1:2" x14ac:dyDescent="0.25">
      <c r="A4136" s="6" t="s">
        <v>1793</v>
      </c>
      <c r="B4136" s="11">
        <v>5.8</v>
      </c>
    </row>
    <row r="4137" spans="1:2" x14ac:dyDescent="0.25">
      <c r="A4137" s="9" t="s">
        <v>2882</v>
      </c>
      <c r="B4137" s="13">
        <v>7.4</v>
      </c>
    </row>
    <row r="4138" spans="1:2" x14ac:dyDescent="0.25">
      <c r="A4138" s="6" t="s">
        <v>4425</v>
      </c>
      <c r="B4138" s="11">
        <v>5.0999999999999996</v>
      </c>
    </row>
    <row r="4139" spans="1:2" x14ac:dyDescent="0.25">
      <c r="A4139" s="9" t="s">
        <v>4427</v>
      </c>
      <c r="B4139" s="13">
        <v>5.2</v>
      </c>
    </row>
    <row r="4140" spans="1:2" x14ac:dyDescent="0.25">
      <c r="A4140" s="6" t="s">
        <v>4429</v>
      </c>
      <c r="B4140" s="11">
        <v>4.8</v>
      </c>
    </row>
    <row r="4141" spans="1:2" x14ac:dyDescent="0.25">
      <c r="A4141" s="9" t="s">
        <v>4430</v>
      </c>
      <c r="B4141" s="13">
        <v>3.9</v>
      </c>
    </row>
    <row r="4142" spans="1:2" x14ac:dyDescent="0.25">
      <c r="A4142" s="6" t="s">
        <v>4432</v>
      </c>
      <c r="B4142" s="11">
        <v>6.2</v>
      </c>
    </row>
    <row r="4143" spans="1:2" x14ac:dyDescent="0.25">
      <c r="A4143" s="9" t="s">
        <v>345</v>
      </c>
      <c r="B4143" s="13">
        <v>7</v>
      </c>
    </row>
    <row r="4144" spans="1:2" x14ac:dyDescent="0.25">
      <c r="A4144" s="6" t="s">
        <v>4434</v>
      </c>
      <c r="B4144" s="11">
        <v>6.2</v>
      </c>
    </row>
    <row r="4145" spans="1:2" x14ac:dyDescent="0.25">
      <c r="A4145" s="9" t="s">
        <v>4435</v>
      </c>
      <c r="B4145" s="13">
        <v>5.9</v>
      </c>
    </row>
    <row r="4146" spans="1:2" x14ac:dyDescent="0.25">
      <c r="A4146" s="6" t="s">
        <v>1315</v>
      </c>
      <c r="B4146" s="11">
        <v>8</v>
      </c>
    </row>
    <row r="4147" spans="1:2" x14ac:dyDescent="0.25">
      <c r="A4147" s="9" t="s">
        <v>4346</v>
      </c>
      <c r="B4147" s="13">
        <v>7.3</v>
      </c>
    </row>
    <row r="4148" spans="1:2" x14ac:dyDescent="0.25">
      <c r="A4148" s="6" t="s">
        <v>4439</v>
      </c>
      <c r="B4148" s="11">
        <v>4.9000000000000004</v>
      </c>
    </row>
    <row r="4149" spans="1:2" x14ac:dyDescent="0.25">
      <c r="A4149" s="9" t="s">
        <v>4440</v>
      </c>
      <c r="B4149" s="13">
        <v>6.5</v>
      </c>
    </row>
    <row r="4150" spans="1:2" x14ac:dyDescent="0.25">
      <c r="A4150" s="6" t="s">
        <v>3256</v>
      </c>
      <c r="B4150" s="11">
        <v>4.3</v>
      </c>
    </row>
    <row r="4151" spans="1:2" x14ac:dyDescent="0.25">
      <c r="A4151" s="9" t="s">
        <v>4442</v>
      </c>
      <c r="B4151" s="13">
        <v>6.4</v>
      </c>
    </row>
    <row r="4152" spans="1:2" x14ac:dyDescent="0.25">
      <c r="A4152" s="6" t="s">
        <v>413</v>
      </c>
      <c r="B4152" s="11">
        <v>7.6</v>
      </c>
    </row>
    <row r="4153" spans="1:2" x14ac:dyDescent="0.25">
      <c r="A4153" s="9" t="s">
        <v>2024</v>
      </c>
      <c r="B4153" s="13">
        <v>6.8</v>
      </c>
    </row>
    <row r="4154" spans="1:2" x14ac:dyDescent="0.25">
      <c r="A4154" s="6" t="s">
        <v>4443</v>
      </c>
      <c r="B4154" s="11">
        <v>6.1</v>
      </c>
    </row>
    <row r="4155" spans="1:2" x14ac:dyDescent="0.25">
      <c r="A4155" s="9" t="s">
        <v>4445</v>
      </c>
      <c r="B4155" s="13">
        <v>4</v>
      </c>
    </row>
    <row r="4156" spans="1:2" x14ac:dyDescent="0.25">
      <c r="A4156" s="6" t="s">
        <v>3119</v>
      </c>
      <c r="B4156" s="11">
        <v>7.4</v>
      </c>
    </row>
    <row r="4157" spans="1:2" x14ac:dyDescent="0.25">
      <c r="A4157" s="9" t="s">
        <v>4199</v>
      </c>
      <c r="B4157" s="13">
        <v>8.3000000000000007</v>
      </c>
    </row>
    <row r="4158" spans="1:2" x14ac:dyDescent="0.25">
      <c r="A4158" s="6" t="s">
        <v>4449</v>
      </c>
      <c r="B4158" s="11">
        <v>5.3</v>
      </c>
    </row>
    <row r="4159" spans="1:2" x14ac:dyDescent="0.25">
      <c r="A4159" s="9" t="s">
        <v>4262</v>
      </c>
      <c r="B4159" s="13">
        <v>8.1</v>
      </c>
    </row>
    <row r="4160" spans="1:2" x14ac:dyDescent="0.25">
      <c r="A4160" s="6" t="s">
        <v>2591</v>
      </c>
      <c r="B4160" s="11">
        <v>8</v>
      </c>
    </row>
    <row r="4161" spans="1:2" x14ac:dyDescent="0.25">
      <c r="A4161" s="9" t="s">
        <v>854</v>
      </c>
      <c r="B4161" s="13">
        <v>5.7</v>
      </c>
    </row>
    <row r="4162" spans="1:2" x14ac:dyDescent="0.25">
      <c r="A4162" s="6" t="s">
        <v>4452</v>
      </c>
      <c r="B4162" s="11">
        <v>8.1999999999999993</v>
      </c>
    </row>
    <row r="4163" spans="1:2" x14ac:dyDescent="0.25">
      <c r="A4163" s="9" t="s">
        <v>4454</v>
      </c>
      <c r="B4163" s="13">
        <v>7.1</v>
      </c>
    </row>
    <row r="4164" spans="1:2" x14ac:dyDescent="0.25">
      <c r="A4164" s="6" t="s">
        <v>3367</v>
      </c>
      <c r="B4164" s="11">
        <v>7.4</v>
      </c>
    </row>
    <row r="4165" spans="1:2" x14ac:dyDescent="0.25">
      <c r="A4165" s="9" t="s">
        <v>4457</v>
      </c>
      <c r="B4165" s="13">
        <v>6.6</v>
      </c>
    </row>
    <row r="4166" spans="1:2" x14ac:dyDescent="0.25">
      <c r="A4166" s="6" t="s">
        <v>4461</v>
      </c>
      <c r="B4166" s="11">
        <v>5.7</v>
      </c>
    </row>
    <row r="4167" spans="1:2" x14ac:dyDescent="0.25">
      <c r="A4167" s="9" t="s">
        <v>4336</v>
      </c>
      <c r="B4167" s="13">
        <v>6.9</v>
      </c>
    </row>
    <row r="4168" spans="1:2" x14ac:dyDescent="0.25">
      <c r="A4168" s="6" t="s">
        <v>4464</v>
      </c>
      <c r="B4168" s="11">
        <v>7</v>
      </c>
    </row>
    <row r="4169" spans="1:2" x14ac:dyDescent="0.25">
      <c r="A4169" s="9" t="s">
        <v>4262</v>
      </c>
      <c r="B4169" s="13">
        <v>7</v>
      </c>
    </row>
    <row r="4170" spans="1:2" x14ac:dyDescent="0.25">
      <c r="A4170" s="6" t="s">
        <v>2591</v>
      </c>
      <c r="B4170" s="11">
        <v>7.8</v>
      </c>
    </row>
    <row r="4171" spans="1:2" x14ac:dyDescent="0.25">
      <c r="A4171" s="9" t="s">
        <v>3488</v>
      </c>
      <c r="B4171" s="13">
        <v>5.9</v>
      </c>
    </row>
    <row r="4172" spans="1:2" x14ac:dyDescent="0.25">
      <c r="A4172" s="6" t="s">
        <v>4468</v>
      </c>
      <c r="B4172" s="11">
        <v>7.4</v>
      </c>
    </row>
    <row r="4173" spans="1:2" x14ac:dyDescent="0.25">
      <c r="A4173" s="9" t="s">
        <v>3016</v>
      </c>
      <c r="B4173" s="13">
        <v>7.8</v>
      </c>
    </row>
    <row r="4174" spans="1:2" x14ac:dyDescent="0.25">
      <c r="A4174" s="6" t="s">
        <v>4470</v>
      </c>
      <c r="B4174" s="11">
        <v>6</v>
      </c>
    </row>
    <row r="4175" spans="1:2" x14ac:dyDescent="0.25">
      <c r="A4175" s="9" t="s">
        <v>2090</v>
      </c>
      <c r="B4175" s="13">
        <v>5.3</v>
      </c>
    </row>
    <row r="4176" spans="1:2" x14ac:dyDescent="0.25">
      <c r="A4176" s="6" t="s">
        <v>4472</v>
      </c>
      <c r="B4176" s="11">
        <v>7.9</v>
      </c>
    </row>
    <row r="4177" spans="1:2" x14ac:dyDescent="0.25">
      <c r="A4177" s="9" t="s">
        <v>4474</v>
      </c>
      <c r="B4177" s="13">
        <v>7.2</v>
      </c>
    </row>
    <row r="4178" spans="1:2" x14ac:dyDescent="0.25">
      <c r="A4178" s="6" t="s">
        <v>4475</v>
      </c>
      <c r="B4178" s="11">
        <v>7.4</v>
      </c>
    </row>
    <row r="4179" spans="1:2" x14ac:dyDescent="0.25">
      <c r="A4179" s="9" t="s">
        <v>4478</v>
      </c>
      <c r="B4179" s="13">
        <v>5.3</v>
      </c>
    </row>
    <row r="4180" spans="1:2" x14ac:dyDescent="0.25">
      <c r="A4180" s="6" t="s">
        <v>4479</v>
      </c>
      <c r="B4180" s="11">
        <v>8.3000000000000007</v>
      </c>
    </row>
    <row r="4181" spans="1:2" x14ac:dyDescent="0.25">
      <c r="A4181" s="9" t="s">
        <v>4480</v>
      </c>
      <c r="B4181" s="13">
        <v>7.6</v>
      </c>
    </row>
    <row r="4182" spans="1:2" x14ac:dyDescent="0.25">
      <c r="A4182" s="6" t="s">
        <v>4055</v>
      </c>
      <c r="B4182" s="11">
        <v>5.0999999999999996</v>
      </c>
    </row>
    <row r="4183" spans="1:2" x14ac:dyDescent="0.25">
      <c r="A4183" s="9" t="s">
        <v>4482</v>
      </c>
      <c r="B4183" s="13">
        <v>5.0999999999999996</v>
      </c>
    </row>
    <row r="4184" spans="1:2" x14ac:dyDescent="0.25">
      <c r="A4184" s="6" t="s">
        <v>3067</v>
      </c>
      <c r="B4184" s="11">
        <v>4.9000000000000004</v>
      </c>
    </row>
    <row r="4185" spans="1:2" x14ac:dyDescent="0.25">
      <c r="A4185" s="9" t="s">
        <v>145</v>
      </c>
      <c r="B4185" s="13">
        <v>6.9</v>
      </c>
    </row>
    <row r="4186" spans="1:2" x14ac:dyDescent="0.25">
      <c r="A4186" s="6" t="s">
        <v>4484</v>
      </c>
      <c r="B4186" s="11">
        <v>4.5999999999999996</v>
      </c>
    </row>
    <row r="4187" spans="1:2" x14ac:dyDescent="0.25">
      <c r="A4187" s="9" t="s">
        <v>4485</v>
      </c>
      <c r="B4187" s="13">
        <v>6.3</v>
      </c>
    </row>
    <row r="4188" spans="1:2" x14ac:dyDescent="0.25">
      <c r="A4188" s="6" t="s">
        <v>3428</v>
      </c>
      <c r="B4188" s="11">
        <v>7.9</v>
      </c>
    </row>
    <row r="4189" spans="1:2" x14ac:dyDescent="0.25">
      <c r="A4189" s="9" t="s">
        <v>4487</v>
      </c>
      <c r="B4189" s="13">
        <v>6.7</v>
      </c>
    </row>
    <row r="4190" spans="1:2" x14ac:dyDescent="0.25">
      <c r="A4190" s="6" t="s">
        <v>1708</v>
      </c>
      <c r="B4190" s="11">
        <v>7.1</v>
      </c>
    </row>
    <row r="4191" spans="1:2" x14ac:dyDescent="0.25">
      <c r="A4191" s="9" t="s">
        <v>3923</v>
      </c>
      <c r="B4191" s="13">
        <v>7.6</v>
      </c>
    </row>
    <row r="4192" spans="1:2" x14ac:dyDescent="0.25">
      <c r="A4192" s="6" t="s">
        <v>2369</v>
      </c>
      <c r="B4192" s="11">
        <v>8.1</v>
      </c>
    </row>
    <row r="4193" spans="1:2" x14ac:dyDescent="0.25">
      <c r="A4193" s="9" t="s">
        <v>4490</v>
      </c>
      <c r="B4193" s="13">
        <v>6.6</v>
      </c>
    </row>
    <row r="4194" spans="1:2" x14ac:dyDescent="0.25">
      <c r="A4194" s="6" t="s">
        <v>4492</v>
      </c>
      <c r="B4194" s="11">
        <v>7</v>
      </c>
    </row>
    <row r="4195" spans="1:2" x14ac:dyDescent="0.25">
      <c r="A4195" s="9" t="s">
        <v>4493</v>
      </c>
      <c r="B4195" s="13">
        <v>7.6</v>
      </c>
    </row>
    <row r="4196" spans="1:2" x14ac:dyDescent="0.25">
      <c r="A4196" s="6" t="s">
        <v>4494</v>
      </c>
      <c r="B4196" s="11">
        <v>6.7</v>
      </c>
    </row>
    <row r="4197" spans="1:2" x14ac:dyDescent="0.25">
      <c r="A4197" s="9" t="s">
        <v>3336</v>
      </c>
      <c r="B4197" s="13">
        <v>7.1</v>
      </c>
    </row>
    <row r="4198" spans="1:2" x14ac:dyDescent="0.25">
      <c r="A4198" s="6" t="s">
        <v>4497</v>
      </c>
      <c r="B4198" s="11">
        <v>7.6</v>
      </c>
    </row>
    <row r="4199" spans="1:2" x14ac:dyDescent="0.25">
      <c r="A4199" s="9" t="s">
        <v>4498</v>
      </c>
      <c r="B4199" s="13">
        <v>7.1</v>
      </c>
    </row>
    <row r="4200" spans="1:2" x14ac:dyDescent="0.25">
      <c r="A4200" s="6" t="s">
        <v>4071</v>
      </c>
      <c r="B4200" s="11">
        <v>7.1</v>
      </c>
    </row>
    <row r="4201" spans="1:2" x14ac:dyDescent="0.25">
      <c r="A4201" s="9" t="s">
        <v>1161</v>
      </c>
      <c r="B4201" s="13">
        <v>7.7</v>
      </c>
    </row>
    <row r="4202" spans="1:2" x14ac:dyDescent="0.25">
      <c r="A4202" s="6" t="s">
        <v>4501</v>
      </c>
      <c r="B4202" s="11">
        <v>7.6</v>
      </c>
    </row>
    <row r="4203" spans="1:2" x14ac:dyDescent="0.25">
      <c r="A4203" s="9" t="s">
        <v>4504</v>
      </c>
      <c r="B4203" s="13">
        <v>6.6</v>
      </c>
    </row>
    <row r="4204" spans="1:2" x14ac:dyDescent="0.25">
      <c r="A4204" s="6" t="s">
        <v>1473</v>
      </c>
      <c r="B4204" s="11">
        <v>6.7</v>
      </c>
    </row>
    <row r="4205" spans="1:2" x14ac:dyDescent="0.25">
      <c r="A4205" s="9" t="s">
        <v>4505</v>
      </c>
      <c r="B4205" s="13">
        <v>5.7</v>
      </c>
    </row>
    <row r="4206" spans="1:2" x14ac:dyDescent="0.25">
      <c r="A4206" s="6" t="s">
        <v>4506</v>
      </c>
      <c r="B4206" s="11">
        <v>7.1</v>
      </c>
    </row>
    <row r="4207" spans="1:2" x14ac:dyDescent="0.25">
      <c r="A4207" s="9" t="s">
        <v>4508</v>
      </c>
      <c r="B4207" s="13">
        <v>6.2</v>
      </c>
    </row>
    <row r="4208" spans="1:2" x14ac:dyDescent="0.25">
      <c r="A4208" s="6" t="s">
        <v>3157</v>
      </c>
      <c r="B4208" s="11">
        <v>6.1</v>
      </c>
    </row>
    <row r="4209" spans="1:2" x14ac:dyDescent="0.25">
      <c r="A4209" s="9" t="s">
        <v>4510</v>
      </c>
      <c r="B4209" s="13">
        <v>5.9</v>
      </c>
    </row>
    <row r="4210" spans="1:2" x14ac:dyDescent="0.25">
      <c r="A4210" s="6" t="s">
        <v>275</v>
      </c>
      <c r="B4210" s="11">
        <v>6.8</v>
      </c>
    </row>
    <row r="4211" spans="1:2" x14ac:dyDescent="0.25">
      <c r="A4211" s="9" t="s">
        <v>4511</v>
      </c>
      <c r="B4211" s="13">
        <v>5.8</v>
      </c>
    </row>
    <row r="4212" spans="1:2" x14ac:dyDescent="0.25">
      <c r="A4212" s="6" t="s">
        <v>4512</v>
      </c>
      <c r="B4212" s="11">
        <v>5</v>
      </c>
    </row>
    <row r="4213" spans="1:2" x14ac:dyDescent="0.25">
      <c r="A4213" s="9" t="s">
        <v>4514</v>
      </c>
      <c r="B4213" s="13">
        <v>6.3</v>
      </c>
    </row>
    <row r="4214" spans="1:2" x14ac:dyDescent="0.25">
      <c r="A4214" s="6" t="s">
        <v>1475</v>
      </c>
      <c r="B4214" s="11">
        <v>6.8</v>
      </c>
    </row>
    <row r="4215" spans="1:2" x14ac:dyDescent="0.25">
      <c r="A4215" s="9" t="s">
        <v>4516</v>
      </c>
      <c r="B4215" s="13">
        <v>5.0999999999999996</v>
      </c>
    </row>
    <row r="4216" spans="1:2" x14ac:dyDescent="0.25">
      <c r="A4216" s="6" t="s">
        <v>3313</v>
      </c>
      <c r="B4216" s="11">
        <v>6.6</v>
      </c>
    </row>
    <row r="4217" spans="1:2" x14ac:dyDescent="0.25">
      <c r="A4217" s="9" t="s">
        <v>4517</v>
      </c>
      <c r="B4217" s="13">
        <v>5</v>
      </c>
    </row>
    <row r="4218" spans="1:2" x14ac:dyDescent="0.25">
      <c r="A4218" s="6" t="s">
        <v>3994</v>
      </c>
      <c r="B4218" s="11">
        <v>7.7</v>
      </c>
    </row>
    <row r="4219" spans="1:2" x14ac:dyDescent="0.25">
      <c r="A4219" s="9" t="s">
        <v>4519</v>
      </c>
      <c r="B4219" s="13">
        <v>3.1</v>
      </c>
    </row>
    <row r="4220" spans="1:2" x14ac:dyDescent="0.25">
      <c r="A4220" s="6" t="s">
        <v>4267</v>
      </c>
      <c r="B4220" s="11">
        <v>6.5</v>
      </c>
    </row>
    <row r="4221" spans="1:2" x14ac:dyDescent="0.25">
      <c r="A4221" s="9" t="s">
        <v>4521</v>
      </c>
      <c r="B4221" s="13">
        <v>3.9</v>
      </c>
    </row>
    <row r="4222" spans="1:2" x14ac:dyDescent="0.25">
      <c r="A4222" s="6" t="s">
        <v>2198</v>
      </c>
      <c r="B4222" s="11">
        <v>6.8</v>
      </c>
    </row>
    <row r="4223" spans="1:2" x14ac:dyDescent="0.25">
      <c r="A4223" s="9" t="s">
        <v>4267</v>
      </c>
      <c r="B4223" s="13">
        <v>7</v>
      </c>
    </row>
    <row r="4224" spans="1:2" x14ac:dyDescent="0.25">
      <c r="A4224" s="6" t="s">
        <v>2400</v>
      </c>
      <c r="B4224" s="11">
        <v>5.9</v>
      </c>
    </row>
    <row r="4225" spans="1:2" x14ac:dyDescent="0.25">
      <c r="A4225" s="9" t="s">
        <v>4522</v>
      </c>
      <c r="B4225" s="13">
        <v>5.8</v>
      </c>
    </row>
    <row r="4226" spans="1:2" x14ac:dyDescent="0.25">
      <c r="A4226" s="6" t="s">
        <v>4523</v>
      </c>
      <c r="B4226" s="11">
        <v>7.3</v>
      </c>
    </row>
    <row r="4227" spans="1:2" x14ac:dyDescent="0.25">
      <c r="A4227" s="9" t="s">
        <v>914</v>
      </c>
      <c r="B4227" s="13">
        <v>7.8</v>
      </c>
    </row>
    <row r="4228" spans="1:2" x14ac:dyDescent="0.25">
      <c r="A4228" s="6" t="s">
        <v>1405</v>
      </c>
      <c r="B4228" s="11">
        <v>7.8</v>
      </c>
    </row>
    <row r="4229" spans="1:2" x14ac:dyDescent="0.25">
      <c r="A4229" s="9" t="s">
        <v>4525</v>
      </c>
      <c r="B4229" s="13">
        <v>6.9</v>
      </c>
    </row>
    <row r="4230" spans="1:2" x14ac:dyDescent="0.25">
      <c r="A4230" s="6" t="s">
        <v>1935</v>
      </c>
      <c r="B4230" s="11">
        <v>5.7</v>
      </c>
    </row>
    <row r="4231" spans="1:2" x14ac:dyDescent="0.25">
      <c r="A4231" s="9" t="s">
        <v>4528</v>
      </c>
      <c r="B4231" s="13">
        <v>4.7</v>
      </c>
    </row>
    <row r="4232" spans="1:2" x14ac:dyDescent="0.25">
      <c r="A4232" s="6" t="s">
        <v>4404</v>
      </c>
      <c r="B4232" s="11">
        <v>5.9</v>
      </c>
    </row>
    <row r="4233" spans="1:2" x14ac:dyDescent="0.25">
      <c r="A4233" s="9" t="s">
        <v>4530</v>
      </c>
      <c r="B4233" s="13">
        <v>5.9</v>
      </c>
    </row>
    <row r="4234" spans="1:2" x14ac:dyDescent="0.25">
      <c r="A4234" s="6" t="s">
        <v>4531</v>
      </c>
      <c r="B4234" s="11">
        <v>4.3</v>
      </c>
    </row>
    <row r="4235" spans="1:2" x14ac:dyDescent="0.25">
      <c r="A4235" s="9" t="s">
        <v>4533</v>
      </c>
      <c r="B4235" s="13">
        <v>7.5</v>
      </c>
    </row>
    <row r="4236" spans="1:2" x14ac:dyDescent="0.25">
      <c r="A4236" s="6" t="s">
        <v>4535</v>
      </c>
      <c r="B4236" s="11">
        <v>4.8</v>
      </c>
    </row>
    <row r="4237" spans="1:2" x14ac:dyDescent="0.25">
      <c r="A4237" s="9" t="s">
        <v>4537</v>
      </c>
      <c r="B4237" s="13">
        <v>5.8</v>
      </c>
    </row>
    <row r="4238" spans="1:2" x14ac:dyDescent="0.25">
      <c r="A4238" s="6" t="s">
        <v>4539</v>
      </c>
      <c r="B4238" s="11">
        <v>5.3</v>
      </c>
    </row>
    <row r="4239" spans="1:2" x14ac:dyDescent="0.25">
      <c r="A4239" s="9" t="s">
        <v>3929</v>
      </c>
      <c r="B4239" s="13">
        <v>6</v>
      </c>
    </row>
    <row r="4240" spans="1:2" x14ac:dyDescent="0.25">
      <c r="A4240" s="6" t="s">
        <v>4541</v>
      </c>
      <c r="B4240" s="11">
        <v>8.1</v>
      </c>
    </row>
    <row r="4241" spans="1:2" x14ac:dyDescent="0.25">
      <c r="A4241" s="9" t="s">
        <v>4542</v>
      </c>
      <c r="B4241" s="13">
        <v>7</v>
      </c>
    </row>
    <row r="4242" spans="1:2" x14ac:dyDescent="0.25">
      <c r="A4242" s="6" t="s">
        <v>4543</v>
      </c>
      <c r="B4242" s="11">
        <v>7.6</v>
      </c>
    </row>
    <row r="4243" spans="1:2" x14ac:dyDescent="0.25">
      <c r="A4243" s="9" t="s">
        <v>4545</v>
      </c>
      <c r="B4243" s="13">
        <v>7.2</v>
      </c>
    </row>
    <row r="4244" spans="1:2" x14ac:dyDescent="0.25">
      <c r="A4244" s="6" t="s">
        <v>3442</v>
      </c>
      <c r="B4244" s="11">
        <v>7.5</v>
      </c>
    </row>
    <row r="4245" spans="1:2" x14ac:dyDescent="0.25">
      <c r="A4245" s="9" t="s">
        <v>4379</v>
      </c>
      <c r="B4245" s="13">
        <v>6.3</v>
      </c>
    </row>
    <row r="4246" spans="1:2" x14ac:dyDescent="0.25">
      <c r="A4246" s="6" t="s">
        <v>4548</v>
      </c>
      <c r="B4246" s="11">
        <v>6.7</v>
      </c>
    </row>
    <row r="4247" spans="1:2" x14ac:dyDescent="0.25">
      <c r="A4247" s="9" t="s">
        <v>4550</v>
      </c>
      <c r="B4247" s="13">
        <v>4.8</v>
      </c>
    </row>
    <row r="4248" spans="1:2" x14ac:dyDescent="0.25">
      <c r="A4248" s="6" t="s">
        <v>4551</v>
      </c>
      <c r="B4248" s="11">
        <v>5.5</v>
      </c>
    </row>
    <row r="4249" spans="1:2" x14ac:dyDescent="0.25">
      <c r="A4249" s="9" t="s">
        <v>1622</v>
      </c>
      <c r="B4249" s="13">
        <v>7.5</v>
      </c>
    </row>
    <row r="4250" spans="1:2" x14ac:dyDescent="0.25">
      <c r="A4250" s="6" t="s">
        <v>4554</v>
      </c>
      <c r="B4250" s="11">
        <v>5.0999999999999996</v>
      </c>
    </row>
    <row r="4251" spans="1:2" x14ac:dyDescent="0.25">
      <c r="A4251" s="9" t="s">
        <v>5540</v>
      </c>
      <c r="B4251" s="13">
        <v>7.4</v>
      </c>
    </row>
    <row r="4252" spans="1:2" x14ac:dyDescent="0.25">
      <c r="A4252" s="6" t="s">
        <v>1230</v>
      </c>
      <c r="B4252" s="11">
        <v>7.3</v>
      </c>
    </row>
    <row r="4253" spans="1:2" x14ac:dyDescent="0.25">
      <c r="A4253" s="9" t="s">
        <v>4558</v>
      </c>
      <c r="B4253" s="13">
        <v>6.9</v>
      </c>
    </row>
    <row r="4254" spans="1:2" x14ac:dyDescent="0.25">
      <c r="A4254" s="6" t="s">
        <v>1230</v>
      </c>
      <c r="B4254" s="11">
        <v>6.8</v>
      </c>
    </row>
    <row r="4255" spans="1:2" x14ac:dyDescent="0.25">
      <c r="A4255" s="9" t="s">
        <v>4560</v>
      </c>
      <c r="B4255" s="13">
        <v>8.4</v>
      </c>
    </row>
    <row r="4256" spans="1:2" x14ac:dyDescent="0.25">
      <c r="A4256" s="6" t="s">
        <v>340</v>
      </c>
      <c r="B4256" s="11">
        <v>7.6</v>
      </c>
    </row>
    <row r="4257" spans="1:2" x14ac:dyDescent="0.25">
      <c r="A4257" s="9" t="s">
        <v>4562</v>
      </c>
      <c r="B4257" s="13">
        <v>7.6</v>
      </c>
    </row>
    <row r="4258" spans="1:2" x14ac:dyDescent="0.25">
      <c r="A4258" s="6" t="s">
        <v>1162</v>
      </c>
      <c r="B4258" s="11">
        <v>7.7</v>
      </c>
    </row>
    <row r="4259" spans="1:2" x14ac:dyDescent="0.25">
      <c r="A4259" s="9" t="s">
        <v>2208</v>
      </c>
      <c r="B4259" s="13">
        <v>7.6</v>
      </c>
    </row>
    <row r="4260" spans="1:2" x14ac:dyDescent="0.25">
      <c r="A4260" s="6" t="s">
        <v>4563</v>
      </c>
      <c r="B4260" s="11">
        <v>5.3</v>
      </c>
    </row>
    <row r="4261" spans="1:2" x14ac:dyDescent="0.25">
      <c r="A4261" s="9" t="s">
        <v>647</v>
      </c>
      <c r="B4261" s="13">
        <v>8.5</v>
      </c>
    </row>
    <row r="4262" spans="1:2" x14ac:dyDescent="0.25">
      <c r="A4262" s="6" t="s">
        <v>4161</v>
      </c>
      <c r="B4262" s="11">
        <v>7</v>
      </c>
    </row>
    <row r="4263" spans="1:2" x14ac:dyDescent="0.25">
      <c r="A4263" s="9" t="s">
        <v>4565</v>
      </c>
      <c r="B4263" s="13">
        <v>8</v>
      </c>
    </row>
    <row r="4264" spans="1:2" x14ac:dyDescent="0.25">
      <c r="A4264" s="6" t="s">
        <v>4566</v>
      </c>
      <c r="B4264" s="11">
        <v>7.1</v>
      </c>
    </row>
    <row r="4265" spans="1:2" x14ac:dyDescent="0.25">
      <c r="A4265" s="9" t="s">
        <v>4567</v>
      </c>
      <c r="B4265" s="13">
        <v>7.8</v>
      </c>
    </row>
    <row r="4266" spans="1:2" x14ac:dyDescent="0.25">
      <c r="A4266" s="6" t="s">
        <v>4569</v>
      </c>
      <c r="B4266" s="11">
        <v>7.2</v>
      </c>
    </row>
    <row r="4267" spans="1:2" x14ac:dyDescent="0.25">
      <c r="A4267" s="9" t="s">
        <v>3842</v>
      </c>
      <c r="B4267" s="13">
        <v>7.5</v>
      </c>
    </row>
    <row r="4268" spans="1:2" x14ac:dyDescent="0.25">
      <c r="A4268" s="6" t="s">
        <v>2369</v>
      </c>
      <c r="B4268" s="11">
        <v>8</v>
      </c>
    </row>
    <row r="4269" spans="1:2" x14ac:dyDescent="0.25">
      <c r="A4269" s="9" t="s">
        <v>440</v>
      </c>
      <c r="B4269" s="13">
        <v>8.1</v>
      </c>
    </row>
    <row r="4270" spans="1:2" x14ac:dyDescent="0.25">
      <c r="A4270" s="6" t="s">
        <v>1733</v>
      </c>
      <c r="B4270" s="11">
        <v>6.8</v>
      </c>
    </row>
    <row r="4271" spans="1:2" x14ac:dyDescent="0.25">
      <c r="A4271" s="9" t="s">
        <v>4574</v>
      </c>
      <c r="B4271" s="13">
        <v>7.4</v>
      </c>
    </row>
    <row r="4272" spans="1:2" x14ac:dyDescent="0.25">
      <c r="A4272" s="6" t="s">
        <v>4576</v>
      </c>
      <c r="B4272" s="11">
        <v>7.2</v>
      </c>
    </row>
    <row r="4273" spans="1:2" x14ac:dyDescent="0.25">
      <c r="A4273" s="9" t="s">
        <v>1279</v>
      </c>
      <c r="B4273" s="13">
        <v>8.1</v>
      </c>
    </row>
    <row r="4274" spans="1:2" x14ac:dyDescent="0.25">
      <c r="A4274" s="6" t="s">
        <v>4579</v>
      </c>
      <c r="B4274" s="11">
        <v>7</v>
      </c>
    </row>
    <row r="4275" spans="1:2" x14ac:dyDescent="0.25">
      <c r="A4275" s="9" t="s">
        <v>4580</v>
      </c>
      <c r="B4275" s="13">
        <v>7.4</v>
      </c>
    </row>
    <row r="4276" spans="1:2" x14ac:dyDescent="0.25">
      <c r="A4276" s="6" t="s">
        <v>4311</v>
      </c>
      <c r="B4276" s="11">
        <v>8.3000000000000007</v>
      </c>
    </row>
    <row r="4277" spans="1:2" x14ac:dyDescent="0.25">
      <c r="A4277" s="9" t="s">
        <v>4581</v>
      </c>
      <c r="B4277" s="13">
        <v>6.1</v>
      </c>
    </row>
    <row r="4278" spans="1:2" x14ac:dyDescent="0.25">
      <c r="A4278" s="6" t="s">
        <v>4582</v>
      </c>
      <c r="B4278" s="11">
        <v>7.5</v>
      </c>
    </row>
    <row r="4279" spans="1:2" x14ac:dyDescent="0.25">
      <c r="A4279" s="9" t="s">
        <v>220</v>
      </c>
      <c r="B4279" s="13">
        <v>7</v>
      </c>
    </row>
    <row r="4280" spans="1:2" x14ac:dyDescent="0.25">
      <c r="A4280" s="6" t="s">
        <v>1874</v>
      </c>
      <c r="B4280" s="11">
        <v>5.3</v>
      </c>
    </row>
    <row r="4281" spans="1:2" x14ac:dyDescent="0.25">
      <c r="A4281" s="9" t="s">
        <v>558</v>
      </c>
      <c r="B4281" s="13">
        <v>4.7</v>
      </c>
    </row>
    <row r="4282" spans="1:2" x14ac:dyDescent="0.25">
      <c r="A4282" s="6" t="s">
        <v>4584</v>
      </c>
      <c r="B4282" s="11">
        <v>5.7</v>
      </c>
    </row>
    <row r="4283" spans="1:2" x14ac:dyDescent="0.25">
      <c r="A4283" s="9" t="s">
        <v>5540</v>
      </c>
      <c r="B4283" s="13">
        <v>8.1</v>
      </c>
    </row>
    <row r="4284" spans="1:2" x14ac:dyDescent="0.25">
      <c r="A4284" s="6" t="s">
        <v>345</v>
      </c>
      <c r="B4284" s="11">
        <v>7.8</v>
      </c>
    </row>
    <row r="4285" spans="1:2" x14ac:dyDescent="0.25">
      <c r="A4285" s="9" t="s">
        <v>3926</v>
      </c>
      <c r="B4285" s="13">
        <v>6.5</v>
      </c>
    </row>
    <row r="4286" spans="1:2" x14ac:dyDescent="0.25">
      <c r="A4286" s="6" t="s">
        <v>4587</v>
      </c>
      <c r="B4286" s="11">
        <v>8</v>
      </c>
    </row>
    <row r="4287" spans="1:2" x14ac:dyDescent="0.25">
      <c r="A4287" s="9" t="s">
        <v>4590</v>
      </c>
      <c r="B4287" s="13">
        <v>3.3</v>
      </c>
    </row>
    <row r="4288" spans="1:2" x14ac:dyDescent="0.25">
      <c r="A4288" s="6" t="s">
        <v>4311</v>
      </c>
      <c r="B4288" s="11">
        <v>8.3000000000000007</v>
      </c>
    </row>
    <row r="4289" spans="1:2" x14ac:dyDescent="0.25">
      <c r="A4289" s="9" t="s">
        <v>4593</v>
      </c>
      <c r="B4289" s="13">
        <v>6.9</v>
      </c>
    </row>
    <row r="4290" spans="1:2" x14ac:dyDescent="0.25">
      <c r="A4290" s="6" t="s">
        <v>5540</v>
      </c>
      <c r="B4290" s="11">
        <v>7.3</v>
      </c>
    </row>
    <row r="4291" spans="1:2" x14ac:dyDescent="0.25">
      <c r="A4291" s="9" t="s">
        <v>4594</v>
      </c>
      <c r="B4291" s="13">
        <v>8.1</v>
      </c>
    </row>
    <row r="4292" spans="1:2" x14ac:dyDescent="0.25">
      <c r="A4292" s="6" t="s">
        <v>4596</v>
      </c>
      <c r="B4292" s="11">
        <v>6.5</v>
      </c>
    </row>
    <row r="4293" spans="1:2" x14ac:dyDescent="0.25">
      <c r="A4293" s="9" t="s">
        <v>4077</v>
      </c>
      <c r="B4293" s="13">
        <v>6.8</v>
      </c>
    </row>
    <row r="4294" spans="1:2" x14ac:dyDescent="0.25">
      <c r="A4294" s="6" t="s">
        <v>4597</v>
      </c>
      <c r="B4294" s="11">
        <v>7.3</v>
      </c>
    </row>
    <row r="4295" spans="1:2" x14ac:dyDescent="0.25">
      <c r="A4295" s="9" t="s">
        <v>4391</v>
      </c>
      <c r="B4295" s="13">
        <v>6.4</v>
      </c>
    </row>
    <row r="4296" spans="1:2" x14ac:dyDescent="0.25">
      <c r="A4296" s="6" t="s">
        <v>4599</v>
      </c>
      <c r="B4296" s="11">
        <v>4.5999999999999996</v>
      </c>
    </row>
    <row r="4297" spans="1:2" x14ac:dyDescent="0.25">
      <c r="A4297" s="9" t="s">
        <v>696</v>
      </c>
      <c r="B4297" s="13">
        <v>6.5</v>
      </c>
    </row>
    <row r="4298" spans="1:2" x14ac:dyDescent="0.25">
      <c r="A4298" s="6" t="s">
        <v>4601</v>
      </c>
      <c r="B4298" s="11">
        <v>7</v>
      </c>
    </row>
    <row r="4299" spans="1:2" x14ac:dyDescent="0.25">
      <c r="A4299" s="9" t="s">
        <v>4602</v>
      </c>
      <c r="B4299" s="13">
        <v>5.4</v>
      </c>
    </row>
    <row r="4300" spans="1:2" x14ac:dyDescent="0.25">
      <c r="A4300" s="6" t="s">
        <v>4604</v>
      </c>
      <c r="B4300" s="11">
        <v>6.7</v>
      </c>
    </row>
    <row r="4301" spans="1:2" x14ac:dyDescent="0.25">
      <c r="A4301" s="9" t="s">
        <v>4606</v>
      </c>
      <c r="B4301" s="13">
        <v>2.8</v>
      </c>
    </row>
    <row r="4302" spans="1:2" x14ac:dyDescent="0.25">
      <c r="A4302" s="6" t="s">
        <v>2835</v>
      </c>
      <c r="B4302" s="11">
        <v>7.4</v>
      </c>
    </row>
    <row r="4303" spans="1:2" x14ac:dyDescent="0.25">
      <c r="A4303" s="9" t="s">
        <v>4608</v>
      </c>
      <c r="B4303" s="13">
        <v>5.8</v>
      </c>
    </row>
    <row r="4304" spans="1:2" x14ac:dyDescent="0.25">
      <c r="A4304" s="6" t="s">
        <v>3994</v>
      </c>
      <c r="B4304" s="11">
        <v>7.1</v>
      </c>
    </row>
    <row r="4305" spans="1:2" x14ac:dyDescent="0.25">
      <c r="A4305" s="9" t="s">
        <v>189</v>
      </c>
      <c r="B4305" s="13">
        <v>4.5</v>
      </c>
    </row>
    <row r="4306" spans="1:2" x14ac:dyDescent="0.25">
      <c r="A4306" s="6" t="s">
        <v>5540</v>
      </c>
      <c r="B4306" s="11">
        <v>7.9</v>
      </c>
    </row>
    <row r="4307" spans="1:2" x14ac:dyDescent="0.25">
      <c r="A4307" s="9" t="s">
        <v>4609</v>
      </c>
      <c r="B4307" s="13">
        <v>5.3</v>
      </c>
    </row>
    <row r="4308" spans="1:2" x14ac:dyDescent="0.25">
      <c r="A4308" s="6" t="s">
        <v>4611</v>
      </c>
      <c r="B4308" s="11">
        <v>5.4</v>
      </c>
    </row>
    <row r="4309" spans="1:2" x14ac:dyDescent="0.25">
      <c r="A4309" s="9" t="s">
        <v>4612</v>
      </c>
      <c r="B4309" s="13">
        <v>4.8</v>
      </c>
    </row>
    <row r="4310" spans="1:2" x14ac:dyDescent="0.25">
      <c r="A4310" s="6" t="s">
        <v>1570</v>
      </c>
      <c r="B4310" s="11">
        <v>5.9</v>
      </c>
    </row>
    <row r="4311" spans="1:2" x14ac:dyDescent="0.25">
      <c r="A4311" s="9" t="s">
        <v>4614</v>
      </c>
      <c r="B4311" s="13">
        <v>6.2</v>
      </c>
    </row>
    <row r="4312" spans="1:2" x14ac:dyDescent="0.25">
      <c r="A4312" s="6" t="s">
        <v>4615</v>
      </c>
      <c r="B4312" s="11">
        <v>5.9</v>
      </c>
    </row>
    <row r="4313" spans="1:2" x14ac:dyDescent="0.25">
      <c r="A4313" s="9" t="s">
        <v>4617</v>
      </c>
      <c r="B4313" s="13">
        <v>6.6</v>
      </c>
    </row>
    <row r="4314" spans="1:2" x14ac:dyDescent="0.25">
      <c r="A4314" s="6" t="s">
        <v>4618</v>
      </c>
      <c r="B4314" s="11">
        <v>6.6</v>
      </c>
    </row>
    <row r="4315" spans="1:2" x14ac:dyDescent="0.25">
      <c r="A4315" s="9" t="s">
        <v>2509</v>
      </c>
      <c r="B4315" s="13">
        <v>5.0999999999999996</v>
      </c>
    </row>
    <row r="4316" spans="1:2" x14ac:dyDescent="0.25">
      <c r="A4316" s="6" t="s">
        <v>4619</v>
      </c>
      <c r="B4316" s="11">
        <v>6</v>
      </c>
    </row>
    <row r="4317" spans="1:2" x14ac:dyDescent="0.25">
      <c r="A4317" s="9" t="s">
        <v>3053</v>
      </c>
      <c r="B4317" s="13">
        <v>6.8</v>
      </c>
    </row>
    <row r="4318" spans="1:2" x14ac:dyDescent="0.25">
      <c r="A4318" s="6" t="s">
        <v>1733</v>
      </c>
      <c r="B4318" s="11">
        <v>5.4</v>
      </c>
    </row>
    <row r="4319" spans="1:2" x14ac:dyDescent="0.25">
      <c r="A4319" s="9" t="s">
        <v>4622</v>
      </c>
      <c r="B4319" s="13">
        <v>5.2</v>
      </c>
    </row>
    <row r="4320" spans="1:2" x14ac:dyDescent="0.25">
      <c r="A4320" s="6" t="s">
        <v>4623</v>
      </c>
      <c r="B4320" s="11">
        <v>7.8</v>
      </c>
    </row>
    <row r="4321" spans="1:2" x14ac:dyDescent="0.25">
      <c r="A4321" s="9" t="s">
        <v>4625</v>
      </c>
      <c r="B4321" s="13">
        <v>6.4</v>
      </c>
    </row>
    <row r="4322" spans="1:2" x14ac:dyDescent="0.25">
      <c r="A4322" s="6" t="s">
        <v>4626</v>
      </c>
      <c r="B4322" s="11">
        <v>6.1</v>
      </c>
    </row>
    <row r="4323" spans="1:2" x14ac:dyDescent="0.25">
      <c r="A4323" s="9" t="s">
        <v>4628</v>
      </c>
      <c r="B4323" s="13">
        <v>5.7</v>
      </c>
    </row>
    <row r="4324" spans="1:2" x14ac:dyDescent="0.25">
      <c r="A4324" s="6" t="s">
        <v>4630</v>
      </c>
      <c r="B4324" s="11">
        <v>5.5</v>
      </c>
    </row>
    <row r="4325" spans="1:2" x14ac:dyDescent="0.25">
      <c r="A4325" s="9" t="s">
        <v>4632</v>
      </c>
      <c r="B4325" s="13">
        <v>7.4</v>
      </c>
    </row>
    <row r="4326" spans="1:2" x14ac:dyDescent="0.25">
      <c r="A4326" s="6" t="s">
        <v>1230</v>
      </c>
      <c r="B4326" s="11">
        <v>7.1</v>
      </c>
    </row>
    <row r="4327" spans="1:2" x14ac:dyDescent="0.25">
      <c r="A4327" s="9" t="s">
        <v>4635</v>
      </c>
      <c r="B4327" s="13">
        <v>3.9</v>
      </c>
    </row>
    <row r="4328" spans="1:2" x14ac:dyDescent="0.25">
      <c r="A4328" s="6" t="s">
        <v>4636</v>
      </c>
      <c r="B4328" s="11">
        <v>4.5999999999999996</v>
      </c>
    </row>
    <row r="4329" spans="1:2" x14ac:dyDescent="0.25">
      <c r="A4329" s="9" t="s">
        <v>5540</v>
      </c>
      <c r="B4329" s="13">
        <v>7.3</v>
      </c>
    </row>
    <row r="4330" spans="1:2" x14ac:dyDescent="0.25">
      <c r="A4330" s="6" t="s">
        <v>4638</v>
      </c>
      <c r="B4330" s="11">
        <v>7.7</v>
      </c>
    </row>
    <row r="4331" spans="1:2" x14ac:dyDescent="0.25">
      <c r="A4331" s="9" t="s">
        <v>4640</v>
      </c>
      <c r="B4331" s="13">
        <v>4.9000000000000004</v>
      </c>
    </row>
    <row r="4332" spans="1:2" x14ac:dyDescent="0.25">
      <c r="A4332" s="6" t="s">
        <v>3984</v>
      </c>
      <c r="B4332" s="11">
        <v>6.3</v>
      </c>
    </row>
    <row r="4333" spans="1:2" x14ac:dyDescent="0.25">
      <c r="A4333" s="9" t="s">
        <v>4166</v>
      </c>
      <c r="B4333" s="13">
        <v>6.1</v>
      </c>
    </row>
    <row r="4334" spans="1:2" x14ac:dyDescent="0.25">
      <c r="A4334" s="6" t="s">
        <v>4641</v>
      </c>
      <c r="B4334" s="11">
        <v>6.6</v>
      </c>
    </row>
    <row r="4335" spans="1:2" x14ac:dyDescent="0.25">
      <c r="A4335" s="9" t="s">
        <v>4642</v>
      </c>
      <c r="B4335" s="13">
        <v>5.7</v>
      </c>
    </row>
    <row r="4336" spans="1:2" x14ac:dyDescent="0.25">
      <c r="A4336" s="6" t="s">
        <v>4644</v>
      </c>
      <c r="B4336" s="11">
        <v>5.6</v>
      </c>
    </row>
    <row r="4337" spans="1:2" x14ac:dyDescent="0.25">
      <c r="A4337" s="9" t="s">
        <v>4645</v>
      </c>
      <c r="B4337" s="13">
        <v>6</v>
      </c>
    </row>
    <row r="4338" spans="1:2" x14ac:dyDescent="0.25">
      <c r="A4338" s="6" t="s">
        <v>3984</v>
      </c>
      <c r="B4338" s="11">
        <v>5.7</v>
      </c>
    </row>
    <row r="4339" spans="1:2" x14ac:dyDescent="0.25">
      <c r="A4339" s="9" t="s">
        <v>1438</v>
      </c>
      <c r="B4339" s="13">
        <v>7</v>
      </c>
    </row>
    <row r="4340" spans="1:2" x14ac:dyDescent="0.25">
      <c r="A4340" s="6" t="s">
        <v>1183</v>
      </c>
      <c r="B4340" s="11">
        <v>5.3</v>
      </c>
    </row>
    <row r="4341" spans="1:2" x14ac:dyDescent="0.25">
      <c r="A4341" s="9" t="s">
        <v>4649</v>
      </c>
      <c r="B4341" s="13">
        <v>4.4000000000000004</v>
      </c>
    </row>
    <row r="4342" spans="1:2" x14ac:dyDescent="0.25">
      <c r="A4342" s="6" t="s">
        <v>4650</v>
      </c>
      <c r="B4342" s="11">
        <v>3.4</v>
      </c>
    </row>
    <row r="4343" spans="1:2" x14ac:dyDescent="0.25">
      <c r="A4343" s="9" t="s">
        <v>4652</v>
      </c>
      <c r="B4343" s="13">
        <v>4.5</v>
      </c>
    </row>
    <row r="4344" spans="1:2" x14ac:dyDescent="0.25">
      <c r="A4344" s="6" t="s">
        <v>4653</v>
      </c>
      <c r="B4344" s="11">
        <v>3.4</v>
      </c>
    </row>
    <row r="4345" spans="1:2" x14ac:dyDescent="0.25">
      <c r="A4345" s="9" t="s">
        <v>4655</v>
      </c>
      <c r="B4345" s="13">
        <v>7.1</v>
      </c>
    </row>
    <row r="4346" spans="1:2" x14ac:dyDescent="0.25">
      <c r="A4346" s="6" t="s">
        <v>3256</v>
      </c>
      <c r="B4346" s="11">
        <v>6.4</v>
      </c>
    </row>
    <row r="4347" spans="1:2" x14ac:dyDescent="0.25">
      <c r="A4347" s="9" t="s">
        <v>3952</v>
      </c>
      <c r="B4347" s="13">
        <v>5.2</v>
      </c>
    </row>
    <row r="4348" spans="1:2" x14ac:dyDescent="0.25">
      <c r="A4348" s="6" t="s">
        <v>2921</v>
      </c>
      <c r="B4348" s="11">
        <v>7</v>
      </c>
    </row>
    <row r="4349" spans="1:2" x14ac:dyDescent="0.25">
      <c r="A4349" s="9" t="s">
        <v>4657</v>
      </c>
      <c r="B4349" s="13">
        <v>7.3</v>
      </c>
    </row>
    <row r="4350" spans="1:2" x14ac:dyDescent="0.25">
      <c r="A4350" s="6" t="s">
        <v>4658</v>
      </c>
      <c r="B4350" s="11">
        <v>8.1</v>
      </c>
    </row>
    <row r="4351" spans="1:2" x14ac:dyDescent="0.25">
      <c r="A4351" s="9" t="s">
        <v>4661</v>
      </c>
      <c r="B4351" s="13">
        <v>5.8</v>
      </c>
    </row>
    <row r="4352" spans="1:2" x14ac:dyDescent="0.25">
      <c r="A4352" s="6" t="s">
        <v>2208</v>
      </c>
      <c r="B4352" s="11">
        <v>5.9</v>
      </c>
    </row>
    <row r="4353" spans="1:2" x14ac:dyDescent="0.25">
      <c r="A4353" s="9" t="s">
        <v>4663</v>
      </c>
      <c r="B4353" s="13">
        <v>6.4</v>
      </c>
    </row>
    <row r="4354" spans="1:2" x14ac:dyDescent="0.25">
      <c r="A4354" s="6" t="s">
        <v>1769</v>
      </c>
      <c r="B4354" s="11">
        <v>7.5</v>
      </c>
    </row>
    <row r="4355" spans="1:2" x14ac:dyDescent="0.25">
      <c r="A4355" s="9" t="s">
        <v>3064</v>
      </c>
      <c r="B4355" s="13">
        <v>7.8</v>
      </c>
    </row>
    <row r="4356" spans="1:2" x14ac:dyDescent="0.25">
      <c r="A4356" s="6" t="s">
        <v>4665</v>
      </c>
      <c r="B4356" s="11">
        <v>6.3</v>
      </c>
    </row>
    <row r="4357" spans="1:2" x14ac:dyDescent="0.25">
      <c r="A4357" s="9" t="s">
        <v>4667</v>
      </c>
      <c r="B4357" s="13">
        <v>7.2</v>
      </c>
    </row>
    <row r="4358" spans="1:2" x14ac:dyDescent="0.25">
      <c r="A4358" s="6" t="s">
        <v>4669</v>
      </c>
      <c r="B4358" s="11">
        <v>5.6</v>
      </c>
    </row>
    <row r="4359" spans="1:2" x14ac:dyDescent="0.25">
      <c r="A4359" s="9" t="s">
        <v>1763</v>
      </c>
      <c r="B4359" s="13">
        <v>7.2</v>
      </c>
    </row>
    <row r="4360" spans="1:2" x14ac:dyDescent="0.25">
      <c r="A4360" s="6" t="s">
        <v>4574</v>
      </c>
      <c r="B4360" s="11">
        <v>8</v>
      </c>
    </row>
    <row r="4361" spans="1:2" x14ac:dyDescent="0.25">
      <c r="A4361" s="9" t="s">
        <v>1162</v>
      </c>
      <c r="B4361" s="13">
        <v>8.5</v>
      </c>
    </row>
    <row r="4362" spans="1:2" x14ac:dyDescent="0.25">
      <c r="A4362" s="6" t="s">
        <v>4670</v>
      </c>
      <c r="B4362" s="11">
        <v>6.8</v>
      </c>
    </row>
    <row r="4363" spans="1:2" x14ac:dyDescent="0.25">
      <c r="A4363" s="9" t="s">
        <v>4672</v>
      </c>
      <c r="B4363" s="13">
        <v>7.3</v>
      </c>
    </row>
    <row r="4364" spans="1:2" x14ac:dyDescent="0.25">
      <c r="A4364" s="6" t="s">
        <v>4674</v>
      </c>
      <c r="B4364" s="11">
        <v>5.5</v>
      </c>
    </row>
    <row r="4365" spans="1:2" x14ac:dyDescent="0.25">
      <c r="A4365" s="9" t="s">
        <v>4675</v>
      </c>
      <c r="B4365" s="13">
        <v>7.3</v>
      </c>
    </row>
    <row r="4366" spans="1:2" x14ac:dyDescent="0.25">
      <c r="A4366" s="6" t="s">
        <v>4676</v>
      </c>
      <c r="B4366" s="11">
        <v>6.3</v>
      </c>
    </row>
    <row r="4367" spans="1:2" x14ac:dyDescent="0.25">
      <c r="A4367" s="9" t="s">
        <v>4677</v>
      </c>
      <c r="B4367" s="13">
        <v>5.0999999999999996</v>
      </c>
    </row>
    <row r="4368" spans="1:2" x14ac:dyDescent="0.25">
      <c r="A4368" s="6" t="s">
        <v>3497</v>
      </c>
      <c r="B4368" s="11">
        <v>6.6</v>
      </c>
    </row>
    <row r="4369" spans="1:2" x14ac:dyDescent="0.25">
      <c r="A4369" s="9" t="s">
        <v>4680</v>
      </c>
      <c r="B4369" s="13">
        <v>6.1</v>
      </c>
    </row>
    <row r="4370" spans="1:2" x14ac:dyDescent="0.25">
      <c r="A4370" s="6" t="s">
        <v>4681</v>
      </c>
      <c r="B4370" s="11">
        <v>7.5</v>
      </c>
    </row>
    <row r="4371" spans="1:2" x14ac:dyDescent="0.25">
      <c r="A4371" s="9" t="s">
        <v>4356</v>
      </c>
      <c r="B4371" s="13">
        <v>7</v>
      </c>
    </row>
    <row r="4372" spans="1:2" x14ac:dyDescent="0.25">
      <c r="A4372" s="6" t="s">
        <v>4282</v>
      </c>
      <c r="B4372" s="11">
        <v>7.2</v>
      </c>
    </row>
    <row r="4373" spans="1:2" x14ac:dyDescent="0.25">
      <c r="A4373" s="9" t="s">
        <v>4685</v>
      </c>
      <c r="B4373" s="13">
        <v>5.3</v>
      </c>
    </row>
    <row r="4374" spans="1:2" x14ac:dyDescent="0.25">
      <c r="A4374" s="6" t="s">
        <v>4686</v>
      </c>
      <c r="B4374" s="11">
        <v>8.6999999999999993</v>
      </c>
    </row>
    <row r="4375" spans="1:2" x14ac:dyDescent="0.25">
      <c r="A4375" s="9" t="s">
        <v>4688</v>
      </c>
      <c r="B4375" s="13">
        <v>3.4</v>
      </c>
    </row>
    <row r="4376" spans="1:2" x14ac:dyDescent="0.25">
      <c r="A4376" s="6" t="s">
        <v>4690</v>
      </c>
      <c r="B4376" s="11">
        <v>5.4</v>
      </c>
    </row>
    <row r="4377" spans="1:2" x14ac:dyDescent="0.25">
      <c r="A4377" s="9" t="s">
        <v>657</v>
      </c>
      <c r="B4377" s="13">
        <v>7.8</v>
      </c>
    </row>
    <row r="4378" spans="1:2" x14ac:dyDescent="0.25">
      <c r="A4378" s="6" t="s">
        <v>4692</v>
      </c>
      <c r="B4378" s="11">
        <v>6.7</v>
      </c>
    </row>
    <row r="4379" spans="1:2" x14ac:dyDescent="0.25">
      <c r="A4379" s="9" t="s">
        <v>4694</v>
      </c>
      <c r="B4379" s="13">
        <v>4.7</v>
      </c>
    </row>
    <row r="4380" spans="1:2" x14ac:dyDescent="0.25">
      <c r="A4380" s="6" t="s">
        <v>4696</v>
      </c>
      <c r="B4380" s="11">
        <v>6.3</v>
      </c>
    </row>
    <row r="4381" spans="1:2" x14ac:dyDescent="0.25">
      <c r="A4381" s="9" t="s">
        <v>2515</v>
      </c>
      <c r="B4381" s="13">
        <v>7.4</v>
      </c>
    </row>
    <row r="4382" spans="1:2" x14ac:dyDescent="0.25">
      <c r="A4382" s="6" t="s">
        <v>4674</v>
      </c>
      <c r="B4382" s="11">
        <v>6.1</v>
      </c>
    </row>
    <row r="4383" spans="1:2" x14ac:dyDescent="0.25">
      <c r="A4383" s="9" t="s">
        <v>3203</v>
      </c>
      <c r="B4383" s="13">
        <v>7.5</v>
      </c>
    </row>
    <row r="4384" spans="1:2" x14ac:dyDescent="0.25">
      <c r="A4384" s="6" t="s">
        <v>4699</v>
      </c>
      <c r="B4384" s="11">
        <v>6.3</v>
      </c>
    </row>
    <row r="4385" spans="1:2" x14ac:dyDescent="0.25">
      <c r="A4385" s="9" t="s">
        <v>4700</v>
      </c>
      <c r="B4385" s="13">
        <v>6.3</v>
      </c>
    </row>
    <row r="4386" spans="1:2" x14ac:dyDescent="0.25">
      <c r="A4386" s="6" t="s">
        <v>4468</v>
      </c>
      <c r="B4386" s="11">
        <v>6.8</v>
      </c>
    </row>
    <row r="4387" spans="1:2" x14ac:dyDescent="0.25">
      <c r="A4387" s="9" t="s">
        <v>4702</v>
      </c>
      <c r="B4387" s="13">
        <v>7.8</v>
      </c>
    </row>
    <row r="4388" spans="1:2" x14ac:dyDescent="0.25">
      <c r="A4388" s="6" t="s">
        <v>4703</v>
      </c>
      <c r="B4388" s="11">
        <v>6.9</v>
      </c>
    </row>
    <row r="4389" spans="1:2" x14ac:dyDescent="0.25">
      <c r="A4389" s="9" t="s">
        <v>4346</v>
      </c>
      <c r="B4389" s="13">
        <v>8</v>
      </c>
    </row>
    <row r="4390" spans="1:2" x14ac:dyDescent="0.25">
      <c r="A4390" s="6" t="s">
        <v>3946</v>
      </c>
      <c r="B4390" s="11">
        <v>7.8</v>
      </c>
    </row>
    <row r="4391" spans="1:2" x14ac:dyDescent="0.25">
      <c r="A4391" s="9" t="s">
        <v>4336</v>
      </c>
      <c r="B4391" s="13">
        <v>7.4</v>
      </c>
    </row>
    <row r="4392" spans="1:2" x14ac:dyDescent="0.25">
      <c r="A4392" s="6" t="s">
        <v>4707</v>
      </c>
      <c r="B4392" s="11">
        <v>6.1</v>
      </c>
    </row>
    <row r="4393" spans="1:2" x14ac:dyDescent="0.25">
      <c r="A4393" s="9" t="s">
        <v>4709</v>
      </c>
      <c r="B4393" s="13">
        <v>4.3</v>
      </c>
    </row>
    <row r="4394" spans="1:2" x14ac:dyDescent="0.25">
      <c r="A4394" s="6" t="s">
        <v>4710</v>
      </c>
      <c r="B4394" s="11">
        <v>3.5</v>
      </c>
    </row>
    <row r="4395" spans="1:2" x14ac:dyDescent="0.25">
      <c r="A4395" s="9" t="s">
        <v>4711</v>
      </c>
      <c r="B4395" s="13">
        <v>7.2</v>
      </c>
    </row>
    <row r="4396" spans="1:2" x14ac:dyDescent="0.25">
      <c r="A4396" s="6" t="s">
        <v>4713</v>
      </c>
      <c r="B4396" s="11">
        <v>4.7</v>
      </c>
    </row>
    <row r="4397" spans="1:2" x14ac:dyDescent="0.25">
      <c r="A4397" s="9" t="s">
        <v>4715</v>
      </c>
      <c r="B4397" s="13">
        <v>7.3</v>
      </c>
    </row>
    <row r="4398" spans="1:2" x14ac:dyDescent="0.25">
      <c r="A4398" s="6" t="s">
        <v>1435</v>
      </c>
      <c r="B4398" s="11">
        <v>7.9</v>
      </c>
    </row>
    <row r="4399" spans="1:2" x14ac:dyDescent="0.25">
      <c r="A4399" s="9" t="s">
        <v>4717</v>
      </c>
      <c r="B4399" s="13">
        <v>5.0999999999999996</v>
      </c>
    </row>
    <row r="4400" spans="1:2" x14ac:dyDescent="0.25">
      <c r="A4400" s="6" t="s">
        <v>4719</v>
      </c>
      <c r="B4400" s="11">
        <v>7.2</v>
      </c>
    </row>
    <row r="4401" spans="1:2" x14ac:dyDescent="0.25">
      <c r="A4401" s="9" t="s">
        <v>943</v>
      </c>
      <c r="B4401" s="13">
        <v>5.4</v>
      </c>
    </row>
    <row r="4402" spans="1:2" x14ac:dyDescent="0.25">
      <c r="A4402" s="6" t="s">
        <v>4722</v>
      </c>
      <c r="B4402" s="11">
        <v>3.7</v>
      </c>
    </row>
    <row r="4403" spans="1:2" x14ac:dyDescent="0.25">
      <c r="A4403" s="9" t="s">
        <v>62</v>
      </c>
      <c r="B4403" s="13">
        <v>7.4</v>
      </c>
    </row>
    <row r="4404" spans="1:2" x14ac:dyDescent="0.25">
      <c r="A4404" s="6" t="s">
        <v>4724</v>
      </c>
      <c r="B4404" s="11">
        <v>7.1</v>
      </c>
    </row>
    <row r="4405" spans="1:2" x14ac:dyDescent="0.25">
      <c r="A4405" s="9" t="s">
        <v>4725</v>
      </c>
      <c r="B4405" s="13">
        <v>6.8</v>
      </c>
    </row>
    <row r="4406" spans="1:2" x14ac:dyDescent="0.25">
      <c r="A4406" s="6" t="s">
        <v>4346</v>
      </c>
      <c r="B4406" s="11">
        <v>8.1999999999999993</v>
      </c>
    </row>
    <row r="4407" spans="1:2" x14ac:dyDescent="0.25">
      <c r="A4407" s="9" t="s">
        <v>4542</v>
      </c>
      <c r="B4407" s="13">
        <v>7</v>
      </c>
    </row>
    <row r="4408" spans="1:2" x14ac:dyDescent="0.25">
      <c r="A4408" s="6" t="s">
        <v>3534</v>
      </c>
      <c r="B4408" s="11">
        <v>7.4</v>
      </c>
    </row>
    <row r="4409" spans="1:2" x14ac:dyDescent="0.25">
      <c r="A4409" s="9" t="s">
        <v>2427</v>
      </c>
      <c r="B4409" s="13">
        <v>6.7</v>
      </c>
    </row>
    <row r="4410" spans="1:2" x14ac:dyDescent="0.25">
      <c r="A4410" s="6" t="s">
        <v>685</v>
      </c>
      <c r="B4410" s="11">
        <v>5.7</v>
      </c>
    </row>
    <row r="4411" spans="1:2" x14ac:dyDescent="0.25">
      <c r="A4411" s="9" t="s">
        <v>1559</v>
      </c>
      <c r="B4411" s="13">
        <v>9.1</v>
      </c>
    </row>
    <row r="4412" spans="1:2" x14ac:dyDescent="0.25">
      <c r="A4412" s="6" t="s">
        <v>2716</v>
      </c>
      <c r="B4412" s="11">
        <v>7.6</v>
      </c>
    </row>
    <row r="4413" spans="1:2" x14ac:dyDescent="0.25">
      <c r="A4413" s="9" t="s">
        <v>2261</v>
      </c>
      <c r="B4413" s="13">
        <v>7.2</v>
      </c>
    </row>
    <row r="4414" spans="1:2" x14ac:dyDescent="0.25">
      <c r="A4414" s="6" t="s">
        <v>3296</v>
      </c>
      <c r="B4414" s="11">
        <v>7.5</v>
      </c>
    </row>
    <row r="4415" spans="1:2" x14ac:dyDescent="0.25">
      <c r="A4415" s="9" t="s">
        <v>149</v>
      </c>
      <c r="B4415" s="13">
        <v>6.8</v>
      </c>
    </row>
    <row r="4416" spans="1:2" x14ac:dyDescent="0.25">
      <c r="A4416" s="6" t="s">
        <v>4732</v>
      </c>
      <c r="B4416" s="11">
        <v>6.9</v>
      </c>
    </row>
    <row r="4417" spans="1:2" x14ac:dyDescent="0.25">
      <c r="A4417" s="9" t="s">
        <v>4733</v>
      </c>
      <c r="B4417" s="13">
        <v>7.9</v>
      </c>
    </row>
    <row r="4418" spans="1:2" x14ac:dyDescent="0.25">
      <c r="A4418" s="6" t="s">
        <v>4735</v>
      </c>
      <c r="B4418" s="11">
        <v>7.6</v>
      </c>
    </row>
    <row r="4419" spans="1:2" x14ac:dyDescent="0.25">
      <c r="A4419" s="9" t="s">
        <v>4737</v>
      </c>
      <c r="B4419" s="13">
        <v>6.7</v>
      </c>
    </row>
    <row r="4420" spans="1:2" x14ac:dyDescent="0.25">
      <c r="A4420" s="6" t="s">
        <v>4738</v>
      </c>
      <c r="B4420" s="11">
        <v>5.8</v>
      </c>
    </row>
    <row r="4421" spans="1:2" x14ac:dyDescent="0.25">
      <c r="A4421" s="9" t="s">
        <v>4214</v>
      </c>
      <c r="B4421" s="13">
        <v>6.5</v>
      </c>
    </row>
    <row r="4422" spans="1:2" x14ac:dyDescent="0.25">
      <c r="A4422" s="6" t="s">
        <v>4740</v>
      </c>
      <c r="B4422" s="11">
        <v>7.2</v>
      </c>
    </row>
    <row r="4423" spans="1:2" x14ac:dyDescent="0.25">
      <c r="A4423" s="9" t="s">
        <v>1561</v>
      </c>
      <c r="B4423" s="13">
        <v>6.9</v>
      </c>
    </row>
    <row r="4424" spans="1:2" x14ac:dyDescent="0.25">
      <c r="A4424" s="6" t="s">
        <v>4742</v>
      </c>
      <c r="B4424" s="11">
        <v>5.5</v>
      </c>
    </row>
    <row r="4425" spans="1:2" x14ac:dyDescent="0.25">
      <c r="A4425" s="9" t="s">
        <v>3137</v>
      </c>
      <c r="B4425" s="13">
        <v>6.5</v>
      </c>
    </row>
    <row r="4426" spans="1:2" x14ac:dyDescent="0.25">
      <c r="A4426" s="6" t="s">
        <v>185</v>
      </c>
      <c r="B4426" s="11">
        <v>6.2</v>
      </c>
    </row>
    <row r="4427" spans="1:2" x14ac:dyDescent="0.25">
      <c r="A4427" s="9" t="s">
        <v>4744</v>
      </c>
      <c r="B4427" s="13">
        <v>6.7</v>
      </c>
    </row>
    <row r="4428" spans="1:2" x14ac:dyDescent="0.25">
      <c r="A4428" s="6" t="s">
        <v>4745</v>
      </c>
      <c r="B4428" s="11">
        <v>5.7</v>
      </c>
    </row>
    <row r="4429" spans="1:2" x14ac:dyDescent="0.25">
      <c r="A4429" s="9" t="s">
        <v>4746</v>
      </c>
      <c r="B4429" s="13">
        <v>8.6</v>
      </c>
    </row>
    <row r="4430" spans="1:2" x14ac:dyDescent="0.25">
      <c r="A4430" s="6" t="s">
        <v>4748</v>
      </c>
      <c r="B4430" s="11">
        <v>6.5</v>
      </c>
    </row>
    <row r="4431" spans="1:2" x14ac:dyDescent="0.25">
      <c r="A4431" s="9" t="s">
        <v>1760</v>
      </c>
      <c r="B4431" s="13">
        <v>6.3</v>
      </c>
    </row>
    <row r="4432" spans="1:2" x14ac:dyDescent="0.25">
      <c r="A4432" s="6" t="s">
        <v>3253</v>
      </c>
      <c r="B4432" s="11">
        <v>4.3</v>
      </c>
    </row>
    <row r="4433" spans="1:2" x14ac:dyDescent="0.25">
      <c r="A4433" s="9" t="s">
        <v>4749</v>
      </c>
      <c r="B4433" s="13">
        <v>6.1</v>
      </c>
    </row>
    <row r="4434" spans="1:2" x14ac:dyDescent="0.25">
      <c r="A4434" s="6" t="s">
        <v>3365</v>
      </c>
      <c r="B4434" s="11">
        <v>6</v>
      </c>
    </row>
    <row r="4435" spans="1:2" x14ac:dyDescent="0.25">
      <c r="A4435" s="9" t="s">
        <v>3677</v>
      </c>
      <c r="B4435" s="13">
        <v>5.8</v>
      </c>
    </row>
    <row r="4436" spans="1:2" x14ac:dyDescent="0.25">
      <c r="A4436" s="6" t="s">
        <v>4753</v>
      </c>
      <c r="B4436" s="11">
        <v>6.7</v>
      </c>
    </row>
    <row r="4437" spans="1:2" x14ac:dyDescent="0.25">
      <c r="A4437" s="9" t="s">
        <v>4755</v>
      </c>
      <c r="B4437" s="13">
        <v>6.7</v>
      </c>
    </row>
    <row r="4438" spans="1:2" x14ac:dyDescent="0.25">
      <c r="A4438" s="6" t="s">
        <v>4756</v>
      </c>
      <c r="B4438" s="11">
        <v>7.6</v>
      </c>
    </row>
    <row r="4439" spans="1:2" x14ac:dyDescent="0.25">
      <c r="A4439" s="9" t="s">
        <v>3067</v>
      </c>
      <c r="B4439" s="13">
        <v>5.0999999999999996</v>
      </c>
    </row>
    <row r="4440" spans="1:2" x14ac:dyDescent="0.25">
      <c r="A4440" s="6" t="s">
        <v>4757</v>
      </c>
      <c r="B4440" s="11">
        <v>6.8</v>
      </c>
    </row>
    <row r="4441" spans="1:2" x14ac:dyDescent="0.25">
      <c r="A4441" s="9" t="s">
        <v>4759</v>
      </c>
      <c r="B4441" s="13">
        <v>6.8</v>
      </c>
    </row>
    <row r="4442" spans="1:2" x14ac:dyDescent="0.25">
      <c r="A4442" s="6" t="s">
        <v>4761</v>
      </c>
      <c r="B4442" s="11">
        <v>6.8</v>
      </c>
    </row>
    <row r="4443" spans="1:2" x14ac:dyDescent="0.25">
      <c r="A4443" s="9" t="s">
        <v>4763</v>
      </c>
      <c r="B4443" s="13">
        <v>6.3</v>
      </c>
    </row>
    <row r="4444" spans="1:2" x14ac:dyDescent="0.25">
      <c r="A4444" s="6" t="s">
        <v>4764</v>
      </c>
      <c r="B4444" s="11">
        <v>7.1</v>
      </c>
    </row>
    <row r="4445" spans="1:2" x14ac:dyDescent="0.25">
      <c r="A4445" s="9" t="s">
        <v>4766</v>
      </c>
      <c r="B4445" s="13">
        <v>2.8</v>
      </c>
    </row>
    <row r="4446" spans="1:2" x14ac:dyDescent="0.25">
      <c r="A4446" s="6" t="s">
        <v>4768</v>
      </c>
      <c r="B4446" s="11">
        <v>8.1999999999999993</v>
      </c>
    </row>
    <row r="4447" spans="1:2" x14ac:dyDescent="0.25">
      <c r="A4447" s="9" t="s">
        <v>4769</v>
      </c>
      <c r="B4447" s="13">
        <v>3.1</v>
      </c>
    </row>
    <row r="4448" spans="1:2" x14ac:dyDescent="0.25">
      <c r="A4448" s="6" t="s">
        <v>353</v>
      </c>
      <c r="B4448" s="11">
        <v>7</v>
      </c>
    </row>
    <row r="4449" spans="1:2" x14ac:dyDescent="0.25">
      <c r="A4449" s="9" t="s">
        <v>4770</v>
      </c>
      <c r="B4449" s="13">
        <v>3.3</v>
      </c>
    </row>
    <row r="4450" spans="1:2" x14ac:dyDescent="0.25">
      <c r="A4450" s="6" t="s">
        <v>4772</v>
      </c>
      <c r="B4450" s="11">
        <v>3.6</v>
      </c>
    </row>
    <row r="4451" spans="1:2" x14ac:dyDescent="0.25">
      <c r="A4451" s="9" t="s">
        <v>4773</v>
      </c>
      <c r="B4451" s="13">
        <v>7.7</v>
      </c>
    </row>
    <row r="4452" spans="1:2" x14ac:dyDescent="0.25">
      <c r="A4452" s="6" t="s">
        <v>4775</v>
      </c>
      <c r="B4452" s="11">
        <v>6.7</v>
      </c>
    </row>
    <row r="4453" spans="1:2" x14ac:dyDescent="0.25">
      <c r="A4453" s="9" t="s">
        <v>4777</v>
      </c>
      <c r="B4453" s="13">
        <v>5.5</v>
      </c>
    </row>
    <row r="4454" spans="1:2" x14ac:dyDescent="0.25">
      <c r="A4454" s="6" t="s">
        <v>4778</v>
      </c>
      <c r="B4454" s="11">
        <v>6.6</v>
      </c>
    </row>
    <row r="4455" spans="1:2" x14ac:dyDescent="0.25">
      <c r="A4455" s="9" t="s">
        <v>4780</v>
      </c>
      <c r="B4455" s="13">
        <v>4.8</v>
      </c>
    </row>
    <row r="4456" spans="1:2" x14ac:dyDescent="0.25">
      <c r="A4456" s="6" t="s">
        <v>3929</v>
      </c>
      <c r="B4456" s="11">
        <v>5.5</v>
      </c>
    </row>
    <row r="4457" spans="1:2" x14ac:dyDescent="0.25">
      <c r="A4457" s="9" t="s">
        <v>69</v>
      </c>
      <c r="B4457" s="13">
        <v>6.3</v>
      </c>
    </row>
    <row r="4458" spans="1:2" x14ac:dyDescent="0.25">
      <c r="A4458" s="6" t="s">
        <v>4784</v>
      </c>
      <c r="B4458" s="11">
        <v>6.9</v>
      </c>
    </row>
    <row r="4459" spans="1:2" x14ac:dyDescent="0.25">
      <c r="A4459" s="9" t="s">
        <v>4786</v>
      </c>
      <c r="B4459" s="13">
        <v>6.5</v>
      </c>
    </row>
    <row r="4460" spans="1:2" x14ac:dyDescent="0.25">
      <c r="A4460" s="6" t="s">
        <v>485</v>
      </c>
      <c r="B4460" s="11">
        <v>8.1999999999999993</v>
      </c>
    </row>
    <row r="4461" spans="1:2" x14ac:dyDescent="0.25">
      <c r="A4461" s="9" t="s">
        <v>4788</v>
      </c>
      <c r="B4461" s="13">
        <v>7.1</v>
      </c>
    </row>
    <row r="4462" spans="1:2" x14ac:dyDescent="0.25">
      <c r="A4462" s="6" t="s">
        <v>5540</v>
      </c>
      <c r="B4462" s="11">
        <v>7.3</v>
      </c>
    </row>
    <row r="4463" spans="1:2" x14ac:dyDescent="0.25">
      <c r="A4463" s="9" t="s">
        <v>3753</v>
      </c>
      <c r="B4463" s="13">
        <v>8.1</v>
      </c>
    </row>
    <row r="4464" spans="1:2" x14ac:dyDescent="0.25">
      <c r="A4464" s="6" t="s">
        <v>124</v>
      </c>
      <c r="B4464" s="11">
        <v>7.2</v>
      </c>
    </row>
    <row r="4465" spans="1:2" x14ac:dyDescent="0.25">
      <c r="A4465" s="9" t="s">
        <v>4791</v>
      </c>
      <c r="B4465" s="13">
        <v>7.4</v>
      </c>
    </row>
    <row r="4466" spans="1:2" x14ac:dyDescent="0.25">
      <c r="A4466" s="6" t="s">
        <v>4794</v>
      </c>
      <c r="B4466" s="11">
        <v>6.5</v>
      </c>
    </row>
    <row r="4467" spans="1:2" x14ac:dyDescent="0.25">
      <c r="A4467" s="9" t="s">
        <v>4795</v>
      </c>
      <c r="B4467" s="13">
        <v>5.7</v>
      </c>
    </row>
    <row r="4468" spans="1:2" x14ac:dyDescent="0.25">
      <c r="A4468" s="6" t="s">
        <v>1295</v>
      </c>
      <c r="B4468" s="11">
        <v>6.1</v>
      </c>
    </row>
    <row r="4469" spans="1:2" x14ac:dyDescent="0.25">
      <c r="A4469" s="9" t="s">
        <v>5540</v>
      </c>
      <c r="B4469" s="13">
        <v>7.7</v>
      </c>
    </row>
    <row r="4470" spans="1:2" x14ac:dyDescent="0.25">
      <c r="A4470" s="6" t="s">
        <v>4797</v>
      </c>
      <c r="B4470" s="11">
        <v>8.6999999999999993</v>
      </c>
    </row>
    <row r="4471" spans="1:2" x14ac:dyDescent="0.25">
      <c r="A4471" s="9" t="s">
        <v>4800</v>
      </c>
      <c r="B4471" s="13">
        <v>4.3</v>
      </c>
    </row>
    <row r="4472" spans="1:2" x14ac:dyDescent="0.25">
      <c r="A4472" s="6" t="s">
        <v>4802</v>
      </c>
      <c r="B4472" s="11">
        <v>6.2</v>
      </c>
    </row>
    <row r="4473" spans="1:2" x14ac:dyDescent="0.25">
      <c r="A4473" s="9" t="s">
        <v>4803</v>
      </c>
      <c r="B4473" s="13">
        <v>3.3</v>
      </c>
    </row>
    <row r="4474" spans="1:2" x14ac:dyDescent="0.25">
      <c r="A4474" s="6" t="s">
        <v>4422</v>
      </c>
      <c r="B4474" s="11">
        <v>2.7</v>
      </c>
    </row>
    <row r="4475" spans="1:2" x14ac:dyDescent="0.25">
      <c r="A4475" s="9" t="s">
        <v>4805</v>
      </c>
      <c r="B4475" s="13">
        <v>5.2</v>
      </c>
    </row>
    <row r="4476" spans="1:2" x14ac:dyDescent="0.25">
      <c r="A4476" s="6" t="s">
        <v>2716</v>
      </c>
      <c r="B4476" s="11">
        <v>8.1999999999999993</v>
      </c>
    </row>
    <row r="4477" spans="1:2" x14ac:dyDescent="0.25">
      <c r="A4477" s="9" t="s">
        <v>1935</v>
      </c>
      <c r="B4477" s="13">
        <v>6.1</v>
      </c>
    </row>
    <row r="4478" spans="1:2" x14ac:dyDescent="0.25">
      <c r="A4478" s="6" t="s">
        <v>4199</v>
      </c>
      <c r="B4478" s="11">
        <v>8</v>
      </c>
    </row>
    <row r="4479" spans="1:2" x14ac:dyDescent="0.25">
      <c r="A4479" s="9" t="s">
        <v>4810</v>
      </c>
      <c r="B4479" s="13">
        <v>5.5</v>
      </c>
    </row>
    <row r="4480" spans="1:2" x14ac:dyDescent="0.25">
      <c r="A4480" s="6" t="s">
        <v>4427</v>
      </c>
      <c r="B4480" s="11">
        <v>5.7</v>
      </c>
    </row>
    <row r="4481" spans="1:2" x14ac:dyDescent="0.25">
      <c r="A4481" s="9" t="s">
        <v>4812</v>
      </c>
      <c r="B4481" s="13">
        <v>3.7</v>
      </c>
    </row>
    <row r="4482" spans="1:2" x14ac:dyDescent="0.25">
      <c r="A4482" s="6" t="s">
        <v>4813</v>
      </c>
      <c r="B4482" s="11">
        <v>7.1</v>
      </c>
    </row>
    <row r="4483" spans="1:2" x14ac:dyDescent="0.25">
      <c r="A4483" s="9" t="s">
        <v>4336</v>
      </c>
      <c r="B4483" s="13">
        <v>7.8</v>
      </c>
    </row>
    <row r="4484" spans="1:2" x14ac:dyDescent="0.25">
      <c r="A4484" s="6" t="s">
        <v>5540</v>
      </c>
      <c r="B4484" s="11">
        <v>7.3</v>
      </c>
    </row>
    <row r="4485" spans="1:2" x14ac:dyDescent="0.25">
      <c r="A4485" s="9" t="s">
        <v>1475</v>
      </c>
      <c r="B4485" s="13">
        <v>4.0999999999999996</v>
      </c>
    </row>
    <row r="4486" spans="1:2" x14ac:dyDescent="0.25">
      <c r="A4486" s="6" t="s">
        <v>558</v>
      </c>
      <c r="B4486" s="11">
        <v>7.2</v>
      </c>
    </row>
    <row r="4487" spans="1:2" x14ac:dyDescent="0.25">
      <c r="A4487" s="9" t="s">
        <v>149</v>
      </c>
      <c r="B4487" s="13">
        <v>7.7</v>
      </c>
    </row>
    <row r="4488" spans="1:2" x14ac:dyDescent="0.25">
      <c r="A4488" s="6" t="s">
        <v>1447</v>
      </c>
      <c r="B4488" s="11">
        <v>7.1</v>
      </c>
    </row>
    <row r="4489" spans="1:2" x14ac:dyDescent="0.25">
      <c r="A4489" s="9" t="s">
        <v>4819</v>
      </c>
      <c r="B4489" s="13">
        <v>7.6</v>
      </c>
    </row>
    <row r="4490" spans="1:2" x14ac:dyDescent="0.25">
      <c r="A4490" s="6" t="s">
        <v>4820</v>
      </c>
      <c r="B4490" s="11">
        <v>7</v>
      </c>
    </row>
    <row r="4491" spans="1:2" x14ac:dyDescent="0.25">
      <c r="A4491" s="9" t="s">
        <v>897</v>
      </c>
      <c r="B4491" s="13">
        <v>5.5</v>
      </c>
    </row>
    <row r="4492" spans="1:2" x14ac:dyDescent="0.25">
      <c r="A4492" s="6" t="s">
        <v>2587</v>
      </c>
      <c r="B4492" s="11">
        <v>7.4</v>
      </c>
    </row>
    <row r="4493" spans="1:2" x14ac:dyDescent="0.25">
      <c r="A4493" s="9" t="s">
        <v>3218</v>
      </c>
      <c r="B4493" s="13">
        <v>7.7</v>
      </c>
    </row>
    <row r="4494" spans="1:2" x14ac:dyDescent="0.25">
      <c r="A4494" s="6" t="s">
        <v>2716</v>
      </c>
      <c r="B4494" s="11">
        <v>7.2</v>
      </c>
    </row>
    <row r="4495" spans="1:2" x14ac:dyDescent="0.25">
      <c r="A4495" s="9" t="s">
        <v>1707</v>
      </c>
      <c r="B4495" s="13">
        <v>7.8</v>
      </c>
    </row>
    <row r="4496" spans="1:2" x14ac:dyDescent="0.25">
      <c r="A4496" s="6" t="s">
        <v>4823</v>
      </c>
      <c r="B4496" s="11">
        <v>6.6</v>
      </c>
    </row>
    <row r="4497" spans="1:2" x14ac:dyDescent="0.25">
      <c r="A4497" s="9" t="s">
        <v>4824</v>
      </c>
      <c r="B4497" s="13">
        <v>6</v>
      </c>
    </row>
    <row r="4498" spans="1:2" x14ac:dyDescent="0.25">
      <c r="A4498" s="6" t="s">
        <v>627</v>
      </c>
      <c r="B4498" s="11">
        <v>8.4</v>
      </c>
    </row>
    <row r="4499" spans="1:2" x14ac:dyDescent="0.25">
      <c r="A4499" s="9" t="s">
        <v>4155</v>
      </c>
      <c r="B4499" s="13">
        <v>6.5</v>
      </c>
    </row>
    <row r="4500" spans="1:2" x14ac:dyDescent="0.25">
      <c r="A4500" s="6" t="s">
        <v>2267</v>
      </c>
      <c r="B4500" s="11">
        <v>8.9</v>
      </c>
    </row>
    <row r="4501" spans="1:2" x14ac:dyDescent="0.25">
      <c r="A4501" s="9" t="s">
        <v>4827</v>
      </c>
      <c r="B4501" s="13">
        <v>7.9</v>
      </c>
    </row>
    <row r="4502" spans="1:2" x14ac:dyDescent="0.25">
      <c r="A4502" s="6" t="s">
        <v>4829</v>
      </c>
      <c r="B4502" s="11">
        <v>6</v>
      </c>
    </row>
    <row r="4503" spans="1:2" x14ac:dyDescent="0.25">
      <c r="A4503" s="9" t="s">
        <v>4831</v>
      </c>
      <c r="B4503" s="13">
        <v>6.1</v>
      </c>
    </row>
    <row r="4504" spans="1:2" x14ac:dyDescent="0.25">
      <c r="A4504" s="6" t="s">
        <v>3446</v>
      </c>
      <c r="B4504" s="11">
        <v>7.4</v>
      </c>
    </row>
    <row r="4505" spans="1:2" x14ac:dyDescent="0.25">
      <c r="A4505" s="9" t="s">
        <v>4833</v>
      </c>
      <c r="B4505" s="13">
        <v>6.2</v>
      </c>
    </row>
    <row r="4506" spans="1:2" x14ac:dyDescent="0.25">
      <c r="A4506" s="6" t="s">
        <v>4834</v>
      </c>
      <c r="B4506" s="11">
        <v>5.6</v>
      </c>
    </row>
    <row r="4507" spans="1:2" x14ac:dyDescent="0.25">
      <c r="A4507" s="9" t="s">
        <v>4836</v>
      </c>
      <c r="B4507" s="13">
        <v>7.2</v>
      </c>
    </row>
    <row r="4508" spans="1:2" x14ac:dyDescent="0.25">
      <c r="A4508" s="6" t="s">
        <v>4838</v>
      </c>
      <c r="B4508" s="11">
        <v>6.1</v>
      </c>
    </row>
    <row r="4509" spans="1:2" x14ac:dyDescent="0.25">
      <c r="A4509" s="9" t="s">
        <v>4839</v>
      </c>
      <c r="B4509" s="13">
        <v>3.8</v>
      </c>
    </row>
    <row r="4510" spans="1:2" x14ac:dyDescent="0.25">
      <c r="A4510" s="6" t="s">
        <v>4034</v>
      </c>
      <c r="B4510" s="11">
        <v>7.1</v>
      </c>
    </row>
    <row r="4511" spans="1:2" x14ac:dyDescent="0.25">
      <c r="A4511" s="9" t="s">
        <v>4840</v>
      </c>
      <c r="B4511" s="13">
        <v>4.5</v>
      </c>
    </row>
    <row r="4512" spans="1:2" x14ac:dyDescent="0.25">
      <c r="A4512" s="6" t="s">
        <v>4842</v>
      </c>
      <c r="B4512" s="11">
        <v>3.8</v>
      </c>
    </row>
    <row r="4513" spans="1:2" x14ac:dyDescent="0.25">
      <c r="A4513" s="9" t="s">
        <v>1131</v>
      </c>
      <c r="B4513" s="13">
        <v>6.2</v>
      </c>
    </row>
    <row r="4514" spans="1:2" x14ac:dyDescent="0.25">
      <c r="A4514" s="6" t="s">
        <v>3905</v>
      </c>
      <c r="B4514" s="11">
        <v>6.6</v>
      </c>
    </row>
    <row r="4515" spans="1:2" x14ac:dyDescent="0.25">
      <c r="A4515" s="9" t="s">
        <v>4845</v>
      </c>
      <c r="B4515" s="13">
        <v>4.5999999999999996</v>
      </c>
    </row>
    <row r="4516" spans="1:2" x14ac:dyDescent="0.25">
      <c r="A4516" s="6" t="s">
        <v>4847</v>
      </c>
      <c r="B4516" s="11">
        <v>4.2</v>
      </c>
    </row>
    <row r="4517" spans="1:2" x14ac:dyDescent="0.25">
      <c r="A4517" s="9" t="s">
        <v>4849</v>
      </c>
      <c r="B4517" s="13">
        <v>6.8</v>
      </c>
    </row>
    <row r="4518" spans="1:2" x14ac:dyDescent="0.25">
      <c r="A4518" s="6" t="s">
        <v>3994</v>
      </c>
      <c r="B4518" s="11">
        <v>7.7</v>
      </c>
    </row>
    <row r="4519" spans="1:2" x14ac:dyDescent="0.25">
      <c r="A4519" s="9" t="s">
        <v>5540</v>
      </c>
      <c r="B4519" s="13">
        <v>7.1</v>
      </c>
    </row>
    <row r="4520" spans="1:2" x14ac:dyDescent="0.25">
      <c r="A4520" s="6" t="s">
        <v>4851</v>
      </c>
      <c r="B4520" s="11">
        <v>5.9</v>
      </c>
    </row>
    <row r="4521" spans="1:2" x14ac:dyDescent="0.25">
      <c r="A4521" s="9" t="s">
        <v>4852</v>
      </c>
      <c r="B4521" s="13">
        <v>4.7</v>
      </c>
    </row>
    <row r="4522" spans="1:2" x14ac:dyDescent="0.25">
      <c r="A4522" s="6" t="s">
        <v>4853</v>
      </c>
      <c r="B4522" s="11">
        <v>7</v>
      </c>
    </row>
    <row r="4523" spans="1:2" x14ac:dyDescent="0.25">
      <c r="A4523" s="9" t="s">
        <v>4855</v>
      </c>
      <c r="B4523" s="13">
        <v>6.9</v>
      </c>
    </row>
    <row r="4524" spans="1:2" x14ac:dyDescent="0.25">
      <c r="A4524" s="6" t="s">
        <v>4857</v>
      </c>
      <c r="B4524" s="11">
        <v>6.1</v>
      </c>
    </row>
    <row r="4525" spans="1:2" x14ac:dyDescent="0.25">
      <c r="A4525" s="9" t="s">
        <v>4859</v>
      </c>
      <c r="B4525" s="13">
        <v>7.6</v>
      </c>
    </row>
    <row r="4526" spans="1:2" x14ac:dyDescent="0.25">
      <c r="A4526" s="6" t="s">
        <v>4863</v>
      </c>
      <c r="B4526" s="11">
        <v>3</v>
      </c>
    </row>
    <row r="4527" spans="1:2" x14ac:dyDescent="0.25">
      <c r="A4527" s="9" t="s">
        <v>4864</v>
      </c>
      <c r="B4527" s="13">
        <v>2.6</v>
      </c>
    </row>
    <row r="4528" spans="1:2" x14ac:dyDescent="0.25">
      <c r="A4528" s="6" t="s">
        <v>4034</v>
      </c>
      <c r="B4528" s="11">
        <v>8.6</v>
      </c>
    </row>
    <row r="4529" spans="1:2" x14ac:dyDescent="0.25">
      <c r="A4529" s="9" t="s">
        <v>4866</v>
      </c>
      <c r="B4529" s="13">
        <v>6.1</v>
      </c>
    </row>
    <row r="4530" spans="1:2" x14ac:dyDescent="0.25">
      <c r="A4530" s="6" t="s">
        <v>4868</v>
      </c>
      <c r="B4530" s="11">
        <v>7.5</v>
      </c>
    </row>
    <row r="4531" spans="1:2" x14ac:dyDescent="0.25">
      <c r="A4531" s="9" t="s">
        <v>4870</v>
      </c>
      <c r="B4531" s="13">
        <v>6.7</v>
      </c>
    </row>
    <row r="4532" spans="1:2" x14ac:dyDescent="0.25">
      <c r="A4532" s="6" t="s">
        <v>1755</v>
      </c>
      <c r="B4532" s="11">
        <v>8.1</v>
      </c>
    </row>
    <row r="4533" spans="1:2" x14ac:dyDescent="0.25">
      <c r="A4533" s="9" t="s">
        <v>4871</v>
      </c>
      <c r="B4533" s="13">
        <v>4.9000000000000004</v>
      </c>
    </row>
    <row r="4534" spans="1:2" x14ac:dyDescent="0.25">
      <c r="A4534" s="6" t="s">
        <v>1551</v>
      </c>
      <c r="B4534" s="11">
        <v>6.8</v>
      </c>
    </row>
    <row r="4535" spans="1:2" x14ac:dyDescent="0.25">
      <c r="A4535" s="9" t="s">
        <v>3777</v>
      </c>
      <c r="B4535" s="13">
        <v>6.8</v>
      </c>
    </row>
    <row r="4536" spans="1:2" x14ac:dyDescent="0.25">
      <c r="A4536" s="6" t="s">
        <v>4872</v>
      </c>
      <c r="B4536" s="11">
        <v>5.7</v>
      </c>
    </row>
    <row r="4537" spans="1:2" x14ac:dyDescent="0.25">
      <c r="A4537" s="9" t="s">
        <v>212</v>
      </c>
      <c r="B4537" s="13">
        <v>8.3000000000000007</v>
      </c>
    </row>
    <row r="4538" spans="1:2" x14ac:dyDescent="0.25">
      <c r="A4538" s="6" t="s">
        <v>936</v>
      </c>
      <c r="B4538" s="11">
        <v>6.6</v>
      </c>
    </row>
    <row r="4539" spans="1:2" x14ac:dyDescent="0.25">
      <c r="A4539" s="9" t="s">
        <v>1622</v>
      </c>
      <c r="B4539" s="13">
        <v>7.3</v>
      </c>
    </row>
    <row r="4540" spans="1:2" x14ac:dyDescent="0.25">
      <c r="A4540" s="6" t="s">
        <v>4875</v>
      </c>
      <c r="B4540" s="11">
        <v>5</v>
      </c>
    </row>
    <row r="4541" spans="1:2" x14ac:dyDescent="0.25">
      <c r="A4541" s="9" t="s">
        <v>4876</v>
      </c>
      <c r="B4541" s="13">
        <v>7</v>
      </c>
    </row>
    <row r="4542" spans="1:2" x14ac:dyDescent="0.25">
      <c r="A4542" s="6" t="s">
        <v>4878</v>
      </c>
      <c r="B4542" s="11">
        <v>3.4</v>
      </c>
    </row>
    <row r="4543" spans="1:2" x14ac:dyDescent="0.25">
      <c r="A4543" s="9" t="s">
        <v>2339</v>
      </c>
      <c r="B4543" s="13">
        <v>5.9</v>
      </c>
    </row>
    <row r="4544" spans="1:2" x14ac:dyDescent="0.25">
      <c r="A4544" s="6" t="s">
        <v>4880</v>
      </c>
      <c r="B4544" s="11">
        <v>6</v>
      </c>
    </row>
    <row r="4545" spans="1:2" x14ac:dyDescent="0.25">
      <c r="A4545" s="9" t="s">
        <v>3094</v>
      </c>
      <c r="B4545" s="13">
        <v>7.4</v>
      </c>
    </row>
    <row r="4546" spans="1:2" x14ac:dyDescent="0.25">
      <c r="A4546" s="6" t="s">
        <v>4882</v>
      </c>
      <c r="B4546" s="11">
        <v>7.4</v>
      </c>
    </row>
    <row r="4547" spans="1:2" x14ac:dyDescent="0.25">
      <c r="A4547" s="9" t="s">
        <v>2710</v>
      </c>
      <c r="B4547" s="13">
        <v>4.2</v>
      </c>
    </row>
    <row r="4548" spans="1:2" x14ac:dyDescent="0.25">
      <c r="A4548" s="6" t="s">
        <v>4884</v>
      </c>
      <c r="B4548" s="11">
        <v>6.2</v>
      </c>
    </row>
    <row r="4549" spans="1:2" x14ac:dyDescent="0.25">
      <c r="A4549" s="9" t="s">
        <v>4886</v>
      </c>
      <c r="B4549" s="13">
        <v>6.2</v>
      </c>
    </row>
    <row r="4550" spans="1:2" x14ac:dyDescent="0.25">
      <c r="A4550" s="6" t="s">
        <v>3205</v>
      </c>
      <c r="B4550" s="11">
        <v>7.5</v>
      </c>
    </row>
    <row r="4551" spans="1:2" x14ac:dyDescent="0.25">
      <c r="A4551" s="9" t="s">
        <v>4889</v>
      </c>
      <c r="B4551" s="13">
        <v>7.2</v>
      </c>
    </row>
    <row r="4552" spans="1:2" x14ac:dyDescent="0.25">
      <c r="A4552" s="6" t="s">
        <v>212</v>
      </c>
      <c r="B4552" s="11">
        <v>7.2</v>
      </c>
    </row>
    <row r="4553" spans="1:2" x14ac:dyDescent="0.25">
      <c r="A4553" s="9" t="s">
        <v>3776</v>
      </c>
      <c r="B4553" s="13">
        <v>5.4</v>
      </c>
    </row>
    <row r="4554" spans="1:2" x14ac:dyDescent="0.25">
      <c r="A4554" s="6" t="s">
        <v>4892</v>
      </c>
      <c r="B4554" s="11">
        <v>7</v>
      </c>
    </row>
    <row r="4555" spans="1:2" x14ac:dyDescent="0.25">
      <c r="A4555" s="9" t="s">
        <v>4894</v>
      </c>
      <c r="B4555" s="13">
        <v>7.2</v>
      </c>
    </row>
    <row r="4556" spans="1:2" x14ac:dyDescent="0.25">
      <c r="A4556" s="6" t="s">
        <v>4895</v>
      </c>
      <c r="B4556" s="11">
        <v>7.9</v>
      </c>
    </row>
    <row r="4557" spans="1:2" x14ac:dyDescent="0.25">
      <c r="A4557" s="9" t="s">
        <v>4159</v>
      </c>
      <c r="B4557" s="13">
        <v>6.8</v>
      </c>
    </row>
    <row r="4558" spans="1:2" x14ac:dyDescent="0.25">
      <c r="A4558" s="6" t="s">
        <v>3137</v>
      </c>
      <c r="B4558" s="11">
        <v>6.7</v>
      </c>
    </row>
    <row r="4559" spans="1:2" x14ac:dyDescent="0.25">
      <c r="A4559" s="9" t="s">
        <v>2160</v>
      </c>
      <c r="B4559" s="13">
        <v>7.5</v>
      </c>
    </row>
    <row r="4560" spans="1:2" x14ac:dyDescent="0.25">
      <c r="A4560" s="6" t="s">
        <v>4898</v>
      </c>
      <c r="B4560" s="11">
        <v>6.8</v>
      </c>
    </row>
    <row r="4561" spans="1:2" x14ac:dyDescent="0.25">
      <c r="A4561" s="9" t="s">
        <v>4899</v>
      </c>
      <c r="B4561" s="13">
        <v>6.9</v>
      </c>
    </row>
    <row r="4562" spans="1:2" x14ac:dyDescent="0.25">
      <c r="A4562" s="6" t="s">
        <v>4901</v>
      </c>
      <c r="B4562" s="11">
        <v>6.8</v>
      </c>
    </row>
    <row r="4563" spans="1:2" x14ac:dyDescent="0.25">
      <c r="A4563" s="9" t="s">
        <v>4903</v>
      </c>
      <c r="B4563" s="13">
        <v>7.2</v>
      </c>
    </row>
    <row r="4564" spans="1:2" x14ac:dyDescent="0.25">
      <c r="A4564" s="6" t="s">
        <v>4905</v>
      </c>
      <c r="B4564" s="11">
        <v>7.4</v>
      </c>
    </row>
    <row r="4565" spans="1:2" x14ac:dyDescent="0.25">
      <c r="A4565" s="9" t="s">
        <v>3985</v>
      </c>
      <c r="B4565" s="13">
        <v>5.6</v>
      </c>
    </row>
    <row r="4566" spans="1:2" x14ac:dyDescent="0.25">
      <c r="A4566" s="6" t="s">
        <v>3727</v>
      </c>
      <c r="B4566" s="11">
        <v>6.8</v>
      </c>
    </row>
    <row r="4567" spans="1:2" x14ac:dyDescent="0.25">
      <c r="A4567" s="9" t="s">
        <v>3129</v>
      </c>
      <c r="B4567" s="13">
        <v>7.2</v>
      </c>
    </row>
    <row r="4568" spans="1:2" x14ac:dyDescent="0.25">
      <c r="A4568" s="6" t="s">
        <v>4908</v>
      </c>
      <c r="B4568" s="11">
        <v>7.7</v>
      </c>
    </row>
    <row r="4569" spans="1:2" x14ac:dyDescent="0.25">
      <c r="A4569" s="9" t="s">
        <v>4910</v>
      </c>
      <c r="B4569" s="13">
        <v>7</v>
      </c>
    </row>
    <row r="4570" spans="1:2" x14ac:dyDescent="0.25">
      <c r="A4570" s="6" t="s">
        <v>4053</v>
      </c>
      <c r="B4570" s="11">
        <v>7.2</v>
      </c>
    </row>
    <row r="4571" spans="1:2" x14ac:dyDescent="0.25">
      <c r="A4571" s="9" t="s">
        <v>209</v>
      </c>
      <c r="B4571" s="13">
        <v>6.4</v>
      </c>
    </row>
    <row r="4572" spans="1:2" x14ac:dyDescent="0.25">
      <c r="A4572" s="6" t="s">
        <v>4911</v>
      </c>
      <c r="B4572" s="11">
        <v>7.2</v>
      </c>
    </row>
    <row r="4573" spans="1:2" x14ac:dyDescent="0.25">
      <c r="A4573" s="9" t="s">
        <v>4913</v>
      </c>
      <c r="B4573" s="13">
        <v>7.2</v>
      </c>
    </row>
    <row r="4574" spans="1:2" x14ac:dyDescent="0.25">
      <c r="A4574" s="6" t="s">
        <v>4915</v>
      </c>
      <c r="B4574" s="11">
        <v>6.2</v>
      </c>
    </row>
    <row r="4575" spans="1:2" x14ac:dyDescent="0.25">
      <c r="A4575" s="9" t="s">
        <v>2591</v>
      </c>
      <c r="B4575" s="13">
        <v>6.9</v>
      </c>
    </row>
    <row r="4576" spans="1:2" x14ac:dyDescent="0.25">
      <c r="A4576" s="6" t="s">
        <v>2632</v>
      </c>
      <c r="B4576" s="11">
        <v>6.2</v>
      </c>
    </row>
    <row r="4577" spans="1:2" x14ac:dyDescent="0.25">
      <c r="A4577" s="9" t="s">
        <v>1561</v>
      </c>
      <c r="B4577" s="13">
        <v>6.9</v>
      </c>
    </row>
    <row r="4578" spans="1:2" x14ac:dyDescent="0.25">
      <c r="A4578" s="6" t="s">
        <v>4918</v>
      </c>
      <c r="B4578" s="11">
        <v>7</v>
      </c>
    </row>
    <row r="4579" spans="1:2" x14ac:dyDescent="0.25">
      <c r="A4579" s="9" t="s">
        <v>4328</v>
      </c>
      <c r="B4579" s="13">
        <v>6.7</v>
      </c>
    </row>
    <row r="4580" spans="1:2" x14ac:dyDescent="0.25">
      <c r="A4580" s="6" t="s">
        <v>4919</v>
      </c>
      <c r="B4580" s="11">
        <v>3.6</v>
      </c>
    </row>
    <row r="4581" spans="1:2" x14ac:dyDescent="0.25">
      <c r="A4581" s="9" t="s">
        <v>4920</v>
      </c>
      <c r="B4581" s="13">
        <v>6.3</v>
      </c>
    </row>
    <row r="4582" spans="1:2" x14ac:dyDescent="0.25">
      <c r="A4582" s="6" t="s">
        <v>4921</v>
      </c>
      <c r="B4582" s="11">
        <v>7.4</v>
      </c>
    </row>
    <row r="4583" spans="1:2" x14ac:dyDescent="0.25">
      <c r="A4583" s="9" t="s">
        <v>4922</v>
      </c>
      <c r="B4583" s="13">
        <v>7.4</v>
      </c>
    </row>
    <row r="4584" spans="1:2" x14ac:dyDescent="0.25">
      <c r="A4584" s="6" t="s">
        <v>4923</v>
      </c>
      <c r="B4584" s="11">
        <v>7.3</v>
      </c>
    </row>
    <row r="4585" spans="1:2" x14ac:dyDescent="0.25">
      <c r="A4585" s="9" t="s">
        <v>4924</v>
      </c>
      <c r="B4585" s="13">
        <v>6.1</v>
      </c>
    </row>
    <row r="4586" spans="1:2" x14ac:dyDescent="0.25">
      <c r="A4586" s="6" t="s">
        <v>84</v>
      </c>
      <c r="B4586" s="11">
        <v>6.7</v>
      </c>
    </row>
    <row r="4587" spans="1:2" x14ac:dyDescent="0.25">
      <c r="A4587" s="9" t="s">
        <v>4925</v>
      </c>
      <c r="B4587" s="13">
        <v>8.1999999999999993</v>
      </c>
    </row>
    <row r="4588" spans="1:2" x14ac:dyDescent="0.25">
      <c r="A4588" s="6" t="s">
        <v>4927</v>
      </c>
      <c r="B4588" s="11">
        <v>7.7</v>
      </c>
    </row>
    <row r="4589" spans="1:2" x14ac:dyDescent="0.25">
      <c r="A4589" s="9" t="s">
        <v>4928</v>
      </c>
      <c r="B4589" s="13">
        <v>7.3</v>
      </c>
    </row>
    <row r="4590" spans="1:2" x14ac:dyDescent="0.25">
      <c r="A4590" s="6" t="s">
        <v>4930</v>
      </c>
      <c r="B4590" s="11">
        <v>7.4</v>
      </c>
    </row>
    <row r="4591" spans="1:2" x14ac:dyDescent="0.25">
      <c r="A4591" s="9" t="s">
        <v>1271</v>
      </c>
      <c r="B4591" s="13">
        <v>5.7</v>
      </c>
    </row>
    <row r="4592" spans="1:2" x14ac:dyDescent="0.25">
      <c r="A4592" s="6" t="s">
        <v>4932</v>
      </c>
      <c r="B4592" s="11">
        <v>7.6</v>
      </c>
    </row>
    <row r="4593" spans="1:2" x14ac:dyDescent="0.25">
      <c r="A4593" s="9" t="s">
        <v>4934</v>
      </c>
      <c r="B4593" s="13">
        <v>6.8</v>
      </c>
    </row>
    <row r="4594" spans="1:2" x14ac:dyDescent="0.25">
      <c r="A4594" s="6" t="s">
        <v>4936</v>
      </c>
      <c r="B4594" s="11">
        <v>5.6</v>
      </c>
    </row>
    <row r="4595" spans="1:2" x14ac:dyDescent="0.25">
      <c r="A4595" s="9" t="s">
        <v>4937</v>
      </c>
      <c r="B4595" s="13">
        <v>4.8</v>
      </c>
    </row>
    <row r="4596" spans="1:2" x14ac:dyDescent="0.25">
      <c r="A4596" s="6" t="s">
        <v>4938</v>
      </c>
      <c r="B4596" s="11">
        <v>6.4</v>
      </c>
    </row>
    <row r="4597" spans="1:2" x14ac:dyDescent="0.25">
      <c r="A4597" s="9" t="s">
        <v>4940</v>
      </c>
      <c r="B4597" s="13">
        <v>6.8</v>
      </c>
    </row>
    <row r="4598" spans="1:2" x14ac:dyDescent="0.25">
      <c r="A4598" s="6" t="s">
        <v>1719</v>
      </c>
      <c r="B4598" s="11">
        <v>6.1</v>
      </c>
    </row>
    <row r="4599" spans="1:2" x14ac:dyDescent="0.25">
      <c r="A4599" s="9" t="s">
        <v>4941</v>
      </c>
      <c r="B4599" s="13">
        <v>5.2</v>
      </c>
    </row>
    <row r="4600" spans="1:2" x14ac:dyDescent="0.25">
      <c r="A4600" s="6" t="s">
        <v>4943</v>
      </c>
      <c r="B4600" s="11">
        <v>6.9</v>
      </c>
    </row>
    <row r="4601" spans="1:2" x14ac:dyDescent="0.25">
      <c r="A4601" s="9" t="s">
        <v>2041</v>
      </c>
      <c r="B4601" s="13">
        <v>6</v>
      </c>
    </row>
    <row r="4602" spans="1:2" x14ac:dyDescent="0.25">
      <c r="A4602" s="6" t="s">
        <v>4945</v>
      </c>
      <c r="B4602" s="11">
        <v>6.3</v>
      </c>
    </row>
    <row r="4603" spans="1:2" x14ac:dyDescent="0.25">
      <c r="A4603" s="9" t="s">
        <v>4947</v>
      </c>
      <c r="B4603" s="13">
        <v>6.1</v>
      </c>
    </row>
    <row r="4604" spans="1:2" x14ac:dyDescent="0.25">
      <c r="A4604" s="6" t="s">
        <v>4948</v>
      </c>
      <c r="B4604" s="11">
        <v>5.5</v>
      </c>
    </row>
    <row r="4605" spans="1:2" x14ac:dyDescent="0.25">
      <c r="A4605" s="9" t="s">
        <v>4950</v>
      </c>
      <c r="B4605" s="13">
        <v>6.9</v>
      </c>
    </row>
    <row r="4606" spans="1:2" x14ac:dyDescent="0.25">
      <c r="A4606" s="6" t="s">
        <v>4392</v>
      </c>
      <c r="B4606" s="11">
        <v>5.6</v>
      </c>
    </row>
    <row r="4607" spans="1:2" x14ac:dyDescent="0.25">
      <c r="A4607" s="9" t="s">
        <v>4952</v>
      </c>
      <c r="B4607" s="13">
        <v>1.9</v>
      </c>
    </row>
    <row r="4608" spans="1:2" x14ac:dyDescent="0.25">
      <c r="A4608" s="6" t="s">
        <v>2614</v>
      </c>
      <c r="B4608" s="11">
        <v>4.0999999999999996</v>
      </c>
    </row>
    <row r="4609" spans="1:2" x14ac:dyDescent="0.25">
      <c r="A4609" s="9" t="s">
        <v>2035</v>
      </c>
      <c r="B4609" s="13">
        <v>5.4</v>
      </c>
    </row>
    <row r="4610" spans="1:2" x14ac:dyDescent="0.25">
      <c r="A4610" s="6" t="s">
        <v>4955</v>
      </c>
      <c r="B4610" s="11">
        <v>6.8</v>
      </c>
    </row>
    <row r="4611" spans="1:2" x14ac:dyDescent="0.25">
      <c r="A4611" s="9" t="s">
        <v>4957</v>
      </c>
      <c r="B4611" s="13">
        <v>7</v>
      </c>
    </row>
    <row r="4612" spans="1:2" x14ac:dyDescent="0.25">
      <c r="A4612" s="6" t="s">
        <v>4961</v>
      </c>
      <c r="B4612" s="11">
        <v>6.7</v>
      </c>
    </row>
    <row r="4613" spans="1:2" x14ac:dyDescent="0.25">
      <c r="A4613" s="9" t="s">
        <v>4962</v>
      </c>
      <c r="B4613" s="13">
        <v>5.8</v>
      </c>
    </row>
    <row r="4614" spans="1:2" x14ac:dyDescent="0.25">
      <c r="A4614" s="6" t="s">
        <v>4963</v>
      </c>
      <c r="B4614" s="11">
        <v>6.2</v>
      </c>
    </row>
    <row r="4615" spans="1:2" x14ac:dyDescent="0.25">
      <c r="A4615" s="9" t="s">
        <v>4964</v>
      </c>
      <c r="B4615" s="13">
        <v>2.8</v>
      </c>
    </row>
    <row r="4616" spans="1:2" x14ac:dyDescent="0.25">
      <c r="A4616" s="6" t="s">
        <v>3797</v>
      </c>
      <c r="B4616" s="11">
        <v>7.3</v>
      </c>
    </row>
    <row r="4617" spans="1:2" x14ac:dyDescent="0.25">
      <c r="A4617" s="9" t="s">
        <v>4966</v>
      </c>
      <c r="B4617" s="13">
        <v>5.8</v>
      </c>
    </row>
    <row r="4618" spans="1:2" x14ac:dyDescent="0.25">
      <c r="A4618" s="6" t="s">
        <v>1765</v>
      </c>
      <c r="B4618" s="11">
        <v>6.5</v>
      </c>
    </row>
    <row r="4619" spans="1:2" x14ac:dyDescent="0.25">
      <c r="A4619" s="9" t="s">
        <v>4967</v>
      </c>
      <c r="B4619" s="13">
        <v>6.1</v>
      </c>
    </row>
    <row r="4620" spans="1:2" x14ac:dyDescent="0.25">
      <c r="A4620" s="6" t="s">
        <v>4968</v>
      </c>
      <c r="B4620" s="11">
        <v>5.0999999999999996</v>
      </c>
    </row>
    <row r="4621" spans="1:2" x14ac:dyDescent="0.25">
      <c r="A4621" s="9" t="s">
        <v>4970</v>
      </c>
      <c r="B4621" s="13">
        <v>2.2000000000000002</v>
      </c>
    </row>
    <row r="4622" spans="1:2" x14ac:dyDescent="0.25">
      <c r="A4622" s="6" t="s">
        <v>4972</v>
      </c>
      <c r="B4622" s="11">
        <v>7.2</v>
      </c>
    </row>
    <row r="4623" spans="1:2" x14ac:dyDescent="0.25">
      <c r="A4623" s="9" t="s">
        <v>4974</v>
      </c>
      <c r="B4623" s="13">
        <v>5.7</v>
      </c>
    </row>
    <row r="4624" spans="1:2" x14ac:dyDescent="0.25">
      <c r="A4624" s="6" t="s">
        <v>4975</v>
      </c>
      <c r="B4624" s="11">
        <v>3.4</v>
      </c>
    </row>
    <row r="4625" spans="1:2" x14ac:dyDescent="0.25">
      <c r="A4625" s="9" t="s">
        <v>4970</v>
      </c>
      <c r="B4625" s="13">
        <v>3.8</v>
      </c>
    </row>
    <row r="4626" spans="1:2" x14ac:dyDescent="0.25">
      <c r="A4626" s="6" t="s">
        <v>3828</v>
      </c>
      <c r="B4626" s="11">
        <v>4.7</v>
      </c>
    </row>
    <row r="4627" spans="1:2" x14ac:dyDescent="0.25">
      <c r="A4627" s="9" t="s">
        <v>4979</v>
      </c>
      <c r="B4627" s="13">
        <v>5.6</v>
      </c>
    </row>
    <row r="4628" spans="1:2" x14ac:dyDescent="0.25">
      <c r="A4628" s="6" t="s">
        <v>4981</v>
      </c>
      <c r="B4628" s="11">
        <v>3.9</v>
      </c>
    </row>
    <row r="4629" spans="1:2" x14ac:dyDescent="0.25">
      <c r="A4629" s="9" t="s">
        <v>4983</v>
      </c>
      <c r="B4629" s="13">
        <v>5.4</v>
      </c>
    </row>
    <row r="4630" spans="1:2" x14ac:dyDescent="0.25">
      <c r="A4630" s="6" t="s">
        <v>4985</v>
      </c>
      <c r="B4630" s="11">
        <v>5.2</v>
      </c>
    </row>
    <row r="4631" spans="1:2" x14ac:dyDescent="0.25">
      <c r="A4631" s="9" t="s">
        <v>4986</v>
      </c>
      <c r="B4631" s="13">
        <v>3.5</v>
      </c>
    </row>
    <row r="4632" spans="1:2" x14ac:dyDescent="0.25">
      <c r="A4632" s="6" t="s">
        <v>4988</v>
      </c>
      <c r="B4632" s="11">
        <v>5.3</v>
      </c>
    </row>
    <row r="4633" spans="1:2" x14ac:dyDescent="0.25">
      <c r="A4633" s="9" t="s">
        <v>1535</v>
      </c>
      <c r="B4633" s="13">
        <v>7</v>
      </c>
    </row>
    <row r="4634" spans="1:2" x14ac:dyDescent="0.25">
      <c r="A4634" s="6" t="s">
        <v>4989</v>
      </c>
      <c r="B4634" s="11">
        <v>7.1</v>
      </c>
    </row>
    <row r="4635" spans="1:2" x14ac:dyDescent="0.25">
      <c r="A4635" s="9" t="s">
        <v>4990</v>
      </c>
      <c r="B4635" s="13">
        <v>5.5</v>
      </c>
    </row>
    <row r="4636" spans="1:2" x14ac:dyDescent="0.25">
      <c r="A4636" s="6" t="s">
        <v>5540</v>
      </c>
      <c r="B4636" s="11">
        <v>5.9</v>
      </c>
    </row>
    <row r="4637" spans="1:2" x14ac:dyDescent="0.25">
      <c r="A4637" s="9" t="s">
        <v>4992</v>
      </c>
      <c r="B4637" s="13">
        <v>6</v>
      </c>
    </row>
    <row r="4638" spans="1:2" x14ac:dyDescent="0.25">
      <c r="A4638" s="6" t="s">
        <v>4994</v>
      </c>
      <c r="B4638" s="11">
        <v>4.8</v>
      </c>
    </row>
    <row r="4639" spans="1:2" x14ac:dyDescent="0.25">
      <c r="A4639" s="9" t="s">
        <v>4995</v>
      </c>
      <c r="B4639" s="13">
        <v>7.1</v>
      </c>
    </row>
    <row r="4640" spans="1:2" x14ac:dyDescent="0.25">
      <c r="A4640" s="6" t="s">
        <v>4574</v>
      </c>
      <c r="B4640" s="11">
        <v>8.1999999999999993</v>
      </c>
    </row>
    <row r="4641" spans="1:2" x14ac:dyDescent="0.25">
      <c r="A4641" s="9" t="s">
        <v>4997</v>
      </c>
      <c r="B4641" s="13">
        <v>5.7</v>
      </c>
    </row>
    <row r="4642" spans="1:2" x14ac:dyDescent="0.25">
      <c r="A4642" s="6" t="s">
        <v>4998</v>
      </c>
      <c r="B4642" s="11">
        <v>7.9</v>
      </c>
    </row>
    <row r="4643" spans="1:2" x14ac:dyDescent="0.25">
      <c r="A4643" s="9" t="s">
        <v>5001</v>
      </c>
      <c r="B4643" s="13">
        <v>7.3</v>
      </c>
    </row>
    <row r="4644" spans="1:2" x14ac:dyDescent="0.25">
      <c r="A4644" s="6" t="s">
        <v>1113</v>
      </c>
      <c r="B4644" s="11">
        <v>7.1</v>
      </c>
    </row>
    <row r="4645" spans="1:2" x14ac:dyDescent="0.25">
      <c r="A4645" s="9" t="s">
        <v>4823</v>
      </c>
      <c r="B4645" s="13">
        <v>6.4</v>
      </c>
    </row>
    <row r="4646" spans="1:2" x14ac:dyDescent="0.25">
      <c r="A4646" s="6" t="s">
        <v>5003</v>
      </c>
      <c r="B4646" s="11">
        <v>5.9</v>
      </c>
    </row>
    <row r="4647" spans="1:2" x14ac:dyDescent="0.25">
      <c r="A4647" s="9" t="s">
        <v>1946</v>
      </c>
      <c r="B4647" s="13">
        <v>7.5</v>
      </c>
    </row>
    <row r="4648" spans="1:2" x14ac:dyDescent="0.25">
      <c r="A4648" s="6" t="s">
        <v>5006</v>
      </c>
      <c r="B4648" s="11">
        <v>6.4</v>
      </c>
    </row>
    <row r="4649" spans="1:2" x14ac:dyDescent="0.25">
      <c r="A4649" s="9" t="s">
        <v>914</v>
      </c>
      <c r="B4649" s="13">
        <v>7.4</v>
      </c>
    </row>
    <row r="4650" spans="1:2" x14ac:dyDescent="0.25">
      <c r="A4650" s="6" t="s">
        <v>2427</v>
      </c>
      <c r="B4650" s="11">
        <v>7.3</v>
      </c>
    </row>
    <row r="4651" spans="1:2" x14ac:dyDescent="0.25">
      <c r="A4651" s="9" t="s">
        <v>3058</v>
      </c>
      <c r="B4651" s="13">
        <v>6.5</v>
      </c>
    </row>
    <row r="4652" spans="1:2" x14ac:dyDescent="0.25">
      <c r="A4652" s="6" t="s">
        <v>5009</v>
      </c>
      <c r="B4652" s="11">
        <v>7.2</v>
      </c>
    </row>
    <row r="4653" spans="1:2" x14ac:dyDescent="0.25">
      <c r="A4653" s="9" t="s">
        <v>5010</v>
      </c>
      <c r="B4653" s="13">
        <v>6.7</v>
      </c>
    </row>
    <row r="4654" spans="1:2" x14ac:dyDescent="0.25">
      <c r="A4654" s="6" t="s">
        <v>5012</v>
      </c>
      <c r="B4654" s="11">
        <v>7.1</v>
      </c>
    </row>
    <row r="4655" spans="1:2" x14ac:dyDescent="0.25">
      <c r="A4655" s="9" t="s">
        <v>5013</v>
      </c>
      <c r="B4655" s="13">
        <v>6</v>
      </c>
    </row>
    <row r="4656" spans="1:2" x14ac:dyDescent="0.25">
      <c r="A4656" s="6" t="s">
        <v>2197</v>
      </c>
      <c r="B4656" s="11">
        <v>6.7</v>
      </c>
    </row>
    <row r="4657" spans="1:2" x14ac:dyDescent="0.25">
      <c r="A4657" s="9" t="s">
        <v>5015</v>
      </c>
      <c r="B4657" s="13">
        <v>5.6</v>
      </c>
    </row>
    <row r="4658" spans="1:2" x14ac:dyDescent="0.25">
      <c r="A4658" s="6" t="s">
        <v>4103</v>
      </c>
      <c r="B4658" s="11">
        <v>7</v>
      </c>
    </row>
    <row r="4659" spans="1:2" x14ac:dyDescent="0.25">
      <c r="A4659" s="9" t="s">
        <v>4185</v>
      </c>
      <c r="B4659" s="13">
        <v>4.9000000000000004</v>
      </c>
    </row>
    <row r="4660" spans="1:2" x14ac:dyDescent="0.25">
      <c r="A4660" s="6" t="s">
        <v>5019</v>
      </c>
      <c r="B4660" s="11">
        <v>3.2</v>
      </c>
    </row>
    <row r="4661" spans="1:2" x14ac:dyDescent="0.25">
      <c r="A4661" s="9" t="s">
        <v>5020</v>
      </c>
      <c r="B4661" s="13">
        <v>8.4</v>
      </c>
    </row>
    <row r="4662" spans="1:2" x14ac:dyDescent="0.25">
      <c r="A4662" s="6" t="s">
        <v>5022</v>
      </c>
      <c r="B4662" s="11">
        <v>6.9</v>
      </c>
    </row>
    <row r="4663" spans="1:2" x14ac:dyDescent="0.25">
      <c r="A4663" s="9" t="s">
        <v>4167</v>
      </c>
      <c r="B4663" s="13">
        <v>7.5</v>
      </c>
    </row>
    <row r="4664" spans="1:2" x14ac:dyDescent="0.25">
      <c r="A4664" s="6" t="s">
        <v>4454</v>
      </c>
      <c r="B4664" s="11">
        <v>7.2</v>
      </c>
    </row>
    <row r="4665" spans="1:2" x14ac:dyDescent="0.25">
      <c r="A4665" s="9" t="s">
        <v>3478</v>
      </c>
      <c r="B4665" s="13">
        <v>7.2</v>
      </c>
    </row>
    <row r="4666" spans="1:2" x14ac:dyDescent="0.25">
      <c r="A4666" s="6" t="s">
        <v>5025</v>
      </c>
      <c r="B4666" s="11">
        <v>8</v>
      </c>
    </row>
    <row r="4667" spans="1:2" x14ac:dyDescent="0.25">
      <c r="A4667" s="9" t="s">
        <v>5027</v>
      </c>
      <c r="B4667" s="13">
        <v>7.4</v>
      </c>
    </row>
    <row r="4668" spans="1:2" x14ac:dyDescent="0.25">
      <c r="A4668" s="6" t="s">
        <v>5029</v>
      </c>
      <c r="B4668" s="11">
        <v>7.2</v>
      </c>
    </row>
    <row r="4669" spans="1:2" x14ac:dyDescent="0.25">
      <c r="A4669" s="9" t="s">
        <v>1305</v>
      </c>
      <c r="B4669" s="13">
        <v>6.5</v>
      </c>
    </row>
    <row r="4670" spans="1:2" x14ac:dyDescent="0.25">
      <c r="A4670" s="6" t="s">
        <v>5031</v>
      </c>
      <c r="B4670" s="11">
        <v>7.2</v>
      </c>
    </row>
    <row r="4671" spans="1:2" x14ac:dyDescent="0.25">
      <c r="A4671" s="9" t="s">
        <v>5032</v>
      </c>
      <c r="B4671" s="13">
        <v>4.2</v>
      </c>
    </row>
    <row r="4672" spans="1:2" x14ac:dyDescent="0.25">
      <c r="A4672" s="6" t="s">
        <v>5033</v>
      </c>
      <c r="B4672" s="11">
        <v>5.0999999999999996</v>
      </c>
    </row>
    <row r="4673" spans="1:2" x14ac:dyDescent="0.25">
      <c r="A4673" s="9" t="s">
        <v>1502</v>
      </c>
      <c r="B4673" s="13">
        <v>6.4</v>
      </c>
    </row>
    <row r="4674" spans="1:2" x14ac:dyDescent="0.25">
      <c r="A4674" s="6" t="s">
        <v>5036</v>
      </c>
      <c r="B4674" s="11">
        <v>6.8</v>
      </c>
    </row>
    <row r="4675" spans="1:2" x14ac:dyDescent="0.25">
      <c r="A4675" s="9" t="s">
        <v>5037</v>
      </c>
      <c r="B4675" s="13">
        <v>6.2</v>
      </c>
    </row>
    <row r="4676" spans="1:2" x14ac:dyDescent="0.25">
      <c r="A4676" s="6" t="s">
        <v>529</v>
      </c>
      <c r="B4676" s="11">
        <v>7.5</v>
      </c>
    </row>
    <row r="4677" spans="1:2" x14ac:dyDescent="0.25">
      <c r="A4677" s="9" t="s">
        <v>4759</v>
      </c>
      <c r="B4677" s="13">
        <v>7.7</v>
      </c>
    </row>
    <row r="4678" spans="1:2" x14ac:dyDescent="0.25">
      <c r="A4678" s="6" t="s">
        <v>5040</v>
      </c>
      <c r="B4678" s="11">
        <v>6.9</v>
      </c>
    </row>
    <row r="4679" spans="1:2" x14ac:dyDescent="0.25">
      <c r="A4679" s="9" t="s">
        <v>107</v>
      </c>
      <c r="B4679" s="13">
        <v>7</v>
      </c>
    </row>
    <row r="4680" spans="1:2" x14ac:dyDescent="0.25">
      <c r="A4680" s="6" t="s">
        <v>4487</v>
      </c>
      <c r="B4680" s="11">
        <v>7.5</v>
      </c>
    </row>
    <row r="4681" spans="1:2" x14ac:dyDescent="0.25">
      <c r="A4681" s="9" t="s">
        <v>5041</v>
      </c>
      <c r="B4681" s="13">
        <v>6.3</v>
      </c>
    </row>
    <row r="4682" spans="1:2" x14ac:dyDescent="0.25">
      <c r="A4682" s="6" t="s">
        <v>4938</v>
      </c>
      <c r="B4682" s="11">
        <v>5.5</v>
      </c>
    </row>
    <row r="4683" spans="1:2" x14ac:dyDescent="0.25">
      <c r="A4683" s="9" t="s">
        <v>1169</v>
      </c>
      <c r="B4683" s="13">
        <v>4.8</v>
      </c>
    </row>
    <row r="4684" spans="1:2" x14ac:dyDescent="0.25">
      <c r="A4684" s="6" t="s">
        <v>2439</v>
      </c>
      <c r="B4684" s="11">
        <v>8.1</v>
      </c>
    </row>
    <row r="4685" spans="1:2" x14ac:dyDescent="0.25">
      <c r="A4685" s="9" t="s">
        <v>822</v>
      </c>
      <c r="B4685" s="13">
        <v>6.6</v>
      </c>
    </row>
    <row r="4686" spans="1:2" x14ac:dyDescent="0.25">
      <c r="A4686" s="6" t="s">
        <v>5045</v>
      </c>
      <c r="B4686" s="11">
        <v>5.2</v>
      </c>
    </row>
    <row r="4687" spans="1:2" x14ac:dyDescent="0.25">
      <c r="A4687" s="9" t="s">
        <v>2163</v>
      </c>
      <c r="B4687" s="13">
        <v>5.6</v>
      </c>
    </row>
    <row r="4688" spans="1:2" x14ac:dyDescent="0.25">
      <c r="A4688" s="6" t="s">
        <v>5048</v>
      </c>
      <c r="B4688" s="11">
        <v>3.1</v>
      </c>
    </row>
    <row r="4689" spans="1:2" x14ac:dyDescent="0.25">
      <c r="A4689" s="9" t="s">
        <v>3946</v>
      </c>
      <c r="B4689" s="13">
        <v>8.1</v>
      </c>
    </row>
    <row r="4690" spans="1:2" x14ac:dyDescent="0.25">
      <c r="A4690" s="6" t="s">
        <v>3736</v>
      </c>
      <c r="B4690" s="11">
        <v>8.3000000000000007</v>
      </c>
    </row>
    <row r="4691" spans="1:2" x14ac:dyDescent="0.25">
      <c r="A4691" s="9" t="s">
        <v>5051</v>
      </c>
      <c r="B4691" s="13">
        <v>7.1</v>
      </c>
    </row>
    <row r="4692" spans="1:2" x14ac:dyDescent="0.25">
      <c r="A4692" s="6" t="s">
        <v>133</v>
      </c>
      <c r="B4692" s="11">
        <v>8.1</v>
      </c>
    </row>
    <row r="4693" spans="1:2" x14ac:dyDescent="0.25">
      <c r="A4693" s="9" t="s">
        <v>4076</v>
      </c>
      <c r="B4693" s="13">
        <v>7.2</v>
      </c>
    </row>
    <row r="4694" spans="1:2" x14ac:dyDescent="0.25">
      <c r="A4694" s="6" t="s">
        <v>5053</v>
      </c>
      <c r="B4694" s="11">
        <v>6.3</v>
      </c>
    </row>
    <row r="4695" spans="1:2" x14ac:dyDescent="0.25">
      <c r="A4695" s="9" t="s">
        <v>5055</v>
      </c>
      <c r="B4695" s="13">
        <v>4</v>
      </c>
    </row>
    <row r="4696" spans="1:2" x14ac:dyDescent="0.25">
      <c r="A4696" s="6" t="s">
        <v>84</v>
      </c>
      <c r="B4696" s="11">
        <v>7.2</v>
      </c>
    </row>
    <row r="4697" spans="1:2" x14ac:dyDescent="0.25">
      <c r="A4697" s="9" t="s">
        <v>1489</v>
      </c>
      <c r="B4697" s="13">
        <v>5.3</v>
      </c>
    </row>
    <row r="4698" spans="1:2" x14ac:dyDescent="0.25">
      <c r="A4698" s="6" t="s">
        <v>5056</v>
      </c>
      <c r="B4698" s="11">
        <v>7.2</v>
      </c>
    </row>
    <row r="4699" spans="1:2" x14ac:dyDescent="0.25">
      <c r="A4699" s="9" t="s">
        <v>5057</v>
      </c>
      <c r="B4699" s="13">
        <v>6.5</v>
      </c>
    </row>
    <row r="4700" spans="1:2" x14ac:dyDescent="0.25">
      <c r="A4700" s="6" t="s">
        <v>5059</v>
      </c>
      <c r="B4700" s="11">
        <v>6.5</v>
      </c>
    </row>
    <row r="4701" spans="1:2" x14ac:dyDescent="0.25">
      <c r="A4701" s="9" t="s">
        <v>5061</v>
      </c>
      <c r="B4701" s="13">
        <v>4.9000000000000004</v>
      </c>
    </row>
    <row r="4702" spans="1:2" x14ac:dyDescent="0.25">
      <c r="A4702" s="6" t="s">
        <v>5063</v>
      </c>
      <c r="B4702" s="11">
        <v>5.2</v>
      </c>
    </row>
    <row r="4703" spans="1:2" x14ac:dyDescent="0.25">
      <c r="A4703" s="9" t="s">
        <v>5065</v>
      </c>
      <c r="B4703" s="13">
        <v>7.4</v>
      </c>
    </row>
    <row r="4704" spans="1:2" x14ac:dyDescent="0.25">
      <c r="A4704" s="6" t="s">
        <v>5066</v>
      </c>
      <c r="B4704" s="11">
        <v>7.4</v>
      </c>
    </row>
    <row r="4705" spans="1:2" x14ac:dyDescent="0.25">
      <c r="A4705" s="9" t="s">
        <v>5068</v>
      </c>
      <c r="B4705" s="13">
        <v>5.4</v>
      </c>
    </row>
    <row r="4706" spans="1:2" x14ac:dyDescent="0.25">
      <c r="A4706" s="6" t="s">
        <v>5070</v>
      </c>
      <c r="B4706" s="11">
        <v>3.9</v>
      </c>
    </row>
    <row r="4707" spans="1:2" x14ac:dyDescent="0.25">
      <c r="A4707" s="9" t="s">
        <v>5072</v>
      </c>
      <c r="B4707" s="13">
        <v>5.3</v>
      </c>
    </row>
    <row r="4708" spans="1:2" x14ac:dyDescent="0.25">
      <c r="A4708" s="6" t="s">
        <v>5073</v>
      </c>
      <c r="B4708" s="11">
        <v>7.8</v>
      </c>
    </row>
    <row r="4709" spans="1:2" x14ac:dyDescent="0.25">
      <c r="A4709" s="9" t="s">
        <v>5075</v>
      </c>
      <c r="B4709" s="13">
        <v>6.4</v>
      </c>
    </row>
    <row r="4710" spans="1:2" x14ac:dyDescent="0.25">
      <c r="A4710" s="6" t="s">
        <v>5077</v>
      </c>
      <c r="B4710" s="11">
        <v>8.1</v>
      </c>
    </row>
    <row r="4711" spans="1:2" x14ac:dyDescent="0.25">
      <c r="A4711" s="9" t="s">
        <v>1523</v>
      </c>
      <c r="B4711" s="13">
        <v>6.5</v>
      </c>
    </row>
    <row r="4712" spans="1:2" x14ac:dyDescent="0.25">
      <c r="A4712" s="6" t="s">
        <v>4530</v>
      </c>
      <c r="B4712" s="11">
        <v>5.6</v>
      </c>
    </row>
    <row r="4713" spans="1:2" x14ac:dyDescent="0.25">
      <c r="A4713" s="9" t="s">
        <v>5081</v>
      </c>
      <c r="B4713" s="13">
        <v>5.6</v>
      </c>
    </row>
    <row r="4714" spans="1:2" x14ac:dyDescent="0.25">
      <c r="A4714" s="6" t="s">
        <v>5083</v>
      </c>
      <c r="B4714" s="11">
        <v>6.6</v>
      </c>
    </row>
    <row r="4715" spans="1:2" x14ac:dyDescent="0.25">
      <c r="A4715" s="9" t="s">
        <v>5084</v>
      </c>
      <c r="B4715" s="13">
        <v>6.3</v>
      </c>
    </row>
    <row r="4716" spans="1:2" x14ac:dyDescent="0.25">
      <c r="A4716" s="6" t="s">
        <v>5086</v>
      </c>
      <c r="B4716" s="11">
        <v>7.7</v>
      </c>
    </row>
    <row r="4717" spans="1:2" x14ac:dyDescent="0.25">
      <c r="A4717" s="9" t="s">
        <v>5088</v>
      </c>
      <c r="B4717" s="13">
        <v>7</v>
      </c>
    </row>
    <row r="4718" spans="1:2" x14ac:dyDescent="0.25">
      <c r="A4718" s="6" t="s">
        <v>5090</v>
      </c>
      <c r="B4718" s="11">
        <v>8</v>
      </c>
    </row>
    <row r="4719" spans="1:2" x14ac:dyDescent="0.25">
      <c r="A4719" s="9" t="s">
        <v>5091</v>
      </c>
      <c r="B4719" s="13">
        <v>7.2</v>
      </c>
    </row>
    <row r="4720" spans="1:2" x14ac:dyDescent="0.25">
      <c r="A4720" s="6" t="s">
        <v>5093</v>
      </c>
      <c r="B4720" s="11">
        <v>4.5</v>
      </c>
    </row>
    <row r="4721" spans="1:2" x14ac:dyDescent="0.25">
      <c r="A4721" s="9" t="s">
        <v>1438</v>
      </c>
      <c r="B4721" s="13">
        <v>7.7</v>
      </c>
    </row>
    <row r="4722" spans="1:2" x14ac:dyDescent="0.25">
      <c r="A4722" s="6" t="s">
        <v>5095</v>
      </c>
      <c r="B4722" s="11">
        <v>7.2</v>
      </c>
    </row>
    <row r="4723" spans="1:2" x14ac:dyDescent="0.25">
      <c r="A4723" s="9" t="s">
        <v>5096</v>
      </c>
      <c r="B4723" s="13">
        <v>6.1</v>
      </c>
    </row>
    <row r="4724" spans="1:2" x14ac:dyDescent="0.25">
      <c r="A4724" s="6" t="s">
        <v>5097</v>
      </c>
      <c r="B4724" s="11">
        <v>6.4</v>
      </c>
    </row>
    <row r="4725" spans="1:2" x14ac:dyDescent="0.25">
      <c r="A4725" s="9" t="s">
        <v>4161</v>
      </c>
      <c r="B4725" s="13">
        <v>6.5</v>
      </c>
    </row>
    <row r="4726" spans="1:2" x14ac:dyDescent="0.25">
      <c r="A4726" s="6" t="s">
        <v>5103</v>
      </c>
      <c r="B4726" s="11">
        <v>7</v>
      </c>
    </row>
    <row r="4727" spans="1:2" x14ac:dyDescent="0.25">
      <c r="A4727" s="9" t="s">
        <v>5105</v>
      </c>
      <c r="B4727" s="13">
        <v>6.1</v>
      </c>
    </row>
    <row r="4728" spans="1:2" x14ac:dyDescent="0.25">
      <c r="A4728" s="6" t="s">
        <v>4563</v>
      </c>
      <c r="B4728" s="11">
        <v>5.7</v>
      </c>
    </row>
    <row r="4729" spans="1:2" x14ac:dyDescent="0.25">
      <c r="A4729" s="9" t="s">
        <v>1149</v>
      </c>
      <c r="B4729" s="13">
        <v>5.4</v>
      </c>
    </row>
    <row r="4730" spans="1:2" x14ac:dyDescent="0.25">
      <c r="A4730" s="6" t="s">
        <v>5108</v>
      </c>
      <c r="B4730" s="11">
        <v>5.9</v>
      </c>
    </row>
    <row r="4731" spans="1:2" x14ac:dyDescent="0.25">
      <c r="A4731" s="9" t="s">
        <v>5110</v>
      </c>
      <c r="B4731" s="13">
        <v>7.5</v>
      </c>
    </row>
    <row r="4732" spans="1:2" x14ac:dyDescent="0.25">
      <c r="A4732" s="6" t="s">
        <v>192</v>
      </c>
      <c r="B4732" s="11">
        <v>7.7</v>
      </c>
    </row>
    <row r="4733" spans="1:2" x14ac:dyDescent="0.25">
      <c r="A4733" s="9" t="s">
        <v>5112</v>
      </c>
      <c r="B4733" s="13">
        <v>7.1</v>
      </c>
    </row>
    <row r="4734" spans="1:2" x14ac:dyDescent="0.25">
      <c r="A4734" s="6" t="s">
        <v>5113</v>
      </c>
      <c r="B4734" s="11">
        <v>7.4</v>
      </c>
    </row>
    <row r="4735" spans="1:2" x14ac:dyDescent="0.25">
      <c r="A4735" s="9" t="s">
        <v>5114</v>
      </c>
      <c r="B4735" s="13">
        <v>7.6</v>
      </c>
    </row>
    <row r="4736" spans="1:2" x14ac:dyDescent="0.25">
      <c r="A4736" s="6" t="s">
        <v>5116</v>
      </c>
      <c r="B4736" s="11">
        <v>6.4</v>
      </c>
    </row>
    <row r="4737" spans="1:2" x14ac:dyDescent="0.25">
      <c r="A4737" s="9" t="s">
        <v>5118</v>
      </c>
      <c r="B4737" s="13">
        <v>7.4</v>
      </c>
    </row>
    <row r="4738" spans="1:2" x14ac:dyDescent="0.25">
      <c r="A4738" s="6" t="s">
        <v>5121</v>
      </c>
      <c r="B4738" s="11">
        <v>6.8</v>
      </c>
    </row>
    <row r="4739" spans="1:2" x14ac:dyDescent="0.25">
      <c r="A4739" s="9" t="s">
        <v>5123</v>
      </c>
      <c r="B4739" s="13">
        <v>6.5</v>
      </c>
    </row>
    <row r="4740" spans="1:2" x14ac:dyDescent="0.25">
      <c r="A4740" s="6" t="s">
        <v>5116</v>
      </c>
      <c r="B4740" s="11">
        <v>6</v>
      </c>
    </row>
    <row r="4741" spans="1:2" x14ac:dyDescent="0.25">
      <c r="A4741" s="9" t="s">
        <v>3256</v>
      </c>
      <c r="B4741" s="13">
        <v>7.3</v>
      </c>
    </row>
    <row r="4742" spans="1:2" x14ac:dyDescent="0.25">
      <c r="A4742" s="6" t="s">
        <v>5127</v>
      </c>
      <c r="B4742" s="11">
        <v>7.3</v>
      </c>
    </row>
    <row r="4743" spans="1:2" x14ac:dyDescent="0.25">
      <c r="A4743" s="9" t="s">
        <v>4094</v>
      </c>
      <c r="B4743" s="13">
        <v>6.5</v>
      </c>
    </row>
    <row r="4744" spans="1:2" x14ac:dyDescent="0.25">
      <c r="A4744" s="6" t="s">
        <v>5128</v>
      </c>
      <c r="B4744" s="11">
        <v>6</v>
      </c>
    </row>
    <row r="4745" spans="1:2" x14ac:dyDescent="0.25">
      <c r="A4745" s="9" t="s">
        <v>5129</v>
      </c>
      <c r="B4745" s="13">
        <v>5.3</v>
      </c>
    </row>
    <row r="4746" spans="1:2" x14ac:dyDescent="0.25">
      <c r="A4746" s="6" t="s">
        <v>124</v>
      </c>
      <c r="B4746" s="11">
        <v>6.6</v>
      </c>
    </row>
    <row r="4747" spans="1:2" x14ac:dyDescent="0.25">
      <c r="A4747" s="9" t="s">
        <v>5130</v>
      </c>
      <c r="B4747" s="13">
        <v>6.1</v>
      </c>
    </row>
    <row r="4748" spans="1:2" x14ac:dyDescent="0.25">
      <c r="A4748" s="6" t="s">
        <v>5131</v>
      </c>
      <c r="B4748" s="11">
        <v>7.1</v>
      </c>
    </row>
    <row r="4749" spans="1:2" x14ac:dyDescent="0.25">
      <c r="A4749" s="9" t="s">
        <v>3390</v>
      </c>
      <c r="B4749" s="13">
        <v>8.6999999999999993</v>
      </c>
    </row>
    <row r="4750" spans="1:2" x14ac:dyDescent="0.25">
      <c r="A4750" s="6" t="s">
        <v>5134</v>
      </c>
      <c r="B4750" s="11">
        <v>8.4</v>
      </c>
    </row>
    <row r="4751" spans="1:2" x14ac:dyDescent="0.25">
      <c r="A4751" s="9" t="s">
        <v>5136</v>
      </c>
      <c r="B4751" s="13">
        <v>5.8</v>
      </c>
    </row>
    <row r="4752" spans="1:2" x14ac:dyDescent="0.25">
      <c r="A4752" s="6" t="s">
        <v>182</v>
      </c>
      <c r="B4752" s="11">
        <v>6.2</v>
      </c>
    </row>
    <row r="4753" spans="1:2" x14ac:dyDescent="0.25">
      <c r="A4753" s="9" t="s">
        <v>5139</v>
      </c>
      <c r="B4753" s="13">
        <v>5.8</v>
      </c>
    </row>
    <row r="4754" spans="1:2" x14ac:dyDescent="0.25">
      <c r="A4754" s="6" t="s">
        <v>451</v>
      </c>
      <c r="B4754" s="11">
        <v>6.7</v>
      </c>
    </row>
    <row r="4755" spans="1:2" x14ac:dyDescent="0.25">
      <c r="A4755" s="9" t="s">
        <v>5009</v>
      </c>
      <c r="B4755" s="13">
        <v>5.7</v>
      </c>
    </row>
    <row r="4756" spans="1:2" x14ac:dyDescent="0.25">
      <c r="A4756" s="6" t="s">
        <v>5141</v>
      </c>
      <c r="B4756" s="11">
        <v>6.1</v>
      </c>
    </row>
    <row r="4757" spans="1:2" x14ac:dyDescent="0.25">
      <c r="A4757" s="9" t="s">
        <v>5142</v>
      </c>
      <c r="B4757" s="13">
        <v>6.4</v>
      </c>
    </row>
    <row r="4758" spans="1:2" x14ac:dyDescent="0.25">
      <c r="A4758" s="6" t="s">
        <v>5143</v>
      </c>
      <c r="B4758" s="11">
        <v>5</v>
      </c>
    </row>
    <row r="4759" spans="1:2" x14ac:dyDescent="0.25">
      <c r="A4759" s="9" t="s">
        <v>5144</v>
      </c>
      <c r="B4759" s="13">
        <v>6.5</v>
      </c>
    </row>
    <row r="4760" spans="1:2" x14ac:dyDescent="0.25">
      <c r="A4760" s="6" t="s">
        <v>5146</v>
      </c>
      <c r="B4760" s="11">
        <v>4.5999999999999996</v>
      </c>
    </row>
    <row r="4761" spans="1:2" x14ac:dyDescent="0.25">
      <c r="A4761" s="9" t="s">
        <v>4475</v>
      </c>
      <c r="B4761" s="13">
        <v>7.7</v>
      </c>
    </row>
    <row r="4762" spans="1:2" x14ac:dyDescent="0.25">
      <c r="A4762" s="6" t="s">
        <v>5147</v>
      </c>
      <c r="B4762" s="11">
        <v>7.3</v>
      </c>
    </row>
    <row r="4763" spans="1:2" x14ac:dyDescent="0.25">
      <c r="A4763" s="9" t="s">
        <v>68</v>
      </c>
      <c r="B4763" s="13">
        <v>6.6</v>
      </c>
    </row>
    <row r="4764" spans="1:2" x14ac:dyDescent="0.25">
      <c r="A4764" s="6" t="s">
        <v>1547</v>
      </c>
      <c r="B4764" s="11">
        <v>6.4</v>
      </c>
    </row>
    <row r="4765" spans="1:2" x14ac:dyDescent="0.25">
      <c r="A4765" s="9" t="s">
        <v>5149</v>
      </c>
      <c r="B4765" s="13">
        <v>5.8</v>
      </c>
    </row>
    <row r="4766" spans="1:2" x14ac:dyDescent="0.25">
      <c r="A4766" s="6" t="s">
        <v>5088</v>
      </c>
      <c r="B4766" s="11">
        <v>7.2</v>
      </c>
    </row>
    <row r="4767" spans="1:2" x14ac:dyDescent="0.25">
      <c r="A4767" s="9" t="s">
        <v>3762</v>
      </c>
      <c r="B4767" s="13">
        <v>7.2</v>
      </c>
    </row>
    <row r="4768" spans="1:2" x14ac:dyDescent="0.25">
      <c r="A4768" s="6" t="s">
        <v>5152</v>
      </c>
      <c r="B4768" s="11">
        <v>3.5</v>
      </c>
    </row>
    <row r="4769" spans="1:2" x14ac:dyDescent="0.25">
      <c r="A4769" s="9" t="s">
        <v>5154</v>
      </c>
      <c r="B4769" s="13">
        <v>7.5</v>
      </c>
    </row>
    <row r="4770" spans="1:2" x14ac:dyDescent="0.25">
      <c r="A4770" s="6" t="s">
        <v>5156</v>
      </c>
      <c r="B4770" s="11">
        <v>2.2000000000000002</v>
      </c>
    </row>
    <row r="4771" spans="1:2" x14ac:dyDescent="0.25">
      <c r="A4771" s="9" t="s">
        <v>3316</v>
      </c>
      <c r="B4771" s="13">
        <v>3.3</v>
      </c>
    </row>
    <row r="4772" spans="1:2" x14ac:dyDescent="0.25">
      <c r="A4772" s="6" t="s">
        <v>5157</v>
      </c>
      <c r="B4772" s="11">
        <v>6.6</v>
      </c>
    </row>
    <row r="4773" spans="1:2" x14ac:dyDescent="0.25">
      <c r="A4773" s="9" t="s">
        <v>5158</v>
      </c>
      <c r="B4773" s="13">
        <v>6.9</v>
      </c>
    </row>
    <row r="4774" spans="1:2" x14ac:dyDescent="0.25">
      <c r="A4774" s="6" t="s">
        <v>5161</v>
      </c>
      <c r="B4774" s="11">
        <v>4</v>
      </c>
    </row>
    <row r="4775" spans="1:2" x14ac:dyDescent="0.25">
      <c r="A4775" s="9" t="s">
        <v>3458</v>
      </c>
      <c r="B4775" s="13">
        <v>7.4</v>
      </c>
    </row>
    <row r="4776" spans="1:2" x14ac:dyDescent="0.25">
      <c r="A4776" s="6" t="s">
        <v>5162</v>
      </c>
      <c r="B4776" s="11">
        <v>8.3000000000000007</v>
      </c>
    </row>
    <row r="4777" spans="1:2" x14ac:dyDescent="0.25">
      <c r="A4777" s="9" t="s">
        <v>5164</v>
      </c>
      <c r="B4777" s="13">
        <v>5.7</v>
      </c>
    </row>
    <row r="4778" spans="1:2" x14ac:dyDescent="0.25">
      <c r="A4778" s="6" t="s">
        <v>5165</v>
      </c>
      <c r="B4778" s="11">
        <v>6.8</v>
      </c>
    </row>
    <row r="4779" spans="1:2" x14ac:dyDescent="0.25">
      <c r="A4779" s="9" t="s">
        <v>5167</v>
      </c>
      <c r="B4779" s="13">
        <v>5.2</v>
      </c>
    </row>
    <row r="4780" spans="1:2" x14ac:dyDescent="0.25">
      <c r="A4780" s="6" t="s">
        <v>47</v>
      </c>
      <c r="B4780" s="11">
        <v>6.4</v>
      </c>
    </row>
    <row r="4781" spans="1:2" x14ac:dyDescent="0.25">
      <c r="A4781" s="9" t="s">
        <v>4554</v>
      </c>
      <c r="B4781" s="13">
        <v>6.2</v>
      </c>
    </row>
    <row r="4782" spans="1:2" x14ac:dyDescent="0.25">
      <c r="A4782" s="6" t="s">
        <v>3729</v>
      </c>
      <c r="B4782" s="11">
        <v>5.9</v>
      </c>
    </row>
    <row r="4783" spans="1:2" x14ac:dyDescent="0.25">
      <c r="A4783" s="9" t="s">
        <v>447</v>
      </c>
      <c r="B4783" s="13">
        <v>7.7</v>
      </c>
    </row>
    <row r="4784" spans="1:2" x14ac:dyDescent="0.25">
      <c r="A4784" s="6" t="s">
        <v>5172</v>
      </c>
      <c r="B4784" s="11">
        <v>4.3</v>
      </c>
    </row>
    <row r="4785" spans="1:2" x14ac:dyDescent="0.25">
      <c r="A4785" s="9" t="s">
        <v>5174</v>
      </c>
      <c r="B4785" s="13">
        <v>7.1</v>
      </c>
    </row>
    <row r="4786" spans="1:2" x14ac:dyDescent="0.25">
      <c r="A4786" s="6" t="s">
        <v>5175</v>
      </c>
      <c r="B4786" s="11">
        <v>6.2</v>
      </c>
    </row>
    <row r="4787" spans="1:2" x14ac:dyDescent="0.25">
      <c r="A4787" s="9" t="s">
        <v>5176</v>
      </c>
      <c r="B4787" s="13">
        <v>6.8</v>
      </c>
    </row>
    <row r="4788" spans="1:2" x14ac:dyDescent="0.25">
      <c r="A4788" s="6" t="s">
        <v>5179</v>
      </c>
      <c r="B4788" s="11">
        <v>7.7</v>
      </c>
    </row>
    <row r="4789" spans="1:2" x14ac:dyDescent="0.25">
      <c r="A4789" s="9" t="s">
        <v>5181</v>
      </c>
      <c r="B4789" s="13">
        <v>8.1999999999999993</v>
      </c>
    </row>
    <row r="4790" spans="1:2" x14ac:dyDescent="0.25">
      <c r="A4790" s="6" t="s">
        <v>4406</v>
      </c>
      <c r="B4790" s="11">
        <v>7.5</v>
      </c>
    </row>
    <row r="4791" spans="1:2" x14ac:dyDescent="0.25">
      <c r="A4791" s="9" t="s">
        <v>5184</v>
      </c>
      <c r="B4791" s="13">
        <v>7.6</v>
      </c>
    </row>
    <row r="4792" spans="1:2" x14ac:dyDescent="0.25">
      <c r="A4792" s="6" t="s">
        <v>5186</v>
      </c>
      <c r="B4792" s="11">
        <v>4.0999999999999996</v>
      </c>
    </row>
    <row r="4793" spans="1:2" x14ac:dyDescent="0.25">
      <c r="A4793" s="9" t="s">
        <v>2114</v>
      </c>
      <c r="B4793" s="13">
        <v>6.9</v>
      </c>
    </row>
    <row r="4794" spans="1:2" x14ac:dyDescent="0.25">
      <c r="A4794" s="6" t="s">
        <v>4078</v>
      </c>
      <c r="B4794" s="11">
        <v>7.1</v>
      </c>
    </row>
    <row r="4795" spans="1:2" x14ac:dyDescent="0.25">
      <c r="A4795" s="9" t="s">
        <v>4100</v>
      </c>
      <c r="B4795" s="13">
        <v>6.3</v>
      </c>
    </row>
    <row r="4796" spans="1:2" x14ac:dyDescent="0.25">
      <c r="A4796" s="6" t="s">
        <v>4472</v>
      </c>
      <c r="B4796" s="11">
        <v>7.7</v>
      </c>
    </row>
    <row r="4797" spans="1:2" x14ac:dyDescent="0.25">
      <c r="A4797" s="9" t="s">
        <v>924</v>
      </c>
      <c r="B4797" s="13">
        <v>8.3000000000000007</v>
      </c>
    </row>
    <row r="4798" spans="1:2" x14ac:dyDescent="0.25">
      <c r="A4798" s="6" t="s">
        <v>4033</v>
      </c>
      <c r="B4798" s="11">
        <v>7.1</v>
      </c>
    </row>
    <row r="4799" spans="1:2" x14ac:dyDescent="0.25">
      <c r="A4799" s="9" t="s">
        <v>5191</v>
      </c>
      <c r="B4799" s="13">
        <v>4.7</v>
      </c>
    </row>
    <row r="4800" spans="1:2" x14ac:dyDescent="0.25">
      <c r="A4800" s="6" t="s">
        <v>5540</v>
      </c>
      <c r="B4800" s="11">
        <v>7.7</v>
      </c>
    </row>
    <row r="4801" spans="1:2" x14ac:dyDescent="0.25">
      <c r="A4801" s="9" t="s">
        <v>5192</v>
      </c>
      <c r="B4801" s="13">
        <v>7.2</v>
      </c>
    </row>
    <row r="4802" spans="1:2" x14ac:dyDescent="0.25">
      <c r="A4802" s="6" t="s">
        <v>5193</v>
      </c>
      <c r="B4802" s="11">
        <v>5.0999999999999996</v>
      </c>
    </row>
    <row r="4803" spans="1:2" x14ac:dyDescent="0.25">
      <c r="A4803" s="9" t="s">
        <v>5195</v>
      </c>
      <c r="B4803" s="13">
        <v>5.4</v>
      </c>
    </row>
    <row r="4804" spans="1:2" x14ac:dyDescent="0.25">
      <c r="A4804" s="6" t="s">
        <v>5197</v>
      </c>
      <c r="B4804" s="11">
        <v>6.9</v>
      </c>
    </row>
    <row r="4805" spans="1:2" x14ac:dyDescent="0.25">
      <c r="A4805" s="9" t="s">
        <v>5540</v>
      </c>
      <c r="B4805" s="13">
        <v>8.1999999999999993</v>
      </c>
    </row>
    <row r="4806" spans="1:2" x14ac:dyDescent="0.25">
      <c r="A4806" s="6" t="s">
        <v>2150</v>
      </c>
      <c r="B4806" s="11">
        <v>6.1</v>
      </c>
    </row>
    <row r="4807" spans="1:2" x14ac:dyDescent="0.25">
      <c r="A4807" s="9" t="s">
        <v>5200</v>
      </c>
      <c r="B4807" s="13">
        <v>6.1</v>
      </c>
    </row>
    <row r="4808" spans="1:2" x14ac:dyDescent="0.25">
      <c r="A4808" s="6" t="s">
        <v>1612</v>
      </c>
      <c r="B4808" s="11">
        <v>6.9</v>
      </c>
    </row>
    <row r="4809" spans="1:2" x14ac:dyDescent="0.25">
      <c r="A4809" s="9" t="s">
        <v>5203</v>
      </c>
      <c r="B4809" s="13">
        <v>5.8</v>
      </c>
    </row>
    <row r="4810" spans="1:2" x14ac:dyDescent="0.25">
      <c r="A4810" s="6" t="s">
        <v>5204</v>
      </c>
      <c r="B4810" s="11">
        <v>6</v>
      </c>
    </row>
    <row r="4811" spans="1:2" x14ac:dyDescent="0.25">
      <c r="A4811" s="9" t="s">
        <v>5205</v>
      </c>
      <c r="B4811" s="13">
        <v>8.1999999999999993</v>
      </c>
    </row>
    <row r="4812" spans="1:2" x14ac:dyDescent="0.25">
      <c r="A4812" s="6" t="s">
        <v>5207</v>
      </c>
      <c r="B4812" s="11">
        <v>8</v>
      </c>
    </row>
    <row r="4813" spans="1:2" x14ac:dyDescent="0.25">
      <c r="A4813" s="9" t="s">
        <v>5209</v>
      </c>
      <c r="B4813" s="13">
        <v>7</v>
      </c>
    </row>
    <row r="4814" spans="1:2" x14ac:dyDescent="0.25">
      <c r="A4814" s="6" t="s">
        <v>5211</v>
      </c>
      <c r="B4814" s="11">
        <v>6.3</v>
      </c>
    </row>
    <row r="4815" spans="1:2" x14ac:dyDescent="0.25">
      <c r="A4815" s="9" t="s">
        <v>47</v>
      </c>
      <c r="B4815" s="13">
        <v>7.6</v>
      </c>
    </row>
    <row r="4816" spans="1:2" x14ac:dyDescent="0.25">
      <c r="A4816" s="6" t="s">
        <v>5214</v>
      </c>
      <c r="B4816" s="11">
        <v>6.1</v>
      </c>
    </row>
    <row r="4817" spans="1:2" x14ac:dyDescent="0.25">
      <c r="A4817" s="9" t="s">
        <v>5216</v>
      </c>
      <c r="B4817" s="13">
        <v>7.2</v>
      </c>
    </row>
    <row r="4818" spans="1:2" x14ac:dyDescent="0.25">
      <c r="A4818" s="6" t="s">
        <v>5217</v>
      </c>
      <c r="B4818" s="11">
        <v>7.8</v>
      </c>
    </row>
    <row r="4819" spans="1:2" x14ac:dyDescent="0.25">
      <c r="A4819" s="9" t="s">
        <v>5219</v>
      </c>
      <c r="B4819" s="13">
        <v>4.7</v>
      </c>
    </row>
    <row r="4820" spans="1:2" x14ac:dyDescent="0.25">
      <c r="A4820" s="6" t="s">
        <v>5220</v>
      </c>
      <c r="B4820" s="11">
        <v>7.5</v>
      </c>
    </row>
    <row r="4821" spans="1:2" x14ac:dyDescent="0.25">
      <c r="A4821" s="9" t="s">
        <v>5540</v>
      </c>
      <c r="B4821" s="13">
        <v>6.7</v>
      </c>
    </row>
    <row r="4822" spans="1:2" x14ac:dyDescent="0.25">
      <c r="A4822" s="6" t="s">
        <v>5223</v>
      </c>
      <c r="B4822" s="11">
        <v>3.4</v>
      </c>
    </row>
    <row r="4823" spans="1:2" x14ac:dyDescent="0.25">
      <c r="A4823" s="9" t="s">
        <v>1551</v>
      </c>
      <c r="B4823" s="13">
        <v>7.9</v>
      </c>
    </row>
    <row r="4824" spans="1:2" x14ac:dyDescent="0.25">
      <c r="A4824" s="6" t="s">
        <v>2559</v>
      </c>
      <c r="B4824" s="11">
        <v>8.9</v>
      </c>
    </row>
    <row r="4825" spans="1:2" x14ac:dyDescent="0.25">
      <c r="A4825" s="9" t="s">
        <v>5225</v>
      </c>
      <c r="B4825" s="13">
        <v>6.9</v>
      </c>
    </row>
    <row r="4826" spans="1:2" x14ac:dyDescent="0.25">
      <c r="A4826" s="6" t="s">
        <v>4346</v>
      </c>
      <c r="B4826" s="11">
        <v>8.1999999999999993</v>
      </c>
    </row>
    <row r="4827" spans="1:2" x14ac:dyDescent="0.25">
      <c r="A4827" s="9" t="s">
        <v>5227</v>
      </c>
      <c r="B4827" s="13">
        <v>7.3</v>
      </c>
    </row>
    <row r="4828" spans="1:2" x14ac:dyDescent="0.25">
      <c r="A4828" s="6" t="s">
        <v>5230</v>
      </c>
      <c r="B4828" s="11">
        <v>8</v>
      </c>
    </row>
    <row r="4829" spans="1:2" x14ac:dyDescent="0.25">
      <c r="A4829" s="9" t="s">
        <v>2244</v>
      </c>
      <c r="B4829" s="13">
        <v>6.7</v>
      </c>
    </row>
    <row r="4830" spans="1:2" x14ac:dyDescent="0.25">
      <c r="A4830" s="6" t="s">
        <v>5231</v>
      </c>
      <c r="B4830" s="11">
        <v>6.6</v>
      </c>
    </row>
    <row r="4831" spans="1:2" x14ac:dyDescent="0.25">
      <c r="A4831" s="9" t="s">
        <v>3956</v>
      </c>
      <c r="B4831" s="13">
        <v>6.9</v>
      </c>
    </row>
    <row r="4832" spans="1:2" x14ac:dyDescent="0.25">
      <c r="A4832" s="6" t="s">
        <v>1806</v>
      </c>
      <c r="B4832" s="11">
        <v>7.1</v>
      </c>
    </row>
    <row r="4833" spans="1:2" x14ac:dyDescent="0.25">
      <c r="A4833" s="9" t="s">
        <v>5232</v>
      </c>
      <c r="B4833" s="13">
        <v>5.6</v>
      </c>
    </row>
    <row r="4834" spans="1:2" x14ac:dyDescent="0.25">
      <c r="A4834" s="6" t="s">
        <v>4596</v>
      </c>
      <c r="B4834" s="11">
        <v>6.7</v>
      </c>
    </row>
    <row r="4835" spans="1:2" x14ac:dyDescent="0.25">
      <c r="A4835" s="9" t="s">
        <v>4596</v>
      </c>
      <c r="B4835" s="13">
        <v>7.1</v>
      </c>
    </row>
    <row r="4836" spans="1:2" x14ac:dyDescent="0.25">
      <c r="A4836" s="6" t="s">
        <v>5235</v>
      </c>
      <c r="B4836" s="11">
        <v>5.2</v>
      </c>
    </row>
    <row r="4837" spans="1:2" x14ac:dyDescent="0.25">
      <c r="A4837" s="9" t="s">
        <v>5236</v>
      </c>
      <c r="B4837" s="13">
        <v>7.7</v>
      </c>
    </row>
    <row r="4838" spans="1:2" x14ac:dyDescent="0.25">
      <c r="A4838" s="6" t="s">
        <v>5238</v>
      </c>
      <c r="B4838" s="11">
        <v>7.5</v>
      </c>
    </row>
    <row r="4839" spans="1:2" x14ac:dyDescent="0.25">
      <c r="A4839" s="9" t="s">
        <v>5103</v>
      </c>
      <c r="B4839" s="13">
        <v>7.6</v>
      </c>
    </row>
    <row r="4840" spans="1:2" x14ac:dyDescent="0.25">
      <c r="A4840" s="6" t="s">
        <v>5241</v>
      </c>
      <c r="B4840" s="11">
        <v>8.1</v>
      </c>
    </row>
    <row r="4841" spans="1:2" x14ac:dyDescent="0.25">
      <c r="A4841" s="9" t="s">
        <v>4028</v>
      </c>
      <c r="B4841" s="13">
        <v>5.5</v>
      </c>
    </row>
    <row r="4842" spans="1:2" x14ac:dyDescent="0.25">
      <c r="A4842" s="6" t="s">
        <v>5243</v>
      </c>
      <c r="B4842" s="11">
        <v>6.6</v>
      </c>
    </row>
    <row r="4843" spans="1:2" x14ac:dyDescent="0.25">
      <c r="A4843" s="9" t="s">
        <v>5244</v>
      </c>
      <c r="B4843" s="13">
        <v>3.2</v>
      </c>
    </row>
    <row r="4844" spans="1:2" x14ac:dyDescent="0.25">
      <c r="A4844" s="6" t="s">
        <v>1669</v>
      </c>
      <c r="B4844" s="11">
        <v>7.4</v>
      </c>
    </row>
    <row r="4845" spans="1:2" x14ac:dyDescent="0.25">
      <c r="A4845" s="9" t="s">
        <v>5246</v>
      </c>
      <c r="B4845" s="13">
        <v>6.6</v>
      </c>
    </row>
    <row r="4846" spans="1:2" x14ac:dyDescent="0.25">
      <c r="A4846" s="6" t="s">
        <v>5248</v>
      </c>
      <c r="B4846" s="11">
        <v>6.2</v>
      </c>
    </row>
    <row r="4847" spans="1:2" x14ac:dyDescent="0.25">
      <c r="A4847" s="9" t="s">
        <v>5249</v>
      </c>
      <c r="B4847" s="13">
        <v>4.8</v>
      </c>
    </row>
    <row r="4848" spans="1:2" x14ac:dyDescent="0.25">
      <c r="A4848" s="6" t="s">
        <v>5250</v>
      </c>
      <c r="B4848" s="11">
        <v>4.5</v>
      </c>
    </row>
    <row r="4849" spans="1:2" x14ac:dyDescent="0.25">
      <c r="A4849" s="9" t="s">
        <v>5252</v>
      </c>
      <c r="B4849" s="13">
        <v>7.2</v>
      </c>
    </row>
    <row r="4850" spans="1:2" x14ac:dyDescent="0.25">
      <c r="A4850" s="6" t="s">
        <v>5254</v>
      </c>
      <c r="B4850" s="11">
        <v>4.3</v>
      </c>
    </row>
    <row r="4851" spans="1:2" x14ac:dyDescent="0.25">
      <c r="A4851" s="9" t="s">
        <v>5256</v>
      </c>
      <c r="B4851" s="13">
        <v>4.5</v>
      </c>
    </row>
    <row r="4852" spans="1:2" x14ac:dyDescent="0.25">
      <c r="A4852" s="6" t="s">
        <v>5257</v>
      </c>
      <c r="B4852" s="11">
        <v>6.4</v>
      </c>
    </row>
    <row r="4853" spans="1:2" x14ac:dyDescent="0.25">
      <c r="A4853" s="9" t="s">
        <v>5258</v>
      </c>
      <c r="B4853" s="13">
        <v>6.4</v>
      </c>
    </row>
    <row r="4854" spans="1:2" x14ac:dyDescent="0.25">
      <c r="A4854" s="6" t="s">
        <v>1955</v>
      </c>
      <c r="B4854" s="11">
        <v>7.3</v>
      </c>
    </row>
    <row r="4855" spans="1:2" x14ac:dyDescent="0.25">
      <c r="A4855" s="9" t="s">
        <v>3727</v>
      </c>
      <c r="B4855" s="13">
        <v>6.9</v>
      </c>
    </row>
    <row r="4856" spans="1:2" x14ac:dyDescent="0.25">
      <c r="A4856" s="6" t="s">
        <v>5259</v>
      </c>
      <c r="B4856" s="11">
        <v>4.3</v>
      </c>
    </row>
    <row r="4857" spans="1:2" x14ac:dyDescent="0.25">
      <c r="A4857" s="9" t="s">
        <v>182</v>
      </c>
      <c r="B4857" s="13">
        <v>7.2</v>
      </c>
    </row>
    <row r="4858" spans="1:2" x14ac:dyDescent="0.25">
      <c r="A4858" s="6" t="s">
        <v>5261</v>
      </c>
      <c r="B4858" s="11">
        <v>6.5</v>
      </c>
    </row>
    <row r="4859" spans="1:2" x14ac:dyDescent="0.25">
      <c r="A4859" s="9" t="s">
        <v>2322</v>
      </c>
      <c r="B4859" s="13">
        <v>6.6</v>
      </c>
    </row>
    <row r="4860" spans="1:2" x14ac:dyDescent="0.25">
      <c r="A4860" s="6" t="s">
        <v>5262</v>
      </c>
      <c r="B4860" s="11">
        <v>6.7</v>
      </c>
    </row>
    <row r="4861" spans="1:2" x14ac:dyDescent="0.25">
      <c r="A4861" s="9" t="s">
        <v>5264</v>
      </c>
      <c r="B4861" s="13">
        <v>4.3</v>
      </c>
    </row>
    <row r="4862" spans="1:2" x14ac:dyDescent="0.25">
      <c r="A4862" s="6" t="s">
        <v>2240</v>
      </c>
      <c r="B4862" s="11">
        <v>7.3</v>
      </c>
    </row>
    <row r="4863" spans="1:2" x14ac:dyDescent="0.25">
      <c r="A4863" s="9" t="s">
        <v>5266</v>
      </c>
      <c r="B4863" s="13">
        <v>6.4</v>
      </c>
    </row>
    <row r="4864" spans="1:2" x14ac:dyDescent="0.25">
      <c r="A4864" s="6" t="s">
        <v>5267</v>
      </c>
      <c r="B4864" s="11">
        <v>7</v>
      </c>
    </row>
    <row r="4865" spans="1:2" x14ac:dyDescent="0.25">
      <c r="A4865" s="9" t="s">
        <v>5123</v>
      </c>
      <c r="B4865" s="13">
        <v>5.5</v>
      </c>
    </row>
    <row r="4866" spans="1:2" x14ac:dyDescent="0.25">
      <c r="A4866" s="6" t="s">
        <v>5269</v>
      </c>
      <c r="B4866" s="11">
        <v>6.7</v>
      </c>
    </row>
    <row r="4867" spans="1:2" x14ac:dyDescent="0.25">
      <c r="A4867" s="9" t="s">
        <v>5271</v>
      </c>
      <c r="B4867" s="13">
        <v>4.3</v>
      </c>
    </row>
    <row r="4868" spans="1:2" x14ac:dyDescent="0.25">
      <c r="A4868" s="6" t="s">
        <v>4215</v>
      </c>
      <c r="B4868" s="11">
        <v>6.1</v>
      </c>
    </row>
    <row r="4869" spans="1:2" x14ac:dyDescent="0.25">
      <c r="A4869" s="9" t="s">
        <v>5272</v>
      </c>
      <c r="B4869" s="13">
        <v>6.8</v>
      </c>
    </row>
    <row r="4870" spans="1:2" x14ac:dyDescent="0.25">
      <c r="A4870" s="6" t="s">
        <v>3288</v>
      </c>
      <c r="B4870" s="11">
        <v>3.9</v>
      </c>
    </row>
    <row r="4871" spans="1:2" x14ac:dyDescent="0.25">
      <c r="A4871" s="9" t="s">
        <v>5540</v>
      </c>
      <c r="B4871" s="13">
        <v>8.5</v>
      </c>
    </row>
    <row r="4872" spans="1:2" x14ac:dyDescent="0.25">
      <c r="A4872" s="6" t="s">
        <v>5275</v>
      </c>
      <c r="B4872" s="11">
        <v>6.9</v>
      </c>
    </row>
    <row r="4873" spans="1:2" x14ac:dyDescent="0.25">
      <c r="A4873" s="9" t="s">
        <v>2901</v>
      </c>
      <c r="B4873" s="13">
        <v>7.3</v>
      </c>
    </row>
    <row r="4874" spans="1:2" x14ac:dyDescent="0.25">
      <c r="A4874" s="6" t="s">
        <v>5278</v>
      </c>
      <c r="B4874" s="11">
        <v>6.9</v>
      </c>
    </row>
    <row r="4875" spans="1:2" x14ac:dyDescent="0.25">
      <c r="A4875" s="9" t="s">
        <v>5279</v>
      </c>
      <c r="B4875" s="13">
        <v>6.3</v>
      </c>
    </row>
    <row r="4876" spans="1:2" x14ac:dyDescent="0.25">
      <c r="A4876" s="6" t="s">
        <v>5281</v>
      </c>
      <c r="B4876" s="11">
        <v>2.5</v>
      </c>
    </row>
    <row r="4877" spans="1:2" x14ac:dyDescent="0.25">
      <c r="A4877" s="9" t="s">
        <v>3133</v>
      </c>
      <c r="B4877" s="13">
        <v>5.7</v>
      </c>
    </row>
    <row r="4878" spans="1:2" x14ac:dyDescent="0.25">
      <c r="A4878" s="6" t="s">
        <v>5284</v>
      </c>
      <c r="B4878" s="11">
        <v>7</v>
      </c>
    </row>
    <row r="4879" spans="1:2" x14ac:dyDescent="0.25">
      <c r="A4879" s="9" t="s">
        <v>5286</v>
      </c>
      <c r="B4879" s="13">
        <v>6.2</v>
      </c>
    </row>
    <row r="4880" spans="1:2" x14ac:dyDescent="0.25">
      <c r="A4880" s="6" t="s">
        <v>5288</v>
      </c>
      <c r="B4880" s="11">
        <v>6.9</v>
      </c>
    </row>
    <row r="4881" spans="1:2" x14ac:dyDescent="0.25">
      <c r="A4881" s="9" t="s">
        <v>5290</v>
      </c>
      <c r="B4881" s="13">
        <v>4.5</v>
      </c>
    </row>
    <row r="4882" spans="1:2" x14ac:dyDescent="0.25">
      <c r="A4882" s="6" t="s">
        <v>5291</v>
      </c>
      <c r="B4882" s="11">
        <v>7.8</v>
      </c>
    </row>
    <row r="4883" spans="1:2" x14ac:dyDescent="0.25">
      <c r="A4883" s="9" t="s">
        <v>5293</v>
      </c>
      <c r="B4883" s="13">
        <v>4.4000000000000004</v>
      </c>
    </row>
    <row r="4884" spans="1:2" x14ac:dyDescent="0.25">
      <c r="A4884" s="6" t="s">
        <v>3124</v>
      </c>
      <c r="B4884" s="11">
        <v>7.4</v>
      </c>
    </row>
    <row r="4885" spans="1:2" x14ac:dyDescent="0.25">
      <c r="A4885" s="9" t="s">
        <v>5164</v>
      </c>
      <c r="B4885" s="13">
        <v>6.6</v>
      </c>
    </row>
    <row r="4886" spans="1:2" x14ac:dyDescent="0.25">
      <c r="A4886" s="6" t="s">
        <v>5296</v>
      </c>
      <c r="B4886" s="11">
        <v>8</v>
      </c>
    </row>
    <row r="4887" spans="1:2" x14ac:dyDescent="0.25">
      <c r="A4887" s="9" t="s">
        <v>3903</v>
      </c>
      <c r="B4887" s="13">
        <v>8.3000000000000007</v>
      </c>
    </row>
    <row r="4888" spans="1:2" x14ac:dyDescent="0.25">
      <c r="A4888" s="6" t="s">
        <v>5298</v>
      </c>
      <c r="B4888" s="11">
        <v>6.5</v>
      </c>
    </row>
    <row r="4889" spans="1:2" x14ac:dyDescent="0.25">
      <c r="A4889" s="9" t="s">
        <v>5300</v>
      </c>
      <c r="B4889" s="13">
        <v>7.1</v>
      </c>
    </row>
    <row r="4890" spans="1:2" x14ac:dyDescent="0.25">
      <c r="A4890" s="6" t="s">
        <v>3070</v>
      </c>
      <c r="B4890" s="11">
        <v>7.1</v>
      </c>
    </row>
    <row r="4891" spans="1:2" x14ac:dyDescent="0.25">
      <c r="A4891" s="9" t="s">
        <v>5303</v>
      </c>
      <c r="B4891" s="13">
        <v>4</v>
      </c>
    </row>
    <row r="4892" spans="1:2" x14ac:dyDescent="0.25">
      <c r="A4892" s="6" t="s">
        <v>5305</v>
      </c>
      <c r="B4892" s="11">
        <v>7.5</v>
      </c>
    </row>
    <row r="4893" spans="1:2" x14ac:dyDescent="0.25">
      <c r="A4893" s="9" t="s">
        <v>5307</v>
      </c>
      <c r="B4893" s="13">
        <v>7</v>
      </c>
    </row>
    <row r="4894" spans="1:2" x14ac:dyDescent="0.25">
      <c r="A4894" s="6" t="s">
        <v>5308</v>
      </c>
      <c r="B4894" s="11">
        <v>4</v>
      </c>
    </row>
    <row r="4895" spans="1:2" x14ac:dyDescent="0.25">
      <c r="A4895" s="9" t="s">
        <v>5310</v>
      </c>
      <c r="B4895" s="13">
        <v>6.7</v>
      </c>
    </row>
    <row r="4896" spans="1:2" x14ac:dyDescent="0.25">
      <c r="A4896" s="6" t="s">
        <v>2467</v>
      </c>
      <c r="B4896" s="11">
        <v>7.2</v>
      </c>
    </row>
    <row r="4897" spans="1:2" x14ac:dyDescent="0.25">
      <c r="A4897" s="9" t="s">
        <v>340</v>
      </c>
      <c r="B4897" s="13">
        <v>7</v>
      </c>
    </row>
    <row r="4898" spans="1:2" x14ac:dyDescent="0.25">
      <c r="A4898" s="6" t="s">
        <v>225</v>
      </c>
      <c r="B4898" s="11">
        <v>7.4</v>
      </c>
    </row>
    <row r="4899" spans="1:2" x14ac:dyDescent="0.25">
      <c r="A4899" s="9" t="s">
        <v>2267</v>
      </c>
      <c r="B4899" s="13">
        <v>8</v>
      </c>
    </row>
    <row r="4900" spans="1:2" x14ac:dyDescent="0.25">
      <c r="A4900" s="6" t="s">
        <v>5314</v>
      </c>
      <c r="B4900" s="11">
        <v>6.5</v>
      </c>
    </row>
    <row r="4901" spans="1:2" x14ac:dyDescent="0.25">
      <c r="A4901" s="9" t="s">
        <v>5316</v>
      </c>
      <c r="B4901" s="13">
        <v>7.2</v>
      </c>
    </row>
    <row r="4902" spans="1:2" x14ac:dyDescent="0.25">
      <c r="A4902" s="6" t="s">
        <v>5318</v>
      </c>
      <c r="B4902" s="11">
        <v>6.4</v>
      </c>
    </row>
    <row r="4903" spans="1:2" x14ac:dyDescent="0.25">
      <c r="A4903" s="9" t="s">
        <v>2665</v>
      </c>
      <c r="B4903" s="13">
        <v>6.5</v>
      </c>
    </row>
    <row r="4904" spans="1:2" x14ac:dyDescent="0.25">
      <c r="A4904" s="6" t="s">
        <v>657</v>
      </c>
      <c r="B4904" s="11">
        <v>6.8</v>
      </c>
    </row>
    <row r="4905" spans="1:2" x14ac:dyDescent="0.25">
      <c r="A4905" s="9" t="s">
        <v>5321</v>
      </c>
      <c r="B4905" s="13">
        <v>6.9</v>
      </c>
    </row>
    <row r="4906" spans="1:2" x14ac:dyDescent="0.25">
      <c r="A4906" s="6" t="s">
        <v>5323</v>
      </c>
      <c r="B4906" s="11">
        <v>7.5</v>
      </c>
    </row>
    <row r="4907" spans="1:2" x14ac:dyDescent="0.25">
      <c r="A4907" s="9" t="s">
        <v>558</v>
      </c>
      <c r="B4907" s="13">
        <v>7.1</v>
      </c>
    </row>
    <row r="4908" spans="1:2" x14ac:dyDescent="0.25">
      <c r="A4908" s="6" t="s">
        <v>5325</v>
      </c>
      <c r="B4908" s="11">
        <v>5.0999999999999996</v>
      </c>
    </row>
    <row r="4909" spans="1:2" x14ac:dyDescent="0.25">
      <c r="A4909" s="9" t="s">
        <v>3012</v>
      </c>
      <c r="B4909" s="13">
        <v>6.2</v>
      </c>
    </row>
    <row r="4910" spans="1:2" x14ac:dyDescent="0.25">
      <c r="A4910" s="6" t="s">
        <v>2697</v>
      </c>
      <c r="B4910" s="11">
        <v>3.9</v>
      </c>
    </row>
    <row r="4911" spans="1:2" x14ac:dyDescent="0.25">
      <c r="A4911" s="9" t="s">
        <v>3521</v>
      </c>
      <c r="B4911" s="13">
        <v>6</v>
      </c>
    </row>
    <row r="4912" spans="1:2" x14ac:dyDescent="0.25">
      <c r="A4912" s="6" t="s">
        <v>5327</v>
      </c>
      <c r="B4912" s="11">
        <v>6.8</v>
      </c>
    </row>
    <row r="4913" spans="1:2" x14ac:dyDescent="0.25">
      <c r="A4913" s="9" t="s">
        <v>5329</v>
      </c>
      <c r="B4913" s="13">
        <v>7.4</v>
      </c>
    </row>
    <row r="4914" spans="1:2" x14ac:dyDescent="0.25">
      <c r="A4914" s="6" t="s">
        <v>5331</v>
      </c>
      <c r="B4914" s="11">
        <v>8.1</v>
      </c>
    </row>
    <row r="4915" spans="1:2" x14ac:dyDescent="0.25">
      <c r="A4915" s="9" t="s">
        <v>5333</v>
      </c>
      <c r="B4915" s="13">
        <v>6.5</v>
      </c>
    </row>
    <row r="4916" spans="1:2" x14ac:dyDescent="0.25">
      <c r="A4916" s="6" t="s">
        <v>4994</v>
      </c>
      <c r="B4916" s="11">
        <v>8</v>
      </c>
    </row>
    <row r="4917" spans="1:2" x14ac:dyDescent="0.25">
      <c r="A4917" s="9" t="s">
        <v>5334</v>
      </c>
      <c r="B4917" s="13">
        <v>7.7</v>
      </c>
    </row>
    <row r="4918" spans="1:2" x14ac:dyDescent="0.25">
      <c r="A4918" s="6" t="s">
        <v>5336</v>
      </c>
      <c r="B4918" s="11">
        <v>7.2</v>
      </c>
    </row>
    <row r="4919" spans="1:2" x14ac:dyDescent="0.25">
      <c r="A4919" s="9" t="s">
        <v>5338</v>
      </c>
      <c r="B4919" s="13">
        <v>5.4</v>
      </c>
    </row>
    <row r="4920" spans="1:2" x14ac:dyDescent="0.25">
      <c r="A4920" s="6" t="s">
        <v>5340</v>
      </c>
      <c r="B4920" s="11">
        <v>6.7</v>
      </c>
    </row>
    <row r="4921" spans="1:2" x14ac:dyDescent="0.25">
      <c r="A4921" s="9" t="s">
        <v>5342</v>
      </c>
      <c r="B4921" s="13">
        <v>6.3</v>
      </c>
    </row>
    <row r="4922" spans="1:2" x14ac:dyDescent="0.25">
      <c r="A4922" s="6" t="s">
        <v>5344</v>
      </c>
      <c r="B4922" s="11">
        <v>8.1</v>
      </c>
    </row>
    <row r="4923" spans="1:2" x14ac:dyDescent="0.25">
      <c r="A4923" s="9" t="s">
        <v>5346</v>
      </c>
      <c r="B4923" s="13">
        <v>8.5</v>
      </c>
    </row>
    <row r="4924" spans="1:2" x14ac:dyDescent="0.25">
      <c r="A4924" s="6" t="s">
        <v>5348</v>
      </c>
      <c r="B4924" s="11">
        <v>7.7</v>
      </c>
    </row>
    <row r="4925" spans="1:2" x14ac:dyDescent="0.25">
      <c r="A4925" s="9" t="s">
        <v>1475</v>
      </c>
      <c r="B4925" s="13">
        <v>6.5</v>
      </c>
    </row>
    <row r="4926" spans="1:2" x14ac:dyDescent="0.25">
      <c r="A4926" s="6" t="s">
        <v>5351</v>
      </c>
      <c r="B4926" s="11">
        <v>8.6999999999999993</v>
      </c>
    </row>
    <row r="4927" spans="1:2" x14ac:dyDescent="0.25">
      <c r="A4927" s="9" t="s">
        <v>5353</v>
      </c>
      <c r="B4927" s="13">
        <v>6.5</v>
      </c>
    </row>
    <row r="4928" spans="1:2" x14ac:dyDescent="0.25">
      <c r="A4928" s="6" t="s">
        <v>4923</v>
      </c>
      <c r="B4928" s="11">
        <v>7</v>
      </c>
    </row>
    <row r="4929" spans="1:2" x14ac:dyDescent="0.25">
      <c r="A4929" s="9" t="s">
        <v>4522</v>
      </c>
      <c r="B4929" s="13">
        <v>5.8</v>
      </c>
    </row>
    <row r="4930" spans="1:2" x14ac:dyDescent="0.25">
      <c r="A4930" s="6" t="s">
        <v>5355</v>
      </c>
      <c r="B4930" s="11">
        <v>5.5</v>
      </c>
    </row>
    <row r="4931" spans="1:2" x14ac:dyDescent="0.25">
      <c r="A4931" s="9" t="s">
        <v>5356</v>
      </c>
      <c r="B4931" s="13">
        <v>7</v>
      </c>
    </row>
    <row r="4932" spans="1:2" x14ac:dyDescent="0.25">
      <c r="A4932" s="6" t="s">
        <v>866</v>
      </c>
      <c r="B4932" s="11">
        <v>6.3</v>
      </c>
    </row>
    <row r="4933" spans="1:2" x14ac:dyDescent="0.25">
      <c r="A4933" s="9" t="s">
        <v>3742</v>
      </c>
      <c r="B4933" s="13">
        <v>7.9</v>
      </c>
    </row>
    <row r="4934" spans="1:2" x14ac:dyDescent="0.25">
      <c r="A4934" s="6" t="s">
        <v>5359</v>
      </c>
      <c r="B4934" s="11">
        <v>7.3</v>
      </c>
    </row>
    <row r="4935" spans="1:2" x14ac:dyDescent="0.25">
      <c r="A4935" s="9" t="s">
        <v>5361</v>
      </c>
      <c r="B4935" s="13">
        <v>7.4</v>
      </c>
    </row>
    <row r="4936" spans="1:2" x14ac:dyDescent="0.25">
      <c r="A4936" s="6" t="s">
        <v>5363</v>
      </c>
      <c r="B4936" s="11">
        <v>5.4</v>
      </c>
    </row>
    <row r="4937" spans="1:2" x14ac:dyDescent="0.25">
      <c r="A4937" s="9" t="s">
        <v>5365</v>
      </c>
      <c r="B4937" s="13">
        <v>7.1</v>
      </c>
    </row>
    <row r="4938" spans="1:2" x14ac:dyDescent="0.25">
      <c r="A4938" s="6" t="s">
        <v>2003</v>
      </c>
      <c r="B4938" s="11">
        <v>7.5</v>
      </c>
    </row>
    <row r="4939" spans="1:2" x14ac:dyDescent="0.25">
      <c r="A4939" s="9" t="s">
        <v>680</v>
      </c>
      <c r="B4939" s="13">
        <v>8.4</v>
      </c>
    </row>
    <row r="4940" spans="1:2" x14ac:dyDescent="0.25">
      <c r="A4940" s="6" t="s">
        <v>5367</v>
      </c>
      <c r="B4940" s="11">
        <v>7</v>
      </c>
    </row>
    <row r="4941" spans="1:2" x14ac:dyDescent="0.25">
      <c r="A4941" s="9" t="s">
        <v>5369</v>
      </c>
      <c r="B4941" s="13">
        <v>5.3</v>
      </c>
    </row>
    <row r="4942" spans="1:2" x14ac:dyDescent="0.25">
      <c r="A4942" s="6" t="s">
        <v>5371</v>
      </c>
      <c r="B4942" s="11">
        <v>7.1</v>
      </c>
    </row>
    <row r="4943" spans="1:2" x14ac:dyDescent="0.25">
      <c r="A4943" s="9" t="s">
        <v>1183</v>
      </c>
      <c r="B4943" s="13">
        <v>7.5</v>
      </c>
    </row>
    <row r="4944" spans="1:2" x14ac:dyDescent="0.25">
      <c r="A4944" s="6" t="s">
        <v>3288</v>
      </c>
      <c r="B4944" s="11">
        <v>6.1</v>
      </c>
    </row>
    <row r="4945" spans="1:2" x14ac:dyDescent="0.25">
      <c r="A4945" s="9" t="s">
        <v>5374</v>
      </c>
      <c r="B4945" s="13">
        <v>7.2</v>
      </c>
    </row>
    <row r="4946" spans="1:2" x14ac:dyDescent="0.25">
      <c r="A4946" s="6" t="s">
        <v>3881</v>
      </c>
      <c r="B4946" s="11">
        <v>6.7</v>
      </c>
    </row>
    <row r="4947" spans="1:2" x14ac:dyDescent="0.25">
      <c r="A4947" s="9" t="s">
        <v>5376</v>
      </c>
      <c r="B4947" s="13">
        <v>8.1999999999999993</v>
      </c>
    </row>
    <row r="4948" spans="1:2" x14ac:dyDescent="0.25">
      <c r="A4948" s="6" t="s">
        <v>5378</v>
      </c>
      <c r="B4948" s="11">
        <v>6.6</v>
      </c>
    </row>
    <row r="4949" spans="1:2" x14ac:dyDescent="0.25">
      <c r="A4949" s="9" t="s">
        <v>5379</v>
      </c>
      <c r="B4949" s="13">
        <v>6.7</v>
      </c>
    </row>
    <row r="4950" spans="1:2" x14ac:dyDescent="0.25">
      <c r="A4950" s="6" t="s">
        <v>5381</v>
      </c>
      <c r="B4950" s="11">
        <v>5.0999999999999996</v>
      </c>
    </row>
    <row r="4951" spans="1:2" x14ac:dyDescent="0.25">
      <c r="A4951" s="9" t="s">
        <v>2241</v>
      </c>
      <c r="B4951" s="13">
        <v>7</v>
      </c>
    </row>
    <row r="4952" spans="1:2" x14ac:dyDescent="0.25">
      <c r="A4952" s="6" t="s">
        <v>2241</v>
      </c>
      <c r="B4952" s="11">
        <v>7</v>
      </c>
    </row>
    <row r="4953" spans="1:2" x14ac:dyDescent="0.25">
      <c r="A4953" s="9" t="s">
        <v>854</v>
      </c>
      <c r="B4953" s="13">
        <v>8</v>
      </c>
    </row>
    <row r="4954" spans="1:2" x14ac:dyDescent="0.25">
      <c r="A4954" s="6" t="s">
        <v>5236</v>
      </c>
      <c r="B4954" s="11">
        <v>7.4</v>
      </c>
    </row>
    <row r="4955" spans="1:2" x14ac:dyDescent="0.25">
      <c r="A4955" s="9" t="s">
        <v>1347</v>
      </c>
      <c r="B4955" s="13">
        <v>5.4</v>
      </c>
    </row>
    <row r="4956" spans="1:2" x14ac:dyDescent="0.25">
      <c r="A4956" s="6" t="s">
        <v>5383</v>
      </c>
      <c r="B4956" s="11">
        <v>5.7</v>
      </c>
    </row>
    <row r="4957" spans="1:2" x14ac:dyDescent="0.25">
      <c r="A4957" s="9" t="s">
        <v>4161</v>
      </c>
      <c r="B4957" s="13">
        <v>6.7</v>
      </c>
    </row>
    <row r="4958" spans="1:2" x14ac:dyDescent="0.25">
      <c r="A4958" s="6" t="s">
        <v>5384</v>
      </c>
      <c r="B4958" s="11">
        <v>4.2</v>
      </c>
    </row>
    <row r="4959" spans="1:2" x14ac:dyDescent="0.25">
      <c r="A4959" s="9" t="s">
        <v>1667</v>
      </c>
      <c r="B4959" s="13">
        <v>7.4</v>
      </c>
    </row>
    <row r="4960" spans="1:2" x14ac:dyDescent="0.25">
      <c r="A4960" s="6" t="s">
        <v>5387</v>
      </c>
      <c r="B4960" s="11">
        <v>4.8</v>
      </c>
    </row>
    <row r="4961" spans="1:2" x14ac:dyDescent="0.25">
      <c r="A4961" s="9" t="s">
        <v>4307</v>
      </c>
      <c r="B4961" s="13">
        <v>7</v>
      </c>
    </row>
    <row r="4962" spans="1:2" x14ac:dyDescent="0.25">
      <c r="A4962" s="6" t="s">
        <v>600</v>
      </c>
      <c r="B4962" s="11">
        <v>7.3</v>
      </c>
    </row>
    <row r="4963" spans="1:2" x14ac:dyDescent="0.25">
      <c r="A4963" s="9" t="s">
        <v>5389</v>
      </c>
      <c r="B4963" s="13">
        <v>5.8</v>
      </c>
    </row>
    <row r="4964" spans="1:2" x14ac:dyDescent="0.25">
      <c r="A4964" s="6" t="s">
        <v>5391</v>
      </c>
      <c r="B4964" s="11">
        <v>7</v>
      </c>
    </row>
    <row r="4965" spans="1:2" x14ac:dyDescent="0.25">
      <c r="A4965" s="9" t="s">
        <v>5393</v>
      </c>
      <c r="B4965" s="13">
        <v>3.2</v>
      </c>
    </row>
    <row r="4966" spans="1:2" x14ac:dyDescent="0.25">
      <c r="A4966" s="6" t="s">
        <v>5395</v>
      </c>
      <c r="B4966" s="11">
        <v>6.8</v>
      </c>
    </row>
    <row r="4967" spans="1:2" x14ac:dyDescent="0.25">
      <c r="A4967" s="9" t="s">
        <v>5396</v>
      </c>
      <c r="B4967" s="13">
        <v>7.7</v>
      </c>
    </row>
    <row r="4968" spans="1:2" x14ac:dyDescent="0.25">
      <c r="A4968" s="6" t="s">
        <v>5398</v>
      </c>
      <c r="B4968" s="11">
        <v>5.6</v>
      </c>
    </row>
    <row r="4969" spans="1:2" x14ac:dyDescent="0.25">
      <c r="A4969" s="9" t="s">
        <v>5400</v>
      </c>
      <c r="B4969" s="13">
        <v>7.1</v>
      </c>
    </row>
    <row r="4970" spans="1:2" x14ac:dyDescent="0.25">
      <c r="A4970" s="6" t="s">
        <v>5401</v>
      </c>
      <c r="B4970" s="11">
        <v>3.6</v>
      </c>
    </row>
    <row r="4971" spans="1:2" x14ac:dyDescent="0.25">
      <c r="A4971" s="9" t="s">
        <v>5403</v>
      </c>
      <c r="B4971" s="13">
        <v>6.8</v>
      </c>
    </row>
    <row r="4972" spans="1:2" x14ac:dyDescent="0.25">
      <c r="A4972" s="6" t="s">
        <v>5405</v>
      </c>
      <c r="B4972" s="11">
        <v>7.6</v>
      </c>
    </row>
    <row r="4973" spans="1:2" x14ac:dyDescent="0.25">
      <c r="A4973" s="9" t="s">
        <v>3068</v>
      </c>
      <c r="B4973" s="13">
        <v>6.6</v>
      </c>
    </row>
    <row r="4974" spans="1:2" x14ac:dyDescent="0.25">
      <c r="A4974" s="6" t="s">
        <v>5407</v>
      </c>
      <c r="B4974" s="11">
        <v>8.3000000000000007</v>
      </c>
    </row>
    <row r="4975" spans="1:2" x14ac:dyDescent="0.25">
      <c r="A4975" s="9" t="s">
        <v>460</v>
      </c>
      <c r="B4975" s="13">
        <v>7.5</v>
      </c>
    </row>
    <row r="4976" spans="1:2" x14ac:dyDescent="0.25">
      <c r="A4976" s="6" t="s">
        <v>5411</v>
      </c>
      <c r="B4976" s="11">
        <v>5.4</v>
      </c>
    </row>
    <row r="4977" spans="1:2" x14ac:dyDescent="0.25">
      <c r="A4977" s="9" t="s">
        <v>5413</v>
      </c>
      <c r="B4977" s="13">
        <v>5.3</v>
      </c>
    </row>
    <row r="4978" spans="1:2" x14ac:dyDescent="0.25">
      <c r="A4978" s="6" t="s">
        <v>5415</v>
      </c>
      <c r="B4978" s="11">
        <v>4.5</v>
      </c>
    </row>
    <row r="4979" spans="1:2" x14ac:dyDescent="0.25">
      <c r="A4979" s="9" t="s">
        <v>3497</v>
      </c>
      <c r="B4979" s="13">
        <v>7.3</v>
      </c>
    </row>
    <row r="4980" spans="1:2" x14ac:dyDescent="0.25">
      <c r="A4980" s="6" t="s">
        <v>5418</v>
      </c>
      <c r="B4980" s="11">
        <v>5.6</v>
      </c>
    </row>
    <row r="4981" spans="1:2" x14ac:dyDescent="0.25">
      <c r="A4981" s="9" t="s">
        <v>5130</v>
      </c>
      <c r="B4981" s="13">
        <v>5.6</v>
      </c>
    </row>
    <row r="4982" spans="1:2" x14ac:dyDescent="0.25">
      <c r="A4982" s="6" t="s">
        <v>5420</v>
      </c>
      <c r="B4982" s="11">
        <v>4.0999999999999996</v>
      </c>
    </row>
    <row r="4983" spans="1:2" x14ac:dyDescent="0.25">
      <c r="A4983" s="9" t="s">
        <v>5422</v>
      </c>
      <c r="B4983" s="13">
        <v>6.8</v>
      </c>
    </row>
    <row r="4984" spans="1:2" x14ac:dyDescent="0.25">
      <c r="A4984" s="6" t="s">
        <v>5424</v>
      </c>
      <c r="B4984" s="11">
        <v>6.3</v>
      </c>
    </row>
    <row r="4985" spans="1:2" x14ac:dyDescent="0.25">
      <c r="A4985" s="9" t="s">
        <v>4021</v>
      </c>
      <c r="B4985" s="13">
        <v>5.8</v>
      </c>
    </row>
    <row r="4986" spans="1:2" x14ac:dyDescent="0.25">
      <c r="A4986" s="6" t="s">
        <v>4254</v>
      </c>
      <c r="B4986" s="11">
        <v>6.6</v>
      </c>
    </row>
    <row r="4987" spans="1:2" x14ac:dyDescent="0.25">
      <c r="A4987" s="9" t="s">
        <v>5426</v>
      </c>
      <c r="B4987" s="13">
        <v>6.7</v>
      </c>
    </row>
    <row r="4988" spans="1:2" x14ac:dyDescent="0.25">
      <c r="A4988" s="6" t="s">
        <v>5428</v>
      </c>
      <c r="B4988" s="11">
        <v>6.4</v>
      </c>
    </row>
    <row r="4989" spans="1:2" x14ac:dyDescent="0.25">
      <c r="A4989" s="9" t="s">
        <v>4939</v>
      </c>
      <c r="B4989" s="13">
        <v>6.3</v>
      </c>
    </row>
    <row r="4990" spans="1:2" x14ac:dyDescent="0.25">
      <c r="A4990" s="6" t="s">
        <v>5429</v>
      </c>
      <c r="B4990" s="11">
        <v>3.4</v>
      </c>
    </row>
    <row r="4991" spans="1:2" x14ac:dyDescent="0.25">
      <c r="A4991" s="9" t="s">
        <v>5431</v>
      </c>
      <c r="B4991" s="13">
        <v>4.7</v>
      </c>
    </row>
    <row r="4992" spans="1:2" x14ac:dyDescent="0.25">
      <c r="A4992" s="6" t="s">
        <v>5433</v>
      </c>
      <c r="B4992" s="11">
        <v>6</v>
      </c>
    </row>
    <row r="4993" spans="1:2" x14ac:dyDescent="0.25">
      <c r="A4993" s="9" t="s">
        <v>5434</v>
      </c>
      <c r="B4993" s="13">
        <v>7.3</v>
      </c>
    </row>
    <row r="4994" spans="1:2" x14ac:dyDescent="0.25">
      <c r="A4994" s="6" t="s">
        <v>5436</v>
      </c>
      <c r="B4994" s="11">
        <v>7.9</v>
      </c>
    </row>
    <row r="4995" spans="1:2" x14ac:dyDescent="0.25">
      <c r="A4995" s="9" t="s">
        <v>5437</v>
      </c>
      <c r="B4995" s="13">
        <v>6.1</v>
      </c>
    </row>
    <row r="4996" spans="1:2" x14ac:dyDescent="0.25">
      <c r="A4996" s="6" t="s">
        <v>5439</v>
      </c>
      <c r="B4996" s="11">
        <v>7.4</v>
      </c>
    </row>
    <row r="4997" spans="1:2" x14ac:dyDescent="0.25">
      <c r="A4997" s="9" t="s">
        <v>5441</v>
      </c>
      <c r="B4997" s="13">
        <v>6.6</v>
      </c>
    </row>
    <row r="4998" spans="1:2" x14ac:dyDescent="0.25">
      <c r="A4998" s="6" t="s">
        <v>1341</v>
      </c>
      <c r="B4998" s="11">
        <v>5.5</v>
      </c>
    </row>
    <row r="4999" spans="1:2" x14ac:dyDescent="0.25">
      <c r="A4999" s="9" t="s">
        <v>1561</v>
      </c>
      <c r="B4999" s="13">
        <v>7.5</v>
      </c>
    </row>
    <row r="5000" spans="1:2" x14ac:dyDescent="0.25">
      <c r="A5000" s="6" t="s">
        <v>5443</v>
      </c>
      <c r="B5000" s="11">
        <v>7.6</v>
      </c>
    </row>
    <row r="5001" spans="1:2" x14ac:dyDescent="0.25">
      <c r="A5001" s="9" t="s">
        <v>5445</v>
      </c>
      <c r="B5001" s="13">
        <v>5</v>
      </c>
    </row>
    <row r="5002" spans="1:2" x14ac:dyDescent="0.25">
      <c r="A5002" s="6" t="s">
        <v>5447</v>
      </c>
      <c r="B5002" s="11">
        <v>3.2</v>
      </c>
    </row>
    <row r="5003" spans="1:2" x14ac:dyDescent="0.25">
      <c r="A5003" s="9" t="s">
        <v>212</v>
      </c>
      <c r="B5003" s="13">
        <v>8.1999999999999993</v>
      </c>
    </row>
    <row r="5004" spans="1:2" x14ac:dyDescent="0.25">
      <c r="A5004" s="6" t="s">
        <v>5449</v>
      </c>
      <c r="B5004" s="11">
        <v>3.7</v>
      </c>
    </row>
    <row r="5005" spans="1:2" x14ac:dyDescent="0.25">
      <c r="A5005" s="9" t="s">
        <v>5451</v>
      </c>
      <c r="B5005" s="13">
        <v>6.3</v>
      </c>
    </row>
    <row r="5006" spans="1:2" x14ac:dyDescent="0.25">
      <c r="A5006" s="6" t="s">
        <v>5452</v>
      </c>
      <c r="B5006" s="11">
        <v>4.0999999999999996</v>
      </c>
    </row>
    <row r="5007" spans="1:2" x14ac:dyDescent="0.25">
      <c r="A5007" s="9" t="s">
        <v>5454</v>
      </c>
      <c r="B5007" s="13">
        <v>6.9</v>
      </c>
    </row>
    <row r="5008" spans="1:2" x14ac:dyDescent="0.25">
      <c r="A5008" s="6" t="s">
        <v>5456</v>
      </c>
      <c r="B5008" s="11">
        <v>5.4</v>
      </c>
    </row>
    <row r="5009" spans="1:2" x14ac:dyDescent="0.25">
      <c r="A5009" s="9" t="s">
        <v>5041</v>
      </c>
      <c r="B5009" s="13">
        <v>6.5</v>
      </c>
    </row>
    <row r="5010" spans="1:2" x14ac:dyDescent="0.25">
      <c r="A5010" s="6" t="s">
        <v>1955</v>
      </c>
      <c r="B5010" s="11">
        <v>7.8</v>
      </c>
    </row>
    <row r="5011" spans="1:2" x14ac:dyDescent="0.25">
      <c r="A5011" s="9" t="s">
        <v>5459</v>
      </c>
      <c r="B5011" s="13">
        <v>6.7</v>
      </c>
    </row>
    <row r="5012" spans="1:2" x14ac:dyDescent="0.25">
      <c r="A5012" s="6" t="s">
        <v>5454</v>
      </c>
      <c r="B5012" s="11">
        <v>6.4</v>
      </c>
    </row>
    <row r="5013" spans="1:2" x14ac:dyDescent="0.25">
      <c r="A5013" s="9" t="s">
        <v>2557</v>
      </c>
      <c r="B5013" s="13">
        <v>7.3</v>
      </c>
    </row>
    <row r="5014" spans="1:2" x14ac:dyDescent="0.25">
      <c r="A5014" s="6" t="s">
        <v>220</v>
      </c>
      <c r="B5014" s="11">
        <v>5.7</v>
      </c>
    </row>
    <row r="5015" spans="1:2" x14ac:dyDescent="0.25">
      <c r="A5015" s="9" t="s">
        <v>5461</v>
      </c>
      <c r="B5015" s="13">
        <v>7</v>
      </c>
    </row>
    <row r="5016" spans="1:2" x14ac:dyDescent="0.25">
      <c r="A5016" s="6" t="s">
        <v>1322</v>
      </c>
      <c r="B5016" s="11">
        <v>6.3</v>
      </c>
    </row>
    <row r="5017" spans="1:2" x14ac:dyDescent="0.25">
      <c r="A5017" s="9" t="s">
        <v>2369</v>
      </c>
      <c r="B5017" s="13">
        <v>7.1</v>
      </c>
    </row>
    <row r="5018" spans="1:2" x14ac:dyDescent="0.25">
      <c r="A5018" s="6" t="s">
        <v>5463</v>
      </c>
      <c r="B5018" s="11">
        <v>4.8</v>
      </c>
    </row>
    <row r="5019" spans="1:2" x14ac:dyDescent="0.25">
      <c r="A5019" s="9" t="s">
        <v>5447</v>
      </c>
      <c r="B5019" s="13">
        <v>3.3</v>
      </c>
    </row>
    <row r="5020" spans="1:2" x14ac:dyDescent="0.25">
      <c r="A5020" s="6" t="s">
        <v>4161</v>
      </c>
      <c r="B5020" s="11">
        <v>6.9</v>
      </c>
    </row>
    <row r="5021" spans="1:2" x14ac:dyDescent="0.25">
      <c r="A5021" s="9" t="s">
        <v>5467</v>
      </c>
      <c r="B5021" s="13">
        <v>4.5999999999999996</v>
      </c>
    </row>
    <row r="5022" spans="1:2" x14ac:dyDescent="0.25">
      <c r="A5022" s="6" t="s">
        <v>5468</v>
      </c>
      <c r="B5022" s="11">
        <v>3</v>
      </c>
    </row>
    <row r="5023" spans="1:2" x14ac:dyDescent="0.25">
      <c r="A5023" s="9" t="s">
        <v>3521</v>
      </c>
      <c r="B5023" s="13">
        <v>6.6</v>
      </c>
    </row>
    <row r="5024" spans="1:2" x14ac:dyDescent="0.25">
      <c r="A5024" s="6" t="s">
        <v>5470</v>
      </c>
      <c r="B5024" s="11">
        <v>7.4</v>
      </c>
    </row>
    <row r="5025" spans="1:2" x14ac:dyDescent="0.25">
      <c r="A5025" s="9" t="s">
        <v>5474</v>
      </c>
      <c r="B5025" s="13">
        <v>6.2</v>
      </c>
    </row>
    <row r="5026" spans="1:2" x14ac:dyDescent="0.25">
      <c r="A5026" s="6" t="s">
        <v>5475</v>
      </c>
      <c r="B5026" s="11">
        <v>4</v>
      </c>
    </row>
    <row r="5027" spans="1:2" x14ac:dyDescent="0.25">
      <c r="A5027" s="9" t="s">
        <v>3259</v>
      </c>
      <c r="B5027" s="13">
        <v>6.1</v>
      </c>
    </row>
    <row r="5028" spans="1:2" x14ac:dyDescent="0.25">
      <c r="A5028" s="6" t="s">
        <v>3266</v>
      </c>
      <c r="B5028" s="11">
        <v>6.9</v>
      </c>
    </row>
    <row r="5029" spans="1:2" x14ac:dyDescent="0.25">
      <c r="A5029" s="9" t="s">
        <v>5478</v>
      </c>
      <c r="B5029" s="13">
        <v>7.5</v>
      </c>
    </row>
    <row r="5030" spans="1:2" x14ac:dyDescent="0.25">
      <c r="A5030" s="6" t="s">
        <v>5480</v>
      </c>
      <c r="B5030" s="11">
        <v>6.7</v>
      </c>
    </row>
    <row r="5031" spans="1:2" x14ac:dyDescent="0.25">
      <c r="A5031" s="9" t="s">
        <v>5482</v>
      </c>
      <c r="B5031" s="13">
        <v>7.4</v>
      </c>
    </row>
    <row r="5032" spans="1:2" x14ac:dyDescent="0.25">
      <c r="A5032" s="6" t="s">
        <v>5484</v>
      </c>
      <c r="B5032" s="11">
        <v>6.1</v>
      </c>
    </row>
    <row r="5033" spans="1:2" x14ac:dyDescent="0.25">
      <c r="A5033" s="9" t="s">
        <v>5486</v>
      </c>
      <c r="B5033" s="13">
        <v>5.4</v>
      </c>
    </row>
    <row r="5034" spans="1:2" x14ac:dyDescent="0.25">
      <c r="A5034" s="6" t="s">
        <v>5488</v>
      </c>
      <c r="B5034" s="11">
        <v>6.4</v>
      </c>
    </row>
    <row r="5035" spans="1:2" x14ac:dyDescent="0.25">
      <c r="A5035" s="9" t="s">
        <v>5489</v>
      </c>
      <c r="B5035" s="13">
        <v>7</v>
      </c>
    </row>
    <row r="5036" spans="1:2" x14ac:dyDescent="0.25">
      <c r="A5036" s="6" t="s">
        <v>5491</v>
      </c>
      <c r="B5036" s="11">
        <v>6.3</v>
      </c>
    </row>
    <row r="5037" spans="1:2" x14ac:dyDescent="0.25">
      <c r="A5037" s="9" t="s">
        <v>1442</v>
      </c>
      <c r="B5037" s="13">
        <v>6.9</v>
      </c>
    </row>
    <row r="5038" spans="1:2" x14ac:dyDescent="0.25">
      <c r="A5038" s="6" t="s">
        <v>5495</v>
      </c>
      <c r="B5038" s="11">
        <v>7.8</v>
      </c>
    </row>
    <row r="5039" spans="1:2" x14ac:dyDescent="0.25">
      <c r="A5039" s="9" t="s">
        <v>4254</v>
      </c>
      <c r="B5039" s="13">
        <v>6.4</v>
      </c>
    </row>
    <row r="5040" spans="1:2" x14ac:dyDescent="0.25">
      <c r="A5040" s="6" t="s">
        <v>5498</v>
      </c>
      <c r="B5040" s="11">
        <v>7.7</v>
      </c>
    </row>
    <row r="5041" spans="1:2" x14ac:dyDescent="0.25">
      <c r="A5041" s="9" t="s">
        <v>5540</v>
      </c>
      <c r="B5041" s="13">
        <v>7.5</v>
      </c>
    </row>
    <row r="5042" spans="1:2" x14ac:dyDescent="0.25">
      <c r="A5042" s="6" t="s">
        <v>5501</v>
      </c>
      <c r="B5042" s="11">
        <v>6.3</v>
      </c>
    </row>
    <row r="5043" spans="1:2" x14ac:dyDescent="0.25">
      <c r="A5043" s="9" t="s">
        <v>5503</v>
      </c>
      <c r="B5043" s="13">
        <v>6.3</v>
      </c>
    </row>
    <row r="5044" spans="1:2" x14ac:dyDescent="0.25">
      <c r="A5044" s="6" t="s">
        <v>4530</v>
      </c>
      <c r="B5044" s="11">
        <v>6.6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2CFCA-363C-489B-BB52-36E80CC68733}">
  <dimension ref="A3:C13"/>
  <sheetViews>
    <sheetView workbookViewId="0">
      <selection activeCell="L8" sqref="L8"/>
    </sheetView>
  </sheetViews>
  <sheetFormatPr defaultRowHeight="15" x14ac:dyDescent="0.25"/>
  <cols>
    <col min="1" max="1" width="12.42578125" bestFit="1" customWidth="1"/>
    <col min="2" max="2" width="17.28515625" bestFit="1" customWidth="1"/>
    <col min="3" max="3" width="21.7109375" bestFit="1" customWidth="1"/>
  </cols>
  <sheetData>
    <row r="3" spans="1:3" x14ac:dyDescent="0.25">
      <c r="A3" s="19" t="s">
        <v>5537</v>
      </c>
      <c r="B3" t="s">
        <v>5533</v>
      </c>
      <c r="C3" t="s">
        <v>5539</v>
      </c>
    </row>
    <row r="4" spans="1:3" x14ac:dyDescent="0.25">
      <c r="A4" s="31" t="s">
        <v>25</v>
      </c>
      <c r="B4" s="21">
        <v>4704</v>
      </c>
      <c r="C4" s="22">
        <v>6.3984268707482892</v>
      </c>
    </row>
    <row r="5" spans="1:3" x14ac:dyDescent="0.25">
      <c r="A5" s="31" t="s">
        <v>537</v>
      </c>
      <c r="B5" s="21">
        <v>73</v>
      </c>
      <c r="C5" s="22">
        <v>7.0383561643835613</v>
      </c>
    </row>
    <row r="6" spans="1:3" x14ac:dyDescent="0.25">
      <c r="A6" s="31" t="s">
        <v>919</v>
      </c>
      <c r="B6" s="21">
        <v>40</v>
      </c>
      <c r="C6" s="22">
        <v>6.9374999999999982</v>
      </c>
    </row>
    <row r="7" spans="1:3" x14ac:dyDescent="0.25">
      <c r="A7" s="31" t="s">
        <v>1600</v>
      </c>
      <c r="B7" s="21">
        <v>28</v>
      </c>
      <c r="C7" s="22">
        <v>6.6321428571428589</v>
      </c>
    </row>
    <row r="8" spans="1:3" x14ac:dyDescent="0.25">
      <c r="A8" s="31" t="s">
        <v>687</v>
      </c>
      <c r="B8" s="21">
        <v>26</v>
      </c>
      <c r="C8" s="22">
        <v>6.7884615384615383</v>
      </c>
    </row>
    <row r="9" spans="1:3" x14ac:dyDescent="0.25">
      <c r="A9" s="31" t="s">
        <v>2284</v>
      </c>
      <c r="B9" s="21">
        <v>19</v>
      </c>
      <c r="C9" s="22">
        <v>7.3421052631578947</v>
      </c>
    </row>
    <row r="10" spans="1:3" x14ac:dyDescent="0.25">
      <c r="A10" s="31" t="s">
        <v>281</v>
      </c>
      <c r="B10" s="21">
        <v>18</v>
      </c>
      <c r="C10" s="22">
        <v>7.3944444444444422</v>
      </c>
    </row>
    <row r="11" spans="1:3" x14ac:dyDescent="0.25">
      <c r="A11" s="31" t="s">
        <v>2495</v>
      </c>
      <c r="B11" s="21">
        <v>11</v>
      </c>
      <c r="C11" s="22">
        <v>7.2272727272727275</v>
      </c>
    </row>
    <row r="12" spans="1:3" x14ac:dyDescent="0.25">
      <c r="A12" s="31" t="s">
        <v>1977</v>
      </c>
      <c r="B12" s="21">
        <v>11</v>
      </c>
      <c r="C12" s="22">
        <v>6.9545454545454533</v>
      </c>
    </row>
    <row r="13" spans="1:3" x14ac:dyDescent="0.25">
      <c r="A13" s="31" t="s">
        <v>1609</v>
      </c>
      <c r="B13" s="21">
        <v>11</v>
      </c>
      <c r="C13" s="22">
        <v>6.3636363636363633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FFA01-10E5-44F0-AA2B-13A635746EE6}">
  <dimension ref="A1:G5030"/>
  <sheetViews>
    <sheetView zoomScaleNormal="100" workbookViewId="0">
      <selection activeCell="I43" sqref="I43"/>
    </sheetView>
  </sheetViews>
  <sheetFormatPr defaultRowHeight="15" x14ac:dyDescent="0.25"/>
  <cols>
    <col min="1" max="1" width="11.7109375" bestFit="1" customWidth="1"/>
    <col min="2" max="2" width="13.5703125" bestFit="1" customWidth="1"/>
    <col min="4" max="4" width="11.7109375" bestFit="1" customWidth="1"/>
    <col min="5" max="5" width="15.28515625" bestFit="1" customWidth="1"/>
    <col min="6" max="6" width="21.140625" bestFit="1" customWidth="1"/>
    <col min="7" max="7" width="21" bestFit="1" customWidth="1"/>
  </cols>
  <sheetData>
    <row r="1" spans="1:7" x14ac:dyDescent="0.25">
      <c r="A1" s="18" t="s">
        <v>11</v>
      </c>
      <c r="B1" s="18" t="s">
        <v>17</v>
      </c>
    </row>
    <row r="2" spans="1:7" x14ac:dyDescent="0.25">
      <c r="A2" s="6" t="s">
        <v>25</v>
      </c>
      <c r="B2" s="6">
        <v>7.9</v>
      </c>
    </row>
    <row r="3" spans="1:7" x14ac:dyDescent="0.25">
      <c r="A3" s="9" t="s">
        <v>25</v>
      </c>
      <c r="B3" s="9">
        <v>7.1</v>
      </c>
      <c r="D3" s="24" t="s">
        <v>5534</v>
      </c>
      <c r="E3" s="24" t="s">
        <v>5538</v>
      </c>
      <c r="F3" s="24" t="s">
        <v>5535</v>
      </c>
      <c r="G3" s="24" t="s">
        <v>5536</v>
      </c>
    </row>
    <row r="4" spans="1:7" x14ac:dyDescent="0.25">
      <c r="A4" s="6" t="s">
        <v>25</v>
      </c>
      <c r="B4" s="6">
        <v>6.8</v>
      </c>
      <c r="D4" s="20" t="s">
        <v>25</v>
      </c>
      <c r="E4" s="25">
        <f>AVERAGEIF(Table4[language],"Telugu",Table4[imdb_score])</f>
        <v>8.4</v>
      </c>
      <c r="F4">
        <f>MEDIAN(Table4[imdb_score],A2)</f>
        <v>6.6</v>
      </c>
      <c r="G4" s="22">
        <f>_xlfn.STDEV.P(Table4[imdb_score],A2)</f>
        <v>1.1244109654061918</v>
      </c>
    </row>
    <row r="5" spans="1:7" x14ac:dyDescent="0.25">
      <c r="A5" s="9" t="s">
        <v>25</v>
      </c>
      <c r="B5" s="9">
        <v>8.5</v>
      </c>
      <c r="D5" s="20" t="s">
        <v>537</v>
      </c>
      <c r="E5" s="25">
        <f>AVERAGEIF(Table4[language],"Polish",Table4[imdb_score])</f>
        <v>8.25</v>
      </c>
      <c r="F5">
        <f>MEDIAN(Table4[imdb_score],A3)</f>
        <v>6.6</v>
      </c>
      <c r="G5" s="22">
        <f>_xlfn.STDEV.P(Table4[imdb_score],A3)</f>
        <v>1.1244109654061918</v>
      </c>
    </row>
    <row r="6" spans="1:7" x14ac:dyDescent="0.25">
      <c r="A6" s="9" t="s">
        <v>25</v>
      </c>
      <c r="B6" s="9">
        <v>6.6</v>
      </c>
      <c r="D6" s="20" t="s">
        <v>919</v>
      </c>
      <c r="E6" s="25">
        <f>AVERAGEIF(Table4[language],"Indonesian",Table4[imdb_score])</f>
        <v>7.8999999999999995</v>
      </c>
      <c r="F6">
        <f>MEDIAN(Table4[imdb_score],A4)</f>
        <v>6.6</v>
      </c>
      <c r="G6" s="22">
        <f>_xlfn.STDEV.P(Table4[imdb_score],A4)</f>
        <v>1.1244109654061918</v>
      </c>
    </row>
    <row r="7" spans="1:7" x14ac:dyDescent="0.25">
      <c r="A7" s="6" t="s">
        <v>25</v>
      </c>
      <c r="B7" s="11">
        <v>6.2</v>
      </c>
      <c r="D7" s="20" t="s">
        <v>1600</v>
      </c>
      <c r="E7" s="25">
        <f>AVERAGEIF(Table4[language],"Maya",Table4[imdb_score])</f>
        <v>7.8</v>
      </c>
      <c r="F7">
        <f>MEDIAN(Table4[imdb_score],A5)</f>
        <v>6.6</v>
      </c>
      <c r="G7" s="22">
        <f>_xlfn.STDEV.P(Table4[imdb_score],A5)</f>
        <v>1.1244109654061918</v>
      </c>
    </row>
    <row r="8" spans="1:7" x14ac:dyDescent="0.25">
      <c r="A8" s="9" t="s">
        <v>25</v>
      </c>
      <c r="B8" s="13">
        <v>7.8</v>
      </c>
      <c r="D8" s="20" t="s">
        <v>687</v>
      </c>
      <c r="E8" s="25">
        <f>AVERAGEIF(Table4[language],"Hebrew",Table4[imdb_score])</f>
        <v>7.580000000000001</v>
      </c>
      <c r="F8">
        <f>MEDIAN(Table4[imdb_score],A6)</f>
        <v>6.6</v>
      </c>
      <c r="G8" s="22">
        <f>_xlfn.STDEV.P(Table4[imdb_score],A6)</f>
        <v>1.1244109654061918</v>
      </c>
    </row>
    <row r="9" spans="1:7" x14ac:dyDescent="0.25">
      <c r="A9" s="6" t="s">
        <v>25</v>
      </c>
      <c r="B9" s="11">
        <v>7.5</v>
      </c>
      <c r="D9" s="20" t="s">
        <v>2284</v>
      </c>
      <c r="E9" s="25">
        <f>AVERAGEIF(Table4[language],"Persian",Table4[imdb_score])</f>
        <v>7.5750000000000002</v>
      </c>
      <c r="F9">
        <f>MEDIAN(Table4[imdb_score],A7)</f>
        <v>6.6</v>
      </c>
      <c r="G9" s="22">
        <f>_xlfn.STDEV.P(Table4[imdb_score],A7)</f>
        <v>1.1244109654061918</v>
      </c>
    </row>
    <row r="10" spans="1:7" x14ac:dyDescent="0.25">
      <c r="A10" s="9" t="s">
        <v>25</v>
      </c>
      <c r="B10" s="13">
        <v>7.5</v>
      </c>
      <c r="D10" s="20" t="s">
        <v>281</v>
      </c>
      <c r="E10" s="25">
        <f>AVERAGEIF(Table4[language],"Icelandic",Table4[imdb_score])</f>
        <v>7.55</v>
      </c>
      <c r="F10">
        <f>MEDIAN(Table4[imdb_score],A8)</f>
        <v>6.6</v>
      </c>
      <c r="G10" s="22">
        <f>_xlfn.STDEV.P(Table4[imdb_score],A8)</f>
        <v>1.1244109654061918</v>
      </c>
    </row>
    <row r="11" spans="1:7" x14ac:dyDescent="0.25">
      <c r="A11" s="6" t="s">
        <v>25</v>
      </c>
      <c r="B11" s="11">
        <v>6.9</v>
      </c>
      <c r="D11" s="20" t="s">
        <v>1609</v>
      </c>
      <c r="E11" s="25">
        <f>AVERAGEIF(Table4[language],"Danish",Table4[imdb_score])</f>
        <v>7.5</v>
      </c>
      <c r="F11">
        <f>MEDIAN(Table4[imdb_score],A9)</f>
        <v>6.6</v>
      </c>
      <c r="G11" s="22">
        <f>_xlfn.STDEV.P(Table4[imdb_score],A9)</f>
        <v>1.1244109654061918</v>
      </c>
    </row>
    <row r="12" spans="1:7" x14ac:dyDescent="0.25">
      <c r="A12" s="9" t="s">
        <v>25</v>
      </c>
      <c r="B12" s="13">
        <v>6.1</v>
      </c>
      <c r="D12" s="20" t="s">
        <v>2495</v>
      </c>
      <c r="E12" s="25">
        <f>AVERAGEIF(Table4[language],"Dari",Table4[imdb_score])</f>
        <v>7.5</v>
      </c>
      <c r="F12">
        <f>MEDIAN(Table4[imdb_score],A10)</f>
        <v>6.6</v>
      </c>
      <c r="G12" s="22">
        <f>_xlfn.STDEV.P(Table4[imdb_score],A10)</f>
        <v>1.1244109654061918</v>
      </c>
    </row>
    <row r="13" spans="1:7" x14ac:dyDescent="0.25">
      <c r="A13" s="6" t="s">
        <v>25</v>
      </c>
      <c r="B13" s="11">
        <v>6.7</v>
      </c>
      <c r="D13" s="20" t="s">
        <v>1977</v>
      </c>
      <c r="E13" s="25">
        <f>AVERAGEIF(Table4[language],"Dzongkha",Table4[imdb_score])</f>
        <v>7.5</v>
      </c>
      <c r="F13">
        <f>MEDIAN(Table4[imdb_score],A11)</f>
        <v>6.6</v>
      </c>
      <c r="G13" s="22">
        <f>_xlfn.STDEV.P(Table4[imdb_score],A11)</f>
        <v>1.1244109654061918</v>
      </c>
    </row>
    <row r="14" spans="1:7" x14ac:dyDescent="0.25">
      <c r="A14" s="9" t="s">
        <v>25</v>
      </c>
      <c r="B14" s="13">
        <v>7.3</v>
      </c>
      <c r="D14" s="20" t="s">
        <v>3400</v>
      </c>
      <c r="E14" s="25">
        <f>AVERAGEIF(Table4[language],"Portuguese",Table4[imdb_score])</f>
        <v>7.4874999999999989</v>
      </c>
      <c r="F14">
        <f>MEDIAN(Table4[imdb_score],A12)</f>
        <v>6.6</v>
      </c>
      <c r="G14" s="22">
        <f>_xlfn.STDEV.P(Table4[imdb_score],A12)</f>
        <v>1.1244109654061918</v>
      </c>
    </row>
    <row r="15" spans="1:7" x14ac:dyDescent="0.25">
      <c r="A15" s="6" t="s">
        <v>25</v>
      </c>
      <c r="B15" s="11">
        <v>6.5</v>
      </c>
      <c r="D15" s="20" t="s">
        <v>3044</v>
      </c>
      <c r="E15" s="25">
        <f>AVERAGEIF(Table4[language],"Swedish",Table4[imdb_score])</f>
        <v>7.44</v>
      </c>
      <c r="F15">
        <f>MEDIAN(Table4[imdb_score],A13)</f>
        <v>6.6</v>
      </c>
      <c r="G15" s="22">
        <f>_xlfn.STDEV.P(Table4[imdb_score],A13)</f>
        <v>1.1244109654061918</v>
      </c>
    </row>
    <row r="16" spans="1:7" x14ac:dyDescent="0.25">
      <c r="A16" s="9" t="s">
        <v>25</v>
      </c>
      <c r="B16" s="13">
        <v>7.2</v>
      </c>
      <c r="D16" s="20" t="s">
        <v>2841</v>
      </c>
      <c r="E16" s="25">
        <f>AVERAGEIF(Table4[language],"Dutch",Table4[imdb_score])</f>
        <v>7.4249999999999998</v>
      </c>
      <c r="F16">
        <f>MEDIAN(Table4[imdb_score],A14)</f>
        <v>6.6</v>
      </c>
      <c r="G16" s="22">
        <f>_xlfn.STDEV.P(Table4[imdb_score],A14)</f>
        <v>1.1244109654061918</v>
      </c>
    </row>
    <row r="17" spans="1:7" x14ac:dyDescent="0.25">
      <c r="A17" s="6" t="s">
        <v>25</v>
      </c>
      <c r="B17" s="11">
        <v>6.6</v>
      </c>
      <c r="D17" s="20" t="s">
        <v>2996</v>
      </c>
      <c r="E17" s="25">
        <f>AVERAGEIF(Table4[language],"Czech",Table4[imdb_score])</f>
        <v>7.4</v>
      </c>
      <c r="F17">
        <f>MEDIAN(Table4[imdb_score],A15)</f>
        <v>6.6</v>
      </c>
      <c r="G17" s="22">
        <f>_xlfn.STDEV.P(Table4[imdb_score],A15)</f>
        <v>1.1244109654061918</v>
      </c>
    </row>
    <row r="18" spans="1:7" x14ac:dyDescent="0.25">
      <c r="A18" s="9" t="s">
        <v>25</v>
      </c>
      <c r="B18" s="13">
        <v>8.1</v>
      </c>
      <c r="D18" s="20" t="s">
        <v>3649</v>
      </c>
      <c r="E18" s="25">
        <f>AVERAGEIF(Table4[language],"Swahili",Table4[imdb_score])</f>
        <v>7.4</v>
      </c>
      <c r="F18">
        <f>MEDIAN(Table4[imdb_score],A16)</f>
        <v>6.6</v>
      </c>
      <c r="G18" s="22">
        <f>_xlfn.STDEV.P(Table4[imdb_score],A16)</f>
        <v>1.1244109654061918</v>
      </c>
    </row>
    <row r="19" spans="1:7" x14ac:dyDescent="0.25">
      <c r="A19" s="6" t="s">
        <v>25</v>
      </c>
      <c r="B19" s="11">
        <v>6.7</v>
      </c>
      <c r="D19" s="20" t="s">
        <v>3691</v>
      </c>
      <c r="E19" s="25">
        <f>AVERAGEIF(Table4[language],"Vietnamese",Table4[imdb_score])</f>
        <v>7.4</v>
      </c>
      <c r="F19">
        <f>MEDIAN(Table4[imdb_score],A17)</f>
        <v>6.6</v>
      </c>
      <c r="G19" s="22">
        <f>_xlfn.STDEV.P(Table4[imdb_score],A17)</f>
        <v>1.1244109654061918</v>
      </c>
    </row>
    <row r="20" spans="1:7" x14ac:dyDescent="0.25">
      <c r="A20" s="9" t="s">
        <v>25</v>
      </c>
      <c r="B20" s="13">
        <v>6.8</v>
      </c>
      <c r="D20" s="20" t="s">
        <v>3222</v>
      </c>
      <c r="E20" s="25">
        <f>AVERAGEIF(Table4[language],"Japanese",Table4[imdb_score])</f>
        <v>7.3944444444444422</v>
      </c>
      <c r="F20">
        <f>MEDIAN(Table4[imdb_score],A18)</f>
        <v>6.6</v>
      </c>
      <c r="G20" s="22">
        <f>_xlfn.STDEV.P(Table4[imdb_score],A18)</f>
        <v>1.1244109654061918</v>
      </c>
    </row>
    <row r="21" spans="1:7" x14ac:dyDescent="0.25">
      <c r="A21" s="6" t="s">
        <v>25</v>
      </c>
      <c r="B21" s="11">
        <v>7.5</v>
      </c>
      <c r="D21" s="20" t="s">
        <v>2619</v>
      </c>
      <c r="E21" s="25">
        <f>AVERAGEIF(Table4[language],"Korean",Table4[imdb_score])</f>
        <v>7.3875000000000011</v>
      </c>
      <c r="F21">
        <f>MEDIAN(Table4[imdb_score],A19)</f>
        <v>6.6</v>
      </c>
      <c r="G21" s="22">
        <f>_xlfn.STDEV.P(Table4[imdb_score],A19)</f>
        <v>1.1244109654061918</v>
      </c>
    </row>
    <row r="22" spans="1:7" x14ac:dyDescent="0.25">
      <c r="A22" s="9" t="s">
        <v>25</v>
      </c>
      <c r="B22" s="13">
        <v>7</v>
      </c>
      <c r="D22" s="20" t="s">
        <v>3996</v>
      </c>
      <c r="E22" s="25">
        <f>AVERAGEIF(Table4[language],"Arabic",Table4[imdb_score])</f>
        <v>7.3800000000000008</v>
      </c>
      <c r="F22">
        <f>MEDIAN(Table4[imdb_score],A20)</f>
        <v>6.6</v>
      </c>
      <c r="G22" s="22">
        <f>_xlfn.STDEV.P(Table4[imdb_score],A20)</f>
        <v>1.1244109654061918</v>
      </c>
    </row>
    <row r="23" spans="1:7" x14ac:dyDescent="0.25">
      <c r="A23" s="6" t="s">
        <v>25</v>
      </c>
      <c r="B23" s="11">
        <v>6.7</v>
      </c>
      <c r="D23" s="20" t="s">
        <v>5005</v>
      </c>
      <c r="E23" s="25">
        <f>AVERAGEIF(Table4[language],"German",Table4[imdb_score])</f>
        <v>7.3421052631578947</v>
      </c>
      <c r="F23">
        <f>MEDIAN(Table4[imdb_score],A21)</f>
        <v>6.6</v>
      </c>
      <c r="G23" s="22">
        <f>_xlfn.STDEV.P(Table4[imdb_score],A21)</f>
        <v>1.1244109654061918</v>
      </c>
    </row>
    <row r="24" spans="1:7" x14ac:dyDescent="0.25">
      <c r="A24" s="9" t="s">
        <v>25</v>
      </c>
      <c r="B24" s="13">
        <v>7.9</v>
      </c>
      <c r="D24" s="20" t="s">
        <v>3150</v>
      </c>
      <c r="E24" s="25">
        <f>AVERAGEIF(Table4[language],"Greek",Table4[imdb_score])</f>
        <v>7.3</v>
      </c>
      <c r="F24">
        <f>MEDIAN(Table4[imdb_score],A22)</f>
        <v>6.6</v>
      </c>
      <c r="G24" s="22">
        <f>_xlfn.STDEV.P(Table4[imdb_score],A22)</f>
        <v>1.1244109654061918</v>
      </c>
    </row>
    <row r="25" spans="1:7" x14ac:dyDescent="0.25">
      <c r="A25" s="6" t="s">
        <v>25</v>
      </c>
      <c r="B25" s="11">
        <v>6.1</v>
      </c>
      <c r="D25" s="20" t="s">
        <v>2846</v>
      </c>
      <c r="E25" s="25">
        <f>AVERAGEIF(Table4[language],"Mongolian",Table4[imdb_score])</f>
        <v>7.3</v>
      </c>
      <c r="F25">
        <f>MEDIAN(Table4[imdb_score],A23)</f>
        <v>6.6</v>
      </c>
      <c r="G25" s="22">
        <f>_xlfn.STDEV.P(Table4[imdb_score],A23)</f>
        <v>1.1244109654061918</v>
      </c>
    </row>
    <row r="26" spans="1:7" x14ac:dyDescent="0.25">
      <c r="A26" s="9" t="s">
        <v>25</v>
      </c>
      <c r="B26" s="13">
        <v>7.2</v>
      </c>
      <c r="D26" s="20" t="s">
        <v>5000</v>
      </c>
      <c r="E26" s="25">
        <f>AVERAGEIF(Table4[language],"Italian",Table4[imdb_score])</f>
        <v>7.2272727272727275</v>
      </c>
      <c r="F26">
        <f>MEDIAN(Table4[imdb_score],A24)</f>
        <v>6.6</v>
      </c>
      <c r="G26" s="22">
        <f>_xlfn.STDEV.P(Table4[imdb_score],A24)</f>
        <v>1.1244109654061918</v>
      </c>
    </row>
    <row r="27" spans="1:7" x14ac:dyDescent="0.25">
      <c r="A27" s="6" t="s">
        <v>25</v>
      </c>
      <c r="B27" s="11">
        <v>7.7</v>
      </c>
      <c r="D27" s="20" t="s">
        <v>4861</v>
      </c>
      <c r="E27" s="25">
        <f>AVERAGEIF(Table4[language],"Romanian",Table4[imdb_score])</f>
        <v>7.2</v>
      </c>
      <c r="F27">
        <f>MEDIAN(Table4[imdb_score],A25)</f>
        <v>6.6</v>
      </c>
      <c r="G27" s="22">
        <f>_xlfn.STDEV.P(Table4[imdb_score],A25)</f>
        <v>1.1244109654061918</v>
      </c>
    </row>
    <row r="28" spans="1:7" x14ac:dyDescent="0.25">
      <c r="A28" s="9" t="s">
        <v>25</v>
      </c>
      <c r="B28" s="13">
        <v>8.1999999999999993</v>
      </c>
      <c r="D28" s="20" t="s">
        <v>2264</v>
      </c>
      <c r="E28" s="25">
        <f>AVERAGEIF(Table4[language],"Norwegian",Table4[imdb_score])</f>
        <v>7.15</v>
      </c>
      <c r="F28">
        <f>MEDIAN(Table4[imdb_score],A26)</f>
        <v>6.6</v>
      </c>
      <c r="G28" s="22">
        <f>_xlfn.STDEV.P(Table4[imdb_score],A26)</f>
        <v>1.1244109654061918</v>
      </c>
    </row>
    <row r="29" spans="1:7" x14ac:dyDescent="0.25">
      <c r="A29" s="6" t="s">
        <v>25</v>
      </c>
      <c r="B29" s="11">
        <v>5.9</v>
      </c>
      <c r="D29" s="20" t="s">
        <v>2730</v>
      </c>
      <c r="E29" s="25">
        <f>AVERAGEIF(Table4[language],"Zulu",Table4[imdb_score])</f>
        <v>7.1</v>
      </c>
      <c r="F29">
        <f>MEDIAN(Table4[imdb_score],A27)</f>
        <v>6.6</v>
      </c>
      <c r="G29" s="22">
        <f>_xlfn.STDEV.P(Table4[imdb_score],A27)</f>
        <v>1.1244109654061918</v>
      </c>
    </row>
    <row r="30" spans="1:7" x14ac:dyDescent="0.25">
      <c r="A30" s="9" t="s">
        <v>25</v>
      </c>
      <c r="B30" s="13">
        <v>7</v>
      </c>
      <c r="D30" s="20" t="s">
        <v>4395</v>
      </c>
      <c r="E30" s="25">
        <f>AVERAGEIF(Table4[language],"Kannada",Table4[imdb_score])</f>
        <v>7.1</v>
      </c>
      <c r="F30">
        <f>MEDIAN(Table4[imdb_score],A28)</f>
        <v>6.6</v>
      </c>
      <c r="G30" s="22">
        <f>_xlfn.STDEV.P(Table4[imdb_score],A28)</f>
        <v>1.1244109654061918</v>
      </c>
    </row>
    <row r="31" spans="1:7" x14ac:dyDescent="0.25">
      <c r="A31" s="6" t="s">
        <v>25</v>
      </c>
      <c r="B31" s="11">
        <v>7.8</v>
      </c>
      <c r="D31" s="20" t="s">
        <v>770</v>
      </c>
      <c r="E31" s="25">
        <f>AVERAGEIF(Table4[language],"Aramaic",Table4[imdb_score])</f>
        <v>7.1</v>
      </c>
      <c r="F31">
        <f>MEDIAN(Table4[imdb_score],A29)</f>
        <v>6.6</v>
      </c>
      <c r="G31" s="22">
        <f>_xlfn.STDEV.P(Table4[imdb_score],A29)</f>
        <v>1.1244109654061918</v>
      </c>
    </row>
    <row r="32" spans="1:7" x14ac:dyDescent="0.25">
      <c r="A32" s="9" t="s">
        <v>25</v>
      </c>
      <c r="B32" s="13">
        <v>7.3</v>
      </c>
      <c r="D32" s="20" t="s">
        <v>4959</v>
      </c>
      <c r="E32" s="25">
        <f>AVERAGEIF(Table4[language],"Hungarian",Table4[imdb_score])</f>
        <v>7.1</v>
      </c>
      <c r="F32">
        <f>MEDIAN(Table4[imdb_score],A30)</f>
        <v>6.6</v>
      </c>
      <c r="G32" s="22">
        <f>_xlfn.STDEV.P(Table4[imdb_score],A30)</f>
        <v>1.1244109654061918</v>
      </c>
    </row>
    <row r="33" spans="1:7" x14ac:dyDescent="0.25">
      <c r="A33" s="6" t="s">
        <v>25</v>
      </c>
      <c r="B33" s="11">
        <v>7.2</v>
      </c>
      <c r="D33" s="20" t="s">
        <v>1800</v>
      </c>
      <c r="E33" s="25">
        <f>AVERAGEIF(Table4[language],"French",Table4[imdb_score])</f>
        <v>7.0383561643835613</v>
      </c>
      <c r="F33">
        <f>MEDIAN(Table4[imdb_score],A31)</f>
        <v>6.6</v>
      </c>
      <c r="G33" s="22">
        <f>_xlfn.STDEV.P(Table4[imdb_score],A31)</f>
        <v>1.1244109654061918</v>
      </c>
    </row>
    <row r="34" spans="1:7" x14ac:dyDescent="0.25">
      <c r="A34" s="9" t="s">
        <v>25</v>
      </c>
      <c r="B34" s="13">
        <v>6.5</v>
      </c>
      <c r="D34" s="20" t="s">
        <v>4123</v>
      </c>
      <c r="E34" s="25">
        <f>AVERAGEIF(Table4[language],"Urdu",Table4[imdb_score])</f>
        <v>7</v>
      </c>
      <c r="F34">
        <f>MEDIAN(Table4[imdb_score],A32)</f>
        <v>6.6</v>
      </c>
      <c r="G34" s="22">
        <f>_xlfn.STDEV.P(Table4[imdb_score],A32)</f>
        <v>1.1244109654061918</v>
      </c>
    </row>
    <row r="35" spans="1:7" x14ac:dyDescent="0.25">
      <c r="A35" s="6" t="s">
        <v>25</v>
      </c>
      <c r="B35" s="11">
        <v>6.8</v>
      </c>
      <c r="D35" s="20" t="s">
        <v>5229</v>
      </c>
      <c r="E35" s="25">
        <f>AVERAGEIF(Table4[language],"Cantonese",Table4[imdb_score])</f>
        <v>6.9545454545454533</v>
      </c>
      <c r="F35">
        <f>MEDIAN(Table4[imdb_score],A33)</f>
        <v>6.6</v>
      </c>
      <c r="G35" s="22">
        <f>_xlfn.STDEV.P(Table4[imdb_score],A33)</f>
        <v>1.1244109654061918</v>
      </c>
    </row>
    <row r="36" spans="1:7" x14ac:dyDescent="0.25">
      <c r="A36" s="9" t="s">
        <v>25</v>
      </c>
      <c r="B36" s="13">
        <v>7.3</v>
      </c>
      <c r="D36" s="20" t="s">
        <v>1904</v>
      </c>
      <c r="E36" s="25">
        <f>AVERAGEIF(Table4[language],"Aboriginal",Table4[imdb_score])</f>
        <v>6.95</v>
      </c>
      <c r="F36">
        <f>MEDIAN(Table4[imdb_score],A34)</f>
        <v>6.6</v>
      </c>
      <c r="G36" s="22">
        <f>_xlfn.STDEV.P(Table4[imdb_score],A34)</f>
        <v>1.1244109654061918</v>
      </c>
    </row>
    <row r="37" spans="1:7" x14ac:dyDescent="0.25">
      <c r="A37" s="6" t="s">
        <v>25</v>
      </c>
      <c r="B37" s="11">
        <v>6</v>
      </c>
      <c r="D37" s="20" t="s">
        <v>4460</v>
      </c>
      <c r="E37" s="25">
        <f>AVERAGEIF(Table4[language],"Spanish",Table4[imdb_score])</f>
        <v>6.9374999999999982</v>
      </c>
      <c r="F37">
        <f>MEDIAN(Table4[imdb_score],A35)</f>
        <v>6.6</v>
      </c>
      <c r="G37" s="22">
        <f>_xlfn.STDEV.P(Table4[imdb_score],A35)</f>
        <v>1.1244109654061918</v>
      </c>
    </row>
    <row r="38" spans="1:7" x14ac:dyDescent="0.25">
      <c r="A38" s="9" t="s">
        <v>25</v>
      </c>
      <c r="B38" s="13">
        <v>5.7</v>
      </c>
      <c r="D38" s="20" t="s">
        <v>2896</v>
      </c>
      <c r="E38" s="25">
        <f>AVERAGEIF(Table4[language],"Mandarin",Table4[imdb_score])</f>
        <v>6.7884615384615383</v>
      </c>
      <c r="F38">
        <f>MEDIAN(Table4[imdb_score],A36)</f>
        <v>6.6</v>
      </c>
      <c r="G38" s="22">
        <f>_xlfn.STDEV.P(Table4[imdb_score],A36)</f>
        <v>1.1244109654061918</v>
      </c>
    </row>
    <row r="39" spans="1:7" x14ac:dyDescent="0.25">
      <c r="A39" s="6" t="s">
        <v>25</v>
      </c>
      <c r="B39" s="11">
        <v>6.4</v>
      </c>
      <c r="D39" s="20" t="s">
        <v>4683</v>
      </c>
      <c r="E39" s="25">
        <f>AVERAGEIF(Table4[language],"Filipino",Table4[imdb_score])</f>
        <v>6.7</v>
      </c>
      <c r="F39">
        <f>MEDIAN(Table4[imdb_score],A37)</f>
        <v>6.6</v>
      </c>
      <c r="G39" s="22">
        <f>_xlfn.STDEV.P(Table4[imdb_score],A37)</f>
        <v>1.1244109654061918</v>
      </c>
    </row>
    <row r="40" spans="1:7" x14ac:dyDescent="0.25">
      <c r="A40" s="9" t="s">
        <v>25</v>
      </c>
      <c r="B40" s="13">
        <v>6.7</v>
      </c>
      <c r="D40" s="20" t="s">
        <v>5472</v>
      </c>
      <c r="E40" s="25">
        <f>AVERAGEIF(Table4[language],"Thai",Table4[imdb_score])</f>
        <v>6.6333333333333329</v>
      </c>
      <c r="F40">
        <f>MEDIAN(Table4[imdb_score],A38)</f>
        <v>6.6</v>
      </c>
      <c r="G40" s="22">
        <f>_xlfn.STDEV.P(Table4[imdb_score],A38)</f>
        <v>1.1244109654061918</v>
      </c>
    </row>
    <row r="41" spans="1:7" x14ac:dyDescent="0.25">
      <c r="A41" s="6" t="s">
        <v>25</v>
      </c>
      <c r="B41" s="11">
        <v>6.8</v>
      </c>
      <c r="D41" s="20" t="s">
        <v>4137</v>
      </c>
      <c r="E41" s="25">
        <f>AVERAGEIF(Table4[language],"Hindi",Table4[imdb_score])</f>
        <v>6.6321428571428589</v>
      </c>
      <c r="F41">
        <f>MEDIAN(Table4[imdb_score],A39)</f>
        <v>6.6</v>
      </c>
      <c r="G41" s="22">
        <f>_xlfn.STDEV.P(Table4[imdb_score],A39)</f>
        <v>1.1244109654061918</v>
      </c>
    </row>
    <row r="42" spans="1:7" x14ac:dyDescent="0.25">
      <c r="A42" s="9" t="s">
        <v>25</v>
      </c>
      <c r="B42" s="13">
        <v>6.3</v>
      </c>
      <c r="D42" s="20" t="s">
        <v>4679</v>
      </c>
      <c r="E42" s="25">
        <f>AVERAGEIF(Table4[language],"Panjabi",Table4[imdb_score])</f>
        <v>6.6</v>
      </c>
      <c r="F42">
        <f>MEDIAN(Table4[imdb_score],A40)</f>
        <v>6.6</v>
      </c>
      <c r="G42" s="22">
        <f>_xlfn.STDEV.P(Table4[imdb_score],A40)</f>
        <v>1.1244109654061918</v>
      </c>
    </row>
    <row r="43" spans="1:7" x14ac:dyDescent="0.25">
      <c r="A43" s="6" t="s">
        <v>25</v>
      </c>
      <c r="B43" s="11">
        <v>5.6</v>
      </c>
      <c r="D43" s="20" t="s">
        <v>1897</v>
      </c>
      <c r="E43" s="25">
        <f>AVERAGEIF(Table4[language],"Slovenian",Table4[imdb_score])</f>
        <v>6.4</v>
      </c>
      <c r="F43">
        <f>MEDIAN(Table4[imdb_score],A41)</f>
        <v>6.6</v>
      </c>
      <c r="G43" s="22">
        <f>_xlfn.STDEV.P(Table4[imdb_score],A41)</f>
        <v>1.1244109654061918</v>
      </c>
    </row>
    <row r="44" spans="1:7" x14ac:dyDescent="0.25">
      <c r="A44" s="9" t="s">
        <v>25</v>
      </c>
      <c r="B44" s="13">
        <v>8.3000000000000007</v>
      </c>
      <c r="D44" s="20" t="s">
        <v>1328</v>
      </c>
      <c r="E44" s="25">
        <f>AVERAGEIF(Table4[language],A42,Table4[imdb_score])</f>
        <v>6.3984268707482892</v>
      </c>
      <c r="F44">
        <f>MEDIAN(Table4[imdb_score],A42)</f>
        <v>6.6</v>
      </c>
      <c r="G44" s="22">
        <f>_xlfn.STDEV.P(Table4[imdb_score],A42)</f>
        <v>1.1244109654061918</v>
      </c>
    </row>
    <row r="45" spans="1:7" x14ac:dyDescent="0.25">
      <c r="A45" s="6" t="s">
        <v>25</v>
      </c>
      <c r="B45" s="11">
        <v>6.6</v>
      </c>
      <c r="D45" s="20" t="s">
        <v>2409</v>
      </c>
      <c r="E45" s="25">
        <f>AVERAGEIF(Table4[language],"Russian",Table4[imdb_score])</f>
        <v>6.3636363636363633</v>
      </c>
      <c r="F45">
        <f>MEDIAN(Table4[imdb_score],A43)</f>
        <v>6.6</v>
      </c>
      <c r="G45" s="22">
        <f>_xlfn.STDEV.P(Table4[imdb_score],A43)</f>
        <v>1.1244109654061918</v>
      </c>
    </row>
    <row r="46" spans="1:7" x14ac:dyDescent="0.25">
      <c r="A46" s="9" t="s">
        <v>25</v>
      </c>
      <c r="B46" s="13">
        <v>7.2</v>
      </c>
      <c r="D46" s="20" t="s">
        <v>4793</v>
      </c>
      <c r="E46" s="25">
        <f>AVERAGEIF(Table4[language],"Kazakh",Table4[imdb_score])</f>
        <v>6</v>
      </c>
      <c r="F46">
        <f>MEDIAN(Table4[imdb_score],A44)</f>
        <v>6.6</v>
      </c>
      <c r="G46" s="22">
        <f>_xlfn.STDEV.P(Table4[imdb_score],A44)</f>
        <v>1.1244109654061918</v>
      </c>
    </row>
    <row r="47" spans="1:7" x14ac:dyDescent="0.25">
      <c r="A47" s="6" t="s">
        <v>25</v>
      </c>
      <c r="B47" s="11">
        <v>7</v>
      </c>
      <c r="D47" s="20" t="s">
        <v>3279</v>
      </c>
      <c r="E47" s="25">
        <f>AVERAGEIF(Table4[language],"Chinese",Table4[imdb_score])</f>
        <v>5.666666666666667</v>
      </c>
      <c r="F47">
        <f>MEDIAN(Table4[imdb_score],A45)</f>
        <v>6.6</v>
      </c>
      <c r="G47" s="22">
        <f>_xlfn.STDEV.P(Table4[imdb_score],A45)</f>
        <v>1.1244109654061918</v>
      </c>
    </row>
    <row r="48" spans="1:7" x14ac:dyDescent="0.25">
      <c r="A48" s="9" t="s">
        <v>25</v>
      </c>
      <c r="B48" s="13">
        <v>8</v>
      </c>
      <c r="D48" s="20" t="s">
        <v>5099</v>
      </c>
      <c r="E48" s="25">
        <f>AVERAGEIF(Table4[language],"Tamil",Table4[imdb_score])</f>
        <v>5.0999999999999996</v>
      </c>
      <c r="F48">
        <f>MEDIAN(Table4[imdb_score],A46)</f>
        <v>6.6</v>
      </c>
      <c r="G48" s="22">
        <f>_xlfn.STDEV.P(Table4[imdb_score],A46)</f>
        <v>1.1244109654061918</v>
      </c>
    </row>
    <row r="49" spans="1:7" x14ac:dyDescent="0.25">
      <c r="A49" s="6" t="s">
        <v>25</v>
      </c>
      <c r="B49" s="11">
        <v>7.8</v>
      </c>
      <c r="D49" s="20" t="s">
        <v>3373</v>
      </c>
      <c r="E49" s="25">
        <f>AVERAGEIF(Table4[language],"Bosnian",Table4[imdb_score])</f>
        <v>4.3</v>
      </c>
      <c r="F49">
        <f>MEDIAN(Table4[imdb_score],A47)</f>
        <v>6.6</v>
      </c>
      <c r="G49" s="22">
        <f>_xlfn.STDEV.P(Table4[imdb_score],A47)</f>
        <v>1.1244109654061918</v>
      </c>
    </row>
    <row r="50" spans="1:7" x14ac:dyDescent="0.25">
      <c r="A50" s="9" t="s">
        <v>25</v>
      </c>
      <c r="B50" s="13">
        <v>6.3</v>
      </c>
    </row>
    <row r="51" spans="1:7" x14ac:dyDescent="0.25">
      <c r="A51" s="6" t="s">
        <v>25</v>
      </c>
      <c r="B51" s="11">
        <v>7.3</v>
      </c>
    </row>
    <row r="52" spans="1:7" x14ac:dyDescent="0.25">
      <c r="A52" s="9" t="s">
        <v>25</v>
      </c>
      <c r="B52" s="13">
        <v>6.6</v>
      </c>
    </row>
    <row r="53" spans="1:7" x14ac:dyDescent="0.25">
      <c r="A53" s="6" t="s">
        <v>25</v>
      </c>
      <c r="B53" s="11">
        <v>7</v>
      </c>
    </row>
    <row r="54" spans="1:7" x14ac:dyDescent="0.25">
      <c r="A54" s="9" t="s">
        <v>25</v>
      </c>
      <c r="B54" s="13">
        <v>6.3</v>
      </c>
    </row>
    <row r="55" spans="1:7" x14ac:dyDescent="0.25">
      <c r="A55" s="6" t="s">
        <v>25</v>
      </c>
      <c r="B55" s="11">
        <v>6.2</v>
      </c>
    </row>
    <row r="56" spans="1:7" x14ac:dyDescent="0.25">
      <c r="A56" s="9" t="s">
        <v>25</v>
      </c>
      <c r="B56" s="13">
        <v>6.8</v>
      </c>
    </row>
    <row r="57" spans="1:7" x14ac:dyDescent="0.25">
      <c r="A57" s="6" t="s">
        <v>25</v>
      </c>
      <c r="B57" s="11">
        <v>7.2</v>
      </c>
    </row>
    <row r="58" spans="1:7" x14ac:dyDescent="0.25">
      <c r="A58" s="9" t="s">
        <v>25</v>
      </c>
      <c r="B58" s="13">
        <v>7.5</v>
      </c>
    </row>
    <row r="59" spans="1:7" x14ac:dyDescent="0.25">
      <c r="A59" s="6" t="s">
        <v>25</v>
      </c>
      <c r="B59" s="11">
        <v>8.4</v>
      </c>
    </row>
    <row r="60" spans="1:7" x14ac:dyDescent="0.25">
      <c r="A60" s="9" t="s">
        <v>25</v>
      </c>
      <c r="B60" s="13">
        <v>6.2</v>
      </c>
    </row>
    <row r="61" spans="1:7" x14ac:dyDescent="0.25">
      <c r="A61" s="6" t="s">
        <v>25</v>
      </c>
      <c r="B61" s="11">
        <v>5.8</v>
      </c>
    </row>
    <row r="62" spans="1:7" x14ac:dyDescent="0.25">
      <c r="A62" s="9" t="s">
        <v>25</v>
      </c>
      <c r="B62" s="13">
        <v>6.8</v>
      </c>
    </row>
    <row r="63" spans="1:7" x14ac:dyDescent="0.25">
      <c r="A63" s="6" t="s">
        <v>25</v>
      </c>
      <c r="B63" s="11">
        <v>5.4</v>
      </c>
    </row>
    <row r="64" spans="1:7" x14ac:dyDescent="0.25">
      <c r="A64" s="9" t="s">
        <v>25</v>
      </c>
      <c r="B64" s="13">
        <v>6.6</v>
      </c>
    </row>
    <row r="65" spans="1:2" x14ac:dyDescent="0.25">
      <c r="A65" s="6" t="s">
        <v>25</v>
      </c>
      <c r="B65" s="11">
        <v>6.9</v>
      </c>
    </row>
    <row r="66" spans="1:2" x14ac:dyDescent="0.25">
      <c r="A66" s="9" t="s">
        <v>25</v>
      </c>
      <c r="B66" s="13">
        <v>7.3</v>
      </c>
    </row>
    <row r="67" spans="1:2" x14ac:dyDescent="0.25">
      <c r="A67" s="6" t="s">
        <v>25</v>
      </c>
      <c r="B67" s="11">
        <v>9</v>
      </c>
    </row>
    <row r="68" spans="1:2" x14ac:dyDescent="0.25">
      <c r="A68" s="9" t="s">
        <v>25</v>
      </c>
      <c r="B68" s="13">
        <v>8.3000000000000007</v>
      </c>
    </row>
    <row r="69" spans="1:2" x14ac:dyDescent="0.25">
      <c r="A69" s="6" t="s">
        <v>25</v>
      </c>
      <c r="B69" s="11">
        <v>6.5</v>
      </c>
    </row>
    <row r="70" spans="1:2" x14ac:dyDescent="0.25">
      <c r="A70" s="9" t="s">
        <v>25</v>
      </c>
      <c r="B70" s="13">
        <v>7.9</v>
      </c>
    </row>
    <row r="71" spans="1:2" x14ac:dyDescent="0.25">
      <c r="A71" s="6" t="s">
        <v>25</v>
      </c>
      <c r="B71" s="11">
        <v>7.5</v>
      </c>
    </row>
    <row r="72" spans="1:2" x14ac:dyDescent="0.25">
      <c r="A72" s="9" t="s">
        <v>25</v>
      </c>
      <c r="B72" s="13">
        <v>4.8</v>
      </c>
    </row>
    <row r="73" spans="1:2" x14ac:dyDescent="0.25">
      <c r="A73" s="6" t="s">
        <v>25</v>
      </c>
      <c r="B73" s="11">
        <v>5.2</v>
      </c>
    </row>
    <row r="74" spans="1:2" x14ac:dyDescent="0.25">
      <c r="A74" s="9" t="s">
        <v>25</v>
      </c>
      <c r="B74" s="13">
        <v>6.9</v>
      </c>
    </row>
    <row r="75" spans="1:2" x14ac:dyDescent="0.25">
      <c r="A75" s="6" t="s">
        <v>25</v>
      </c>
      <c r="B75" s="11">
        <v>5.4</v>
      </c>
    </row>
    <row r="76" spans="1:2" x14ac:dyDescent="0.25">
      <c r="A76" s="9" t="s">
        <v>25</v>
      </c>
      <c r="B76" s="13">
        <v>7.9</v>
      </c>
    </row>
    <row r="77" spans="1:2" x14ac:dyDescent="0.25">
      <c r="A77" s="6" t="s">
        <v>25</v>
      </c>
      <c r="B77" s="11">
        <v>6.1</v>
      </c>
    </row>
    <row r="78" spans="1:2" x14ac:dyDescent="0.25">
      <c r="A78" s="9" t="s">
        <v>25</v>
      </c>
      <c r="B78" s="13">
        <v>5.8</v>
      </c>
    </row>
    <row r="79" spans="1:2" x14ac:dyDescent="0.25">
      <c r="A79" s="6" t="s">
        <v>25</v>
      </c>
      <c r="B79" s="11">
        <v>8.3000000000000007</v>
      </c>
    </row>
    <row r="80" spans="1:2" x14ac:dyDescent="0.25">
      <c r="A80" s="9" t="s">
        <v>25</v>
      </c>
      <c r="B80" s="13">
        <v>7.8</v>
      </c>
    </row>
    <row r="81" spans="1:2" x14ac:dyDescent="0.25">
      <c r="A81" s="6" t="s">
        <v>25</v>
      </c>
      <c r="B81" s="11">
        <v>7</v>
      </c>
    </row>
    <row r="82" spans="1:2" x14ac:dyDescent="0.25">
      <c r="A82" s="9" t="s">
        <v>25</v>
      </c>
      <c r="B82" s="13">
        <v>6.1</v>
      </c>
    </row>
    <row r="83" spans="1:2" x14ac:dyDescent="0.25">
      <c r="A83" s="6" t="s">
        <v>25</v>
      </c>
      <c r="B83" s="11">
        <v>7</v>
      </c>
    </row>
    <row r="84" spans="1:2" x14ac:dyDescent="0.25">
      <c r="A84" s="9" t="s">
        <v>25</v>
      </c>
      <c r="B84" s="13">
        <v>7.6</v>
      </c>
    </row>
    <row r="85" spans="1:2" x14ac:dyDescent="0.25">
      <c r="A85" s="6" t="s">
        <v>25</v>
      </c>
      <c r="B85" s="11">
        <v>4.5</v>
      </c>
    </row>
    <row r="86" spans="1:2" x14ac:dyDescent="0.25">
      <c r="A86" s="9" t="s">
        <v>25</v>
      </c>
      <c r="B86" s="13">
        <v>6.3</v>
      </c>
    </row>
    <row r="87" spans="1:2" x14ac:dyDescent="0.25">
      <c r="A87" s="6" t="s">
        <v>25</v>
      </c>
      <c r="B87" s="11">
        <v>7.8</v>
      </c>
    </row>
    <row r="88" spans="1:2" x14ac:dyDescent="0.25">
      <c r="A88" s="9" t="s">
        <v>25</v>
      </c>
      <c r="B88" s="13">
        <v>6.4</v>
      </c>
    </row>
    <row r="89" spans="1:2" x14ac:dyDescent="0.25">
      <c r="A89" s="6" t="s">
        <v>25</v>
      </c>
      <c r="B89" s="11">
        <v>6.5</v>
      </c>
    </row>
    <row r="90" spans="1:2" x14ac:dyDescent="0.25">
      <c r="A90" s="9" t="s">
        <v>25</v>
      </c>
      <c r="B90" s="13">
        <v>7.9</v>
      </c>
    </row>
    <row r="91" spans="1:2" x14ac:dyDescent="0.25">
      <c r="A91" s="6" t="s">
        <v>25</v>
      </c>
      <c r="B91" s="11">
        <v>7.8</v>
      </c>
    </row>
    <row r="92" spans="1:2" x14ac:dyDescent="0.25">
      <c r="A92" s="9" t="s">
        <v>25</v>
      </c>
      <c r="B92" s="13">
        <v>6.6</v>
      </c>
    </row>
    <row r="93" spans="1:2" x14ac:dyDescent="0.25">
      <c r="A93" s="6" t="s">
        <v>25</v>
      </c>
      <c r="B93" s="11">
        <v>5.5</v>
      </c>
    </row>
    <row r="94" spans="1:2" x14ac:dyDescent="0.25">
      <c r="A94" s="9" t="s">
        <v>25</v>
      </c>
      <c r="B94" s="13">
        <v>8.1999999999999993</v>
      </c>
    </row>
    <row r="95" spans="1:2" x14ac:dyDescent="0.25">
      <c r="A95" s="6" t="s">
        <v>25</v>
      </c>
      <c r="B95" s="11">
        <v>6.4</v>
      </c>
    </row>
    <row r="96" spans="1:2" x14ac:dyDescent="0.25">
      <c r="A96" s="9" t="s">
        <v>25</v>
      </c>
      <c r="B96" s="13">
        <v>8.1</v>
      </c>
    </row>
    <row r="97" spans="1:2" x14ac:dyDescent="0.25">
      <c r="A97" s="6" t="s">
        <v>25</v>
      </c>
      <c r="B97" s="11">
        <v>8.6</v>
      </c>
    </row>
    <row r="98" spans="1:2" x14ac:dyDescent="0.25">
      <c r="A98" s="9" t="s">
        <v>25</v>
      </c>
      <c r="B98" s="13">
        <v>8.8000000000000007</v>
      </c>
    </row>
    <row r="99" spans="1:2" x14ac:dyDescent="0.25">
      <c r="A99" s="6" t="s">
        <v>281</v>
      </c>
      <c r="B99" s="11">
        <v>8.1999999999999993</v>
      </c>
    </row>
    <row r="100" spans="1:2" x14ac:dyDescent="0.25">
      <c r="A100" s="9" t="s">
        <v>25</v>
      </c>
      <c r="B100" s="13">
        <v>7.9</v>
      </c>
    </row>
    <row r="101" spans="1:2" x14ac:dyDescent="0.25">
      <c r="A101" s="6" t="s">
        <v>25</v>
      </c>
      <c r="B101" s="11">
        <v>6.7</v>
      </c>
    </row>
    <row r="102" spans="1:2" x14ac:dyDescent="0.25">
      <c r="A102" s="9" t="s">
        <v>25</v>
      </c>
      <c r="B102" s="13">
        <v>7.8</v>
      </c>
    </row>
    <row r="103" spans="1:2" x14ac:dyDescent="0.25">
      <c r="A103" s="6" t="s">
        <v>25</v>
      </c>
      <c r="B103" s="11">
        <v>7.8</v>
      </c>
    </row>
    <row r="104" spans="1:2" x14ac:dyDescent="0.25">
      <c r="A104" s="9" t="s">
        <v>25</v>
      </c>
      <c r="B104" s="13">
        <v>6.6</v>
      </c>
    </row>
    <row r="105" spans="1:2" x14ac:dyDescent="0.25">
      <c r="A105" s="6" t="s">
        <v>25</v>
      </c>
      <c r="B105" s="11">
        <v>6.1</v>
      </c>
    </row>
    <row r="106" spans="1:2" x14ac:dyDescent="0.25">
      <c r="A106" s="9" t="s">
        <v>25</v>
      </c>
      <c r="B106" s="13">
        <v>5.6</v>
      </c>
    </row>
    <row r="107" spans="1:2" x14ac:dyDescent="0.25">
      <c r="A107" s="6" t="s">
        <v>25</v>
      </c>
      <c r="B107" s="11">
        <v>6.4</v>
      </c>
    </row>
    <row r="108" spans="1:2" x14ac:dyDescent="0.25">
      <c r="A108" s="9" t="s">
        <v>25</v>
      </c>
      <c r="B108" s="13">
        <v>6.1</v>
      </c>
    </row>
    <row r="109" spans="1:2" x14ac:dyDescent="0.25">
      <c r="A109" s="6" t="s">
        <v>25</v>
      </c>
      <c r="B109" s="11">
        <v>7.3</v>
      </c>
    </row>
    <row r="110" spans="1:2" x14ac:dyDescent="0.25">
      <c r="A110" s="9" t="s">
        <v>25</v>
      </c>
      <c r="B110" s="13">
        <v>6.6</v>
      </c>
    </row>
    <row r="111" spans="1:2" x14ac:dyDescent="0.25">
      <c r="A111" s="6" t="s">
        <v>25</v>
      </c>
      <c r="B111" s="11">
        <v>6.3</v>
      </c>
    </row>
    <row r="112" spans="1:2" x14ac:dyDescent="0.25">
      <c r="A112" s="9" t="s">
        <v>25</v>
      </c>
      <c r="B112" s="13">
        <v>6.1</v>
      </c>
    </row>
    <row r="113" spans="1:2" x14ac:dyDescent="0.25">
      <c r="A113" s="6" t="s">
        <v>25</v>
      </c>
      <c r="B113" s="11">
        <v>7.1</v>
      </c>
    </row>
    <row r="114" spans="1:2" x14ac:dyDescent="0.25">
      <c r="A114" s="9" t="s">
        <v>25</v>
      </c>
      <c r="B114" s="13">
        <v>5.5</v>
      </c>
    </row>
    <row r="115" spans="1:2" x14ac:dyDescent="0.25">
      <c r="A115" s="6" t="s">
        <v>25</v>
      </c>
      <c r="B115" s="11">
        <v>7.5</v>
      </c>
    </row>
    <row r="116" spans="1:2" x14ac:dyDescent="0.25">
      <c r="A116" s="9" t="s">
        <v>25</v>
      </c>
      <c r="B116" s="13">
        <v>7.6</v>
      </c>
    </row>
    <row r="117" spans="1:2" x14ac:dyDescent="0.25">
      <c r="A117" s="6" t="s">
        <v>25</v>
      </c>
      <c r="B117" s="11">
        <v>6.4</v>
      </c>
    </row>
    <row r="118" spans="1:2" x14ac:dyDescent="0.25">
      <c r="A118" s="9" t="s">
        <v>25</v>
      </c>
      <c r="B118" s="13">
        <v>7.2</v>
      </c>
    </row>
    <row r="119" spans="1:2" x14ac:dyDescent="0.25">
      <c r="A119" s="6" t="s">
        <v>25</v>
      </c>
      <c r="B119" s="11">
        <v>6.7</v>
      </c>
    </row>
    <row r="120" spans="1:2" x14ac:dyDescent="0.25">
      <c r="A120" s="9" t="s">
        <v>25</v>
      </c>
      <c r="B120" s="13">
        <v>8</v>
      </c>
    </row>
    <row r="121" spans="1:2" x14ac:dyDescent="0.25">
      <c r="A121" s="6" t="s">
        <v>25</v>
      </c>
      <c r="B121" s="11">
        <v>8.3000000000000007</v>
      </c>
    </row>
    <row r="122" spans="1:2" x14ac:dyDescent="0.25">
      <c r="A122" s="9" t="s">
        <v>25</v>
      </c>
      <c r="B122" s="13">
        <v>6.7</v>
      </c>
    </row>
    <row r="123" spans="1:2" x14ac:dyDescent="0.25">
      <c r="A123" s="6" t="s">
        <v>25</v>
      </c>
      <c r="B123" s="11">
        <v>5.9</v>
      </c>
    </row>
    <row r="124" spans="1:2" x14ac:dyDescent="0.25">
      <c r="A124" s="9" t="s">
        <v>25</v>
      </c>
      <c r="B124" s="13">
        <v>6.7</v>
      </c>
    </row>
    <row r="125" spans="1:2" x14ac:dyDescent="0.25">
      <c r="A125" s="6" t="s">
        <v>25</v>
      </c>
      <c r="B125" s="11">
        <v>6.7</v>
      </c>
    </row>
    <row r="126" spans="1:2" x14ac:dyDescent="0.25">
      <c r="A126" s="9" t="s">
        <v>25</v>
      </c>
      <c r="B126" s="13">
        <v>7.6</v>
      </c>
    </row>
    <row r="127" spans="1:2" x14ac:dyDescent="0.25">
      <c r="A127" s="6" t="s">
        <v>25</v>
      </c>
      <c r="B127" s="11">
        <v>7.2</v>
      </c>
    </row>
    <row r="128" spans="1:2" x14ac:dyDescent="0.25">
      <c r="A128" s="9" t="s">
        <v>25</v>
      </c>
      <c r="B128" s="13">
        <v>7.1</v>
      </c>
    </row>
    <row r="129" spans="1:2" x14ac:dyDescent="0.25">
      <c r="A129" s="6" t="s">
        <v>25</v>
      </c>
      <c r="B129" s="11">
        <v>8.1</v>
      </c>
    </row>
    <row r="130" spans="1:2" x14ac:dyDescent="0.25">
      <c r="A130" s="9" t="s">
        <v>25</v>
      </c>
      <c r="B130" s="13">
        <v>6.7</v>
      </c>
    </row>
    <row r="131" spans="1:2" x14ac:dyDescent="0.25">
      <c r="A131" s="6" t="s">
        <v>25</v>
      </c>
      <c r="B131" s="11">
        <v>7</v>
      </c>
    </row>
    <row r="132" spans="1:2" x14ac:dyDescent="0.25">
      <c r="A132" s="9" t="s">
        <v>25</v>
      </c>
      <c r="B132" s="13">
        <v>6.9</v>
      </c>
    </row>
    <row r="133" spans="1:2" x14ac:dyDescent="0.25">
      <c r="A133" s="6" t="s">
        <v>25</v>
      </c>
      <c r="B133" s="11">
        <v>5.0999999999999996</v>
      </c>
    </row>
    <row r="134" spans="1:2" x14ac:dyDescent="0.25">
      <c r="A134" s="9" t="s">
        <v>25</v>
      </c>
      <c r="B134" s="13">
        <v>5.8</v>
      </c>
    </row>
    <row r="135" spans="1:2" x14ac:dyDescent="0.25">
      <c r="A135" s="6" t="s">
        <v>25</v>
      </c>
      <c r="B135" s="11">
        <v>6.2</v>
      </c>
    </row>
    <row r="136" spans="1:2" x14ac:dyDescent="0.25">
      <c r="A136" s="9" t="s">
        <v>25</v>
      </c>
      <c r="B136" s="13">
        <v>7.4</v>
      </c>
    </row>
    <row r="137" spans="1:2" x14ac:dyDescent="0.25">
      <c r="A137" s="6" t="s">
        <v>25</v>
      </c>
      <c r="B137" s="11">
        <v>5.8</v>
      </c>
    </row>
    <row r="138" spans="1:2" x14ac:dyDescent="0.25">
      <c r="A138" s="9" t="s">
        <v>25</v>
      </c>
      <c r="B138" s="13">
        <v>6.6</v>
      </c>
    </row>
    <row r="139" spans="1:2" x14ac:dyDescent="0.25">
      <c r="A139" s="6" t="s">
        <v>25</v>
      </c>
      <c r="B139" s="11">
        <v>6.2</v>
      </c>
    </row>
    <row r="140" spans="1:2" x14ac:dyDescent="0.25">
      <c r="A140" s="9" t="s">
        <v>25</v>
      </c>
      <c r="B140" s="13">
        <v>7.3</v>
      </c>
    </row>
    <row r="141" spans="1:2" x14ac:dyDescent="0.25">
      <c r="A141" s="6" t="s">
        <v>25</v>
      </c>
      <c r="B141" s="11">
        <v>4.2</v>
      </c>
    </row>
    <row r="142" spans="1:2" x14ac:dyDescent="0.25">
      <c r="A142" s="9" t="s">
        <v>25</v>
      </c>
      <c r="B142" s="13">
        <v>6.9</v>
      </c>
    </row>
    <row r="143" spans="1:2" x14ac:dyDescent="0.25">
      <c r="A143" s="6" t="s">
        <v>25</v>
      </c>
      <c r="B143" s="11">
        <v>6.4</v>
      </c>
    </row>
    <row r="144" spans="1:2" x14ac:dyDescent="0.25">
      <c r="A144" s="9" t="s">
        <v>25</v>
      </c>
      <c r="B144" s="13">
        <v>5.4</v>
      </c>
    </row>
    <row r="145" spans="1:2" x14ac:dyDescent="0.25">
      <c r="A145" s="6" t="s">
        <v>25</v>
      </c>
      <c r="B145" s="11">
        <v>6.7</v>
      </c>
    </row>
    <row r="146" spans="1:2" x14ac:dyDescent="0.25">
      <c r="A146" s="9" t="s">
        <v>25</v>
      </c>
      <c r="B146" s="13">
        <v>5.8</v>
      </c>
    </row>
    <row r="147" spans="1:2" x14ac:dyDescent="0.25">
      <c r="A147" s="6" t="s">
        <v>25</v>
      </c>
      <c r="B147" s="11">
        <v>6.9</v>
      </c>
    </row>
    <row r="148" spans="1:2" x14ac:dyDescent="0.25">
      <c r="A148" s="9" t="s">
        <v>25</v>
      </c>
      <c r="B148" s="13">
        <v>7.2</v>
      </c>
    </row>
    <row r="149" spans="1:2" x14ac:dyDescent="0.25">
      <c r="A149" s="6" t="s">
        <v>25</v>
      </c>
      <c r="B149" s="11">
        <v>6.9</v>
      </c>
    </row>
    <row r="150" spans="1:2" x14ac:dyDescent="0.25">
      <c r="A150" s="9" t="s">
        <v>25</v>
      </c>
      <c r="B150" s="13">
        <v>6.1</v>
      </c>
    </row>
    <row r="151" spans="1:2" x14ac:dyDescent="0.25">
      <c r="A151" s="6" t="s">
        <v>25</v>
      </c>
      <c r="B151" s="11">
        <v>5.5</v>
      </c>
    </row>
    <row r="152" spans="1:2" x14ac:dyDescent="0.25">
      <c r="A152" s="9" t="s">
        <v>25</v>
      </c>
      <c r="B152" s="13">
        <v>6.6</v>
      </c>
    </row>
    <row r="153" spans="1:2" x14ac:dyDescent="0.25">
      <c r="A153" s="6" t="s">
        <v>25</v>
      </c>
      <c r="B153" s="11">
        <v>6.1</v>
      </c>
    </row>
    <row r="154" spans="1:2" x14ac:dyDescent="0.25">
      <c r="A154" s="9" t="s">
        <v>25</v>
      </c>
      <c r="B154" s="13">
        <v>6.3</v>
      </c>
    </row>
    <row r="155" spans="1:2" x14ac:dyDescent="0.25">
      <c r="A155" s="6" t="s">
        <v>25</v>
      </c>
      <c r="B155" s="11">
        <v>7.2</v>
      </c>
    </row>
    <row r="156" spans="1:2" x14ac:dyDescent="0.25">
      <c r="A156" s="9" t="s">
        <v>25</v>
      </c>
      <c r="B156" s="13">
        <v>7.4</v>
      </c>
    </row>
    <row r="157" spans="1:2" x14ac:dyDescent="0.25">
      <c r="A157" s="6" t="s">
        <v>25</v>
      </c>
      <c r="B157" s="11">
        <v>7.3</v>
      </c>
    </row>
    <row r="158" spans="1:2" x14ac:dyDescent="0.25">
      <c r="A158" s="9" t="s">
        <v>25</v>
      </c>
      <c r="B158" s="13">
        <v>6.1</v>
      </c>
    </row>
    <row r="159" spans="1:2" x14ac:dyDescent="0.25">
      <c r="A159" s="6" t="s">
        <v>25</v>
      </c>
      <c r="B159" s="11">
        <v>7.7</v>
      </c>
    </row>
    <row r="160" spans="1:2" x14ac:dyDescent="0.25">
      <c r="A160" s="9" t="s">
        <v>25</v>
      </c>
      <c r="B160" s="13">
        <v>6.1</v>
      </c>
    </row>
    <row r="161" spans="1:2" x14ac:dyDescent="0.25">
      <c r="A161" s="6" t="s">
        <v>25</v>
      </c>
      <c r="B161" s="11">
        <v>8</v>
      </c>
    </row>
    <row r="162" spans="1:2" x14ac:dyDescent="0.25">
      <c r="A162" s="9" t="s">
        <v>25</v>
      </c>
      <c r="B162" s="13">
        <v>7.3</v>
      </c>
    </row>
    <row r="163" spans="1:2" x14ac:dyDescent="0.25">
      <c r="A163" s="6" t="s">
        <v>25</v>
      </c>
      <c r="B163" s="11">
        <v>7.9</v>
      </c>
    </row>
    <row r="164" spans="1:2" x14ac:dyDescent="0.25">
      <c r="A164" s="9" t="s">
        <v>25</v>
      </c>
      <c r="B164" s="13">
        <v>5.5</v>
      </c>
    </row>
    <row r="165" spans="1:2" x14ac:dyDescent="0.25">
      <c r="A165" s="6" t="s">
        <v>25</v>
      </c>
      <c r="B165" s="11">
        <v>5</v>
      </c>
    </row>
    <row r="166" spans="1:2" x14ac:dyDescent="0.25">
      <c r="A166" s="9" t="s">
        <v>25</v>
      </c>
      <c r="B166" s="13">
        <v>7.7</v>
      </c>
    </row>
    <row r="167" spans="1:2" x14ac:dyDescent="0.25">
      <c r="A167" s="6" t="s">
        <v>25</v>
      </c>
      <c r="B167" s="11">
        <v>6.6</v>
      </c>
    </row>
    <row r="168" spans="1:2" x14ac:dyDescent="0.25">
      <c r="A168" s="9" t="s">
        <v>25</v>
      </c>
      <c r="B168" s="13">
        <v>5.7</v>
      </c>
    </row>
    <row r="169" spans="1:2" x14ac:dyDescent="0.25">
      <c r="A169" s="6" t="s">
        <v>25</v>
      </c>
      <c r="B169" s="11">
        <v>5.8</v>
      </c>
    </row>
    <row r="170" spans="1:2" x14ac:dyDescent="0.25">
      <c r="A170" s="9" t="s">
        <v>25</v>
      </c>
      <c r="B170" s="13">
        <v>6</v>
      </c>
    </row>
    <row r="171" spans="1:2" x14ac:dyDescent="0.25">
      <c r="A171" s="6" t="s">
        <v>25</v>
      </c>
      <c r="B171" s="11">
        <v>6.4</v>
      </c>
    </row>
    <row r="172" spans="1:2" x14ac:dyDescent="0.25">
      <c r="A172" s="9" t="s">
        <v>25</v>
      </c>
      <c r="B172" s="13">
        <v>6.9</v>
      </c>
    </row>
    <row r="173" spans="1:2" x14ac:dyDescent="0.25">
      <c r="A173" s="6" t="s">
        <v>25</v>
      </c>
      <c r="B173" s="11">
        <v>6.4</v>
      </c>
    </row>
    <row r="174" spans="1:2" x14ac:dyDescent="0.25">
      <c r="A174" s="9" t="s">
        <v>25</v>
      </c>
      <c r="B174" s="13">
        <v>7.4</v>
      </c>
    </row>
    <row r="175" spans="1:2" x14ac:dyDescent="0.25">
      <c r="A175" s="6" t="s">
        <v>25</v>
      </c>
      <c r="B175" s="11">
        <v>5.5</v>
      </c>
    </row>
    <row r="176" spans="1:2" x14ac:dyDescent="0.25">
      <c r="A176" s="9" t="s">
        <v>25</v>
      </c>
      <c r="B176" s="13">
        <v>5.9</v>
      </c>
    </row>
    <row r="177" spans="1:2" x14ac:dyDescent="0.25">
      <c r="A177" s="6" t="s">
        <v>25</v>
      </c>
      <c r="B177" s="11">
        <v>6.8</v>
      </c>
    </row>
    <row r="178" spans="1:2" x14ac:dyDescent="0.25">
      <c r="A178" s="9" t="s">
        <v>25</v>
      </c>
      <c r="B178" s="13">
        <v>7.5</v>
      </c>
    </row>
    <row r="179" spans="1:2" x14ac:dyDescent="0.25">
      <c r="A179" s="6" t="s">
        <v>25</v>
      </c>
      <c r="B179" s="11">
        <v>6.8</v>
      </c>
    </row>
    <row r="180" spans="1:2" x14ac:dyDescent="0.25">
      <c r="A180" s="9" t="s">
        <v>25</v>
      </c>
      <c r="B180" s="13">
        <v>8.1</v>
      </c>
    </row>
    <row r="181" spans="1:2" x14ac:dyDescent="0.25">
      <c r="A181" s="6" t="s">
        <v>25</v>
      </c>
      <c r="B181" s="11">
        <v>6.5</v>
      </c>
    </row>
    <row r="182" spans="1:2" x14ac:dyDescent="0.25">
      <c r="A182" s="9" t="s">
        <v>25</v>
      </c>
      <c r="B182" s="13">
        <v>7.2</v>
      </c>
    </row>
    <row r="183" spans="1:2" x14ac:dyDescent="0.25">
      <c r="A183" s="6" t="s">
        <v>25</v>
      </c>
      <c r="B183" s="11">
        <v>6.7</v>
      </c>
    </row>
    <row r="184" spans="1:2" x14ac:dyDescent="0.25">
      <c r="A184" s="9" t="s">
        <v>25</v>
      </c>
      <c r="B184" s="13">
        <v>8.1</v>
      </c>
    </row>
    <row r="185" spans="1:2" x14ac:dyDescent="0.25">
      <c r="A185" s="6" t="s">
        <v>25</v>
      </c>
      <c r="B185" s="11">
        <v>7.6</v>
      </c>
    </row>
    <row r="186" spans="1:2" x14ac:dyDescent="0.25">
      <c r="A186" s="9" t="s">
        <v>25</v>
      </c>
      <c r="B186" s="13">
        <v>7.4</v>
      </c>
    </row>
    <row r="187" spans="1:2" x14ac:dyDescent="0.25">
      <c r="A187" s="6" t="s">
        <v>25</v>
      </c>
      <c r="B187" s="11">
        <v>7.6</v>
      </c>
    </row>
    <row r="188" spans="1:2" x14ac:dyDescent="0.25">
      <c r="A188" s="9" t="s">
        <v>25</v>
      </c>
      <c r="B188" s="13">
        <v>5.5</v>
      </c>
    </row>
    <row r="189" spans="1:2" x14ac:dyDescent="0.25">
      <c r="A189" s="6" t="s">
        <v>25</v>
      </c>
      <c r="B189" s="11">
        <v>6.7</v>
      </c>
    </row>
    <row r="190" spans="1:2" x14ac:dyDescent="0.25">
      <c r="A190" s="9" t="s">
        <v>25</v>
      </c>
      <c r="B190" s="13">
        <v>6.5</v>
      </c>
    </row>
    <row r="191" spans="1:2" x14ac:dyDescent="0.25">
      <c r="A191" s="6" t="s">
        <v>25</v>
      </c>
      <c r="B191" s="11">
        <v>6.6</v>
      </c>
    </row>
    <row r="192" spans="1:2" x14ac:dyDescent="0.25">
      <c r="A192" s="9" t="s">
        <v>25</v>
      </c>
      <c r="B192" s="13">
        <v>6.7</v>
      </c>
    </row>
    <row r="193" spans="1:2" x14ac:dyDescent="0.25">
      <c r="A193" s="6" t="s">
        <v>25</v>
      </c>
      <c r="B193" s="11">
        <v>6.4</v>
      </c>
    </row>
    <row r="194" spans="1:2" x14ac:dyDescent="0.25">
      <c r="A194" s="9" t="s">
        <v>25</v>
      </c>
      <c r="B194" s="13">
        <v>5.8</v>
      </c>
    </row>
    <row r="195" spans="1:2" x14ac:dyDescent="0.25">
      <c r="A195" s="6" t="s">
        <v>25</v>
      </c>
      <c r="B195" s="11">
        <v>7.4</v>
      </c>
    </row>
    <row r="196" spans="1:2" x14ac:dyDescent="0.25">
      <c r="A196" s="9" t="s">
        <v>25</v>
      </c>
      <c r="B196" s="13">
        <v>7.8</v>
      </c>
    </row>
    <row r="197" spans="1:2" x14ac:dyDescent="0.25">
      <c r="A197" s="6" t="s">
        <v>25</v>
      </c>
      <c r="B197" s="11">
        <v>6.6</v>
      </c>
    </row>
    <row r="198" spans="1:2" x14ac:dyDescent="0.25">
      <c r="A198" s="9" t="s">
        <v>25</v>
      </c>
      <c r="B198" s="13">
        <v>4.9000000000000004</v>
      </c>
    </row>
    <row r="199" spans="1:2" x14ac:dyDescent="0.25">
      <c r="A199" s="6" t="s">
        <v>25</v>
      </c>
      <c r="B199" s="11">
        <v>6.5</v>
      </c>
    </row>
    <row r="200" spans="1:2" x14ac:dyDescent="0.25">
      <c r="A200" s="9" t="s">
        <v>25</v>
      </c>
      <c r="B200" s="13">
        <v>7.5</v>
      </c>
    </row>
    <row r="201" spans="1:2" x14ac:dyDescent="0.25">
      <c r="A201" s="6" t="s">
        <v>25</v>
      </c>
      <c r="B201" s="11">
        <v>6.2</v>
      </c>
    </row>
    <row r="202" spans="1:2" x14ac:dyDescent="0.25">
      <c r="A202" s="9" t="s">
        <v>25</v>
      </c>
      <c r="B202" s="13">
        <v>7.3</v>
      </c>
    </row>
    <row r="203" spans="1:2" x14ac:dyDescent="0.25">
      <c r="A203" s="6" t="s">
        <v>25</v>
      </c>
      <c r="B203" s="11">
        <v>7.5</v>
      </c>
    </row>
    <row r="204" spans="1:2" x14ac:dyDescent="0.25">
      <c r="A204" s="9" t="s">
        <v>25</v>
      </c>
      <c r="B204" s="13">
        <v>5.6</v>
      </c>
    </row>
    <row r="205" spans="1:2" x14ac:dyDescent="0.25">
      <c r="A205" s="6" t="s">
        <v>281</v>
      </c>
      <c r="B205" s="11">
        <v>8.1999999999999993</v>
      </c>
    </row>
    <row r="206" spans="1:2" x14ac:dyDescent="0.25">
      <c r="A206" s="9" t="s">
        <v>25</v>
      </c>
      <c r="B206" s="13">
        <v>8.1</v>
      </c>
    </row>
    <row r="207" spans="1:2" x14ac:dyDescent="0.25">
      <c r="A207" s="6" t="s">
        <v>25</v>
      </c>
      <c r="B207" s="11">
        <v>6.4</v>
      </c>
    </row>
    <row r="208" spans="1:2" x14ac:dyDescent="0.25">
      <c r="A208" s="9" t="s">
        <v>25</v>
      </c>
      <c r="B208" s="13">
        <v>6.7</v>
      </c>
    </row>
    <row r="209" spans="1:2" x14ac:dyDescent="0.25">
      <c r="A209" s="6" t="s">
        <v>25</v>
      </c>
      <c r="B209" s="11">
        <v>6.6</v>
      </c>
    </row>
    <row r="210" spans="1:2" x14ac:dyDescent="0.25">
      <c r="A210" s="9" t="s">
        <v>25</v>
      </c>
      <c r="B210" s="13">
        <v>6.4</v>
      </c>
    </row>
    <row r="211" spans="1:2" x14ac:dyDescent="0.25">
      <c r="A211" s="6" t="s">
        <v>25</v>
      </c>
      <c r="B211" s="11">
        <v>7.5</v>
      </c>
    </row>
    <row r="212" spans="1:2" x14ac:dyDescent="0.25">
      <c r="A212" s="9" t="s">
        <v>25</v>
      </c>
      <c r="B212" s="13">
        <v>7.3</v>
      </c>
    </row>
    <row r="213" spans="1:2" x14ac:dyDescent="0.25">
      <c r="A213" s="6" t="s">
        <v>25</v>
      </c>
      <c r="B213" s="11">
        <v>7.5</v>
      </c>
    </row>
    <row r="214" spans="1:2" x14ac:dyDescent="0.25">
      <c r="A214" s="9" t="s">
        <v>25</v>
      </c>
      <c r="B214" s="13">
        <v>5.8</v>
      </c>
    </row>
    <row r="215" spans="1:2" x14ac:dyDescent="0.25">
      <c r="A215" s="6" t="s">
        <v>25</v>
      </c>
      <c r="B215" s="11">
        <v>7.5</v>
      </c>
    </row>
    <row r="216" spans="1:2" x14ac:dyDescent="0.25">
      <c r="A216" s="9" t="s">
        <v>25</v>
      </c>
      <c r="B216" s="13">
        <v>6.6</v>
      </c>
    </row>
    <row r="217" spans="1:2" x14ac:dyDescent="0.25">
      <c r="A217" s="6" t="s">
        <v>25</v>
      </c>
      <c r="B217" s="11">
        <v>6.7</v>
      </c>
    </row>
    <row r="218" spans="1:2" x14ac:dyDescent="0.25">
      <c r="A218" s="9" t="s">
        <v>25</v>
      </c>
      <c r="B218" s="13">
        <v>3.7</v>
      </c>
    </row>
    <row r="219" spans="1:2" x14ac:dyDescent="0.25">
      <c r="A219" s="6" t="s">
        <v>25</v>
      </c>
      <c r="B219" s="11">
        <v>6</v>
      </c>
    </row>
    <row r="220" spans="1:2" x14ac:dyDescent="0.25">
      <c r="A220" s="9" t="s">
        <v>25</v>
      </c>
      <c r="B220" s="13">
        <v>6.4</v>
      </c>
    </row>
    <row r="221" spans="1:2" x14ac:dyDescent="0.25">
      <c r="A221" s="6" t="s">
        <v>25</v>
      </c>
      <c r="B221" s="11">
        <v>6.1</v>
      </c>
    </row>
    <row r="222" spans="1:2" x14ac:dyDescent="0.25">
      <c r="A222" s="9" t="s">
        <v>25</v>
      </c>
      <c r="B222" s="13">
        <v>6.4</v>
      </c>
    </row>
    <row r="223" spans="1:2" x14ac:dyDescent="0.25">
      <c r="A223" s="6" t="s">
        <v>25</v>
      </c>
      <c r="B223" s="11">
        <v>5.6</v>
      </c>
    </row>
    <row r="224" spans="1:2" x14ac:dyDescent="0.25">
      <c r="A224" s="9" t="s">
        <v>25</v>
      </c>
      <c r="B224" s="13">
        <v>8</v>
      </c>
    </row>
    <row r="225" spans="1:2" x14ac:dyDescent="0.25">
      <c r="A225" s="6" t="s">
        <v>25</v>
      </c>
      <c r="B225" s="11">
        <v>5.2</v>
      </c>
    </row>
    <row r="226" spans="1:2" x14ac:dyDescent="0.25">
      <c r="A226" s="9" t="s">
        <v>25</v>
      </c>
      <c r="B226" s="13">
        <v>7.1</v>
      </c>
    </row>
    <row r="227" spans="1:2" x14ac:dyDescent="0.25">
      <c r="A227" s="6" t="s">
        <v>25</v>
      </c>
      <c r="B227" s="11">
        <v>4.8</v>
      </c>
    </row>
    <row r="228" spans="1:2" x14ac:dyDescent="0.25">
      <c r="A228" s="9" t="s">
        <v>25</v>
      </c>
      <c r="B228" s="13">
        <v>7</v>
      </c>
    </row>
    <row r="229" spans="1:2" x14ac:dyDescent="0.25">
      <c r="A229" s="6" t="s">
        <v>25</v>
      </c>
      <c r="B229" s="11">
        <v>5.4</v>
      </c>
    </row>
    <row r="230" spans="1:2" x14ac:dyDescent="0.25">
      <c r="A230" s="9" t="s">
        <v>25</v>
      </c>
      <c r="B230" s="13">
        <v>6.6</v>
      </c>
    </row>
    <row r="231" spans="1:2" x14ac:dyDescent="0.25">
      <c r="A231" s="6" t="s">
        <v>25</v>
      </c>
      <c r="B231" s="11">
        <v>6.7</v>
      </c>
    </row>
    <row r="232" spans="1:2" x14ac:dyDescent="0.25">
      <c r="A232" s="9" t="s">
        <v>25</v>
      </c>
      <c r="B232" s="13">
        <v>6.2</v>
      </c>
    </row>
    <row r="233" spans="1:2" x14ac:dyDescent="0.25">
      <c r="A233" s="6" t="s">
        <v>25</v>
      </c>
      <c r="B233" s="11">
        <v>6.1</v>
      </c>
    </row>
    <row r="234" spans="1:2" x14ac:dyDescent="0.25">
      <c r="A234" s="9" t="s">
        <v>25</v>
      </c>
      <c r="B234" s="13">
        <v>5.3</v>
      </c>
    </row>
    <row r="235" spans="1:2" x14ac:dyDescent="0.25">
      <c r="A235" s="6" t="s">
        <v>25</v>
      </c>
      <c r="B235" s="11">
        <v>6.3</v>
      </c>
    </row>
    <row r="236" spans="1:2" x14ac:dyDescent="0.25">
      <c r="A236" s="9" t="s">
        <v>25</v>
      </c>
      <c r="B236" s="13">
        <v>7</v>
      </c>
    </row>
    <row r="237" spans="1:2" x14ac:dyDescent="0.25">
      <c r="A237" s="6" t="s">
        <v>25</v>
      </c>
      <c r="B237" s="11">
        <v>7.6</v>
      </c>
    </row>
    <row r="238" spans="1:2" x14ac:dyDescent="0.25">
      <c r="A238" s="9" t="s">
        <v>25</v>
      </c>
      <c r="B238" s="13">
        <v>6.7</v>
      </c>
    </row>
    <row r="239" spans="1:2" x14ac:dyDescent="0.25">
      <c r="A239" s="6" t="s">
        <v>25</v>
      </c>
      <c r="B239" s="11">
        <v>8.1</v>
      </c>
    </row>
    <row r="240" spans="1:2" x14ac:dyDescent="0.25">
      <c r="A240" s="9" t="s">
        <v>25</v>
      </c>
      <c r="B240" s="13">
        <v>6.7</v>
      </c>
    </row>
    <row r="241" spans="1:2" x14ac:dyDescent="0.25">
      <c r="A241" s="6" t="s">
        <v>25</v>
      </c>
      <c r="B241" s="11">
        <v>6.5</v>
      </c>
    </row>
    <row r="242" spans="1:2" x14ac:dyDescent="0.25">
      <c r="A242" s="9" t="s">
        <v>25</v>
      </c>
      <c r="B242" s="13">
        <v>7.3</v>
      </c>
    </row>
    <row r="243" spans="1:2" x14ac:dyDescent="0.25">
      <c r="A243" s="6" t="s">
        <v>537</v>
      </c>
      <c r="B243" s="11">
        <v>5.0999999999999996</v>
      </c>
    </row>
    <row r="244" spans="1:2" x14ac:dyDescent="0.25">
      <c r="A244" s="9" t="s">
        <v>25</v>
      </c>
      <c r="B244" s="13">
        <v>6</v>
      </c>
    </row>
    <row r="245" spans="1:2" x14ac:dyDescent="0.25">
      <c r="A245" s="6" t="s">
        <v>25</v>
      </c>
      <c r="B245" s="11">
        <v>6.1</v>
      </c>
    </row>
    <row r="246" spans="1:2" x14ac:dyDescent="0.25">
      <c r="A246" s="9" t="s">
        <v>25</v>
      </c>
      <c r="B246" s="13">
        <v>5.9</v>
      </c>
    </row>
    <row r="247" spans="1:2" x14ac:dyDescent="0.25">
      <c r="A247" s="6" t="s">
        <v>25</v>
      </c>
      <c r="B247" s="11">
        <v>7.8</v>
      </c>
    </row>
    <row r="248" spans="1:2" x14ac:dyDescent="0.25">
      <c r="A248" s="9" t="s">
        <v>25</v>
      </c>
      <c r="B248" s="13">
        <v>5.8</v>
      </c>
    </row>
    <row r="249" spans="1:2" x14ac:dyDescent="0.25">
      <c r="A249" s="6" t="s">
        <v>25</v>
      </c>
      <c r="B249" s="11">
        <v>6.3</v>
      </c>
    </row>
    <row r="250" spans="1:2" x14ac:dyDescent="0.25">
      <c r="A250" s="9" t="s">
        <v>25</v>
      </c>
      <c r="B250" s="13">
        <v>4.3</v>
      </c>
    </row>
    <row r="251" spans="1:2" x14ac:dyDescent="0.25">
      <c r="A251" s="6" t="s">
        <v>25</v>
      </c>
      <c r="B251" s="11">
        <v>6.4</v>
      </c>
    </row>
    <row r="252" spans="1:2" x14ac:dyDescent="0.25">
      <c r="A252" s="9" t="s">
        <v>25</v>
      </c>
      <c r="B252" s="13">
        <v>6.1</v>
      </c>
    </row>
    <row r="253" spans="1:2" x14ac:dyDescent="0.25">
      <c r="A253" s="6" t="s">
        <v>25</v>
      </c>
      <c r="B253" s="11">
        <v>6.5</v>
      </c>
    </row>
    <row r="254" spans="1:2" x14ac:dyDescent="0.25">
      <c r="A254" s="9" t="s">
        <v>25</v>
      </c>
      <c r="B254" s="13">
        <v>7.1</v>
      </c>
    </row>
    <row r="255" spans="1:2" x14ac:dyDescent="0.25">
      <c r="A255" s="6" t="s">
        <v>25</v>
      </c>
      <c r="B255" s="11">
        <v>6.4</v>
      </c>
    </row>
    <row r="256" spans="1:2" x14ac:dyDescent="0.25">
      <c r="A256" s="9" t="s">
        <v>25</v>
      </c>
      <c r="B256" s="13">
        <v>6.5</v>
      </c>
    </row>
    <row r="257" spans="1:2" x14ac:dyDescent="0.25">
      <c r="A257" s="6" t="s">
        <v>25</v>
      </c>
      <c r="B257" s="11">
        <v>6.3</v>
      </c>
    </row>
    <row r="258" spans="1:2" x14ac:dyDescent="0.25">
      <c r="A258" s="9" t="s">
        <v>25</v>
      </c>
      <c r="B258" s="13">
        <v>7.5</v>
      </c>
    </row>
    <row r="259" spans="1:2" x14ac:dyDescent="0.25">
      <c r="A259" s="6" t="s">
        <v>25</v>
      </c>
      <c r="B259" s="11">
        <v>4.9000000000000004</v>
      </c>
    </row>
    <row r="260" spans="1:2" x14ac:dyDescent="0.25">
      <c r="A260" s="9" t="s">
        <v>25</v>
      </c>
      <c r="B260" s="13">
        <v>5.8</v>
      </c>
    </row>
    <row r="261" spans="1:2" x14ac:dyDescent="0.25">
      <c r="A261" s="6" t="s">
        <v>25</v>
      </c>
      <c r="B261" s="11">
        <v>7.6</v>
      </c>
    </row>
    <row r="262" spans="1:2" x14ac:dyDescent="0.25">
      <c r="A262" s="9" t="s">
        <v>25</v>
      </c>
      <c r="B262" s="13">
        <v>6.2</v>
      </c>
    </row>
    <row r="263" spans="1:2" x14ac:dyDescent="0.25">
      <c r="A263" s="6" t="s">
        <v>25</v>
      </c>
      <c r="B263" s="11">
        <v>5.5</v>
      </c>
    </row>
    <row r="264" spans="1:2" x14ac:dyDescent="0.25">
      <c r="A264" s="9" t="s">
        <v>25</v>
      </c>
      <c r="B264" s="13">
        <v>5.4</v>
      </c>
    </row>
    <row r="265" spans="1:2" x14ac:dyDescent="0.25">
      <c r="A265" s="6" t="s">
        <v>25</v>
      </c>
      <c r="B265" s="11">
        <v>5.8</v>
      </c>
    </row>
    <row r="266" spans="1:2" x14ac:dyDescent="0.25">
      <c r="A266" s="9" t="s">
        <v>25</v>
      </c>
      <c r="B266" s="13">
        <v>7.1</v>
      </c>
    </row>
    <row r="267" spans="1:2" x14ac:dyDescent="0.25">
      <c r="A267" s="6" t="s">
        <v>25</v>
      </c>
      <c r="B267" s="11">
        <v>5.4</v>
      </c>
    </row>
    <row r="268" spans="1:2" x14ac:dyDescent="0.25">
      <c r="A268" s="9" t="s">
        <v>25</v>
      </c>
      <c r="B268" s="13">
        <v>3.7</v>
      </c>
    </row>
    <row r="269" spans="1:2" x14ac:dyDescent="0.25">
      <c r="A269" s="6" t="s">
        <v>25</v>
      </c>
      <c r="B269" s="11">
        <v>6.7</v>
      </c>
    </row>
    <row r="270" spans="1:2" x14ac:dyDescent="0.25">
      <c r="A270" s="9" t="s">
        <v>25</v>
      </c>
      <c r="B270" s="13">
        <v>7.2</v>
      </c>
    </row>
    <row r="271" spans="1:2" x14ac:dyDescent="0.25">
      <c r="A271" s="6" t="s">
        <v>25</v>
      </c>
      <c r="B271" s="11">
        <v>8.8000000000000007</v>
      </c>
    </row>
    <row r="272" spans="1:2" x14ac:dyDescent="0.25">
      <c r="A272" s="9" t="s">
        <v>25</v>
      </c>
      <c r="B272" s="13">
        <v>5.8</v>
      </c>
    </row>
    <row r="273" spans="1:2" x14ac:dyDescent="0.25">
      <c r="A273" s="6" t="s">
        <v>25</v>
      </c>
      <c r="B273" s="11">
        <v>6.8</v>
      </c>
    </row>
    <row r="274" spans="1:2" x14ac:dyDescent="0.25">
      <c r="A274" s="9" t="s">
        <v>25</v>
      </c>
      <c r="B274" s="13">
        <v>3.8</v>
      </c>
    </row>
    <row r="275" spans="1:2" x14ac:dyDescent="0.25">
      <c r="A275" s="6" t="s">
        <v>25</v>
      </c>
      <c r="B275" s="11">
        <v>7.1</v>
      </c>
    </row>
    <row r="276" spans="1:2" x14ac:dyDescent="0.25">
      <c r="A276" s="9" t="s">
        <v>25</v>
      </c>
      <c r="B276" s="13">
        <v>7.2</v>
      </c>
    </row>
    <row r="277" spans="1:2" x14ac:dyDescent="0.25">
      <c r="A277" s="6" t="s">
        <v>25</v>
      </c>
      <c r="B277" s="11">
        <v>5.9</v>
      </c>
    </row>
    <row r="278" spans="1:2" x14ac:dyDescent="0.25">
      <c r="A278" s="9" t="s">
        <v>25</v>
      </c>
      <c r="B278" s="13">
        <v>7.1</v>
      </c>
    </row>
    <row r="279" spans="1:2" x14ac:dyDescent="0.25">
      <c r="A279" s="6" t="s">
        <v>25</v>
      </c>
      <c r="B279" s="11">
        <v>8.1</v>
      </c>
    </row>
    <row r="280" spans="1:2" x14ac:dyDescent="0.25">
      <c r="A280" s="6" t="s">
        <v>25</v>
      </c>
      <c r="B280" s="11">
        <v>6.9</v>
      </c>
    </row>
    <row r="281" spans="1:2" x14ac:dyDescent="0.25">
      <c r="A281" s="9" t="s">
        <v>25</v>
      </c>
      <c r="B281" s="13">
        <v>4.4000000000000004</v>
      </c>
    </row>
    <row r="282" spans="1:2" x14ac:dyDescent="0.25">
      <c r="A282" s="6" t="s">
        <v>25</v>
      </c>
      <c r="B282" s="11">
        <v>6.5</v>
      </c>
    </row>
    <row r="283" spans="1:2" x14ac:dyDescent="0.25">
      <c r="A283" s="9" t="s">
        <v>25</v>
      </c>
      <c r="B283" s="13">
        <v>8.5</v>
      </c>
    </row>
    <row r="284" spans="1:2" x14ac:dyDescent="0.25">
      <c r="A284" s="6" t="s">
        <v>25</v>
      </c>
      <c r="B284" s="11">
        <v>7.7</v>
      </c>
    </row>
    <row r="285" spans="1:2" x14ac:dyDescent="0.25">
      <c r="A285" s="9" t="s">
        <v>25</v>
      </c>
      <c r="B285" s="13">
        <v>7.4</v>
      </c>
    </row>
    <row r="286" spans="1:2" x14ac:dyDescent="0.25">
      <c r="A286" s="6" t="s">
        <v>25</v>
      </c>
      <c r="B286" s="11">
        <v>8</v>
      </c>
    </row>
    <row r="287" spans="1:2" x14ac:dyDescent="0.25">
      <c r="A287" s="9" t="s">
        <v>25</v>
      </c>
      <c r="B287" s="13">
        <v>5.7</v>
      </c>
    </row>
    <row r="288" spans="1:2" x14ac:dyDescent="0.25">
      <c r="A288" s="6" t="s">
        <v>25</v>
      </c>
      <c r="B288" s="11">
        <v>8.5</v>
      </c>
    </row>
    <row r="289" spans="1:2" x14ac:dyDescent="0.25">
      <c r="A289" s="9" t="s">
        <v>25</v>
      </c>
      <c r="B289" s="13">
        <v>7</v>
      </c>
    </row>
    <row r="290" spans="1:2" x14ac:dyDescent="0.25">
      <c r="A290" s="6" t="s">
        <v>25</v>
      </c>
      <c r="B290" s="11">
        <v>7.8</v>
      </c>
    </row>
    <row r="291" spans="1:2" x14ac:dyDescent="0.25">
      <c r="A291" s="9" t="s">
        <v>25</v>
      </c>
      <c r="B291" s="13">
        <v>7.2</v>
      </c>
    </row>
    <row r="292" spans="1:2" x14ac:dyDescent="0.25">
      <c r="A292" s="6" t="s">
        <v>25</v>
      </c>
      <c r="B292" s="11">
        <v>6.4</v>
      </c>
    </row>
    <row r="293" spans="1:2" x14ac:dyDescent="0.25">
      <c r="A293" s="9" t="s">
        <v>25</v>
      </c>
      <c r="B293" s="13">
        <v>5.5</v>
      </c>
    </row>
    <row r="294" spans="1:2" x14ac:dyDescent="0.25">
      <c r="A294" s="6" t="s">
        <v>25</v>
      </c>
      <c r="B294" s="11">
        <v>6.7</v>
      </c>
    </row>
    <row r="295" spans="1:2" x14ac:dyDescent="0.25">
      <c r="A295" s="9" t="s">
        <v>25</v>
      </c>
      <c r="B295" s="13">
        <v>6.1</v>
      </c>
    </row>
    <row r="296" spans="1:2" x14ac:dyDescent="0.25">
      <c r="A296" s="6" t="s">
        <v>25</v>
      </c>
      <c r="B296" s="11">
        <v>8.5</v>
      </c>
    </row>
    <row r="297" spans="1:2" x14ac:dyDescent="0.25">
      <c r="A297" s="9" t="s">
        <v>25</v>
      </c>
      <c r="B297" s="13">
        <v>6.9</v>
      </c>
    </row>
    <row r="298" spans="1:2" x14ac:dyDescent="0.25">
      <c r="A298" s="6" t="s">
        <v>25</v>
      </c>
      <c r="B298" s="11">
        <v>7.3</v>
      </c>
    </row>
    <row r="299" spans="1:2" x14ac:dyDescent="0.25">
      <c r="A299" s="9" t="s">
        <v>25</v>
      </c>
      <c r="B299" s="13">
        <v>6.7</v>
      </c>
    </row>
    <row r="300" spans="1:2" x14ac:dyDescent="0.25">
      <c r="A300" s="6" t="s">
        <v>25</v>
      </c>
      <c r="B300" s="11">
        <v>6.9</v>
      </c>
    </row>
    <row r="301" spans="1:2" x14ac:dyDescent="0.25">
      <c r="A301" s="9" t="s">
        <v>25</v>
      </c>
      <c r="B301" s="13">
        <v>5.0999999999999996</v>
      </c>
    </row>
    <row r="302" spans="1:2" x14ac:dyDescent="0.25">
      <c r="A302" s="6" t="s">
        <v>25</v>
      </c>
      <c r="B302" s="11">
        <v>6.8</v>
      </c>
    </row>
    <row r="303" spans="1:2" x14ac:dyDescent="0.25">
      <c r="A303" s="9" t="s">
        <v>25</v>
      </c>
      <c r="B303" s="13">
        <v>5.8</v>
      </c>
    </row>
    <row r="304" spans="1:2" x14ac:dyDescent="0.25">
      <c r="A304" s="6" t="s">
        <v>25</v>
      </c>
      <c r="B304" s="11">
        <v>6.7</v>
      </c>
    </row>
    <row r="305" spans="1:2" x14ac:dyDescent="0.25">
      <c r="A305" s="9" t="s">
        <v>25</v>
      </c>
      <c r="B305" s="13">
        <v>6</v>
      </c>
    </row>
    <row r="306" spans="1:2" x14ac:dyDescent="0.25">
      <c r="A306" s="6" t="s">
        <v>25</v>
      </c>
      <c r="B306" s="11">
        <v>5.7</v>
      </c>
    </row>
    <row r="307" spans="1:2" x14ac:dyDescent="0.25">
      <c r="A307" s="9" t="s">
        <v>25</v>
      </c>
      <c r="B307" s="13">
        <v>8</v>
      </c>
    </row>
    <row r="308" spans="1:2" x14ac:dyDescent="0.25">
      <c r="A308" s="6" t="s">
        <v>25</v>
      </c>
      <c r="B308" s="11">
        <v>8.1999999999999993</v>
      </c>
    </row>
    <row r="309" spans="1:2" x14ac:dyDescent="0.25">
      <c r="A309" s="9" t="s">
        <v>25</v>
      </c>
      <c r="B309" s="13">
        <v>5.4</v>
      </c>
    </row>
    <row r="310" spans="1:2" x14ac:dyDescent="0.25">
      <c r="A310" s="6" t="s">
        <v>25</v>
      </c>
      <c r="B310" s="11">
        <v>7.2</v>
      </c>
    </row>
    <row r="311" spans="1:2" x14ac:dyDescent="0.25">
      <c r="A311" s="9" t="s">
        <v>25</v>
      </c>
      <c r="B311" s="13">
        <v>7.5</v>
      </c>
    </row>
    <row r="312" spans="1:2" x14ac:dyDescent="0.25">
      <c r="A312" s="6" t="s">
        <v>25</v>
      </c>
      <c r="B312" s="11">
        <v>7</v>
      </c>
    </row>
    <row r="313" spans="1:2" x14ac:dyDescent="0.25">
      <c r="A313" s="9" t="s">
        <v>25</v>
      </c>
      <c r="B313" s="13">
        <v>3.3</v>
      </c>
    </row>
    <row r="314" spans="1:2" x14ac:dyDescent="0.25">
      <c r="A314" s="6" t="s">
        <v>25</v>
      </c>
      <c r="B314" s="11">
        <v>6</v>
      </c>
    </row>
    <row r="315" spans="1:2" x14ac:dyDescent="0.25">
      <c r="A315" s="9" t="s">
        <v>25</v>
      </c>
      <c r="B315" s="13">
        <v>7.1</v>
      </c>
    </row>
    <row r="316" spans="1:2" x14ac:dyDescent="0.25">
      <c r="A316" s="6" t="s">
        <v>25</v>
      </c>
      <c r="B316" s="11">
        <v>5.4</v>
      </c>
    </row>
    <row r="317" spans="1:2" x14ac:dyDescent="0.25">
      <c r="A317" s="9" t="s">
        <v>25</v>
      </c>
      <c r="B317" s="13">
        <v>6.1</v>
      </c>
    </row>
    <row r="318" spans="1:2" x14ac:dyDescent="0.25">
      <c r="A318" s="6" t="s">
        <v>25</v>
      </c>
      <c r="B318" s="11">
        <v>5.3</v>
      </c>
    </row>
    <row r="319" spans="1:2" x14ac:dyDescent="0.25">
      <c r="A319" s="9" t="s">
        <v>25</v>
      </c>
      <c r="B319" s="13">
        <v>2.2000000000000002</v>
      </c>
    </row>
    <row r="320" spans="1:2" x14ac:dyDescent="0.25">
      <c r="A320" s="6" t="s">
        <v>25</v>
      </c>
      <c r="B320" s="11">
        <v>7</v>
      </c>
    </row>
    <row r="321" spans="1:2" x14ac:dyDescent="0.25">
      <c r="A321" s="9" t="s">
        <v>25</v>
      </c>
      <c r="B321" s="13">
        <v>3.8</v>
      </c>
    </row>
    <row r="322" spans="1:2" x14ac:dyDescent="0.25">
      <c r="A322" s="6" t="s">
        <v>25</v>
      </c>
      <c r="B322" s="11">
        <v>6.9</v>
      </c>
    </row>
    <row r="323" spans="1:2" x14ac:dyDescent="0.25">
      <c r="A323" s="9" t="s">
        <v>25</v>
      </c>
      <c r="B323" s="13">
        <v>7.2</v>
      </c>
    </row>
    <row r="324" spans="1:2" x14ac:dyDescent="0.25">
      <c r="A324" s="6" t="s">
        <v>25</v>
      </c>
      <c r="B324" s="11">
        <v>7.3</v>
      </c>
    </row>
    <row r="325" spans="1:2" x14ac:dyDescent="0.25">
      <c r="A325" s="9" t="s">
        <v>25</v>
      </c>
      <c r="B325" s="13">
        <v>6.3</v>
      </c>
    </row>
    <row r="326" spans="1:2" x14ac:dyDescent="0.25">
      <c r="A326" s="6" t="s">
        <v>25</v>
      </c>
      <c r="B326" s="11">
        <v>7.5</v>
      </c>
    </row>
    <row r="327" spans="1:2" x14ac:dyDescent="0.25">
      <c r="A327" s="9" t="s">
        <v>687</v>
      </c>
      <c r="B327" s="13">
        <v>7.6</v>
      </c>
    </row>
    <row r="328" spans="1:2" x14ac:dyDescent="0.25">
      <c r="A328" s="6" t="s">
        <v>25</v>
      </c>
      <c r="B328" s="11">
        <v>6.8</v>
      </c>
    </row>
    <row r="329" spans="1:2" x14ac:dyDescent="0.25">
      <c r="A329" s="9" t="s">
        <v>25</v>
      </c>
      <c r="B329" s="13">
        <v>5.2</v>
      </c>
    </row>
    <row r="330" spans="1:2" x14ac:dyDescent="0.25">
      <c r="A330" s="6" t="s">
        <v>25</v>
      </c>
      <c r="B330" s="11">
        <v>7.7</v>
      </c>
    </row>
    <row r="331" spans="1:2" x14ac:dyDescent="0.25">
      <c r="A331" s="9" t="s">
        <v>25</v>
      </c>
      <c r="B331" s="13">
        <v>6.2</v>
      </c>
    </row>
    <row r="332" spans="1:2" x14ac:dyDescent="0.25">
      <c r="A332" s="6" t="s">
        <v>25</v>
      </c>
      <c r="B332" s="11">
        <v>7.7</v>
      </c>
    </row>
    <row r="333" spans="1:2" x14ac:dyDescent="0.25">
      <c r="A333" s="9" t="s">
        <v>25</v>
      </c>
      <c r="B333" s="13">
        <v>4.3</v>
      </c>
    </row>
    <row r="334" spans="1:2" x14ac:dyDescent="0.25">
      <c r="A334" s="6" t="s">
        <v>25</v>
      </c>
      <c r="B334" s="11">
        <v>6.9</v>
      </c>
    </row>
    <row r="335" spans="1:2" x14ac:dyDescent="0.25">
      <c r="A335" s="9" t="s">
        <v>25</v>
      </c>
      <c r="B335" s="13">
        <v>6.6</v>
      </c>
    </row>
    <row r="336" spans="1:2" x14ac:dyDescent="0.25">
      <c r="A336" s="6" t="s">
        <v>25</v>
      </c>
      <c r="B336" s="11">
        <v>7</v>
      </c>
    </row>
    <row r="337" spans="1:2" x14ac:dyDescent="0.25">
      <c r="A337" s="9" t="s">
        <v>25</v>
      </c>
      <c r="B337" s="13">
        <v>6.7</v>
      </c>
    </row>
    <row r="338" spans="1:2" x14ac:dyDescent="0.25">
      <c r="A338" s="6" t="s">
        <v>25</v>
      </c>
      <c r="B338" s="11">
        <v>8.1999999999999993</v>
      </c>
    </row>
    <row r="339" spans="1:2" x14ac:dyDescent="0.25">
      <c r="A339" s="9" t="s">
        <v>25</v>
      </c>
      <c r="B339" s="13">
        <v>8.9</v>
      </c>
    </row>
    <row r="340" spans="1:2" x14ac:dyDescent="0.25">
      <c r="A340" s="6" t="s">
        <v>25</v>
      </c>
      <c r="B340" s="11">
        <v>8.6999999999999993</v>
      </c>
    </row>
    <row r="341" spans="1:2" x14ac:dyDescent="0.25">
      <c r="A341" s="9" t="s">
        <v>25</v>
      </c>
      <c r="B341" s="13">
        <v>5.5</v>
      </c>
    </row>
    <row r="342" spans="1:2" x14ac:dyDescent="0.25">
      <c r="A342" s="6" t="s">
        <v>25</v>
      </c>
      <c r="B342" s="11">
        <v>5.7</v>
      </c>
    </row>
    <row r="343" spans="1:2" x14ac:dyDescent="0.25">
      <c r="A343" s="9" t="s">
        <v>25</v>
      </c>
      <c r="B343" s="13">
        <v>6.3</v>
      </c>
    </row>
    <row r="344" spans="1:2" x14ac:dyDescent="0.25">
      <c r="A344" s="6" t="s">
        <v>25</v>
      </c>
      <c r="B344" s="11">
        <v>5.9</v>
      </c>
    </row>
    <row r="345" spans="1:2" x14ac:dyDescent="0.25">
      <c r="A345" s="9" t="s">
        <v>25</v>
      </c>
      <c r="B345" s="13">
        <v>7.6</v>
      </c>
    </row>
    <row r="346" spans="1:2" x14ac:dyDescent="0.25">
      <c r="A346" s="6" t="s">
        <v>25</v>
      </c>
      <c r="B346" s="11">
        <v>6.6</v>
      </c>
    </row>
    <row r="347" spans="1:2" x14ac:dyDescent="0.25">
      <c r="A347" s="9" t="s">
        <v>25</v>
      </c>
      <c r="B347" s="13">
        <v>5.3</v>
      </c>
    </row>
    <row r="348" spans="1:2" x14ac:dyDescent="0.25">
      <c r="A348" s="6" t="s">
        <v>25</v>
      </c>
      <c r="B348" s="11">
        <v>6</v>
      </c>
    </row>
    <row r="349" spans="1:2" x14ac:dyDescent="0.25">
      <c r="A349" s="9" t="s">
        <v>25</v>
      </c>
      <c r="B349" s="13">
        <v>8</v>
      </c>
    </row>
    <row r="350" spans="1:2" x14ac:dyDescent="0.25">
      <c r="A350" s="6" t="s">
        <v>25</v>
      </c>
      <c r="B350" s="11">
        <v>5.6</v>
      </c>
    </row>
    <row r="351" spans="1:2" x14ac:dyDescent="0.25">
      <c r="A351" s="9" t="s">
        <v>25</v>
      </c>
      <c r="B351" s="13">
        <v>5.9</v>
      </c>
    </row>
    <row r="352" spans="1:2" x14ac:dyDescent="0.25">
      <c r="A352" s="6" t="s">
        <v>25</v>
      </c>
      <c r="B352" s="11">
        <v>7.3</v>
      </c>
    </row>
    <row r="353" spans="1:2" x14ac:dyDescent="0.25">
      <c r="A353" s="9" t="s">
        <v>25</v>
      </c>
      <c r="B353" s="13">
        <v>7.9</v>
      </c>
    </row>
    <row r="354" spans="1:2" x14ac:dyDescent="0.25">
      <c r="A354" s="6" t="s">
        <v>25</v>
      </c>
      <c r="B354" s="11">
        <v>6.8</v>
      </c>
    </row>
    <row r="355" spans="1:2" x14ac:dyDescent="0.25">
      <c r="A355" s="9" t="s">
        <v>25</v>
      </c>
      <c r="B355" s="13">
        <v>6.6</v>
      </c>
    </row>
    <row r="356" spans="1:2" x14ac:dyDescent="0.25">
      <c r="A356" s="6" t="s">
        <v>25</v>
      </c>
      <c r="B356" s="11">
        <v>6.6</v>
      </c>
    </row>
    <row r="357" spans="1:2" x14ac:dyDescent="0.25">
      <c r="A357" s="9" t="s">
        <v>25</v>
      </c>
      <c r="B357" s="13">
        <v>7</v>
      </c>
    </row>
    <row r="358" spans="1:2" x14ac:dyDescent="0.25">
      <c r="A358" s="6" t="s">
        <v>25</v>
      </c>
      <c r="B358" s="11">
        <v>7</v>
      </c>
    </row>
    <row r="359" spans="1:2" x14ac:dyDescent="0.25">
      <c r="A359" s="9" t="s">
        <v>25</v>
      </c>
      <c r="B359" s="13">
        <v>7.3</v>
      </c>
    </row>
    <row r="360" spans="1:2" x14ac:dyDescent="0.25">
      <c r="A360" s="6" t="s">
        <v>25</v>
      </c>
      <c r="B360" s="11">
        <v>5.5</v>
      </c>
    </row>
    <row r="361" spans="1:2" x14ac:dyDescent="0.25">
      <c r="A361" s="9" t="s">
        <v>25</v>
      </c>
      <c r="B361" s="13">
        <v>8.5</v>
      </c>
    </row>
    <row r="362" spans="1:2" x14ac:dyDescent="0.25">
      <c r="A362" s="6" t="s">
        <v>25</v>
      </c>
      <c r="B362" s="11">
        <v>7.5</v>
      </c>
    </row>
    <row r="363" spans="1:2" x14ac:dyDescent="0.25">
      <c r="A363" s="9" t="s">
        <v>25</v>
      </c>
      <c r="B363" s="13">
        <v>7</v>
      </c>
    </row>
    <row r="364" spans="1:2" x14ac:dyDescent="0.25">
      <c r="A364" s="6" t="s">
        <v>25</v>
      </c>
      <c r="B364" s="11">
        <v>7.8</v>
      </c>
    </row>
    <row r="365" spans="1:2" x14ac:dyDescent="0.25">
      <c r="A365" s="9" t="s">
        <v>25</v>
      </c>
      <c r="B365" s="13">
        <v>7.6</v>
      </c>
    </row>
    <row r="366" spans="1:2" x14ac:dyDescent="0.25">
      <c r="A366" s="6" t="s">
        <v>25</v>
      </c>
      <c r="B366" s="11">
        <v>7.6</v>
      </c>
    </row>
    <row r="367" spans="1:2" x14ac:dyDescent="0.25">
      <c r="A367" s="9" t="s">
        <v>25</v>
      </c>
      <c r="B367" s="13">
        <v>6.1</v>
      </c>
    </row>
    <row r="368" spans="1:2" x14ac:dyDescent="0.25">
      <c r="A368" s="6" t="s">
        <v>25</v>
      </c>
      <c r="B368" s="11">
        <v>6.8</v>
      </c>
    </row>
    <row r="369" spans="1:2" x14ac:dyDescent="0.25">
      <c r="A369" s="9" t="s">
        <v>25</v>
      </c>
      <c r="B369" s="13">
        <v>5</v>
      </c>
    </row>
    <row r="370" spans="1:2" x14ac:dyDescent="0.25">
      <c r="A370" s="6" t="s">
        <v>25</v>
      </c>
      <c r="B370" s="11">
        <v>7.1</v>
      </c>
    </row>
    <row r="371" spans="1:2" x14ac:dyDescent="0.25">
      <c r="A371" s="9" t="s">
        <v>25</v>
      </c>
      <c r="B371" s="13">
        <v>5.5</v>
      </c>
    </row>
    <row r="372" spans="1:2" x14ac:dyDescent="0.25">
      <c r="A372" s="6" t="s">
        <v>25</v>
      </c>
      <c r="B372" s="11">
        <v>5.6</v>
      </c>
    </row>
    <row r="373" spans="1:2" x14ac:dyDescent="0.25">
      <c r="A373" s="9" t="s">
        <v>25</v>
      </c>
      <c r="B373" s="13">
        <v>7.1</v>
      </c>
    </row>
    <row r="374" spans="1:2" x14ac:dyDescent="0.25">
      <c r="A374" s="6" t="s">
        <v>25</v>
      </c>
      <c r="B374" s="11">
        <v>4.9000000000000004</v>
      </c>
    </row>
    <row r="375" spans="1:2" x14ac:dyDescent="0.25">
      <c r="A375" s="9" t="s">
        <v>25</v>
      </c>
      <c r="B375" s="13">
        <v>7.4</v>
      </c>
    </row>
    <row r="376" spans="1:2" x14ac:dyDescent="0.25">
      <c r="A376" s="6" t="s">
        <v>25</v>
      </c>
      <c r="B376" s="11">
        <v>5.7</v>
      </c>
    </row>
    <row r="377" spans="1:2" x14ac:dyDescent="0.25">
      <c r="A377" s="9" t="s">
        <v>770</v>
      </c>
      <c r="B377" s="13">
        <v>6.4</v>
      </c>
    </row>
    <row r="378" spans="1:2" x14ac:dyDescent="0.25">
      <c r="A378" s="6" t="s">
        <v>25</v>
      </c>
      <c r="B378" s="11">
        <v>5.9</v>
      </c>
    </row>
    <row r="379" spans="1:2" x14ac:dyDescent="0.25">
      <c r="A379" s="9" t="s">
        <v>25</v>
      </c>
      <c r="B379" s="13">
        <v>5.5</v>
      </c>
    </row>
    <row r="380" spans="1:2" x14ac:dyDescent="0.25">
      <c r="A380" s="6" t="s">
        <v>25</v>
      </c>
      <c r="B380" s="11">
        <v>6.9</v>
      </c>
    </row>
    <row r="381" spans="1:2" x14ac:dyDescent="0.25">
      <c r="A381" s="9" t="s">
        <v>25</v>
      </c>
      <c r="B381" s="13">
        <v>6.2</v>
      </c>
    </row>
    <row r="382" spans="1:2" x14ac:dyDescent="0.25">
      <c r="A382" s="6" t="s">
        <v>25</v>
      </c>
      <c r="B382" s="11">
        <v>7</v>
      </c>
    </row>
    <row r="383" spans="1:2" x14ac:dyDescent="0.25">
      <c r="A383" s="9" t="s">
        <v>25</v>
      </c>
      <c r="B383" s="13">
        <v>5.6</v>
      </c>
    </row>
    <row r="384" spans="1:2" x14ac:dyDescent="0.25">
      <c r="A384" s="6" t="s">
        <v>25</v>
      </c>
      <c r="B384" s="11">
        <v>7</v>
      </c>
    </row>
    <row r="385" spans="1:2" x14ac:dyDescent="0.25">
      <c r="A385" s="9" t="s">
        <v>25</v>
      </c>
      <c r="B385" s="13">
        <v>6.8</v>
      </c>
    </row>
    <row r="386" spans="1:2" x14ac:dyDescent="0.25">
      <c r="A386" s="6" t="s">
        <v>25</v>
      </c>
      <c r="B386" s="11">
        <v>5.4</v>
      </c>
    </row>
    <row r="387" spans="1:2" x14ac:dyDescent="0.25">
      <c r="A387" s="9" t="s">
        <v>25</v>
      </c>
      <c r="B387" s="13">
        <v>6.1</v>
      </c>
    </row>
    <row r="388" spans="1:2" x14ac:dyDescent="0.25">
      <c r="A388" s="6" t="s">
        <v>25</v>
      </c>
      <c r="B388" s="11">
        <v>6.7</v>
      </c>
    </row>
    <row r="389" spans="1:2" x14ac:dyDescent="0.25">
      <c r="A389" s="9" t="s">
        <v>25</v>
      </c>
      <c r="B389" s="13">
        <v>4.3</v>
      </c>
    </row>
    <row r="390" spans="1:2" x14ac:dyDescent="0.25">
      <c r="A390" s="6" t="s">
        <v>25</v>
      </c>
      <c r="B390" s="11">
        <v>6.9</v>
      </c>
    </row>
    <row r="391" spans="1:2" x14ac:dyDescent="0.25">
      <c r="A391" s="9" t="s">
        <v>25</v>
      </c>
      <c r="B391" s="13">
        <v>8</v>
      </c>
    </row>
    <row r="392" spans="1:2" x14ac:dyDescent="0.25">
      <c r="A392" s="6" t="s">
        <v>25</v>
      </c>
      <c r="B392" s="11">
        <v>4.4000000000000004</v>
      </c>
    </row>
    <row r="393" spans="1:2" x14ac:dyDescent="0.25">
      <c r="A393" s="9" t="s">
        <v>25</v>
      </c>
      <c r="B393" s="13">
        <v>7.3</v>
      </c>
    </row>
    <row r="394" spans="1:2" x14ac:dyDescent="0.25">
      <c r="A394" s="6" t="s">
        <v>25</v>
      </c>
      <c r="B394" s="11">
        <v>6.3</v>
      </c>
    </row>
    <row r="395" spans="1:2" x14ac:dyDescent="0.25">
      <c r="A395" s="9" t="s">
        <v>25</v>
      </c>
      <c r="B395" s="13">
        <v>6.7</v>
      </c>
    </row>
    <row r="396" spans="1:2" x14ac:dyDescent="0.25">
      <c r="A396" s="6" t="s">
        <v>25</v>
      </c>
      <c r="B396" s="11">
        <v>7.7</v>
      </c>
    </row>
    <row r="397" spans="1:2" x14ac:dyDescent="0.25">
      <c r="A397" s="9" t="s">
        <v>25</v>
      </c>
      <c r="B397" s="13">
        <v>6.5</v>
      </c>
    </row>
    <row r="398" spans="1:2" x14ac:dyDescent="0.25">
      <c r="A398" s="6" t="s">
        <v>25</v>
      </c>
      <c r="B398" s="11">
        <v>7.8</v>
      </c>
    </row>
    <row r="399" spans="1:2" x14ac:dyDescent="0.25">
      <c r="A399" s="9" t="s">
        <v>25</v>
      </c>
      <c r="B399" s="13">
        <v>6.4</v>
      </c>
    </row>
    <row r="400" spans="1:2" x14ac:dyDescent="0.25">
      <c r="A400" s="6" t="s">
        <v>25</v>
      </c>
      <c r="B400" s="11">
        <v>7.8</v>
      </c>
    </row>
    <row r="401" spans="1:2" x14ac:dyDescent="0.25">
      <c r="A401" s="9" t="s">
        <v>25</v>
      </c>
      <c r="B401" s="13">
        <v>5.8</v>
      </c>
    </row>
    <row r="402" spans="1:2" x14ac:dyDescent="0.25">
      <c r="A402" s="6" t="s">
        <v>25</v>
      </c>
      <c r="B402" s="11">
        <v>7.1</v>
      </c>
    </row>
    <row r="403" spans="1:2" x14ac:dyDescent="0.25">
      <c r="A403" s="9" t="s">
        <v>25</v>
      </c>
      <c r="B403" s="13">
        <v>7.1</v>
      </c>
    </row>
    <row r="404" spans="1:2" x14ac:dyDescent="0.25">
      <c r="A404" s="6" t="s">
        <v>25</v>
      </c>
      <c r="B404" s="11">
        <v>8.6</v>
      </c>
    </row>
    <row r="405" spans="1:2" x14ac:dyDescent="0.25">
      <c r="A405" s="9" t="s">
        <v>25</v>
      </c>
      <c r="B405" s="13">
        <v>6.8</v>
      </c>
    </row>
    <row r="406" spans="1:2" x14ac:dyDescent="0.25">
      <c r="A406" s="6" t="s">
        <v>25</v>
      </c>
      <c r="B406" s="11">
        <v>4.8</v>
      </c>
    </row>
    <row r="407" spans="1:2" x14ac:dyDescent="0.25">
      <c r="A407" s="9" t="s">
        <v>25</v>
      </c>
      <c r="B407" s="13">
        <v>6.2</v>
      </c>
    </row>
    <row r="408" spans="1:2" x14ac:dyDescent="0.25">
      <c r="A408" s="6" t="s">
        <v>25</v>
      </c>
      <c r="B408" s="11">
        <v>6.9</v>
      </c>
    </row>
    <row r="409" spans="1:2" x14ac:dyDescent="0.25">
      <c r="A409" s="9" t="s">
        <v>25</v>
      </c>
      <c r="B409" s="13">
        <v>7.3</v>
      </c>
    </row>
    <row r="410" spans="1:2" x14ac:dyDescent="0.25">
      <c r="A410" s="6" t="s">
        <v>25</v>
      </c>
      <c r="B410" s="11">
        <v>6.6</v>
      </c>
    </row>
    <row r="411" spans="1:2" x14ac:dyDescent="0.25">
      <c r="A411" s="9" t="s">
        <v>25</v>
      </c>
      <c r="B411" s="13">
        <v>6.9</v>
      </c>
    </row>
    <row r="412" spans="1:2" x14ac:dyDescent="0.25">
      <c r="A412" s="6" t="s">
        <v>25</v>
      </c>
      <c r="B412" s="11">
        <v>6.2</v>
      </c>
    </row>
    <row r="413" spans="1:2" x14ac:dyDescent="0.25">
      <c r="A413" s="9" t="s">
        <v>25</v>
      </c>
      <c r="B413" s="13">
        <v>6.7</v>
      </c>
    </row>
    <row r="414" spans="1:2" x14ac:dyDescent="0.25">
      <c r="A414" s="6" t="s">
        <v>25</v>
      </c>
      <c r="B414" s="11">
        <v>7.6</v>
      </c>
    </row>
    <row r="415" spans="1:2" x14ac:dyDescent="0.25">
      <c r="A415" s="9" t="s">
        <v>25</v>
      </c>
      <c r="B415" s="13">
        <v>6.7</v>
      </c>
    </row>
    <row r="416" spans="1:2" x14ac:dyDescent="0.25">
      <c r="A416" s="6" t="s">
        <v>25</v>
      </c>
      <c r="B416" s="11">
        <v>6.2</v>
      </c>
    </row>
    <row r="417" spans="1:2" x14ac:dyDescent="0.25">
      <c r="A417" s="9" t="s">
        <v>25</v>
      </c>
      <c r="B417" s="13">
        <v>7.3</v>
      </c>
    </row>
    <row r="418" spans="1:2" x14ac:dyDescent="0.25">
      <c r="A418" s="6" t="s">
        <v>25</v>
      </c>
      <c r="B418" s="11">
        <v>6</v>
      </c>
    </row>
    <row r="419" spans="1:2" x14ac:dyDescent="0.25">
      <c r="A419" s="9" t="s">
        <v>25</v>
      </c>
      <c r="B419" s="13">
        <v>7.1</v>
      </c>
    </row>
    <row r="420" spans="1:2" x14ac:dyDescent="0.25">
      <c r="A420" s="6" t="s">
        <v>25</v>
      </c>
      <c r="B420" s="11">
        <v>7.1</v>
      </c>
    </row>
    <row r="421" spans="1:2" x14ac:dyDescent="0.25">
      <c r="A421" s="9" t="s">
        <v>25</v>
      </c>
      <c r="B421" s="13">
        <v>5.5</v>
      </c>
    </row>
    <row r="422" spans="1:2" x14ac:dyDescent="0.25">
      <c r="A422" s="6" t="s">
        <v>25</v>
      </c>
      <c r="B422" s="11">
        <v>7.8</v>
      </c>
    </row>
    <row r="423" spans="1:2" x14ac:dyDescent="0.25">
      <c r="A423" s="9" t="s">
        <v>25</v>
      </c>
      <c r="B423" s="13">
        <v>5.6</v>
      </c>
    </row>
    <row r="424" spans="1:2" x14ac:dyDescent="0.25">
      <c r="A424" s="6" t="s">
        <v>25</v>
      </c>
      <c r="B424" s="11">
        <v>7.5</v>
      </c>
    </row>
    <row r="425" spans="1:2" x14ac:dyDescent="0.25">
      <c r="A425" s="9" t="s">
        <v>25</v>
      </c>
      <c r="B425" s="13">
        <v>5.4</v>
      </c>
    </row>
    <row r="426" spans="1:2" x14ac:dyDescent="0.25">
      <c r="A426" s="6" t="s">
        <v>25</v>
      </c>
      <c r="B426" s="11">
        <v>4.3</v>
      </c>
    </row>
    <row r="427" spans="1:2" x14ac:dyDescent="0.25">
      <c r="A427" s="9" t="s">
        <v>25</v>
      </c>
      <c r="B427" s="13">
        <v>4.9000000000000004</v>
      </c>
    </row>
    <row r="428" spans="1:2" x14ac:dyDescent="0.25">
      <c r="A428" s="6" t="s">
        <v>25</v>
      </c>
      <c r="B428" s="11">
        <v>7.1</v>
      </c>
    </row>
    <row r="429" spans="1:2" x14ac:dyDescent="0.25">
      <c r="A429" s="9" t="s">
        <v>25</v>
      </c>
      <c r="B429" s="13">
        <v>6.4</v>
      </c>
    </row>
    <row r="430" spans="1:2" x14ac:dyDescent="0.25">
      <c r="A430" s="6" t="s">
        <v>25</v>
      </c>
      <c r="B430" s="11">
        <v>6.9</v>
      </c>
    </row>
    <row r="431" spans="1:2" x14ac:dyDescent="0.25">
      <c r="A431" s="9" t="s">
        <v>25</v>
      </c>
      <c r="B431" s="13">
        <v>4.3</v>
      </c>
    </row>
    <row r="432" spans="1:2" x14ac:dyDescent="0.25">
      <c r="A432" s="6" t="s">
        <v>25</v>
      </c>
      <c r="B432" s="11">
        <v>6.1</v>
      </c>
    </row>
    <row r="433" spans="1:2" x14ac:dyDescent="0.25">
      <c r="A433" s="9" t="s">
        <v>25</v>
      </c>
      <c r="B433" s="13">
        <v>7</v>
      </c>
    </row>
    <row r="434" spans="1:2" x14ac:dyDescent="0.25">
      <c r="A434" s="6" t="s">
        <v>25</v>
      </c>
      <c r="B434" s="11">
        <v>7.7</v>
      </c>
    </row>
    <row r="435" spans="1:2" x14ac:dyDescent="0.25">
      <c r="A435" s="9" t="s">
        <v>25</v>
      </c>
      <c r="B435" s="13">
        <v>5.9</v>
      </c>
    </row>
    <row r="436" spans="1:2" x14ac:dyDescent="0.25">
      <c r="A436" s="6" t="s">
        <v>25</v>
      </c>
      <c r="B436" s="11">
        <v>6.7</v>
      </c>
    </row>
    <row r="437" spans="1:2" x14ac:dyDescent="0.25">
      <c r="A437" s="9" t="s">
        <v>25</v>
      </c>
      <c r="B437" s="13">
        <v>6.5</v>
      </c>
    </row>
    <row r="438" spans="1:2" x14ac:dyDescent="0.25">
      <c r="A438" s="6" t="s">
        <v>25</v>
      </c>
      <c r="B438" s="11">
        <v>7.1</v>
      </c>
    </row>
    <row r="439" spans="1:2" x14ac:dyDescent="0.25">
      <c r="A439" s="9" t="s">
        <v>25</v>
      </c>
      <c r="B439" s="13">
        <v>7.3</v>
      </c>
    </row>
    <row r="440" spans="1:2" x14ac:dyDescent="0.25">
      <c r="A440" s="6" t="s">
        <v>25</v>
      </c>
      <c r="B440" s="11">
        <v>6.5</v>
      </c>
    </row>
    <row r="441" spans="1:2" x14ac:dyDescent="0.25">
      <c r="A441" s="9" t="s">
        <v>25</v>
      </c>
      <c r="B441" s="13">
        <v>7</v>
      </c>
    </row>
    <row r="442" spans="1:2" x14ac:dyDescent="0.25">
      <c r="A442" s="6" t="s">
        <v>25</v>
      </c>
      <c r="B442" s="11">
        <v>6.8</v>
      </c>
    </row>
    <row r="443" spans="1:2" x14ac:dyDescent="0.25">
      <c r="A443" s="9" t="s">
        <v>25</v>
      </c>
      <c r="B443" s="13">
        <v>7.2</v>
      </c>
    </row>
    <row r="444" spans="1:2" x14ac:dyDescent="0.25">
      <c r="A444" s="6" t="s">
        <v>25</v>
      </c>
      <c r="B444" s="11">
        <v>6.4</v>
      </c>
    </row>
    <row r="445" spans="1:2" x14ac:dyDescent="0.25">
      <c r="A445" s="9" t="s">
        <v>25</v>
      </c>
      <c r="B445" s="13">
        <v>6.1</v>
      </c>
    </row>
    <row r="446" spans="1:2" x14ac:dyDescent="0.25">
      <c r="A446" s="6" t="s">
        <v>25</v>
      </c>
      <c r="B446" s="11">
        <v>6.7</v>
      </c>
    </row>
    <row r="447" spans="1:2" x14ac:dyDescent="0.25">
      <c r="A447" s="9" t="s">
        <v>25</v>
      </c>
      <c r="B447" s="13">
        <v>6.4</v>
      </c>
    </row>
    <row r="448" spans="1:2" x14ac:dyDescent="0.25">
      <c r="A448" s="6" t="s">
        <v>25</v>
      </c>
      <c r="B448" s="11">
        <v>4.4000000000000004</v>
      </c>
    </row>
    <row r="449" spans="1:2" x14ac:dyDescent="0.25">
      <c r="A449" s="9" t="s">
        <v>25</v>
      </c>
      <c r="B449" s="13">
        <v>5.4</v>
      </c>
    </row>
    <row r="450" spans="1:2" x14ac:dyDescent="0.25">
      <c r="A450" s="6" t="s">
        <v>25</v>
      </c>
      <c r="B450" s="11">
        <v>6.5</v>
      </c>
    </row>
    <row r="451" spans="1:2" x14ac:dyDescent="0.25">
      <c r="A451" s="9" t="s">
        <v>25</v>
      </c>
      <c r="B451" s="13">
        <v>6.7</v>
      </c>
    </row>
    <row r="452" spans="1:2" x14ac:dyDescent="0.25">
      <c r="A452" s="6" t="s">
        <v>25</v>
      </c>
      <c r="B452" s="11">
        <v>8.1</v>
      </c>
    </row>
    <row r="453" spans="1:2" x14ac:dyDescent="0.25">
      <c r="A453" s="9" t="s">
        <v>25</v>
      </c>
      <c r="B453" s="13">
        <v>5.6</v>
      </c>
    </row>
    <row r="454" spans="1:2" x14ac:dyDescent="0.25">
      <c r="A454" s="6" t="s">
        <v>25</v>
      </c>
      <c r="B454" s="11">
        <v>6.3</v>
      </c>
    </row>
    <row r="455" spans="1:2" x14ac:dyDescent="0.25">
      <c r="A455" s="9" t="s">
        <v>25</v>
      </c>
      <c r="B455" s="13">
        <v>7.3</v>
      </c>
    </row>
    <row r="456" spans="1:2" x14ac:dyDescent="0.25">
      <c r="A456" s="6" t="s">
        <v>25</v>
      </c>
      <c r="B456" s="11">
        <v>6.1</v>
      </c>
    </row>
    <row r="457" spans="1:2" x14ac:dyDescent="0.25">
      <c r="A457" s="9" t="s">
        <v>25</v>
      </c>
      <c r="B457" s="13">
        <v>7.7</v>
      </c>
    </row>
    <row r="458" spans="1:2" x14ac:dyDescent="0.25">
      <c r="A458" s="6" t="s">
        <v>25</v>
      </c>
      <c r="B458" s="11">
        <v>6.4</v>
      </c>
    </row>
    <row r="459" spans="1:2" x14ac:dyDescent="0.25">
      <c r="A459" s="9" t="s">
        <v>25</v>
      </c>
      <c r="B459" s="13">
        <v>8.8000000000000007</v>
      </c>
    </row>
    <row r="460" spans="1:2" x14ac:dyDescent="0.25">
      <c r="A460" s="6" t="s">
        <v>25</v>
      </c>
      <c r="B460" s="11">
        <v>6.8</v>
      </c>
    </row>
    <row r="461" spans="1:2" x14ac:dyDescent="0.25">
      <c r="A461" s="9" t="s">
        <v>25</v>
      </c>
      <c r="B461" s="13">
        <v>6.6</v>
      </c>
    </row>
    <row r="462" spans="1:2" x14ac:dyDescent="0.25">
      <c r="A462" s="6" t="s">
        <v>25</v>
      </c>
      <c r="B462" s="11">
        <v>7.2</v>
      </c>
    </row>
    <row r="463" spans="1:2" x14ac:dyDescent="0.25">
      <c r="A463" s="9" t="s">
        <v>25</v>
      </c>
      <c r="B463" s="13">
        <v>6.9</v>
      </c>
    </row>
    <row r="464" spans="1:2" x14ac:dyDescent="0.25">
      <c r="A464" s="6" t="s">
        <v>25</v>
      </c>
      <c r="B464" s="11">
        <v>5.2</v>
      </c>
    </row>
    <row r="465" spans="1:2" x14ac:dyDescent="0.25">
      <c r="A465" s="9" t="s">
        <v>25</v>
      </c>
      <c r="B465" s="13">
        <v>4.9000000000000004</v>
      </c>
    </row>
    <row r="466" spans="1:2" x14ac:dyDescent="0.25">
      <c r="A466" s="6" t="s">
        <v>25</v>
      </c>
      <c r="B466" s="11">
        <v>6.3</v>
      </c>
    </row>
    <row r="467" spans="1:2" x14ac:dyDescent="0.25">
      <c r="A467" s="9" t="s">
        <v>25</v>
      </c>
      <c r="B467" s="13">
        <v>5.6</v>
      </c>
    </row>
    <row r="468" spans="1:2" x14ac:dyDescent="0.25">
      <c r="A468" s="6" t="s">
        <v>25</v>
      </c>
      <c r="B468" s="11">
        <v>5.5</v>
      </c>
    </row>
    <row r="469" spans="1:2" x14ac:dyDescent="0.25">
      <c r="A469" s="9" t="s">
        <v>25</v>
      </c>
      <c r="B469" s="13">
        <v>6.7</v>
      </c>
    </row>
    <row r="470" spans="1:2" x14ac:dyDescent="0.25">
      <c r="A470" s="6" t="s">
        <v>25</v>
      </c>
      <c r="B470" s="11">
        <v>7.6</v>
      </c>
    </row>
    <row r="471" spans="1:2" x14ac:dyDescent="0.25">
      <c r="A471" s="9" t="s">
        <v>25</v>
      </c>
      <c r="B471" s="13">
        <v>5.7</v>
      </c>
    </row>
    <row r="472" spans="1:2" x14ac:dyDescent="0.25">
      <c r="A472" s="6" t="s">
        <v>25</v>
      </c>
      <c r="B472" s="11">
        <v>4.5999999999999996</v>
      </c>
    </row>
    <row r="473" spans="1:2" x14ac:dyDescent="0.25">
      <c r="A473" s="9" t="s">
        <v>25</v>
      </c>
      <c r="B473" s="13">
        <v>7</v>
      </c>
    </row>
    <row r="474" spans="1:2" x14ac:dyDescent="0.25">
      <c r="A474" s="6" t="s">
        <v>25</v>
      </c>
      <c r="B474" s="11">
        <v>5.2</v>
      </c>
    </row>
    <row r="475" spans="1:2" x14ac:dyDescent="0.25">
      <c r="A475" s="9" t="s">
        <v>25</v>
      </c>
      <c r="B475" s="13">
        <v>5.0999999999999996</v>
      </c>
    </row>
    <row r="476" spans="1:2" x14ac:dyDescent="0.25">
      <c r="A476" s="6" t="s">
        <v>25</v>
      </c>
      <c r="B476" s="11">
        <v>6.6</v>
      </c>
    </row>
    <row r="477" spans="1:2" x14ac:dyDescent="0.25">
      <c r="A477" s="9" t="s">
        <v>25</v>
      </c>
      <c r="B477" s="13">
        <v>7</v>
      </c>
    </row>
    <row r="478" spans="1:2" x14ac:dyDescent="0.25">
      <c r="A478" s="6" t="s">
        <v>25</v>
      </c>
      <c r="B478" s="11">
        <v>6.7</v>
      </c>
    </row>
    <row r="479" spans="1:2" x14ac:dyDescent="0.25">
      <c r="A479" s="9" t="s">
        <v>25</v>
      </c>
      <c r="B479" s="13">
        <v>7.6</v>
      </c>
    </row>
    <row r="480" spans="1:2" x14ac:dyDescent="0.25">
      <c r="A480" s="6" t="s">
        <v>25</v>
      </c>
      <c r="B480" s="11">
        <v>7.3</v>
      </c>
    </row>
    <row r="481" spans="1:2" x14ac:dyDescent="0.25">
      <c r="A481" s="9" t="s">
        <v>25</v>
      </c>
      <c r="B481" s="13">
        <v>5.9</v>
      </c>
    </row>
    <row r="482" spans="1:2" x14ac:dyDescent="0.25">
      <c r="A482" s="6" t="s">
        <v>25</v>
      </c>
      <c r="B482" s="11">
        <v>5.6</v>
      </c>
    </row>
    <row r="483" spans="1:2" x14ac:dyDescent="0.25">
      <c r="A483" s="9" t="s">
        <v>25</v>
      </c>
      <c r="B483" s="13">
        <v>6.5</v>
      </c>
    </row>
    <row r="484" spans="1:2" x14ac:dyDescent="0.25">
      <c r="A484" s="6" t="s">
        <v>919</v>
      </c>
      <c r="B484" s="11">
        <v>5.9</v>
      </c>
    </row>
    <row r="485" spans="1:2" x14ac:dyDescent="0.25">
      <c r="A485" s="9" t="s">
        <v>25</v>
      </c>
      <c r="B485" s="13">
        <v>7</v>
      </c>
    </row>
    <row r="486" spans="1:2" x14ac:dyDescent="0.25">
      <c r="A486" s="6" t="s">
        <v>25</v>
      </c>
      <c r="B486" s="11">
        <v>5.3</v>
      </c>
    </row>
    <row r="487" spans="1:2" x14ac:dyDescent="0.25">
      <c r="A487" s="9" t="s">
        <v>25</v>
      </c>
      <c r="B487" s="13">
        <v>5.9</v>
      </c>
    </row>
    <row r="488" spans="1:2" x14ac:dyDescent="0.25">
      <c r="A488" s="6" t="s">
        <v>25</v>
      </c>
      <c r="B488" s="11">
        <v>6.3</v>
      </c>
    </row>
    <row r="489" spans="1:2" x14ac:dyDescent="0.25">
      <c r="A489" s="9" t="s">
        <v>537</v>
      </c>
      <c r="B489" s="13">
        <v>6.4</v>
      </c>
    </row>
    <row r="490" spans="1:2" x14ac:dyDescent="0.25">
      <c r="A490" s="6" t="s">
        <v>25</v>
      </c>
      <c r="B490" s="11">
        <v>6.9</v>
      </c>
    </row>
    <row r="491" spans="1:2" x14ac:dyDescent="0.25">
      <c r="A491" s="9" t="s">
        <v>25</v>
      </c>
      <c r="B491" s="13">
        <v>6.3</v>
      </c>
    </row>
    <row r="492" spans="1:2" x14ac:dyDescent="0.25">
      <c r="A492" s="6" t="s">
        <v>25</v>
      </c>
      <c r="B492" s="11">
        <v>7.3</v>
      </c>
    </row>
    <row r="493" spans="1:2" x14ac:dyDescent="0.25">
      <c r="A493" s="9" t="s">
        <v>25</v>
      </c>
      <c r="B493" s="13">
        <v>5.8</v>
      </c>
    </row>
    <row r="494" spans="1:2" x14ac:dyDescent="0.25">
      <c r="A494" s="6" t="s">
        <v>25</v>
      </c>
      <c r="B494" s="11">
        <v>5.2</v>
      </c>
    </row>
    <row r="495" spans="1:2" x14ac:dyDescent="0.25">
      <c r="A495" s="9" t="s">
        <v>25</v>
      </c>
      <c r="B495" s="13">
        <v>2.4</v>
      </c>
    </row>
    <row r="496" spans="1:2" x14ac:dyDescent="0.25">
      <c r="A496" s="6" t="s">
        <v>25</v>
      </c>
      <c r="B496" s="11">
        <v>5.7</v>
      </c>
    </row>
    <row r="497" spans="1:2" x14ac:dyDescent="0.25">
      <c r="A497" s="9" t="s">
        <v>25</v>
      </c>
      <c r="B497" s="13">
        <v>5.8</v>
      </c>
    </row>
    <row r="498" spans="1:2" x14ac:dyDescent="0.25">
      <c r="A498" s="6" t="s">
        <v>25</v>
      </c>
      <c r="B498" s="11">
        <v>5.6</v>
      </c>
    </row>
    <row r="499" spans="1:2" x14ac:dyDescent="0.25">
      <c r="A499" s="9" t="s">
        <v>25</v>
      </c>
      <c r="B499" s="13">
        <v>6</v>
      </c>
    </row>
    <row r="500" spans="1:2" x14ac:dyDescent="0.25">
      <c r="A500" s="6" t="s">
        <v>25</v>
      </c>
      <c r="B500" s="11">
        <v>5.8</v>
      </c>
    </row>
    <row r="501" spans="1:2" x14ac:dyDescent="0.25">
      <c r="A501" s="9" t="s">
        <v>25</v>
      </c>
      <c r="B501" s="13">
        <v>6</v>
      </c>
    </row>
    <row r="502" spans="1:2" x14ac:dyDescent="0.25">
      <c r="A502" s="6" t="s">
        <v>25</v>
      </c>
      <c r="B502" s="11">
        <v>5.7</v>
      </c>
    </row>
    <row r="503" spans="1:2" x14ac:dyDescent="0.25">
      <c r="A503" s="9" t="s">
        <v>25</v>
      </c>
      <c r="B503" s="13">
        <v>6</v>
      </c>
    </row>
    <row r="504" spans="1:2" x14ac:dyDescent="0.25">
      <c r="A504" s="6" t="s">
        <v>537</v>
      </c>
      <c r="B504" s="11">
        <v>7.8</v>
      </c>
    </row>
    <row r="505" spans="1:2" x14ac:dyDescent="0.25">
      <c r="A505" s="9" t="s">
        <v>25</v>
      </c>
      <c r="B505" s="13">
        <v>4.2</v>
      </c>
    </row>
    <row r="506" spans="1:2" x14ac:dyDescent="0.25">
      <c r="A506" s="6" t="s">
        <v>25</v>
      </c>
      <c r="B506" s="11">
        <v>5.6</v>
      </c>
    </row>
    <row r="507" spans="1:2" x14ac:dyDescent="0.25">
      <c r="A507" s="9" t="s">
        <v>919</v>
      </c>
      <c r="B507" s="13">
        <v>4.4000000000000004</v>
      </c>
    </row>
    <row r="508" spans="1:2" x14ac:dyDescent="0.25">
      <c r="A508" s="6" t="s">
        <v>25</v>
      </c>
      <c r="B508" s="11">
        <v>8.1999999999999993</v>
      </c>
    </row>
    <row r="509" spans="1:2" x14ac:dyDescent="0.25">
      <c r="A509" s="9" t="s">
        <v>25</v>
      </c>
      <c r="B509" s="13">
        <v>8.5</v>
      </c>
    </row>
    <row r="510" spans="1:2" x14ac:dyDescent="0.25">
      <c r="A510" s="6" t="s">
        <v>25</v>
      </c>
      <c r="B510" s="11">
        <v>5.8</v>
      </c>
    </row>
    <row r="511" spans="1:2" x14ac:dyDescent="0.25">
      <c r="A511" s="9" t="s">
        <v>25</v>
      </c>
      <c r="B511" s="13">
        <v>6.5</v>
      </c>
    </row>
    <row r="512" spans="1:2" x14ac:dyDescent="0.25">
      <c r="A512" s="6" t="s">
        <v>25</v>
      </c>
      <c r="B512" s="11">
        <v>7.2</v>
      </c>
    </row>
    <row r="513" spans="1:2" x14ac:dyDescent="0.25">
      <c r="A513" s="9" t="s">
        <v>25</v>
      </c>
      <c r="B513" s="13">
        <v>6.7</v>
      </c>
    </row>
    <row r="514" spans="1:2" x14ac:dyDescent="0.25">
      <c r="A514" s="6" t="s">
        <v>25</v>
      </c>
      <c r="B514" s="11">
        <v>3.4</v>
      </c>
    </row>
    <row r="515" spans="1:2" x14ac:dyDescent="0.25">
      <c r="A515" s="9" t="s">
        <v>25</v>
      </c>
      <c r="B515" s="13">
        <v>5.9</v>
      </c>
    </row>
    <row r="516" spans="1:2" x14ac:dyDescent="0.25">
      <c r="A516" s="6" t="s">
        <v>25</v>
      </c>
      <c r="B516" s="11">
        <v>7.8</v>
      </c>
    </row>
    <row r="517" spans="1:2" x14ac:dyDescent="0.25">
      <c r="A517" s="9" t="s">
        <v>25</v>
      </c>
      <c r="B517" s="13">
        <v>5.9</v>
      </c>
    </row>
    <row r="518" spans="1:2" x14ac:dyDescent="0.25">
      <c r="A518" s="6" t="s">
        <v>25</v>
      </c>
      <c r="B518" s="11">
        <v>4.0999999999999996</v>
      </c>
    </row>
    <row r="519" spans="1:2" x14ac:dyDescent="0.25">
      <c r="A519" s="9" t="s">
        <v>25</v>
      </c>
      <c r="B519" s="13">
        <v>6.8</v>
      </c>
    </row>
    <row r="520" spans="1:2" x14ac:dyDescent="0.25">
      <c r="A520" s="6" t="s">
        <v>25</v>
      </c>
      <c r="B520" s="11">
        <v>5.8</v>
      </c>
    </row>
    <row r="521" spans="1:2" x14ac:dyDescent="0.25">
      <c r="A521" s="9" t="s">
        <v>25</v>
      </c>
      <c r="B521" s="13">
        <v>7.5</v>
      </c>
    </row>
    <row r="522" spans="1:2" x14ac:dyDescent="0.25">
      <c r="A522" s="6" t="s">
        <v>25</v>
      </c>
      <c r="B522" s="11">
        <v>6.9</v>
      </c>
    </row>
    <row r="523" spans="1:2" x14ac:dyDescent="0.25">
      <c r="A523" s="9" t="s">
        <v>25</v>
      </c>
      <c r="B523" s="13">
        <v>6.5</v>
      </c>
    </row>
    <row r="524" spans="1:2" x14ac:dyDescent="0.25">
      <c r="A524" s="6" t="s">
        <v>25</v>
      </c>
      <c r="B524" s="11">
        <v>6.9</v>
      </c>
    </row>
    <row r="525" spans="1:2" x14ac:dyDescent="0.25">
      <c r="A525" s="9" t="s">
        <v>25</v>
      </c>
      <c r="B525" s="13">
        <v>7.9</v>
      </c>
    </row>
    <row r="526" spans="1:2" x14ac:dyDescent="0.25">
      <c r="A526" s="6" t="s">
        <v>25</v>
      </c>
      <c r="B526" s="11">
        <v>7.4</v>
      </c>
    </row>
    <row r="527" spans="1:2" x14ac:dyDescent="0.25">
      <c r="A527" s="9" t="s">
        <v>25</v>
      </c>
      <c r="B527" s="13">
        <v>6.7</v>
      </c>
    </row>
    <row r="528" spans="1:2" x14ac:dyDescent="0.25">
      <c r="A528" s="6" t="s">
        <v>25</v>
      </c>
      <c r="B528" s="11">
        <v>7.4</v>
      </c>
    </row>
    <row r="529" spans="1:2" x14ac:dyDescent="0.25">
      <c r="A529" s="9" t="s">
        <v>25</v>
      </c>
      <c r="B529" s="13">
        <v>6.9</v>
      </c>
    </row>
    <row r="530" spans="1:2" x14ac:dyDescent="0.25">
      <c r="A530" s="6" t="s">
        <v>25</v>
      </c>
      <c r="B530" s="11">
        <v>6.8</v>
      </c>
    </row>
    <row r="531" spans="1:2" x14ac:dyDescent="0.25">
      <c r="A531" s="9" t="s">
        <v>25</v>
      </c>
      <c r="B531" s="13">
        <v>6.7</v>
      </c>
    </row>
    <row r="532" spans="1:2" x14ac:dyDescent="0.25">
      <c r="A532" s="6" t="s">
        <v>25</v>
      </c>
      <c r="B532" s="11">
        <v>5.0999999999999996</v>
      </c>
    </row>
    <row r="533" spans="1:2" x14ac:dyDescent="0.25">
      <c r="A533" s="9" t="s">
        <v>25</v>
      </c>
      <c r="B533" s="13">
        <v>4.0999999999999996</v>
      </c>
    </row>
    <row r="534" spans="1:2" x14ac:dyDescent="0.25">
      <c r="A534" s="6" t="s">
        <v>25</v>
      </c>
      <c r="B534" s="11">
        <v>7.3</v>
      </c>
    </row>
    <row r="535" spans="1:2" x14ac:dyDescent="0.25">
      <c r="A535" s="9" t="s">
        <v>25</v>
      </c>
      <c r="B535" s="13">
        <v>6</v>
      </c>
    </row>
    <row r="536" spans="1:2" x14ac:dyDescent="0.25">
      <c r="A536" s="6" t="s">
        <v>25</v>
      </c>
      <c r="B536" s="11">
        <v>7.3</v>
      </c>
    </row>
    <row r="537" spans="1:2" x14ac:dyDescent="0.25">
      <c r="A537" s="9" t="s">
        <v>25</v>
      </c>
      <c r="B537" s="13">
        <v>7.5</v>
      </c>
    </row>
    <row r="538" spans="1:2" x14ac:dyDescent="0.25">
      <c r="A538" s="6" t="s">
        <v>25</v>
      </c>
      <c r="B538" s="11">
        <v>5.4</v>
      </c>
    </row>
    <row r="539" spans="1:2" x14ac:dyDescent="0.25">
      <c r="A539" s="9" t="s">
        <v>25</v>
      </c>
      <c r="B539" s="13">
        <v>5.9</v>
      </c>
    </row>
    <row r="540" spans="1:2" x14ac:dyDescent="0.25">
      <c r="A540" s="6" t="s">
        <v>25</v>
      </c>
      <c r="B540" s="11">
        <v>7.1</v>
      </c>
    </row>
    <row r="541" spans="1:2" x14ac:dyDescent="0.25">
      <c r="A541" s="9" t="s">
        <v>25</v>
      </c>
      <c r="B541" s="13">
        <v>6</v>
      </c>
    </row>
    <row r="542" spans="1:2" x14ac:dyDescent="0.25">
      <c r="A542" s="6" t="s">
        <v>25</v>
      </c>
      <c r="B542" s="11">
        <v>6.5</v>
      </c>
    </row>
    <row r="543" spans="1:2" x14ac:dyDescent="0.25">
      <c r="A543" s="9" t="s">
        <v>25</v>
      </c>
      <c r="B543" s="13">
        <v>8.3000000000000007</v>
      </c>
    </row>
    <row r="544" spans="1:2" x14ac:dyDescent="0.25">
      <c r="A544" s="6" t="s">
        <v>25</v>
      </c>
      <c r="B544" s="11">
        <v>5.7</v>
      </c>
    </row>
    <row r="545" spans="1:2" x14ac:dyDescent="0.25">
      <c r="A545" s="9" t="s">
        <v>25</v>
      </c>
      <c r="B545" s="13">
        <v>7.6</v>
      </c>
    </row>
    <row r="546" spans="1:2" x14ac:dyDescent="0.25">
      <c r="A546" s="6" t="s">
        <v>25</v>
      </c>
      <c r="B546" s="11">
        <v>6.6</v>
      </c>
    </row>
    <row r="547" spans="1:2" x14ac:dyDescent="0.25">
      <c r="A547" s="9" t="s">
        <v>25</v>
      </c>
      <c r="B547" s="13">
        <v>5.4</v>
      </c>
    </row>
    <row r="548" spans="1:2" x14ac:dyDescent="0.25">
      <c r="A548" s="6" t="s">
        <v>25</v>
      </c>
      <c r="B548" s="11">
        <v>7.3</v>
      </c>
    </row>
    <row r="549" spans="1:2" x14ac:dyDescent="0.25">
      <c r="A549" s="9" t="s">
        <v>25</v>
      </c>
      <c r="B549" s="13">
        <v>6.5</v>
      </c>
    </row>
    <row r="550" spans="1:2" x14ac:dyDescent="0.25">
      <c r="A550" s="6" t="s">
        <v>25</v>
      </c>
      <c r="B550" s="11">
        <v>6.6</v>
      </c>
    </row>
    <row r="551" spans="1:2" x14ac:dyDescent="0.25">
      <c r="A551" s="9" t="s">
        <v>25</v>
      </c>
      <c r="B551" s="13">
        <v>6.6</v>
      </c>
    </row>
    <row r="552" spans="1:2" x14ac:dyDescent="0.25">
      <c r="A552" s="6" t="s">
        <v>25</v>
      </c>
      <c r="B552" s="11">
        <v>5.9</v>
      </c>
    </row>
    <row r="553" spans="1:2" x14ac:dyDescent="0.25">
      <c r="A553" s="9" t="s">
        <v>25</v>
      </c>
      <c r="B553" s="13">
        <v>6.7</v>
      </c>
    </row>
    <row r="554" spans="1:2" x14ac:dyDescent="0.25">
      <c r="A554" s="6" t="s">
        <v>25</v>
      </c>
      <c r="B554" s="11">
        <v>6.1</v>
      </c>
    </row>
    <row r="555" spans="1:2" x14ac:dyDescent="0.25">
      <c r="A555" s="9" t="s">
        <v>25</v>
      </c>
      <c r="B555" s="13">
        <v>6.6</v>
      </c>
    </row>
    <row r="556" spans="1:2" x14ac:dyDescent="0.25">
      <c r="A556" s="6" t="s">
        <v>25</v>
      </c>
      <c r="B556" s="11">
        <v>6.6</v>
      </c>
    </row>
    <row r="557" spans="1:2" x14ac:dyDescent="0.25">
      <c r="A557" s="9" t="s">
        <v>25</v>
      </c>
      <c r="B557" s="13">
        <v>5.3</v>
      </c>
    </row>
    <row r="558" spans="1:2" x14ac:dyDescent="0.25">
      <c r="A558" s="6" t="s">
        <v>25</v>
      </c>
      <c r="B558" s="11">
        <v>6</v>
      </c>
    </row>
    <row r="559" spans="1:2" x14ac:dyDescent="0.25">
      <c r="A559" s="9" t="s">
        <v>25</v>
      </c>
      <c r="B559" s="13">
        <v>6</v>
      </c>
    </row>
    <row r="560" spans="1:2" x14ac:dyDescent="0.25">
      <c r="A560" s="6" t="s">
        <v>25</v>
      </c>
      <c r="B560" s="11">
        <v>4.7</v>
      </c>
    </row>
    <row r="561" spans="1:2" x14ac:dyDescent="0.25">
      <c r="A561" s="9" t="s">
        <v>25</v>
      </c>
      <c r="B561" s="13">
        <v>6.1</v>
      </c>
    </row>
    <row r="562" spans="1:2" x14ac:dyDescent="0.25">
      <c r="A562" s="6" t="s">
        <v>25</v>
      </c>
      <c r="B562" s="11">
        <v>7.2</v>
      </c>
    </row>
    <row r="563" spans="1:2" x14ac:dyDescent="0.25">
      <c r="A563" s="9" t="s">
        <v>25</v>
      </c>
      <c r="B563" s="13">
        <v>6.4</v>
      </c>
    </row>
    <row r="564" spans="1:2" x14ac:dyDescent="0.25">
      <c r="A564" s="6" t="s">
        <v>25</v>
      </c>
      <c r="B564" s="11">
        <v>6.1</v>
      </c>
    </row>
    <row r="565" spans="1:2" x14ac:dyDescent="0.25">
      <c r="A565" s="9" t="s">
        <v>25</v>
      </c>
      <c r="B565" s="13">
        <v>5.9</v>
      </c>
    </row>
    <row r="566" spans="1:2" x14ac:dyDescent="0.25">
      <c r="A566" s="6" t="s">
        <v>25</v>
      </c>
      <c r="B566" s="11">
        <v>6</v>
      </c>
    </row>
    <row r="567" spans="1:2" x14ac:dyDescent="0.25">
      <c r="A567" s="9" t="s">
        <v>25</v>
      </c>
      <c r="B567" s="13">
        <v>6.3</v>
      </c>
    </row>
    <row r="568" spans="1:2" x14ac:dyDescent="0.25">
      <c r="A568" s="6" t="s">
        <v>25</v>
      </c>
      <c r="B568" s="11">
        <v>5.6</v>
      </c>
    </row>
    <row r="569" spans="1:2" x14ac:dyDescent="0.25">
      <c r="A569" s="9" t="s">
        <v>25</v>
      </c>
      <c r="B569" s="13">
        <v>6.4</v>
      </c>
    </row>
    <row r="570" spans="1:2" x14ac:dyDescent="0.25">
      <c r="A570" s="6" t="s">
        <v>25</v>
      </c>
      <c r="B570" s="11">
        <v>7.1</v>
      </c>
    </row>
    <row r="571" spans="1:2" x14ac:dyDescent="0.25">
      <c r="A571" s="9" t="s">
        <v>25</v>
      </c>
      <c r="B571" s="13">
        <v>6.6</v>
      </c>
    </row>
    <row r="572" spans="1:2" x14ac:dyDescent="0.25">
      <c r="A572" s="6" t="s">
        <v>25</v>
      </c>
      <c r="B572" s="11">
        <v>4.5999999999999996</v>
      </c>
    </row>
    <row r="573" spans="1:2" x14ac:dyDescent="0.25">
      <c r="A573" s="9" t="s">
        <v>25</v>
      </c>
      <c r="B573" s="13">
        <v>8.4</v>
      </c>
    </row>
    <row r="574" spans="1:2" x14ac:dyDescent="0.25">
      <c r="A574" s="6" t="s">
        <v>25</v>
      </c>
      <c r="B574" s="11">
        <v>7.1</v>
      </c>
    </row>
    <row r="575" spans="1:2" x14ac:dyDescent="0.25">
      <c r="A575" s="9" t="s">
        <v>25</v>
      </c>
      <c r="B575" s="13">
        <v>7.4</v>
      </c>
    </row>
    <row r="576" spans="1:2" x14ac:dyDescent="0.25">
      <c r="A576" s="6" t="s">
        <v>25</v>
      </c>
      <c r="B576" s="11">
        <v>6.9</v>
      </c>
    </row>
    <row r="577" spans="1:2" x14ac:dyDescent="0.25">
      <c r="A577" s="9" t="s">
        <v>25</v>
      </c>
      <c r="B577" s="13">
        <v>4.5</v>
      </c>
    </row>
    <row r="578" spans="1:2" x14ac:dyDescent="0.25">
      <c r="A578" s="6" t="s">
        <v>25</v>
      </c>
      <c r="B578" s="11">
        <v>7.1</v>
      </c>
    </row>
    <row r="579" spans="1:2" x14ac:dyDescent="0.25">
      <c r="A579" s="9" t="s">
        <v>25</v>
      </c>
      <c r="B579" s="13">
        <v>6.5</v>
      </c>
    </row>
    <row r="580" spans="1:2" x14ac:dyDescent="0.25">
      <c r="A580" s="6" t="s">
        <v>25</v>
      </c>
      <c r="B580" s="11">
        <v>5.3</v>
      </c>
    </row>
    <row r="581" spans="1:2" x14ac:dyDescent="0.25">
      <c r="A581" s="9" t="s">
        <v>25</v>
      </c>
      <c r="B581" s="13">
        <v>6.7</v>
      </c>
    </row>
    <row r="582" spans="1:2" x14ac:dyDescent="0.25">
      <c r="A582" s="6" t="s">
        <v>25</v>
      </c>
      <c r="B582" s="11">
        <v>7.2</v>
      </c>
    </row>
    <row r="583" spans="1:2" x14ac:dyDescent="0.25">
      <c r="A583" s="9" t="s">
        <v>25</v>
      </c>
      <c r="B583" s="13">
        <v>7.2</v>
      </c>
    </row>
    <row r="584" spans="1:2" x14ac:dyDescent="0.25">
      <c r="A584" s="6" t="s">
        <v>25</v>
      </c>
      <c r="B584" s="11">
        <v>5.5</v>
      </c>
    </row>
    <row r="585" spans="1:2" x14ac:dyDescent="0.25">
      <c r="A585" s="9" t="s">
        <v>25</v>
      </c>
      <c r="B585" s="13">
        <v>5.8</v>
      </c>
    </row>
    <row r="586" spans="1:2" x14ac:dyDescent="0.25">
      <c r="A586" s="6" t="s">
        <v>25</v>
      </c>
      <c r="B586" s="11">
        <v>6</v>
      </c>
    </row>
    <row r="587" spans="1:2" x14ac:dyDescent="0.25">
      <c r="A587" s="9" t="s">
        <v>25</v>
      </c>
      <c r="B587" s="13">
        <v>6.6</v>
      </c>
    </row>
    <row r="588" spans="1:2" x14ac:dyDescent="0.25">
      <c r="A588" s="6" t="s">
        <v>25</v>
      </c>
      <c r="B588" s="11">
        <v>8.3000000000000007</v>
      </c>
    </row>
    <row r="589" spans="1:2" x14ac:dyDescent="0.25">
      <c r="A589" s="9" t="s">
        <v>25</v>
      </c>
      <c r="B589" s="13">
        <v>6.7</v>
      </c>
    </row>
    <row r="590" spans="1:2" x14ac:dyDescent="0.25">
      <c r="A590" s="6" t="s">
        <v>25</v>
      </c>
      <c r="B590" s="11">
        <v>6</v>
      </c>
    </row>
    <row r="591" spans="1:2" x14ac:dyDescent="0.25">
      <c r="A591" s="9" t="s">
        <v>25</v>
      </c>
      <c r="B591" s="13">
        <v>7.1</v>
      </c>
    </row>
    <row r="592" spans="1:2" x14ac:dyDescent="0.25">
      <c r="A592" s="6" t="s">
        <v>25</v>
      </c>
      <c r="B592" s="11">
        <v>6</v>
      </c>
    </row>
    <row r="593" spans="1:2" x14ac:dyDescent="0.25">
      <c r="A593" s="9" t="s">
        <v>25</v>
      </c>
      <c r="B593" s="13">
        <v>7.5</v>
      </c>
    </row>
    <row r="594" spans="1:2" x14ac:dyDescent="0.25">
      <c r="A594" s="6" t="s">
        <v>25</v>
      </c>
      <c r="B594" s="11">
        <v>6.9</v>
      </c>
    </row>
    <row r="595" spans="1:2" x14ac:dyDescent="0.25">
      <c r="A595" s="9" t="s">
        <v>25</v>
      </c>
      <c r="B595" s="13">
        <v>5.6</v>
      </c>
    </row>
    <row r="596" spans="1:2" x14ac:dyDescent="0.25">
      <c r="A596" s="6" t="s">
        <v>25</v>
      </c>
      <c r="B596" s="11">
        <v>5.6</v>
      </c>
    </row>
    <row r="597" spans="1:2" x14ac:dyDescent="0.25">
      <c r="A597" s="9" t="s">
        <v>25</v>
      </c>
      <c r="B597" s="13">
        <v>4.5</v>
      </c>
    </row>
    <row r="598" spans="1:2" x14ac:dyDescent="0.25">
      <c r="A598" s="6" t="s">
        <v>25</v>
      </c>
      <c r="B598" s="11">
        <v>7.1</v>
      </c>
    </row>
    <row r="599" spans="1:2" x14ac:dyDescent="0.25">
      <c r="A599" s="9" t="s">
        <v>25</v>
      </c>
      <c r="B599" s="13">
        <v>6.5</v>
      </c>
    </row>
    <row r="600" spans="1:2" x14ac:dyDescent="0.25">
      <c r="A600" s="6" t="s">
        <v>25</v>
      </c>
      <c r="B600" s="11">
        <v>6.4</v>
      </c>
    </row>
    <row r="601" spans="1:2" x14ac:dyDescent="0.25">
      <c r="A601" s="9" t="s">
        <v>25</v>
      </c>
      <c r="B601" s="13">
        <v>5.8</v>
      </c>
    </row>
    <row r="602" spans="1:2" x14ac:dyDescent="0.25">
      <c r="A602" s="6" t="s">
        <v>25</v>
      </c>
      <c r="B602" s="11">
        <v>8</v>
      </c>
    </row>
    <row r="603" spans="1:2" x14ac:dyDescent="0.25">
      <c r="A603" s="9" t="s">
        <v>25</v>
      </c>
      <c r="B603" s="13">
        <v>6.2</v>
      </c>
    </row>
    <row r="604" spans="1:2" x14ac:dyDescent="0.25">
      <c r="A604" s="6" t="s">
        <v>25</v>
      </c>
      <c r="B604" s="11">
        <v>7.2</v>
      </c>
    </row>
    <row r="605" spans="1:2" x14ac:dyDescent="0.25">
      <c r="A605" s="9" t="s">
        <v>25</v>
      </c>
      <c r="B605" s="13">
        <v>6.1</v>
      </c>
    </row>
    <row r="606" spans="1:2" x14ac:dyDescent="0.25">
      <c r="A606" s="6" t="s">
        <v>25</v>
      </c>
      <c r="B606" s="11">
        <v>7.6</v>
      </c>
    </row>
    <row r="607" spans="1:2" x14ac:dyDescent="0.25">
      <c r="A607" s="9" t="s">
        <v>25</v>
      </c>
      <c r="B607" s="13">
        <v>6.3</v>
      </c>
    </row>
    <row r="608" spans="1:2" x14ac:dyDescent="0.25">
      <c r="A608" s="6" t="s">
        <v>25</v>
      </c>
      <c r="B608" s="11">
        <v>6.3</v>
      </c>
    </row>
    <row r="609" spans="1:2" x14ac:dyDescent="0.25">
      <c r="A609" s="9" t="s">
        <v>25</v>
      </c>
      <c r="B609" s="13">
        <v>6.3</v>
      </c>
    </row>
    <row r="610" spans="1:2" x14ac:dyDescent="0.25">
      <c r="A610" s="6" t="s">
        <v>25</v>
      </c>
      <c r="B610" s="11">
        <v>7.7</v>
      </c>
    </row>
    <row r="611" spans="1:2" x14ac:dyDescent="0.25">
      <c r="A611" s="9" t="s">
        <v>25</v>
      </c>
      <c r="B611" s="13">
        <v>7</v>
      </c>
    </row>
    <row r="612" spans="1:2" x14ac:dyDescent="0.25">
      <c r="A612" s="6" t="s">
        <v>25</v>
      </c>
      <c r="B612" s="11">
        <v>5.3</v>
      </c>
    </row>
    <row r="613" spans="1:2" x14ac:dyDescent="0.25">
      <c r="A613" s="9" t="s">
        <v>25</v>
      </c>
      <c r="B613" s="13">
        <v>5.6</v>
      </c>
    </row>
    <row r="614" spans="1:2" x14ac:dyDescent="0.25">
      <c r="A614" s="6" t="s">
        <v>25</v>
      </c>
      <c r="B614" s="11">
        <v>5.2</v>
      </c>
    </row>
    <row r="615" spans="1:2" x14ac:dyDescent="0.25">
      <c r="A615" s="9" t="s">
        <v>25</v>
      </c>
      <c r="B615" s="13">
        <v>5.4</v>
      </c>
    </row>
    <row r="616" spans="1:2" x14ac:dyDescent="0.25">
      <c r="A616" s="6" t="s">
        <v>25</v>
      </c>
      <c r="B616" s="11">
        <v>6.4</v>
      </c>
    </row>
    <row r="617" spans="1:2" x14ac:dyDescent="0.25">
      <c r="A617" s="9" t="s">
        <v>25</v>
      </c>
      <c r="B617" s="13">
        <v>5.9</v>
      </c>
    </row>
    <row r="618" spans="1:2" x14ac:dyDescent="0.25">
      <c r="A618" s="6" t="s">
        <v>25</v>
      </c>
      <c r="B618" s="11">
        <v>6.3</v>
      </c>
    </row>
    <row r="619" spans="1:2" x14ac:dyDescent="0.25">
      <c r="A619" s="9" t="s">
        <v>25</v>
      </c>
      <c r="B619" s="13">
        <v>6.5</v>
      </c>
    </row>
    <row r="620" spans="1:2" x14ac:dyDescent="0.25">
      <c r="A620" s="6" t="s">
        <v>25</v>
      </c>
      <c r="B620" s="11">
        <v>3</v>
      </c>
    </row>
    <row r="621" spans="1:2" x14ac:dyDescent="0.25">
      <c r="A621" s="9" t="s">
        <v>25</v>
      </c>
      <c r="B621" s="13">
        <v>3.6</v>
      </c>
    </row>
    <row r="622" spans="1:2" x14ac:dyDescent="0.25">
      <c r="A622" s="6" t="s">
        <v>25</v>
      </c>
      <c r="B622" s="11">
        <v>5.8</v>
      </c>
    </row>
    <row r="623" spans="1:2" x14ac:dyDescent="0.25">
      <c r="A623" s="9" t="s">
        <v>25</v>
      </c>
      <c r="B623" s="13">
        <v>6.2</v>
      </c>
    </row>
    <row r="624" spans="1:2" x14ac:dyDescent="0.25">
      <c r="A624" s="6" t="s">
        <v>25</v>
      </c>
      <c r="B624" s="11">
        <v>5.6</v>
      </c>
    </row>
    <row r="625" spans="1:2" x14ac:dyDescent="0.25">
      <c r="A625" s="9" t="s">
        <v>25</v>
      </c>
      <c r="B625" s="13">
        <v>5.4</v>
      </c>
    </row>
    <row r="626" spans="1:2" x14ac:dyDescent="0.25">
      <c r="A626" s="6" t="s">
        <v>25</v>
      </c>
      <c r="B626" s="11">
        <v>6.1</v>
      </c>
    </row>
    <row r="627" spans="1:2" x14ac:dyDescent="0.25">
      <c r="A627" s="9" t="s">
        <v>25</v>
      </c>
      <c r="B627" s="13">
        <v>4.2</v>
      </c>
    </row>
    <row r="628" spans="1:2" x14ac:dyDescent="0.25">
      <c r="A628" s="6" t="s">
        <v>25</v>
      </c>
      <c r="B628" s="11">
        <v>6.7</v>
      </c>
    </row>
    <row r="629" spans="1:2" x14ac:dyDescent="0.25">
      <c r="A629" s="9" t="s">
        <v>25</v>
      </c>
      <c r="B629" s="13">
        <v>4.2</v>
      </c>
    </row>
    <row r="630" spans="1:2" x14ac:dyDescent="0.25">
      <c r="A630" s="6" t="s">
        <v>25</v>
      </c>
      <c r="B630" s="11">
        <v>6.4</v>
      </c>
    </row>
    <row r="631" spans="1:2" x14ac:dyDescent="0.25">
      <c r="A631" s="9" t="s">
        <v>25</v>
      </c>
      <c r="B631" s="13">
        <v>4.9000000000000004</v>
      </c>
    </row>
    <row r="632" spans="1:2" x14ac:dyDescent="0.25">
      <c r="A632" s="6" t="s">
        <v>25</v>
      </c>
      <c r="B632" s="11">
        <v>6.8</v>
      </c>
    </row>
    <row r="633" spans="1:2" x14ac:dyDescent="0.25">
      <c r="A633" s="9" t="s">
        <v>25</v>
      </c>
      <c r="B633" s="13">
        <v>7.7</v>
      </c>
    </row>
    <row r="634" spans="1:2" x14ac:dyDescent="0.25">
      <c r="A634" s="6" t="s">
        <v>25</v>
      </c>
      <c r="B634" s="11">
        <v>5.6</v>
      </c>
    </row>
    <row r="635" spans="1:2" x14ac:dyDescent="0.25">
      <c r="A635" s="9" t="s">
        <v>25</v>
      </c>
      <c r="B635" s="13">
        <v>6.4</v>
      </c>
    </row>
    <row r="636" spans="1:2" x14ac:dyDescent="0.25">
      <c r="A636" s="6" t="s">
        <v>25</v>
      </c>
      <c r="B636" s="11">
        <v>7.2</v>
      </c>
    </row>
    <row r="637" spans="1:2" x14ac:dyDescent="0.25">
      <c r="A637" s="9" t="s">
        <v>25</v>
      </c>
      <c r="B637" s="13">
        <v>6</v>
      </c>
    </row>
    <row r="638" spans="1:2" x14ac:dyDescent="0.25">
      <c r="A638" s="6" t="s">
        <v>25</v>
      </c>
      <c r="B638" s="11">
        <v>5.9</v>
      </c>
    </row>
    <row r="639" spans="1:2" x14ac:dyDescent="0.25">
      <c r="A639" s="9" t="s">
        <v>25</v>
      </c>
      <c r="B639" s="13">
        <v>7.9</v>
      </c>
    </row>
    <row r="640" spans="1:2" x14ac:dyDescent="0.25">
      <c r="A640" s="6" t="s">
        <v>25</v>
      </c>
      <c r="B640" s="11">
        <v>6.8</v>
      </c>
    </row>
    <row r="641" spans="1:2" x14ac:dyDescent="0.25">
      <c r="A641" s="9" t="s">
        <v>25</v>
      </c>
      <c r="B641" s="13">
        <v>7.1</v>
      </c>
    </row>
    <row r="642" spans="1:2" x14ac:dyDescent="0.25">
      <c r="A642" s="6" t="s">
        <v>25</v>
      </c>
      <c r="B642" s="11">
        <v>5.9</v>
      </c>
    </row>
    <row r="643" spans="1:2" x14ac:dyDescent="0.25">
      <c r="A643" s="9" t="s">
        <v>25</v>
      </c>
      <c r="B643" s="13">
        <v>5.9</v>
      </c>
    </row>
    <row r="644" spans="1:2" x14ac:dyDescent="0.25">
      <c r="A644" s="6" t="s">
        <v>25</v>
      </c>
      <c r="B644" s="11">
        <v>6.2</v>
      </c>
    </row>
    <row r="645" spans="1:2" x14ac:dyDescent="0.25">
      <c r="A645" s="9" t="s">
        <v>25</v>
      </c>
      <c r="B645" s="13">
        <v>7.4</v>
      </c>
    </row>
    <row r="646" spans="1:2" x14ac:dyDescent="0.25">
      <c r="A646" s="6" t="s">
        <v>25</v>
      </c>
      <c r="B646" s="11">
        <v>7</v>
      </c>
    </row>
    <row r="647" spans="1:2" x14ac:dyDescent="0.25">
      <c r="A647" s="9" t="s">
        <v>25</v>
      </c>
      <c r="B647" s="13">
        <v>5.4</v>
      </c>
    </row>
    <row r="648" spans="1:2" x14ac:dyDescent="0.25">
      <c r="A648" s="6" t="s">
        <v>25</v>
      </c>
      <c r="B648" s="11">
        <v>8.6</v>
      </c>
    </row>
    <row r="649" spans="1:2" x14ac:dyDescent="0.25">
      <c r="A649" s="9" t="s">
        <v>25</v>
      </c>
      <c r="B649" s="13">
        <v>6.5</v>
      </c>
    </row>
    <row r="650" spans="1:2" x14ac:dyDescent="0.25">
      <c r="A650" s="6" t="s">
        <v>25</v>
      </c>
      <c r="B650" s="11">
        <v>6.4</v>
      </c>
    </row>
    <row r="651" spans="1:2" x14ac:dyDescent="0.25">
      <c r="A651" s="9" t="s">
        <v>25</v>
      </c>
      <c r="B651" s="13">
        <v>7.6</v>
      </c>
    </row>
    <row r="652" spans="1:2" x14ac:dyDescent="0.25">
      <c r="A652" s="6" t="s">
        <v>25</v>
      </c>
      <c r="B652" s="11">
        <v>5.5</v>
      </c>
    </row>
    <row r="653" spans="1:2" x14ac:dyDescent="0.25">
      <c r="A653" s="9" t="s">
        <v>25</v>
      </c>
      <c r="B653" s="13">
        <v>7.4</v>
      </c>
    </row>
    <row r="654" spans="1:2" x14ac:dyDescent="0.25">
      <c r="A654" s="6" t="s">
        <v>25</v>
      </c>
      <c r="B654" s="11">
        <v>8.6999999999999993</v>
      </c>
    </row>
    <row r="655" spans="1:2" x14ac:dyDescent="0.25">
      <c r="A655" s="9" t="s">
        <v>25</v>
      </c>
      <c r="B655" s="13">
        <v>7.6</v>
      </c>
    </row>
    <row r="656" spans="1:2" x14ac:dyDescent="0.25">
      <c r="A656" s="6" t="s">
        <v>25</v>
      </c>
      <c r="B656" s="11">
        <v>7.5</v>
      </c>
    </row>
    <row r="657" spans="1:2" x14ac:dyDescent="0.25">
      <c r="A657" s="9" t="s">
        <v>25</v>
      </c>
      <c r="B657" s="13">
        <v>5.5</v>
      </c>
    </row>
    <row r="658" spans="1:2" x14ac:dyDescent="0.25">
      <c r="A658" s="6" t="s">
        <v>25</v>
      </c>
      <c r="B658" s="11">
        <v>7.6</v>
      </c>
    </row>
    <row r="659" spans="1:2" x14ac:dyDescent="0.25">
      <c r="A659" s="9" t="s">
        <v>25</v>
      </c>
      <c r="B659" s="13">
        <v>6.5</v>
      </c>
    </row>
    <row r="660" spans="1:2" x14ac:dyDescent="0.25">
      <c r="A660" s="6" t="s">
        <v>25</v>
      </c>
      <c r="B660" s="11">
        <v>6.9</v>
      </c>
    </row>
    <row r="661" spans="1:2" x14ac:dyDescent="0.25">
      <c r="A661" s="9" t="s">
        <v>25</v>
      </c>
      <c r="B661" s="13">
        <v>6.7</v>
      </c>
    </row>
    <row r="662" spans="1:2" x14ac:dyDescent="0.25">
      <c r="A662" s="6" t="s">
        <v>25</v>
      </c>
      <c r="B662" s="11">
        <v>6.6</v>
      </c>
    </row>
    <row r="663" spans="1:2" x14ac:dyDescent="0.25">
      <c r="A663" s="9" t="s">
        <v>25</v>
      </c>
      <c r="B663" s="13">
        <v>7.2</v>
      </c>
    </row>
    <row r="664" spans="1:2" x14ac:dyDescent="0.25">
      <c r="A664" s="6" t="s">
        <v>25</v>
      </c>
      <c r="B664" s="11">
        <v>6.4</v>
      </c>
    </row>
    <row r="665" spans="1:2" x14ac:dyDescent="0.25">
      <c r="A665" s="9" t="s">
        <v>25</v>
      </c>
      <c r="B665" s="13">
        <v>6.4</v>
      </c>
    </row>
    <row r="666" spans="1:2" x14ac:dyDescent="0.25">
      <c r="A666" s="6" t="s">
        <v>25</v>
      </c>
      <c r="B666" s="11">
        <v>6</v>
      </c>
    </row>
    <row r="667" spans="1:2" x14ac:dyDescent="0.25">
      <c r="A667" s="9" t="s">
        <v>25</v>
      </c>
      <c r="B667" s="13">
        <v>6.1</v>
      </c>
    </row>
    <row r="668" spans="1:2" x14ac:dyDescent="0.25">
      <c r="A668" s="6" t="s">
        <v>25</v>
      </c>
      <c r="B668" s="11">
        <v>6</v>
      </c>
    </row>
    <row r="669" spans="1:2" x14ac:dyDescent="0.25">
      <c r="A669" s="9" t="s">
        <v>25</v>
      </c>
      <c r="B669" s="13">
        <v>6.4</v>
      </c>
    </row>
    <row r="670" spans="1:2" x14ac:dyDescent="0.25">
      <c r="A670" s="6" t="s">
        <v>25</v>
      </c>
      <c r="B670" s="11">
        <v>6.4</v>
      </c>
    </row>
    <row r="671" spans="1:2" x14ac:dyDescent="0.25">
      <c r="A671" s="9" t="s">
        <v>25</v>
      </c>
      <c r="B671" s="13">
        <v>7.3</v>
      </c>
    </row>
    <row r="672" spans="1:2" x14ac:dyDescent="0.25">
      <c r="A672" s="6" t="s">
        <v>25</v>
      </c>
      <c r="B672" s="11">
        <v>5.2</v>
      </c>
    </row>
    <row r="673" spans="1:2" x14ac:dyDescent="0.25">
      <c r="A673" s="9" t="s">
        <v>25</v>
      </c>
      <c r="B673" s="13">
        <v>6.6</v>
      </c>
    </row>
    <row r="674" spans="1:2" x14ac:dyDescent="0.25">
      <c r="A674" s="6" t="s">
        <v>25</v>
      </c>
      <c r="B674" s="11">
        <v>6.3</v>
      </c>
    </row>
    <row r="675" spans="1:2" x14ac:dyDescent="0.25">
      <c r="A675" s="9" t="s">
        <v>25</v>
      </c>
      <c r="B675" s="13">
        <v>5.9</v>
      </c>
    </row>
    <row r="676" spans="1:2" x14ac:dyDescent="0.25">
      <c r="A676" s="6" t="s">
        <v>25</v>
      </c>
      <c r="B676" s="11">
        <v>6.4</v>
      </c>
    </row>
    <row r="677" spans="1:2" x14ac:dyDescent="0.25">
      <c r="A677" s="9" t="s">
        <v>25</v>
      </c>
      <c r="B677" s="13">
        <v>6.7</v>
      </c>
    </row>
    <row r="678" spans="1:2" x14ac:dyDescent="0.25">
      <c r="A678" s="6" t="s">
        <v>25</v>
      </c>
      <c r="B678" s="11">
        <v>5.4</v>
      </c>
    </row>
    <row r="679" spans="1:2" x14ac:dyDescent="0.25">
      <c r="A679" s="9" t="s">
        <v>25</v>
      </c>
      <c r="B679" s="13">
        <v>6.4</v>
      </c>
    </row>
    <row r="680" spans="1:2" x14ac:dyDescent="0.25">
      <c r="A680" s="6" t="s">
        <v>25</v>
      </c>
      <c r="B680" s="11">
        <v>6.7</v>
      </c>
    </row>
    <row r="681" spans="1:2" x14ac:dyDescent="0.25">
      <c r="A681" s="9" t="s">
        <v>25</v>
      </c>
      <c r="B681" s="13">
        <v>6.2</v>
      </c>
    </row>
    <row r="682" spans="1:2" x14ac:dyDescent="0.25">
      <c r="A682" s="6" t="s">
        <v>25</v>
      </c>
      <c r="B682" s="11">
        <v>6.1</v>
      </c>
    </row>
    <row r="683" spans="1:2" x14ac:dyDescent="0.25">
      <c r="A683" s="9" t="s">
        <v>25</v>
      </c>
      <c r="B683" s="13">
        <v>8.8000000000000007</v>
      </c>
    </row>
    <row r="684" spans="1:2" x14ac:dyDescent="0.25">
      <c r="A684" s="6" t="s">
        <v>25</v>
      </c>
      <c r="B684" s="11">
        <v>7.1</v>
      </c>
    </row>
    <row r="685" spans="1:2" x14ac:dyDescent="0.25">
      <c r="A685" s="9" t="s">
        <v>25</v>
      </c>
      <c r="B685" s="13">
        <v>8.1</v>
      </c>
    </row>
    <row r="686" spans="1:2" x14ac:dyDescent="0.25">
      <c r="A686" s="6" t="s">
        <v>25</v>
      </c>
      <c r="B686" s="11">
        <v>5.7</v>
      </c>
    </row>
    <row r="687" spans="1:2" x14ac:dyDescent="0.25">
      <c r="A687" s="9" t="s">
        <v>25</v>
      </c>
      <c r="B687" s="13">
        <v>5</v>
      </c>
    </row>
    <row r="688" spans="1:2" x14ac:dyDescent="0.25">
      <c r="A688" s="6" t="s">
        <v>25</v>
      </c>
      <c r="B688" s="11">
        <v>5.0999999999999996</v>
      </c>
    </row>
    <row r="689" spans="1:2" x14ac:dyDescent="0.25">
      <c r="A689" s="9" t="s">
        <v>25</v>
      </c>
      <c r="B689" s="13">
        <v>6.9</v>
      </c>
    </row>
    <row r="690" spans="1:2" x14ac:dyDescent="0.25">
      <c r="A690" s="6" t="s">
        <v>25</v>
      </c>
      <c r="B690" s="11">
        <v>4.8</v>
      </c>
    </row>
    <row r="691" spans="1:2" x14ac:dyDescent="0.25">
      <c r="A691" s="9" t="s">
        <v>25</v>
      </c>
      <c r="B691" s="13">
        <v>6.5</v>
      </c>
    </row>
    <row r="692" spans="1:2" x14ac:dyDescent="0.25">
      <c r="A692" s="6" t="s">
        <v>25</v>
      </c>
      <c r="B692" s="11">
        <v>5.0999999999999996</v>
      </c>
    </row>
    <row r="693" spans="1:2" x14ac:dyDescent="0.25">
      <c r="A693" s="9" t="s">
        <v>25</v>
      </c>
      <c r="B693" s="13">
        <v>7.1</v>
      </c>
    </row>
    <row r="694" spans="1:2" x14ac:dyDescent="0.25">
      <c r="A694" s="6" t="s">
        <v>25</v>
      </c>
      <c r="B694" s="11">
        <v>7.5</v>
      </c>
    </row>
    <row r="695" spans="1:2" x14ac:dyDescent="0.25">
      <c r="A695" s="9" t="s">
        <v>25</v>
      </c>
      <c r="B695" s="13">
        <v>6.2</v>
      </c>
    </row>
    <row r="696" spans="1:2" x14ac:dyDescent="0.25">
      <c r="A696" s="6" t="s">
        <v>25</v>
      </c>
      <c r="B696" s="11">
        <v>6.3</v>
      </c>
    </row>
    <row r="697" spans="1:2" x14ac:dyDescent="0.25">
      <c r="A697" s="9" t="s">
        <v>25</v>
      </c>
      <c r="B697" s="13">
        <v>8.1</v>
      </c>
    </row>
    <row r="698" spans="1:2" x14ac:dyDescent="0.25">
      <c r="A698" s="6" t="s">
        <v>25</v>
      </c>
      <c r="B698" s="11">
        <v>6.6</v>
      </c>
    </row>
    <row r="699" spans="1:2" x14ac:dyDescent="0.25">
      <c r="A699" s="9" t="s">
        <v>25</v>
      </c>
      <c r="B699" s="13">
        <v>6.9</v>
      </c>
    </row>
    <row r="700" spans="1:2" x14ac:dyDescent="0.25">
      <c r="A700" s="6" t="s">
        <v>687</v>
      </c>
      <c r="B700" s="11">
        <v>6.1</v>
      </c>
    </row>
    <row r="701" spans="1:2" x14ac:dyDescent="0.25">
      <c r="A701" s="9" t="s">
        <v>25</v>
      </c>
      <c r="B701" s="13">
        <v>4.3</v>
      </c>
    </row>
    <row r="702" spans="1:2" x14ac:dyDescent="0.25">
      <c r="A702" s="6" t="s">
        <v>25</v>
      </c>
      <c r="B702" s="11">
        <v>6.6</v>
      </c>
    </row>
    <row r="703" spans="1:2" x14ac:dyDescent="0.25">
      <c r="A703" s="9" t="s">
        <v>25</v>
      </c>
      <c r="B703" s="13">
        <v>6.8</v>
      </c>
    </row>
    <row r="704" spans="1:2" x14ac:dyDescent="0.25">
      <c r="A704" s="6" t="s">
        <v>25</v>
      </c>
      <c r="B704" s="11">
        <v>3.8</v>
      </c>
    </row>
    <row r="705" spans="1:2" x14ac:dyDescent="0.25">
      <c r="A705" s="9" t="s">
        <v>25</v>
      </c>
      <c r="B705" s="13">
        <v>5.9</v>
      </c>
    </row>
    <row r="706" spans="1:2" x14ac:dyDescent="0.25">
      <c r="A706" s="6" t="s">
        <v>25</v>
      </c>
      <c r="B706" s="11">
        <v>7.9</v>
      </c>
    </row>
    <row r="707" spans="1:2" x14ac:dyDescent="0.25">
      <c r="A707" s="9" t="s">
        <v>25</v>
      </c>
      <c r="B707" s="13">
        <v>6.3</v>
      </c>
    </row>
    <row r="708" spans="1:2" x14ac:dyDescent="0.25">
      <c r="A708" s="6" t="s">
        <v>25</v>
      </c>
      <c r="B708" s="11">
        <v>5.5</v>
      </c>
    </row>
    <row r="709" spans="1:2" x14ac:dyDescent="0.25">
      <c r="A709" s="9" t="s">
        <v>25</v>
      </c>
      <c r="B709" s="13">
        <v>7.7</v>
      </c>
    </row>
    <row r="710" spans="1:2" x14ac:dyDescent="0.25">
      <c r="A710" s="6" t="s">
        <v>25</v>
      </c>
      <c r="B710" s="11">
        <v>6.3</v>
      </c>
    </row>
    <row r="711" spans="1:2" x14ac:dyDescent="0.25">
      <c r="A711" s="9" t="s">
        <v>25</v>
      </c>
      <c r="B711" s="13">
        <v>7.1</v>
      </c>
    </row>
    <row r="712" spans="1:2" x14ac:dyDescent="0.25">
      <c r="A712" s="6" t="s">
        <v>25</v>
      </c>
      <c r="B712" s="11">
        <v>8.5</v>
      </c>
    </row>
    <row r="713" spans="1:2" x14ac:dyDescent="0.25">
      <c r="A713" s="9" t="s">
        <v>25</v>
      </c>
      <c r="B713" s="13">
        <v>5.9</v>
      </c>
    </row>
    <row r="714" spans="1:2" x14ac:dyDescent="0.25">
      <c r="A714" s="6" t="s">
        <v>25</v>
      </c>
      <c r="B714" s="11">
        <v>5.8</v>
      </c>
    </row>
    <row r="715" spans="1:2" x14ac:dyDescent="0.25">
      <c r="A715" s="9" t="s">
        <v>25</v>
      </c>
      <c r="B715" s="13">
        <v>8.1</v>
      </c>
    </row>
    <row r="716" spans="1:2" x14ac:dyDescent="0.25">
      <c r="A716" s="6" t="s">
        <v>25</v>
      </c>
      <c r="B716" s="11">
        <v>7.9</v>
      </c>
    </row>
    <row r="717" spans="1:2" x14ac:dyDescent="0.25">
      <c r="A717" s="9" t="s">
        <v>25</v>
      </c>
      <c r="B717" s="13">
        <v>7.2</v>
      </c>
    </row>
    <row r="718" spans="1:2" x14ac:dyDescent="0.25">
      <c r="A718" s="6" t="s">
        <v>25</v>
      </c>
      <c r="B718" s="11">
        <v>6.3</v>
      </c>
    </row>
    <row r="719" spans="1:2" x14ac:dyDescent="0.25">
      <c r="A719" s="9" t="s">
        <v>25</v>
      </c>
      <c r="B719" s="13">
        <v>8.1</v>
      </c>
    </row>
    <row r="720" spans="1:2" x14ac:dyDescent="0.25">
      <c r="A720" s="6" t="s">
        <v>25</v>
      </c>
      <c r="B720" s="11">
        <v>7</v>
      </c>
    </row>
    <row r="721" spans="1:2" x14ac:dyDescent="0.25">
      <c r="A721" s="9" t="s">
        <v>25</v>
      </c>
      <c r="B721" s="13">
        <v>5.5</v>
      </c>
    </row>
    <row r="722" spans="1:2" x14ac:dyDescent="0.25">
      <c r="A722" s="6" t="s">
        <v>25</v>
      </c>
      <c r="B722" s="11">
        <v>6.7</v>
      </c>
    </row>
    <row r="723" spans="1:2" x14ac:dyDescent="0.25">
      <c r="A723" s="9" t="s">
        <v>25</v>
      </c>
      <c r="B723" s="13">
        <v>5.2</v>
      </c>
    </row>
    <row r="724" spans="1:2" x14ac:dyDescent="0.25">
      <c r="A724" s="6" t="s">
        <v>25</v>
      </c>
      <c r="B724" s="11">
        <v>7</v>
      </c>
    </row>
    <row r="725" spans="1:2" x14ac:dyDescent="0.25">
      <c r="A725" s="9" t="s">
        <v>25</v>
      </c>
      <c r="B725" s="13">
        <v>6.1</v>
      </c>
    </row>
    <row r="726" spans="1:2" x14ac:dyDescent="0.25">
      <c r="A726" s="6" t="s">
        <v>25</v>
      </c>
      <c r="B726" s="11">
        <v>6.6</v>
      </c>
    </row>
    <row r="727" spans="1:2" x14ac:dyDescent="0.25">
      <c r="A727" s="9" t="s">
        <v>25</v>
      </c>
      <c r="B727" s="13">
        <v>5.5</v>
      </c>
    </row>
    <row r="728" spans="1:2" x14ac:dyDescent="0.25">
      <c r="A728" s="6" t="s">
        <v>25</v>
      </c>
      <c r="B728" s="11">
        <v>5.9</v>
      </c>
    </row>
    <row r="729" spans="1:2" x14ac:dyDescent="0.25">
      <c r="A729" s="9" t="s">
        <v>25</v>
      </c>
      <c r="B729" s="13">
        <v>5.4</v>
      </c>
    </row>
    <row r="730" spans="1:2" x14ac:dyDescent="0.25">
      <c r="A730" s="6" t="s">
        <v>25</v>
      </c>
      <c r="B730" s="11">
        <v>6.4</v>
      </c>
    </row>
    <row r="731" spans="1:2" x14ac:dyDescent="0.25">
      <c r="A731" s="9" t="s">
        <v>25</v>
      </c>
      <c r="B731" s="13">
        <v>5.7</v>
      </c>
    </row>
    <row r="732" spans="1:2" x14ac:dyDescent="0.25">
      <c r="A732" s="6" t="s">
        <v>25</v>
      </c>
      <c r="B732" s="11">
        <v>6.7</v>
      </c>
    </row>
    <row r="733" spans="1:2" x14ac:dyDescent="0.25">
      <c r="A733" s="9" t="s">
        <v>25</v>
      </c>
      <c r="B733" s="13">
        <v>7.1</v>
      </c>
    </row>
    <row r="734" spans="1:2" x14ac:dyDescent="0.25">
      <c r="A734" s="6" t="s">
        <v>25</v>
      </c>
      <c r="B734" s="11">
        <v>6.8</v>
      </c>
    </row>
    <row r="735" spans="1:2" x14ac:dyDescent="0.25">
      <c r="A735" s="9" t="s">
        <v>25</v>
      </c>
      <c r="B735" s="13">
        <v>6.5</v>
      </c>
    </row>
    <row r="736" spans="1:2" x14ac:dyDescent="0.25">
      <c r="A736" s="6" t="s">
        <v>25</v>
      </c>
      <c r="B736" s="11">
        <v>7.6</v>
      </c>
    </row>
    <row r="737" spans="1:2" x14ac:dyDescent="0.25">
      <c r="A737" s="9" t="s">
        <v>25</v>
      </c>
      <c r="B737" s="13">
        <v>5.5</v>
      </c>
    </row>
    <row r="738" spans="1:2" x14ac:dyDescent="0.25">
      <c r="A738" s="6" t="s">
        <v>25</v>
      </c>
      <c r="B738" s="11">
        <v>6.5</v>
      </c>
    </row>
    <row r="739" spans="1:2" x14ac:dyDescent="0.25">
      <c r="A739" s="9" t="s">
        <v>25</v>
      </c>
      <c r="B739" s="13">
        <v>7</v>
      </c>
    </row>
    <row r="740" spans="1:2" x14ac:dyDescent="0.25">
      <c r="A740" s="6" t="s">
        <v>25</v>
      </c>
      <c r="B740" s="11">
        <v>5.8</v>
      </c>
    </row>
    <row r="741" spans="1:2" x14ac:dyDescent="0.25">
      <c r="A741" s="9" t="s">
        <v>25</v>
      </c>
      <c r="B741" s="13">
        <v>7.3</v>
      </c>
    </row>
    <row r="742" spans="1:2" x14ac:dyDescent="0.25">
      <c r="A742" s="6" t="s">
        <v>25</v>
      </c>
      <c r="B742" s="11">
        <v>6.6</v>
      </c>
    </row>
    <row r="743" spans="1:2" x14ac:dyDescent="0.25">
      <c r="A743" s="9" t="s">
        <v>25</v>
      </c>
      <c r="B743" s="13">
        <v>4.4000000000000004</v>
      </c>
    </row>
    <row r="744" spans="1:2" x14ac:dyDescent="0.25">
      <c r="A744" s="6" t="s">
        <v>25</v>
      </c>
      <c r="B744" s="11">
        <v>7.7</v>
      </c>
    </row>
    <row r="745" spans="1:2" x14ac:dyDescent="0.25">
      <c r="A745" s="9" t="s">
        <v>25</v>
      </c>
      <c r="B745" s="13">
        <v>5</v>
      </c>
    </row>
    <row r="746" spans="1:2" x14ac:dyDescent="0.25">
      <c r="A746" s="6" t="s">
        <v>25</v>
      </c>
      <c r="B746" s="11">
        <v>7.7</v>
      </c>
    </row>
    <row r="747" spans="1:2" x14ac:dyDescent="0.25">
      <c r="A747" s="9" t="s">
        <v>25</v>
      </c>
      <c r="B747" s="13">
        <v>4.4000000000000004</v>
      </c>
    </row>
    <row r="748" spans="1:2" x14ac:dyDescent="0.25">
      <c r="A748" s="6" t="s">
        <v>25</v>
      </c>
      <c r="B748" s="11">
        <v>6.1</v>
      </c>
    </row>
    <row r="749" spans="1:2" x14ac:dyDescent="0.25">
      <c r="A749" s="9" t="s">
        <v>25</v>
      </c>
      <c r="B749" s="13">
        <v>5.4</v>
      </c>
    </row>
    <row r="750" spans="1:2" x14ac:dyDescent="0.25">
      <c r="A750" s="6" t="s">
        <v>25</v>
      </c>
      <c r="B750" s="11">
        <v>6.8</v>
      </c>
    </row>
    <row r="751" spans="1:2" x14ac:dyDescent="0.25">
      <c r="A751" s="9" t="s">
        <v>25</v>
      </c>
      <c r="B751" s="13">
        <v>6.5</v>
      </c>
    </row>
    <row r="752" spans="1:2" x14ac:dyDescent="0.25">
      <c r="A752" s="6" t="s">
        <v>25</v>
      </c>
      <c r="B752" s="11">
        <v>7</v>
      </c>
    </row>
    <row r="753" spans="1:2" x14ac:dyDescent="0.25">
      <c r="A753" s="9" t="s">
        <v>25</v>
      </c>
      <c r="B753" s="13">
        <v>6.3</v>
      </c>
    </row>
    <row r="754" spans="1:2" x14ac:dyDescent="0.25">
      <c r="A754" s="6" t="s">
        <v>25</v>
      </c>
      <c r="B754" s="11">
        <v>6.3</v>
      </c>
    </row>
    <row r="755" spans="1:2" x14ac:dyDescent="0.25">
      <c r="A755" s="9" t="s">
        <v>25</v>
      </c>
      <c r="B755" s="13">
        <v>6.1</v>
      </c>
    </row>
    <row r="756" spans="1:2" x14ac:dyDescent="0.25">
      <c r="A756" s="6" t="s">
        <v>25</v>
      </c>
      <c r="B756" s="11">
        <v>6.1</v>
      </c>
    </row>
    <row r="757" spans="1:2" x14ac:dyDescent="0.25">
      <c r="A757" s="9" t="s">
        <v>25</v>
      </c>
      <c r="B757" s="13">
        <v>7.3</v>
      </c>
    </row>
    <row r="758" spans="1:2" x14ac:dyDescent="0.25">
      <c r="A758" s="6" t="s">
        <v>25</v>
      </c>
      <c r="B758" s="11">
        <v>5.3</v>
      </c>
    </row>
    <row r="759" spans="1:2" x14ac:dyDescent="0.25">
      <c r="A759" s="9" t="s">
        <v>25</v>
      </c>
      <c r="B759" s="13">
        <v>5.4</v>
      </c>
    </row>
    <row r="760" spans="1:2" x14ac:dyDescent="0.25">
      <c r="A760" s="6" t="s">
        <v>25</v>
      </c>
      <c r="B760" s="11">
        <v>6.2</v>
      </c>
    </row>
    <row r="761" spans="1:2" x14ac:dyDescent="0.25">
      <c r="A761" s="9" t="s">
        <v>25</v>
      </c>
      <c r="B761" s="13">
        <v>6.6</v>
      </c>
    </row>
    <row r="762" spans="1:2" x14ac:dyDescent="0.25">
      <c r="A762" s="6" t="s">
        <v>25</v>
      </c>
      <c r="B762" s="11">
        <v>5.9</v>
      </c>
    </row>
    <row r="763" spans="1:2" x14ac:dyDescent="0.25">
      <c r="A763" s="9" t="s">
        <v>25</v>
      </c>
      <c r="B763" s="13">
        <v>6.3</v>
      </c>
    </row>
    <row r="764" spans="1:2" x14ac:dyDescent="0.25">
      <c r="A764" s="6" t="s">
        <v>25</v>
      </c>
      <c r="B764" s="11">
        <v>7.2</v>
      </c>
    </row>
    <row r="765" spans="1:2" x14ac:dyDescent="0.25">
      <c r="A765" s="9" t="s">
        <v>25</v>
      </c>
      <c r="B765" s="13">
        <v>6.8</v>
      </c>
    </row>
    <row r="766" spans="1:2" x14ac:dyDescent="0.25">
      <c r="A766" s="6" t="s">
        <v>25</v>
      </c>
      <c r="B766" s="11">
        <v>6.1</v>
      </c>
    </row>
    <row r="767" spans="1:2" x14ac:dyDescent="0.25">
      <c r="A767" s="9" t="s">
        <v>25</v>
      </c>
      <c r="B767" s="13">
        <v>7.8</v>
      </c>
    </row>
    <row r="768" spans="1:2" x14ac:dyDescent="0.25">
      <c r="A768" s="6" t="s">
        <v>25</v>
      </c>
      <c r="B768" s="11">
        <v>5</v>
      </c>
    </row>
    <row r="769" spans="1:2" x14ac:dyDescent="0.25">
      <c r="A769" s="9" t="s">
        <v>25</v>
      </c>
      <c r="B769" s="13">
        <v>6.2</v>
      </c>
    </row>
    <row r="770" spans="1:2" x14ac:dyDescent="0.25">
      <c r="A770" s="6" t="s">
        <v>25</v>
      </c>
      <c r="B770" s="11">
        <v>6.7</v>
      </c>
    </row>
    <row r="771" spans="1:2" x14ac:dyDescent="0.25">
      <c r="A771" s="9" t="s">
        <v>25</v>
      </c>
      <c r="B771" s="13">
        <v>4.9000000000000004</v>
      </c>
    </row>
    <row r="772" spans="1:2" x14ac:dyDescent="0.25">
      <c r="A772" s="6" t="s">
        <v>25</v>
      </c>
      <c r="B772" s="11">
        <v>7.4</v>
      </c>
    </row>
    <row r="773" spans="1:2" x14ac:dyDescent="0.25">
      <c r="A773" s="9" t="s">
        <v>25</v>
      </c>
      <c r="B773" s="13">
        <v>7.1</v>
      </c>
    </row>
    <row r="774" spans="1:2" x14ac:dyDescent="0.25">
      <c r="A774" s="6" t="s">
        <v>25</v>
      </c>
      <c r="B774" s="11">
        <v>6.2</v>
      </c>
    </row>
    <row r="775" spans="1:2" x14ac:dyDescent="0.25">
      <c r="A775" s="9" t="s">
        <v>25</v>
      </c>
      <c r="B775" s="13">
        <v>4.9000000000000004</v>
      </c>
    </row>
    <row r="776" spans="1:2" x14ac:dyDescent="0.25">
      <c r="A776" s="6" t="s">
        <v>25</v>
      </c>
      <c r="B776" s="11">
        <v>6.1</v>
      </c>
    </row>
    <row r="777" spans="1:2" x14ac:dyDescent="0.25">
      <c r="A777" s="9" t="s">
        <v>25</v>
      </c>
      <c r="B777" s="13">
        <v>6.1</v>
      </c>
    </row>
    <row r="778" spans="1:2" x14ac:dyDescent="0.25">
      <c r="A778" s="6" t="s">
        <v>25</v>
      </c>
      <c r="B778" s="11">
        <v>6.4</v>
      </c>
    </row>
    <row r="779" spans="1:2" x14ac:dyDescent="0.25">
      <c r="A779" s="9" t="s">
        <v>25</v>
      </c>
      <c r="B779" s="13">
        <v>6.3</v>
      </c>
    </row>
    <row r="780" spans="1:2" x14ac:dyDescent="0.25">
      <c r="A780" s="6" t="s">
        <v>25</v>
      </c>
      <c r="B780" s="11">
        <v>6.8</v>
      </c>
    </row>
    <row r="781" spans="1:2" x14ac:dyDescent="0.25">
      <c r="A781" s="9" t="s">
        <v>25</v>
      </c>
      <c r="B781" s="13">
        <v>6.6</v>
      </c>
    </row>
    <row r="782" spans="1:2" x14ac:dyDescent="0.25">
      <c r="A782" s="6" t="s">
        <v>25</v>
      </c>
      <c r="B782" s="11">
        <v>5.7</v>
      </c>
    </row>
    <row r="783" spans="1:2" x14ac:dyDescent="0.25">
      <c r="A783" s="9" t="s">
        <v>25</v>
      </c>
      <c r="B783" s="13">
        <v>5.9</v>
      </c>
    </row>
    <row r="784" spans="1:2" x14ac:dyDescent="0.25">
      <c r="A784" s="6" t="s">
        <v>25</v>
      </c>
      <c r="B784" s="11">
        <v>6</v>
      </c>
    </row>
    <row r="785" spans="1:2" x14ac:dyDescent="0.25">
      <c r="A785" s="9" t="s">
        <v>25</v>
      </c>
      <c r="B785" s="13">
        <v>6.1</v>
      </c>
    </row>
    <row r="786" spans="1:2" x14ac:dyDescent="0.25">
      <c r="A786" s="6" t="s">
        <v>25</v>
      </c>
      <c r="B786" s="11">
        <v>6.7</v>
      </c>
    </row>
    <row r="787" spans="1:2" x14ac:dyDescent="0.25">
      <c r="A787" s="9" t="s">
        <v>25</v>
      </c>
      <c r="B787" s="13">
        <v>6.7</v>
      </c>
    </row>
    <row r="788" spans="1:2" x14ac:dyDescent="0.25">
      <c r="A788" s="6" t="s">
        <v>25</v>
      </c>
      <c r="B788" s="11">
        <v>7.9</v>
      </c>
    </row>
    <row r="789" spans="1:2" x14ac:dyDescent="0.25">
      <c r="A789" s="9" t="s">
        <v>25</v>
      </c>
      <c r="B789" s="13">
        <v>5</v>
      </c>
    </row>
    <row r="790" spans="1:2" x14ac:dyDescent="0.25">
      <c r="A790" s="6" t="s">
        <v>25</v>
      </c>
      <c r="B790" s="11">
        <v>4.3</v>
      </c>
    </row>
    <row r="791" spans="1:2" x14ac:dyDescent="0.25">
      <c r="A791" s="9" t="s">
        <v>25</v>
      </c>
      <c r="B791" s="13">
        <v>5.7</v>
      </c>
    </row>
    <row r="792" spans="1:2" x14ac:dyDescent="0.25">
      <c r="A792" s="6" t="s">
        <v>25</v>
      </c>
      <c r="B792" s="11">
        <v>6.7</v>
      </c>
    </row>
    <row r="793" spans="1:2" x14ac:dyDescent="0.25">
      <c r="A793" s="9" t="s">
        <v>25</v>
      </c>
      <c r="B793" s="13">
        <v>6.7</v>
      </c>
    </row>
    <row r="794" spans="1:2" x14ac:dyDescent="0.25">
      <c r="A794" s="6" t="s">
        <v>25</v>
      </c>
      <c r="B794" s="11">
        <v>8.1</v>
      </c>
    </row>
    <row r="795" spans="1:2" x14ac:dyDescent="0.25">
      <c r="A795" s="9" t="s">
        <v>25</v>
      </c>
      <c r="B795" s="13">
        <v>6.1</v>
      </c>
    </row>
    <row r="796" spans="1:2" x14ac:dyDescent="0.25">
      <c r="A796" s="6" t="s">
        <v>25</v>
      </c>
      <c r="B796" s="11">
        <v>5.6</v>
      </c>
    </row>
    <row r="797" spans="1:2" x14ac:dyDescent="0.25">
      <c r="A797" s="9" t="s">
        <v>25</v>
      </c>
      <c r="B797" s="13">
        <v>6.6</v>
      </c>
    </row>
    <row r="798" spans="1:2" x14ac:dyDescent="0.25">
      <c r="A798" s="6" t="s">
        <v>25</v>
      </c>
      <c r="B798" s="11">
        <v>6.9</v>
      </c>
    </row>
    <row r="799" spans="1:2" x14ac:dyDescent="0.25">
      <c r="A799" s="9" t="s">
        <v>25</v>
      </c>
      <c r="B799" s="13">
        <v>4.8</v>
      </c>
    </row>
    <row r="800" spans="1:2" x14ac:dyDescent="0.25">
      <c r="A800" s="6" t="s">
        <v>25</v>
      </c>
      <c r="B800" s="11">
        <v>6.2</v>
      </c>
    </row>
    <row r="801" spans="1:2" x14ac:dyDescent="0.25">
      <c r="A801" s="9" t="s">
        <v>25</v>
      </c>
      <c r="B801" s="13">
        <v>6</v>
      </c>
    </row>
    <row r="802" spans="1:2" x14ac:dyDescent="0.25">
      <c r="A802" s="6" t="s">
        <v>25</v>
      </c>
      <c r="B802" s="11">
        <v>4.9000000000000004</v>
      </c>
    </row>
    <row r="803" spans="1:2" x14ac:dyDescent="0.25">
      <c r="A803" s="9" t="s">
        <v>25</v>
      </c>
      <c r="B803" s="13">
        <v>5.6</v>
      </c>
    </row>
    <row r="804" spans="1:2" x14ac:dyDescent="0.25">
      <c r="A804" s="6" t="s">
        <v>25</v>
      </c>
      <c r="B804" s="11">
        <v>6.1</v>
      </c>
    </row>
    <row r="805" spans="1:2" x14ac:dyDescent="0.25">
      <c r="A805" s="9" t="s">
        <v>25</v>
      </c>
      <c r="B805" s="13">
        <v>6.1</v>
      </c>
    </row>
    <row r="806" spans="1:2" x14ac:dyDescent="0.25">
      <c r="A806" s="6" t="s">
        <v>25</v>
      </c>
      <c r="B806" s="11">
        <v>4.8</v>
      </c>
    </row>
    <row r="807" spans="1:2" x14ac:dyDescent="0.25">
      <c r="A807" s="9" t="s">
        <v>25</v>
      </c>
      <c r="B807" s="13">
        <v>5.5</v>
      </c>
    </row>
    <row r="808" spans="1:2" x14ac:dyDescent="0.25">
      <c r="A808" s="6" t="s">
        <v>25</v>
      </c>
      <c r="B808" s="11">
        <v>3.8</v>
      </c>
    </row>
    <row r="809" spans="1:2" x14ac:dyDescent="0.25">
      <c r="A809" s="9" t="s">
        <v>25</v>
      </c>
      <c r="B809" s="13">
        <v>6.5</v>
      </c>
    </row>
    <row r="810" spans="1:2" x14ac:dyDescent="0.25">
      <c r="A810" s="6" t="s">
        <v>25</v>
      </c>
      <c r="B810" s="11">
        <v>6</v>
      </c>
    </row>
    <row r="811" spans="1:2" x14ac:dyDescent="0.25">
      <c r="A811" s="9" t="s">
        <v>1328</v>
      </c>
      <c r="B811" s="13">
        <v>6.7</v>
      </c>
    </row>
    <row r="812" spans="1:2" x14ac:dyDescent="0.25">
      <c r="A812" s="6" t="s">
        <v>25</v>
      </c>
      <c r="B812" s="11">
        <v>8.1</v>
      </c>
    </row>
    <row r="813" spans="1:2" x14ac:dyDescent="0.25">
      <c r="A813" s="9" t="s">
        <v>25</v>
      </c>
      <c r="B813" s="13">
        <v>4.9000000000000004</v>
      </c>
    </row>
    <row r="814" spans="1:2" x14ac:dyDescent="0.25">
      <c r="A814" s="6" t="s">
        <v>25</v>
      </c>
      <c r="B814" s="11">
        <v>7.3</v>
      </c>
    </row>
    <row r="815" spans="1:2" x14ac:dyDescent="0.25">
      <c r="A815" s="9" t="s">
        <v>25</v>
      </c>
      <c r="B815" s="13">
        <v>6.4</v>
      </c>
    </row>
    <row r="816" spans="1:2" x14ac:dyDescent="0.25">
      <c r="A816" s="6" t="s">
        <v>25</v>
      </c>
      <c r="B816" s="11">
        <v>6.6</v>
      </c>
    </row>
    <row r="817" spans="1:2" x14ac:dyDescent="0.25">
      <c r="A817" s="9" t="s">
        <v>25</v>
      </c>
      <c r="B817" s="13">
        <v>6.7</v>
      </c>
    </row>
    <row r="818" spans="1:2" x14ac:dyDescent="0.25">
      <c r="A818" s="6" t="s">
        <v>25</v>
      </c>
      <c r="B818" s="11">
        <v>3.6</v>
      </c>
    </row>
    <row r="819" spans="1:2" x14ac:dyDescent="0.25">
      <c r="A819" s="9" t="s">
        <v>25</v>
      </c>
      <c r="B819" s="13">
        <v>5.7</v>
      </c>
    </row>
    <row r="820" spans="1:2" x14ac:dyDescent="0.25">
      <c r="A820" s="6" t="s">
        <v>25</v>
      </c>
      <c r="B820" s="11">
        <v>6</v>
      </c>
    </row>
    <row r="821" spans="1:2" x14ac:dyDescent="0.25">
      <c r="A821" s="9" t="s">
        <v>25</v>
      </c>
      <c r="B821" s="13">
        <v>4.9000000000000004</v>
      </c>
    </row>
    <row r="822" spans="1:2" x14ac:dyDescent="0.25">
      <c r="A822" s="6" t="s">
        <v>25</v>
      </c>
      <c r="B822" s="11">
        <v>4.7</v>
      </c>
    </row>
    <row r="823" spans="1:2" x14ac:dyDescent="0.25">
      <c r="A823" s="9" t="s">
        <v>25</v>
      </c>
      <c r="B823" s="13">
        <v>6.3</v>
      </c>
    </row>
    <row r="824" spans="1:2" x14ac:dyDescent="0.25">
      <c r="A824" s="6" t="s">
        <v>25</v>
      </c>
      <c r="B824" s="11">
        <v>5.9</v>
      </c>
    </row>
    <row r="825" spans="1:2" x14ac:dyDescent="0.25">
      <c r="A825" s="9" t="s">
        <v>25</v>
      </c>
      <c r="B825" s="13">
        <v>5.9</v>
      </c>
    </row>
    <row r="826" spans="1:2" x14ac:dyDescent="0.25">
      <c r="A826" s="6" t="s">
        <v>25</v>
      </c>
      <c r="B826" s="11">
        <v>7</v>
      </c>
    </row>
    <row r="827" spans="1:2" x14ac:dyDescent="0.25">
      <c r="A827" s="9" t="s">
        <v>25</v>
      </c>
      <c r="B827" s="13">
        <v>7.5</v>
      </c>
    </row>
    <row r="828" spans="1:2" x14ac:dyDescent="0.25">
      <c r="A828" s="6" t="s">
        <v>25</v>
      </c>
      <c r="B828" s="11">
        <v>5.6</v>
      </c>
    </row>
    <row r="829" spans="1:2" x14ac:dyDescent="0.25">
      <c r="A829" s="9" t="s">
        <v>25</v>
      </c>
      <c r="B829" s="13">
        <v>6.4</v>
      </c>
    </row>
    <row r="830" spans="1:2" x14ac:dyDescent="0.25">
      <c r="A830" s="6" t="s">
        <v>25</v>
      </c>
      <c r="B830" s="11">
        <v>6.3</v>
      </c>
    </row>
    <row r="831" spans="1:2" x14ac:dyDescent="0.25">
      <c r="A831" s="9" t="s">
        <v>25</v>
      </c>
      <c r="B831" s="13">
        <v>4.3</v>
      </c>
    </row>
    <row r="832" spans="1:2" x14ac:dyDescent="0.25">
      <c r="A832" s="6" t="s">
        <v>25</v>
      </c>
      <c r="B832" s="11">
        <v>5.9</v>
      </c>
    </row>
    <row r="833" spans="1:2" x14ac:dyDescent="0.25">
      <c r="A833" s="9" t="s">
        <v>25</v>
      </c>
      <c r="B833" s="13">
        <v>6.7</v>
      </c>
    </row>
    <row r="834" spans="1:2" x14ac:dyDescent="0.25">
      <c r="A834" s="6" t="s">
        <v>25</v>
      </c>
      <c r="B834" s="11">
        <v>5.5</v>
      </c>
    </row>
    <row r="835" spans="1:2" x14ac:dyDescent="0.25">
      <c r="A835" s="9" t="s">
        <v>25</v>
      </c>
      <c r="B835" s="13">
        <v>6.2</v>
      </c>
    </row>
    <row r="836" spans="1:2" x14ac:dyDescent="0.25">
      <c r="A836" s="6" t="s">
        <v>25</v>
      </c>
      <c r="B836" s="11">
        <v>8.8000000000000007</v>
      </c>
    </row>
    <row r="837" spans="1:2" x14ac:dyDescent="0.25">
      <c r="A837" s="9" t="s">
        <v>25</v>
      </c>
      <c r="B837" s="13">
        <v>5.2</v>
      </c>
    </row>
    <row r="838" spans="1:2" x14ac:dyDescent="0.25">
      <c r="A838" s="6" t="s">
        <v>25</v>
      </c>
      <c r="B838" s="11">
        <v>7</v>
      </c>
    </row>
    <row r="839" spans="1:2" x14ac:dyDescent="0.25">
      <c r="A839" s="9" t="s">
        <v>25</v>
      </c>
      <c r="B839" s="13">
        <v>6.6</v>
      </c>
    </row>
    <row r="840" spans="1:2" x14ac:dyDescent="0.25">
      <c r="A840" s="6" t="s">
        <v>25</v>
      </c>
      <c r="B840" s="11">
        <v>7.3</v>
      </c>
    </row>
    <row r="841" spans="1:2" x14ac:dyDescent="0.25">
      <c r="A841" s="9" t="s">
        <v>25</v>
      </c>
      <c r="B841" s="13">
        <v>5.6</v>
      </c>
    </row>
    <row r="842" spans="1:2" x14ac:dyDescent="0.25">
      <c r="A842" s="6" t="s">
        <v>25</v>
      </c>
      <c r="B842" s="11">
        <v>6.6</v>
      </c>
    </row>
    <row r="843" spans="1:2" x14ac:dyDescent="0.25">
      <c r="A843" s="9" t="s">
        <v>25</v>
      </c>
      <c r="B843" s="13">
        <v>5.4</v>
      </c>
    </row>
    <row r="844" spans="1:2" x14ac:dyDescent="0.25">
      <c r="A844" s="6" t="s">
        <v>25</v>
      </c>
      <c r="B844" s="11">
        <v>6.3</v>
      </c>
    </row>
    <row r="845" spans="1:2" x14ac:dyDescent="0.25">
      <c r="A845" s="9" t="s">
        <v>25</v>
      </c>
      <c r="B845" s="13">
        <v>7.9</v>
      </c>
    </row>
    <row r="846" spans="1:2" x14ac:dyDescent="0.25">
      <c r="A846" s="6" t="s">
        <v>25</v>
      </c>
      <c r="B846" s="11">
        <v>6.3</v>
      </c>
    </row>
    <row r="847" spans="1:2" x14ac:dyDescent="0.25">
      <c r="A847" s="9" t="s">
        <v>25</v>
      </c>
      <c r="B847" s="13">
        <v>6</v>
      </c>
    </row>
    <row r="848" spans="1:2" x14ac:dyDescent="0.25">
      <c r="A848" s="6" t="s">
        <v>25</v>
      </c>
      <c r="B848" s="11">
        <v>7.2</v>
      </c>
    </row>
    <row r="849" spans="1:2" x14ac:dyDescent="0.25">
      <c r="A849" s="9" t="s">
        <v>25</v>
      </c>
      <c r="B849" s="13">
        <v>5.0999999999999996</v>
      </c>
    </row>
    <row r="850" spans="1:2" x14ac:dyDescent="0.25">
      <c r="A850" s="6" t="s">
        <v>25</v>
      </c>
      <c r="B850" s="11">
        <v>7.3</v>
      </c>
    </row>
    <row r="851" spans="1:2" x14ac:dyDescent="0.25">
      <c r="A851" s="9" t="s">
        <v>25</v>
      </c>
      <c r="B851" s="13">
        <v>8</v>
      </c>
    </row>
    <row r="852" spans="1:2" x14ac:dyDescent="0.25">
      <c r="A852" s="6" t="s">
        <v>25</v>
      </c>
      <c r="B852" s="11">
        <v>6.2</v>
      </c>
    </row>
    <row r="853" spans="1:2" x14ac:dyDescent="0.25">
      <c r="A853" s="9" t="s">
        <v>25</v>
      </c>
      <c r="B853" s="13">
        <v>6</v>
      </c>
    </row>
    <row r="854" spans="1:2" x14ac:dyDescent="0.25">
      <c r="A854" s="6" t="s">
        <v>25</v>
      </c>
      <c r="B854" s="11">
        <v>6.7</v>
      </c>
    </row>
    <row r="855" spans="1:2" x14ac:dyDescent="0.25">
      <c r="A855" s="9" t="s">
        <v>25</v>
      </c>
      <c r="B855" s="13">
        <v>8.1</v>
      </c>
    </row>
    <row r="856" spans="1:2" x14ac:dyDescent="0.25">
      <c r="A856" s="6" t="s">
        <v>25</v>
      </c>
      <c r="B856" s="11">
        <v>6.4</v>
      </c>
    </row>
    <row r="857" spans="1:2" x14ac:dyDescent="0.25">
      <c r="A857" s="9" t="s">
        <v>25</v>
      </c>
      <c r="B857" s="13">
        <v>8.4</v>
      </c>
    </row>
    <row r="858" spans="1:2" x14ac:dyDescent="0.25">
      <c r="A858" s="6" t="s">
        <v>25</v>
      </c>
      <c r="B858" s="11">
        <v>8</v>
      </c>
    </row>
    <row r="859" spans="1:2" x14ac:dyDescent="0.25">
      <c r="A859" s="9" t="s">
        <v>25</v>
      </c>
      <c r="B859" s="13">
        <v>6.3</v>
      </c>
    </row>
    <row r="860" spans="1:2" x14ac:dyDescent="0.25">
      <c r="A860" s="6" t="s">
        <v>25</v>
      </c>
      <c r="B860" s="11">
        <v>6.4</v>
      </c>
    </row>
    <row r="861" spans="1:2" x14ac:dyDescent="0.25">
      <c r="A861" s="9" t="s">
        <v>25</v>
      </c>
      <c r="B861" s="13">
        <v>6.6</v>
      </c>
    </row>
    <row r="862" spans="1:2" x14ac:dyDescent="0.25">
      <c r="A862" s="6" t="s">
        <v>25</v>
      </c>
      <c r="B862" s="11">
        <v>6.4</v>
      </c>
    </row>
    <row r="863" spans="1:2" x14ac:dyDescent="0.25">
      <c r="A863" s="9" t="s">
        <v>25</v>
      </c>
      <c r="B863" s="13">
        <v>6</v>
      </c>
    </row>
    <row r="864" spans="1:2" x14ac:dyDescent="0.25">
      <c r="A864" s="6" t="s">
        <v>25</v>
      </c>
      <c r="B864" s="11">
        <v>6.6</v>
      </c>
    </row>
    <row r="865" spans="1:2" x14ac:dyDescent="0.25">
      <c r="A865" s="9" t="s">
        <v>25</v>
      </c>
      <c r="B865" s="13">
        <v>5.9</v>
      </c>
    </row>
    <row r="866" spans="1:2" x14ac:dyDescent="0.25">
      <c r="A866" s="6" t="s">
        <v>25</v>
      </c>
      <c r="B866" s="11">
        <v>6.4</v>
      </c>
    </row>
    <row r="867" spans="1:2" x14ac:dyDescent="0.25">
      <c r="A867" s="9" t="s">
        <v>25</v>
      </c>
      <c r="B867" s="13">
        <v>6.3</v>
      </c>
    </row>
    <row r="868" spans="1:2" x14ac:dyDescent="0.25">
      <c r="A868" s="6" t="s">
        <v>25</v>
      </c>
      <c r="B868" s="11">
        <v>7.3</v>
      </c>
    </row>
    <row r="869" spans="1:2" x14ac:dyDescent="0.25">
      <c r="A869" s="9" t="s">
        <v>25</v>
      </c>
      <c r="B869" s="13">
        <v>6.8</v>
      </c>
    </row>
    <row r="870" spans="1:2" x14ac:dyDescent="0.25">
      <c r="A870" s="6" t="s">
        <v>25</v>
      </c>
      <c r="B870" s="11">
        <v>7.2</v>
      </c>
    </row>
    <row r="871" spans="1:2" x14ac:dyDescent="0.25">
      <c r="A871" s="9" t="s">
        <v>25</v>
      </c>
      <c r="B871" s="13">
        <v>5.7</v>
      </c>
    </row>
    <row r="872" spans="1:2" x14ac:dyDescent="0.25">
      <c r="A872" s="6" t="s">
        <v>25</v>
      </c>
      <c r="B872" s="11">
        <v>6</v>
      </c>
    </row>
    <row r="873" spans="1:2" x14ac:dyDescent="0.25">
      <c r="A873" s="9" t="s">
        <v>25</v>
      </c>
      <c r="B873" s="13">
        <v>6.5</v>
      </c>
    </row>
    <row r="874" spans="1:2" x14ac:dyDescent="0.25">
      <c r="A874" s="6" t="s">
        <v>25</v>
      </c>
      <c r="B874" s="11">
        <v>5.8</v>
      </c>
    </row>
    <row r="875" spans="1:2" x14ac:dyDescent="0.25">
      <c r="A875" s="9" t="s">
        <v>25</v>
      </c>
      <c r="B875" s="13">
        <v>5.8</v>
      </c>
    </row>
    <row r="876" spans="1:2" x14ac:dyDescent="0.25">
      <c r="A876" s="6" t="s">
        <v>25</v>
      </c>
      <c r="B876" s="11">
        <v>6.7</v>
      </c>
    </row>
    <row r="877" spans="1:2" x14ac:dyDescent="0.25">
      <c r="A877" s="9" t="s">
        <v>25</v>
      </c>
      <c r="B877" s="13">
        <v>7.8</v>
      </c>
    </row>
    <row r="878" spans="1:2" x14ac:dyDescent="0.25">
      <c r="A878" s="6" t="s">
        <v>25</v>
      </c>
      <c r="B878" s="11">
        <v>5.6</v>
      </c>
    </row>
    <row r="879" spans="1:2" x14ac:dyDescent="0.25">
      <c r="A879" s="9" t="s">
        <v>25</v>
      </c>
      <c r="B879" s="13">
        <v>5.8</v>
      </c>
    </row>
    <row r="880" spans="1:2" x14ac:dyDescent="0.25">
      <c r="A880" s="6" t="s">
        <v>25</v>
      </c>
      <c r="B880" s="11">
        <v>7.4</v>
      </c>
    </row>
    <row r="881" spans="1:2" x14ac:dyDescent="0.25">
      <c r="A881" s="9" t="s">
        <v>25</v>
      </c>
      <c r="B881" s="13">
        <v>6.9</v>
      </c>
    </row>
    <row r="882" spans="1:2" x14ac:dyDescent="0.25">
      <c r="A882" s="6" t="s">
        <v>25</v>
      </c>
      <c r="B882" s="11">
        <v>5.5</v>
      </c>
    </row>
    <row r="883" spans="1:2" x14ac:dyDescent="0.25">
      <c r="A883" s="9" t="s">
        <v>25</v>
      </c>
      <c r="B883" s="13">
        <v>6.3</v>
      </c>
    </row>
    <row r="884" spans="1:2" x14ac:dyDescent="0.25">
      <c r="A884" s="6" t="s">
        <v>25</v>
      </c>
      <c r="B884" s="11">
        <v>4.7</v>
      </c>
    </row>
    <row r="885" spans="1:2" x14ac:dyDescent="0.25">
      <c r="A885" s="9" t="s">
        <v>25</v>
      </c>
      <c r="B885" s="13">
        <v>5.6</v>
      </c>
    </row>
    <row r="886" spans="1:2" x14ac:dyDescent="0.25">
      <c r="A886" s="6" t="s">
        <v>25</v>
      </c>
      <c r="B886" s="11">
        <v>6.4</v>
      </c>
    </row>
    <row r="887" spans="1:2" x14ac:dyDescent="0.25">
      <c r="A887" s="9" t="s">
        <v>25</v>
      </c>
      <c r="B887" s="13">
        <v>4.2</v>
      </c>
    </row>
    <row r="888" spans="1:2" x14ac:dyDescent="0.25">
      <c r="A888" s="6" t="s">
        <v>25</v>
      </c>
      <c r="B888" s="11">
        <v>6.4</v>
      </c>
    </row>
    <row r="889" spans="1:2" x14ac:dyDescent="0.25">
      <c r="A889" s="9" t="s">
        <v>537</v>
      </c>
      <c r="B889" s="13">
        <v>7.7</v>
      </c>
    </row>
    <row r="890" spans="1:2" x14ac:dyDescent="0.25">
      <c r="A890" s="6" t="s">
        <v>25</v>
      </c>
      <c r="B890" s="11">
        <v>7.7</v>
      </c>
    </row>
    <row r="891" spans="1:2" x14ac:dyDescent="0.25">
      <c r="A891" s="9" t="s">
        <v>25</v>
      </c>
      <c r="B891" s="13">
        <v>5.3</v>
      </c>
    </row>
    <row r="892" spans="1:2" x14ac:dyDescent="0.25">
      <c r="A892" s="6" t="s">
        <v>25</v>
      </c>
      <c r="B892" s="11">
        <v>6.7</v>
      </c>
    </row>
    <row r="893" spans="1:2" x14ac:dyDescent="0.25">
      <c r="A893" s="9" t="s">
        <v>25</v>
      </c>
      <c r="B893" s="13">
        <v>7.7</v>
      </c>
    </row>
    <row r="894" spans="1:2" x14ac:dyDescent="0.25">
      <c r="A894" s="6" t="s">
        <v>25</v>
      </c>
      <c r="B894" s="11">
        <v>5.7</v>
      </c>
    </row>
    <row r="895" spans="1:2" x14ac:dyDescent="0.25">
      <c r="A895" s="9" t="s">
        <v>25</v>
      </c>
      <c r="B895" s="13">
        <v>7.6</v>
      </c>
    </row>
    <row r="896" spans="1:2" x14ac:dyDescent="0.25">
      <c r="A896" s="6" t="s">
        <v>25</v>
      </c>
      <c r="B896" s="11">
        <v>6.4</v>
      </c>
    </row>
    <row r="897" spans="1:2" x14ac:dyDescent="0.25">
      <c r="A897" s="9" t="s">
        <v>25</v>
      </c>
      <c r="B897" s="13">
        <v>5.6</v>
      </c>
    </row>
    <row r="898" spans="1:2" x14ac:dyDescent="0.25">
      <c r="A898" s="6" t="s">
        <v>25</v>
      </c>
      <c r="B898" s="11">
        <v>6.8</v>
      </c>
    </row>
    <row r="899" spans="1:2" x14ac:dyDescent="0.25">
      <c r="A899" s="9" t="s">
        <v>25</v>
      </c>
      <c r="B899" s="13">
        <v>2.4</v>
      </c>
    </row>
    <row r="900" spans="1:2" x14ac:dyDescent="0.25">
      <c r="A900" s="6" t="s">
        <v>25</v>
      </c>
      <c r="B900" s="11">
        <v>6.2</v>
      </c>
    </row>
    <row r="901" spans="1:2" x14ac:dyDescent="0.25">
      <c r="A901" s="9" t="s">
        <v>25</v>
      </c>
      <c r="B901" s="13">
        <v>5.9</v>
      </c>
    </row>
    <row r="902" spans="1:2" x14ac:dyDescent="0.25">
      <c r="A902" s="6" t="s">
        <v>25</v>
      </c>
      <c r="B902" s="11">
        <v>7.1</v>
      </c>
    </row>
    <row r="903" spans="1:2" x14ac:dyDescent="0.25">
      <c r="A903" s="9" t="s">
        <v>25</v>
      </c>
      <c r="B903" s="13">
        <v>7.6</v>
      </c>
    </row>
    <row r="904" spans="1:2" x14ac:dyDescent="0.25">
      <c r="A904" s="6" t="s">
        <v>25</v>
      </c>
      <c r="B904" s="11">
        <v>5.5</v>
      </c>
    </row>
    <row r="905" spans="1:2" x14ac:dyDescent="0.25">
      <c r="A905" s="9" t="s">
        <v>25</v>
      </c>
      <c r="B905" s="13">
        <v>7</v>
      </c>
    </row>
    <row r="906" spans="1:2" x14ac:dyDescent="0.25">
      <c r="A906" s="6" t="s">
        <v>25</v>
      </c>
      <c r="B906" s="11">
        <v>7.1</v>
      </c>
    </row>
    <row r="907" spans="1:2" x14ac:dyDescent="0.25">
      <c r="A907" s="9" t="s">
        <v>25</v>
      </c>
      <c r="B907" s="13">
        <v>7.4</v>
      </c>
    </row>
    <row r="908" spans="1:2" x14ac:dyDescent="0.25">
      <c r="A908" s="6" t="s">
        <v>25</v>
      </c>
      <c r="B908" s="11">
        <v>7.6</v>
      </c>
    </row>
    <row r="909" spans="1:2" x14ac:dyDescent="0.25">
      <c r="A909" s="9" t="s">
        <v>25</v>
      </c>
      <c r="B909" s="13">
        <v>5.9</v>
      </c>
    </row>
    <row r="910" spans="1:2" x14ac:dyDescent="0.25">
      <c r="A910" s="6" t="s">
        <v>25</v>
      </c>
      <c r="B910" s="11">
        <v>5.9</v>
      </c>
    </row>
    <row r="911" spans="1:2" x14ac:dyDescent="0.25">
      <c r="A911" s="9" t="s">
        <v>25</v>
      </c>
      <c r="B911" s="13">
        <v>8</v>
      </c>
    </row>
    <row r="912" spans="1:2" x14ac:dyDescent="0.25">
      <c r="A912" s="6" t="s">
        <v>25</v>
      </c>
      <c r="B912" s="11">
        <v>7.4</v>
      </c>
    </row>
    <row r="913" spans="1:2" x14ac:dyDescent="0.25">
      <c r="A913" s="9" t="s">
        <v>25</v>
      </c>
      <c r="B913" s="13">
        <v>5.8</v>
      </c>
    </row>
    <row r="914" spans="1:2" x14ac:dyDescent="0.25">
      <c r="A914" s="6" t="s">
        <v>25</v>
      </c>
      <c r="B914" s="11">
        <v>6.3</v>
      </c>
    </row>
    <row r="915" spans="1:2" x14ac:dyDescent="0.25">
      <c r="A915" s="9" t="s">
        <v>25</v>
      </c>
      <c r="B915" s="13">
        <v>5.7</v>
      </c>
    </row>
    <row r="916" spans="1:2" x14ac:dyDescent="0.25">
      <c r="A916" s="6" t="s">
        <v>25</v>
      </c>
      <c r="B916" s="11">
        <v>5.0999999999999996</v>
      </c>
    </row>
    <row r="917" spans="1:2" x14ac:dyDescent="0.25">
      <c r="A917" s="9" t="s">
        <v>25</v>
      </c>
      <c r="B917" s="13">
        <v>7.6</v>
      </c>
    </row>
    <row r="918" spans="1:2" x14ac:dyDescent="0.25">
      <c r="A918" s="6" t="s">
        <v>25</v>
      </c>
      <c r="B918" s="11">
        <v>6.4</v>
      </c>
    </row>
    <row r="919" spans="1:2" x14ac:dyDescent="0.25">
      <c r="A919" s="9" t="s">
        <v>25</v>
      </c>
      <c r="B919" s="13">
        <v>7.4</v>
      </c>
    </row>
    <row r="920" spans="1:2" x14ac:dyDescent="0.25">
      <c r="A920" s="6" t="s">
        <v>25</v>
      </c>
      <c r="B920" s="11">
        <v>8.1999999999999993</v>
      </c>
    </row>
    <row r="921" spans="1:2" x14ac:dyDescent="0.25">
      <c r="A921" s="9" t="s">
        <v>25</v>
      </c>
      <c r="B921" s="13">
        <v>6.5</v>
      </c>
    </row>
    <row r="922" spans="1:2" x14ac:dyDescent="0.25">
      <c r="A922" s="6" t="s">
        <v>25</v>
      </c>
      <c r="B922" s="11">
        <v>5.5</v>
      </c>
    </row>
    <row r="923" spans="1:2" x14ac:dyDescent="0.25">
      <c r="A923" s="9" t="s">
        <v>25</v>
      </c>
      <c r="B923" s="13">
        <v>6.5</v>
      </c>
    </row>
    <row r="924" spans="1:2" x14ac:dyDescent="0.25">
      <c r="A924" s="6" t="s">
        <v>25</v>
      </c>
      <c r="B924" s="11">
        <v>5.6</v>
      </c>
    </row>
    <row r="925" spans="1:2" x14ac:dyDescent="0.25">
      <c r="A925" s="9" t="s">
        <v>25</v>
      </c>
      <c r="B925" s="13">
        <v>4.9000000000000004</v>
      </c>
    </row>
    <row r="926" spans="1:2" x14ac:dyDescent="0.25">
      <c r="A926" s="6" t="s">
        <v>25</v>
      </c>
      <c r="B926" s="11">
        <v>4.5999999999999996</v>
      </c>
    </row>
    <row r="927" spans="1:2" x14ac:dyDescent="0.25">
      <c r="A927" s="9" t="s">
        <v>25</v>
      </c>
      <c r="B927" s="13">
        <v>7.9</v>
      </c>
    </row>
    <row r="928" spans="1:2" x14ac:dyDescent="0.25">
      <c r="A928" s="6" t="s">
        <v>25</v>
      </c>
      <c r="B928" s="11">
        <v>7.1</v>
      </c>
    </row>
    <row r="929" spans="1:2" x14ac:dyDescent="0.25">
      <c r="A929" s="9" t="s">
        <v>25</v>
      </c>
      <c r="B929" s="13">
        <v>6.9</v>
      </c>
    </row>
    <row r="930" spans="1:2" x14ac:dyDescent="0.25">
      <c r="A930" s="6" t="s">
        <v>25</v>
      </c>
      <c r="B930" s="11">
        <v>7.3</v>
      </c>
    </row>
    <row r="931" spans="1:2" x14ac:dyDescent="0.25">
      <c r="A931" s="9" t="s">
        <v>25</v>
      </c>
      <c r="B931" s="13">
        <v>7</v>
      </c>
    </row>
    <row r="932" spans="1:2" x14ac:dyDescent="0.25">
      <c r="A932" s="6" t="s">
        <v>25</v>
      </c>
      <c r="B932" s="11">
        <v>7.7</v>
      </c>
    </row>
    <row r="933" spans="1:2" x14ac:dyDescent="0.25">
      <c r="A933" s="9" t="s">
        <v>25</v>
      </c>
      <c r="B933" s="13">
        <v>6.7</v>
      </c>
    </row>
    <row r="934" spans="1:2" x14ac:dyDescent="0.25">
      <c r="A934" s="6" t="s">
        <v>25</v>
      </c>
      <c r="B934" s="11">
        <v>6.3</v>
      </c>
    </row>
    <row r="935" spans="1:2" x14ac:dyDescent="0.25">
      <c r="A935" s="9" t="s">
        <v>25</v>
      </c>
      <c r="B935" s="13">
        <v>5.8</v>
      </c>
    </row>
    <row r="936" spans="1:2" x14ac:dyDescent="0.25">
      <c r="A936" s="6" t="s">
        <v>25</v>
      </c>
      <c r="B936" s="11">
        <v>7.1</v>
      </c>
    </row>
    <row r="937" spans="1:2" x14ac:dyDescent="0.25">
      <c r="A937" s="9" t="s">
        <v>25</v>
      </c>
      <c r="B937" s="13">
        <v>7.3</v>
      </c>
    </row>
    <row r="938" spans="1:2" x14ac:dyDescent="0.25">
      <c r="A938" s="6" t="s">
        <v>25</v>
      </c>
      <c r="B938" s="11">
        <v>6.4</v>
      </c>
    </row>
    <row r="939" spans="1:2" x14ac:dyDescent="0.25">
      <c r="A939" s="9" t="s">
        <v>25</v>
      </c>
      <c r="B939" s="13">
        <v>7.1</v>
      </c>
    </row>
    <row r="940" spans="1:2" x14ac:dyDescent="0.25">
      <c r="A940" s="6" t="s">
        <v>25</v>
      </c>
      <c r="B940" s="11">
        <v>7.6</v>
      </c>
    </row>
    <row r="941" spans="1:2" x14ac:dyDescent="0.25">
      <c r="A941" s="9" t="s">
        <v>25</v>
      </c>
      <c r="B941" s="13">
        <v>6.8</v>
      </c>
    </row>
    <row r="942" spans="1:2" x14ac:dyDescent="0.25">
      <c r="A942" s="6" t="s">
        <v>25</v>
      </c>
      <c r="B942" s="11">
        <v>6.6</v>
      </c>
    </row>
    <row r="943" spans="1:2" x14ac:dyDescent="0.25">
      <c r="A943" s="9" t="s">
        <v>25</v>
      </c>
      <c r="B943" s="13">
        <v>6.7</v>
      </c>
    </row>
    <row r="944" spans="1:2" x14ac:dyDescent="0.25">
      <c r="A944" s="6" t="s">
        <v>25</v>
      </c>
      <c r="B944" s="11">
        <v>6.1</v>
      </c>
    </row>
    <row r="945" spans="1:2" x14ac:dyDescent="0.25">
      <c r="A945" s="9" t="s">
        <v>25</v>
      </c>
      <c r="B945" s="13">
        <v>6</v>
      </c>
    </row>
    <row r="946" spans="1:2" x14ac:dyDescent="0.25">
      <c r="A946" s="6" t="s">
        <v>25</v>
      </c>
      <c r="B946" s="11">
        <v>7.6</v>
      </c>
    </row>
    <row r="947" spans="1:2" x14ac:dyDescent="0.25">
      <c r="A947" s="9" t="s">
        <v>25</v>
      </c>
      <c r="B947" s="13">
        <v>7.1</v>
      </c>
    </row>
    <row r="948" spans="1:2" x14ac:dyDescent="0.25">
      <c r="A948" s="6" t="s">
        <v>25</v>
      </c>
      <c r="B948" s="11">
        <v>5</v>
      </c>
    </row>
    <row r="949" spans="1:2" x14ac:dyDescent="0.25">
      <c r="A949" s="9" t="s">
        <v>25</v>
      </c>
      <c r="B949" s="13">
        <v>7.1</v>
      </c>
    </row>
    <row r="950" spans="1:2" x14ac:dyDescent="0.25">
      <c r="A950" s="6" t="s">
        <v>25</v>
      </c>
      <c r="B950" s="11">
        <v>6.2</v>
      </c>
    </row>
    <row r="951" spans="1:2" x14ac:dyDescent="0.25">
      <c r="A951" s="9" t="s">
        <v>25</v>
      </c>
      <c r="B951" s="13">
        <v>5.6</v>
      </c>
    </row>
    <row r="952" spans="1:2" x14ac:dyDescent="0.25">
      <c r="A952" s="6" t="s">
        <v>25</v>
      </c>
      <c r="B952" s="11">
        <v>5.4</v>
      </c>
    </row>
    <row r="953" spans="1:2" x14ac:dyDescent="0.25">
      <c r="A953" s="9" t="s">
        <v>25</v>
      </c>
      <c r="B953" s="13">
        <v>7.4</v>
      </c>
    </row>
    <row r="954" spans="1:2" x14ac:dyDescent="0.25">
      <c r="A954" s="6" t="s">
        <v>25</v>
      </c>
      <c r="B954" s="11">
        <v>5</v>
      </c>
    </row>
    <row r="955" spans="1:2" x14ac:dyDescent="0.25">
      <c r="A955" s="9" t="s">
        <v>25</v>
      </c>
      <c r="B955" s="13">
        <v>5.2</v>
      </c>
    </row>
    <row r="956" spans="1:2" x14ac:dyDescent="0.25">
      <c r="A956" s="6" t="s">
        <v>25</v>
      </c>
      <c r="B956" s="11">
        <v>7.6</v>
      </c>
    </row>
    <row r="957" spans="1:2" x14ac:dyDescent="0.25">
      <c r="A957" s="9" t="s">
        <v>25</v>
      </c>
      <c r="B957" s="13">
        <v>6.6</v>
      </c>
    </row>
    <row r="958" spans="1:2" x14ac:dyDescent="0.25">
      <c r="A958" s="6" t="s">
        <v>25</v>
      </c>
      <c r="B958" s="11">
        <v>7</v>
      </c>
    </row>
    <row r="959" spans="1:2" x14ac:dyDescent="0.25">
      <c r="A959" s="9" t="s">
        <v>25</v>
      </c>
      <c r="B959" s="13">
        <v>5.7</v>
      </c>
    </row>
    <row r="960" spans="1:2" x14ac:dyDescent="0.25">
      <c r="A960" s="6" t="s">
        <v>25</v>
      </c>
      <c r="B960" s="11">
        <v>8.1999999999999993</v>
      </c>
    </row>
    <row r="961" spans="1:2" x14ac:dyDescent="0.25">
      <c r="A961" s="9" t="s">
        <v>25</v>
      </c>
      <c r="B961" s="13">
        <v>6.2</v>
      </c>
    </row>
    <row r="962" spans="1:2" x14ac:dyDescent="0.25">
      <c r="A962" s="6" t="s">
        <v>25</v>
      </c>
      <c r="B962" s="11">
        <v>7.9</v>
      </c>
    </row>
    <row r="963" spans="1:2" x14ac:dyDescent="0.25">
      <c r="A963" s="9" t="s">
        <v>25</v>
      </c>
      <c r="B963" s="13">
        <v>6.6</v>
      </c>
    </row>
    <row r="964" spans="1:2" x14ac:dyDescent="0.25">
      <c r="A964" s="6" t="s">
        <v>25</v>
      </c>
      <c r="B964" s="11">
        <v>4.7</v>
      </c>
    </row>
    <row r="965" spans="1:2" x14ac:dyDescent="0.25">
      <c r="A965" s="9" t="s">
        <v>25</v>
      </c>
      <c r="B965" s="13">
        <v>6.3</v>
      </c>
    </row>
    <row r="966" spans="1:2" x14ac:dyDescent="0.25">
      <c r="A966" s="6" t="s">
        <v>25</v>
      </c>
      <c r="B966" s="11">
        <v>6.1</v>
      </c>
    </row>
    <row r="967" spans="1:2" x14ac:dyDescent="0.25">
      <c r="A967" s="9" t="s">
        <v>25</v>
      </c>
      <c r="B967" s="13">
        <v>6.7</v>
      </c>
    </row>
    <row r="968" spans="1:2" x14ac:dyDescent="0.25">
      <c r="A968" s="6" t="s">
        <v>25</v>
      </c>
      <c r="B968" s="11">
        <v>6.1</v>
      </c>
    </row>
    <row r="969" spans="1:2" x14ac:dyDescent="0.25">
      <c r="A969" s="9" t="s">
        <v>25</v>
      </c>
      <c r="B969" s="13">
        <v>7</v>
      </c>
    </row>
    <row r="970" spans="1:2" x14ac:dyDescent="0.25">
      <c r="A970" s="6" t="s">
        <v>25</v>
      </c>
      <c r="B970" s="11">
        <v>7.4</v>
      </c>
    </row>
    <row r="971" spans="1:2" x14ac:dyDescent="0.25">
      <c r="A971" s="9" t="s">
        <v>25</v>
      </c>
      <c r="B971" s="13">
        <v>7.3</v>
      </c>
    </row>
    <row r="972" spans="1:2" x14ac:dyDescent="0.25">
      <c r="A972" s="6" t="s">
        <v>25</v>
      </c>
      <c r="B972" s="11">
        <v>5.8</v>
      </c>
    </row>
    <row r="973" spans="1:2" x14ac:dyDescent="0.25">
      <c r="A973" s="9" t="s">
        <v>25</v>
      </c>
      <c r="B973" s="13">
        <v>6.7</v>
      </c>
    </row>
    <row r="974" spans="1:2" x14ac:dyDescent="0.25">
      <c r="A974" s="6" t="s">
        <v>25</v>
      </c>
      <c r="B974" s="11">
        <v>5.8</v>
      </c>
    </row>
    <row r="975" spans="1:2" x14ac:dyDescent="0.25">
      <c r="A975" s="9" t="s">
        <v>25</v>
      </c>
      <c r="B975" s="13">
        <v>7.8</v>
      </c>
    </row>
    <row r="976" spans="1:2" x14ac:dyDescent="0.25">
      <c r="A976" s="6" t="s">
        <v>25</v>
      </c>
      <c r="B976" s="11">
        <v>6.6</v>
      </c>
    </row>
    <row r="977" spans="1:2" x14ac:dyDescent="0.25">
      <c r="A977" s="9" t="s">
        <v>25</v>
      </c>
      <c r="B977" s="13">
        <v>6.5</v>
      </c>
    </row>
    <row r="978" spans="1:2" x14ac:dyDescent="0.25">
      <c r="A978" s="6" t="s">
        <v>25</v>
      </c>
      <c r="B978" s="11">
        <v>6.7</v>
      </c>
    </row>
    <row r="979" spans="1:2" x14ac:dyDescent="0.25">
      <c r="A979" s="9" t="s">
        <v>25</v>
      </c>
      <c r="B979" s="13">
        <v>7.3</v>
      </c>
    </row>
    <row r="980" spans="1:2" x14ac:dyDescent="0.25">
      <c r="A980" s="6" t="s">
        <v>25</v>
      </c>
      <c r="B980" s="11">
        <v>5.8</v>
      </c>
    </row>
    <row r="981" spans="1:2" x14ac:dyDescent="0.25">
      <c r="A981" s="9" t="s">
        <v>25</v>
      </c>
      <c r="B981" s="13">
        <v>5.5</v>
      </c>
    </row>
    <row r="982" spans="1:2" x14ac:dyDescent="0.25">
      <c r="A982" s="6" t="s">
        <v>25</v>
      </c>
      <c r="B982" s="11">
        <v>6.3</v>
      </c>
    </row>
    <row r="983" spans="1:2" x14ac:dyDescent="0.25">
      <c r="A983" s="9" t="s">
        <v>25</v>
      </c>
      <c r="B983" s="13">
        <v>7.4</v>
      </c>
    </row>
    <row r="984" spans="1:2" x14ac:dyDescent="0.25">
      <c r="A984" s="6" t="s">
        <v>25</v>
      </c>
      <c r="B984" s="11">
        <v>5.9</v>
      </c>
    </row>
    <row r="985" spans="1:2" x14ac:dyDescent="0.25">
      <c r="A985" s="9" t="s">
        <v>25</v>
      </c>
      <c r="B985" s="13">
        <v>6.2</v>
      </c>
    </row>
    <row r="986" spans="1:2" x14ac:dyDescent="0.25">
      <c r="A986" s="6" t="s">
        <v>25</v>
      </c>
      <c r="B986" s="11">
        <v>5.9</v>
      </c>
    </row>
    <row r="987" spans="1:2" x14ac:dyDescent="0.25">
      <c r="A987" s="9" t="s">
        <v>25</v>
      </c>
      <c r="B987" s="13">
        <v>6.5</v>
      </c>
    </row>
    <row r="988" spans="1:2" x14ac:dyDescent="0.25">
      <c r="A988" s="6" t="s">
        <v>25</v>
      </c>
      <c r="B988" s="11">
        <v>4.4000000000000004</v>
      </c>
    </row>
    <row r="989" spans="1:2" x14ac:dyDescent="0.25">
      <c r="A989" s="9" t="s">
        <v>25</v>
      </c>
      <c r="B989" s="13">
        <v>3.5</v>
      </c>
    </row>
    <row r="990" spans="1:2" x14ac:dyDescent="0.25">
      <c r="A990" s="6" t="s">
        <v>25</v>
      </c>
      <c r="B990" s="11">
        <v>6.6</v>
      </c>
    </row>
    <row r="991" spans="1:2" x14ac:dyDescent="0.25">
      <c r="A991" s="9" t="s">
        <v>25</v>
      </c>
      <c r="B991" s="13">
        <v>6</v>
      </c>
    </row>
    <row r="992" spans="1:2" x14ac:dyDescent="0.25">
      <c r="A992" s="6" t="s">
        <v>25</v>
      </c>
      <c r="B992" s="11">
        <v>6.4</v>
      </c>
    </row>
    <row r="993" spans="1:2" x14ac:dyDescent="0.25">
      <c r="A993" s="9" t="s">
        <v>25</v>
      </c>
      <c r="B993" s="13">
        <v>6.5</v>
      </c>
    </row>
    <row r="994" spans="1:2" x14ac:dyDescent="0.25">
      <c r="A994" s="6" t="s">
        <v>25</v>
      </c>
      <c r="B994" s="11">
        <v>7.8</v>
      </c>
    </row>
    <row r="995" spans="1:2" x14ac:dyDescent="0.25">
      <c r="A995" s="9" t="s">
        <v>25</v>
      </c>
      <c r="B995" s="13">
        <v>4.3</v>
      </c>
    </row>
    <row r="996" spans="1:2" x14ac:dyDescent="0.25">
      <c r="A996" s="6" t="s">
        <v>25</v>
      </c>
      <c r="B996" s="11">
        <v>4.2</v>
      </c>
    </row>
    <row r="997" spans="1:2" x14ac:dyDescent="0.25">
      <c r="A997" s="9" t="s">
        <v>25</v>
      </c>
      <c r="B997" s="13">
        <v>6.5</v>
      </c>
    </row>
    <row r="998" spans="1:2" x14ac:dyDescent="0.25">
      <c r="A998" s="6" t="s">
        <v>25</v>
      </c>
      <c r="B998" s="11">
        <v>6.1</v>
      </c>
    </row>
    <row r="999" spans="1:2" x14ac:dyDescent="0.25">
      <c r="A999" s="9" t="s">
        <v>25</v>
      </c>
      <c r="B999" s="13">
        <v>6.3</v>
      </c>
    </row>
    <row r="1000" spans="1:2" x14ac:dyDescent="0.25">
      <c r="A1000" s="6" t="s">
        <v>25</v>
      </c>
      <c r="B1000" s="11">
        <v>6.2</v>
      </c>
    </row>
    <row r="1001" spans="1:2" x14ac:dyDescent="0.25">
      <c r="A1001" s="9" t="s">
        <v>25</v>
      </c>
      <c r="B1001" s="13">
        <v>5.9</v>
      </c>
    </row>
    <row r="1002" spans="1:2" x14ac:dyDescent="0.25">
      <c r="A1002" s="6" t="s">
        <v>25</v>
      </c>
      <c r="B1002" s="11">
        <v>5.9</v>
      </c>
    </row>
    <row r="1003" spans="1:2" x14ac:dyDescent="0.25">
      <c r="A1003" s="9" t="s">
        <v>25</v>
      </c>
      <c r="B1003" s="13">
        <v>6.5</v>
      </c>
    </row>
    <row r="1004" spans="1:2" x14ac:dyDescent="0.25">
      <c r="A1004" s="6" t="s">
        <v>25</v>
      </c>
      <c r="B1004" s="11">
        <v>6.4</v>
      </c>
    </row>
    <row r="1005" spans="1:2" x14ac:dyDescent="0.25">
      <c r="A1005" s="9" t="s">
        <v>25</v>
      </c>
      <c r="B1005" s="13">
        <v>6.5</v>
      </c>
    </row>
    <row r="1006" spans="1:2" x14ac:dyDescent="0.25">
      <c r="A1006" s="6" t="s">
        <v>25</v>
      </c>
      <c r="B1006" s="11">
        <v>5.7</v>
      </c>
    </row>
    <row r="1007" spans="1:2" x14ac:dyDescent="0.25">
      <c r="A1007" s="9" t="s">
        <v>25</v>
      </c>
      <c r="B1007" s="13">
        <v>7.5</v>
      </c>
    </row>
    <row r="1008" spans="1:2" x14ac:dyDescent="0.25">
      <c r="A1008" s="6" t="s">
        <v>25</v>
      </c>
      <c r="B1008" s="11">
        <v>8</v>
      </c>
    </row>
    <row r="1009" spans="1:2" x14ac:dyDescent="0.25">
      <c r="A1009" s="9" t="s">
        <v>25</v>
      </c>
      <c r="B1009" s="13">
        <v>7.3</v>
      </c>
    </row>
    <row r="1010" spans="1:2" x14ac:dyDescent="0.25">
      <c r="A1010" s="6" t="s">
        <v>25</v>
      </c>
      <c r="B1010" s="11">
        <v>6.7</v>
      </c>
    </row>
    <row r="1011" spans="1:2" x14ac:dyDescent="0.25">
      <c r="A1011" s="9" t="s">
        <v>25</v>
      </c>
      <c r="B1011" s="13">
        <v>7.5</v>
      </c>
    </row>
    <row r="1012" spans="1:2" x14ac:dyDescent="0.25">
      <c r="A1012" s="6" t="s">
        <v>25</v>
      </c>
      <c r="B1012" s="11">
        <v>5.4</v>
      </c>
    </row>
    <row r="1013" spans="1:2" x14ac:dyDescent="0.25">
      <c r="A1013" s="9" t="s">
        <v>25</v>
      </c>
      <c r="B1013" s="13">
        <v>6.6</v>
      </c>
    </row>
    <row r="1014" spans="1:2" x14ac:dyDescent="0.25">
      <c r="A1014" s="6" t="s">
        <v>25</v>
      </c>
      <c r="B1014" s="11">
        <v>7.7</v>
      </c>
    </row>
    <row r="1015" spans="1:2" x14ac:dyDescent="0.25">
      <c r="A1015" s="9" t="s">
        <v>25</v>
      </c>
      <c r="B1015" s="13">
        <v>5.8</v>
      </c>
    </row>
    <row r="1016" spans="1:2" x14ac:dyDescent="0.25">
      <c r="A1016" s="6" t="s">
        <v>25</v>
      </c>
      <c r="B1016" s="11">
        <v>6.4</v>
      </c>
    </row>
    <row r="1017" spans="1:2" x14ac:dyDescent="0.25">
      <c r="A1017" s="9" t="s">
        <v>25</v>
      </c>
      <c r="B1017" s="13">
        <v>5.6</v>
      </c>
    </row>
    <row r="1018" spans="1:2" x14ac:dyDescent="0.25">
      <c r="A1018" s="6" t="s">
        <v>25</v>
      </c>
      <c r="B1018" s="11">
        <v>6</v>
      </c>
    </row>
    <row r="1019" spans="1:2" x14ac:dyDescent="0.25">
      <c r="A1019" s="9" t="s">
        <v>25</v>
      </c>
      <c r="B1019" s="13">
        <v>6.2</v>
      </c>
    </row>
    <row r="1020" spans="1:2" x14ac:dyDescent="0.25">
      <c r="A1020" s="6" t="s">
        <v>25</v>
      </c>
      <c r="B1020" s="11">
        <v>5.9</v>
      </c>
    </row>
    <row r="1021" spans="1:2" x14ac:dyDescent="0.25">
      <c r="A1021" s="9" t="s">
        <v>25</v>
      </c>
      <c r="B1021" s="13">
        <v>5.0999999999999996</v>
      </c>
    </row>
    <row r="1022" spans="1:2" x14ac:dyDescent="0.25">
      <c r="A1022" s="6" t="s">
        <v>25</v>
      </c>
      <c r="B1022" s="11">
        <v>6.8</v>
      </c>
    </row>
    <row r="1023" spans="1:2" x14ac:dyDescent="0.25">
      <c r="A1023" s="9" t="s">
        <v>25</v>
      </c>
      <c r="B1023" s="13">
        <v>7</v>
      </c>
    </row>
    <row r="1024" spans="1:2" x14ac:dyDescent="0.25">
      <c r="A1024" s="6" t="s">
        <v>25</v>
      </c>
      <c r="B1024" s="11">
        <v>6</v>
      </c>
    </row>
    <row r="1025" spans="1:2" x14ac:dyDescent="0.25">
      <c r="A1025" s="9" t="s">
        <v>25</v>
      </c>
      <c r="B1025" s="13">
        <v>5.0999999999999996</v>
      </c>
    </row>
    <row r="1026" spans="1:2" x14ac:dyDescent="0.25">
      <c r="A1026" s="6" t="s">
        <v>25</v>
      </c>
      <c r="B1026" s="11">
        <v>5.8</v>
      </c>
    </row>
    <row r="1027" spans="1:2" x14ac:dyDescent="0.25">
      <c r="A1027" s="9" t="s">
        <v>25</v>
      </c>
      <c r="B1027" s="13">
        <v>6.2</v>
      </c>
    </row>
    <row r="1028" spans="1:2" x14ac:dyDescent="0.25">
      <c r="A1028" s="6" t="s">
        <v>25</v>
      </c>
      <c r="B1028" s="11">
        <v>6.4</v>
      </c>
    </row>
    <row r="1029" spans="1:2" x14ac:dyDescent="0.25">
      <c r="A1029" s="9" t="s">
        <v>25</v>
      </c>
      <c r="B1029" s="13">
        <v>4.8</v>
      </c>
    </row>
    <row r="1030" spans="1:2" x14ac:dyDescent="0.25">
      <c r="A1030" s="6" t="s">
        <v>25</v>
      </c>
      <c r="B1030" s="11">
        <v>4.9000000000000004</v>
      </c>
    </row>
    <row r="1031" spans="1:2" x14ac:dyDescent="0.25">
      <c r="A1031" s="9" t="s">
        <v>25</v>
      </c>
      <c r="B1031" s="13">
        <v>5.6</v>
      </c>
    </row>
    <row r="1032" spans="1:2" x14ac:dyDescent="0.25">
      <c r="A1032" s="6" t="s">
        <v>25</v>
      </c>
      <c r="B1032" s="11">
        <v>5.5</v>
      </c>
    </row>
    <row r="1033" spans="1:2" x14ac:dyDescent="0.25">
      <c r="A1033" s="9" t="s">
        <v>25</v>
      </c>
      <c r="B1033" s="13">
        <v>3.7</v>
      </c>
    </row>
    <row r="1034" spans="1:2" x14ac:dyDescent="0.25">
      <c r="A1034" s="6" t="s">
        <v>25</v>
      </c>
      <c r="B1034" s="11">
        <v>5.9</v>
      </c>
    </row>
    <row r="1035" spans="1:2" x14ac:dyDescent="0.25">
      <c r="A1035" s="9" t="s">
        <v>25</v>
      </c>
      <c r="B1035" s="13">
        <v>8.5</v>
      </c>
    </row>
    <row r="1036" spans="1:2" x14ac:dyDescent="0.25">
      <c r="A1036" s="6" t="s">
        <v>25</v>
      </c>
      <c r="B1036" s="11">
        <v>6.3</v>
      </c>
    </row>
    <row r="1037" spans="1:2" x14ac:dyDescent="0.25">
      <c r="A1037" s="9" t="s">
        <v>25</v>
      </c>
      <c r="B1037" s="13">
        <v>7.4</v>
      </c>
    </row>
    <row r="1038" spans="1:2" x14ac:dyDescent="0.25">
      <c r="A1038" s="6" t="s">
        <v>25</v>
      </c>
      <c r="B1038" s="11">
        <v>7.6</v>
      </c>
    </row>
    <row r="1039" spans="1:2" x14ac:dyDescent="0.25">
      <c r="A1039" s="9" t="s">
        <v>25</v>
      </c>
      <c r="B1039" s="13">
        <v>8.3000000000000007</v>
      </c>
    </row>
    <row r="1040" spans="1:2" x14ac:dyDescent="0.25">
      <c r="A1040" s="6" t="s">
        <v>25</v>
      </c>
      <c r="B1040" s="11">
        <v>6.6</v>
      </c>
    </row>
    <row r="1041" spans="1:2" x14ac:dyDescent="0.25">
      <c r="A1041" s="9" t="s">
        <v>25</v>
      </c>
      <c r="B1041" s="13">
        <v>6.9</v>
      </c>
    </row>
    <row r="1042" spans="1:2" x14ac:dyDescent="0.25">
      <c r="A1042" s="6" t="s">
        <v>25</v>
      </c>
      <c r="B1042" s="11">
        <v>6.7</v>
      </c>
    </row>
    <row r="1043" spans="1:2" x14ac:dyDescent="0.25">
      <c r="A1043" s="9" t="s">
        <v>25</v>
      </c>
      <c r="B1043" s="13">
        <v>6.8</v>
      </c>
    </row>
    <row r="1044" spans="1:2" x14ac:dyDescent="0.25">
      <c r="A1044" s="6" t="s">
        <v>25</v>
      </c>
      <c r="B1044" s="11">
        <v>4.5999999999999996</v>
      </c>
    </row>
    <row r="1045" spans="1:2" x14ac:dyDescent="0.25">
      <c r="A1045" s="9" t="s">
        <v>25</v>
      </c>
      <c r="B1045" s="13">
        <v>7.1</v>
      </c>
    </row>
    <row r="1046" spans="1:2" x14ac:dyDescent="0.25">
      <c r="A1046" s="6" t="s">
        <v>25</v>
      </c>
      <c r="B1046" s="11">
        <v>6.4</v>
      </c>
    </row>
    <row r="1047" spans="1:2" x14ac:dyDescent="0.25">
      <c r="A1047" s="9" t="s">
        <v>25</v>
      </c>
      <c r="B1047" s="13">
        <v>6.4</v>
      </c>
    </row>
    <row r="1048" spans="1:2" x14ac:dyDescent="0.25">
      <c r="A1048" s="6" t="s">
        <v>25</v>
      </c>
      <c r="B1048" s="11">
        <v>7.4</v>
      </c>
    </row>
    <row r="1049" spans="1:2" x14ac:dyDescent="0.25">
      <c r="A1049" s="9" t="s">
        <v>25</v>
      </c>
      <c r="B1049" s="13">
        <v>6.4</v>
      </c>
    </row>
    <row r="1050" spans="1:2" x14ac:dyDescent="0.25">
      <c r="A1050" s="6" t="s">
        <v>25</v>
      </c>
      <c r="B1050" s="11">
        <v>6</v>
      </c>
    </row>
    <row r="1051" spans="1:2" x14ac:dyDescent="0.25">
      <c r="A1051" s="9" t="s">
        <v>25</v>
      </c>
      <c r="B1051" s="13">
        <v>6.5</v>
      </c>
    </row>
    <row r="1052" spans="1:2" x14ac:dyDescent="0.25">
      <c r="A1052" s="6" t="s">
        <v>25</v>
      </c>
      <c r="B1052" s="11">
        <v>7.8</v>
      </c>
    </row>
    <row r="1053" spans="1:2" x14ac:dyDescent="0.25">
      <c r="A1053" s="9" t="s">
        <v>25</v>
      </c>
      <c r="B1053" s="13">
        <v>6</v>
      </c>
    </row>
    <row r="1054" spans="1:2" x14ac:dyDescent="0.25">
      <c r="A1054" s="6" t="s">
        <v>25</v>
      </c>
      <c r="B1054" s="11">
        <v>7</v>
      </c>
    </row>
    <row r="1055" spans="1:2" x14ac:dyDescent="0.25">
      <c r="A1055" s="9" t="s">
        <v>25</v>
      </c>
      <c r="B1055" s="13">
        <v>6</v>
      </c>
    </row>
    <row r="1056" spans="1:2" x14ac:dyDescent="0.25">
      <c r="A1056" s="6" t="s">
        <v>1600</v>
      </c>
      <c r="B1056" s="11">
        <v>7.8</v>
      </c>
    </row>
    <row r="1057" spans="1:2" x14ac:dyDescent="0.25">
      <c r="A1057" s="9" t="s">
        <v>25</v>
      </c>
      <c r="B1057" s="13">
        <v>6.1</v>
      </c>
    </row>
    <row r="1058" spans="1:2" x14ac:dyDescent="0.25">
      <c r="A1058" s="6" t="s">
        <v>25</v>
      </c>
      <c r="B1058" s="11">
        <v>6.8</v>
      </c>
    </row>
    <row r="1059" spans="1:2" x14ac:dyDescent="0.25">
      <c r="A1059" s="9" t="s">
        <v>25</v>
      </c>
      <c r="B1059" s="13">
        <v>6.4</v>
      </c>
    </row>
    <row r="1060" spans="1:2" x14ac:dyDescent="0.25">
      <c r="A1060" s="6" t="s">
        <v>25</v>
      </c>
      <c r="B1060" s="11">
        <v>7.7</v>
      </c>
    </row>
    <row r="1061" spans="1:2" x14ac:dyDescent="0.25">
      <c r="A1061" s="9" t="s">
        <v>1609</v>
      </c>
      <c r="B1061" s="13">
        <v>8.1</v>
      </c>
    </row>
    <row r="1062" spans="1:2" x14ac:dyDescent="0.25">
      <c r="A1062" s="6" t="s">
        <v>25</v>
      </c>
      <c r="B1062" s="11">
        <v>4.5</v>
      </c>
    </row>
    <row r="1063" spans="1:2" x14ac:dyDescent="0.25">
      <c r="A1063" s="9" t="s">
        <v>25</v>
      </c>
      <c r="B1063" s="13">
        <v>5.8</v>
      </c>
    </row>
    <row r="1064" spans="1:2" x14ac:dyDescent="0.25">
      <c r="A1064" s="6" t="s">
        <v>25</v>
      </c>
      <c r="B1064" s="11">
        <v>6.3</v>
      </c>
    </row>
    <row r="1065" spans="1:2" x14ac:dyDescent="0.25">
      <c r="A1065" s="9" t="s">
        <v>25</v>
      </c>
      <c r="B1065" s="13">
        <v>5.7</v>
      </c>
    </row>
    <row r="1066" spans="1:2" x14ac:dyDescent="0.25">
      <c r="A1066" s="6" t="s">
        <v>25</v>
      </c>
      <c r="B1066" s="11">
        <v>7.2</v>
      </c>
    </row>
    <row r="1067" spans="1:2" x14ac:dyDescent="0.25">
      <c r="A1067" s="9" t="s">
        <v>25</v>
      </c>
      <c r="B1067" s="13">
        <v>7.6</v>
      </c>
    </row>
    <row r="1068" spans="1:2" x14ac:dyDescent="0.25">
      <c r="A1068" s="6" t="s">
        <v>25</v>
      </c>
      <c r="B1068" s="11">
        <v>4.7</v>
      </c>
    </row>
    <row r="1069" spans="1:2" x14ac:dyDescent="0.25">
      <c r="A1069" s="9" t="s">
        <v>25</v>
      </c>
      <c r="B1069" s="13">
        <v>6.6</v>
      </c>
    </row>
    <row r="1070" spans="1:2" x14ac:dyDescent="0.25">
      <c r="A1070" s="6" t="s">
        <v>25</v>
      </c>
      <c r="B1070" s="11">
        <v>6.8</v>
      </c>
    </row>
    <row r="1071" spans="1:2" x14ac:dyDescent="0.25">
      <c r="A1071" s="9" t="s">
        <v>25</v>
      </c>
      <c r="B1071" s="13">
        <v>7.3</v>
      </c>
    </row>
    <row r="1072" spans="1:2" x14ac:dyDescent="0.25">
      <c r="A1072" s="6" t="s">
        <v>25</v>
      </c>
      <c r="B1072" s="11">
        <v>2.7</v>
      </c>
    </row>
    <row r="1073" spans="1:2" x14ac:dyDescent="0.25">
      <c r="A1073" s="9" t="s">
        <v>25</v>
      </c>
      <c r="B1073" s="13">
        <v>4.8</v>
      </c>
    </row>
    <row r="1074" spans="1:2" x14ac:dyDescent="0.25">
      <c r="A1074" s="6" t="s">
        <v>25</v>
      </c>
      <c r="B1074" s="11">
        <v>6.3</v>
      </c>
    </row>
    <row r="1075" spans="1:2" x14ac:dyDescent="0.25">
      <c r="A1075" s="9" t="s">
        <v>25</v>
      </c>
      <c r="B1075" s="13">
        <v>5.5</v>
      </c>
    </row>
    <row r="1076" spans="1:2" x14ac:dyDescent="0.25">
      <c r="A1076" s="6" t="s">
        <v>25</v>
      </c>
      <c r="B1076" s="11">
        <v>6.2</v>
      </c>
    </row>
    <row r="1077" spans="1:2" x14ac:dyDescent="0.25">
      <c r="A1077" s="9" t="s">
        <v>25</v>
      </c>
      <c r="B1077" s="13">
        <v>5.8</v>
      </c>
    </row>
    <row r="1078" spans="1:2" x14ac:dyDescent="0.25">
      <c r="A1078" s="6" t="s">
        <v>25</v>
      </c>
      <c r="B1078" s="11">
        <v>5.7</v>
      </c>
    </row>
    <row r="1079" spans="1:2" x14ac:dyDescent="0.25">
      <c r="A1079" s="9" t="s">
        <v>25</v>
      </c>
      <c r="B1079" s="13">
        <v>6.5</v>
      </c>
    </row>
    <row r="1080" spans="1:2" x14ac:dyDescent="0.25">
      <c r="A1080" s="6" t="s">
        <v>25</v>
      </c>
      <c r="B1080" s="11">
        <v>6.7</v>
      </c>
    </row>
    <row r="1081" spans="1:2" x14ac:dyDescent="0.25">
      <c r="A1081" s="9" t="s">
        <v>25</v>
      </c>
      <c r="B1081" s="13">
        <v>7.4</v>
      </c>
    </row>
    <row r="1082" spans="1:2" x14ac:dyDescent="0.25">
      <c r="A1082" s="6" t="s">
        <v>25</v>
      </c>
      <c r="B1082" s="11">
        <v>6.9</v>
      </c>
    </row>
    <row r="1083" spans="1:2" x14ac:dyDescent="0.25">
      <c r="A1083" s="9" t="s">
        <v>25</v>
      </c>
      <c r="B1083" s="13">
        <v>5.5</v>
      </c>
    </row>
    <row r="1084" spans="1:2" x14ac:dyDescent="0.25">
      <c r="A1084" s="6" t="s">
        <v>25</v>
      </c>
      <c r="B1084" s="11">
        <v>8.1</v>
      </c>
    </row>
    <row r="1085" spans="1:2" x14ac:dyDescent="0.25">
      <c r="A1085" s="9" t="s">
        <v>25</v>
      </c>
      <c r="B1085" s="13">
        <v>7.7</v>
      </c>
    </row>
    <row r="1086" spans="1:2" x14ac:dyDescent="0.25">
      <c r="A1086" s="6" t="s">
        <v>25</v>
      </c>
      <c r="B1086" s="11">
        <v>7.3</v>
      </c>
    </row>
    <row r="1087" spans="1:2" x14ac:dyDescent="0.25">
      <c r="A1087" s="9" t="s">
        <v>25</v>
      </c>
      <c r="B1087" s="13">
        <v>5.2</v>
      </c>
    </row>
    <row r="1088" spans="1:2" x14ac:dyDescent="0.25">
      <c r="A1088" s="6" t="s">
        <v>25</v>
      </c>
      <c r="B1088" s="11">
        <v>7.1</v>
      </c>
    </row>
    <row r="1089" spans="1:2" x14ac:dyDescent="0.25">
      <c r="A1089" s="9" t="s">
        <v>25</v>
      </c>
      <c r="B1089" s="13">
        <v>7.1</v>
      </c>
    </row>
    <row r="1090" spans="1:2" x14ac:dyDescent="0.25">
      <c r="A1090" s="6" t="s">
        <v>25</v>
      </c>
      <c r="B1090" s="11">
        <v>7.2</v>
      </c>
    </row>
    <row r="1091" spans="1:2" x14ac:dyDescent="0.25">
      <c r="A1091" s="9" t="s">
        <v>25</v>
      </c>
      <c r="B1091" s="13">
        <v>6.5</v>
      </c>
    </row>
    <row r="1092" spans="1:2" x14ac:dyDescent="0.25">
      <c r="A1092" s="6" t="s">
        <v>25</v>
      </c>
      <c r="B1092" s="11">
        <v>4.5999999999999996</v>
      </c>
    </row>
    <row r="1093" spans="1:2" x14ac:dyDescent="0.25">
      <c r="A1093" s="9" t="s">
        <v>25</v>
      </c>
      <c r="B1093" s="13">
        <v>5.6</v>
      </c>
    </row>
    <row r="1094" spans="1:2" x14ac:dyDescent="0.25">
      <c r="A1094" s="6" t="s">
        <v>25</v>
      </c>
      <c r="B1094" s="11">
        <v>7.7</v>
      </c>
    </row>
    <row r="1095" spans="1:2" x14ac:dyDescent="0.25">
      <c r="A1095" s="9" t="s">
        <v>25</v>
      </c>
      <c r="B1095" s="13">
        <v>7.2</v>
      </c>
    </row>
    <row r="1096" spans="1:2" x14ac:dyDescent="0.25">
      <c r="A1096" s="6" t="s">
        <v>25</v>
      </c>
      <c r="B1096" s="11">
        <v>6.8</v>
      </c>
    </row>
    <row r="1097" spans="1:2" x14ac:dyDescent="0.25">
      <c r="A1097" s="9" t="s">
        <v>25</v>
      </c>
      <c r="B1097" s="13">
        <v>5.4</v>
      </c>
    </row>
    <row r="1098" spans="1:2" x14ac:dyDescent="0.25">
      <c r="A1098" s="6" t="s">
        <v>25</v>
      </c>
      <c r="B1098" s="11">
        <v>6.3</v>
      </c>
    </row>
    <row r="1099" spans="1:2" x14ac:dyDescent="0.25">
      <c r="A1099" s="9" t="s">
        <v>25</v>
      </c>
      <c r="B1099" s="13">
        <v>7.2</v>
      </c>
    </row>
    <row r="1100" spans="1:2" x14ac:dyDescent="0.25">
      <c r="A1100" s="6" t="s">
        <v>25</v>
      </c>
      <c r="B1100" s="11">
        <v>5.6</v>
      </c>
    </row>
    <row r="1101" spans="1:2" x14ac:dyDescent="0.25">
      <c r="A1101" s="9" t="s">
        <v>25</v>
      </c>
      <c r="B1101" s="13">
        <v>6.8</v>
      </c>
    </row>
    <row r="1102" spans="1:2" x14ac:dyDescent="0.25">
      <c r="A1102" s="6" t="s">
        <v>25</v>
      </c>
      <c r="B1102" s="11">
        <v>4.3</v>
      </c>
    </row>
    <row r="1103" spans="1:2" x14ac:dyDescent="0.25">
      <c r="A1103" s="9" t="s">
        <v>25</v>
      </c>
      <c r="B1103" s="13">
        <v>6.3</v>
      </c>
    </row>
    <row r="1104" spans="1:2" x14ac:dyDescent="0.25">
      <c r="A1104" s="6" t="s">
        <v>25</v>
      </c>
      <c r="B1104" s="11">
        <v>6.5</v>
      </c>
    </row>
    <row r="1105" spans="1:2" x14ac:dyDescent="0.25">
      <c r="A1105" s="9" t="s">
        <v>25</v>
      </c>
      <c r="B1105" s="13">
        <v>6.4</v>
      </c>
    </row>
    <row r="1106" spans="1:2" x14ac:dyDescent="0.25">
      <c r="A1106" s="6" t="s">
        <v>25</v>
      </c>
      <c r="B1106" s="11">
        <v>6.3</v>
      </c>
    </row>
    <row r="1107" spans="1:2" x14ac:dyDescent="0.25">
      <c r="A1107" s="9" t="s">
        <v>25</v>
      </c>
      <c r="B1107" s="13">
        <v>5.9</v>
      </c>
    </row>
    <row r="1108" spans="1:2" x14ac:dyDescent="0.25">
      <c r="A1108" s="6" t="s">
        <v>25</v>
      </c>
      <c r="B1108" s="11">
        <v>6.5</v>
      </c>
    </row>
    <row r="1109" spans="1:2" x14ac:dyDescent="0.25">
      <c r="A1109" s="9" t="s">
        <v>25</v>
      </c>
      <c r="B1109" s="13">
        <v>6.5</v>
      </c>
    </row>
    <row r="1110" spans="1:2" x14ac:dyDescent="0.25">
      <c r="A1110" s="6" t="s">
        <v>25</v>
      </c>
      <c r="B1110" s="11">
        <v>6.1</v>
      </c>
    </row>
    <row r="1111" spans="1:2" x14ac:dyDescent="0.25">
      <c r="A1111" s="9" t="s">
        <v>25</v>
      </c>
      <c r="B1111" s="13">
        <v>5.9</v>
      </c>
    </row>
    <row r="1112" spans="1:2" x14ac:dyDescent="0.25">
      <c r="A1112" s="6" t="s">
        <v>25</v>
      </c>
      <c r="B1112" s="11">
        <v>6.6</v>
      </c>
    </row>
    <row r="1113" spans="1:2" x14ac:dyDescent="0.25">
      <c r="A1113" s="9" t="s">
        <v>25</v>
      </c>
      <c r="B1113" s="13">
        <v>7.4</v>
      </c>
    </row>
    <row r="1114" spans="1:2" x14ac:dyDescent="0.25">
      <c r="A1114" s="6" t="s">
        <v>25</v>
      </c>
      <c r="B1114" s="11">
        <v>7.3</v>
      </c>
    </row>
    <row r="1115" spans="1:2" x14ac:dyDescent="0.25">
      <c r="A1115" s="9" t="s">
        <v>25</v>
      </c>
      <c r="B1115" s="13">
        <v>6.6</v>
      </c>
    </row>
    <row r="1116" spans="1:2" x14ac:dyDescent="0.25">
      <c r="A1116" s="6" t="s">
        <v>25</v>
      </c>
      <c r="B1116" s="11">
        <v>5.6</v>
      </c>
    </row>
    <row r="1117" spans="1:2" x14ac:dyDescent="0.25">
      <c r="A1117" s="9" t="s">
        <v>25</v>
      </c>
      <c r="B1117" s="13">
        <v>5.3</v>
      </c>
    </row>
    <row r="1118" spans="1:2" x14ac:dyDescent="0.25">
      <c r="A1118" s="6" t="s">
        <v>25</v>
      </c>
      <c r="B1118" s="11">
        <v>6</v>
      </c>
    </row>
    <row r="1119" spans="1:2" x14ac:dyDescent="0.25">
      <c r="A1119" s="9" t="s">
        <v>25</v>
      </c>
      <c r="B1119" s="13">
        <v>5.4</v>
      </c>
    </row>
    <row r="1120" spans="1:2" x14ac:dyDescent="0.25">
      <c r="A1120" s="6" t="s">
        <v>25</v>
      </c>
      <c r="B1120" s="11">
        <v>6.8</v>
      </c>
    </row>
    <row r="1121" spans="1:2" x14ac:dyDescent="0.25">
      <c r="A1121" s="9" t="s">
        <v>25</v>
      </c>
      <c r="B1121" s="13">
        <v>6.4</v>
      </c>
    </row>
    <row r="1122" spans="1:2" x14ac:dyDescent="0.25">
      <c r="A1122" s="6" t="s">
        <v>25</v>
      </c>
      <c r="B1122" s="11">
        <v>7.1</v>
      </c>
    </row>
    <row r="1123" spans="1:2" x14ac:dyDescent="0.25">
      <c r="A1123" s="9" t="s">
        <v>25</v>
      </c>
      <c r="B1123" s="13">
        <v>4.9000000000000004</v>
      </c>
    </row>
    <row r="1124" spans="1:2" x14ac:dyDescent="0.25">
      <c r="A1124" s="6" t="s">
        <v>25</v>
      </c>
      <c r="B1124" s="11">
        <v>5.8</v>
      </c>
    </row>
    <row r="1125" spans="1:2" x14ac:dyDescent="0.25">
      <c r="A1125" s="9" t="s">
        <v>25</v>
      </c>
      <c r="B1125" s="13">
        <v>7.1</v>
      </c>
    </row>
    <row r="1126" spans="1:2" x14ac:dyDescent="0.25">
      <c r="A1126" s="6" t="s">
        <v>25</v>
      </c>
      <c r="B1126" s="11">
        <v>7.2</v>
      </c>
    </row>
    <row r="1127" spans="1:2" x14ac:dyDescent="0.25">
      <c r="A1127" s="9" t="s">
        <v>25</v>
      </c>
      <c r="B1127" s="13">
        <v>6</v>
      </c>
    </row>
    <row r="1128" spans="1:2" x14ac:dyDescent="0.25">
      <c r="A1128" s="6" t="s">
        <v>25</v>
      </c>
      <c r="B1128" s="11">
        <v>6</v>
      </c>
    </row>
    <row r="1129" spans="1:2" x14ac:dyDescent="0.25">
      <c r="A1129" s="9" t="s">
        <v>687</v>
      </c>
      <c r="B1129" s="13">
        <v>7</v>
      </c>
    </row>
    <row r="1130" spans="1:2" x14ac:dyDescent="0.25">
      <c r="A1130" s="6" t="s">
        <v>25</v>
      </c>
      <c r="B1130" s="11">
        <v>5.4</v>
      </c>
    </row>
    <row r="1131" spans="1:2" x14ac:dyDescent="0.25">
      <c r="A1131" s="9" t="s">
        <v>25</v>
      </c>
      <c r="B1131" s="13">
        <v>6.5</v>
      </c>
    </row>
    <row r="1132" spans="1:2" x14ac:dyDescent="0.25">
      <c r="A1132" s="6" t="s">
        <v>25</v>
      </c>
      <c r="B1132" s="11">
        <v>6.4</v>
      </c>
    </row>
    <row r="1133" spans="1:2" x14ac:dyDescent="0.25">
      <c r="A1133" s="9" t="s">
        <v>537</v>
      </c>
      <c r="B1133" s="13">
        <v>8.3000000000000007</v>
      </c>
    </row>
    <row r="1134" spans="1:2" x14ac:dyDescent="0.25">
      <c r="A1134" s="6" t="s">
        <v>25</v>
      </c>
      <c r="B1134" s="11">
        <v>4.9000000000000004</v>
      </c>
    </row>
    <row r="1135" spans="1:2" x14ac:dyDescent="0.25">
      <c r="A1135" s="9" t="s">
        <v>25</v>
      </c>
      <c r="B1135" s="13">
        <v>6.3</v>
      </c>
    </row>
    <row r="1136" spans="1:2" x14ac:dyDescent="0.25">
      <c r="A1136" s="6" t="s">
        <v>25</v>
      </c>
      <c r="B1136" s="11">
        <v>1.7</v>
      </c>
    </row>
    <row r="1137" spans="1:2" x14ac:dyDescent="0.25">
      <c r="A1137" s="9" t="s">
        <v>25</v>
      </c>
      <c r="B1137" s="13">
        <v>7.7</v>
      </c>
    </row>
    <row r="1138" spans="1:2" x14ac:dyDescent="0.25">
      <c r="A1138" s="6" t="s">
        <v>25</v>
      </c>
      <c r="B1138" s="11">
        <v>7.8</v>
      </c>
    </row>
    <row r="1139" spans="1:2" x14ac:dyDescent="0.25">
      <c r="A1139" s="9" t="s">
        <v>25</v>
      </c>
      <c r="B1139" s="13">
        <v>5.5</v>
      </c>
    </row>
    <row r="1140" spans="1:2" x14ac:dyDescent="0.25">
      <c r="A1140" s="6" t="s">
        <v>25</v>
      </c>
      <c r="B1140" s="11">
        <v>7.5</v>
      </c>
    </row>
    <row r="1141" spans="1:2" x14ac:dyDescent="0.25">
      <c r="A1141" s="9" t="s">
        <v>25</v>
      </c>
      <c r="B1141" s="13">
        <v>6.4</v>
      </c>
    </row>
    <row r="1142" spans="1:2" x14ac:dyDescent="0.25">
      <c r="A1142" s="6" t="s">
        <v>25</v>
      </c>
      <c r="B1142" s="11">
        <v>5.6</v>
      </c>
    </row>
    <row r="1143" spans="1:2" x14ac:dyDescent="0.25">
      <c r="A1143" s="9" t="s">
        <v>25</v>
      </c>
      <c r="B1143" s="13">
        <v>7.5</v>
      </c>
    </row>
    <row r="1144" spans="1:2" x14ac:dyDescent="0.25">
      <c r="A1144" s="6" t="s">
        <v>25</v>
      </c>
      <c r="B1144" s="11">
        <v>6.8</v>
      </c>
    </row>
    <row r="1145" spans="1:2" x14ac:dyDescent="0.25">
      <c r="A1145" s="9" t="s">
        <v>25</v>
      </c>
      <c r="B1145" s="13">
        <v>6.8</v>
      </c>
    </row>
    <row r="1146" spans="1:2" x14ac:dyDescent="0.25">
      <c r="A1146" s="6" t="s">
        <v>25</v>
      </c>
      <c r="B1146" s="11">
        <v>6</v>
      </c>
    </row>
    <row r="1147" spans="1:2" x14ac:dyDescent="0.25">
      <c r="A1147" s="9" t="s">
        <v>25</v>
      </c>
      <c r="B1147" s="13">
        <v>7.3</v>
      </c>
    </row>
    <row r="1148" spans="1:2" x14ac:dyDescent="0.25">
      <c r="A1148" s="6" t="s">
        <v>25</v>
      </c>
      <c r="B1148" s="11">
        <v>6</v>
      </c>
    </row>
    <row r="1149" spans="1:2" x14ac:dyDescent="0.25">
      <c r="A1149" s="9" t="s">
        <v>25</v>
      </c>
      <c r="B1149" s="13">
        <v>7</v>
      </c>
    </row>
    <row r="1150" spans="1:2" x14ac:dyDescent="0.25">
      <c r="A1150" s="6" t="s">
        <v>25</v>
      </c>
      <c r="B1150" s="11">
        <v>5.0999999999999996</v>
      </c>
    </row>
    <row r="1151" spans="1:2" x14ac:dyDescent="0.25">
      <c r="A1151" s="9" t="s">
        <v>25</v>
      </c>
      <c r="B1151" s="13">
        <v>6.8</v>
      </c>
    </row>
    <row r="1152" spans="1:2" x14ac:dyDescent="0.25">
      <c r="A1152" s="6" t="s">
        <v>25</v>
      </c>
      <c r="B1152" s="11">
        <v>6.5</v>
      </c>
    </row>
    <row r="1153" spans="1:2" x14ac:dyDescent="0.25">
      <c r="A1153" s="9" t="s">
        <v>25</v>
      </c>
      <c r="B1153" s="13">
        <v>6.6</v>
      </c>
    </row>
    <row r="1154" spans="1:2" x14ac:dyDescent="0.25">
      <c r="A1154" s="6" t="s">
        <v>25</v>
      </c>
      <c r="B1154" s="11">
        <v>7.2</v>
      </c>
    </row>
    <row r="1155" spans="1:2" x14ac:dyDescent="0.25">
      <c r="A1155" s="9" t="s">
        <v>25</v>
      </c>
      <c r="B1155" s="13">
        <v>7</v>
      </c>
    </row>
    <row r="1156" spans="1:2" x14ac:dyDescent="0.25">
      <c r="A1156" s="6" t="s">
        <v>25</v>
      </c>
      <c r="B1156" s="11">
        <v>7</v>
      </c>
    </row>
    <row r="1157" spans="1:2" x14ac:dyDescent="0.25">
      <c r="A1157" s="9" t="s">
        <v>25</v>
      </c>
      <c r="B1157" s="13">
        <v>5.9</v>
      </c>
    </row>
    <row r="1158" spans="1:2" x14ac:dyDescent="0.25">
      <c r="A1158" s="6" t="s">
        <v>25</v>
      </c>
      <c r="B1158" s="11">
        <v>5.4</v>
      </c>
    </row>
    <row r="1159" spans="1:2" x14ac:dyDescent="0.25">
      <c r="A1159" s="9" t="s">
        <v>25</v>
      </c>
      <c r="B1159" s="13">
        <v>6.6</v>
      </c>
    </row>
    <row r="1160" spans="1:2" x14ac:dyDescent="0.25">
      <c r="A1160" s="6" t="s">
        <v>25</v>
      </c>
      <c r="B1160" s="11">
        <v>7</v>
      </c>
    </row>
    <row r="1161" spans="1:2" x14ac:dyDescent="0.25">
      <c r="A1161" s="9" t="s">
        <v>25</v>
      </c>
      <c r="B1161" s="13">
        <v>6.5</v>
      </c>
    </row>
    <row r="1162" spans="1:2" x14ac:dyDescent="0.25">
      <c r="A1162" s="6" t="s">
        <v>25</v>
      </c>
      <c r="B1162" s="11">
        <v>6.3</v>
      </c>
    </row>
    <row r="1163" spans="1:2" x14ac:dyDescent="0.25">
      <c r="A1163" s="9" t="s">
        <v>25</v>
      </c>
      <c r="B1163" s="13">
        <v>6.5</v>
      </c>
    </row>
    <row r="1164" spans="1:2" x14ac:dyDescent="0.25">
      <c r="A1164" s="6" t="s">
        <v>25</v>
      </c>
      <c r="B1164" s="11">
        <v>6.5</v>
      </c>
    </row>
    <row r="1165" spans="1:2" x14ac:dyDescent="0.25">
      <c r="A1165" s="9" t="s">
        <v>25</v>
      </c>
      <c r="B1165" s="13">
        <v>5.8</v>
      </c>
    </row>
    <row r="1166" spans="1:2" x14ac:dyDescent="0.25">
      <c r="A1166" s="6" t="s">
        <v>25</v>
      </c>
      <c r="B1166" s="11">
        <v>6.6</v>
      </c>
    </row>
    <row r="1167" spans="1:2" x14ac:dyDescent="0.25">
      <c r="A1167" s="9" t="s">
        <v>25</v>
      </c>
      <c r="B1167" s="13">
        <v>5.4</v>
      </c>
    </row>
    <row r="1168" spans="1:2" x14ac:dyDescent="0.25">
      <c r="A1168" s="6" t="s">
        <v>25</v>
      </c>
      <c r="B1168" s="11">
        <v>6.1</v>
      </c>
    </row>
    <row r="1169" spans="1:2" x14ac:dyDescent="0.25">
      <c r="A1169" s="9" t="s">
        <v>25</v>
      </c>
      <c r="B1169" s="13">
        <v>4</v>
      </c>
    </row>
    <row r="1170" spans="1:2" x14ac:dyDescent="0.25">
      <c r="A1170" s="6" t="s">
        <v>25</v>
      </c>
      <c r="B1170" s="11">
        <v>7.6</v>
      </c>
    </row>
    <row r="1171" spans="1:2" x14ac:dyDescent="0.25">
      <c r="A1171" s="9" t="s">
        <v>687</v>
      </c>
      <c r="B1171" s="13">
        <v>7.9</v>
      </c>
    </row>
    <row r="1172" spans="1:2" x14ac:dyDescent="0.25">
      <c r="A1172" s="6" t="s">
        <v>25</v>
      </c>
      <c r="B1172" s="11">
        <v>5.3</v>
      </c>
    </row>
    <row r="1173" spans="1:2" x14ac:dyDescent="0.25">
      <c r="A1173" s="9" t="s">
        <v>25</v>
      </c>
      <c r="B1173" s="13">
        <v>6.6</v>
      </c>
    </row>
    <row r="1174" spans="1:2" x14ac:dyDescent="0.25">
      <c r="A1174" s="6" t="s">
        <v>25</v>
      </c>
      <c r="B1174" s="11">
        <v>6.3</v>
      </c>
    </row>
    <row r="1175" spans="1:2" x14ac:dyDescent="0.25">
      <c r="A1175" s="9" t="s">
        <v>25</v>
      </c>
      <c r="B1175" s="13">
        <v>7.5</v>
      </c>
    </row>
    <row r="1176" spans="1:2" x14ac:dyDescent="0.25">
      <c r="A1176" s="6" t="s">
        <v>537</v>
      </c>
      <c r="B1176" s="11">
        <v>7.2</v>
      </c>
    </row>
    <row r="1177" spans="1:2" x14ac:dyDescent="0.25">
      <c r="A1177" s="9" t="s">
        <v>25</v>
      </c>
      <c r="B1177" s="13">
        <v>7</v>
      </c>
    </row>
    <row r="1178" spans="1:2" x14ac:dyDescent="0.25">
      <c r="A1178" s="6" t="s">
        <v>537</v>
      </c>
      <c r="B1178" s="11">
        <v>4.9000000000000004</v>
      </c>
    </row>
    <row r="1179" spans="1:2" x14ac:dyDescent="0.25">
      <c r="A1179" s="9" t="s">
        <v>25</v>
      </c>
      <c r="B1179" s="13">
        <v>6.9</v>
      </c>
    </row>
    <row r="1180" spans="1:2" x14ac:dyDescent="0.25">
      <c r="A1180" s="6" t="s">
        <v>25</v>
      </c>
      <c r="B1180" s="11">
        <v>5.2</v>
      </c>
    </row>
    <row r="1181" spans="1:2" x14ac:dyDescent="0.25">
      <c r="A1181" s="9" t="s">
        <v>25</v>
      </c>
      <c r="B1181" s="13">
        <v>8.1</v>
      </c>
    </row>
    <row r="1182" spans="1:2" x14ac:dyDescent="0.25">
      <c r="A1182" s="6" t="s">
        <v>25</v>
      </c>
      <c r="B1182" s="11">
        <v>6.6</v>
      </c>
    </row>
    <row r="1183" spans="1:2" x14ac:dyDescent="0.25">
      <c r="A1183" s="9" t="s">
        <v>25</v>
      </c>
      <c r="B1183" s="13">
        <v>6.2</v>
      </c>
    </row>
    <row r="1184" spans="1:2" x14ac:dyDescent="0.25">
      <c r="A1184" s="6" t="s">
        <v>25</v>
      </c>
      <c r="B1184" s="11">
        <v>7.2</v>
      </c>
    </row>
    <row r="1185" spans="1:2" x14ac:dyDescent="0.25">
      <c r="A1185" s="9" t="s">
        <v>25</v>
      </c>
      <c r="B1185" s="13">
        <v>7.3</v>
      </c>
    </row>
    <row r="1186" spans="1:2" x14ac:dyDescent="0.25">
      <c r="A1186" s="6" t="s">
        <v>25</v>
      </c>
      <c r="B1186" s="11">
        <v>6.7</v>
      </c>
    </row>
    <row r="1187" spans="1:2" x14ac:dyDescent="0.25">
      <c r="A1187" s="9" t="s">
        <v>25</v>
      </c>
      <c r="B1187" s="13">
        <v>6.4</v>
      </c>
    </row>
    <row r="1188" spans="1:2" x14ac:dyDescent="0.25">
      <c r="A1188" s="6" t="s">
        <v>25</v>
      </c>
      <c r="B1188" s="11">
        <v>7.8</v>
      </c>
    </row>
    <row r="1189" spans="1:2" x14ac:dyDescent="0.25">
      <c r="A1189" s="9" t="s">
        <v>25</v>
      </c>
      <c r="B1189" s="13">
        <v>6.4</v>
      </c>
    </row>
    <row r="1190" spans="1:2" x14ac:dyDescent="0.25">
      <c r="A1190" s="6" t="s">
        <v>25</v>
      </c>
      <c r="B1190" s="11">
        <v>4.0999999999999996</v>
      </c>
    </row>
    <row r="1191" spans="1:2" x14ac:dyDescent="0.25">
      <c r="A1191" s="9" t="s">
        <v>25</v>
      </c>
      <c r="B1191" s="13">
        <v>4.0999999999999996</v>
      </c>
    </row>
    <row r="1192" spans="1:2" x14ac:dyDescent="0.25">
      <c r="A1192" s="6" t="s">
        <v>25</v>
      </c>
      <c r="B1192" s="11">
        <v>7.4</v>
      </c>
    </row>
    <row r="1193" spans="1:2" x14ac:dyDescent="0.25">
      <c r="A1193" s="9" t="s">
        <v>25</v>
      </c>
      <c r="B1193" s="13">
        <v>5.8</v>
      </c>
    </row>
    <row r="1194" spans="1:2" x14ac:dyDescent="0.25">
      <c r="A1194" s="6" t="s">
        <v>25</v>
      </c>
      <c r="B1194" s="11">
        <v>7.6</v>
      </c>
    </row>
    <row r="1195" spans="1:2" x14ac:dyDescent="0.25">
      <c r="A1195" s="9" t="s">
        <v>25</v>
      </c>
      <c r="B1195" s="13">
        <v>7.2</v>
      </c>
    </row>
    <row r="1196" spans="1:2" x14ac:dyDescent="0.25">
      <c r="A1196" s="6" t="s">
        <v>25</v>
      </c>
      <c r="B1196" s="11">
        <v>7.8</v>
      </c>
    </row>
    <row r="1197" spans="1:2" x14ac:dyDescent="0.25">
      <c r="A1197" s="9" t="s">
        <v>25</v>
      </c>
      <c r="B1197" s="13">
        <v>7.7</v>
      </c>
    </row>
    <row r="1198" spans="1:2" x14ac:dyDescent="0.25">
      <c r="A1198" s="6" t="s">
        <v>25</v>
      </c>
      <c r="B1198" s="11">
        <v>6.4</v>
      </c>
    </row>
    <row r="1199" spans="1:2" x14ac:dyDescent="0.25">
      <c r="A1199" s="9" t="s">
        <v>25</v>
      </c>
      <c r="B1199" s="13">
        <v>5.0999999999999996</v>
      </c>
    </row>
    <row r="1200" spans="1:2" x14ac:dyDescent="0.25">
      <c r="A1200" s="6" t="s">
        <v>25</v>
      </c>
      <c r="B1200" s="11">
        <v>5.5</v>
      </c>
    </row>
    <row r="1201" spans="1:2" x14ac:dyDescent="0.25">
      <c r="A1201" s="9" t="s">
        <v>25</v>
      </c>
      <c r="B1201" s="13">
        <v>7.4</v>
      </c>
    </row>
    <row r="1202" spans="1:2" x14ac:dyDescent="0.25">
      <c r="A1202" s="6" t="s">
        <v>25</v>
      </c>
      <c r="B1202" s="11">
        <v>6</v>
      </c>
    </row>
    <row r="1203" spans="1:2" x14ac:dyDescent="0.25">
      <c r="A1203" s="9" t="s">
        <v>25</v>
      </c>
      <c r="B1203" s="13">
        <v>7.5</v>
      </c>
    </row>
    <row r="1204" spans="1:2" x14ac:dyDescent="0.25">
      <c r="A1204" s="6" t="s">
        <v>25</v>
      </c>
      <c r="B1204" s="11">
        <v>7</v>
      </c>
    </row>
    <row r="1205" spans="1:2" x14ac:dyDescent="0.25">
      <c r="A1205" s="9" t="s">
        <v>25</v>
      </c>
      <c r="B1205" s="13">
        <v>7.5</v>
      </c>
    </row>
    <row r="1206" spans="1:2" x14ac:dyDescent="0.25">
      <c r="A1206" s="6" t="s">
        <v>25</v>
      </c>
      <c r="B1206" s="11">
        <v>7.3</v>
      </c>
    </row>
    <row r="1207" spans="1:2" x14ac:dyDescent="0.25">
      <c r="A1207" s="9" t="s">
        <v>25</v>
      </c>
      <c r="B1207" s="13">
        <v>5.7</v>
      </c>
    </row>
    <row r="1208" spans="1:2" x14ac:dyDescent="0.25">
      <c r="A1208" s="6" t="s">
        <v>25</v>
      </c>
      <c r="B1208" s="11">
        <v>7.3</v>
      </c>
    </row>
    <row r="1209" spans="1:2" x14ac:dyDescent="0.25">
      <c r="A1209" s="9" t="s">
        <v>25</v>
      </c>
      <c r="B1209" s="13">
        <v>7.2</v>
      </c>
    </row>
    <row r="1210" spans="1:2" x14ac:dyDescent="0.25">
      <c r="A1210" s="6" t="s">
        <v>25</v>
      </c>
      <c r="B1210" s="11">
        <v>5.9</v>
      </c>
    </row>
    <row r="1211" spans="1:2" x14ac:dyDescent="0.25">
      <c r="A1211" s="9" t="s">
        <v>25</v>
      </c>
      <c r="B1211" s="13">
        <v>7.8</v>
      </c>
    </row>
    <row r="1212" spans="1:2" x14ac:dyDescent="0.25">
      <c r="A1212" s="6" t="s">
        <v>25</v>
      </c>
      <c r="B1212" s="11">
        <v>7.7</v>
      </c>
    </row>
    <row r="1213" spans="1:2" x14ac:dyDescent="0.25">
      <c r="A1213" s="9" t="s">
        <v>25</v>
      </c>
      <c r="B1213" s="13">
        <v>8.1</v>
      </c>
    </row>
    <row r="1214" spans="1:2" x14ac:dyDescent="0.25">
      <c r="A1214" s="6" t="s">
        <v>25</v>
      </c>
      <c r="B1214" s="11">
        <v>6.6</v>
      </c>
    </row>
    <row r="1215" spans="1:2" x14ac:dyDescent="0.25">
      <c r="A1215" s="9" t="s">
        <v>25</v>
      </c>
      <c r="B1215" s="13">
        <v>7.1</v>
      </c>
    </row>
    <row r="1216" spans="1:2" x14ac:dyDescent="0.25">
      <c r="A1216" s="6" t="s">
        <v>25</v>
      </c>
      <c r="B1216" s="11">
        <v>5.9</v>
      </c>
    </row>
    <row r="1217" spans="1:2" x14ac:dyDescent="0.25">
      <c r="A1217" s="9" t="s">
        <v>25</v>
      </c>
      <c r="B1217" s="13">
        <v>8</v>
      </c>
    </row>
    <row r="1218" spans="1:2" x14ac:dyDescent="0.25">
      <c r="A1218" s="6" t="s">
        <v>25</v>
      </c>
      <c r="B1218" s="11">
        <v>4.5999999999999996</v>
      </c>
    </row>
    <row r="1219" spans="1:2" x14ac:dyDescent="0.25">
      <c r="A1219" s="9" t="s">
        <v>25</v>
      </c>
      <c r="B1219" s="13">
        <v>6.1</v>
      </c>
    </row>
    <row r="1220" spans="1:2" x14ac:dyDescent="0.25">
      <c r="A1220" s="6" t="s">
        <v>25</v>
      </c>
      <c r="B1220" s="11">
        <v>7.2</v>
      </c>
    </row>
    <row r="1221" spans="1:2" x14ac:dyDescent="0.25">
      <c r="A1221" s="9" t="s">
        <v>25</v>
      </c>
      <c r="B1221" s="13">
        <v>6.4</v>
      </c>
    </row>
    <row r="1222" spans="1:2" x14ac:dyDescent="0.25">
      <c r="A1222" s="6" t="s">
        <v>25</v>
      </c>
      <c r="B1222" s="11">
        <v>6</v>
      </c>
    </row>
    <row r="1223" spans="1:2" x14ac:dyDescent="0.25">
      <c r="A1223" s="9" t="s">
        <v>25</v>
      </c>
      <c r="B1223" s="13">
        <v>5.2</v>
      </c>
    </row>
    <row r="1224" spans="1:2" x14ac:dyDescent="0.25">
      <c r="A1224" s="6" t="s">
        <v>25</v>
      </c>
      <c r="B1224" s="11">
        <v>7.6</v>
      </c>
    </row>
    <row r="1225" spans="1:2" x14ac:dyDescent="0.25">
      <c r="A1225" s="9" t="s">
        <v>25</v>
      </c>
      <c r="B1225" s="13">
        <v>6.4</v>
      </c>
    </row>
    <row r="1226" spans="1:2" x14ac:dyDescent="0.25">
      <c r="A1226" s="6" t="s">
        <v>25</v>
      </c>
      <c r="B1226" s="11">
        <v>6.4</v>
      </c>
    </row>
    <row r="1227" spans="1:2" x14ac:dyDescent="0.25">
      <c r="A1227" s="9" t="s">
        <v>25</v>
      </c>
      <c r="B1227" s="13">
        <v>6.1</v>
      </c>
    </row>
    <row r="1228" spans="1:2" x14ac:dyDescent="0.25">
      <c r="A1228" s="6" t="s">
        <v>25</v>
      </c>
      <c r="B1228" s="11">
        <v>6.1</v>
      </c>
    </row>
    <row r="1229" spans="1:2" x14ac:dyDescent="0.25">
      <c r="A1229" s="9" t="s">
        <v>25</v>
      </c>
      <c r="B1229" s="13">
        <v>5.2</v>
      </c>
    </row>
    <row r="1230" spans="1:2" x14ac:dyDescent="0.25">
      <c r="A1230" s="6" t="s">
        <v>25</v>
      </c>
      <c r="B1230" s="11">
        <v>7.7</v>
      </c>
    </row>
    <row r="1231" spans="1:2" x14ac:dyDescent="0.25">
      <c r="A1231" s="9" t="s">
        <v>25</v>
      </c>
      <c r="B1231" s="13">
        <v>7.3</v>
      </c>
    </row>
    <row r="1232" spans="1:2" x14ac:dyDescent="0.25">
      <c r="A1232" s="6" t="s">
        <v>25</v>
      </c>
      <c r="B1232" s="11">
        <v>6.9</v>
      </c>
    </row>
    <row r="1233" spans="1:2" x14ac:dyDescent="0.25">
      <c r="A1233" s="9" t="s">
        <v>25</v>
      </c>
      <c r="B1233" s="13">
        <v>8.5</v>
      </c>
    </row>
    <row r="1234" spans="1:2" x14ac:dyDescent="0.25">
      <c r="A1234" s="6" t="s">
        <v>25</v>
      </c>
      <c r="B1234" s="11">
        <v>6.3</v>
      </c>
    </row>
    <row r="1235" spans="1:2" x14ac:dyDescent="0.25">
      <c r="A1235" s="9" t="s">
        <v>25</v>
      </c>
      <c r="B1235" s="13">
        <v>5.9</v>
      </c>
    </row>
    <row r="1236" spans="1:2" x14ac:dyDescent="0.25">
      <c r="A1236" s="6" t="s">
        <v>1800</v>
      </c>
      <c r="B1236" s="11">
        <v>7.8</v>
      </c>
    </row>
    <row r="1237" spans="1:2" x14ac:dyDescent="0.25">
      <c r="A1237" s="9" t="s">
        <v>25</v>
      </c>
      <c r="B1237" s="13">
        <v>6.7</v>
      </c>
    </row>
    <row r="1238" spans="1:2" x14ac:dyDescent="0.25">
      <c r="A1238" s="6" t="s">
        <v>25</v>
      </c>
      <c r="B1238" s="11">
        <v>6.4</v>
      </c>
    </row>
    <row r="1239" spans="1:2" x14ac:dyDescent="0.25">
      <c r="A1239" s="9" t="s">
        <v>25</v>
      </c>
      <c r="B1239" s="13">
        <v>5.9</v>
      </c>
    </row>
    <row r="1240" spans="1:2" x14ac:dyDescent="0.25">
      <c r="A1240" s="6" t="s">
        <v>25</v>
      </c>
      <c r="B1240" s="11">
        <v>6.6</v>
      </c>
    </row>
    <row r="1241" spans="1:2" x14ac:dyDescent="0.25">
      <c r="A1241" s="9" t="s">
        <v>25</v>
      </c>
      <c r="B1241" s="13">
        <v>6.8</v>
      </c>
    </row>
    <row r="1242" spans="1:2" x14ac:dyDescent="0.25">
      <c r="A1242" s="6" t="s">
        <v>25</v>
      </c>
      <c r="B1242" s="11">
        <v>6.5</v>
      </c>
    </row>
    <row r="1243" spans="1:2" x14ac:dyDescent="0.25">
      <c r="A1243" s="9" t="s">
        <v>25</v>
      </c>
      <c r="B1243" s="13">
        <v>6.6</v>
      </c>
    </row>
    <row r="1244" spans="1:2" x14ac:dyDescent="0.25">
      <c r="A1244" s="6" t="s">
        <v>25</v>
      </c>
      <c r="B1244" s="11">
        <v>5.8</v>
      </c>
    </row>
    <row r="1245" spans="1:2" x14ac:dyDescent="0.25">
      <c r="A1245" s="9" t="s">
        <v>25</v>
      </c>
      <c r="B1245" s="13">
        <v>6.9</v>
      </c>
    </row>
    <row r="1246" spans="1:2" x14ac:dyDescent="0.25">
      <c r="A1246" s="6" t="s">
        <v>25</v>
      </c>
      <c r="B1246" s="11">
        <v>7.1</v>
      </c>
    </row>
    <row r="1247" spans="1:2" x14ac:dyDescent="0.25">
      <c r="A1247" s="9" t="s">
        <v>25</v>
      </c>
      <c r="B1247" s="13">
        <v>5.8</v>
      </c>
    </row>
    <row r="1248" spans="1:2" x14ac:dyDescent="0.25">
      <c r="A1248" s="6" t="s">
        <v>25</v>
      </c>
      <c r="B1248" s="11">
        <v>7.2</v>
      </c>
    </row>
    <row r="1249" spans="1:2" x14ac:dyDescent="0.25">
      <c r="A1249" s="9" t="s">
        <v>25</v>
      </c>
      <c r="B1249" s="13">
        <v>6</v>
      </c>
    </row>
    <row r="1250" spans="1:2" x14ac:dyDescent="0.25">
      <c r="A1250" s="6" t="s">
        <v>25</v>
      </c>
      <c r="B1250" s="11">
        <v>4.7</v>
      </c>
    </row>
    <row r="1251" spans="1:2" x14ac:dyDescent="0.25">
      <c r="A1251" s="9" t="s">
        <v>25</v>
      </c>
      <c r="B1251" s="13">
        <v>5.2</v>
      </c>
    </row>
    <row r="1252" spans="1:2" x14ac:dyDescent="0.25">
      <c r="A1252" s="6" t="s">
        <v>25</v>
      </c>
      <c r="B1252" s="11">
        <v>5.5</v>
      </c>
    </row>
    <row r="1253" spans="1:2" x14ac:dyDescent="0.25">
      <c r="A1253" s="9" t="s">
        <v>25</v>
      </c>
      <c r="B1253" s="13">
        <v>6.5</v>
      </c>
    </row>
    <row r="1254" spans="1:2" x14ac:dyDescent="0.25">
      <c r="A1254" s="6" t="s">
        <v>25</v>
      </c>
      <c r="B1254" s="11">
        <v>7</v>
      </c>
    </row>
    <row r="1255" spans="1:2" x14ac:dyDescent="0.25">
      <c r="A1255" s="9" t="s">
        <v>25</v>
      </c>
      <c r="B1255" s="13">
        <v>5.8</v>
      </c>
    </row>
    <row r="1256" spans="1:2" x14ac:dyDescent="0.25">
      <c r="A1256" s="6" t="s">
        <v>25</v>
      </c>
      <c r="B1256" s="11">
        <v>6.2</v>
      </c>
    </row>
    <row r="1257" spans="1:2" x14ac:dyDescent="0.25">
      <c r="A1257" s="9" t="s">
        <v>25</v>
      </c>
      <c r="B1257" s="13">
        <v>6.5</v>
      </c>
    </row>
    <row r="1258" spans="1:2" x14ac:dyDescent="0.25">
      <c r="A1258" s="6" t="s">
        <v>25</v>
      </c>
      <c r="B1258" s="11">
        <v>7.2</v>
      </c>
    </row>
    <row r="1259" spans="1:2" x14ac:dyDescent="0.25">
      <c r="A1259" s="9" t="s">
        <v>25</v>
      </c>
      <c r="B1259" s="13">
        <v>5.0999999999999996</v>
      </c>
    </row>
    <row r="1260" spans="1:2" x14ac:dyDescent="0.25">
      <c r="A1260" s="6" t="s">
        <v>25</v>
      </c>
      <c r="B1260" s="11">
        <v>4.7</v>
      </c>
    </row>
    <row r="1261" spans="1:2" x14ac:dyDescent="0.25">
      <c r="A1261" s="9" t="s">
        <v>25</v>
      </c>
      <c r="B1261" s="13">
        <v>5.9</v>
      </c>
    </row>
    <row r="1262" spans="1:2" x14ac:dyDescent="0.25">
      <c r="A1262" s="6" t="s">
        <v>25</v>
      </c>
      <c r="B1262" s="11">
        <v>5.8</v>
      </c>
    </row>
    <row r="1263" spans="1:2" x14ac:dyDescent="0.25">
      <c r="A1263" s="9" t="s">
        <v>25</v>
      </c>
      <c r="B1263" s="13">
        <v>7.2</v>
      </c>
    </row>
    <row r="1264" spans="1:2" x14ac:dyDescent="0.25">
      <c r="A1264" s="6" t="s">
        <v>25</v>
      </c>
      <c r="B1264" s="11">
        <v>6.2</v>
      </c>
    </row>
    <row r="1265" spans="1:2" x14ac:dyDescent="0.25">
      <c r="A1265" s="9" t="s">
        <v>25</v>
      </c>
      <c r="B1265" s="13">
        <v>7.4</v>
      </c>
    </row>
    <row r="1266" spans="1:2" x14ac:dyDescent="0.25">
      <c r="A1266" s="6" t="s">
        <v>25</v>
      </c>
      <c r="B1266" s="11">
        <v>5.7</v>
      </c>
    </row>
    <row r="1267" spans="1:2" x14ac:dyDescent="0.25">
      <c r="A1267" s="9" t="s">
        <v>25</v>
      </c>
      <c r="B1267" s="13">
        <v>6.1</v>
      </c>
    </row>
    <row r="1268" spans="1:2" x14ac:dyDescent="0.25">
      <c r="A1268" s="6" t="s">
        <v>25</v>
      </c>
      <c r="B1268" s="11">
        <v>6</v>
      </c>
    </row>
    <row r="1269" spans="1:2" x14ac:dyDescent="0.25">
      <c r="A1269" s="9" t="s">
        <v>25</v>
      </c>
      <c r="B1269" s="13">
        <v>6.9</v>
      </c>
    </row>
    <row r="1270" spans="1:2" x14ac:dyDescent="0.25">
      <c r="A1270" s="6" t="s">
        <v>25</v>
      </c>
      <c r="B1270" s="11">
        <v>6.5</v>
      </c>
    </row>
    <row r="1271" spans="1:2" x14ac:dyDescent="0.25">
      <c r="A1271" s="9" t="s">
        <v>25</v>
      </c>
      <c r="B1271" s="13">
        <v>5</v>
      </c>
    </row>
    <row r="1272" spans="1:2" x14ac:dyDescent="0.25">
      <c r="A1272" s="6" t="s">
        <v>25</v>
      </c>
      <c r="B1272" s="11">
        <v>5.7</v>
      </c>
    </row>
    <row r="1273" spans="1:2" x14ac:dyDescent="0.25">
      <c r="A1273" s="9" t="s">
        <v>25</v>
      </c>
      <c r="B1273" s="13">
        <v>7</v>
      </c>
    </row>
    <row r="1274" spans="1:2" x14ac:dyDescent="0.25">
      <c r="A1274" s="6" t="s">
        <v>25</v>
      </c>
      <c r="B1274" s="11">
        <v>5.0999999999999996</v>
      </c>
    </row>
    <row r="1275" spans="1:2" x14ac:dyDescent="0.25">
      <c r="A1275" s="9" t="s">
        <v>25</v>
      </c>
      <c r="B1275" s="13">
        <v>5.3</v>
      </c>
    </row>
    <row r="1276" spans="1:2" x14ac:dyDescent="0.25">
      <c r="A1276" s="6" t="s">
        <v>25</v>
      </c>
      <c r="B1276" s="11">
        <v>4.4000000000000004</v>
      </c>
    </row>
    <row r="1277" spans="1:2" x14ac:dyDescent="0.25">
      <c r="A1277" s="9" t="s">
        <v>25</v>
      </c>
      <c r="B1277" s="13">
        <v>4.7</v>
      </c>
    </row>
    <row r="1278" spans="1:2" x14ac:dyDescent="0.25">
      <c r="A1278" s="6" t="s">
        <v>25</v>
      </c>
      <c r="B1278" s="11">
        <v>6.7</v>
      </c>
    </row>
    <row r="1279" spans="1:2" x14ac:dyDescent="0.25">
      <c r="A1279" s="9" t="s">
        <v>25</v>
      </c>
      <c r="B1279" s="13">
        <v>6.7</v>
      </c>
    </row>
    <row r="1280" spans="1:2" x14ac:dyDescent="0.25">
      <c r="A1280" s="6" t="s">
        <v>25</v>
      </c>
      <c r="B1280" s="11">
        <v>5.7</v>
      </c>
    </row>
    <row r="1281" spans="1:2" x14ac:dyDescent="0.25">
      <c r="A1281" s="9" t="s">
        <v>25</v>
      </c>
      <c r="B1281" s="13">
        <v>7.4</v>
      </c>
    </row>
    <row r="1282" spans="1:2" x14ac:dyDescent="0.25">
      <c r="A1282" s="6" t="s">
        <v>25</v>
      </c>
      <c r="B1282" s="11">
        <v>6.1</v>
      </c>
    </row>
    <row r="1283" spans="1:2" x14ac:dyDescent="0.25">
      <c r="A1283" s="9" t="s">
        <v>25</v>
      </c>
      <c r="B1283" s="13">
        <v>6.4</v>
      </c>
    </row>
    <row r="1284" spans="1:2" x14ac:dyDescent="0.25">
      <c r="A1284" s="6" t="s">
        <v>25</v>
      </c>
      <c r="B1284" s="11">
        <v>6.2</v>
      </c>
    </row>
    <row r="1285" spans="1:2" x14ac:dyDescent="0.25">
      <c r="A1285" s="9" t="s">
        <v>25</v>
      </c>
      <c r="B1285" s="13">
        <v>6.2</v>
      </c>
    </row>
    <row r="1286" spans="1:2" x14ac:dyDescent="0.25">
      <c r="A1286" s="6" t="s">
        <v>25</v>
      </c>
      <c r="B1286" s="11">
        <v>5.9</v>
      </c>
    </row>
    <row r="1287" spans="1:2" x14ac:dyDescent="0.25">
      <c r="A1287" s="9" t="s">
        <v>25</v>
      </c>
      <c r="B1287" s="13">
        <v>4</v>
      </c>
    </row>
    <row r="1288" spans="1:2" x14ac:dyDescent="0.25">
      <c r="A1288" s="6" t="s">
        <v>25</v>
      </c>
      <c r="B1288" s="11">
        <v>6.2</v>
      </c>
    </row>
    <row r="1289" spans="1:2" x14ac:dyDescent="0.25">
      <c r="A1289" s="9" t="s">
        <v>25</v>
      </c>
      <c r="B1289" s="13">
        <v>4.5999999999999996</v>
      </c>
    </row>
    <row r="1290" spans="1:2" x14ac:dyDescent="0.25">
      <c r="A1290" s="6" t="s">
        <v>25</v>
      </c>
      <c r="B1290" s="11">
        <v>6.4</v>
      </c>
    </row>
    <row r="1291" spans="1:2" x14ac:dyDescent="0.25">
      <c r="A1291" s="9" t="s">
        <v>25</v>
      </c>
      <c r="B1291" s="13">
        <v>5.9</v>
      </c>
    </row>
    <row r="1292" spans="1:2" x14ac:dyDescent="0.25">
      <c r="A1292" s="6" t="s">
        <v>25</v>
      </c>
      <c r="B1292" s="11">
        <v>5.0999999999999996</v>
      </c>
    </row>
    <row r="1293" spans="1:2" x14ac:dyDescent="0.25">
      <c r="A1293" s="9" t="s">
        <v>25</v>
      </c>
      <c r="B1293" s="13">
        <v>7.6</v>
      </c>
    </row>
    <row r="1294" spans="1:2" x14ac:dyDescent="0.25">
      <c r="A1294" s="6" t="s">
        <v>25</v>
      </c>
      <c r="B1294" s="11">
        <v>4.2</v>
      </c>
    </row>
    <row r="1295" spans="1:2" x14ac:dyDescent="0.25">
      <c r="A1295" s="9" t="s">
        <v>25</v>
      </c>
      <c r="B1295" s="13">
        <v>7.8</v>
      </c>
    </row>
    <row r="1296" spans="1:2" x14ac:dyDescent="0.25">
      <c r="A1296" s="6" t="s">
        <v>25</v>
      </c>
      <c r="B1296" s="11">
        <v>5.8</v>
      </c>
    </row>
    <row r="1297" spans="1:2" x14ac:dyDescent="0.25">
      <c r="A1297" s="9" t="s">
        <v>25</v>
      </c>
      <c r="B1297" s="13">
        <v>5.9</v>
      </c>
    </row>
    <row r="1298" spans="1:2" x14ac:dyDescent="0.25">
      <c r="A1298" s="6" t="s">
        <v>537</v>
      </c>
      <c r="B1298" s="11">
        <v>8.4</v>
      </c>
    </row>
    <row r="1299" spans="1:2" x14ac:dyDescent="0.25">
      <c r="A1299" s="9" t="s">
        <v>25</v>
      </c>
      <c r="B1299" s="13">
        <v>4.8</v>
      </c>
    </row>
    <row r="1300" spans="1:2" x14ac:dyDescent="0.25">
      <c r="A1300" s="6" t="s">
        <v>25</v>
      </c>
      <c r="B1300" s="11">
        <v>6.2</v>
      </c>
    </row>
    <row r="1301" spans="1:2" x14ac:dyDescent="0.25">
      <c r="A1301" s="9" t="s">
        <v>25</v>
      </c>
      <c r="B1301" s="13">
        <v>6.5</v>
      </c>
    </row>
    <row r="1302" spans="1:2" x14ac:dyDescent="0.25">
      <c r="A1302" s="6" t="s">
        <v>25</v>
      </c>
      <c r="B1302" s="11">
        <v>6.3</v>
      </c>
    </row>
    <row r="1303" spans="1:2" x14ac:dyDescent="0.25">
      <c r="A1303" s="9" t="s">
        <v>25</v>
      </c>
      <c r="B1303" s="13">
        <v>3.3</v>
      </c>
    </row>
    <row r="1304" spans="1:2" x14ac:dyDescent="0.25">
      <c r="A1304" s="6" t="s">
        <v>25</v>
      </c>
      <c r="B1304" s="11">
        <v>5.9</v>
      </c>
    </row>
    <row r="1305" spans="1:2" x14ac:dyDescent="0.25">
      <c r="A1305" s="9" t="s">
        <v>25</v>
      </c>
      <c r="B1305" s="13">
        <v>6</v>
      </c>
    </row>
    <row r="1306" spans="1:2" x14ac:dyDescent="0.25">
      <c r="A1306" s="6" t="s">
        <v>25</v>
      </c>
      <c r="B1306" s="11">
        <v>5.8</v>
      </c>
    </row>
    <row r="1307" spans="1:2" x14ac:dyDescent="0.25">
      <c r="A1307" s="9" t="s">
        <v>25</v>
      </c>
      <c r="B1307" s="13">
        <v>6.5</v>
      </c>
    </row>
    <row r="1308" spans="1:2" x14ac:dyDescent="0.25">
      <c r="A1308" s="6" t="s">
        <v>25</v>
      </c>
      <c r="B1308" s="11">
        <v>4.7</v>
      </c>
    </row>
    <row r="1309" spans="1:2" x14ac:dyDescent="0.25">
      <c r="A1309" s="9" t="s">
        <v>25</v>
      </c>
      <c r="B1309" s="13">
        <v>4.0999999999999996</v>
      </c>
    </row>
    <row r="1310" spans="1:2" x14ac:dyDescent="0.25">
      <c r="A1310" s="6" t="s">
        <v>25</v>
      </c>
      <c r="B1310" s="11">
        <v>6.8</v>
      </c>
    </row>
    <row r="1311" spans="1:2" x14ac:dyDescent="0.25">
      <c r="A1311" s="9" t="s">
        <v>25</v>
      </c>
      <c r="B1311" s="13">
        <v>6.2</v>
      </c>
    </row>
    <row r="1312" spans="1:2" x14ac:dyDescent="0.25">
      <c r="A1312" s="6" t="s">
        <v>25</v>
      </c>
      <c r="B1312" s="11">
        <v>4.5</v>
      </c>
    </row>
    <row r="1313" spans="1:2" x14ac:dyDescent="0.25">
      <c r="A1313" s="9" t="s">
        <v>25</v>
      </c>
      <c r="B1313" s="13">
        <v>5.8</v>
      </c>
    </row>
    <row r="1314" spans="1:2" x14ac:dyDescent="0.25">
      <c r="A1314" s="6" t="s">
        <v>25</v>
      </c>
      <c r="B1314" s="11">
        <v>7.3</v>
      </c>
    </row>
    <row r="1315" spans="1:2" x14ac:dyDescent="0.25">
      <c r="A1315" s="9" t="s">
        <v>25</v>
      </c>
      <c r="B1315" s="13">
        <v>5.9</v>
      </c>
    </row>
    <row r="1316" spans="1:2" x14ac:dyDescent="0.25">
      <c r="A1316" s="6" t="s">
        <v>25</v>
      </c>
      <c r="B1316" s="11">
        <v>4.4000000000000004</v>
      </c>
    </row>
    <row r="1317" spans="1:2" x14ac:dyDescent="0.25">
      <c r="A1317" s="9" t="s">
        <v>25</v>
      </c>
      <c r="B1317" s="13">
        <v>5.8</v>
      </c>
    </row>
    <row r="1318" spans="1:2" x14ac:dyDescent="0.25">
      <c r="A1318" s="6" t="s">
        <v>25</v>
      </c>
      <c r="B1318" s="11">
        <v>5.0999999999999996</v>
      </c>
    </row>
    <row r="1319" spans="1:2" x14ac:dyDescent="0.25">
      <c r="A1319" s="9" t="s">
        <v>25</v>
      </c>
      <c r="B1319" s="13">
        <v>6.9</v>
      </c>
    </row>
    <row r="1320" spans="1:2" x14ac:dyDescent="0.25">
      <c r="A1320" s="6" t="s">
        <v>25</v>
      </c>
      <c r="B1320" s="11">
        <v>6.2</v>
      </c>
    </row>
    <row r="1321" spans="1:2" x14ac:dyDescent="0.25">
      <c r="A1321" s="9" t="s">
        <v>25</v>
      </c>
      <c r="B1321" s="13">
        <v>6.9</v>
      </c>
    </row>
    <row r="1322" spans="1:2" x14ac:dyDescent="0.25">
      <c r="A1322" s="6" t="s">
        <v>25</v>
      </c>
      <c r="B1322" s="11">
        <v>7.3</v>
      </c>
    </row>
    <row r="1323" spans="1:2" x14ac:dyDescent="0.25">
      <c r="A1323" s="9" t="s">
        <v>687</v>
      </c>
      <c r="B1323" s="13">
        <v>7.1</v>
      </c>
    </row>
    <row r="1324" spans="1:2" x14ac:dyDescent="0.25">
      <c r="A1324" s="6" t="s">
        <v>1897</v>
      </c>
      <c r="B1324" s="11">
        <v>6</v>
      </c>
    </row>
    <row r="1325" spans="1:2" x14ac:dyDescent="0.25">
      <c r="A1325" s="9" t="s">
        <v>25</v>
      </c>
      <c r="B1325" s="13">
        <v>7</v>
      </c>
    </row>
    <row r="1326" spans="1:2" x14ac:dyDescent="0.25">
      <c r="A1326" s="6" t="s">
        <v>537</v>
      </c>
      <c r="B1326" s="11">
        <v>6.8</v>
      </c>
    </row>
    <row r="1327" spans="1:2" x14ac:dyDescent="0.25">
      <c r="A1327" s="9" t="s">
        <v>25</v>
      </c>
      <c r="B1327" s="13">
        <v>5.7</v>
      </c>
    </row>
    <row r="1328" spans="1:2" x14ac:dyDescent="0.25">
      <c r="A1328" s="6" t="s">
        <v>25</v>
      </c>
      <c r="B1328" s="11">
        <v>7.6</v>
      </c>
    </row>
    <row r="1329" spans="1:2" x14ac:dyDescent="0.25">
      <c r="A1329" s="9" t="s">
        <v>1904</v>
      </c>
      <c r="B1329" s="13">
        <v>8.4</v>
      </c>
    </row>
    <row r="1330" spans="1:2" x14ac:dyDescent="0.25">
      <c r="A1330" s="6" t="s">
        <v>25</v>
      </c>
      <c r="B1330" s="11">
        <v>7.1</v>
      </c>
    </row>
    <row r="1331" spans="1:2" x14ac:dyDescent="0.25">
      <c r="A1331" s="9" t="s">
        <v>25</v>
      </c>
      <c r="B1331" s="13">
        <v>5.6</v>
      </c>
    </row>
    <row r="1332" spans="1:2" x14ac:dyDescent="0.25">
      <c r="A1332" s="6" t="s">
        <v>25</v>
      </c>
      <c r="B1332" s="11">
        <v>6.7</v>
      </c>
    </row>
    <row r="1333" spans="1:2" x14ac:dyDescent="0.25">
      <c r="A1333" s="9" t="s">
        <v>25</v>
      </c>
      <c r="B1333" s="13">
        <v>7</v>
      </c>
    </row>
    <row r="1334" spans="1:2" x14ac:dyDescent="0.25">
      <c r="A1334" s="6" t="s">
        <v>25</v>
      </c>
      <c r="B1334" s="11">
        <v>8</v>
      </c>
    </row>
    <row r="1335" spans="1:2" x14ac:dyDescent="0.25">
      <c r="A1335" s="9" t="s">
        <v>25</v>
      </c>
      <c r="B1335" s="13">
        <v>5.3</v>
      </c>
    </row>
    <row r="1336" spans="1:2" x14ac:dyDescent="0.25">
      <c r="A1336" s="6" t="s">
        <v>25</v>
      </c>
      <c r="B1336" s="11">
        <v>4.9000000000000004</v>
      </c>
    </row>
    <row r="1337" spans="1:2" x14ac:dyDescent="0.25">
      <c r="A1337" s="9" t="s">
        <v>25</v>
      </c>
      <c r="B1337" s="13">
        <v>6.4</v>
      </c>
    </row>
    <row r="1338" spans="1:2" x14ac:dyDescent="0.25">
      <c r="A1338" s="6" t="s">
        <v>687</v>
      </c>
      <c r="B1338" s="11">
        <v>7.4</v>
      </c>
    </row>
    <row r="1339" spans="1:2" x14ac:dyDescent="0.25">
      <c r="A1339" s="9" t="s">
        <v>25</v>
      </c>
      <c r="B1339" s="13">
        <v>6.1</v>
      </c>
    </row>
    <row r="1340" spans="1:2" x14ac:dyDescent="0.25">
      <c r="A1340" s="6" t="s">
        <v>25</v>
      </c>
      <c r="B1340" s="11">
        <v>6.5</v>
      </c>
    </row>
    <row r="1341" spans="1:2" x14ac:dyDescent="0.25">
      <c r="A1341" s="9" t="s">
        <v>25</v>
      </c>
      <c r="B1341" s="13">
        <v>5.7</v>
      </c>
    </row>
    <row r="1342" spans="1:2" x14ac:dyDescent="0.25">
      <c r="A1342" s="6" t="s">
        <v>25</v>
      </c>
      <c r="B1342" s="11">
        <v>5.0999999999999996</v>
      </c>
    </row>
    <row r="1343" spans="1:2" x14ac:dyDescent="0.25">
      <c r="A1343" s="9" t="s">
        <v>25</v>
      </c>
      <c r="B1343" s="13">
        <v>6.6</v>
      </c>
    </row>
    <row r="1344" spans="1:2" x14ac:dyDescent="0.25">
      <c r="A1344" s="6" t="s">
        <v>687</v>
      </c>
      <c r="B1344" s="11">
        <v>6.5</v>
      </c>
    </row>
    <row r="1345" spans="1:2" x14ac:dyDescent="0.25">
      <c r="A1345" s="9" t="s">
        <v>25</v>
      </c>
      <c r="B1345" s="13">
        <v>6.9</v>
      </c>
    </row>
    <row r="1346" spans="1:2" x14ac:dyDescent="0.25">
      <c r="A1346" s="6" t="s">
        <v>25</v>
      </c>
      <c r="B1346" s="11">
        <v>7.8</v>
      </c>
    </row>
    <row r="1347" spans="1:2" x14ac:dyDescent="0.25">
      <c r="A1347" s="9" t="s">
        <v>25</v>
      </c>
      <c r="B1347" s="13">
        <v>6.4</v>
      </c>
    </row>
    <row r="1348" spans="1:2" x14ac:dyDescent="0.25">
      <c r="A1348" s="6" t="s">
        <v>25</v>
      </c>
      <c r="B1348" s="11">
        <v>7.6</v>
      </c>
    </row>
    <row r="1349" spans="1:2" x14ac:dyDescent="0.25">
      <c r="A1349" s="9" t="s">
        <v>25</v>
      </c>
      <c r="B1349" s="13">
        <v>5.6</v>
      </c>
    </row>
    <row r="1350" spans="1:2" x14ac:dyDescent="0.25">
      <c r="A1350" s="6" t="s">
        <v>25</v>
      </c>
      <c r="B1350" s="11">
        <v>6.2</v>
      </c>
    </row>
    <row r="1351" spans="1:2" x14ac:dyDescent="0.25">
      <c r="A1351" s="9" t="s">
        <v>25</v>
      </c>
      <c r="B1351" s="13">
        <v>4.4000000000000004</v>
      </c>
    </row>
    <row r="1352" spans="1:2" x14ac:dyDescent="0.25">
      <c r="A1352" s="6" t="s">
        <v>25</v>
      </c>
      <c r="B1352" s="11">
        <v>5.6</v>
      </c>
    </row>
    <row r="1353" spans="1:2" x14ac:dyDescent="0.25">
      <c r="A1353" s="9" t="s">
        <v>25</v>
      </c>
      <c r="B1353" s="13">
        <v>5.5</v>
      </c>
    </row>
    <row r="1354" spans="1:2" x14ac:dyDescent="0.25">
      <c r="A1354" s="6" t="s">
        <v>25</v>
      </c>
      <c r="B1354" s="11">
        <v>6.7</v>
      </c>
    </row>
    <row r="1355" spans="1:2" x14ac:dyDescent="0.25">
      <c r="A1355" s="9" t="s">
        <v>25</v>
      </c>
      <c r="B1355" s="13">
        <v>6.1</v>
      </c>
    </row>
    <row r="1356" spans="1:2" x14ac:dyDescent="0.25">
      <c r="A1356" s="6" t="s">
        <v>25</v>
      </c>
      <c r="B1356" s="11">
        <v>6.2</v>
      </c>
    </row>
    <row r="1357" spans="1:2" x14ac:dyDescent="0.25">
      <c r="A1357" s="9" t="s">
        <v>25</v>
      </c>
      <c r="B1357" s="13">
        <v>7.3</v>
      </c>
    </row>
    <row r="1358" spans="1:2" x14ac:dyDescent="0.25">
      <c r="A1358" s="6" t="s">
        <v>25</v>
      </c>
      <c r="B1358" s="11">
        <v>6.6</v>
      </c>
    </row>
    <row r="1359" spans="1:2" x14ac:dyDescent="0.25">
      <c r="A1359" s="9" t="s">
        <v>25</v>
      </c>
      <c r="B1359" s="13">
        <v>8.1999999999999993</v>
      </c>
    </row>
    <row r="1360" spans="1:2" x14ac:dyDescent="0.25">
      <c r="A1360" s="6" t="s">
        <v>25</v>
      </c>
      <c r="B1360" s="11">
        <v>6.4</v>
      </c>
    </row>
    <row r="1361" spans="1:2" x14ac:dyDescent="0.25">
      <c r="A1361" s="9" t="s">
        <v>25</v>
      </c>
      <c r="B1361" s="13">
        <v>6.4</v>
      </c>
    </row>
    <row r="1362" spans="1:2" x14ac:dyDescent="0.25">
      <c r="A1362" s="6" t="s">
        <v>25</v>
      </c>
      <c r="B1362" s="11">
        <v>5.2</v>
      </c>
    </row>
    <row r="1363" spans="1:2" x14ac:dyDescent="0.25">
      <c r="A1363" s="9" t="s">
        <v>25</v>
      </c>
      <c r="B1363" s="13">
        <v>6.5</v>
      </c>
    </row>
    <row r="1364" spans="1:2" x14ac:dyDescent="0.25">
      <c r="A1364" s="6" t="s">
        <v>25</v>
      </c>
      <c r="B1364" s="11">
        <v>7.1</v>
      </c>
    </row>
    <row r="1365" spans="1:2" x14ac:dyDescent="0.25">
      <c r="A1365" s="9" t="s">
        <v>25</v>
      </c>
      <c r="B1365" s="13">
        <v>4.8</v>
      </c>
    </row>
    <row r="1366" spans="1:2" x14ac:dyDescent="0.25">
      <c r="A1366" s="6" t="s">
        <v>25</v>
      </c>
      <c r="B1366" s="11">
        <v>7.3</v>
      </c>
    </row>
    <row r="1367" spans="1:2" x14ac:dyDescent="0.25">
      <c r="A1367" s="9" t="s">
        <v>25</v>
      </c>
      <c r="B1367" s="13">
        <v>5.2</v>
      </c>
    </row>
    <row r="1368" spans="1:2" x14ac:dyDescent="0.25">
      <c r="A1368" s="6" t="s">
        <v>25</v>
      </c>
      <c r="B1368" s="11">
        <v>7.7</v>
      </c>
    </row>
    <row r="1369" spans="1:2" x14ac:dyDescent="0.25">
      <c r="A1369" s="9" t="s">
        <v>25</v>
      </c>
      <c r="B1369" s="13">
        <v>7.6</v>
      </c>
    </row>
    <row r="1370" spans="1:2" x14ac:dyDescent="0.25">
      <c r="A1370" s="6" t="s">
        <v>25</v>
      </c>
      <c r="B1370" s="11">
        <v>5.7</v>
      </c>
    </row>
    <row r="1371" spans="1:2" x14ac:dyDescent="0.25">
      <c r="A1371" s="9" t="s">
        <v>25</v>
      </c>
      <c r="B1371" s="13">
        <v>7</v>
      </c>
    </row>
    <row r="1372" spans="1:2" x14ac:dyDescent="0.25">
      <c r="A1372" s="6" t="s">
        <v>25</v>
      </c>
      <c r="B1372" s="11">
        <v>6</v>
      </c>
    </row>
    <row r="1373" spans="1:2" x14ac:dyDescent="0.25">
      <c r="A1373" s="9" t="s">
        <v>25</v>
      </c>
      <c r="B1373" s="13">
        <v>8.1</v>
      </c>
    </row>
    <row r="1374" spans="1:2" x14ac:dyDescent="0.25">
      <c r="A1374" s="6" t="s">
        <v>25</v>
      </c>
      <c r="B1374" s="11">
        <v>8</v>
      </c>
    </row>
    <row r="1375" spans="1:2" x14ac:dyDescent="0.25">
      <c r="A1375" s="9" t="s">
        <v>25</v>
      </c>
      <c r="B1375" s="13">
        <v>5.6</v>
      </c>
    </row>
    <row r="1376" spans="1:2" x14ac:dyDescent="0.25">
      <c r="A1376" s="6" t="s">
        <v>25</v>
      </c>
      <c r="B1376" s="11">
        <v>6.1</v>
      </c>
    </row>
    <row r="1377" spans="1:2" x14ac:dyDescent="0.25">
      <c r="A1377" s="9" t="s">
        <v>25</v>
      </c>
      <c r="B1377" s="13">
        <v>6.9</v>
      </c>
    </row>
    <row r="1378" spans="1:2" x14ac:dyDescent="0.25">
      <c r="A1378" s="6" t="s">
        <v>25</v>
      </c>
      <c r="B1378" s="11">
        <v>5.2</v>
      </c>
    </row>
    <row r="1379" spans="1:2" x14ac:dyDescent="0.25">
      <c r="A1379" s="9" t="s">
        <v>25</v>
      </c>
      <c r="B1379" s="13">
        <v>7</v>
      </c>
    </row>
    <row r="1380" spans="1:2" x14ac:dyDescent="0.25">
      <c r="A1380" s="6" t="s">
        <v>25</v>
      </c>
      <c r="B1380" s="11">
        <v>6.3</v>
      </c>
    </row>
    <row r="1381" spans="1:2" x14ac:dyDescent="0.25">
      <c r="A1381" s="9" t="s">
        <v>25</v>
      </c>
      <c r="B1381" s="13">
        <v>7</v>
      </c>
    </row>
    <row r="1382" spans="1:2" x14ac:dyDescent="0.25">
      <c r="A1382" s="6" t="s">
        <v>1609</v>
      </c>
      <c r="B1382" s="11">
        <v>5.3</v>
      </c>
    </row>
    <row r="1383" spans="1:2" x14ac:dyDescent="0.25">
      <c r="A1383" s="9" t="s">
        <v>25</v>
      </c>
      <c r="B1383" s="13">
        <v>6.9</v>
      </c>
    </row>
    <row r="1384" spans="1:2" x14ac:dyDescent="0.25">
      <c r="A1384" s="6" t="s">
        <v>25</v>
      </c>
      <c r="B1384" s="11">
        <v>6.2</v>
      </c>
    </row>
    <row r="1385" spans="1:2" x14ac:dyDescent="0.25">
      <c r="A1385" s="9" t="s">
        <v>25</v>
      </c>
      <c r="B1385" s="13">
        <v>6.4</v>
      </c>
    </row>
    <row r="1386" spans="1:2" x14ac:dyDescent="0.25">
      <c r="A1386" s="6" t="s">
        <v>25</v>
      </c>
      <c r="B1386" s="11">
        <v>6.4</v>
      </c>
    </row>
    <row r="1387" spans="1:2" x14ac:dyDescent="0.25">
      <c r="A1387" s="9" t="s">
        <v>25</v>
      </c>
      <c r="B1387" s="13">
        <v>5.7</v>
      </c>
    </row>
    <row r="1388" spans="1:2" x14ac:dyDescent="0.25">
      <c r="A1388" s="6" t="s">
        <v>25</v>
      </c>
      <c r="B1388" s="11">
        <v>6.1</v>
      </c>
    </row>
    <row r="1389" spans="1:2" x14ac:dyDescent="0.25">
      <c r="A1389" s="9" t="s">
        <v>25</v>
      </c>
      <c r="B1389" s="13">
        <v>5.4</v>
      </c>
    </row>
    <row r="1390" spans="1:2" x14ac:dyDescent="0.25">
      <c r="A1390" s="6" t="s">
        <v>25</v>
      </c>
      <c r="B1390" s="11">
        <v>6.7</v>
      </c>
    </row>
    <row r="1391" spans="1:2" x14ac:dyDescent="0.25">
      <c r="A1391" s="9" t="s">
        <v>25</v>
      </c>
      <c r="B1391" s="13">
        <v>6.8</v>
      </c>
    </row>
    <row r="1392" spans="1:2" x14ac:dyDescent="0.25">
      <c r="A1392" s="6" t="s">
        <v>25</v>
      </c>
      <c r="B1392" s="11">
        <v>6</v>
      </c>
    </row>
    <row r="1393" spans="1:2" x14ac:dyDescent="0.25">
      <c r="A1393" s="9" t="s">
        <v>25</v>
      </c>
      <c r="B1393" s="13">
        <v>7.8</v>
      </c>
    </row>
    <row r="1394" spans="1:2" x14ac:dyDescent="0.25">
      <c r="A1394" s="6" t="s">
        <v>25</v>
      </c>
      <c r="B1394" s="11">
        <v>5.3</v>
      </c>
    </row>
    <row r="1395" spans="1:2" x14ac:dyDescent="0.25">
      <c r="A1395" s="9" t="s">
        <v>25</v>
      </c>
      <c r="B1395" s="13">
        <v>4.5</v>
      </c>
    </row>
    <row r="1396" spans="1:2" x14ac:dyDescent="0.25">
      <c r="A1396" s="6" t="s">
        <v>25</v>
      </c>
      <c r="B1396" s="11">
        <v>5.4</v>
      </c>
    </row>
    <row r="1397" spans="1:2" x14ac:dyDescent="0.25">
      <c r="A1397" s="9" t="s">
        <v>25</v>
      </c>
      <c r="B1397" s="13">
        <v>7.8</v>
      </c>
    </row>
    <row r="1398" spans="1:2" x14ac:dyDescent="0.25">
      <c r="A1398" s="6" t="s">
        <v>1977</v>
      </c>
      <c r="B1398" s="11">
        <v>7.2</v>
      </c>
    </row>
    <row r="1399" spans="1:2" x14ac:dyDescent="0.25">
      <c r="A1399" s="9" t="s">
        <v>25</v>
      </c>
      <c r="B1399" s="13">
        <v>6.6</v>
      </c>
    </row>
    <row r="1400" spans="1:2" x14ac:dyDescent="0.25">
      <c r="A1400" s="6" t="s">
        <v>25</v>
      </c>
      <c r="B1400" s="11">
        <v>7.6</v>
      </c>
    </row>
    <row r="1401" spans="1:2" x14ac:dyDescent="0.25">
      <c r="A1401" s="9" t="s">
        <v>25</v>
      </c>
      <c r="B1401" s="13">
        <v>5.9</v>
      </c>
    </row>
    <row r="1402" spans="1:2" x14ac:dyDescent="0.25">
      <c r="A1402" s="6" t="s">
        <v>25</v>
      </c>
      <c r="B1402" s="11">
        <v>6.7</v>
      </c>
    </row>
    <row r="1403" spans="1:2" x14ac:dyDescent="0.25">
      <c r="A1403" s="9" t="s">
        <v>25</v>
      </c>
      <c r="B1403" s="13">
        <v>7.7</v>
      </c>
    </row>
    <row r="1404" spans="1:2" x14ac:dyDescent="0.25">
      <c r="A1404" s="6" t="s">
        <v>25</v>
      </c>
      <c r="B1404" s="11">
        <v>5.8</v>
      </c>
    </row>
    <row r="1405" spans="1:2" x14ac:dyDescent="0.25">
      <c r="A1405" s="9" t="s">
        <v>25</v>
      </c>
      <c r="B1405" s="13">
        <v>5.4</v>
      </c>
    </row>
    <row r="1406" spans="1:2" x14ac:dyDescent="0.25">
      <c r="A1406" s="6" t="s">
        <v>25</v>
      </c>
      <c r="B1406" s="11">
        <v>6.9</v>
      </c>
    </row>
    <row r="1407" spans="1:2" x14ac:dyDescent="0.25">
      <c r="A1407" s="9" t="s">
        <v>25</v>
      </c>
      <c r="B1407" s="13">
        <v>7.7</v>
      </c>
    </row>
    <row r="1408" spans="1:2" x14ac:dyDescent="0.25">
      <c r="A1408" s="6" t="s">
        <v>25</v>
      </c>
      <c r="B1408" s="11">
        <v>6.8</v>
      </c>
    </row>
    <row r="1409" spans="1:2" x14ac:dyDescent="0.25">
      <c r="A1409" s="9" t="s">
        <v>25</v>
      </c>
      <c r="B1409" s="13">
        <v>6.4</v>
      </c>
    </row>
    <row r="1410" spans="1:2" x14ac:dyDescent="0.25">
      <c r="A1410" s="6" t="s">
        <v>25</v>
      </c>
      <c r="B1410" s="11">
        <v>5.7</v>
      </c>
    </row>
    <row r="1411" spans="1:2" x14ac:dyDescent="0.25">
      <c r="A1411" s="9" t="s">
        <v>25</v>
      </c>
      <c r="B1411" s="13">
        <v>7.3</v>
      </c>
    </row>
    <row r="1412" spans="1:2" x14ac:dyDescent="0.25">
      <c r="A1412" s="6" t="s">
        <v>25</v>
      </c>
      <c r="B1412" s="11">
        <v>6.8</v>
      </c>
    </row>
    <row r="1413" spans="1:2" x14ac:dyDescent="0.25">
      <c r="A1413" s="9" t="s">
        <v>25</v>
      </c>
      <c r="B1413" s="13">
        <v>6.3</v>
      </c>
    </row>
    <row r="1414" spans="1:2" x14ac:dyDescent="0.25">
      <c r="A1414" s="6" t="s">
        <v>25</v>
      </c>
      <c r="B1414" s="11">
        <v>5.9</v>
      </c>
    </row>
    <row r="1415" spans="1:2" x14ac:dyDescent="0.25">
      <c r="A1415" s="9" t="s">
        <v>25</v>
      </c>
      <c r="B1415" s="13">
        <v>7.4</v>
      </c>
    </row>
    <row r="1416" spans="1:2" x14ac:dyDescent="0.25">
      <c r="A1416" s="6" t="s">
        <v>25</v>
      </c>
      <c r="B1416" s="11">
        <v>8.3000000000000007</v>
      </c>
    </row>
    <row r="1417" spans="1:2" x14ac:dyDescent="0.25">
      <c r="A1417" s="9" t="s">
        <v>25</v>
      </c>
      <c r="B1417" s="13">
        <v>6.2</v>
      </c>
    </row>
    <row r="1418" spans="1:2" x14ac:dyDescent="0.25">
      <c r="A1418" s="6" t="s">
        <v>25</v>
      </c>
      <c r="B1418" s="11">
        <v>6.3</v>
      </c>
    </row>
    <row r="1419" spans="1:2" x14ac:dyDescent="0.25">
      <c r="A1419" s="9" t="s">
        <v>25</v>
      </c>
      <c r="B1419" s="13">
        <v>5.8</v>
      </c>
    </row>
    <row r="1420" spans="1:2" x14ac:dyDescent="0.25">
      <c r="A1420" s="6" t="s">
        <v>25</v>
      </c>
      <c r="B1420" s="11">
        <v>7.5</v>
      </c>
    </row>
    <row r="1421" spans="1:2" x14ac:dyDescent="0.25">
      <c r="A1421" s="9" t="s">
        <v>25</v>
      </c>
      <c r="B1421" s="13">
        <v>6.3</v>
      </c>
    </row>
    <row r="1422" spans="1:2" x14ac:dyDescent="0.25">
      <c r="A1422" s="6" t="s">
        <v>25</v>
      </c>
      <c r="B1422" s="11">
        <v>6.4</v>
      </c>
    </row>
    <row r="1423" spans="1:2" x14ac:dyDescent="0.25">
      <c r="A1423" s="9" t="s">
        <v>25</v>
      </c>
      <c r="B1423" s="13">
        <v>7.2</v>
      </c>
    </row>
    <row r="1424" spans="1:2" x14ac:dyDescent="0.25">
      <c r="A1424" s="6" t="s">
        <v>25</v>
      </c>
      <c r="B1424" s="11">
        <v>6.3</v>
      </c>
    </row>
    <row r="1425" spans="1:2" x14ac:dyDescent="0.25">
      <c r="A1425" s="9" t="s">
        <v>25</v>
      </c>
      <c r="B1425" s="13">
        <v>6.9</v>
      </c>
    </row>
    <row r="1426" spans="1:2" x14ac:dyDescent="0.25">
      <c r="A1426" s="6" t="s">
        <v>25</v>
      </c>
      <c r="B1426" s="11">
        <v>6.6</v>
      </c>
    </row>
    <row r="1427" spans="1:2" x14ac:dyDescent="0.25">
      <c r="A1427" s="9" t="s">
        <v>25</v>
      </c>
      <c r="B1427" s="13">
        <v>6</v>
      </c>
    </row>
    <row r="1428" spans="1:2" x14ac:dyDescent="0.25">
      <c r="A1428" s="6" t="s">
        <v>25</v>
      </c>
      <c r="B1428" s="11">
        <v>7.5</v>
      </c>
    </row>
    <row r="1429" spans="1:2" x14ac:dyDescent="0.25">
      <c r="A1429" s="9" t="s">
        <v>25</v>
      </c>
      <c r="B1429" s="13">
        <v>7.7</v>
      </c>
    </row>
    <row r="1430" spans="1:2" x14ac:dyDescent="0.25">
      <c r="A1430" s="6" t="s">
        <v>25</v>
      </c>
      <c r="B1430" s="11">
        <v>6.2</v>
      </c>
    </row>
    <row r="1431" spans="1:2" x14ac:dyDescent="0.25">
      <c r="A1431" s="9" t="s">
        <v>25</v>
      </c>
      <c r="B1431" s="13">
        <v>5.4</v>
      </c>
    </row>
    <row r="1432" spans="1:2" x14ac:dyDescent="0.25">
      <c r="A1432" s="6" t="s">
        <v>25</v>
      </c>
      <c r="B1432" s="11">
        <v>6.6</v>
      </c>
    </row>
    <row r="1433" spans="1:2" x14ac:dyDescent="0.25">
      <c r="A1433" s="9" t="s">
        <v>25</v>
      </c>
      <c r="B1433" s="13">
        <v>5.3</v>
      </c>
    </row>
    <row r="1434" spans="1:2" x14ac:dyDescent="0.25">
      <c r="A1434" s="6" t="s">
        <v>25</v>
      </c>
      <c r="B1434" s="11">
        <v>5.6</v>
      </c>
    </row>
    <row r="1435" spans="1:2" x14ac:dyDescent="0.25">
      <c r="A1435" s="9" t="s">
        <v>25</v>
      </c>
      <c r="B1435" s="13">
        <v>5.9</v>
      </c>
    </row>
    <row r="1436" spans="1:2" x14ac:dyDescent="0.25">
      <c r="A1436" s="6" t="s">
        <v>25</v>
      </c>
      <c r="B1436" s="11">
        <v>7.8</v>
      </c>
    </row>
    <row r="1437" spans="1:2" x14ac:dyDescent="0.25">
      <c r="A1437" s="9" t="s">
        <v>25</v>
      </c>
      <c r="B1437" s="13">
        <v>6.7</v>
      </c>
    </row>
    <row r="1438" spans="1:2" x14ac:dyDescent="0.25">
      <c r="A1438" s="6" t="s">
        <v>25</v>
      </c>
      <c r="B1438" s="11">
        <v>7.4</v>
      </c>
    </row>
    <row r="1439" spans="1:2" x14ac:dyDescent="0.25">
      <c r="A1439" s="9" t="s">
        <v>25</v>
      </c>
      <c r="B1439" s="13">
        <v>6.2</v>
      </c>
    </row>
    <row r="1440" spans="1:2" x14ac:dyDescent="0.25">
      <c r="A1440" s="6" t="s">
        <v>25</v>
      </c>
      <c r="B1440" s="11">
        <v>5.4</v>
      </c>
    </row>
    <row r="1441" spans="1:2" x14ac:dyDescent="0.25">
      <c r="A1441" s="9" t="s">
        <v>25</v>
      </c>
      <c r="B1441" s="13">
        <v>6.7</v>
      </c>
    </row>
    <row r="1442" spans="1:2" x14ac:dyDescent="0.25">
      <c r="A1442" s="6" t="s">
        <v>25</v>
      </c>
      <c r="B1442" s="11">
        <v>5.3</v>
      </c>
    </row>
    <row r="1443" spans="1:2" x14ac:dyDescent="0.25">
      <c r="A1443" s="9" t="s">
        <v>25</v>
      </c>
      <c r="B1443" s="13">
        <v>5.9</v>
      </c>
    </row>
    <row r="1444" spans="1:2" x14ac:dyDescent="0.25">
      <c r="A1444" s="6" t="s">
        <v>25</v>
      </c>
      <c r="B1444" s="11">
        <v>7</v>
      </c>
    </row>
    <row r="1445" spans="1:2" x14ac:dyDescent="0.25">
      <c r="A1445" s="9" t="s">
        <v>25</v>
      </c>
      <c r="B1445" s="13">
        <v>4.8</v>
      </c>
    </row>
    <row r="1446" spans="1:2" x14ac:dyDescent="0.25">
      <c r="A1446" s="6" t="s">
        <v>25</v>
      </c>
      <c r="B1446" s="11">
        <v>7.3</v>
      </c>
    </row>
    <row r="1447" spans="1:2" x14ac:dyDescent="0.25">
      <c r="A1447" s="9" t="s">
        <v>25</v>
      </c>
      <c r="B1447" s="13">
        <v>3.8</v>
      </c>
    </row>
    <row r="1448" spans="1:2" x14ac:dyDescent="0.25">
      <c r="A1448" s="6" t="s">
        <v>25</v>
      </c>
      <c r="B1448" s="11">
        <v>8.5</v>
      </c>
    </row>
    <row r="1449" spans="1:2" x14ac:dyDescent="0.25">
      <c r="A1449" s="9" t="s">
        <v>25</v>
      </c>
      <c r="B1449" s="13">
        <v>6.8</v>
      </c>
    </row>
    <row r="1450" spans="1:2" x14ac:dyDescent="0.25">
      <c r="A1450" s="6" t="s">
        <v>25</v>
      </c>
      <c r="B1450" s="11">
        <v>6.8</v>
      </c>
    </row>
    <row r="1451" spans="1:2" x14ac:dyDescent="0.25">
      <c r="A1451" s="9" t="s">
        <v>25</v>
      </c>
      <c r="B1451" s="13">
        <v>5.3</v>
      </c>
    </row>
    <row r="1452" spans="1:2" x14ac:dyDescent="0.25">
      <c r="A1452" s="6" t="s">
        <v>25</v>
      </c>
      <c r="B1452" s="11">
        <v>7.3</v>
      </c>
    </row>
    <row r="1453" spans="1:2" x14ac:dyDescent="0.25">
      <c r="A1453" s="9" t="s">
        <v>25</v>
      </c>
      <c r="B1453" s="13">
        <v>6.6</v>
      </c>
    </row>
    <row r="1454" spans="1:2" x14ac:dyDescent="0.25">
      <c r="A1454" s="6" t="s">
        <v>25</v>
      </c>
      <c r="B1454" s="11">
        <v>6.2</v>
      </c>
    </row>
    <row r="1455" spans="1:2" x14ac:dyDescent="0.25">
      <c r="A1455" s="9" t="s">
        <v>25</v>
      </c>
      <c r="B1455" s="13">
        <v>5.2</v>
      </c>
    </row>
    <row r="1456" spans="1:2" x14ac:dyDescent="0.25">
      <c r="A1456" s="6" t="s">
        <v>25</v>
      </c>
      <c r="B1456" s="11">
        <v>6.2</v>
      </c>
    </row>
    <row r="1457" spans="1:2" x14ac:dyDescent="0.25">
      <c r="A1457" s="9" t="s">
        <v>25</v>
      </c>
      <c r="B1457" s="13">
        <v>6.2</v>
      </c>
    </row>
    <row r="1458" spans="1:2" x14ac:dyDescent="0.25">
      <c r="A1458" s="6" t="s">
        <v>25</v>
      </c>
      <c r="B1458" s="11">
        <v>6.6</v>
      </c>
    </row>
    <row r="1459" spans="1:2" x14ac:dyDescent="0.25">
      <c r="A1459" s="9" t="s">
        <v>25</v>
      </c>
      <c r="B1459" s="13">
        <v>6.4</v>
      </c>
    </row>
    <row r="1460" spans="1:2" x14ac:dyDescent="0.25">
      <c r="A1460" s="6" t="s">
        <v>25</v>
      </c>
      <c r="B1460" s="11">
        <v>6.2</v>
      </c>
    </row>
    <row r="1461" spans="1:2" x14ac:dyDescent="0.25">
      <c r="A1461" s="9" t="s">
        <v>25</v>
      </c>
      <c r="B1461" s="13">
        <v>5.0999999999999996</v>
      </c>
    </row>
    <row r="1462" spans="1:2" x14ac:dyDescent="0.25">
      <c r="A1462" s="6" t="s">
        <v>25</v>
      </c>
      <c r="B1462" s="11">
        <v>6.6</v>
      </c>
    </row>
    <row r="1463" spans="1:2" x14ac:dyDescent="0.25">
      <c r="A1463" s="9" t="s">
        <v>25</v>
      </c>
      <c r="B1463" s="13">
        <v>6.1</v>
      </c>
    </row>
    <row r="1464" spans="1:2" x14ac:dyDescent="0.25">
      <c r="A1464" s="6" t="s">
        <v>25</v>
      </c>
      <c r="B1464" s="11">
        <v>6.1</v>
      </c>
    </row>
    <row r="1465" spans="1:2" x14ac:dyDescent="0.25">
      <c r="A1465" s="9" t="s">
        <v>25</v>
      </c>
      <c r="B1465" s="13">
        <v>6.6</v>
      </c>
    </row>
    <row r="1466" spans="1:2" x14ac:dyDescent="0.25">
      <c r="A1466" s="6" t="s">
        <v>25</v>
      </c>
      <c r="B1466" s="11">
        <v>5.9</v>
      </c>
    </row>
    <row r="1467" spans="1:2" x14ac:dyDescent="0.25">
      <c r="A1467" s="9" t="s">
        <v>25</v>
      </c>
      <c r="B1467" s="13">
        <v>6.3</v>
      </c>
    </row>
    <row r="1468" spans="1:2" x14ac:dyDescent="0.25">
      <c r="A1468" s="6" t="s">
        <v>25</v>
      </c>
      <c r="B1468" s="11">
        <v>7.1</v>
      </c>
    </row>
    <row r="1469" spans="1:2" x14ac:dyDescent="0.25">
      <c r="A1469" s="9" t="s">
        <v>25</v>
      </c>
      <c r="B1469" s="13">
        <v>5</v>
      </c>
    </row>
    <row r="1470" spans="1:2" x14ac:dyDescent="0.25">
      <c r="A1470" s="6" t="s">
        <v>25</v>
      </c>
      <c r="B1470" s="11">
        <v>5.6</v>
      </c>
    </row>
    <row r="1471" spans="1:2" x14ac:dyDescent="0.25">
      <c r="A1471" s="9" t="s">
        <v>25</v>
      </c>
      <c r="B1471" s="13">
        <v>7.4</v>
      </c>
    </row>
    <row r="1472" spans="1:2" x14ac:dyDescent="0.25">
      <c r="A1472" s="6" t="s">
        <v>25</v>
      </c>
      <c r="B1472" s="11">
        <v>4.5</v>
      </c>
    </row>
    <row r="1473" spans="1:2" x14ac:dyDescent="0.25">
      <c r="A1473" s="9" t="s">
        <v>25</v>
      </c>
      <c r="B1473" s="13">
        <v>6.2</v>
      </c>
    </row>
    <row r="1474" spans="1:2" x14ac:dyDescent="0.25">
      <c r="A1474" s="6" t="s">
        <v>25</v>
      </c>
      <c r="B1474" s="11">
        <v>5</v>
      </c>
    </row>
    <row r="1475" spans="1:2" x14ac:dyDescent="0.25">
      <c r="A1475" s="9" t="s">
        <v>25</v>
      </c>
      <c r="B1475" s="13">
        <v>6.5</v>
      </c>
    </row>
    <row r="1476" spans="1:2" x14ac:dyDescent="0.25">
      <c r="A1476" s="6" t="s">
        <v>25</v>
      </c>
      <c r="B1476" s="11">
        <v>5.0999999999999996</v>
      </c>
    </row>
    <row r="1477" spans="1:2" x14ac:dyDescent="0.25">
      <c r="A1477" s="9" t="s">
        <v>25</v>
      </c>
      <c r="B1477" s="13">
        <v>6.5</v>
      </c>
    </row>
    <row r="1478" spans="1:2" x14ac:dyDescent="0.25">
      <c r="A1478" s="6" t="s">
        <v>25</v>
      </c>
      <c r="B1478" s="11">
        <v>6.2</v>
      </c>
    </row>
    <row r="1479" spans="1:2" x14ac:dyDescent="0.25">
      <c r="A1479" s="9" t="s">
        <v>25</v>
      </c>
      <c r="B1479" s="13">
        <v>6.3</v>
      </c>
    </row>
    <row r="1480" spans="1:2" x14ac:dyDescent="0.25">
      <c r="A1480" s="6" t="s">
        <v>25</v>
      </c>
      <c r="B1480" s="11">
        <v>3.8</v>
      </c>
    </row>
    <row r="1481" spans="1:2" x14ac:dyDescent="0.25">
      <c r="A1481" s="9" t="s">
        <v>25</v>
      </c>
      <c r="B1481" s="13">
        <v>5.2</v>
      </c>
    </row>
    <row r="1482" spans="1:2" x14ac:dyDescent="0.25">
      <c r="A1482" s="6" t="s">
        <v>25</v>
      </c>
      <c r="B1482" s="11">
        <v>6</v>
      </c>
    </row>
    <row r="1483" spans="1:2" x14ac:dyDescent="0.25">
      <c r="A1483" s="9" t="s">
        <v>25</v>
      </c>
      <c r="B1483" s="13">
        <v>6.2</v>
      </c>
    </row>
    <row r="1484" spans="1:2" x14ac:dyDescent="0.25">
      <c r="A1484" s="6" t="s">
        <v>25</v>
      </c>
      <c r="B1484" s="11">
        <v>5.7</v>
      </c>
    </row>
    <row r="1485" spans="1:2" x14ac:dyDescent="0.25">
      <c r="A1485" s="9" t="s">
        <v>25</v>
      </c>
      <c r="B1485" s="13">
        <v>6.7</v>
      </c>
    </row>
    <row r="1486" spans="1:2" x14ac:dyDescent="0.25">
      <c r="A1486" s="6" t="s">
        <v>25</v>
      </c>
      <c r="B1486" s="11">
        <v>6.8</v>
      </c>
    </row>
    <row r="1487" spans="1:2" x14ac:dyDescent="0.25">
      <c r="A1487" s="9" t="s">
        <v>25</v>
      </c>
      <c r="B1487" s="13">
        <v>6</v>
      </c>
    </row>
    <row r="1488" spans="1:2" x14ac:dyDescent="0.25">
      <c r="A1488" s="6" t="s">
        <v>25</v>
      </c>
      <c r="B1488" s="11">
        <v>7.3</v>
      </c>
    </row>
    <row r="1489" spans="1:2" x14ac:dyDescent="0.25">
      <c r="A1489" s="9" t="s">
        <v>25</v>
      </c>
      <c r="B1489" s="13">
        <v>5.5</v>
      </c>
    </row>
    <row r="1490" spans="1:2" x14ac:dyDescent="0.25">
      <c r="A1490" s="6" t="s">
        <v>25</v>
      </c>
      <c r="B1490" s="11">
        <v>6.7</v>
      </c>
    </row>
    <row r="1491" spans="1:2" x14ac:dyDescent="0.25">
      <c r="A1491" s="9" t="s">
        <v>25</v>
      </c>
      <c r="B1491" s="13">
        <v>4.8</v>
      </c>
    </row>
    <row r="1492" spans="1:2" x14ac:dyDescent="0.25">
      <c r="A1492" s="6" t="s">
        <v>25</v>
      </c>
      <c r="B1492" s="11">
        <v>5.7</v>
      </c>
    </row>
    <row r="1493" spans="1:2" x14ac:dyDescent="0.25">
      <c r="A1493" s="9" t="s">
        <v>25</v>
      </c>
      <c r="B1493" s="13">
        <v>5.0999999999999996</v>
      </c>
    </row>
    <row r="1494" spans="1:2" x14ac:dyDescent="0.25">
      <c r="A1494" s="6" t="s">
        <v>25</v>
      </c>
      <c r="B1494" s="11">
        <v>6</v>
      </c>
    </row>
    <row r="1495" spans="1:2" x14ac:dyDescent="0.25">
      <c r="A1495" s="9" t="s">
        <v>25</v>
      </c>
      <c r="B1495" s="13">
        <v>4.2</v>
      </c>
    </row>
    <row r="1496" spans="1:2" x14ac:dyDescent="0.25">
      <c r="A1496" s="6" t="s">
        <v>25</v>
      </c>
      <c r="B1496" s="11">
        <v>7.4</v>
      </c>
    </row>
    <row r="1497" spans="1:2" x14ac:dyDescent="0.25">
      <c r="A1497" s="9" t="s">
        <v>25</v>
      </c>
      <c r="B1497" s="13">
        <v>4.5999999999999996</v>
      </c>
    </row>
    <row r="1498" spans="1:2" x14ac:dyDescent="0.25">
      <c r="A1498" s="6" t="s">
        <v>25</v>
      </c>
      <c r="B1498" s="11">
        <v>6.9</v>
      </c>
    </row>
    <row r="1499" spans="1:2" x14ac:dyDescent="0.25">
      <c r="A1499" s="9" t="s">
        <v>25</v>
      </c>
      <c r="B1499" s="13">
        <v>8.6</v>
      </c>
    </row>
    <row r="1500" spans="1:2" x14ac:dyDescent="0.25">
      <c r="A1500" s="6" t="s">
        <v>25</v>
      </c>
      <c r="B1500" s="11">
        <v>6.9</v>
      </c>
    </row>
    <row r="1501" spans="1:2" x14ac:dyDescent="0.25">
      <c r="A1501" s="9" t="s">
        <v>25</v>
      </c>
      <c r="B1501" s="13">
        <v>8</v>
      </c>
    </row>
    <row r="1502" spans="1:2" x14ac:dyDescent="0.25">
      <c r="A1502" s="6" t="s">
        <v>25</v>
      </c>
      <c r="B1502" s="11">
        <v>6.4</v>
      </c>
    </row>
    <row r="1503" spans="1:2" x14ac:dyDescent="0.25">
      <c r="A1503" s="9" t="s">
        <v>25</v>
      </c>
      <c r="B1503" s="13">
        <v>6.3</v>
      </c>
    </row>
    <row r="1504" spans="1:2" x14ac:dyDescent="0.25">
      <c r="A1504" s="6" t="s">
        <v>25</v>
      </c>
      <c r="B1504" s="11">
        <v>8.4</v>
      </c>
    </row>
    <row r="1505" spans="1:2" x14ac:dyDescent="0.25">
      <c r="A1505" s="9" t="s">
        <v>537</v>
      </c>
      <c r="B1505" s="13">
        <v>7.1</v>
      </c>
    </row>
    <row r="1506" spans="1:2" x14ac:dyDescent="0.25">
      <c r="A1506" s="6" t="s">
        <v>25</v>
      </c>
      <c r="B1506" s="11">
        <v>6.8</v>
      </c>
    </row>
    <row r="1507" spans="1:2" x14ac:dyDescent="0.25">
      <c r="A1507" s="9" t="s">
        <v>919</v>
      </c>
      <c r="B1507" s="13">
        <v>7.5</v>
      </c>
    </row>
    <row r="1508" spans="1:2" x14ac:dyDescent="0.25">
      <c r="A1508" s="6" t="s">
        <v>25</v>
      </c>
      <c r="B1508" s="11">
        <v>4.5</v>
      </c>
    </row>
    <row r="1509" spans="1:2" x14ac:dyDescent="0.25">
      <c r="A1509" s="9" t="s">
        <v>25</v>
      </c>
      <c r="B1509" s="13">
        <v>5.7</v>
      </c>
    </row>
    <row r="1510" spans="1:2" x14ac:dyDescent="0.25">
      <c r="A1510" s="6" t="s">
        <v>25</v>
      </c>
      <c r="B1510" s="11">
        <v>7.2</v>
      </c>
    </row>
    <row r="1511" spans="1:2" x14ac:dyDescent="0.25">
      <c r="A1511" s="9" t="s">
        <v>25</v>
      </c>
      <c r="B1511" s="13">
        <v>6.8</v>
      </c>
    </row>
    <row r="1512" spans="1:2" x14ac:dyDescent="0.25">
      <c r="A1512" s="6" t="s">
        <v>25</v>
      </c>
      <c r="B1512" s="11">
        <v>5.4</v>
      </c>
    </row>
    <row r="1513" spans="1:2" x14ac:dyDescent="0.25">
      <c r="A1513" s="9" t="s">
        <v>25</v>
      </c>
      <c r="B1513" s="13">
        <v>7.2</v>
      </c>
    </row>
    <row r="1514" spans="1:2" x14ac:dyDescent="0.25">
      <c r="A1514" s="6" t="s">
        <v>25</v>
      </c>
      <c r="B1514" s="11">
        <v>7.3</v>
      </c>
    </row>
    <row r="1515" spans="1:2" x14ac:dyDescent="0.25">
      <c r="A1515" s="9" t="s">
        <v>25</v>
      </c>
      <c r="B1515" s="13">
        <v>5.2</v>
      </c>
    </row>
    <row r="1516" spans="1:2" x14ac:dyDescent="0.25">
      <c r="A1516" s="6" t="s">
        <v>25</v>
      </c>
      <c r="B1516" s="11">
        <v>5.5</v>
      </c>
    </row>
    <row r="1517" spans="1:2" x14ac:dyDescent="0.25">
      <c r="A1517" s="9" t="s">
        <v>281</v>
      </c>
      <c r="B1517" s="13">
        <v>7.7</v>
      </c>
    </row>
    <row r="1518" spans="1:2" x14ac:dyDescent="0.25">
      <c r="A1518" s="6" t="s">
        <v>25</v>
      </c>
      <c r="B1518" s="11">
        <v>7.1</v>
      </c>
    </row>
    <row r="1519" spans="1:2" x14ac:dyDescent="0.25">
      <c r="A1519" s="9" t="s">
        <v>25</v>
      </c>
      <c r="B1519" s="13">
        <v>5.3</v>
      </c>
    </row>
    <row r="1520" spans="1:2" x14ac:dyDescent="0.25">
      <c r="A1520" s="6" t="s">
        <v>25</v>
      </c>
      <c r="B1520" s="11">
        <v>5.6</v>
      </c>
    </row>
    <row r="1521" spans="1:2" x14ac:dyDescent="0.25">
      <c r="A1521" s="9" t="s">
        <v>25</v>
      </c>
      <c r="B1521" s="13">
        <v>5.7</v>
      </c>
    </row>
    <row r="1522" spans="1:2" x14ac:dyDescent="0.25">
      <c r="A1522" s="6" t="s">
        <v>25</v>
      </c>
      <c r="B1522" s="11">
        <v>7.1</v>
      </c>
    </row>
    <row r="1523" spans="1:2" x14ac:dyDescent="0.25">
      <c r="A1523" s="9" t="s">
        <v>25</v>
      </c>
      <c r="B1523" s="13">
        <v>7.5</v>
      </c>
    </row>
    <row r="1524" spans="1:2" x14ac:dyDescent="0.25">
      <c r="A1524" s="6" t="s">
        <v>25</v>
      </c>
      <c r="B1524" s="11">
        <v>7.6</v>
      </c>
    </row>
    <row r="1525" spans="1:2" x14ac:dyDescent="0.25">
      <c r="A1525" s="9" t="s">
        <v>25</v>
      </c>
      <c r="B1525" s="13">
        <v>5.5</v>
      </c>
    </row>
    <row r="1526" spans="1:2" x14ac:dyDescent="0.25">
      <c r="A1526" s="6" t="s">
        <v>25</v>
      </c>
      <c r="B1526" s="11">
        <v>5.0999999999999996</v>
      </c>
    </row>
    <row r="1527" spans="1:2" x14ac:dyDescent="0.25">
      <c r="A1527" s="9" t="s">
        <v>25</v>
      </c>
      <c r="B1527" s="13">
        <v>6.3</v>
      </c>
    </row>
    <row r="1528" spans="1:2" x14ac:dyDescent="0.25">
      <c r="A1528" s="6" t="s">
        <v>25</v>
      </c>
      <c r="B1528" s="11">
        <v>4.9000000000000004</v>
      </c>
    </row>
    <row r="1529" spans="1:2" x14ac:dyDescent="0.25">
      <c r="A1529" s="9" t="s">
        <v>25</v>
      </c>
      <c r="B1529" s="13">
        <v>6.5</v>
      </c>
    </row>
    <row r="1530" spans="1:2" x14ac:dyDescent="0.25">
      <c r="A1530" s="6" t="s">
        <v>25</v>
      </c>
      <c r="B1530" s="11">
        <v>5.6</v>
      </c>
    </row>
    <row r="1531" spans="1:2" x14ac:dyDescent="0.25">
      <c r="A1531" s="9" t="s">
        <v>25</v>
      </c>
      <c r="B1531" s="13">
        <v>5.3</v>
      </c>
    </row>
    <row r="1532" spans="1:2" x14ac:dyDescent="0.25">
      <c r="A1532" s="6" t="s">
        <v>25</v>
      </c>
      <c r="B1532" s="11">
        <v>6.5</v>
      </c>
    </row>
    <row r="1533" spans="1:2" x14ac:dyDescent="0.25">
      <c r="A1533" s="9" t="s">
        <v>25</v>
      </c>
      <c r="B1533" s="13">
        <v>6.8</v>
      </c>
    </row>
    <row r="1534" spans="1:2" x14ac:dyDescent="0.25">
      <c r="A1534" s="6" t="s">
        <v>25</v>
      </c>
      <c r="B1534" s="11">
        <v>6.5</v>
      </c>
    </row>
    <row r="1535" spans="1:2" x14ac:dyDescent="0.25">
      <c r="A1535" s="9" t="s">
        <v>25</v>
      </c>
      <c r="B1535" s="13">
        <v>6</v>
      </c>
    </row>
    <row r="1536" spans="1:2" x14ac:dyDescent="0.25">
      <c r="A1536" s="6" t="s">
        <v>25</v>
      </c>
      <c r="B1536" s="11">
        <v>8.4</v>
      </c>
    </row>
    <row r="1537" spans="1:2" x14ac:dyDescent="0.25">
      <c r="A1537" s="9" t="s">
        <v>25</v>
      </c>
      <c r="B1537" s="13">
        <v>6</v>
      </c>
    </row>
    <row r="1538" spans="1:2" x14ac:dyDescent="0.25">
      <c r="A1538" s="6" t="s">
        <v>25</v>
      </c>
      <c r="B1538" s="11">
        <v>7.6</v>
      </c>
    </row>
    <row r="1539" spans="1:2" x14ac:dyDescent="0.25">
      <c r="A1539" s="9" t="s">
        <v>25</v>
      </c>
      <c r="B1539" s="13">
        <v>5.6</v>
      </c>
    </row>
    <row r="1540" spans="1:2" x14ac:dyDescent="0.25">
      <c r="A1540" s="6" t="s">
        <v>25</v>
      </c>
      <c r="B1540" s="11">
        <v>6.9</v>
      </c>
    </row>
    <row r="1541" spans="1:2" x14ac:dyDescent="0.25">
      <c r="A1541" s="9" t="s">
        <v>25</v>
      </c>
      <c r="B1541" s="13">
        <v>6.4</v>
      </c>
    </row>
    <row r="1542" spans="1:2" x14ac:dyDescent="0.25">
      <c r="A1542" s="6" t="s">
        <v>25</v>
      </c>
      <c r="B1542" s="11">
        <v>5.0999999999999996</v>
      </c>
    </row>
    <row r="1543" spans="1:2" x14ac:dyDescent="0.25">
      <c r="A1543" s="9" t="s">
        <v>25</v>
      </c>
      <c r="B1543" s="13">
        <v>7</v>
      </c>
    </row>
    <row r="1544" spans="1:2" x14ac:dyDescent="0.25">
      <c r="A1544" s="6" t="s">
        <v>25</v>
      </c>
      <c r="B1544" s="11">
        <v>5.7</v>
      </c>
    </row>
    <row r="1545" spans="1:2" x14ac:dyDescent="0.25">
      <c r="A1545" s="9" t="s">
        <v>25</v>
      </c>
      <c r="B1545" s="13">
        <v>6.8</v>
      </c>
    </row>
    <row r="1546" spans="1:2" x14ac:dyDescent="0.25">
      <c r="A1546" s="6" t="s">
        <v>25</v>
      </c>
      <c r="B1546" s="11">
        <v>6.7</v>
      </c>
    </row>
    <row r="1547" spans="1:2" x14ac:dyDescent="0.25">
      <c r="A1547" s="9" t="s">
        <v>25</v>
      </c>
      <c r="B1547" s="13">
        <v>6.2</v>
      </c>
    </row>
    <row r="1548" spans="1:2" x14ac:dyDescent="0.25">
      <c r="A1548" s="6" t="s">
        <v>25</v>
      </c>
      <c r="B1548" s="11">
        <v>7.2</v>
      </c>
    </row>
    <row r="1549" spans="1:2" x14ac:dyDescent="0.25">
      <c r="A1549" s="9" t="s">
        <v>25</v>
      </c>
      <c r="B1549" s="13">
        <v>6.2</v>
      </c>
    </row>
    <row r="1550" spans="1:2" x14ac:dyDescent="0.25">
      <c r="A1550" s="6" t="s">
        <v>25</v>
      </c>
      <c r="B1550" s="11">
        <v>5.6</v>
      </c>
    </row>
    <row r="1551" spans="1:2" x14ac:dyDescent="0.25">
      <c r="A1551" s="9" t="s">
        <v>25</v>
      </c>
      <c r="B1551" s="13">
        <v>4.4000000000000004</v>
      </c>
    </row>
    <row r="1552" spans="1:2" x14ac:dyDescent="0.25">
      <c r="A1552" s="6" t="s">
        <v>25</v>
      </c>
      <c r="B1552" s="11">
        <v>7.5</v>
      </c>
    </row>
    <row r="1553" spans="1:2" x14ac:dyDescent="0.25">
      <c r="A1553" s="9" t="s">
        <v>25</v>
      </c>
      <c r="B1553" s="13">
        <v>7.1</v>
      </c>
    </row>
    <row r="1554" spans="1:2" x14ac:dyDescent="0.25">
      <c r="A1554" s="6" t="s">
        <v>25</v>
      </c>
      <c r="B1554" s="11">
        <v>6.4</v>
      </c>
    </row>
    <row r="1555" spans="1:2" x14ac:dyDescent="0.25">
      <c r="A1555" s="9" t="s">
        <v>25</v>
      </c>
      <c r="B1555" s="13">
        <v>7.1</v>
      </c>
    </row>
    <row r="1556" spans="1:2" x14ac:dyDescent="0.25">
      <c r="A1556" s="6" t="s">
        <v>25</v>
      </c>
      <c r="B1556" s="11">
        <v>5.9</v>
      </c>
    </row>
    <row r="1557" spans="1:2" x14ac:dyDescent="0.25">
      <c r="A1557" s="9" t="s">
        <v>25</v>
      </c>
      <c r="B1557" s="13">
        <v>6.9</v>
      </c>
    </row>
    <row r="1558" spans="1:2" x14ac:dyDescent="0.25">
      <c r="A1558" s="6" t="s">
        <v>25</v>
      </c>
      <c r="B1558" s="11">
        <v>7.5</v>
      </c>
    </row>
    <row r="1559" spans="1:2" x14ac:dyDescent="0.25">
      <c r="A1559" s="9" t="s">
        <v>25</v>
      </c>
      <c r="B1559" s="13">
        <v>6.3</v>
      </c>
    </row>
    <row r="1560" spans="1:2" x14ac:dyDescent="0.25">
      <c r="A1560" s="6" t="s">
        <v>25</v>
      </c>
      <c r="B1560" s="11">
        <v>6.4</v>
      </c>
    </row>
    <row r="1561" spans="1:2" x14ac:dyDescent="0.25">
      <c r="A1561" s="9" t="s">
        <v>25</v>
      </c>
      <c r="B1561" s="13">
        <v>5.9</v>
      </c>
    </row>
    <row r="1562" spans="1:2" x14ac:dyDescent="0.25">
      <c r="A1562" s="6" t="s">
        <v>25</v>
      </c>
      <c r="B1562" s="11">
        <v>6.8</v>
      </c>
    </row>
    <row r="1563" spans="1:2" x14ac:dyDescent="0.25">
      <c r="A1563" s="9" t="s">
        <v>25</v>
      </c>
      <c r="B1563" s="13">
        <v>6.3</v>
      </c>
    </row>
    <row r="1564" spans="1:2" x14ac:dyDescent="0.25">
      <c r="A1564" s="6" t="s">
        <v>25</v>
      </c>
      <c r="B1564" s="11">
        <v>3.6</v>
      </c>
    </row>
    <row r="1565" spans="1:2" x14ac:dyDescent="0.25">
      <c r="A1565" s="9" t="s">
        <v>25</v>
      </c>
      <c r="B1565" s="13">
        <v>5.3</v>
      </c>
    </row>
    <row r="1566" spans="1:2" x14ac:dyDescent="0.25">
      <c r="A1566" s="6" t="s">
        <v>25</v>
      </c>
      <c r="B1566" s="11">
        <v>5.9</v>
      </c>
    </row>
    <row r="1567" spans="1:2" x14ac:dyDescent="0.25">
      <c r="A1567" s="9" t="s">
        <v>25</v>
      </c>
      <c r="B1567" s="13">
        <v>6.9</v>
      </c>
    </row>
    <row r="1568" spans="1:2" x14ac:dyDescent="0.25">
      <c r="A1568" s="6" t="s">
        <v>25</v>
      </c>
      <c r="B1568" s="11">
        <v>6.9</v>
      </c>
    </row>
    <row r="1569" spans="1:2" x14ac:dyDescent="0.25">
      <c r="A1569" s="9" t="s">
        <v>25</v>
      </c>
      <c r="B1569" s="13">
        <v>6.1</v>
      </c>
    </row>
    <row r="1570" spans="1:2" x14ac:dyDescent="0.25">
      <c r="A1570" s="6" t="s">
        <v>25</v>
      </c>
      <c r="B1570" s="11">
        <v>5.7</v>
      </c>
    </row>
    <row r="1571" spans="1:2" x14ac:dyDescent="0.25">
      <c r="A1571" s="9" t="s">
        <v>25</v>
      </c>
      <c r="B1571" s="13">
        <v>8.5</v>
      </c>
    </row>
    <row r="1572" spans="1:2" x14ac:dyDescent="0.25">
      <c r="A1572" s="6" t="s">
        <v>25</v>
      </c>
      <c r="B1572" s="11">
        <v>6.3</v>
      </c>
    </row>
    <row r="1573" spans="1:2" x14ac:dyDescent="0.25">
      <c r="A1573" s="9" t="s">
        <v>25</v>
      </c>
      <c r="B1573" s="13">
        <v>7.3</v>
      </c>
    </row>
    <row r="1574" spans="1:2" x14ac:dyDescent="0.25">
      <c r="A1574" s="6" t="s">
        <v>25</v>
      </c>
      <c r="B1574" s="11">
        <v>6.3</v>
      </c>
    </row>
    <row r="1575" spans="1:2" x14ac:dyDescent="0.25">
      <c r="A1575" s="9" t="s">
        <v>25</v>
      </c>
      <c r="B1575" s="13">
        <v>7.2</v>
      </c>
    </row>
    <row r="1576" spans="1:2" x14ac:dyDescent="0.25">
      <c r="A1576" s="6" t="s">
        <v>25</v>
      </c>
      <c r="B1576" s="11">
        <v>7.3</v>
      </c>
    </row>
    <row r="1577" spans="1:2" x14ac:dyDescent="0.25">
      <c r="A1577" s="9" t="s">
        <v>25</v>
      </c>
      <c r="B1577" s="13">
        <v>6.3</v>
      </c>
    </row>
    <row r="1578" spans="1:2" x14ac:dyDescent="0.25">
      <c r="A1578" s="6" t="s">
        <v>25</v>
      </c>
      <c r="B1578" s="11">
        <v>8.1</v>
      </c>
    </row>
    <row r="1579" spans="1:2" x14ac:dyDescent="0.25">
      <c r="A1579" s="9" t="s">
        <v>25</v>
      </c>
      <c r="B1579" s="13">
        <v>6.9</v>
      </c>
    </row>
    <row r="1580" spans="1:2" x14ac:dyDescent="0.25">
      <c r="A1580" s="6" t="s">
        <v>25</v>
      </c>
      <c r="B1580" s="11">
        <v>6.3</v>
      </c>
    </row>
    <row r="1581" spans="1:2" x14ac:dyDescent="0.25">
      <c r="A1581" s="9" t="s">
        <v>25</v>
      </c>
      <c r="B1581" s="13">
        <v>7.3</v>
      </c>
    </row>
    <row r="1582" spans="1:2" x14ac:dyDescent="0.25">
      <c r="A1582" s="6" t="s">
        <v>25</v>
      </c>
      <c r="B1582" s="11">
        <v>5.5</v>
      </c>
    </row>
    <row r="1583" spans="1:2" x14ac:dyDescent="0.25">
      <c r="A1583" s="9" t="s">
        <v>25</v>
      </c>
      <c r="B1583" s="13">
        <v>6.1</v>
      </c>
    </row>
    <row r="1584" spans="1:2" x14ac:dyDescent="0.25">
      <c r="A1584" s="6" t="s">
        <v>25</v>
      </c>
      <c r="B1584" s="11">
        <v>6.9</v>
      </c>
    </row>
    <row r="1585" spans="1:2" x14ac:dyDescent="0.25">
      <c r="A1585" s="9" t="s">
        <v>25</v>
      </c>
      <c r="B1585" s="13">
        <v>7.2</v>
      </c>
    </row>
    <row r="1586" spans="1:2" x14ac:dyDescent="0.25">
      <c r="A1586" s="6" t="s">
        <v>25</v>
      </c>
      <c r="B1586" s="11">
        <v>6.4</v>
      </c>
    </row>
    <row r="1587" spans="1:2" x14ac:dyDescent="0.25">
      <c r="A1587" s="9" t="s">
        <v>25</v>
      </c>
      <c r="B1587" s="13">
        <v>6.4</v>
      </c>
    </row>
    <row r="1588" spans="1:2" x14ac:dyDescent="0.25">
      <c r="A1588" s="6" t="s">
        <v>25</v>
      </c>
      <c r="B1588" s="11">
        <v>8.3000000000000007</v>
      </c>
    </row>
    <row r="1589" spans="1:2" x14ac:dyDescent="0.25">
      <c r="A1589" s="9" t="s">
        <v>25</v>
      </c>
      <c r="B1589" s="13">
        <v>7.2</v>
      </c>
    </row>
    <row r="1590" spans="1:2" x14ac:dyDescent="0.25">
      <c r="A1590" s="6" t="s">
        <v>25</v>
      </c>
      <c r="B1590" s="11">
        <v>6.8</v>
      </c>
    </row>
    <row r="1591" spans="1:2" x14ac:dyDescent="0.25">
      <c r="A1591" s="9" t="s">
        <v>25</v>
      </c>
      <c r="B1591" s="13">
        <v>6.5</v>
      </c>
    </row>
    <row r="1592" spans="1:2" x14ac:dyDescent="0.25">
      <c r="A1592" s="6" t="s">
        <v>25</v>
      </c>
      <c r="B1592" s="11">
        <v>7.8</v>
      </c>
    </row>
    <row r="1593" spans="1:2" x14ac:dyDescent="0.25">
      <c r="A1593" s="9" t="s">
        <v>25</v>
      </c>
      <c r="B1593" s="13">
        <v>7.6</v>
      </c>
    </row>
    <row r="1594" spans="1:2" x14ac:dyDescent="0.25">
      <c r="A1594" s="6" t="s">
        <v>25</v>
      </c>
      <c r="B1594" s="11">
        <v>7.2</v>
      </c>
    </row>
    <row r="1595" spans="1:2" x14ac:dyDescent="0.25">
      <c r="A1595" s="9" t="s">
        <v>25</v>
      </c>
      <c r="B1595" s="13">
        <v>6.7</v>
      </c>
    </row>
    <row r="1596" spans="1:2" x14ac:dyDescent="0.25">
      <c r="A1596" s="6" t="s">
        <v>25</v>
      </c>
      <c r="B1596" s="11">
        <v>6.8</v>
      </c>
    </row>
    <row r="1597" spans="1:2" x14ac:dyDescent="0.25">
      <c r="A1597" s="9" t="s">
        <v>25</v>
      </c>
      <c r="B1597" s="13">
        <v>6.3</v>
      </c>
    </row>
    <row r="1598" spans="1:2" x14ac:dyDescent="0.25">
      <c r="A1598" s="6" t="s">
        <v>25</v>
      </c>
      <c r="B1598" s="11">
        <v>6.2</v>
      </c>
    </row>
    <row r="1599" spans="1:2" x14ac:dyDescent="0.25">
      <c r="A1599" s="9" t="s">
        <v>25</v>
      </c>
      <c r="B1599" s="13">
        <v>6.2</v>
      </c>
    </row>
    <row r="1600" spans="1:2" x14ac:dyDescent="0.25">
      <c r="A1600" s="6" t="s">
        <v>25</v>
      </c>
      <c r="B1600" s="11">
        <v>8.6</v>
      </c>
    </row>
    <row r="1601" spans="1:2" x14ac:dyDescent="0.25">
      <c r="A1601" s="9" t="s">
        <v>25</v>
      </c>
      <c r="B1601" s="13">
        <v>8</v>
      </c>
    </row>
    <row r="1602" spans="1:2" x14ac:dyDescent="0.25">
      <c r="A1602" s="6" t="s">
        <v>25</v>
      </c>
      <c r="B1602" s="11">
        <v>7</v>
      </c>
    </row>
    <row r="1603" spans="1:2" x14ac:dyDescent="0.25">
      <c r="A1603" s="9" t="s">
        <v>25</v>
      </c>
      <c r="B1603" s="13">
        <v>8</v>
      </c>
    </row>
    <row r="1604" spans="1:2" x14ac:dyDescent="0.25">
      <c r="A1604" s="6" t="s">
        <v>25</v>
      </c>
      <c r="B1604" s="11">
        <v>8.1</v>
      </c>
    </row>
    <row r="1605" spans="1:2" x14ac:dyDescent="0.25">
      <c r="A1605" s="9" t="s">
        <v>25</v>
      </c>
      <c r="B1605" s="13">
        <v>6.7</v>
      </c>
    </row>
    <row r="1606" spans="1:2" x14ac:dyDescent="0.25">
      <c r="A1606" s="6" t="s">
        <v>25</v>
      </c>
      <c r="B1606" s="11">
        <v>7.9</v>
      </c>
    </row>
    <row r="1607" spans="1:2" x14ac:dyDescent="0.25">
      <c r="A1607" s="9" t="s">
        <v>25</v>
      </c>
      <c r="B1607" s="13">
        <v>6.1</v>
      </c>
    </row>
    <row r="1608" spans="1:2" x14ac:dyDescent="0.25">
      <c r="A1608" s="6" t="s">
        <v>25</v>
      </c>
      <c r="B1608" s="11">
        <v>4.2</v>
      </c>
    </row>
    <row r="1609" spans="1:2" x14ac:dyDescent="0.25">
      <c r="A1609" s="9" t="s">
        <v>25</v>
      </c>
      <c r="B1609" s="13">
        <v>6.1</v>
      </c>
    </row>
    <row r="1610" spans="1:2" x14ac:dyDescent="0.25">
      <c r="A1610" s="6" t="s">
        <v>25</v>
      </c>
      <c r="B1610" s="11">
        <v>6.6</v>
      </c>
    </row>
    <row r="1611" spans="1:2" x14ac:dyDescent="0.25">
      <c r="A1611" s="9" t="s">
        <v>25</v>
      </c>
      <c r="B1611" s="13">
        <v>7.5</v>
      </c>
    </row>
    <row r="1612" spans="1:2" x14ac:dyDescent="0.25">
      <c r="A1612" s="6" t="s">
        <v>25</v>
      </c>
      <c r="B1612" s="11">
        <v>7.4</v>
      </c>
    </row>
    <row r="1613" spans="1:2" x14ac:dyDescent="0.25">
      <c r="A1613" s="9" t="s">
        <v>25</v>
      </c>
      <c r="B1613" s="13">
        <v>7.2</v>
      </c>
    </row>
    <row r="1614" spans="1:2" x14ac:dyDescent="0.25">
      <c r="A1614" s="6" t="s">
        <v>25</v>
      </c>
      <c r="B1614" s="11">
        <v>6.9</v>
      </c>
    </row>
    <row r="1615" spans="1:2" x14ac:dyDescent="0.25">
      <c r="A1615" s="9" t="s">
        <v>25</v>
      </c>
      <c r="B1615" s="13">
        <v>7.4</v>
      </c>
    </row>
    <row r="1616" spans="1:2" x14ac:dyDescent="0.25">
      <c r="A1616" s="6" t="s">
        <v>25</v>
      </c>
      <c r="B1616" s="11">
        <v>5.4</v>
      </c>
    </row>
    <row r="1617" spans="1:2" x14ac:dyDescent="0.25">
      <c r="A1617" s="9" t="s">
        <v>25</v>
      </c>
      <c r="B1617" s="13">
        <v>6.8</v>
      </c>
    </row>
    <row r="1618" spans="1:2" x14ac:dyDescent="0.25">
      <c r="A1618" s="6" t="s">
        <v>25</v>
      </c>
      <c r="B1618" s="11">
        <v>6.3</v>
      </c>
    </row>
    <row r="1619" spans="1:2" x14ac:dyDescent="0.25">
      <c r="A1619" s="9" t="s">
        <v>25</v>
      </c>
      <c r="B1619" s="13">
        <v>7.2</v>
      </c>
    </row>
    <row r="1620" spans="1:2" x14ac:dyDescent="0.25">
      <c r="A1620" s="6" t="s">
        <v>25</v>
      </c>
      <c r="B1620" s="11">
        <v>8.6999999999999993</v>
      </c>
    </row>
    <row r="1621" spans="1:2" x14ac:dyDescent="0.25">
      <c r="A1621" s="9" t="s">
        <v>25</v>
      </c>
      <c r="B1621" s="13">
        <v>6.9</v>
      </c>
    </row>
    <row r="1622" spans="1:2" x14ac:dyDescent="0.25">
      <c r="A1622" s="6" t="s">
        <v>25</v>
      </c>
      <c r="B1622" s="11">
        <v>6</v>
      </c>
    </row>
    <row r="1623" spans="1:2" x14ac:dyDescent="0.25">
      <c r="A1623" s="9" t="s">
        <v>25</v>
      </c>
      <c r="B1623" s="13">
        <v>5.9</v>
      </c>
    </row>
    <row r="1624" spans="1:2" x14ac:dyDescent="0.25">
      <c r="A1624" s="6" t="s">
        <v>25</v>
      </c>
      <c r="B1624" s="11">
        <v>5.4</v>
      </c>
    </row>
    <row r="1625" spans="1:2" x14ac:dyDescent="0.25">
      <c r="A1625" s="9" t="s">
        <v>25</v>
      </c>
      <c r="B1625" s="13">
        <v>5.9</v>
      </c>
    </row>
    <row r="1626" spans="1:2" x14ac:dyDescent="0.25">
      <c r="A1626" s="6" t="s">
        <v>25</v>
      </c>
      <c r="B1626" s="11">
        <v>6.1</v>
      </c>
    </row>
    <row r="1627" spans="1:2" x14ac:dyDescent="0.25">
      <c r="A1627" s="9" t="s">
        <v>25</v>
      </c>
      <c r="B1627" s="13">
        <v>7.7</v>
      </c>
    </row>
    <row r="1628" spans="1:2" x14ac:dyDescent="0.25">
      <c r="A1628" s="6" t="s">
        <v>25</v>
      </c>
      <c r="B1628" s="11">
        <v>5.8</v>
      </c>
    </row>
    <row r="1629" spans="1:2" x14ac:dyDescent="0.25">
      <c r="A1629" s="9" t="s">
        <v>25</v>
      </c>
      <c r="B1629" s="13">
        <v>7.6</v>
      </c>
    </row>
    <row r="1630" spans="1:2" x14ac:dyDescent="0.25">
      <c r="A1630" s="6" t="s">
        <v>25</v>
      </c>
      <c r="B1630" s="11">
        <v>6.1</v>
      </c>
    </row>
    <row r="1631" spans="1:2" x14ac:dyDescent="0.25">
      <c r="A1631" s="9" t="s">
        <v>25</v>
      </c>
      <c r="B1631" s="13">
        <v>5.4</v>
      </c>
    </row>
    <row r="1632" spans="1:2" x14ac:dyDescent="0.25">
      <c r="A1632" s="6" t="s">
        <v>25</v>
      </c>
      <c r="B1632" s="11">
        <v>5.0999999999999996</v>
      </c>
    </row>
    <row r="1633" spans="1:2" x14ac:dyDescent="0.25">
      <c r="A1633" s="9" t="s">
        <v>25</v>
      </c>
      <c r="B1633" s="13">
        <v>6.4</v>
      </c>
    </row>
    <row r="1634" spans="1:2" x14ac:dyDescent="0.25">
      <c r="A1634" s="6" t="s">
        <v>25</v>
      </c>
      <c r="B1634" s="11">
        <v>6.3</v>
      </c>
    </row>
    <row r="1635" spans="1:2" x14ac:dyDescent="0.25">
      <c r="A1635" s="9" t="s">
        <v>25</v>
      </c>
      <c r="B1635" s="13">
        <v>7.5</v>
      </c>
    </row>
    <row r="1636" spans="1:2" x14ac:dyDescent="0.25">
      <c r="A1636" s="6" t="s">
        <v>25</v>
      </c>
      <c r="B1636" s="11">
        <v>7.1</v>
      </c>
    </row>
    <row r="1637" spans="1:2" x14ac:dyDescent="0.25">
      <c r="A1637" s="9" t="s">
        <v>25</v>
      </c>
      <c r="B1637" s="13">
        <v>5.2</v>
      </c>
    </row>
    <row r="1638" spans="1:2" x14ac:dyDescent="0.25">
      <c r="A1638" s="6" t="s">
        <v>25</v>
      </c>
      <c r="B1638" s="11">
        <v>7.8</v>
      </c>
    </row>
    <row r="1639" spans="1:2" x14ac:dyDescent="0.25">
      <c r="A1639" s="9" t="s">
        <v>25</v>
      </c>
      <c r="B1639" s="13">
        <v>6.5</v>
      </c>
    </row>
    <row r="1640" spans="1:2" x14ac:dyDescent="0.25">
      <c r="A1640" s="6" t="s">
        <v>25</v>
      </c>
      <c r="B1640" s="11">
        <v>6.6</v>
      </c>
    </row>
    <row r="1641" spans="1:2" x14ac:dyDescent="0.25">
      <c r="A1641" s="9" t="s">
        <v>25</v>
      </c>
      <c r="B1641" s="13">
        <v>5.0999999999999996</v>
      </c>
    </row>
    <row r="1642" spans="1:2" x14ac:dyDescent="0.25">
      <c r="A1642" s="6" t="s">
        <v>25</v>
      </c>
      <c r="B1642" s="11">
        <v>7.4</v>
      </c>
    </row>
    <row r="1643" spans="1:2" x14ac:dyDescent="0.25">
      <c r="A1643" s="9" t="s">
        <v>25</v>
      </c>
      <c r="B1643" s="13">
        <v>7.2</v>
      </c>
    </row>
    <row r="1644" spans="1:2" x14ac:dyDescent="0.25">
      <c r="A1644" s="6" t="s">
        <v>25</v>
      </c>
      <c r="B1644" s="11">
        <v>7.6</v>
      </c>
    </row>
    <row r="1645" spans="1:2" x14ac:dyDescent="0.25">
      <c r="A1645" s="9" t="s">
        <v>25</v>
      </c>
      <c r="B1645" s="13">
        <v>7.5</v>
      </c>
    </row>
    <row r="1646" spans="1:2" x14ac:dyDescent="0.25">
      <c r="A1646" s="6" t="s">
        <v>25</v>
      </c>
      <c r="B1646" s="11">
        <v>6.6</v>
      </c>
    </row>
    <row r="1647" spans="1:2" x14ac:dyDescent="0.25">
      <c r="A1647" s="9" t="s">
        <v>25</v>
      </c>
      <c r="B1647" s="13">
        <v>7.2</v>
      </c>
    </row>
    <row r="1648" spans="1:2" x14ac:dyDescent="0.25">
      <c r="A1648" s="6" t="s">
        <v>25</v>
      </c>
      <c r="B1648" s="11">
        <v>7.6</v>
      </c>
    </row>
    <row r="1649" spans="1:2" x14ac:dyDescent="0.25">
      <c r="A1649" s="9" t="s">
        <v>25</v>
      </c>
      <c r="B1649" s="13">
        <v>6.2</v>
      </c>
    </row>
    <row r="1650" spans="1:2" x14ac:dyDescent="0.25">
      <c r="A1650" s="6" t="s">
        <v>25</v>
      </c>
      <c r="B1650" s="11">
        <v>5.6</v>
      </c>
    </row>
    <row r="1651" spans="1:2" x14ac:dyDescent="0.25">
      <c r="A1651" s="9" t="s">
        <v>25</v>
      </c>
      <c r="B1651" s="13">
        <v>7.6</v>
      </c>
    </row>
    <row r="1652" spans="1:2" x14ac:dyDescent="0.25">
      <c r="A1652" s="6" t="s">
        <v>25</v>
      </c>
      <c r="B1652" s="11">
        <v>6.6</v>
      </c>
    </row>
    <row r="1653" spans="1:2" x14ac:dyDescent="0.25">
      <c r="A1653" s="9" t="s">
        <v>25</v>
      </c>
      <c r="B1653" s="13">
        <v>7</v>
      </c>
    </row>
    <row r="1654" spans="1:2" x14ac:dyDescent="0.25">
      <c r="A1654" s="6" t="s">
        <v>25</v>
      </c>
      <c r="B1654" s="11">
        <v>2.7</v>
      </c>
    </row>
    <row r="1655" spans="1:2" x14ac:dyDescent="0.25">
      <c r="A1655" s="9" t="s">
        <v>25</v>
      </c>
      <c r="B1655" s="13">
        <v>7.6</v>
      </c>
    </row>
    <row r="1656" spans="1:2" x14ac:dyDescent="0.25">
      <c r="A1656" s="6" t="s">
        <v>25</v>
      </c>
      <c r="B1656" s="11">
        <v>6.6</v>
      </c>
    </row>
    <row r="1657" spans="1:2" x14ac:dyDescent="0.25">
      <c r="A1657" s="9" t="s">
        <v>25</v>
      </c>
      <c r="B1657" s="13">
        <v>6.9</v>
      </c>
    </row>
    <row r="1658" spans="1:2" x14ac:dyDescent="0.25">
      <c r="A1658" s="6" t="s">
        <v>25</v>
      </c>
      <c r="B1658" s="11">
        <v>6.8</v>
      </c>
    </row>
    <row r="1659" spans="1:2" x14ac:dyDescent="0.25">
      <c r="A1659" s="9" t="s">
        <v>25</v>
      </c>
      <c r="B1659" s="13">
        <v>7.5</v>
      </c>
    </row>
    <row r="1660" spans="1:2" x14ac:dyDescent="0.25">
      <c r="A1660" s="6" t="s">
        <v>25</v>
      </c>
      <c r="B1660" s="11">
        <v>3.7</v>
      </c>
    </row>
    <row r="1661" spans="1:2" x14ac:dyDescent="0.25">
      <c r="A1661" s="9" t="s">
        <v>25</v>
      </c>
      <c r="B1661" s="13">
        <v>6.1</v>
      </c>
    </row>
    <row r="1662" spans="1:2" x14ac:dyDescent="0.25">
      <c r="A1662" s="6" t="s">
        <v>25</v>
      </c>
      <c r="B1662" s="11">
        <v>5.9</v>
      </c>
    </row>
    <row r="1663" spans="1:2" x14ac:dyDescent="0.25">
      <c r="A1663" s="9" t="s">
        <v>25</v>
      </c>
      <c r="B1663" s="13">
        <v>6.7</v>
      </c>
    </row>
    <row r="1664" spans="1:2" x14ac:dyDescent="0.25">
      <c r="A1664" s="6" t="s">
        <v>25</v>
      </c>
      <c r="B1664" s="11">
        <v>8.5</v>
      </c>
    </row>
    <row r="1665" spans="1:2" x14ac:dyDescent="0.25">
      <c r="A1665" s="9" t="s">
        <v>25</v>
      </c>
      <c r="B1665" s="13">
        <v>6.9</v>
      </c>
    </row>
    <row r="1666" spans="1:2" x14ac:dyDescent="0.25">
      <c r="A1666" s="6" t="s">
        <v>25</v>
      </c>
      <c r="B1666" s="11">
        <v>5.5</v>
      </c>
    </row>
    <row r="1667" spans="1:2" x14ac:dyDescent="0.25">
      <c r="A1667" s="9" t="s">
        <v>25</v>
      </c>
      <c r="B1667" s="13">
        <v>7.1</v>
      </c>
    </row>
    <row r="1668" spans="1:2" x14ac:dyDescent="0.25">
      <c r="A1668" s="6" t="s">
        <v>25</v>
      </c>
      <c r="B1668" s="11">
        <v>7.1</v>
      </c>
    </row>
    <row r="1669" spans="1:2" x14ac:dyDescent="0.25">
      <c r="A1669" s="9" t="s">
        <v>25</v>
      </c>
      <c r="B1669" s="13">
        <v>5.9</v>
      </c>
    </row>
    <row r="1670" spans="1:2" x14ac:dyDescent="0.25">
      <c r="A1670" s="6" t="s">
        <v>25</v>
      </c>
      <c r="B1670" s="11">
        <v>7.3</v>
      </c>
    </row>
    <row r="1671" spans="1:2" x14ac:dyDescent="0.25">
      <c r="A1671" s="9" t="s">
        <v>25</v>
      </c>
      <c r="B1671" s="13">
        <v>3.4</v>
      </c>
    </row>
    <row r="1672" spans="1:2" x14ac:dyDescent="0.25">
      <c r="A1672" s="6" t="s">
        <v>25</v>
      </c>
      <c r="B1672" s="11">
        <v>6.8</v>
      </c>
    </row>
    <row r="1673" spans="1:2" x14ac:dyDescent="0.25">
      <c r="A1673" s="9" t="s">
        <v>25</v>
      </c>
      <c r="B1673" s="13">
        <v>6.9</v>
      </c>
    </row>
    <row r="1674" spans="1:2" x14ac:dyDescent="0.25">
      <c r="A1674" s="6" t="s">
        <v>25</v>
      </c>
      <c r="B1674" s="11">
        <v>7</v>
      </c>
    </row>
    <row r="1675" spans="1:2" x14ac:dyDescent="0.25">
      <c r="A1675" s="9" t="s">
        <v>25</v>
      </c>
      <c r="B1675" s="13">
        <v>5.5</v>
      </c>
    </row>
    <row r="1676" spans="1:2" x14ac:dyDescent="0.25">
      <c r="A1676" s="6" t="s">
        <v>25</v>
      </c>
      <c r="B1676" s="11">
        <v>5.0999999999999996</v>
      </c>
    </row>
    <row r="1677" spans="1:2" x14ac:dyDescent="0.25">
      <c r="A1677" s="9" t="s">
        <v>25</v>
      </c>
      <c r="B1677" s="13">
        <v>6.2</v>
      </c>
    </row>
    <row r="1678" spans="1:2" x14ac:dyDescent="0.25">
      <c r="A1678" s="6" t="s">
        <v>25</v>
      </c>
      <c r="B1678" s="11">
        <v>5.9</v>
      </c>
    </row>
    <row r="1679" spans="1:2" x14ac:dyDescent="0.25">
      <c r="A1679" s="9" t="s">
        <v>25</v>
      </c>
      <c r="B1679" s="13">
        <v>5.2</v>
      </c>
    </row>
    <row r="1680" spans="1:2" x14ac:dyDescent="0.25">
      <c r="A1680" s="6" t="s">
        <v>25</v>
      </c>
      <c r="B1680" s="11">
        <v>6.2</v>
      </c>
    </row>
    <row r="1681" spans="1:2" x14ac:dyDescent="0.25">
      <c r="A1681" s="9" t="s">
        <v>25</v>
      </c>
      <c r="B1681" s="13">
        <v>5.5</v>
      </c>
    </row>
    <row r="1682" spans="1:2" x14ac:dyDescent="0.25">
      <c r="A1682" s="6" t="s">
        <v>25</v>
      </c>
      <c r="B1682" s="11">
        <v>7.4</v>
      </c>
    </row>
    <row r="1683" spans="1:2" x14ac:dyDescent="0.25">
      <c r="A1683" s="9" t="s">
        <v>25</v>
      </c>
      <c r="B1683" s="13">
        <v>4.4000000000000004</v>
      </c>
    </row>
    <row r="1684" spans="1:2" x14ac:dyDescent="0.25">
      <c r="A1684" s="6" t="s">
        <v>25</v>
      </c>
      <c r="B1684" s="11">
        <v>6.3</v>
      </c>
    </row>
    <row r="1685" spans="1:2" x14ac:dyDescent="0.25">
      <c r="A1685" s="9" t="s">
        <v>25</v>
      </c>
      <c r="B1685" s="13">
        <v>6.1</v>
      </c>
    </row>
    <row r="1686" spans="1:2" x14ac:dyDescent="0.25">
      <c r="A1686" s="6" t="s">
        <v>25</v>
      </c>
      <c r="B1686" s="11">
        <v>5.3</v>
      </c>
    </row>
    <row r="1687" spans="1:2" x14ac:dyDescent="0.25">
      <c r="A1687" s="9" t="s">
        <v>25</v>
      </c>
      <c r="B1687" s="13">
        <v>5.4</v>
      </c>
    </row>
    <row r="1688" spans="1:2" x14ac:dyDescent="0.25">
      <c r="A1688" s="6" t="s">
        <v>25</v>
      </c>
      <c r="B1688" s="11">
        <v>6.7</v>
      </c>
    </row>
    <row r="1689" spans="1:2" x14ac:dyDescent="0.25">
      <c r="A1689" s="9" t="s">
        <v>25</v>
      </c>
      <c r="B1689" s="13">
        <v>5.9</v>
      </c>
    </row>
    <row r="1690" spans="1:2" x14ac:dyDescent="0.25">
      <c r="A1690" s="6" t="s">
        <v>25</v>
      </c>
      <c r="B1690" s="11">
        <v>7.3</v>
      </c>
    </row>
    <row r="1691" spans="1:2" x14ac:dyDescent="0.25">
      <c r="A1691" s="9" t="s">
        <v>25</v>
      </c>
      <c r="B1691" s="13">
        <v>5.5</v>
      </c>
    </row>
    <row r="1692" spans="1:2" x14ac:dyDescent="0.25">
      <c r="A1692" s="6" t="s">
        <v>25</v>
      </c>
      <c r="B1692" s="11">
        <v>5.8</v>
      </c>
    </row>
    <row r="1693" spans="1:2" x14ac:dyDescent="0.25">
      <c r="A1693" s="9" t="s">
        <v>25</v>
      </c>
      <c r="B1693" s="13">
        <v>4.5999999999999996</v>
      </c>
    </row>
    <row r="1694" spans="1:2" x14ac:dyDescent="0.25">
      <c r="A1694" s="6" t="s">
        <v>25</v>
      </c>
      <c r="B1694" s="11">
        <v>6.7</v>
      </c>
    </row>
    <row r="1695" spans="1:2" x14ac:dyDescent="0.25">
      <c r="A1695" s="9" t="s">
        <v>25</v>
      </c>
      <c r="B1695" s="13">
        <v>5.0999999999999996</v>
      </c>
    </row>
    <row r="1696" spans="1:2" x14ac:dyDescent="0.25">
      <c r="A1696" s="6" t="s">
        <v>25</v>
      </c>
      <c r="B1696" s="11">
        <v>5.6</v>
      </c>
    </row>
    <row r="1697" spans="1:2" x14ac:dyDescent="0.25">
      <c r="A1697" s="9" t="s">
        <v>25</v>
      </c>
      <c r="B1697" s="13">
        <v>7</v>
      </c>
    </row>
    <row r="1698" spans="1:2" x14ac:dyDescent="0.25">
      <c r="A1698" s="6" t="s">
        <v>25</v>
      </c>
      <c r="B1698" s="11">
        <v>6.4</v>
      </c>
    </row>
    <row r="1699" spans="1:2" x14ac:dyDescent="0.25">
      <c r="A1699" s="9" t="s">
        <v>25</v>
      </c>
      <c r="B1699" s="13">
        <v>6.7</v>
      </c>
    </row>
    <row r="1700" spans="1:2" x14ac:dyDescent="0.25">
      <c r="A1700" s="6" t="s">
        <v>25</v>
      </c>
      <c r="B1700" s="11">
        <v>4.0999999999999996</v>
      </c>
    </row>
    <row r="1701" spans="1:2" x14ac:dyDescent="0.25">
      <c r="A1701" s="9" t="s">
        <v>25</v>
      </c>
      <c r="B1701" s="13">
        <v>5.5</v>
      </c>
    </row>
    <row r="1702" spans="1:2" x14ac:dyDescent="0.25">
      <c r="A1702" s="6" t="s">
        <v>25</v>
      </c>
      <c r="B1702" s="11">
        <v>2.7</v>
      </c>
    </row>
    <row r="1703" spans="1:2" x14ac:dyDescent="0.25">
      <c r="A1703" s="9" t="s">
        <v>25</v>
      </c>
      <c r="B1703" s="13">
        <v>6.4</v>
      </c>
    </row>
    <row r="1704" spans="1:2" x14ac:dyDescent="0.25">
      <c r="A1704" s="6" t="s">
        <v>25</v>
      </c>
      <c r="B1704" s="11">
        <v>4.8</v>
      </c>
    </row>
    <row r="1705" spans="1:2" x14ac:dyDescent="0.25">
      <c r="A1705" s="9" t="s">
        <v>25</v>
      </c>
      <c r="B1705" s="13">
        <v>6.1</v>
      </c>
    </row>
    <row r="1706" spans="1:2" x14ac:dyDescent="0.25">
      <c r="A1706" s="6" t="s">
        <v>25</v>
      </c>
      <c r="B1706" s="11">
        <v>4.8</v>
      </c>
    </row>
    <row r="1707" spans="1:2" x14ac:dyDescent="0.25">
      <c r="A1707" s="9" t="s">
        <v>25</v>
      </c>
      <c r="B1707" s="13">
        <v>7</v>
      </c>
    </row>
    <row r="1708" spans="1:2" x14ac:dyDescent="0.25">
      <c r="A1708" s="6" t="s">
        <v>25</v>
      </c>
      <c r="B1708" s="11">
        <v>6.8</v>
      </c>
    </row>
    <row r="1709" spans="1:2" x14ac:dyDescent="0.25">
      <c r="A1709" s="9" t="s">
        <v>25</v>
      </c>
      <c r="B1709" s="13">
        <v>7.3</v>
      </c>
    </row>
    <row r="1710" spans="1:2" x14ac:dyDescent="0.25">
      <c r="A1710" s="6" t="s">
        <v>2264</v>
      </c>
      <c r="B1710" s="11">
        <v>8.1999999999999993</v>
      </c>
    </row>
    <row r="1711" spans="1:2" x14ac:dyDescent="0.25">
      <c r="A1711" s="9" t="s">
        <v>25</v>
      </c>
      <c r="B1711" s="13">
        <v>5.6</v>
      </c>
    </row>
    <row r="1712" spans="1:2" x14ac:dyDescent="0.25">
      <c r="A1712" s="6" t="s">
        <v>25</v>
      </c>
      <c r="B1712" s="11">
        <v>6.1</v>
      </c>
    </row>
    <row r="1713" spans="1:2" x14ac:dyDescent="0.25">
      <c r="A1713" s="9" t="s">
        <v>25</v>
      </c>
      <c r="B1713" s="13">
        <v>7.9</v>
      </c>
    </row>
    <row r="1714" spans="1:2" x14ac:dyDescent="0.25">
      <c r="A1714" s="6" t="s">
        <v>25</v>
      </c>
      <c r="B1714" s="11">
        <v>8.4</v>
      </c>
    </row>
    <row r="1715" spans="1:2" x14ac:dyDescent="0.25">
      <c r="A1715" s="9" t="s">
        <v>25</v>
      </c>
      <c r="B1715" s="13">
        <v>6.5</v>
      </c>
    </row>
    <row r="1716" spans="1:2" x14ac:dyDescent="0.25">
      <c r="A1716" s="6" t="s">
        <v>25</v>
      </c>
      <c r="B1716" s="11">
        <v>7.1</v>
      </c>
    </row>
    <row r="1717" spans="1:2" x14ac:dyDescent="0.25">
      <c r="A1717" s="9" t="s">
        <v>25</v>
      </c>
      <c r="B1717" s="13">
        <v>6.6</v>
      </c>
    </row>
    <row r="1718" spans="1:2" x14ac:dyDescent="0.25">
      <c r="A1718" s="6" t="s">
        <v>25</v>
      </c>
      <c r="B1718" s="11">
        <v>4</v>
      </c>
    </row>
    <row r="1719" spans="1:2" x14ac:dyDescent="0.25">
      <c r="A1719" s="9" t="s">
        <v>25</v>
      </c>
      <c r="B1719" s="13">
        <v>7</v>
      </c>
    </row>
    <row r="1720" spans="1:2" x14ac:dyDescent="0.25">
      <c r="A1720" s="6" t="s">
        <v>687</v>
      </c>
      <c r="B1720" s="11">
        <v>5.6</v>
      </c>
    </row>
    <row r="1721" spans="1:2" x14ac:dyDescent="0.25">
      <c r="A1721" s="9" t="s">
        <v>25</v>
      </c>
      <c r="B1721" s="13">
        <v>4.8</v>
      </c>
    </row>
    <row r="1722" spans="1:2" x14ac:dyDescent="0.25">
      <c r="A1722" s="6" t="s">
        <v>25</v>
      </c>
      <c r="B1722" s="11">
        <v>7.5</v>
      </c>
    </row>
    <row r="1723" spans="1:2" x14ac:dyDescent="0.25">
      <c r="A1723" s="9" t="s">
        <v>687</v>
      </c>
      <c r="B1723" s="13">
        <v>6</v>
      </c>
    </row>
    <row r="1724" spans="1:2" x14ac:dyDescent="0.25">
      <c r="A1724" s="6" t="s">
        <v>537</v>
      </c>
      <c r="B1724" s="11">
        <v>7.2</v>
      </c>
    </row>
    <row r="1725" spans="1:2" x14ac:dyDescent="0.25">
      <c r="A1725" s="9" t="s">
        <v>25</v>
      </c>
      <c r="B1725" s="13">
        <v>5.6</v>
      </c>
    </row>
    <row r="1726" spans="1:2" x14ac:dyDescent="0.25">
      <c r="A1726" s="6" t="s">
        <v>25</v>
      </c>
      <c r="B1726" s="11">
        <v>6.8</v>
      </c>
    </row>
    <row r="1727" spans="1:2" x14ac:dyDescent="0.25">
      <c r="A1727" s="9" t="s">
        <v>2284</v>
      </c>
      <c r="B1727" s="13">
        <v>4.9000000000000004</v>
      </c>
    </row>
    <row r="1728" spans="1:2" x14ac:dyDescent="0.25">
      <c r="A1728" s="6" t="s">
        <v>25</v>
      </c>
      <c r="B1728" s="11">
        <v>7.1</v>
      </c>
    </row>
    <row r="1729" spans="1:2" x14ac:dyDescent="0.25">
      <c r="A1729" s="9" t="s">
        <v>25</v>
      </c>
      <c r="B1729" s="13">
        <v>2</v>
      </c>
    </row>
    <row r="1730" spans="1:2" x14ac:dyDescent="0.25">
      <c r="A1730" s="6" t="s">
        <v>25</v>
      </c>
      <c r="B1730" s="11">
        <v>5.7</v>
      </c>
    </row>
    <row r="1731" spans="1:2" x14ac:dyDescent="0.25">
      <c r="A1731" s="9" t="s">
        <v>1609</v>
      </c>
      <c r="B1731" s="13">
        <v>4.0999999999999996</v>
      </c>
    </row>
    <row r="1732" spans="1:2" x14ac:dyDescent="0.25">
      <c r="A1732" s="6" t="s">
        <v>25</v>
      </c>
      <c r="B1732" s="11">
        <v>6.7</v>
      </c>
    </row>
    <row r="1733" spans="1:2" x14ac:dyDescent="0.25">
      <c r="A1733" s="9" t="s">
        <v>25</v>
      </c>
      <c r="B1733" s="13">
        <v>7.5</v>
      </c>
    </row>
    <row r="1734" spans="1:2" x14ac:dyDescent="0.25">
      <c r="A1734" s="6" t="s">
        <v>25</v>
      </c>
      <c r="B1734" s="11">
        <v>6.5</v>
      </c>
    </row>
    <row r="1735" spans="1:2" x14ac:dyDescent="0.25">
      <c r="A1735" s="9" t="s">
        <v>25</v>
      </c>
      <c r="B1735" s="13">
        <v>7.9</v>
      </c>
    </row>
    <row r="1736" spans="1:2" x14ac:dyDescent="0.25">
      <c r="A1736" s="6" t="s">
        <v>25</v>
      </c>
      <c r="B1736" s="11">
        <v>7.6</v>
      </c>
    </row>
    <row r="1737" spans="1:2" x14ac:dyDescent="0.25">
      <c r="A1737" s="9" t="s">
        <v>25</v>
      </c>
      <c r="B1737" s="13">
        <v>6.4</v>
      </c>
    </row>
    <row r="1738" spans="1:2" x14ac:dyDescent="0.25">
      <c r="A1738" s="6" t="s">
        <v>25</v>
      </c>
      <c r="B1738" s="11">
        <v>5.8</v>
      </c>
    </row>
    <row r="1739" spans="1:2" x14ac:dyDescent="0.25">
      <c r="A1739" s="9" t="s">
        <v>25</v>
      </c>
      <c r="B1739" s="13">
        <v>7.7</v>
      </c>
    </row>
    <row r="1740" spans="1:2" x14ac:dyDescent="0.25">
      <c r="A1740" s="6" t="s">
        <v>25</v>
      </c>
      <c r="B1740" s="11">
        <v>7.1</v>
      </c>
    </row>
    <row r="1741" spans="1:2" x14ac:dyDescent="0.25">
      <c r="A1741" s="9" t="s">
        <v>25</v>
      </c>
      <c r="B1741" s="13">
        <v>5.3</v>
      </c>
    </row>
    <row r="1742" spans="1:2" x14ac:dyDescent="0.25">
      <c r="A1742" s="6" t="s">
        <v>25</v>
      </c>
      <c r="B1742" s="11">
        <v>5.3</v>
      </c>
    </row>
    <row r="1743" spans="1:2" x14ac:dyDescent="0.25">
      <c r="A1743" s="9" t="s">
        <v>25</v>
      </c>
      <c r="B1743" s="13">
        <v>7.5</v>
      </c>
    </row>
    <row r="1744" spans="1:2" x14ac:dyDescent="0.25">
      <c r="A1744" s="6" t="s">
        <v>25</v>
      </c>
      <c r="B1744" s="11">
        <v>6.9</v>
      </c>
    </row>
    <row r="1745" spans="1:2" x14ac:dyDescent="0.25">
      <c r="A1745" s="9" t="s">
        <v>25</v>
      </c>
      <c r="B1745" s="13">
        <v>4.9000000000000004</v>
      </c>
    </row>
    <row r="1746" spans="1:2" x14ac:dyDescent="0.25">
      <c r="A1746" s="6" t="s">
        <v>25</v>
      </c>
      <c r="B1746" s="11">
        <v>7.1</v>
      </c>
    </row>
    <row r="1747" spans="1:2" x14ac:dyDescent="0.25">
      <c r="A1747" s="9" t="s">
        <v>25</v>
      </c>
      <c r="B1747" s="13">
        <v>8</v>
      </c>
    </row>
    <row r="1748" spans="1:2" x14ac:dyDescent="0.25">
      <c r="A1748" s="6" t="s">
        <v>25</v>
      </c>
      <c r="B1748" s="11">
        <v>7.9</v>
      </c>
    </row>
    <row r="1749" spans="1:2" x14ac:dyDescent="0.25">
      <c r="A1749" s="9" t="s">
        <v>25</v>
      </c>
      <c r="B1749" s="13">
        <v>7.6</v>
      </c>
    </row>
    <row r="1750" spans="1:2" x14ac:dyDescent="0.25">
      <c r="A1750" s="6" t="s">
        <v>25</v>
      </c>
      <c r="B1750" s="11">
        <v>5.9</v>
      </c>
    </row>
    <row r="1751" spans="1:2" x14ac:dyDescent="0.25">
      <c r="A1751" s="9" t="s">
        <v>25</v>
      </c>
      <c r="B1751" s="13">
        <v>6.3</v>
      </c>
    </row>
    <row r="1752" spans="1:2" x14ac:dyDescent="0.25">
      <c r="A1752" s="6" t="s">
        <v>25</v>
      </c>
      <c r="B1752" s="11">
        <v>7.1</v>
      </c>
    </row>
    <row r="1753" spans="1:2" x14ac:dyDescent="0.25">
      <c r="A1753" s="9" t="s">
        <v>25</v>
      </c>
      <c r="B1753" s="13">
        <v>6.4</v>
      </c>
    </row>
    <row r="1754" spans="1:2" x14ac:dyDescent="0.25">
      <c r="A1754" s="6" t="s">
        <v>25</v>
      </c>
      <c r="B1754" s="11">
        <v>8.1999999999999993</v>
      </c>
    </row>
    <row r="1755" spans="1:2" x14ac:dyDescent="0.25">
      <c r="A1755" s="9" t="s">
        <v>25</v>
      </c>
      <c r="B1755" s="13">
        <v>6.9</v>
      </c>
    </row>
    <row r="1756" spans="1:2" x14ac:dyDescent="0.25">
      <c r="A1756" s="6" t="s">
        <v>25</v>
      </c>
      <c r="B1756" s="11">
        <v>7.8</v>
      </c>
    </row>
    <row r="1757" spans="1:2" x14ac:dyDescent="0.25">
      <c r="A1757" s="9" t="s">
        <v>25</v>
      </c>
      <c r="B1757" s="13">
        <v>6.7</v>
      </c>
    </row>
    <row r="1758" spans="1:2" x14ac:dyDescent="0.25">
      <c r="A1758" s="6" t="s">
        <v>25</v>
      </c>
      <c r="B1758" s="11">
        <v>7.5</v>
      </c>
    </row>
    <row r="1759" spans="1:2" x14ac:dyDescent="0.25">
      <c r="A1759" s="9" t="s">
        <v>25</v>
      </c>
      <c r="B1759" s="13">
        <v>7.4</v>
      </c>
    </row>
    <row r="1760" spans="1:2" x14ac:dyDescent="0.25">
      <c r="A1760" s="6" t="s">
        <v>25</v>
      </c>
      <c r="B1760" s="11">
        <v>5.2</v>
      </c>
    </row>
    <row r="1761" spans="1:2" x14ac:dyDescent="0.25">
      <c r="A1761" s="9" t="s">
        <v>281</v>
      </c>
      <c r="B1761" s="13">
        <v>6.5</v>
      </c>
    </row>
    <row r="1762" spans="1:2" x14ac:dyDescent="0.25">
      <c r="A1762" s="6" t="s">
        <v>25</v>
      </c>
      <c r="B1762" s="11">
        <v>7.6</v>
      </c>
    </row>
    <row r="1763" spans="1:2" x14ac:dyDescent="0.25">
      <c r="A1763" s="9" t="s">
        <v>25</v>
      </c>
      <c r="B1763" s="13">
        <v>7.3</v>
      </c>
    </row>
    <row r="1764" spans="1:2" x14ac:dyDescent="0.25">
      <c r="A1764" s="6" t="s">
        <v>25</v>
      </c>
      <c r="B1764" s="11">
        <v>6.6</v>
      </c>
    </row>
    <row r="1765" spans="1:2" x14ac:dyDescent="0.25">
      <c r="A1765" s="9" t="s">
        <v>25</v>
      </c>
      <c r="B1765" s="13">
        <v>6.8</v>
      </c>
    </row>
    <row r="1766" spans="1:2" x14ac:dyDescent="0.25">
      <c r="A1766" s="6" t="s">
        <v>25</v>
      </c>
      <c r="B1766" s="11">
        <v>6.9</v>
      </c>
    </row>
    <row r="1767" spans="1:2" x14ac:dyDescent="0.25">
      <c r="A1767" s="9" t="s">
        <v>25</v>
      </c>
      <c r="B1767" s="13">
        <v>5.8</v>
      </c>
    </row>
    <row r="1768" spans="1:2" x14ac:dyDescent="0.25">
      <c r="A1768" s="6" t="s">
        <v>25</v>
      </c>
      <c r="B1768" s="11">
        <v>6.6</v>
      </c>
    </row>
    <row r="1769" spans="1:2" x14ac:dyDescent="0.25">
      <c r="A1769" s="9" t="s">
        <v>25</v>
      </c>
      <c r="B1769" s="13">
        <v>6.7</v>
      </c>
    </row>
    <row r="1770" spans="1:2" x14ac:dyDescent="0.25">
      <c r="A1770" s="6" t="s">
        <v>25</v>
      </c>
      <c r="B1770" s="11">
        <v>6.7</v>
      </c>
    </row>
    <row r="1771" spans="1:2" x14ac:dyDescent="0.25">
      <c r="A1771" s="9" t="s">
        <v>25</v>
      </c>
      <c r="B1771" s="13">
        <v>6.3</v>
      </c>
    </row>
    <row r="1772" spans="1:2" x14ac:dyDescent="0.25">
      <c r="A1772" s="6" t="s">
        <v>25</v>
      </c>
      <c r="B1772" s="11">
        <v>7.7</v>
      </c>
    </row>
    <row r="1773" spans="1:2" x14ac:dyDescent="0.25">
      <c r="A1773" s="9" t="s">
        <v>25</v>
      </c>
      <c r="B1773" s="13">
        <v>6.1</v>
      </c>
    </row>
    <row r="1774" spans="1:2" x14ac:dyDescent="0.25">
      <c r="A1774" s="6" t="s">
        <v>25</v>
      </c>
      <c r="B1774" s="11">
        <v>4.9000000000000004</v>
      </c>
    </row>
    <row r="1775" spans="1:2" x14ac:dyDescent="0.25">
      <c r="A1775" s="9" t="s">
        <v>25</v>
      </c>
      <c r="B1775" s="13">
        <v>6.2</v>
      </c>
    </row>
    <row r="1776" spans="1:2" x14ac:dyDescent="0.25">
      <c r="A1776" s="6" t="s">
        <v>25</v>
      </c>
      <c r="B1776" s="11">
        <v>7.8</v>
      </c>
    </row>
    <row r="1777" spans="1:2" x14ac:dyDescent="0.25">
      <c r="A1777" s="9" t="s">
        <v>25</v>
      </c>
      <c r="B1777" s="13">
        <v>8.1999999999999993</v>
      </c>
    </row>
    <row r="1778" spans="1:2" x14ac:dyDescent="0.25">
      <c r="A1778" s="6" t="s">
        <v>25</v>
      </c>
      <c r="B1778" s="11">
        <v>6.9</v>
      </c>
    </row>
    <row r="1779" spans="1:2" x14ac:dyDescent="0.25">
      <c r="A1779" s="9" t="s">
        <v>25</v>
      </c>
      <c r="B1779" s="13">
        <v>6.2</v>
      </c>
    </row>
    <row r="1780" spans="1:2" x14ac:dyDescent="0.25">
      <c r="A1780" s="6" t="s">
        <v>25</v>
      </c>
      <c r="B1780" s="11">
        <v>6.9</v>
      </c>
    </row>
    <row r="1781" spans="1:2" x14ac:dyDescent="0.25">
      <c r="A1781" s="9" t="s">
        <v>25</v>
      </c>
      <c r="B1781" s="13">
        <v>4.8</v>
      </c>
    </row>
    <row r="1782" spans="1:2" x14ac:dyDescent="0.25">
      <c r="A1782" s="6" t="s">
        <v>25</v>
      </c>
      <c r="B1782" s="11">
        <v>8</v>
      </c>
    </row>
    <row r="1783" spans="1:2" x14ac:dyDescent="0.25">
      <c r="A1783" s="9" t="s">
        <v>25</v>
      </c>
      <c r="B1783" s="13">
        <v>5.3</v>
      </c>
    </row>
    <row r="1784" spans="1:2" x14ac:dyDescent="0.25">
      <c r="A1784" s="6" t="s">
        <v>25</v>
      </c>
      <c r="B1784" s="11">
        <v>6.7</v>
      </c>
    </row>
    <row r="1785" spans="1:2" x14ac:dyDescent="0.25">
      <c r="A1785" s="9" t="s">
        <v>25</v>
      </c>
      <c r="B1785" s="13">
        <v>5.4</v>
      </c>
    </row>
    <row r="1786" spans="1:2" x14ac:dyDescent="0.25">
      <c r="A1786" s="6" t="s">
        <v>25</v>
      </c>
      <c r="B1786" s="11">
        <v>5.4</v>
      </c>
    </row>
    <row r="1787" spans="1:2" x14ac:dyDescent="0.25">
      <c r="A1787" s="9" t="s">
        <v>25</v>
      </c>
      <c r="B1787" s="13">
        <v>4.9000000000000004</v>
      </c>
    </row>
    <row r="1788" spans="1:2" x14ac:dyDescent="0.25">
      <c r="A1788" s="6" t="s">
        <v>25</v>
      </c>
      <c r="B1788" s="11">
        <v>6.1</v>
      </c>
    </row>
    <row r="1789" spans="1:2" x14ac:dyDescent="0.25">
      <c r="A1789" s="9" t="s">
        <v>25</v>
      </c>
      <c r="B1789" s="13">
        <v>5.8</v>
      </c>
    </row>
    <row r="1790" spans="1:2" x14ac:dyDescent="0.25">
      <c r="A1790" s="6" t="s">
        <v>25</v>
      </c>
      <c r="B1790" s="11">
        <v>7</v>
      </c>
    </row>
    <row r="1791" spans="1:2" x14ac:dyDescent="0.25">
      <c r="A1791" s="9" t="s">
        <v>25</v>
      </c>
      <c r="B1791" s="13">
        <v>6.5</v>
      </c>
    </row>
    <row r="1792" spans="1:2" x14ac:dyDescent="0.25">
      <c r="A1792" s="6" t="s">
        <v>25</v>
      </c>
      <c r="B1792" s="11">
        <v>6.6</v>
      </c>
    </row>
    <row r="1793" spans="1:2" x14ac:dyDescent="0.25">
      <c r="A1793" s="9" t="s">
        <v>919</v>
      </c>
      <c r="B1793" s="13">
        <v>6.1</v>
      </c>
    </row>
    <row r="1794" spans="1:2" x14ac:dyDescent="0.25">
      <c r="A1794" s="6" t="s">
        <v>25</v>
      </c>
      <c r="B1794" s="11">
        <v>5.7</v>
      </c>
    </row>
    <row r="1795" spans="1:2" x14ac:dyDescent="0.25">
      <c r="A1795" s="9" t="s">
        <v>25</v>
      </c>
      <c r="B1795" s="13">
        <v>6.6</v>
      </c>
    </row>
    <row r="1796" spans="1:2" x14ac:dyDescent="0.25">
      <c r="A1796" s="6" t="s">
        <v>25</v>
      </c>
      <c r="B1796" s="11">
        <v>7</v>
      </c>
    </row>
    <row r="1797" spans="1:2" x14ac:dyDescent="0.25">
      <c r="A1797" s="9" t="s">
        <v>25</v>
      </c>
      <c r="B1797" s="13">
        <v>7.4</v>
      </c>
    </row>
    <row r="1798" spans="1:2" x14ac:dyDescent="0.25">
      <c r="A1798" s="6" t="s">
        <v>25</v>
      </c>
      <c r="B1798" s="11">
        <v>5.3</v>
      </c>
    </row>
    <row r="1799" spans="1:2" x14ac:dyDescent="0.25">
      <c r="A1799" s="9" t="s">
        <v>25</v>
      </c>
      <c r="B1799" s="13">
        <v>7.4</v>
      </c>
    </row>
    <row r="1800" spans="1:2" x14ac:dyDescent="0.25">
      <c r="A1800" s="6" t="s">
        <v>25</v>
      </c>
      <c r="B1800" s="11">
        <v>7.4</v>
      </c>
    </row>
    <row r="1801" spans="1:2" x14ac:dyDescent="0.25">
      <c r="A1801" s="9" t="s">
        <v>25</v>
      </c>
      <c r="B1801" s="13">
        <v>6.8</v>
      </c>
    </row>
    <row r="1802" spans="1:2" x14ac:dyDescent="0.25">
      <c r="A1802" s="6" t="s">
        <v>25</v>
      </c>
      <c r="B1802" s="11">
        <v>7.9</v>
      </c>
    </row>
    <row r="1803" spans="1:2" x14ac:dyDescent="0.25">
      <c r="A1803" s="9" t="s">
        <v>25</v>
      </c>
      <c r="B1803" s="13">
        <v>7.2</v>
      </c>
    </row>
    <row r="1804" spans="1:2" x14ac:dyDescent="0.25">
      <c r="A1804" s="6" t="s">
        <v>25</v>
      </c>
      <c r="B1804" s="11">
        <v>6</v>
      </c>
    </row>
    <row r="1805" spans="1:2" x14ac:dyDescent="0.25">
      <c r="A1805" s="9" t="s">
        <v>25</v>
      </c>
      <c r="B1805" s="13">
        <v>7.8</v>
      </c>
    </row>
    <row r="1806" spans="1:2" x14ac:dyDescent="0.25">
      <c r="A1806" s="6" t="s">
        <v>25</v>
      </c>
      <c r="B1806" s="11">
        <v>6.6</v>
      </c>
    </row>
    <row r="1807" spans="1:2" x14ac:dyDescent="0.25">
      <c r="A1807" s="9" t="s">
        <v>25</v>
      </c>
      <c r="B1807" s="13">
        <v>7.9</v>
      </c>
    </row>
    <row r="1808" spans="1:2" x14ac:dyDescent="0.25">
      <c r="A1808" s="6" t="s">
        <v>25</v>
      </c>
      <c r="B1808" s="11">
        <v>6.2</v>
      </c>
    </row>
    <row r="1809" spans="1:2" x14ac:dyDescent="0.25">
      <c r="A1809" s="9" t="s">
        <v>25</v>
      </c>
      <c r="B1809" s="13">
        <v>5.7</v>
      </c>
    </row>
    <row r="1810" spans="1:2" x14ac:dyDescent="0.25">
      <c r="A1810" s="6" t="s">
        <v>25</v>
      </c>
      <c r="B1810" s="11">
        <v>7.1</v>
      </c>
    </row>
    <row r="1811" spans="1:2" x14ac:dyDescent="0.25">
      <c r="A1811" s="9" t="s">
        <v>25</v>
      </c>
      <c r="B1811" s="13">
        <v>5.6</v>
      </c>
    </row>
    <row r="1812" spans="1:2" x14ac:dyDescent="0.25">
      <c r="A1812" s="6" t="s">
        <v>25</v>
      </c>
      <c r="B1812" s="11">
        <v>7.8</v>
      </c>
    </row>
    <row r="1813" spans="1:2" x14ac:dyDescent="0.25">
      <c r="A1813" s="9" t="s">
        <v>25</v>
      </c>
      <c r="B1813" s="13">
        <v>7.9</v>
      </c>
    </row>
    <row r="1814" spans="1:2" x14ac:dyDescent="0.25">
      <c r="A1814" s="6" t="s">
        <v>25</v>
      </c>
      <c r="B1814" s="11">
        <v>6.9</v>
      </c>
    </row>
    <row r="1815" spans="1:2" x14ac:dyDescent="0.25">
      <c r="A1815" s="9" t="s">
        <v>25</v>
      </c>
      <c r="B1815" s="13">
        <v>7.4</v>
      </c>
    </row>
    <row r="1816" spans="1:2" x14ac:dyDescent="0.25">
      <c r="A1816" s="6" t="s">
        <v>25</v>
      </c>
      <c r="B1816" s="11">
        <v>7.7</v>
      </c>
    </row>
    <row r="1817" spans="1:2" x14ac:dyDescent="0.25">
      <c r="A1817" s="9" t="s">
        <v>25</v>
      </c>
      <c r="B1817" s="13">
        <v>6.9</v>
      </c>
    </row>
    <row r="1818" spans="1:2" x14ac:dyDescent="0.25">
      <c r="A1818" s="6" t="s">
        <v>25</v>
      </c>
      <c r="B1818" s="11">
        <v>8.6999999999999993</v>
      </c>
    </row>
    <row r="1819" spans="1:2" x14ac:dyDescent="0.25">
      <c r="A1819" s="9" t="s">
        <v>25</v>
      </c>
      <c r="B1819" s="13">
        <v>6.7</v>
      </c>
    </row>
    <row r="1820" spans="1:2" x14ac:dyDescent="0.25">
      <c r="A1820" s="6" t="s">
        <v>25</v>
      </c>
      <c r="B1820" s="11">
        <v>6</v>
      </c>
    </row>
    <row r="1821" spans="1:2" x14ac:dyDescent="0.25">
      <c r="A1821" s="9" t="s">
        <v>25</v>
      </c>
      <c r="B1821" s="13">
        <v>6.2</v>
      </c>
    </row>
    <row r="1822" spans="1:2" x14ac:dyDescent="0.25">
      <c r="A1822" s="6" t="s">
        <v>25</v>
      </c>
      <c r="B1822" s="11">
        <v>5.9</v>
      </c>
    </row>
    <row r="1823" spans="1:2" x14ac:dyDescent="0.25">
      <c r="A1823" s="9" t="s">
        <v>25</v>
      </c>
      <c r="B1823" s="13">
        <v>6.8</v>
      </c>
    </row>
    <row r="1824" spans="1:2" x14ac:dyDescent="0.25">
      <c r="A1824" s="6" t="s">
        <v>25</v>
      </c>
      <c r="B1824" s="11">
        <v>3.6</v>
      </c>
    </row>
    <row r="1825" spans="1:2" x14ac:dyDescent="0.25">
      <c r="A1825" s="9" t="s">
        <v>25</v>
      </c>
      <c r="B1825" s="13">
        <v>6.7</v>
      </c>
    </row>
    <row r="1826" spans="1:2" x14ac:dyDescent="0.25">
      <c r="A1826" s="6" t="s">
        <v>25</v>
      </c>
      <c r="B1826" s="11">
        <v>6.3</v>
      </c>
    </row>
    <row r="1827" spans="1:2" x14ac:dyDescent="0.25">
      <c r="A1827" s="9" t="s">
        <v>25</v>
      </c>
      <c r="B1827" s="13">
        <v>6.4</v>
      </c>
    </row>
    <row r="1828" spans="1:2" x14ac:dyDescent="0.25">
      <c r="A1828" s="6" t="s">
        <v>25</v>
      </c>
      <c r="B1828" s="11">
        <v>6.4</v>
      </c>
    </row>
    <row r="1829" spans="1:2" x14ac:dyDescent="0.25">
      <c r="A1829" s="9" t="s">
        <v>25</v>
      </c>
      <c r="B1829" s="13">
        <v>5.7</v>
      </c>
    </row>
    <row r="1830" spans="1:2" x14ac:dyDescent="0.25">
      <c r="A1830" s="6" t="s">
        <v>25</v>
      </c>
      <c r="B1830" s="11">
        <v>6.2</v>
      </c>
    </row>
    <row r="1831" spans="1:2" x14ac:dyDescent="0.25">
      <c r="A1831" s="9" t="s">
        <v>25</v>
      </c>
      <c r="B1831" s="13">
        <v>6.6</v>
      </c>
    </row>
    <row r="1832" spans="1:2" x14ac:dyDescent="0.25">
      <c r="A1832" s="6" t="s">
        <v>25</v>
      </c>
      <c r="B1832" s="11">
        <v>5.2</v>
      </c>
    </row>
    <row r="1833" spans="1:2" x14ac:dyDescent="0.25">
      <c r="A1833" s="9" t="s">
        <v>25</v>
      </c>
      <c r="B1833" s="13">
        <v>6.1</v>
      </c>
    </row>
    <row r="1834" spans="1:2" x14ac:dyDescent="0.25">
      <c r="A1834" s="6" t="s">
        <v>25</v>
      </c>
      <c r="B1834" s="11">
        <v>7.1</v>
      </c>
    </row>
    <row r="1835" spans="1:2" x14ac:dyDescent="0.25">
      <c r="A1835" s="9" t="s">
        <v>25</v>
      </c>
      <c r="B1835" s="13">
        <v>7.2</v>
      </c>
    </row>
    <row r="1836" spans="1:2" x14ac:dyDescent="0.25">
      <c r="A1836" s="6" t="s">
        <v>25</v>
      </c>
      <c r="B1836" s="11">
        <v>6.5</v>
      </c>
    </row>
    <row r="1837" spans="1:2" x14ac:dyDescent="0.25">
      <c r="A1837" s="9" t="s">
        <v>25</v>
      </c>
      <c r="B1837" s="13">
        <v>6</v>
      </c>
    </row>
    <row r="1838" spans="1:2" x14ac:dyDescent="0.25">
      <c r="A1838" s="6" t="s">
        <v>25</v>
      </c>
      <c r="B1838" s="11">
        <v>7</v>
      </c>
    </row>
    <row r="1839" spans="1:2" x14ac:dyDescent="0.25">
      <c r="A1839" s="9" t="s">
        <v>25</v>
      </c>
      <c r="B1839" s="13">
        <v>7</v>
      </c>
    </row>
    <row r="1840" spans="1:2" x14ac:dyDescent="0.25">
      <c r="A1840" s="6" t="s">
        <v>25</v>
      </c>
      <c r="B1840" s="11">
        <v>7.5</v>
      </c>
    </row>
    <row r="1841" spans="1:2" x14ac:dyDescent="0.25">
      <c r="A1841" s="9" t="s">
        <v>25</v>
      </c>
      <c r="B1841" s="13">
        <v>6.6</v>
      </c>
    </row>
    <row r="1842" spans="1:2" x14ac:dyDescent="0.25">
      <c r="A1842" s="6" t="s">
        <v>25</v>
      </c>
      <c r="B1842" s="11">
        <v>8.8000000000000007</v>
      </c>
    </row>
    <row r="1843" spans="1:2" x14ac:dyDescent="0.25">
      <c r="A1843" s="9" t="s">
        <v>25</v>
      </c>
      <c r="B1843" s="13">
        <v>7.4</v>
      </c>
    </row>
    <row r="1844" spans="1:2" x14ac:dyDescent="0.25">
      <c r="A1844" s="6" t="s">
        <v>25</v>
      </c>
      <c r="B1844" s="11">
        <v>6.5</v>
      </c>
    </row>
    <row r="1845" spans="1:2" x14ac:dyDescent="0.25">
      <c r="A1845" s="9" t="s">
        <v>25</v>
      </c>
      <c r="B1845" s="13">
        <v>6.2</v>
      </c>
    </row>
    <row r="1846" spans="1:2" x14ac:dyDescent="0.25">
      <c r="A1846" s="6" t="s">
        <v>25</v>
      </c>
      <c r="B1846" s="11">
        <v>7.8</v>
      </c>
    </row>
    <row r="1847" spans="1:2" x14ac:dyDescent="0.25">
      <c r="A1847" s="9" t="s">
        <v>25</v>
      </c>
      <c r="B1847" s="13">
        <v>5.2</v>
      </c>
    </row>
    <row r="1848" spans="1:2" x14ac:dyDescent="0.25">
      <c r="A1848" s="6" t="s">
        <v>25</v>
      </c>
      <c r="B1848" s="11">
        <v>6.5</v>
      </c>
    </row>
    <row r="1849" spans="1:2" x14ac:dyDescent="0.25">
      <c r="A1849" s="9" t="s">
        <v>25</v>
      </c>
      <c r="B1849" s="13">
        <v>6.5</v>
      </c>
    </row>
    <row r="1850" spans="1:2" x14ac:dyDescent="0.25">
      <c r="A1850" s="6" t="s">
        <v>25</v>
      </c>
      <c r="B1850" s="11">
        <v>5.2</v>
      </c>
    </row>
    <row r="1851" spans="1:2" x14ac:dyDescent="0.25">
      <c r="A1851" s="9" t="s">
        <v>25</v>
      </c>
      <c r="B1851" s="13">
        <v>7.2</v>
      </c>
    </row>
    <row r="1852" spans="1:2" x14ac:dyDescent="0.25">
      <c r="A1852" s="6" t="s">
        <v>25</v>
      </c>
      <c r="B1852" s="11">
        <v>7.1</v>
      </c>
    </row>
    <row r="1853" spans="1:2" x14ac:dyDescent="0.25">
      <c r="A1853" s="9" t="s">
        <v>25</v>
      </c>
      <c r="B1853" s="13">
        <v>4.5</v>
      </c>
    </row>
    <row r="1854" spans="1:2" x14ac:dyDescent="0.25">
      <c r="A1854" s="6" t="s">
        <v>25</v>
      </c>
      <c r="B1854" s="11">
        <v>5.7</v>
      </c>
    </row>
    <row r="1855" spans="1:2" x14ac:dyDescent="0.25">
      <c r="A1855" s="9" t="s">
        <v>25</v>
      </c>
      <c r="B1855" s="13">
        <v>6</v>
      </c>
    </row>
    <row r="1856" spans="1:2" x14ac:dyDescent="0.25">
      <c r="A1856" s="6" t="s">
        <v>25</v>
      </c>
      <c r="B1856" s="11">
        <v>6.4</v>
      </c>
    </row>
    <row r="1857" spans="1:2" x14ac:dyDescent="0.25">
      <c r="A1857" s="9" t="s">
        <v>25</v>
      </c>
      <c r="B1857" s="13">
        <v>5.2</v>
      </c>
    </row>
    <row r="1858" spans="1:2" x14ac:dyDescent="0.25">
      <c r="A1858" s="6" t="s">
        <v>25</v>
      </c>
      <c r="B1858" s="11">
        <v>4.3</v>
      </c>
    </row>
    <row r="1859" spans="1:2" x14ac:dyDescent="0.25">
      <c r="A1859" s="9" t="s">
        <v>25</v>
      </c>
      <c r="B1859" s="13">
        <v>6.1</v>
      </c>
    </row>
    <row r="1860" spans="1:2" x14ac:dyDescent="0.25">
      <c r="A1860" s="6" t="s">
        <v>25</v>
      </c>
      <c r="B1860" s="11">
        <v>6.3</v>
      </c>
    </row>
    <row r="1861" spans="1:2" x14ac:dyDescent="0.25">
      <c r="A1861" s="9" t="s">
        <v>25</v>
      </c>
      <c r="B1861" s="13">
        <v>6.8</v>
      </c>
    </row>
    <row r="1862" spans="1:2" x14ac:dyDescent="0.25">
      <c r="A1862" s="6" t="s">
        <v>25</v>
      </c>
      <c r="B1862" s="11">
        <v>4</v>
      </c>
    </row>
    <row r="1863" spans="1:2" x14ac:dyDescent="0.25">
      <c r="A1863" s="9" t="s">
        <v>25</v>
      </c>
      <c r="B1863" s="13">
        <v>5.2</v>
      </c>
    </row>
    <row r="1864" spans="1:2" x14ac:dyDescent="0.25">
      <c r="A1864" s="6" t="s">
        <v>25</v>
      </c>
      <c r="B1864" s="11">
        <v>6.5</v>
      </c>
    </row>
    <row r="1865" spans="1:2" x14ac:dyDescent="0.25">
      <c r="A1865" s="9" t="s">
        <v>25</v>
      </c>
      <c r="B1865" s="13">
        <v>7.5</v>
      </c>
    </row>
    <row r="1866" spans="1:2" x14ac:dyDescent="0.25">
      <c r="A1866" s="6" t="s">
        <v>2409</v>
      </c>
      <c r="B1866" s="11">
        <v>7.1</v>
      </c>
    </row>
    <row r="1867" spans="1:2" x14ac:dyDescent="0.25">
      <c r="A1867" s="9" t="s">
        <v>25</v>
      </c>
      <c r="B1867" s="13">
        <v>6.9</v>
      </c>
    </row>
    <row r="1868" spans="1:2" x14ac:dyDescent="0.25">
      <c r="A1868" s="6" t="s">
        <v>25</v>
      </c>
      <c r="B1868" s="11">
        <v>8</v>
      </c>
    </row>
    <row r="1869" spans="1:2" x14ac:dyDescent="0.25">
      <c r="A1869" s="9" t="s">
        <v>25</v>
      </c>
      <c r="B1869" s="13">
        <v>8.1999999999999993</v>
      </c>
    </row>
    <row r="1870" spans="1:2" x14ac:dyDescent="0.25">
      <c r="A1870" s="6" t="s">
        <v>25</v>
      </c>
      <c r="B1870" s="11">
        <v>6.4</v>
      </c>
    </row>
    <row r="1871" spans="1:2" x14ac:dyDescent="0.25">
      <c r="A1871" s="9" t="s">
        <v>25</v>
      </c>
      <c r="B1871" s="13">
        <v>7.9</v>
      </c>
    </row>
    <row r="1872" spans="1:2" x14ac:dyDescent="0.25">
      <c r="A1872" s="6" t="s">
        <v>25</v>
      </c>
      <c r="B1872" s="11">
        <v>6.7</v>
      </c>
    </row>
    <row r="1873" spans="1:2" x14ac:dyDescent="0.25">
      <c r="A1873" s="9" t="s">
        <v>25</v>
      </c>
      <c r="B1873" s="13">
        <v>6.1</v>
      </c>
    </row>
    <row r="1874" spans="1:2" x14ac:dyDescent="0.25">
      <c r="A1874" s="6" t="s">
        <v>25</v>
      </c>
      <c r="B1874" s="11">
        <v>8.9</v>
      </c>
    </row>
    <row r="1875" spans="1:2" x14ac:dyDescent="0.25">
      <c r="A1875" s="9" t="s">
        <v>25</v>
      </c>
      <c r="B1875" s="13">
        <v>8.1</v>
      </c>
    </row>
    <row r="1876" spans="1:2" x14ac:dyDescent="0.25">
      <c r="A1876" s="6" t="s">
        <v>25</v>
      </c>
      <c r="B1876" s="11">
        <v>6.2</v>
      </c>
    </row>
    <row r="1877" spans="1:2" x14ac:dyDescent="0.25">
      <c r="A1877" s="9" t="s">
        <v>25</v>
      </c>
      <c r="B1877" s="13">
        <v>4.9000000000000004</v>
      </c>
    </row>
    <row r="1878" spans="1:2" x14ac:dyDescent="0.25">
      <c r="A1878" s="6" t="s">
        <v>1609</v>
      </c>
      <c r="B1878" s="11">
        <v>5.4</v>
      </c>
    </row>
    <row r="1879" spans="1:2" x14ac:dyDescent="0.25">
      <c r="A1879" s="9" t="s">
        <v>25</v>
      </c>
      <c r="B1879" s="13">
        <v>5.8</v>
      </c>
    </row>
    <row r="1880" spans="1:2" x14ac:dyDescent="0.25">
      <c r="A1880" s="6" t="s">
        <v>25</v>
      </c>
      <c r="B1880" s="11">
        <v>4.7</v>
      </c>
    </row>
    <row r="1881" spans="1:2" x14ac:dyDescent="0.25">
      <c r="A1881" s="9" t="s">
        <v>25</v>
      </c>
      <c r="B1881" s="13">
        <v>6</v>
      </c>
    </row>
    <row r="1882" spans="1:2" x14ac:dyDescent="0.25">
      <c r="A1882" s="6" t="s">
        <v>25</v>
      </c>
      <c r="B1882" s="11">
        <v>7</v>
      </c>
    </row>
    <row r="1883" spans="1:2" x14ac:dyDescent="0.25">
      <c r="A1883" s="9" t="s">
        <v>25</v>
      </c>
      <c r="B1883" s="13">
        <v>6</v>
      </c>
    </row>
    <row r="1884" spans="1:2" x14ac:dyDescent="0.25">
      <c r="A1884" s="6" t="s">
        <v>25</v>
      </c>
      <c r="B1884" s="11">
        <v>7.9</v>
      </c>
    </row>
    <row r="1885" spans="1:2" x14ac:dyDescent="0.25">
      <c r="A1885" s="9" t="s">
        <v>25</v>
      </c>
      <c r="B1885" s="13">
        <v>8.1</v>
      </c>
    </row>
    <row r="1886" spans="1:2" x14ac:dyDescent="0.25">
      <c r="A1886" s="6" t="s">
        <v>25</v>
      </c>
      <c r="B1886" s="11">
        <v>6.2</v>
      </c>
    </row>
    <row r="1887" spans="1:2" x14ac:dyDescent="0.25">
      <c r="A1887" s="9" t="s">
        <v>25</v>
      </c>
      <c r="B1887" s="13">
        <v>6.7</v>
      </c>
    </row>
    <row r="1888" spans="1:2" x14ac:dyDescent="0.25">
      <c r="A1888" s="6" t="s">
        <v>25</v>
      </c>
      <c r="B1888" s="11">
        <v>7.3</v>
      </c>
    </row>
    <row r="1889" spans="1:2" x14ac:dyDescent="0.25">
      <c r="A1889" s="9" t="s">
        <v>25</v>
      </c>
      <c r="B1889" s="13">
        <v>4.5999999999999996</v>
      </c>
    </row>
    <row r="1890" spans="1:2" x14ac:dyDescent="0.25">
      <c r="A1890" s="6" t="s">
        <v>25</v>
      </c>
      <c r="B1890" s="11">
        <v>6.1</v>
      </c>
    </row>
    <row r="1891" spans="1:2" x14ac:dyDescent="0.25">
      <c r="A1891" s="9" t="s">
        <v>25</v>
      </c>
      <c r="B1891" s="13">
        <v>6.2</v>
      </c>
    </row>
    <row r="1892" spans="1:2" x14ac:dyDescent="0.25">
      <c r="A1892" s="6" t="s">
        <v>25</v>
      </c>
      <c r="B1892" s="11">
        <v>7.8</v>
      </c>
    </row>
    <row r="1893" spans="1:2" x14ac:dyDescent="0.25">
      <c r="A1893" s="9" t="s">
        <v>25</v>
      </c>
      <c r="B1893" s="13">
        <v>6.1</v>
      </c>
    </row>
    <row r="1894" spans="1:2" x14ac:dyDescent="0.25">
      <c r="A1894" s="6" t="s">
        <v>25</v>
      </c>
      <c r="B1894" s="11">
        <v>7.6</v>
      </c>
    </row>
    <row r="1895" spans="1:2" x14ac:dyDescent="0.25">
      <c r="A1895" s="9" t="s">
        <v>25</v>
      </c>
      <c r="B1895" s="13">
        <v>5.8</v>
      </c>
    </row>
    <row r="1896" spans="1:2" x14ac:dyDescent="0.25">
      <c r="A1896" s="6" t="s">
        <v>25</v>
      </c>
      <c r="B1896" s="11">
        <v>6.5</v>
      </c>
    </row>
    <row r="1897" spans="1:2" x14ac:dyDescent="0.25">
      <c r="A1897" s="9" t="s">
        <v>25</v>
      </c>
      <c r="B1897" s="13">
        <v>7.2</v>
      </c>
    </row>
    <row r="1898" spans="1:2" x14ac:dyDescent="0.25">
      <c r="A1898" s="6" t="s">
        <v>25</v>
      </c>
      <c r="B1898" s="11">
        <v>7.8</v>
      </c>
    </row>
    <row r="1899" spans="1:2" x14ac:dyDescent="0.25">
      <c r="A1899" s="9" t="s">
        <v>25</v>
      </c>
      <c r="B1899" s="13">
        <v>4.7</v>
      </c>
    </row>
    <row r="1900" spans="1:2" x14ac:dyDescent="0.25">
      <c r="A1900" s="6" t="s">
        <v>25</v>
      </c>
      <c r="B1900" s="11">
        <v>6.8</v>
      </c>
    </row>
    <row r="1901" spans="1:2" x14ac:dyDescent="0.25">
      <c r="A1901" s="9" t="s">
        <v>25</v>
      </c>
      <c r="B1901" s="13">
        <v>5.9</v>
      </c>
    </row>
    <row r="1902" spans="1:2" x14ac:dyDescent="0.25">
      <c r="A1902" s="6" t="s">
        <v>25</v>
      </c>
      <c r="B1902" s="11">
        <v>7.2</v>
      </c>
    </row>
    <row r="1903" spans="1:2" x14ac:dyDescent="0.25">
      <c r="A1903" s="9" t="s">
        <v>25</v>
      </c>
      <c r="B1903" s="13">
        <v>8.6999999999999993</v>
      </c>
    </row>
    <row r="1904" spans="1:2" x14ac:dyDescent="0.25">
      <c r="A1904" s="6" t="s">
        <v>25</v>
      </c>
      <c r="B1904" s="11">
        <v>5</v>
      </c>
    </row>
    <row r="1905" spans="1:2" x14ac:dyDescent="0.25">
      <c r="A1905" s="9" t="s">
        <v>25</v>
      </c>
      <c r="B1905" s="13">
        <v>6.6</v>
      </c>
    </row>
    <row r="1906" spans="1:2" x14ac:dyDescent="0.25">
      <c r="A1906" s="6" t="s">
        <v>25</v>
      </c>
      <c r="B1906" s="11">
        <v>8.3000000000000007</v>
      </c>
    </row>
    <row r="1907" spans="1:2" x14ac:dyDescent="0.25">
      <c r="A1907" s="9" t="s">
        <v>25</v>
      </c>
      <c r="B1907" s="13">
        <v>6.7</v>
      </c>
    </row>
    <row r="1908" spans="1:2" x14ac:dyDescent="0.25">
      <c r="A1908" s="6" t="s">
        <v>25</v>
      </c>
      <c r="B1908" s="11">
        <v>7.8</v>
      </c>
    </row>
    <row r="1909" spans="1:2" x14ac:dyDescent="0.25">
      <c r="A1909" s="9" t="s">
        <v>25</v>
      </c>
      <c r="B1909" s="13">
        <v>6.5</v>
      </c>
    </row>
    <row r="1910" spans="1:2" x14ac:dyDescent="0.25">
      <c r="A1910" s="6" t="s">
        <v>25</v>
      </c>
      <c r="B1910" s="11">
        <v>6.1</v>
      </c>
    </row>
    <row r="1911" spans="1:2" x14ac:dyDescent="0.25">
      <c r="A1911" s="9" t="s">
        <v>25</v>
      </c>
      <c r="B1911" s="13">
        <v>8.1</v>
      </c>
    </row>
    <row r="1912" spans="1:2" x14ac:dyDescent="0.25">
      <c r="A1912" s="6" t="s">
        <v>25</v>
      </c>
      <c r="B1912" s="11">
        <v>5.2</v>
      </c>
    </row>
    <row r="1913" spans="1:2" x14ac:dyDescent="0.25">
      <c r="A1913" s="9" t="s">
        <v>25</v>
      </c>
      <c r="B1913" s="13">
        <v>5.6</v>
      </c>
    </row>
    <row r="1914" spans="1:2" x14ac:dyDescent="0.25">
      <c r="A1914" s="6" t="s">
        <v>25</v>
      </c>
      <c r="B1914" s="11">
        <v>5.8</v>
      </c>
    </row>
    <row r="1915" spans="1:2" x14ac:dyDescent="0.25">
      <c r="A1915" s="9" t="s">
        <v>25</v>
      </c>
      <c r="B1915" s="13">
        <v>6.6</v>
      </c>
    </row>
    <row r="1916" spans="1:2" x14ac:dyDescent="0.25">
      <c r="A1916" s="6" t="s">
        <v>25</v>
      </c>
      <c r="B1916" s="11">
        <v>6.6</v>
      </c>
    </row>
    <row r="1917" spans="1:2" x14ac:dyDescent="0.25">
      <c r="A1917" s="9" t="s">
        <v>25</v>
      </c>
      <c r="B1917" s="13">
        <v>5.5</v>
      </c>
    </row>
    <row r="1918" spans="1:2" x14ac:dyDescent="0.25">
      <c r="A1918" s="6" t="s">
        <v>25</v>
      </c>
      <c r="B1918" s="11">
        <v>5.5</v>
      </c>
    </row>
    <row r="1919" spans="1:2" x14ac:dyDescent="0.25">
      <c r="A1919" s="9" t="s">
        <v>25</v>
      </c>
      <c r="B1919" s="13">
        <v>7</v>
      </c>
    </row>
    <row r="1920" spans="1:2" x14ac:dyDescent="0.25">
      <c r="A1920" s="6" t="s">
        <v>25</v>
      </c>
      <c r="B1920" s="11">
        <v>6.5</v>
      </c>
    </row>
    <row r="1921" spans="1:2" x14ac:dyDescent="0.25">
      <c r="A1921" s="9" t="s">
        <v>25</v>
      </c>
      <c r="B1921" s="13">
        <v>5.8</v>
      </c>
    </row>
    <row r="1922" spans="1:2" x14ac:dyDescent="0.25">
      <c r="A1922" s="6" t="s">
        <v>25</v>
      </c>
      <c r="B1922" s="11">
        <v>5.6</v>
      </c>
    </row>
    <row r="1923" spans="1:2" x14ac:dyDescent="0.25">
      <c r="A1923" s="9" t="s">
        <v>25</v>
      </c>
      <c r="B1923" s="13">
        <v>5.6</v>
      </c>
    </row>
    <row r="1924" spans="1:2" x14ac:dyDescent="0.25">
      <c r="A1924" s="6" t="s">
        <v>25</v>
      </c>
      <c r="B1924" s="11">
        <v>5.8</v>
      </c>
    </row>
    <row r="1925" spans="1:2" x14ac:dyDescent="0.25">
      <c r="A1925" s="9" t="s">
        <v>25</v>
      </c>
      <c r="B1925" s="13">
        <v>7.6</v>
      </c>
    </row>
    <row r="1926" spans="1:2" x14ac:dyDescent="0.25">
      <c r="A1926" s="6" t="s">
        <v>25</v>
      </c>
      <c r="B1926" s="11">
        <v>6.4</v>
      </c>
    </row>
    <row r="1927" spans="1:2" x14ac:dyDescent="0.25">
      <c r="A1927" s="9" t="s">
        <v>25</v>
      </c>
      <c r="B1927" s="13">
        <v>6.3</v>
      </c>
    </row>
    <row r="1928" spans="1:2" x14ac:dyDescent="0.25">
      <c r="A1928" s="6" t="s">
        <v>25</v>
      </c>
      <c r="B1928" s="11">
        <v>4.5999999999999996</v>
      </c>
    </row>
    <row r="1929" spans="1:2" x14ac:dyDescent="0.25">
      <c r="A1929" s="9" t="s">
        <v>25</v>
      </c>
      <c r="B1929" s="13">
        <v>6.5</v>
      </c>
    </row>
    <row r="1930" spans="1:2" x14ac:dyDescent="0.25">
      <c r="A1930" s="6" t="s">
        <v>25</v>
      </c>
      <c r="B1930" s="11">
        <v>7.5</v>
      </c>
    </row>
    <row r="1931" spans="1:2" x14ac:dyDescent="0.25">
      <c r="A1931" s="9" t="s">
        <v>25</v>
      </c>
      <c r="B1931" s="13">
        <v>7.5</v>
      </c>
    </row>
    <row r="1932" spans="1:2" x14ac:dyDescent="0.25">
      <c r="A1932" s="6" t="s">
        <v>25</v>
      </c>
      <c r="B1932" s="11">
        <v>5.3</v>
      </c>
    </row>
    <row r="1933" spans="1:2" x14ac:dyDescent="0.25">
      <c r="A1933" s="9" t="s">
        <v>25</v>
      </c>
      <c r="B1933" s="13">
        <v>7.5</v>
      </c>
    </row>
    <row r="1934" spans="1:2" x14ac:dyDescent="0.25">
      <c r="A1934" s="6" t="s">
        <v>25</v>
      </c>
      <c r="B1934" s="11">
        <v>3.3</v>
      </c>
    </row>
    <row r="1935" spans="1:2" x14ac:dyDescent="0.25">
      <c r="A1935" s="9" t="s">
        <v>25</v>
      </c>
      <c r="B1935" s="13">
        <v>5.7</v>
      </c>
    </row>
    <row r="1936" spans="1:2" x14ac:dyDescent="0.25">
      <c r="A1936" s="6" t="s">
        <v>25</v>
      </c>
      <c r="B1936" s="11">
        <v>3.5</v>
      </c>
    </row>
    <row r="1937" spans="1:2" x14ac:dyDescent="0.25">
      <c r="A1937" s="9" t="s">
        <v>25</v>
      </c>
      <c r="B1937" s="13">
        <v>9.3000000000000007</v>
      </c>
    </row>
    <row r="1938" spans="1:2" x14ac:dyDescent="0.25">
      <c r="A1938" s="6" t="s">
        <v>25</v>
      </c>
      <c r="B1938" s="11">
        <v>4.8</v>
      </c>
    </row>
    <row r="1939" spans="1:2" x14ac:dyDescent="0.25">
      <c r="A1939" s="9" t="s">
        <v>25</v>
      </c>
      <c r="B1939" s="13">
        <v>6.9</v>
      </c>
    </row>
    <row r="1940" spans="1:2" x14ac:dyDescent="0.25">
      <c r="A1940" s="6" t="s">
        <v>25</v>
      </c>
      <c r="B1940" s="11">
        <v>6</v>
      </c>
    </row>
    <row r="1941" spans="1:2" x14ac:dyDescent="0.25">
      <c r="A1941" s="9" t="s">
        <v>25</v>
      </c>
      <c r="B1941" s="13">
        <v>7.3</v>
      </c>
    </row>
    <row r="1942" spans="1:2" x14ac:dyDescent="0.25">
      <c r="A1942" s="6" t="s">
        <v>25</v>
      </c>
      <c r="B1942" s="11">
        <v>6</v>
      </c>
    </row>
    <row r="1943" spans="1:2" x14ac:dyDescent="0.25">
      <c r="A1943" s="9" t="s">
        <v>25</v>
      </c>
      <c r="B1943" s="13">
        <v>6.6</v>
      </c>
    </row>
    <row r="1944" spans="1:2" x14ac:dyDescent="0.25">
      <c r="A1944" s="6" t="s">
        <v>25</v>
      </c>
      <c r="B1944" s="11">
        <v>7.5</v>
      </c>
    </row>
    <row r="1945" spans="1:2" x14ac:dyDescent="0.25">
      <c r="A1945" s="9" t="s">
        <v>25</v>
      </c>
      <c r="B1945" s="13">
        <v>6.9</v>
      </c>
    </row>
    <row r="1946" spans="1:2" x14ac:dyDescent="0.25">
      <c r="A1946" s="6" t="s">
        <v>25</v>
      </c>
      <c r="B1946" s="11">
        <v>6.8</v>
      </c>
    </row>
    <row r="1947" spans="1:2" x14ac:dyDescent="0.25">
      <c r="A1947" s="9" t="s">
        <v>25</v>
      </c>
      <c r="B1947" s="13">
        <v>8.3000000000000007</v>
      </c>
    </row>
    <row r="1948" spans="1:2" x14ac:dyDescent="0.25">
      <c r="A1948" s="6" t="s">
        <v>25</v>
      </c>
      <c r="B1948" s="11">
        <v>6.3</v>
      </c>
    </row>
    <row r="1949" spans="1:2" x14ac:dyDescent="0.25">
      <c r="A1949" s="9" t="s">
        <v>25</v>
      </c>
      <c r="B1949" s="13">
        <v>6.4</v>
      </c>
    </row>
    <row r="1950" spans="1:2" x14ac:dyDescent="0.25">
      <c r="A1950" s="6" t="s">
        <v>25</v>
      </c>
      <c r="B1950" s="11">
        <v>5.6</v>
      </c>
    </row>
    <row r="1951" spans="1:2" x14ac:dyDescent="0.25">
      <c r="A1951" s="9" t="s">
        <v>25</v>
      </c>
      <c r="B1951" s="13">
        <v>6.3</v>
      </c>
    </row>
    <row r="1952" spans="1:2" x14ac:dyDescent="0.25">
      <c r="A1952" s="6" t="s">
        <v>25</v>
      </c>
      <c r="B1952" s="11">
        <v>7.3</v>
      </c>
    </row>
    <row r="1953" spans="1:2" x14ac:dyDescent="0.25">
      <c r="A1953" s="9" t="s">
        <v>25</v>
      </c>
      <c r="B1953" s="13">
        <v>6.6</v>
      </c>
    </row>
    <row r="1954" spans="1:2" x14ac:dyDescent="0.25">
      <c r="A1954" s="6" t="s">
        <v>25</v>
      </c>
      <c r="B1954" s="11">
        <v>4.5999999999999996</v>
      </c>
    </row>
    <row r="1955" spans="1:2" x14ac:dyDescent="0.25">
      <c r="A1955" s="9" t="s">
        <v>25</v>
      </c>
      <c r="B1955" s="13">
        <v>5.0999999999999996</v>
      </c>
    </row>
    <row r="1956" spans="1:2" x14ac:dyDescent="0.25">
      <c r="A1956" s="6" t="s">
        <v>25</v>
      </c>
      <c r="B1956" s="11">
        <v>5.6</v>
      </c>
    </row>
    <row r="1957" spans="1:2" x14ac:dyDescent="0.25">
      <c r="A1957" s="9" t="s">
        <v>2495</v>
      </c>
      <c r="B1957" s="13">
        <v>5.3</v>
      </c>
    </row>
    <row r="1958" spans="1:2" x14ac:dyDescent="0.25">
      <c r="A1958" s="6" t="s">
        <v>25</v>
      </c>
      <c r="B1958" s="11">
        <v>7.5</v>
      </c>
    </row>
    <row r="1959" spans="1:2" x14ac:dyDescent="0.25">
      <c r="A1959" s="9" t="s">
        <v>25</v>
      </c>
      <c r="B1959" s="13">
        <v>5.6</v>
      </c>
    </row>
    <row r="1960" spans="1:2" x14ac:dyDescent="0.25">
      <c r="A1960" s="6" t="s">
        <v>25</v>
      </c>
      <c r="B1960" s="11">
        <v>5.9</v>
      </c>
    </row>
    <row r="1961" spans="1:2" x14ac:dyDescent="0.25">
      <c r="A1961" s="9" t="s">
        <v>25</v>
      </c>
      <c r="B1961" s="13">
        <v>4.7</v>
      </c>
    </row>
    <row r="1962" spans="1:2" x14ac:dyDescent="0.25">
      <c r="A1962" s="6" t="s">
        <v>25</v>
      </c>
      <c r="B1962" s="11">
        <v>4.8</v>
      </c>
    </row>
    <row r="1963" spans="1:2" x14ac:dyDescent="0.25">
      <c r="A1963" s="9" t="s">
        <v>25</v>
      </c>
      <c r="B1963" s="13">
        <v>6.8</v>
      </c>
    </row>
    <row r="1964" spans="1:2" x14ac:dyDescent="0.25">
      <c r="A1964" s="6" t="s">
        <v>25</v>
      </c>
      <c r="B1964" s="11">
        <v>5.4</v>
      </c>
    </row>
    <row r="1965" spans="1:2" x14ac:dyDescent="0.25">
      <c r="A1965" s="9" t="s">
        <v>25</v>
      </c>
      <c r="B1965" s="13">
        <v>5.0999999999999996</v>
      </c>
    </row>
    <row r="1966" spans="1:2" x14ac:dyDescent="0.25">
      <c r="A1966" s="6" t="s">
        <v>25</v>
      </c>
      <c r="B1966" s="11">
        <v>7</v>
      </c>
    </row>
    <row r="1967" spans="1:2" x14ac:dyDescent="0.25">
      <c r="A1967" s="9" t="s">
        <v>25</v>
      </c>
      <c r="B1967" s="13">
        <v>6.7</v>
      </c>
    </row>
    <row r="1968" spans="1:2" x14ac:dyDescent="0.25">
      <c r="A1968" s="6" t="s">
        <v>25</v>
      </c>
      <c r="B1968" s="11">
        <v>4</v>
      </c>
    </row>
    <row r="1969" spans="1:2" x14ac:dyDescent="0.25">
      <c r="A1969" s="9" t="s">
        <v>25</v>
      </c>
      <c r="B1969" s="13">
        <v>7.3</v>
      </c>
    </row>
    <row r="1970" spans="1:2" x14ac:dyDescent="0.25">
      <c r="A1970" s="6" t="s">
        <v>25</v>
      </c>
      <c r="B1970" s="11">
        <v>6.8</v>
      </c>
    </row>
    <row r="1971" spans="1:2" x14ac:dyDescent="0.25">
      <c r="A1971" s="9" t="s">
        <v>25</v>
      </c>
      <c r="B1971" s="13">
        <v>6.1</v>
      </c>
    </row>
    <row r="1972" spans="1:2" x14ac:dyDescent="0.25">
      <c r="A1972" s="6" t="s">
        <v>25</v>
      </c>
      <c r="B1972" s="11">
        <v>7.2</v>
      </c>
    </row>
    <row r="1973" spans="1:2" x14ac:dyDescent="0.25">
      <c r="A1973" s="9" t="s">
        <v>25</v>
      </c>
      <c r="B1973" s="13">
        <v>7</v>
      </c>
    </row>
    <row r="1974" spans="1:2" x14ac:dyDescent="0.25">
      <c r="A1974" s="6" t="s">
        <v>25</v>
      </c>
      <c r="B1974" s="11">
        <v>7.1</v>
      </c>
    </row>
    <row r="1975" spans="1:2" x14ac:dyDescent="0.25">
      <c r="A1975" s="9" t="s">
        <v>25</v>
      </c>
      <c r="B1975" s="13">
        <v>6.9</v>
      </c>
    </row>
    <row r="1976" spans="1:2" x14ac:dyDescent="0.25">
      <c r="A1976" s="6" t="s">
        <v>25</v>
      </c>
      <c r="B1976" s="11">
        <v>7.3</v>
      </c>
    </row>
    <row r="1977" spans="1:2" x14ac:dyDescent="0.25">
      <c r="A1977" s="9" t="s">
        <v>537</v>
      </c>
      <c r="B1977" s="13">
        <v>6.3</v>
      </c>
    </row>
    <row r="1978" spans="1:2" x14ac:dyDescent="0.25">
      <c r="A1978" s="6" t="s">
        <v>25</v>
      </c>
      <c r="B1978" s="11">
        <v>8.1999999999999993</v>
      </c>
    </row>
    <row r="1979" spans="1:2" x14ac:dyDescent="0.25">
      <c r="A1979" s="9" t="s">
        <v>25</v>
      </c>
      <c r="B1979" s="13">
        <v>7.1</v>
      </c>
    </row>
    <row r="1980" spans="1:2" x14ac:dyDescent="0.25">
      <c r="A1980" s="6" t="s">
        <v>25</v>
      </c>
      <c r="B1980" s="11">
        <v>7.7</v>
      </c>
    </row>
    <row r="1981" spans="1:2" x14ac:dyDescent="0.25">
      <c r="A1981" s="9" t="s">
        <v>25</v>
      </c>
      <c r="B1981" s="13">
        <v>6.5</v>
      </c>
    </row>
    <row r="1982" spans="1:2" x14ac:dyDescent="0.25">
      <c r="A1982" s="6" t="s">
        <v>25</v>
      </c>
      <c r="B1982" s="11">
        <v>4.9000000000000004</v>
      </c>
    </row>
    <row r="1983" spans="1:2" x14ac:dyDescent="0.25">
      <c r="A1983" s="9" t="s">
        <v>25</v>
      </c>
      <c r="B1983" s="13">
        <v>6.4</v>
      </c>
    </row>
    <row r="1984" spans="1:2" x14ac:dyDescent="0.25">
      <c r="A1984" s="6" t="s">
        <v>25</v>
      </c>
      <c r="B1984" s="11">
        <v>5.9</v>
      </c>
    </row>
    <row r="1985" spans="1:2" x14ac:dyDescent="0.25">
      <c r="A1985" s="9" t="s">
        <v>25</v>
      </c>
      <c r="B1985" s="13">
        <v>6.2</v>
      </c>
    </row>
    <row r="1986" spans="1:2" x14ac:dyDescent="0.25">
      <c r="A1986" s="6" t="s">
        <v>25</v>
      </c>
      <c r="B1986" s="11">
        <v>5.8</v>
      </c>
    </row>
    <row r="1987" spans="1:2" x14ac:dyDescent="0.25">
      <c r="A1987" s="9" t="s">
        <v>25</v>
      </c>
      <c r="B1987" s="13">
        <v>6.7</v>
      </c>
    </row>
    <row r="1988" spans="1:2" x14ac:dyDescent="0.25">
      <c r="A1988" s="6" t="s">
        <v>25</v>
      </c>
      <c r="B1988" s="11">
        <v>5.9</v>
      </c>
    </row>
    <row r="1989" spans="1:2" x14ac:dyDescent="0.25">
      <c r="A1989" s="9" t="s">
        <v>25</v>
      </c>
      <c r="B1989" s="13">
        <v>7.3</v>
      </c>
    </row>
    <row r="1990" spans="1:2" x14ac:dyDescent="0.25">
      <c r="A1990" s="6" t="s">
        <v>25</v>
      </c>
      <c r="B1990" s="11">
        <v>4.8</v>
      </c>
    </row>
    <row r="1991" spans="1:2" x14ac:dyDescent="0.25">
      <c r="A1991" s="9" t="s">
        <v>25</v>
      </c>
      <c r="B1991" s="13">
        <v>4.0999999999999996</v>
      </c>
    </row>
    <row r="1992" spans="1:2" x14ac:dyDescent="0.25">
      <c r="A1992" s="6" t="s">
        <v>25</v>
      </c>
      <c r="B1992" s="11">
        <v>4.9000000000000004</v>
      </c>
    </row>
    <row r="1993" spans="1:2" x14ac:dyDescent="0.25">
      <c r="A1993" s="9" t="s">
        <v>25</v>
      </c>
      <c r="B1993" s="13">
        <v>7.9</v>
      </c>
    </row>
    <row r="1994" spans="1:2" x14ac:dyDescent="0.25">
      <c r="A1994" s="6" t="s">
        <v>25</v>
      </c>
      <c r="B1994" s="11">
        <v>5.6</v>
      </c>
    </row>
    <row r="1995" spans="1:2" x14ac:dyDescent="0.25">
      <c r="A1995" s="9" t="s">
        <v>25</v>
      </c>
      <c r="B1995" s="13">
        <v>5.2</v>
      </c>
    </row>
    <row r="1996" spans="1:2" x14ac:dyDescent="0.25">
      <c r="A1996" s="6" t="s">
        <v>25</v>
      </c>
      <c r="B1996" s="11">
        <v>4.0999999999999996</v>
      </c>
    </row>
    <row r="1997" spans="1:2" x14ac:dyDescent="0.25">
      <c r="A1997" s="9" t="s">
        <v>25</v>
      </c>
      <c r="B1997" s="13">
        <v>6.6</v>
      </c>
    </row>
    <row r="1998" spans="1:2" x14ac:dyDescent="0.25">
      <c r="A1998" s="6" t="s">
        <v>25</v>
      </c>
      <c r="B1998" s="11">
        <v>2.9</v>
      </c>
    </row>
    <row r="1999" spans="1:2" x14ac:dyDescent="0.25">
      <c r="A1999" s="9" t="s">
        <v>25</v>
      </c>
      <c r="B1999" s="13">
        <v>7.2</v>
      </c>
    </row>
    <row r="2000" spans="1:2" x14ac:dyDescent="0.25">
      <c r="A2000" s="6" t="s">
        <v>25</v>
      </c>
      <c r="B2000" s="11">
        <v>6.5</v>
      </c>
    </row>
    <row r="2001" spans="1:2" x14ac:dyDescent="0.25">
      <c r="A2001" s="9" t="s">
        <v>25</v>
      </c>
      <c r="B2001" s="13">
        <v>6.8</v>
      </c>
    </row>
    <row r="2002" spans="1:2" x14ac:dyDescent="0.25">
      <c r="A2002" s="6" t="s">
        <v>25</v>
      </c>
      <c r="B2002" s="11">
        <v>7.2</v>
      </c>
    </row>
    <row r="2003" spans="1:2" x14ac:dyDescent="0.25">
      <c r="A2003" s="9" t="s">
        <v>25</v>
      </c>
      <c r="B2003" s="13">
        <v>6.8</v>
      </c>
    </row>
    <row r="2004" spans="1:2" x14ac:dyDescent="0.25">
      <c r="A2004" s="6" t="s">
        <v>25</v>
      </c>
      <c r="B2004" s="11">
        <v>7.8</v>
      </c>
    </row>
    <row r="2005" spans="1:2" x14ac:dyDescent="0.25">
      <c r="A2005" s="9" t="s">
        <v>25</v>
      </c>
      <c r="B2005" s="13">
        <v>6.7</v>
      </c>
    </row>
    <row r="2006" spans="1:2" x14ac:dyDescent="0.25">
      <c r="A2006" s="6" t="s">
        <v>25</v>
      </c>
      <c r="B2006" s="11">
        <v>6.1</v>
      </c>
    </row>
    <row r="2007" spans="1:2" x14ac:dyDescent="0.25">
      <c r="A2007" s="9" t="s">
        <v>537</v>
      </c>
      <c r="B2007" s="13">
        <v>7.1</v>
      </c>
    </row>
    <row r="2008" spans="1:2" x14ac:dyDescent="0.25">
      <c r="A2008" s="6" t="s">
        <v>25</v>
      </c>
      <c r="B2008" s="11">
        <v>5.7</v>
      </c>
    </row>
    <row r="2009" spans="1:2" x14ac:dyDescent="0.25">
      <c r="A2009" s="9" t="s">
        <v>25</v>
      </c>
      <c r="B2009" s="13">
        <v>2.9</v>
      </c>
    </row>
    <row r="2010" spans="1:2" x14ac:dyDescent="0.25">
      <c r="A2010" s="6" t="s">
        <v>1609</v>
      </c>
      <c r="B2010" s="11">
        <v>5.2</v>
      </c>
    </row>
    <row r="2011" spans="1:2" x14ac:dyDescent="0.25">
      <c r="A2011" s="9" t="s">
        <v>25</v>
      </c>
      <c r="B2011" s="13">
        <v>5.3</v>
      </c>
    </row>
    <row r="2012" spans="1:2" x14ac:dyDescent="0.25">
      <c r="A2012" s="6" t="s">
        <v>25</v>
      </c>
      <c r="B2012" s="11">
        <v>6.2</v>
      </c>
    </row>
    <row r="2013" spans="1:2" x14ac:dyDescent="0.25">
      <c r="A2013" s="9" t="s">
        <v>25</v>
      </c>
      <c r="B2013" s="13">
        <v>7.3</v>
      </c>
    </row>
    <row r="2014" spans="1:2" x14ac:dyDescent="0.25">
      <c r="A2014" s="6" t="s">
        <v>1977</v>
      </c>
      <c r="B2014" s="11">
        <v>6.5</v>
      </c>
    </row>
    <row r="2015" spans="1:2" x14ac:dyDescent="0.25">
      <c r="A2015" s="9" t="s">
        <v>25</v>
      </c>
      <c r="B2015" s="13">
        <v>4.0999999999999996</v>
      </c>
    </row>
    <row r="2016" spans="1:2" x14ac:dyDescent="0.25">
      <c r="A2016" s="6" t="s">
        <v>25</v>
      </c>
      <c r="B2016" s="11">
        <v>7.7</v>
      </c>
    </row>
    <row r="2017" spans="1:2" x14ac:dyDescent="0.25">
      <c r="A2017" s="9" t="s">
        <v>25</v>
      </c>
      <c r="B2017" s="13">
        <v>6.1</v>
      </c>
    </row>
    <row r="2018" spans="1:2" x14ac:dyDescent="0.25">
      <c r="A2018" s="6" t="s">
        <v>25</v>
      </c>
      <c r="B2018" s="11">
        <v>7.3</v>
      </c>
    </row>
    <row r="2019" spans="1:2" x14ac:dyDescent="0.25">
      <c r="A2019" s="9" t="s">
        <v>25</v>
      </c>
      <c r="B2019" s="13">
        <v>7.2</v>
      </c>
    </row>
    <row r="2020" spans="1:2" x14ac:dyDescent="0.25">
      <c r="A2020" s="6" t="s">
        <v>25</v>
      </c>
      <c r="B2020" s="11">
        <v>5.3</v>
      </c>
    </row>
    <row r="2021" spans="1:2" x14ac:dyDescent="0.25">
      <c r="A2021" s="9" t="s">
        <v>25</v>
      </c>
      <c r="B2021" s="13">
        <v>6.1</v>
      </c>
    </row>
    <row r="2022" spans="1:2" x14ac:dyDescent="0.25">
      <c r="A2022" s="6" t="s">
        <v>25</v>
      </c>
      <c r="B2022" s="11">
        <v>5.8</v>
      </c>
    </row>
    <row r="2023" spans="1:2" x14ac:dyDescent="0.25">
      <c r="A2023" s="9" t="s">
        <v>25</v>
      </c>
      <c r="B2023" s="13">
        <v>5.7</v>
      </c>
    </row>
    <row r="2024" spans="1:2" x14ac:dyDescent="0.25">
      <c r="A2024" s="6" t="s">
        <v>25</v>
      </c>
      <c r="B2024" s="11">
        <v>6.7</v>
      </c>
    </row>
    <row r="2025" spans="1:2" x14ac:dyDescent="0.25">
      <c r="A2025" s="9" t="s">
        <v>25</v>
      </c>
      <c r="B2025" s="13">
        <v>6.5</v>
      </c>
    </row>
    <row r="2026" spans="1:2" x14ac:dyDescent="0.25">
      <c r="A2026" s="6" t="s">
        <v>25</v>
      </c>
      <c r="B2026" s="11">
        <v>7.2</v>
      </c>
    </row>
    <row r="2027" spans="1:2" x14ac:dyDescent="0.25">
      <c r="A2027" s="9" t="s">
        <v>25</v>
      </c>
      <c r="B2027" s="13">
        <v>7.6</v>
      </c>
    </row>
    <row r="2028" spans="1:2" x14ac:dyDescent="0.25">
      <c r="A2028" s="6" t="s">
        <v>25</v>
      </c>
      <c r="B2028" s="11">
        <v>4.5999999999999996</v>
      </c>
    </row>
    <row r="2029" spans="1:2" x14ac:dyDescent="0.25">
      <c r="A2029" s="9" t="s">
        <v>25</v>
      </c>
      <c r="B2029" s="13">
        <v>6.9</v>
      </c>
    </row>
    <row r="2030" spans="1:2" x14ac:dyDescent="0.25">
      <c r="A2030" s="6" t="s">
        <v>25</v>
      </c>
      <c r="B2030" s="11">
        <v>6.6</v>
      </c>
    </row>
    <row r="2031" spans="1:2" x14ac:dyDescent="0.25">
      <c r="A2031" s="9" t="s">
        <v>25</v>
      </c>
      <c r="B2031" s="13">
        <v>6.3</v>
      </c>
    </row>
    <row r="2032" spans="1:2" x14ac:dyDescent="0.25">
      <c r="A2032" s="6" t="s">
        <v>25</v>
      </c>
      <c r="B2032" s="11">
        <v>6.2</v>
      </c>
    </row>
    <row r="2033" spans="1:2" x14ac:dyDescent="0.25">
      <c r="A2033" s="9" t="s">
        <v>25</v>
      </c>
      <c r="B2033" s="13">
        <v>5.3</v>
      </c>
    </row>
    <row r="2034" spans="1:2" x14ac:dyDescent="0.25">
      <c r="A2034" s="6" t="s">
        <v>25</v>
      </c>
      <c r="B2034" s="11">
        <v>7.3</v>
      </c>
    </row>
    <row r="2035" spans="1:2" x14ac:dyDescent="0.25">
      <c r="A2035" s="9" t="s">
        <v>25</v>
      </c>
      <c r="B2035" s="13">
        <v>5.6</v>
      </c>
    </row>
    <row r="2036" spans="1:2" x14ac:dyDescent="0.25">
      <c r="A2036" s="6" t="s">
        <v>25</v>
      </c>
      <c r="B2036" s="11">
        <v>6.2</v>
      </c>
    </row>
    <row r="2037" spans="1:2" x14ac:dyDescent="0.25">
      <c r="A2037" s="9" t="s">
        <v>25</v>
      </c>
      <c r="B2037" s="13">
        <v>5.2</v>
      </c>
    </row>
    <row r="2038" spans="1:2" x14ac:dyDescent="0.25">
      <c r="A2038" s="6" t="s">
        <v>25</v>
      </c>
      <c r="B2038" s="11">
        <v>5.3</v>
      </c>
    </row>
    <row r="2039" spans="1:2" x14ac:dyDescent="0.25">
      <c r="A2039" s="9" t="s">
        <v>25</v>
      </c>
      <c r="B2039" s="13">
        <v>5.4</v>
      </c>
    </row>
    <row r="2040" spans="1:2" x14ac:dyDescent="0.25">
      <c r="A2040" s="6" t="s">
        <v>25</v>
      </c>
      <c r="B2040" s="11">
        <v>4.9000000000000004</v>
      </c>
    </row>
    <row r="2041" spans="1:2" x14ac:dyDescent="0.25">
      <c r="A2041" s="9" t="s">
        <v>25</v>
      </c>
      <c r="B2041" s="13">
        <v>5.5</v>
      </c>
    </row>
    <row r="2042" spans="1:2" x14ac:dyDescent="0.25">
      <c r="A2042" s="6" t="s">
        <v>25</v>
      </c>
      <c r="B2042" s="11">
        <v>6.7</v>
      </c>
    </row>
    <row r="2043" spans="1:2" x14ac:dyDescent="0.25">
      <c r="A2043" s="9" t="s">
        <v>25</v>
      </c>
      <c r="B2043" s="13">
        <v>3.9</v>
      </c>
    </row>
    <row r="2044" spans="1:2" x14ac:dyDescent="0.25">
      <c r="A2044" s="6" t="s">
        <v>25</v>
      </c>
      <c r="B2044" s="11">
        <v>7.2</v>
      </c>
    </row>
    <row r="2045" spans="1:2" x14ac:dyDescent="0.25">
      <c r="A2045" s="9" t="s">
        <v>25</v>
      </c>
      <c r="B2045" s="13">
        <v>5.0999999999999996</v>
      </c>
    </row>
    <row r="2046" spans="1:2" x14ac:dyDescent="0.25">
      <c r="A2046" s="6" t="s">
        <v>25</v>
      </c>
      <c r="B2046" s="11">
        <v>6.5</v>
      </c>
    </row>
    <row r="2047" spans="1:2" x14ac:dyDescent="0.25">
      <c r="A2047" s="9" t="s">
        <v>281</v>
      </c>
      <c r="B2047" s="13">
        <v>8.1999999999999993</v>
      </c>
    </row>
    <row r="2048" spans="1:2" x14ac:dyDescent="0.25">
      <c r="A2048" s="6" t="s">
        <v>25</v>
      </c>
      <c r="B2048" s="11">
        <v>7.7</v>
      </c>
    </row>
    <row r="2049" spans="1:2" x14ac:dyDescent="0.25">
      <c r="A2049" s="9" t="s">
        <v>25</v>
      </c>
      <c r="B2049" s="13">
        <v>7.2</v>
      </c>
    </row>
    <row r="2050" spans="1:2" x14ac:dyDescent="0.25">
      <c r="A2050" s="6" t="s">
        <v>25</v>
      </c>
      <c r="B2050" s="11">
        <v>6.1</v>
      </c>
    </row>
    <row r="2051" spans="1:2" x14ac:dyDescent="0.25">
      <c r="A2051" s="9" t="s">
        <v>25</v>
      </c>
      <c r="B2051" s="13">
        <v>8.8000000000000007</v>
      </c>
    </row>
    <row r="2052" spans="1:2" x14ac:dyDescent="0.25">
      <c r="A2052" s="6" t="s">
        <v>25</v>
      </c>
      <c r="B2052" s="11">
        <v>6.8</v>
      </c>
    </row>
    <row r="2053" spans="1:2" x14ac:dyDescent="0.25">
      <c r="A2053" s="9" t="s">
        <v>25</v>
      </c>
      <c r="B2053" s="13">
        <v>6.8</v>
      </c>
    </row>
    <row r="2054" spans="1:2" x14ac:dyDescent="0.25">
      <c r="A2054" s="6" t="s">
        <v>25</v>
      </c>
      <c r="B2054" s="11">
        <v>6.7</v>
      </c>
    </row>
    <row r="2055" spans="1:2" x14ac:dyDescent="0.25">
      <c r="A2055" s="9" t="s">
        <v>25</v>
      </c>
      <c r="B2055" s="13">
        <v>7.1</v>
      </c>
    </row>
    <row r="2056" spans="1:2" x14ac:dyDescent="0.25">
      <c r="A2056" s="6" t="s">
        <v>25</v>
      </c>
      <c r="B2056" s="11">
        <v>7.1</v>
      </c>
    </row>
    <row r="2057" spans="1:2" x14ac:dyDescent="0.25">
      <c r="A2057" s="9" t="s">
        <v>25</v>
      </c>
      <c r="B2057" s="13">
        <v>6.1</v>
      </c>
    </row>
    <row r="2058" spans="1:2" x14ac:dyDescent="0.25">
      <c r="A2058" s="6" t="s">
        <v>25</v>
      </c>
      <c r="B2058" s="11">
        <v>8</v>
      </c>
    </row>
    <row r="2059" spans="1:2" x14ac:dyDescent="0.25">
      <c r="A2059" s="9" t="s">
        <v>25</v>
      </c>
      <c r="B2059" s="13">
        <v>7.5</v>
      </c>
    </row>
    <row r="2060" spans="1:2" x14ac:dyDescent="0.25">
      <c r="A2060" s="6" t="s">
        <v>25</v>
      </c>
      <c r="B2060" s="11">
        <v>6.6</v>
      </c>
    </row>
    <row r="2061" spans="1:2" x14ac:dyDescent="0.25">
      <c r="A2061" s="9" t="s">
        <v>25</v>
      </c>
      <c r="B2061" s="13">
        <v>5.4</v>
      </c>
    </row>
    <row r="2062" spans="1:2" x14ac:dyDescent="0.25">
      <c r="A2062" s="6" t="s">
        <v>25</v>
      </c>
      <c r="B2062" s="11">
        <v>6.1</v>
      </c>
    </row>
    <row r="2063" spans="1:2" x14ac:dyDescent="0.25">
      <c r="A2063" s="9" t="s">
        <v>25</v>
      </c>
      <c r="B2063" s="13">
        <v>6.1</v>
      </c>
    </row>
    <row r="2064" spans="1:2" x14ac:dyDescent="0.25">
      <c r="A2064" s="6" t="s">
        <v>25</v>
      </c>
      <c r="B2064" s="11">
        <v>5.6</v>
      </c>
    </row>
    <row r="2065" spans="1:2" x14ac:dyDescent="0.25">
      <c r="A2065" s="9" t="s">
        <v>25</v>
      </c>
      <c r="B2065" s="13">
        <v>5.8</v>
      </c>
    </row>
    <row r="2066" spans="1:2" x14ac:dyDescent="0.25">
      <c r="A2066" s="6" t="s">
        <v>25</v>
      </c>
      <c r="B2066" s="11">
        <v>2.8</v>
      </c>
    </row>
    <row r="2067" spans="1:2" x14ac:dyDescent="0.25">
      <c r="A2067" s="9" t="s">
        <v>25</v>
      </c>
      <c r="B2067" s="13">
        <v>6.7</v>
      </c>
    </row>
    <row r="2068" spans="1:2" x14ac:dyDescent="0.25">
      <c r="A2068" s="6" t="s">
        <v>25</v>
      </c>
      <c r="B2068" s="11">
        <v>5.0999999999999996</v>
      </c>
    </row>
    <row r="2069" spans="1:2" x14ac:dyDescent="0.25">
      <c r="A2069" s="9" t="s">
        <v>25</v>
      </c>
      <c r="B2069" s="13">
        <v>7.2</v>
      </c>
    </row>
    <row r="2070" spans="1:2" x14ac:dyDescent="0.25">
      <c r="A2070" s="6" t="s">
        <v>25</v>
      </c>
      <c r="B2070" s="11">
        <v>6</v>
      </c>
    </row>
    <row r="2071" spans="1:2" x14ac:dyDescent="0.25">
      <c r="A2071" s="9" t="s">
        <v>25</v>
      </c>
      <c r="B2071" s="13">
        <v>7.2</v>
      </c>
    </row>
    <row r="2072" spans="1:2" x14ac:dyDescent="0.25">
      <c r="A2072" s="6" t="s">
        <v>537</v>
      </c>
      <c r="B2072" s="11">
        <v>6.7</v>
      </c>
    </row>
    <row r="2073" spans="1:2" x14ac:dyDescent="0.25">
      <c r="A2073" s="9" t="s">
        <v>25</v>
      </c>
      <c r="B2073" s="13">
        <v>6.3</v>
      </c>
    </row>
    <row r="2074" spans="1:2" x14ac:dyDescent="0.25">
      <c r="A2074" s="6" t="s">
        <v>25</v>
      </c>
      <c r="B2074" s="11">
        <v>6.2</v>
      </c>
    </row>
    <row r="2075" spans="1:2" x14ac:dyDescent="0.25">
      <c r="A2075" s="9" t="s">
        <v>25</v>
      </c>
      <c r="B2075" s="13">
        <v>6.8</v>
      </c>
    </row>
    <row r="2076" spans="1:2" x14ac:dyDescent="0.25">
      <c r="A2076" s="6" t="s">
        <v>25</v>
      </c>
      <c r="B2076" s="11">
        <v>6.2</v>
      </c>
    </row>
    <row r="2077" spans="1:2" x14ac:dyDescent="0.25">
      <c r="A2077" s="9" t="s">
        <v>687</v>
      </c>
      <c r="B2077" s="13">
        <v>6.9</v>
      </c>
    </row>
    <row r="2078" spans="1:2" x14ac:dyDescent="0.25">
      <c r="A2078" s="6" t="s">
        <v>25</v>
      </c>
      <c r="B2078" s="11">
        <v>6.8</v>
      </c>
    </row>
    <row r="2079" spans="1:2" x14ac:dyDescent="0.25">
      <c r="A2079" s="9" t="s">
        <v>25</v>
      </c>
      <c r="B2079" s="13">
        <v>7.1</v>
      </c>
    </row>
    <row r="2080" spans="1:2" x14ac:dyDescent="0.25">
      <c r="A2080" s="6" t="s">
        <v>25</v>
      </c>
      <c r="B2080" s="11">
        <v>7.1</v>
      </c>
    </row>
    <row r="2081" spans="1:2" x14ac:dyDescent="0.25">
      <c r="A2081" s="9" t="s">
        <v>25</v>
      </c>
      <c r="B2081" s="13">
        <v>7</v>
      </c>
    </row>
    <row r="2082" spans="1:2" x14ac:dyDescent="0.25">
      <c r="A2082" s="6" t="s">
        <v>25</v>
      </c>
      <c r="B2082" s="11">
        <v>7.1</v>
      </c>
    </row>
    <row r="2083" spans="1:2" x14ac:dyDescent="0.25">
      <c r="A2083" s="9" t="s">
        <v>25</v>
      </c>
      <c r="B2083" s="13">
        <v>6.4</v>
      </c>
    </row>
    <row r="2084" spans="1:2" x14ac:dyDescent="0.25">
      <c r="A2084" s="6" t="s">
        <v>25</v>
      </c>
      <c r="B2084" s="11">
        <v>7</v>
      </c>
    </row>
    <row r="2085" spans="1:2" x14ac:dyDescent="0.25">
      <c r="A2085" s="9" t="s">
        <v>25</v>
      </c>
      <c r="B2085" s="13">
        <v>6.2</v>
      </c>
    </row>
    <row r="2086" spans="1:2" x14ac:dyDescent="0.25">
      <c r="A2086" s="6" t="s">
        <v>25</v>
      </c>
      <c r="B2086" s="11">
        <v>7.5</v>
      </c>
    </row>
    <row r="2087" spans="1:2" x14ac:dyDescent="0.25">
      <c r="A2087" s="9" t="s">
        <v>25</v>
      </c>
      <c r="B2087" s="13">
        <v>4.8</v>
      </c>
    </row>
    <row r="2088" spans="1:2" x14ac:dyDescent="0.25">
      <c r="A2088" s="6" t="s">
        <v>25</v>
      </c>
      <c r="B2088" s="11">
        <v>8.1</v>
      </c>
    </row>
    <row r="2089" spans="1:2" x14ac:dyDescent="0.25">
      <c r="A2089" s="9" t="s">
        <v>25</v>
      </c>
      <c r="B2089" s="13">
        <v>7.3</v>
      </c>
    </row>
    <row r="2090" spans="1:2" x14ac:dyDescent="0.25">
      <c r="A2090" s="6" t="s">
        <v>25</v>
      </c>
      <c r="B2090" s="11">
        <v>5.8</v>
      </c>
    </row>
    <row r="2091" spans="1:2" x14ac:dyDescent="0.25">
      <c r="A2091" s="9" t="s">
        <v>25</v>
      </c>
      <c r="B2091" s="13">
        <v>7.6</v>
      </c>
    </row>
    <row r="2092" spans="1:2" x14ac:dyDescent="0.25">
      <c r="A2092" s="6" t="s">
        <v>25</v>
      </c>
      <c r="B2092" s="11">
        <v>5.6</v>
      </c>
    </row>
    <row r="2093" spans="1:2" x14ac:dyDescent="0.25">
      <c r="A2093" s="9" t="s">
        <v>25</v>
      </c>
      <c r="B2093" s="13">
        <v>7</v>
      </c>
    </row>
    <row r="2094" spans="1:2" x14ac:dyDescent="0.25">
      <c r="A2094" s="6" t="s">
        <v>25</v>
      </c>
      <c r="B2094" s="11">
        <v>6.6</v>
      </c>
    </row>
    <row r="2095" spans="1:2" x14ac:dyDescent="0.25">
      <c r="A2095" s="9" t="s">
        <v>25</v>
      </c>
      <c r="B2095" s="13">
        <v>6.5</v>
      </c>
    </row>
    <row r="2096" spans="1:2" x14ac:dyDescent="0.25">
      <c r="A2096" s="6" t="s">
        <v>25</v>
      </c>
      <c r="B2096" s="11">
        <v>7.4</v>
      </c>
    </row>
    <row r="2097" spans="1:2" x14ac:dyDescent="0.25">
      <c r="A2097" s="9" t="s">
        <v>25</v>
      </c>
      <c r="B2097" s="13">
        <v>4.5999999999999996</v>
      </c>
    </row>
    <row r="2098" spans="1:2" x14ac:dyDescent="0.25">
      <c r="A2098" s="6" t="s">
        <v>25</v>
      </c>
      <c r="B2098" s="11">
        <v>6.4</v>
      </c>
    </row>
    <row r="2099" spans="1:2" x14ac:dyDescent="0.25">
      <c r="A2099" s="9" t="s">
        <v>25</v>
      </c>
      <c r="B2099" s="13">
        <v>6</v>
      </c>
    </row>
    <row r="2100" spans="1:2" x14ac:dyDescent="0.25">
      <c r="A2100" s="6" t="s">
        <v>25</v>
      </c>
      <c r="B2100" s="11">
        <v>6.4</v>
      </c>
    </row>
    <row r="2101" spans="1:2" x14ac:dyDescent="0.25">
      <c r="A2101" s="9" t="s">
        <v>25</v>
      </c>
      <c r="B2101" s="13">
        <v>5.9</v>
      </c>
    </row>
    <row r="2102" spans="1:2" x14ac:dyDescent="0.25">
      <c r="A2102" s="6" t="s">
        <v>25</v>
      </c>
      <c r="B2102" s="11">
        <v>6.4</v>
      </c>
    </row>
    <row r="2103" spans="1:2" x14ac:dyDescent="0.25">
      <c r="A2103" s="9" t="s">
        <v>25</v>
      </c>
      <c r="B2103" s="13">
        <v>6.6</v>
      </c>
    </row>
    <row r="2104" spans="1:2" x14ac:dyDescent="0.25">
      <c r="A2104" s="6" t="s">
        <v>25</v>
      </c>
      <c r="B2104" s="11">
        <v>6.9</v>
      </c>
    </row>
    <row r="2105" spans="1:2" x14ac:dyDescent="0.25">
      <c r="A2105" s="9" t="s">
        <v>25</v>
      </c>
      <c r="B2105" s="13">
        <v>6.9</v>
      </c>
    </row>
    <row r="2106" spans="1:2" x14ac:dyDescent="0.25">
      <c r="A2106" s="6" t="s">
        <v>25</v>
      </c>
      <c r="B2106" s="11">
        <v>5.8</v>
      </c>
    </row>
    <row r="2107" spans="1:2" x14ac:dyDescent="0.25">
      <c r="A2107" s="9" t="s">
        <v>25</v>
      </c>
      <c r="B2107" s="13">
        <v>6.4</v>
      </c>
    </row>
    <row r="2108" spans="1:2" x14ac:dyDescent="0.25">
      <c r="A2108" s="6" t="s">
        <v>25</v>
      </c>
      <c r="B2108" s="11">
        <v>5.3</v>
      </c>
    </row>
    <row r="2109" spans="1:2" x14ac:dyDescent="0.25">
      <c r="A2109" s="9" t="s">
        <v>25</v>
      </c>
      <c r="B2109" s="13">
        <v>6.5</v>
      </c>
    </row>
    <row r="2110" spans="1:2" x14ac:dyDescent="0.25">
      <c r="A2110" s="6" t="s">
        <v>25</v>
      </c>
      <c r="B2110" s="11">
        <v>5.7</v>
      </c>
    </row>
    <row r="2111" spans="1:2" x14ac:dyDescent="0.25">
      <c r="A2111" s="9" t="s">
        <v>25</v>
      </c>
      <c r="B2111" s="13">
        <v>6.7</v>
      </c>
    </row>
    <row r="2112" spans="1:2" x14ac:dyDescent="0.25">
      <c r="A2112" s="6" t="s">
        <v>25</v>
      </c>
      <c r="B2112" s="11">
        <v>3.9</v>
      </c>
    </row>
    <row r="2113" spans="1:2" x14ac:dyDescent="0.25">
      <c r="A2113" s="9" t="s">
        <v>25</v>
      </c>
      <c r="B2113" s="13">
        <v>4.0999999999999996</v>
      </c>
    </row>
    <row r="2114" spans="1:2" x14ac:dyDescent="0.25">
      <c r="A2114" s="6" t="s">
        <v>25</v>
      </c>
      <c r="B2114" s="11">
        <v>6.2</v>
      </c>
    </row>
    <row r="2115" spans="1:2" x14ac:dyDescent="0.25">
      <c r="A2115" s="9" t="s">
        <v>25</v>
      </c>
      <c r="B2115" s="13">
        <v>3.8</v>
      </c>
    </row>
    <row r="2116" spans="1:2" x14ac:dyDescent="0.25">
      <c r="A2116" s="6" t="s">
        <v>25</v>
      </c>
      <c r="B2116" s="11">
        <v>5.0999999999999996</v>
      </c>
    </row>
    <row r="2117" spans="1:2" x14ac:dyDescent="0.25">
      <c r="A2117" s="9" t="s">
        <v>25</v>
      </c>
      <c r="B2117" s="13">
        <v>6.4</v>
      </c>
    </row>
    <row r="2118" spans="1:2" x14ac:dyDescent="0.25">
      <c r="A2118" s="6" t="s">
        <v>2619</v>
      </c>
      <c r="B2118" s="11">
        <v>7.8</v>
      </c>
    </row>
    <row r="2119" spans="1:2" x14ac:dyDescent="0.25">
      <c r="A2119" s="9" t="s">
        <v>537</v>
      </c>
      <c r="B2119" s="13">
        <v>7.8</v>
      </c>
    </row>
    <row r="2120" spans="1:2" x14ac:dyDescent="0.25">
      <c r="A2120" s="6" t="s">
        <v>25</v>
      </c>
      <c r="B2120" s="11">
        <v>6.1</v>
      </c>
    </row>
    <row r="2121" spans="1:2" x14ac:dyDescent="0.25">
      <c r="A2121" s="9" t="s">
        <v>25</v>
      </c>
      <c r="B2121" s="13">
        <v>5.8</v>
      </c>
    </row>
    <row r="2122" spans="1:2" x14ac:dyDescent="0.25">
      <c r="A2122" s="6" t="s">
        <v>25</v>
      </c>
      <c r="B2122" s="11">
        <v>6.3</v>
      </c>
    </row>
    <row r="2123" spans="1:2" x14ac:dyDescent="0.25">
      <c r="A2123" s="9" t="s">
        <v>25</v>
      </c>
      <c r="B2123" s="13">
        <v>7.7</v>
      </c>
    </row>
    <row r="2124" spans="1:2" x14ac:dyDescent="0.25">
      <c r="A2124" s="6" t="s">
        <v>25</v>
      </c>
      <c r="B2124" s="11">
        <v>5.4</v>
      </c>
    </row>
    <row r="2125" spans="1:2" x14ac:dyDescent="0.25">
      <c r="A2125" s="9" t="s">
        <v>537</v>
      </c>
      <c r="B2125" s="13">
        <v>7.3</v>
      </c>
    </row>
    <row r="2126" spans="1:2" x14ac:dyDescent="0.25">
      <c r="A2126" s="6" t="s">
        <v>25</v>
      </c>
      <c r="B2126" s="11">
        <v>6.8</v>
      </c>
    </row>
    <row r="2127" spans="1:2" x14ac:dyDescent="0.25">
      <c r="A2127" s="9" t="s">
        <v>25</v>
      </c>
      <c r="B2127" s="13">
        <v>7.3</v>
      </c>
    </row>
    <row r="2128" spans="1:2" x14ac:dyDescent="0.25">
      <c r="A2128" s="6" t="s">
        <v>25</v>
      </c>
      <c r="B2128" s="11">
        <v>6.5</v>
      </c>
    </row>
    <row r="2129" spans="1:2" x14ac:dyDescent="0.25">
      <c r="A2129" s="9" t="s">
        <v>25</v>
      </c>
      <c r="B2129" s="13">
        <v>7.2</v>
      </c>
    </row>
    <row r="2130" spans="1:2" x14ac:dyDescent="0.25">
      <c r="A2130" s="6" t="s">
        <v>919</v>
      </c>
      <c r="B2130" s="11">
        <v>6.7</v>
      </c>
    </row>
    <row r="2131" spans="1:2" x14ac:dyDescent="0.25">
      <c r="A2131" s="9" t="s">
        <v>25</v>
      </c>
      <c r="B2131" s="13">
        <v>6.3</v>
      </c>
    </row>
    <row r="2132" spans="1:2" x14ac:dyDescent="0.25">
      <c r="A2132" s="6" t="s">
        <v>25</v>
      </c>
      <c r="B2132" s="11">
        <v>5.9</v>
      </c>
    </row>
    <row r="2133" spans="1:2" x14ac:dyDescent="0.25">
      <c r="A2133" s="9" t="s">
        <v>25</v>
      </c>
      <c r="B2133" s="13">
        <v>7.8</v>
      </c>
    </row>
    <row r="2134" spans="1:2" x14ac:dyDescent="0.25">
      <c r="A2134" s="6" t="s">
        <v>25</v>
      </c>
      <c r="B2134" s="11">
        <v>7.4</v>
      </c>
    </row>
    <row r="2135" spans="1:2" x14ac:dyDescent="0.25">
      <c r="A2135" s="9" t="s">
        <v>25</v>
      </c>
      <c r="B2135" s="13">
        <v>4.8</v>
      </c>
    </row>
    <row r="2136" spans="1:2" x14ac:dyDescent="0.25">
      <c r="A2136" s="6" t="s">
        <v>25</v>
      </c>
      <c r="B2136" s="11">
        <v>6.3</v>
      </c>
    </row>
    <row r="2137" spans="1:2" x14ac:dyDescent="0.25">
      <c r="A2137" s="9" t="s">
        <v>25</v>
      </c>
      <c r="B2137" s="13">
        <v>7.8</v>
      </c>
    </row>
    <row r="2138" spans="1:2" x14ac:dyDescent="0.25">
      <c r="A2138" s="6" t="s">
        <v>25</v>
      </c>
      <c r="B2138" s="11">
        <v>7.5</v>
      </c>
    </row>
    <row r="2139" spans="1:2" x14ac:dyDescent="0.25">
      <c r="A2139" s="9" t="s">
        <v>25</v>
      </c>
      <c r="B2139" s="13">
        <v>6</v>
      </c>
    </row>
    <row r="2140" spans="1:2" x14ac:dyDescent="0.25">
      <c r="A2140" s="6" t="s">
        <v>25</v>
      </c>
      <c r="B2140" s="11">
        <v>6.8</v>
      </c>
    </row>
    <row r="2141" spans="1:2" x14ac:dyDescent="0.25">
      <c r="A2141" s="9" t="s">
        <v>25</v>
      </c>
      <c r="B2141" s="13">
        <v>6.6</v>
      </c>
    </row>
    <row r="2142" spans="1:2" x14ac:dyDescent="0.25">
      <c r="A2142" s="6" t="s">
        <v>25</v>
      </c>
      <c r="B2142" s="11">
        <v>4.5999999999999996</v>
      </c>
    </row>
    <row r="2143" spans="1:2" x14ac:dyDescent="0.25">
      <c r="A2143" s="9" t="s">
        <v>25</v>
      </c>
      <c r="B2143" s="13">
        <v>2.9</v>
      </c>
    </row>
    <row r="2144" spans="1:2" x14ac:dyDescent="0.25">
      <c r="A2144" s="6" t="s">
        <v>25</v>
      </c>
      <c r="B2144" s="11">
        <v>7.1</v>
      </c>
    </row>
    <row r="2145" spans="1:2" x14ac:dyDescent="0.25">
      <c r="A2145" s="9" t="s">
        <v>25</v>
      </c>
      <c r="B2145" s="13">
        <v>6.1</v>
      </c>
    </row>
    <row r="2146" spans="1:2" x14ac:dyDescent="0.25">
      <c r="A2146" s="6" t="s">
        <v>25</v>
      </c>
      <c r="B2146" s="11">
        <v>6.7</v>
      </c>
    </row>
    <row r="2147" spans="1:2" x14ac:dyDescent="0.25">
      <c r="A2147" s="9" t="s">
        <v>25</v>
      </c>
      <c r="B2147" s="13">
        <v>7.1</v>
      </c>
    </row>
    <row r="2148" spans="1:2" x14ac:dyDescent="0.25">
      <c r="A2148" s="6" t="s">
        <v>25</v>
      </c>
      <c r="B2148" s="11">
        <v>5.8</v>
      </c>
    </row>
    <row r="2149" spans="1:2" x14ac:dyDescent="0.25">
      <c r="A2149" s="9" t="s">
        <v>25</v>
      </c>
      <c r="B2149" s="13">
        <v>6.7</v>
      </c>
    </row>
    <row r="2150" spans="1:2" x14ac:dyDescent="0.25">
      <c r="A2150" s="6" t="s">
        <v>25</v>
      </c>
      <c r="B2150" s="11">
        <v>5.8</v>
      </c>
    </row>
    <row r="2151" spans="1:2" x14ac:dyDescent="0.25">
      <c r="A2151" s="9" t="s">
        <v>25</v>
      </c>
      <c r="B2151" s="13">
        <v>6.8</v>
      </c>
    </row>
    <row r="2152" spans="1:2" x14ac:dyDescent="0.25">
      <c r="A2152" s="6" t="s">
        <v>25</v>
      </c>
      <c r="B2152" s="11">
        <v>8.5</v>
      </c>
    </row>
    <row r="2153" spans="1:2" x14ac:dyDescent="0.25">
      <c r="A2153" s="9" t="s">
        <v>25</v>
      </c>
      <c r="B2153" s="13">
        <v>6.6</v>
      </c>
    </row>
    <row r="2154" spans="1:2" x14ac:dyDescent="0.25">
      <c r="A2154" s="6" t="s">
        <v>25</v>
      </c>
      <c r="B2154" s="11">
        <v>7.7</v>
      </c>
    </row>
    <row r="2155" spans="1:2" x14ac:dyDescent="0.25">
      <c r="A2155" s="9" t="s">
        <v>25</v>
      </c>
      <c r="B2155" s="13">
        <v>4.7</v>
      </c>
    </row>
    <row r="2156" spans="1:2" x14ac:dyDescent="0.25">
      <c r="A2156" s="6" t="s">
        <v>25</v>
      </c>
      <c r="B2156" s="11">
        <v>6.4</v>
      </c>
    </row>
    <row r="2157" spans="1:2" x14ac:dyDescent="0.25">
      <c r="A2157" s="9" t="s">
        <v>25</v>
      </c>
      <c r="B2157" s="13">
        <v>5.5</v>
      </c>
    </row>
    <row r="2158" spans="1:2" x14ac:dyDescent="0.25">
      <c r="A2158" s="6" t="s">
        <v>25</v>
      </c>
      <c r="B2158" s="11">
        <v>8.6</v>
      </c>
    </row>
    <row r="2159" spans="1:2" x14ac:dyDescent="0.25">
      <c r="A2159" s="9" t="s">
        <v>25</v>
      </c>
      <c r="B2159" s="13">
        <v>7</v>
      </c>
    </row>
    <row r="2160" spans="1:2" x14ac:dyDescent="0.25">
      <c r="A2160" s="6" t="s">
        <v>25</v>
      </c>
      <c r="B2160" s="11">
        <v>7.1</v>
      </c>
    </row>
    <row r="2161" spans="1:2" x14ac:dyDescent="0.25">
      <c r="A2161" s="9" t="s">
        <v>25</v>
      </c>
      <c r="B2161" s="13">
        <v>5.7</v>
      </c>
    </row>
    <row r="2162" spans="1:2" x14ac:dyDescent="0.25">
      <c r="A2162" s="6" t="s">
        <v>25</v>
      </c>
      <c r="B2162" s="11">
        <v>3.7</v>
      </c>
    </row>
    <row r="2163" spans="1:2" x14ac:dyDescent="0.25">
      <c r="A2163" s="9" t="s">
        <v>25</v>
      </c>
      <c r="B2163" s="13">
        <v>7.5</v>
      </c>
    </row>
    <row r="2164" spans="1:2" x14ac:dyDescent="0.25">
      <c r="A2164" s="6" t="s">
        <v>25</v>
      </c>
      <c r="B2164" s="11">
        <v>4.5999999999999996</v>
      </c>
    </row>
    <row r="2165" spans="1:2" x14ac:dyDescent="0.25">
      <c r="A2165" s="9" t="s">
        <v>25</v>
      </c>
      <c r="B2165" s="13">
        <v>4.9000000000000004</v>
      </c>
    </row>
    <row r="2166" spans="1:2" x14ac:dyDescent="0.25">
      <c r="A2166" s="6" t="s">
        <v>25</v>
      </c>
      <c r="B2166" s="11">
        <v>6.9</v>
      </c>
    </row>
    <row r="2167" spans="1:2" x14ac:dyDescent="0.25">
      <c r="A2167" s="9" t="s">
        <v>25</v>
      </c>
      <c r="B2167" s="13">
        <v>7.1</v>
      </c>
    </row>
    <row r="2168" spans="1:2" x14ac:dyDescent="0.25">
      <c r="A2168" s="6" t="s">
        <v>25</v>
      </c>
      <c r="B2168" s="11">
        <v>5.8</v>
      </c>
    </row>
    <row r="2169" spans="1:2" x14ac:dyDescent="0.25">
      <c r="A2169" s="9" t="s">
        <v>25</v>
      </c>
      <c r="B2169" s="13">
        <v>7</v>
      </c>
    </row>
    <row r="2170" spans="1:2" x14ac:dyDescent="0.25">
      <c r="A2170" s="6" t="s">
        <v>25</v>
      </c>
      <c r="B2170" s="11">
        <v>5.4</v>
      </c>
    </row>
    <row r="2171" spans="1:2" x14ac:dyDescent="0.25">
      <c r="A2171" s="9" t="s">
        <v>25</v>
      </c>
      <c r="B2171" s="13">
        <v>7.3</v>
      </c>
    </row>
    <row r="2172" spans="1:2" x14ac:dyDescent="0.25">
      <c r="A2172" s="6" t="s">
        <v>25</v>
      </c>
      <c r="B2172" s="11">
        <v>7.1</v>
      </c>
    </row>
    <row r="2173" spans="1:2" x14ac:dyDescent="0.25">
      <c r="A2173" s="9" t="s">
        <v>25</v>
      </c>
      <c r="B2173" s="13">
        <v>5.8</v>
      </c>
    </row>
    <row r="2174" spans="1:2" x14ac:dyDescent="0.25">
      <c r="A2174" s="6" t="s">
        <v>25</v>
      </c>
      <c r="B2174" s="11">
        <v>8.1</v>
      </c>
    </row>
    <row r="2175" spans="1:2" x14ac:dyDescent="0.25">
      <c r="A2175" s="9" t="s">
        <v>25</v>
      </c>
      <c r="B2175" s="13">
        <v>5.7</v>
      </c>
    </row>
    <row r="2176" spans="1:2" x14ac:dyDescent="0.25">
      <c r="A2176" s="6" t="s">
        <v>25</v>
      </c>
      <c r="B2176" s="11">
        <v>4.4000000000000004</v>
      </c>
    </row>
    <row r="2177" spans="1:2" x14ac:dyDescent="0.25">
      <c r="A2177" s="9" t="s">
        <v>25</v>
      </c>
      <c r="B2177" s="13">
        <v>7.9</v>
      </c>
    </row>
    <row r="2178" spans="1:2" x14ac:dyDescent="0.25">
      <c r="A2178" s="6" t="s">
        <v>25</v>
      </c>
      <c r="B2178" s="11">
        <v>7.6</v>
      </c>
    </row>
    <row r="2179" spans="1:2" x14ac:dyDescent="0.25">
      <c r="A2179" s="9" t="s">
        <v>25</v>
      </c>
      <c r="B2179" s="13">
        <v>4.8</v>
      </c>
    </row>
    <row r="2180" spans="1:2" x14ac:dyDescent="0.25">
      <c r="A2180" s="6" t="s">
        <v>25</v>
      </c>
      <c r="B2180" s="11">
        <v>7.8</v>
      </c>
    </row>
    <row r="2181" spans="1:2" x14ac:dyDescent="0.25">
      <c r="A2181" s="9" t="s">
        <v>25</v>
      </c>
      <c r="B2181" s="13">
        <v>6.7</v>
      </c>
    </row>
    <row r="2182" spans="1:2" x14ac:dyDescent="0.25">
      <c r="A2182" s="6" t="s">
        <v>25</v>
      </c>
      <c r="B2182" s="11">
        <v>2.7</v>
      </c>
    </row>
    <row r="2183" spans="1:2" x14ac:dyDescent="0.25">
      <c r="A2183" s="9" t="s">
        <v>25</v>
      </c>
      <c r="B2183" s="13">
        <v>5.8</v>
      </c>
    </row>
    <row r="2184" spans="1:2" x14ac:dyDescent="0.25">
      <c r="A2184" s="6" t="s">
        <v>25</v>
      </c>
      <c r="B2184" s="11">
        <v>7.5</v>
      </c>
    </row>
    <row r="2185" spans="1:2" x14ac:dyDescent="0.25">
      <c r="A2185" s="9" t="s">
        <v>25</v>
      </c>
      <c r="B2185" s="13">
        <v>5.4</v>
      </c>
    </row>
    <row r="2186" spans="1:2" x14ac:dyDescent="0.25">
      <c r="A2186" s="6" t="s">
        <v>25</v>
      </c>
      <c r="B2186" s="11">
        <v>4.0999999999999996</v>
      </c>
    </row>
    <row r="2187" spans="1:2" x14ac:dyDescent="0.25">
      <c r="A2187" s="9" t="s">
        <v>25</v>
      </c>
      <c r="B2187" s="13">
        <v>5.9</v>
      </c>
    </row>
    <row r="2188" spans="1:2" x14ac:dyDescent="0.25">
      <c r="A2188" s="6" t="s">
        <v>25</v>
      </c>
      <c r="B2188" s="11">
        <v>6.3</v>
      </c>
    </row>
    <row r="2189" spans="1:2" x14ac:dyDescent="0.25">
      <c r="A2189" s="9" t="s">
        <v>25</v>
      </c>
      <c r="B2189" s="13">
        <v>7</v>
      </c>
    </row>
    <row r="2190" spans="1:2" x14ac:dyDescent="0.25">
      <c r="A2190" s="6" t="s">
        <v>25</v>
      </c>
      <c r="B2190" s="11">
        <v>6.8</v>
      </c>
    </row>
    <row r="2191" spans="1:2" x14ac:dyDescent="0.25">
      <c r="A2191" s="9" t="s">
        <v>25</v>
      </c>
      <c r="B2191" s="13">
        <v>3.5</v>
      </c>
    </row>
    <row r="2192" spans="1:2" x14ac:dyDescent="0.25">
      <c r="A2192" s="6" t="s">
        <v>25</v>
      </c>
      <c r="B2192" s="11">
        <v>2.2999999999999998</v>
      </c>
    </row>
    <row r="2193" spans="1:2" x14ac:dyDescent="0.25">
      <c r="A2193" s="9" t="s">
        <v>25</v>
      </c>
      <c r="B2193" s="13">
        <v>6.9</v>
      </c>
    </row>
    <row r="2194" spans="1:2" x14ac:dyDescent="0.25">
      <c r="A2194" s="6" t="s">
        <v>25</v>
      </c>
      <c r="B2194" s="11">
        <v>8.1</v>
      </c>
    </row>
    <row r="2195" spans="1:2" x14ac:dyDescent="0.25">
      <c r="A2195" s="9" t="s">
        <v>25</v>
      </c>
      <c r="B2195" s="13">
        <v>6.1</v>
      </c>
    </row>
    <row r="2196" spans="1:2" x14ac:dyDescent="0.25">
      <c r="A2196" s="6" t="s">
        <v>25</v>
      </c>
      <c r="B2196" s="11">
        <v>5</v>
      </c>
    </row>
    <row r="2197" spans="1:2" x14ac:dyDescent="0.25">
      <c r="A2197" s="9" t="s">
        <v>25</v>
      </c>
      <c r="B2197" s="13">
        <v>5.5</v>
      </c>
    </row>
    <row r="2198" spans="1:2" x14ac:dyDescent="0.25">
      <c r="A2198" s="6" t="s">
        <v>25</v>
      </c>
      <c r="B2198" s="11">
        <v>6.2</v>
      </c>
    </row>
    <row r="2199" spans="1:2" x14ac:dyDescent="0.25">
      <c r="A2199" s="9" t="s">
        <v>25</v>
      </c>
      <c r="B2199" s="13">
        <v>6.2</v>
      </c>
    </row>
    <row r="2200" spans="1:2" x14ac:dyDescent="0.25">
      <c r="A2200" s="6" t="s">
        <v>25</v>
      </c>
      <c r="B2200" s="11">
        <v>5.9</v>
      </c>
    </row>
    <row r="2201" spans="1:2" x14ac:dyDescent="0.25">
      <c r="A2201" s="9" t="s">
        <v>25</v>
      </c>
      <c r="B2201" s="13">
        <v>6.3</v>
      </c>
    </row>
    <row r="2202" spans="1:2" x14ac:dyDescent="0.25">
      <c r="A2202" s="6" t="s">
        <v>25</v>
      </c>
      <c r="B2202" s="11">
        <v>6.7</v>
      </c>
    </row>
    <row r="2203" spans="1:2" x14ac:dyDescent="0.25">
      <c r="A2203" s="9" t="s">
        <v>25</v>
      </c>
      <c r="B2203" s="13">
        <v>3.5</v>
      </c>
    </row>
    <row r="2204" spans="1:2" x14ac:dyDescent="0.25">
      <c r="A2204" s="6" t="s">
        <v>25</v>
      </c>
      <c r="B2204" s="11">
        <v>7.5</v>
      </c>
    </row>
    <row r="2205" spans="1:2" x14ac:dyDescent="0.25">
      <c r="A2205" s="9" t="s">
        <v>25</v>
      </c>
      <c r="B2205" s="13">
        <v>6.6</v>
      </c>
    </row>
    <row r="2206" spans="1:2" x14ac:dyDescent="0.25">
      <c r="A2206" s="6" t="s">
        <v>25</v>
      </c>
      <c r="B2206" s="11">
        <v>7.5</v>
      </c>
    </row>
    <row r="2207" spans="1:2" x14ac:dyDescent="0.25">
      <c r="A2207" s="9" t="s">
        <v>25</v>
      </c>
      <c r="B2207" s="13">
        <v>7.2</v>
      </c>
    </row>
    <row r="2208" spans="1:2" x14ac:dyDescent="0.25">
      <c r="A2208" s="6" t="s">
        <v>25</v>
      </c>
      <c r="B2208" s="11">
        <v>4.8</v>
      </c>
    </row>
    <row r="2209" spans="1:2" x14ac:dyDescent="0.25">
      <c r="A2209" s="9" t="s">
        <v>25</v>
      </c>
      <c r="B2209" s="13">
        <v>6.6</v>
      </c>
    </row>
    <row r="2210" spans="1:2" x14ac:dyDescent="0.25">
      <c r="A2210" s="6" t="s">
        <v>25</v>
      </c>
      <c r="B2210" s="11">
        <v>3.5</v>
      </c>
    </row>
    <row r="2211" spans="1:2" x14ac:dyDescent="0.25">
      <c r="A2211" s="9" t="s">
        <v>25</v>
      </c>
      <c r="B2211" s="13">
        <v>6.7</v>
      </c>
    </row>
    <row r="2212" spans="1:2" x14ac:dyDescent="0.25">
      <c r="A2212" s="6" t="s">
        <v>25</v>
      </c>
      <c r="B2212" s="11">
        <v>7.6</v>
      </c>
    </row>
    <row r="2213" spans="1:2" x14ac:dyDescent="0.25">
      <c r="A2213" s="9" t="s">
        <v>25</v>
      </c>
      <c r="B2213" s="13">
        <v>6.3</v>
      </c>
    </row>
    <row r="2214" spans="1:2" x14ac:dyDescent="0.25">
      <c r="A2214" s="6" t="s">
        <v>25</v>
      </c>
      <c r="B2214" s="11">
        <v>5.5</v>
      </c>
    </row>
    <row r="2215" spans="1:2" x14ac:dyDescent="0.25">
      <c r="A2215" s="9" t="s">
        <v>25</v>
      </c>
      <c r="B2215" s="13">
        <v>6.3</v>
      </c>
    </row>
    <row r="2216" spans="1:2" x14ac:dyDescent="0.25">
      <c r="A2216" s="6" t="s">
        <v>25</v>
      </c>
      <c r="B2216" s="11">
        <v>6.5</v>
      </c>
    </row>
    <row r="2217" spans="1:2" x14ac:dyDescent="0.25">
      <c r="A2217" s="9" t="s">
        <v>25</v>
      </c>
      <c r="B2217" s="13">
        <v>5.6</v>
      </c>
    </row>
    <row r="2218" spans="1:2" x14ac:dyDescent="0.25">
      <c r="A2218" s="6" t="s">
        <v>25</v>
      </c>
      <c r="B2218" s="11">
        <v>6.9</v>
      </c>
    </row>
    <row r="2219" spans="1:2" x14ac:dyDescent="0.25">
      <c r="A2219" s="9" t="s">
        <v>25</v>
      </c>
      <c r="B2219" s="13">
        <v>7.6</v>
      </c>
    </row>
    <row r="2220" spans="1:2" x14ac:dyDescent="0.25">
      <c r="A2220" s="6" t="s">
        <v>25</v>
      </c>
      <c r="B2220" s="11">
        <v>3.9</v>
      </c>
    </row>
    <row r="2221" spans="1:2" x14ac:dyDescent="0.25">
      <c r="A2221" s="9" t="s">
        <v>25</v>
      </c>
      <c r="B2221" s="13">
        <v>6.1</v>
      </c>
    </row>
    <row r="2222" spans="1:2" x14ac:dyDescent="0.25">
      <c r="A2222" s="6" t="s">
        <v>25</v>
      </c>
      <c r="B2222" s="11">
        <v>7.3</v>
      </c>
    </row>
    <row r="2223" spans="1:2" x14ac:dyDescent="0.25">
      <c r="A2223" s="9" t="s">
        <v>25</v>
      </c>
      <c r="B2223" s="13">
        <v>8.3000000000000007</v>
      </c>
    </row>
    <row r="2224" spans="1:2" x14ac:dyDescent="0.25">
      <c r="A2224" s="6" t="s">
        <v>25</v>
      </c>
      <c r="B2224" s="11">
        <v>5.8</v>
      </c>
    </row>
    <row r="2225" spans="1:2" x14ac:dyDescent="0.25">
      <c r="A2225" s="9" t="s">
        <v>25</v>
      </c>
      <c r="B2225" s="13">
        <v>6.8</v>
      </c>
    </row>
    <row r="2226" spans="1:2" x14ac:dyDescent="0.25">
      <c r="A2226" s="6" t="s">
        <v>25</v>
      </c>
      <c r="B2226" s="11">
        <v>7</v>
      </c>
    </row>
    <row r="2227" spans="1:2" x14ac:dyDescent="0.25">
      <c r="A2227" s="9" t="s">
        <v>25</v>
      </c>
      <c r="B2227" s="13">
        <v>5.9</v>
      </c>
    </row>
    <row r="2228" spans="1:2" x14ac:dyDescent="0.25">
      <c r="A2228" s="6" t="s">
        <v>25</v>
      </c>
      <c r="B2228" s="11">
        <v>6.5</v>
      </c>
    </row>
    <row r="2229" spans="1:2" x14ac:dyDescent="0.25">
      <c r="A2229" s="9" t="s">
        <v>25</v>
      </c>
      <c r="B2229" s="13">
        <v>6.4</v>
      </c>
    </row>
    <row r="2230" spans="1:2" x14ac:dyDescent="0.25">
      <c r="A2230" s="6" t="s">
        <v>25</v>
      </c>
      <c r="B2230" s="11">
        <v>5.8</v>
      </c>
    </row>
    <row r="2231" spans="1:2" x14ac:dyDescent="0.25">
      <c r="A2231" s="9" t="s">
        <v>25</v>
      </c>
      <c r="B2231" s="13">
        <v>5.0999999999999996</v>
      </c>
    </row>
    <row r="2232" spans="1:2" x14ac:dyDescent="0.25">
      <c r="A2232" s="6" t="s">
        <v>25</v>
      </c>
      <c r="B2232" s="11">
        <v>6.8</v>
      </c>
    </row>
    <row r="2233" spans="1:2" x14ac:dyDescent="0.25">
      <c r="A2233" s="9" t="s">
        <v>25</v>
      </c>
      <c r="B2233" s="13">
        <v>5.3</v>
      </c>
    </row>
    <row r="2234" spans="1:2" x14ac:dyDescent="0.25">
      <c r="A2234" s="6" t="s">
        <v>25</v>
      </c>
      <c r="B2234" s="11">
        <v>5.3</v>
      </c>
    </row>
    <row r="2235" spans="1:2" x14ac:dyDescent="0.25">
      <c r="A2235" s="9" t="s">
        <v>25</v>
      </c>
      <c r="B2235" s="13">
        <v>6.4</v>
      </c>
    </row>
    <row r="2236" spans="1:2" x14ac:dyDescent="0.25">
      <c r="A2236" s="6" t="s">
        <v>25</v>
      </c>
      <c r="B2236" s="11">
        <v>4.9000000000000004</v>
      </c>
    </row>
    <row r="2237" spans="1:2" x14ac:dyDescent="0.25">
      <c r="A2237" s="9" t="s">
        <v>25</v>
      </c>
      <c r="B2237" s="13">
        <v>6.8</v>
      </c>
    </row>
    <row r="2238" spans="1:2" x14ac:dyDescent="0.25">
      <c r="A2238" s="6" t="s">
        <v>25</v>
      </c>
      <c r="B2238" s="11">
        <v>7.1</v>
      </c>
    </row>
    <row r="2239" spans="1:2" x14ac:dyDescent="0.25">
      <c r="A2239" s="9" t="s">
        <v>25</v>
      </c>
      <c r="B2239" s="13">
        <v>6.8</v>
      </c>
    </row>
    <row r="2240" spans="1:2" x14ac:dyDescent="0.25">
      <c r="A2240" s="6" t="s">
        <v>25</v>
      </c>
      <c r="B2240" s="11">
        <v>6.1</v>
      </c>
    </row>
    <row r="2241" spans="1:2" x14ac:dyDescent="0.25">
      <c r="A2241" s="9" t="s">
        <v>281</v>
      </c>
      <c r="B2241" s="13">
        <v>7</v>
      </c>
    </row>
    <row r="2242" spans="1:2" x14ac:dyDescent="0.25">
      <c r="A2242" s="6" t="s">
        <v>25</v>
      </c>
      <c r="B2242" s="11">
        <v>8.5</v>
      </c>
    </row>
    <row r="2243" spans="1:2" x14ac:dyDescent="0.25">
      <c r="A2243" s="9" t="s">
        <v>25</v>
      </c>
      <c r="B2243" s="13">
        <v>5.9</v>
      </c>
    </row>
    <row r="2244" spans="1:2" x14ac:dyDescent="0.25">
      <c r="A2244" s="6" t="s">
        <v>25</v>
      </c>
      <c r="B2244" s="11">
        <v>6.3</v>
      </c>
    </row>
    <row r="2245" spans="1:2" x14ac:dyDescent="0.25">
      <c r="A2245" s="9" t="s">
        <v>25</v>
      </c>
      <c r="B2245" s="13">
        <v>5.9</v>
      </c>
    </row>
    <row r="2246" spans="1:2" x14ac:dyDescent="0.25">
      <c r="A2246" s="6" t="s">
        <v>25</v>
      </c>
      <c r="B2246" s="11">
        <v>5.4</v>
      </c>
    </row>
    <row r="2247" spans="1:2" x14ac:dyDescent="0.25">
      <c r="A2247" s="9" t="s">
        <v>25</v>
      </c>
      <c r="B2247" s="13">
        <v>7</v>
      </c>
    </row>
    <row r="2248" spans="1:2" x14ac:dyDescent="0.25">
      <c r="A2248" s="6" t="s">
        <v>25</v>
      </c>
      <c r="B2248" s="11">
        <v>6.9</v>
      </c>
    </row>
    <row r="2249" spans="1:2" x14ac:dyDescent="0.25">
      <c r="A2249" s="9" t="s">
        <v>25</v>
      </c>
      <c r="B2249" s="13">
        <v>7.5</v>
      </c>
    </row>
    <row r="2250" spans="1:2" x14ac:dyDescent="0.25">
      <c r="A2250" s="6" t="s">
        <v>25</v>
      </c>
      <c r="B2250" s="11">
        <v>8.1999999999999993</v>
      </c>
    </row>
    <row r="2251" spans="1:2" x14ac:dyDescent="0.25">
      <c r="A2251" s="9" t="s">
        <v>25</v>
      </c>
      <c r="B2251" s="13">
        <v>5.9</v>
      </c>
    </row>
    <row r="2252" spans="1:2" x14ac:dyDescent="0.25">
      <c r="A2252" s="6" t="s">
        <v>25</v>
      </c>
      <c r="B2252" s="11">
        <v>5</v>
      </c>
    </row>
    <row r="2253" spans="1:2" x14ac:dyDescent="0.25">
      <c r="A2253" s="9" t="s">
        <v>25</v>
      </c>
      <c r="B2253" s="13">
        <v>7.3</v>
      </c>
    </row>
    <row r="2254" spans="1:2" x14ac:dyDescent="0.25">
      <c r="A2254" s="6" t="s">
        <v>25</v>
      </c>
      <c r="B2254" s="11">
        <v>6.4</v>
      </c>
    </row>
    <row r="2255" spans="1:2" x14ac:dyDescent="0.25">
      <c r="A2255" s="9" t="s">
        <v>25</v>
      </c>
      <c r="B2255" s="13">
        <v>6.6</v>
      </c>
    </row>
    <row r="2256" spans="1:2" x14ac:dyDescent="0.25">
      <c r="A2256" s="6" t="s">
        <v>1977</v>
      </c>
      <c r="B2256" s="11">
        <v>7.8</v>
      </c>
    </row>
    <row r="2257" spans="1:2" x14ac:dyDescent="0.25">
      <c r="A2257" s="9" t="s">
        <v>25</v>
      </c>
      <c r="B2257" s="13">
        <v>6.7</v>
      </c>
    </row>
    <row r="2258" spans="1:2" x14ac:dyDescent="0.25">
      <c r="A2258" s="6" t="s">
        <v>25</v>
      </c>
      <c r="B2258" s="11">
        <v>4</v>
      </c>
    </row>
    <row r="2259" spans="1:2" x14ac:dyDescent="0.25">
      <c r="A2259" s="9" t="s">
        <v>2730</v>
      </c>
      <c r="B2259" s="13">
        <v>7.6</v>
      </c>
    </row>
    <row r="2260" spans="1:2" x14ac:dyDescent="0.25">
      <c r="A2260" s="6" t="s">
        <v>25</v>
      </c>
      <c r="B2260" s="11">
        <v>7.7</v>
      </c>
    </row>
    <row r="2261" spans="1:2" x14ac:dyDescent="0.25">
      <c r="A2261" s="9" t="s">
        <v>25</v>
      </c>
      <c r="B2261" s="13">
        <v>5.8</v>
      </c>
    </row>
    <row r="2262" spans="1:2" x14ac:dyDescent="0.25">
      <c r="A2262" s="6" t="s">
        <v>25</v>
      </c>
      <c r="B2262" s="11">
        <v>5.2</v>
      </c>
    </row>
    <row r="2263" spans="1:2" x14ac:dyDescent="0.25">
      <c r="A2263" s="9" t="s">
        <v>25</v>
      </c>
      <c r="B2263" s="13">
        <v>5.6</v>
      </c>
    </row>
    <row r="2264" spans="1:2" x14ac:dyDescent="0.25">
      <c r="A2264" s="6" t="s">
        <v>25</v>
      </c>
      <c r="B2264" s="11">
        <v>5.3</v>
      </c>
    </row>
    <row r="2265" spans="1:2" x14ac:dyDescent="0.25">
      <c r="A2265" s="9" t="s">
        <v>25</v>
      </c>
      <c r="B2265" s="13">
        <v>7.4</v>
      </c>
    </row>
    <row r="2266" spans="1:2" x14ac:dyDescent="0.25">
      <c r="A2266" s="6" t="s">
        <v>25</v>
      </c>
      <c r="B2266" s="11">
        <v>6.6</v>
      </c>
    </row>
    <row r="2267" spans="1:2" x14ac:dyDescent="0.25">
      <c r="A2267" s="9" t="s">
        <v>25</v>
      </c>
      <c r="B2267" s="13">
        <v>6.2</v>
      </c>
    </row>
    <row r="2268" spans="1:2" x14ac:dyDescent="0.25">
      <c r="A2268" s="6" t="s">
        <v>25</v>
      </c>
      <c r="B2268" s="11">
        <v>1.9</v>
      </c>
    </row>
    <row r="2269" spans="1:2" x14ac:dyDescent="0.25">
      <c r="A2269" s="9" t="s">
        <v>25</v>
      </c>
      <c r="B2269" s="13">
        <v>5.7</v>
      </c>
    </row>
    <row r="2270" spans="1:2" x14ac:dyDescent="0.25">
      <c r="A2270" s="6" t="s">
        <v>25</v>
      </c>
      <c r="B2270" s="11">
        <v>6.6</v>
      </c>
    </row>
    <row r="2271" spans="1:2" x14ac:dyDescent="0.25">
      <c r="A2271" s="9" t="s">
        <v>25</v>
      </c>
      <c r="B2271" s="13">
        <v>6</v>
      </c>
    </row>
    <row r="2272" spans="1:2" x14ac:dyDescent="0.25">
      <c r="A2272" s="6" t="s">
        <v>25</v>
      </c>
      <c r="B2272" s="11">
        <v>6.1</v>
      </c>
    </row>
    <row r="2273" spans="1:2" x14ac:dyDescent="0.25">
      <c r="A2273" s="9" t="s">
        <v>25</v>
      </c>
      <c r="B2273" s="13">
        <v>4.8</v>
      </c>
    </row>
    <row r="2274" spans="1:2" x14ac:dyDescent="0.25">
      <c r="A2274" s="6" t="s">
        <v>25</v>
      </c>
      <c r="B2274" s="11">
        <v>6.2</v>
      </c>
    </row>
    <row r="2275" spans="1:2" x14ac:dyDescent="0.25">
      <c r="A2275" s="9" t="s">
        <v>25</v>
      </c>
      <c r="B2275" s="13">
        <v>7.5</v>
      </c>
    </row>
    <row r="2276" spans="1:2" x14ac:dyDescent="0.25">
      <c r="A2276" s="6" t="s">
        <v>25</v>
      </c>
      <c r="B2276" s="11">
        <v>6.3</v>
      </c>
    </row>
    <row r="2277" spans="1:2" x14ac:dyDescent="0.25">
      <c r="A2277" s="9" t="s">
        <v>25</v>
      </c>
      <c r="B2277" s="13">
        <v>7.1</v>
      </c>
    </row>
    <row r="2278" spans="1:2" x14ac:dyDescent="0.25">
      <c r="A2278" s="6" t="s">
        <v>25</v>
      </c>
      <c r="B2278" s="11">
        <v>6.6</v>
      </c>
    </row>
    <row r="2279" spans="1:2" x14ac:dyDescent="0.25">
      <c r="A2279" s="9" t="s">
        <v>25</v>
      </c>
      <c r="B2279" s="13">
        <v>6.1</v>
      </c>
    </row>
    <row r="2280" spans="1:2" x14ac:dyDescent="0.25">
      <c r="A2280" s="6" t="s">
        <v>25</v>
      </c>
      <c r="B2280" s="11">
        <v>6.7</v>
      </c>
    </row>
    <row r="2281" spans="1:2" x14ac:dyDescent="0.25">
      <c r="A2281" s="9" t="s">
        <v>25</v>
      </c>
      <c r="B2281" s="13">
        <v>5.6</v>
      </c>
    </row>
    <row r="2282" spans="1:2" x14ac:dyDescent="0.25">
      <c r="A2282" s="6" t="s">
        <v>25</v>
      </c>
      <c r="B2282" s="11">
        <v>7.2</v>
      </c>
    </row>
    <row r="2283" spans="1:2" x14ac:dyDescent="0.25">
      <c r="A2283" s="9" t="s">
        <v>25</v>
      </c>
      <c r="B2283" s="13">
        <v>4.3</v>
      </c>
    </row>
    <row r="2284" spans="1:2" x14ac:dyDescent="0.25">
      <c r="A2284" s="6" t="s">
        <v>25</v>
      </c>
      <c r="B2284" s="11">
        <v>6.4</v>
      </c>
    </row>
    <row r="2285" spans="1:2" x14ac:dyDescent="0.25">
      <c r="A2285" s="9" t="s">
        <v>25</v>
      </c>
      <c r="B2285" s="13">
        <v>7.1</v>
      </c>
    </row>
    <row r="2286" spans="1:2" x14ac:dyDescent="0.25">
      <c r="A2286" s="6" t="s">
        <v>25</v>
      </c>
      <c r="B2286" s="11">
        <v>6.3</v>
      </c>
    </row>
    <row r="2287" spans="1:2" x14ac:dyDescent="0.25">
      <c r="A2287" s="9" t="s">
        <v>25</v>
      </c>
      <c r="B2287" s="13">
        <v>7.4</v>
      </c>
    </row>
    <row r="2288" spans="1:2" x14ac:dyDescent="0.25">
      <c r="A2288" s="6" t="s">
        <v>25</v>
      </c>
      <c r="B2288" s="11">
        <v>6.1</v>
      </c>
    </row>
    <row r="2289" spans="1:2" x14ac:dyDescent="0.25">
      <c r="A2289" s="9" t="s">
        <v>25</v>
      </c>
      <c r="B2289" s="13">
        <v>6.6</v>
      </c>
    </row>
    <row r="2290" spans="1:2" x14ac:dyDescent="0.25">
      <c r="A2290" s="6" t="s">
        <v>25</v>
      </c>
      <c r="B2290" s="11">
        <v>6</v>
      </c>
    </row>
    <row r="2291" spans="1:2" x14ac:dyDescent="0.25">
      <c r="A2291" s="9" t="s">
        <v>25</v>
      </c>
      <c r="B2291" s="13">
        <v>6.8</v>
      </c>
    </row>
    <row r="2292" spans="1:2" x14ac:dyDescent="0.25">
      <c r="A2292" s="6" t="s">
        <v>25</v>
      </c>
      <c r="B2292" s="11">
        <v>7.4</v>
      </c>
    </row>
    <row r="2293" spans="1:2" x14ac:dyDescent="0.25">
      <c r="A2293" s="9" t="s">
        <v>25</v>
      </c>
      <c r="B2293" s="13">
        <v>6.8</v>
      </c>
    </row>
    <row r="2294" spans="1:2" x14ac:dyDescent="0.25">
      <c r="A2294" s="6" t="s">
        <v>25</v>
      </c>
      <c r="B2294" s="11">
        <v>7.2</v>
      </c>
    </row>
    <row r="2295" spans="1:2" x14ac:dyDescent="0.25">
      <c r="A2295" s="9" t="s">
        <v>25</v>
      </c>
      <c r="B2295" s="13">
        <v>1.9</v>
      </c>
    </row>
    <row r="2296" spans="1:2" x14ac:dyDescent="0.25">
      <c r="A2296" s="6" t="s">
        <v>25</v>
      </c>
      <c r="B2296" s="11">
        <v>5.5</v>
      </c>
    </row>
    <row r="2297" spans="1:2" x14ac:dyDescent="0.25">
      <c r="A2297" s="9" t="s">
        <v>25</v>
      </c>
      <c r="B2297" s="13">
        <v>4.5</v>
      </c>
    </row>
    <row r="2298" spans="1:2" x14ac:dyDescent="0.25">
      <c r="A2298" s="6" t="s">
        <v>25</v>
      </c>
      <c r="B2298" s="11">
        <v>6.3</v>
      </c>
    </row>
    <row r="2299" spans="1:2" x14ac:dyDescent="0.25">
      <c r="A2299" s="9" t="s">
        <v>25</v>
      </c>
      <c r="B2299" s="13">
        <v>7</v>
      </c>
    </row>
    <row r="2300" spans="1:2" x14ac:dyDescent="0.25">
      <c r="A2300" s="6" t="s">
        <v>25</v>
      </c>
      <c r="B2300" s="11">
        <v>6.7</v>
      </c>
    </row>
    <row r="2301" spans="1:2" x14ac:dyDescent="0.25">
      <c r="A2301" s="9" t="s">
        <v>25</v>
      </c>
      <c r="B2301" s="13">
        <v>2.8</v>
      </c>
    </row>
    <row r="2302" spans="1:2" x14ac:dyDescent="0.25">
      <c r="A2302" s="6" t="s">
        <v>25</v>
      </c>
      <c r="B2302" s="11">
        <v>5</v>
      </c>
    </row>
    <row r="2303" spans="1:2" x14ac:dyDescent="0.25">
      <c r="A2303" s="9" t="s">
        <v>25</v>
      </c>
      <c r="B2303" s="13">
        <v>7.5</v>
      </c>
    </row>
    <row r="2304" spans="1:2" x14ac:dyDescent="0.25">
      <c r="A2304" s="6" t="s">
        <v>25</v>
      </c>
      <c r="B2304" s="11">
        <v>4.3</v>
      </c>
    </row>
    <row r="2305" spans="1:2" x14ac:dyDescent="0.25">
      <c r="A2305" s="9" t="s">
        <v>25</v>
      </c>
      <c r="B2305" s="13">
        <v>5.6</v>
      </c>
    </row>
    <row r="2306" spans="1:2" x14ac:dyDescent="0.25">
      <c r="A2306" s="6" t="s">
        <v>25</v>
      </c>
      <c r="B2306" s="11">
        <v>6.2</v>
      </c>
    </row>
    <row r="2307" spans="1:2" x14ac:dyDescent="0.25">
      <c r="A2307" s="9" t="s">
        <v>25</v>
      </c>
      <c r="B2307" s="13">
        <v>5.3</v>
      </c>
    </row>
    <row r="2308" spans="1:2" x14ac:dyDescent="0.25">
      <c r="A2308" s="6" t="s">
        <v>25</v>
      </c>
      <c r="B2308" s="11">
        <v>7.4</v>
      </c>
    </row>
    <row r="2309" spans="1:2" x14ac:dyDescent="0.25">
      <c r="A2309" s="9" t="s">
        <v>25</v>
      </c>
      <c r="B2309" s="13">
        <v>7.4</v>
      </c>
    </row>
    <row r="2310" spans="1:2" x14ac:dyDescent="0.25">
      <c r="A2310" s="6" t="s">
        <v>25</v>
      </c>
      <c r="B2310" s="11">
        <v>6.5</v>
      </c>
    </row>
    <row r="2311" spans="1:2" x14ac:dyDescent="0.25">
      <c r="A2311" s="9" t="s">
        <v>25</v>
      </c>
      <c r="B2311" s="13">
        <v>7.1</v>
      </c>
    </row>
    <row r="2312" spans="1:2" x14ac:dyDescent="0.25">
      <c r="A2312" s="6" t="s">
        <v>25</v>
      </c>
      <c r="B2312" s="11">
        <v>7.2</v>
      </c>
    </row>
    <row r="2313" spans="1:2" x14ac:dyDescent="0.25">
      <c r="A2313" s="9" t="s">
        <v>25</v>
      </c>
      <c r="B2313" s="13">
        <v>2.2999999999999998</v>
      </c>
    </row>
    <row r="2314" spans="1:2" x14ac:dyDescent="0.25">
      <c r="A2314" s="6" t="s">
        <v>25</v>
      </c>
      <c r="B2314" s="11">
        <v>6.4</v>
      </c>
    </row>
    <row r="2315" spans="1:2" x14ac:dyDescent="0.25">
      <c r="A2315" s="9" t="s">
        <v>25</v>
      </c>
      <c r="B2315" s="13">
        <v>6.1</v>
      </c>
    </row>
    <row r="2316" spans="1:2" x14ac:dyDescent="0.25">
      <c r="A2316" s="6" t="s">
        <v>25</v>
      </c>
      <c r="B2316" s="11">
        <v>7</v>
      </c>
    </row>
    <row r="2317" spans="1:2" x14ac:dyDescent="0.25">
      <c r="A2317" s="9" t="s">
        <v>25</v>
      </c>
      <c r="B2317" s="13">
        <v>6.5</v>
      </c>
    </row>
    <row r="2318" spans="1:2" x14ac:dyDescent="0.25">
      <c r="A2318" s="6" t="s">
        <v>25</v>
      </c>
      <c r="B2318" s="11">
        <v>7</v>
      </c>
    </row>
    <row r="2319" spans="1:2" x14ac:dyDescent="0.25">
      <c r="A2319" s="9" t="s">
        <v>25</v>
      </c>
      <c r="B2319" s="13">
        <v>7</v>
      </c>
    </row>
    <row r="2320" spans="1:2" x14ac:dyDescent="0.25">
      <c r="A2320" s="6" t="s">
        <v>25</v>
      </c>
      <c r="B2320" s="11">
        <v>4.9000000000000004</v>
      </c>
    </row>
    <row r="2321" spans="1:2" x14ac:dyDescent="0.25">
      <c r="A2321" s="9" t="s">
        <v>25</v>
      </c>
      <c r="B2321" s="13">
        <v>6.9</v>
      </c>
    </row>
    <row r="2322" spans="1:2" x14ac:dyDescent="0.25">
      <c r="A2322" s="6" t="s">
        <v>25</v>
      </c>
      <c r="B2322" s="11">
        <v>7.5</v>
      </c>
    </row>
    <row r="2323" spans="1:2" x14ac:dyDescent="0.25">
      <c r="A2323" s="9" t="s">
        <v>281</v>
      </c>
      <c r="B2323" s="13">
        <v>8.4</v>
      </c>
    </row>
    <row r="2324" spans="1:2" x14ac:dyDescent="0.25">
      <c r="A2324" s="6" t="s">
        <v>537</v>
      </c>
      <c r="B2324" s="11">
        <v>6.9</v>
      </c>
    </row>
    <row r="2325" spans="1:2" x14ac:dyDescent="0.25">
      <c r="A2325" s="9" t="s">
        <v>25</v>
      </c>
      <c r="B2325" s="13">
        <v>4.5</v>
      </c>
    </row>
    <row r="2326" spans="1:2" x14ac:dyDescent="0.25">
      <c r="A2326" s="6" t="s">
        <v>25</v>
      </c>
      <c r="B2326" s="11">
        <v>7.4</v>
      </c>
    </row>
    <row r="2327" spans="1:2" x14ac:dyDescent="0.25">
      <c r="A2327" s="9" t="s">
        <v>25</v>
      </c>
      <c r="B2327" s="13">
        <v>7</v>
      </c>
    </row>
    <row r="2328" spans="1:2" x14ac:dyDescent="0.25">
      <c r="A2328" s="6" t="s">
        <v>25</v>
      </c>
      <c r="B2328" s="11">
        <v>2.8</v>
      </c>
    </row>
    <row r="2329" spans="1:2" x14ac:dyDescent="0.25">
      <c r="A2329" s="9" t="s">
        <v>25</v>
      </c>
      <c r="B2329" s="13">
        <v>7.5</v>
      </c>
    </row>
    <row r="2330" spans="1:2" x14ac:dyDescent="0.25">
      <c r="A2330" s="6" t="s">
        <v>25</v>
      </c>
      <c r="B2330" s="11">
        <v>7.1</v>
      </c>
    </row>
    <row r="2331" spans="1:2" x14ac:dyDescent="0.25">
      <c r="A2331" s="9" t="s">
        <v>25</v>
      </c>
      <c r="B2331" s="13">
        <v>6.4</v>
      </c>
    </row>
    <row r="2332" spans="1:2" x14ac:dyDescent="0.25">
      <c r="A2332" s="6" t="s">
        <v>25</v>
      </c>
      <c r="B2332" s="11">
        <v>6.7</v>
      </c>
    </row>
    <row r="2333" spans="1:2" x14ac:dyDescent="0.25">
      <c r="A2333" s="9" t="s">
        <v>25</v>
      </c>
      <c r="B2333" s="13">
        <v>5.3</v>
      </c>
    </row>
    <row r="2334" spans="1:2" x14ac:dyDescent="0.25">
      <c r="A2334" s="6" t="s">
        <v>281</v>
      </c>
      <c r="B2334" s="11">
        <v>6.9</v>
      </c>
    </row>
    <row r="2335" spans="1:2" x14ac:dyDescent="0.25">
      <c r="A2335" s="9" t="s">
        <v>25</v>
      </c>
      <c r="B2335" s="13">
        <v>6.2</v>
      </c>
    </row>
    <row r="2336" spans="1:2" x14ac:dyDescent="0.25">
      <c r="A2336" s="6" t="s">
        <v>25</v>
      </c>
      <c r="B2336" s="11">
        <v>6.3</v>
      </c>
    </row>
    <row r="2337" spans="1:2" x14ac:dyDescent="0.25">
      <c r="A2337" s="9" t="s">
        <v>25</v>
      </c>
      <c r="B2337" s="13">
        <v>6.4</v>
      </c>
    </row>
    <row r="2338" spans="1:2" x14ac:dyDescent="0.25">
      <c r="A2338" s="6" t="s">
        <v>1977</v>
      </c>
      <c r="B2338" s="11">
        <v>6.5</v>
      </c>
    </row>
    <row r="2339" spans="1:2" x14ac:dyDescent="0.25">
      <c r="A2339" s="9" t="s">
        <v>537</v>
      </c>
      <c r="B2339" s="13">
        <v>6</v>
      </c>
    </row>
    <row r="2340" spans="1:2" x14ac:dyDescent="0.25">
      <c r="A2340" s="6" t="s">
        <v>25</v>
      </c>
      <c r="B2340" s="11">
        <v>5.0999999999999996</v>
      </c>
    </row>
    <row r="2341" spans="1:2" x14ac:dyDescent="0.25">
      <c r="A2341" s="9" t="s">
        <v>25</v>
      </c>
      <c r="B2341" s="13">
        <v>5.5</v>
      </c>
    </row>
    <row r="2342" spans="1:2" x14ac:dyDescent="0.25">
      <c r="A2342" s="6" t="s">
        <v>25</v>
      </c>
      <c r="B2342" s="11">
        <v>7.2</v>
      </c>
    </row>
    <row r="2343" spans="1:2" x14ac:dyDescent="0.25">
      <c r="A2343" s="9" t="s">
        <v>25</v>
      </c>
      <c r="B2343" s="13">
        <v>5.4</v>
      </c>
    </row>
    <row r="2344" spans="1:2" x14ac:dyDescent="0.25">
      <c r="A2344" s="6" t="s">
        <v>25</v>
      </c>
      <c r="B2344" s="11">
        <v>5.7</v>
      </c>
    </row>
    <row r="2345" spans="1:2" x14ac:dyDescent="0.25">
      <c r="A2345" s="9" t="s">
        <v>25</v>
      </c>
      <c r="B2345" s="13">
        <v>5.2</v>
      </c>
    </row>
    <row r="2346" spans="1:2" x14ac:dyDescent="0.25">
      <c r="A2346" s="6" t="s">
        <v>687</v>
      </c>
      <c r="B2346" s="11">
        <v>6.2</v>
      </c>
    </row>
    <row r="2347" spans="1:2" x14ac:dyDescent="0.25">
      <c r="A2347" s="9" t="s">
        <v>25</v>
      </c>
      <c r="B2347" s="13">
        <v>6.7</v>
      </c>
    </row>
    <row r="2348" spans="1:2" x14ac:dyDescent="0.25">
      <c r="A2348" s="6" t="s">
        <v>25</v>
      </c>
      <c r="B2348" s="11">
        <v>5.8</v>
      </c>
    </row>
    <row r="2349" spans="1:2" x14ac:dyDescent="0.25">
      <c r="A2349" s="9" t="s">
        <v>25</v>
      </c>
      <c r="B2349" s="13">
        <v>7</v>
      </c>
    </row>
    <row r="2350" spans="1:2" x14ac:dyDescent="0.25">
      <c r="A2350" s="6" t="s">
        <v>25</v>
      </c>
      <c r="B2350" s="11">
        <v>4.8</v>
      </c>
    </row>
    <row r="2351" spans="1:2" x14ac:dyDescent="0.25">
      <c r="A2351" s="9" t="s">
        <v>25</v>
      </c>
      <c r="B2351" s="13">
        <v>7.2</v>
      </c>
    </row>
    <row r="2352" spans="1:2" x14ac:dyDescent="0.25">
      <c r="A2352" s="6" t="s">
        <v>25</v>
      </c>
      <c r="B2352" s="11">
        <v>5.6</v>
      </c>
    </row>
    <row r="2353" spans="1:2" x14ac:dyDescent="0.25">
      <c r="A2353" s="9" t="s">
        <v>25</v>
      </c>
      <c r="B2353" s="13">
        <v>6.4</v>
      </c>
    </row>
    <row r="2354" spans="1:2" x14ac:dyDescent="0.25">
      <c r="A2354" s="6" t="s">
        <v>687</v>
      </c>
      <c r="B2354" s="11">
        <v>7.5</v>
      </c>
    </row>
    <row r="2355" spans="1:2" x14ac:dyDescent="0.25">
      <c r="A2355" s="9" t="s">
        <v>2284</v>
      </c>
      <c r="B2355" s="13">
        <v>7.4</v>
      </c>
    </row>
    <row r="2356" spans="1:2" x14ac:dyDescent="0.25">
      <c r="A2356" s="6" t="s">
        <v>25</v>
      </c>
      <c r="B2356" s="11">
        <v>8</v>
      </c>
    </row>
    <row r="2357" spans="1:2" x14ac:dyDescent="0.25">
      <c r="A2357" s="9" t="s">
        <v>25</v>
      </c>
      <c r="B2357" s="13">
        <v>5.7</v>
      </c>
    </row>
    <row r="2358" spans="1:2" x14ac:dyDescent="0.25">
      <c r="A2358" s="6" t="s">
        <v>25</v>
      </c>
      <c r="B2358" s="11">
        <v>6.8</v>
      </c>
    </row>
    <row r="2359" spans="1:2" x14ac:dyDescent="0.25">
      <c r="A2359" s="9" t="s">
        <v>25</v>
      </c>
      <c r="B2359" s="13">
        <v>5.9</v>
      </c>
    </row>
    <row r="2360" spans="1:2" x14ac:dyDescent="0.25">
      <c r="A2360" s="6" t="s">
        <v>25</v>
      </c>
      <c r="B2360" s="11">
        <v>7.2</v>
      </c>
    </row>
    <row r="2361" spans="1:2" x14ac:dyDescent="0.25">
      <c r="A2361" s="9" t="s">
        <v>25</v>
      </c>
      <c r="B2361" s="13">
        <v>5.5</v>
      </c>
    </row>
    <row r="2362" spans="1:2" x14ac:dyDescent="0.25">
      <c r="A2362" s="6" t="s">
        <v>25</v>
      </c>
      <c r="B2362" s="11">
        <v>8.4</v>
      </c>
    </row>
    <row r="2363" spans="1:2" x14ac:dyDescent="0.25">
      <c r="A2363" s="9" t="s">
        <v>25</v>
      </c>
      <c r="B2363" s="13">
        <v>8.5</v>
      </c>
    </row>
    <row r="2364" spans="1:2" x14ac:dyDescent="0.25">
      <c r="A2364" s="6" t="s">
        <v>25</v>
      </c>
      <c r="B2364" s="11">
        <v>5.6</v>
      </c>
    </row>
    <row r="2365" spans="1:2" x14ac:dyDescent="0.25">
      <c r="A2365" s="9" t="s">
        <v>25</v>
      </c>
      <c r="B2365" s="13">
        <v>4.0999999999999996</v>
      </c>
    </row>
    <row r="2366" spans="1:2" x14ac:dyDescent="0.25">
      <c r="A2366" s="6" t="s">
        <v>25</v>
      </c>
      <c r="B2366" s="11">
        <v>5</v>
      </c>
    </row>
    <row r="2367" spans="1:2" x14ac:dyDescent="0.25">
      <c r="A2367" s="9" t="s">
        <v>25</v>
      </c>
      <c r="B2367" s="13">
        <v>6.1</v>
      </c>
    </row>
    <row r="2368" spans="1:2" x14ac:dyDescent="0.25">
      <c r="A2368" s="6" t="s">
        <v>25</v>
      </c>
      <c r="B2368" s="11">
        <v>5.4</v>
      </c>
    </row>
    <row r="2369" spans="1:2" x14ac:dyDescent="0.25">
      <c r="A2369" s="9" t="s">
        <v>25</v>
      </c>
      <c r="B2369" s="13">
        <v>7.1</v>
      </c>
    </row>
    <row r="2370" spans="1:2" x14ac:dyDescent="0.25">
      <c r="A2370" s="6" t="s">
        <v>25</v>
      </c>
      <c r="B2370" s="11">
        <v>6.6</v>
      </c>
    </row>
    <row r="2371" spans="1:2" x14ac:dyDescent="0.25">
      <c r="A2371" s="9" t="s">
        <v>25</v>
      </c>
      <c r="B2371" s="13">
        <v>3.6</v>
      </c>
    </row>
    <row r="2372" spans="1:2" x14ac:dyDescent="0.25">
      <c r="A2372" s="6" t="s">
        <v>25</v>
      </c>
      <c r="B2372" s="11">
        <v>6.5</v>
      </c>
    </row>
    <row r="2373" spans="1:2" x14ac:dyDescent="0.25">
      <c r="A2373" s="9" t="s">
        <v>281</v>
      </c>
      <c r="B2373" s="13">
        <v>8.6</v>
      </c>
    </row>
    <row r="2374" spans="1:2" x14ac:dyDescent="0.25">
      <c r="A2374" s="6" t="s">
        <v>687</v>
      </c>
      <c r="B2374" s="11">
        <v>6.2</v>
      </c>
    </row>
    <row r="2375" spans="1:2" x14ac:dyDescent="0.25">
      <c r="A2375" s="9" t="s">
        <v>25</v>
      </c>
      <c r="B2375" s="13">
        <v>7</v>
      </c>
    </row>
    <row r="2376" spans="1:2" x14ac:dyDescent="0.25">
      <c r="A2376" s="6" t="s">
        <v>25</v>
      </c>
      <c r="B2376" s="11">
        <v>7.6</v>
      </c>
    </row>
    <row r="2377" spans="1:2" x14ac:dyDescent="0.25">
      <c r="A2377" s="9" t="s">
        <v>25</v>
      </c>
      <c r="B2377" s="13">
        <v>6.5</v>
      </c>
    </row>
    <row r="2378" spans="1:2" x14ac:dyDescent="0.25">
      <c r="A2378" s="6" t="s">
        <v>25</v>
      </c>
      <c r="B2378" s="11">
        <v>6.4</v>
      </c>
    </row>
    <row r="2379" spans="1:2" x14ac:dyDescent="0.25">
      <c r="A2379" s="9" t="s">
        <v>25</v>
      </c>
      <c r="B2379" s="13">
        <v>6.7</v>
      </c>
    </row>
    <row r="2380" spans="1:2" x14ac:dyDescent="0.25">
      <c r="A2380" s="6" t="s">
        <v>25</v>
      </c>
      <c r="B2380" s="11">
        <v>6.3</v>
      </c>
    </row>
    <row r="2381" spans="1:2" x14ac:dyDescent="0.25">
      <c r="A2381" s="9" t="s">
        <v>25</v>
      </c>
      <c r="B2381" s="13">
        <v>6.4</v>
      </c>
    </row>
    <row r="2382" spans="1:2" x14ac:dyDescent="0.25">
      <c r="A2382" s="6" t="s">
        <v>25</v>
      </c>
      <c r="B2382" s="11">
        <v>5.7</v>
      </c>
    </row>
    <row r="2383" spans="1:2" x14ac:dyDescent="0.25">
      <c r="A2383" s="9" t="s">
        <v>25</v>
      </c>
      <c r="B2383" s="13">
        <v>6.3</v>
      </c>
    </row>
    <row r="2384" spans="1:2" x14ac:dyDescent="0.25">
      <c r="A2384" s="6" t="s">
        <v>2841</v>
      </c>
      <c r="B2384" s="11">
        <v>7.8</v>
      </c>
    </row>
    <row r="2385" spans="1:2" x14ac:dyDescent="0.25">
      <c r="A2385" s="9" t="s">
        <v>25</v>
      </c>
      <c r="B2385" s="13">
        <v>6</v>
      </c>
    </row>
    <row r="2386" spans="1:2" x14ac:dyDescent="0.25">
      <c r="A2386" s="6" t="s">
        <v>25</v>
      </c>
      <c r="B2386" s="11">
        <v>7.7</v>
      </c>
    </row>
    <row r="2387" spans="1:2" x14ac:dyDescent="0.25">
      <c r="A2387" s="9" t="s">
        <v>25</v>
      </c>
      <c r="B2387" s="13">
        <v>6.2</v>
      </c>
    </row>
    <row r="2388" spans="1:2" x14ac:dyDescent="0.25">
      <c r="A2388" s="6" t="s">
        <v>2846</v>
      </c>
      <c r="B2388" s="11">
        <v>5.7</v>
      </c>
    </row>
    <row r="2389" spans="1:2" x14ac:dyDescent="0.25">
      <c r="A2389" s="9" t="s">
        <v>25</v>
      </c>
      <c r="B2389" s="13">
        <v>7.7</v>
      </c>
    </row>
    <row r="2390" spans="1:2" x14ac:dyDescent="0.25">
      <c r="A2390" s="6" t="s">
        <v>25</v>
      </c>
      <c r="B2390" s="11">
        <v>6.4</v>
      </c>
    </row>
    <row r="2391" spans="1:2" x14ac:dyDescent="0.25">
      <c r="A2391" s="9" t="s">
        <v>25</v>
      </c>
      <c r="B2391" s="13">
        <v>6.4</v>
      </c>
    </row>
    <row r="2392" spans="1:2" x14ac:dyDescent="0.25">
      <c r="A2392" s="6" t="s">
        <v>25</v>
      </c>
      <c r="B2392" s="11">
        <v>6.9</v>
      </c>
    </row>
    <row r="2393" spans="1:2" x14ac:dyDescent="0.25">
      <c r="A2393" s="9" t="s">
        <v>25</v>
      </c>
      <c r="B2393" s="13">
        <v>7.3</v>
      </c>
    </row>
    <row r="2394" spans="1:2" x14ac:dyDescent="0.25">
      <c r="A2394" s="6" t="s">
        <v>25</v>
      </c>
      <c r="B2394" s="11">
        <v>7.3</v>
      </c>
    </row>
    <row r="2395" spans="1:2" x14ac:dyDescent="0.25">
      <c r="A2395" s="9" t="s">
        <v>25</v>
      </c>
      <c r="B2395" s="13">
        <v>6.2</v>
      </c>
    </row>
    <row r="2396" spans="1:2" x14ac:dyDescent="0.25">
      <c r="A2396" s="6" t="s">
        <v>25</v>
      </c>
      <c r="B2396" s="11">
        <v>6.6</v>
      </c>
    </row>
    <row r="2397" spans="1:2" x14ac:dyDescent="0.25">
      <c r="A2397" s="9" t="s">
        <v>25</v>
      </c>
      <c r="B2397" s="13">
        <v>6.7</v>
      </c>
    </row>
    <row r="2398" spans="1:2" x14ac:dyDescent="0.25">
      <c r="A2398" s="6" t="s">
        <v>25</v>
      </c>
      <c r="B2398" s="11">
        <v>5.7</v>
      </c>
    </row>
    <row r="2399" spans="1:2" x14ac:dyDescent="0.25">
      <c r="A2399" s="9" t="s">
        <v>25</v>
      </c>
      <c r="B2399" s="13">
        <v>3.1</v>
      </c>
    </row>
    <row r="2400" spans="1:2" x14ac:dyDescent="0.25">
      <c r="A2400" s="6" t="s">
        <v>25</v>
      </c>
      <c r="B2400" s="11">
        <v>6.3</v>
      </c>
    </row>
    <row r="2401" spans="1:2" x14ac:dyDescent="0.25">
      <c r="A2401" s="9" t="s">
        <v>25</v>
      </c>
      <c r="B2401" s="13">
        <v>5.7</v>
      </c>
    </row>
    <row r="2402" spans="1:2" x14ac:dyDescent="0.25">
      <c r="A2402" s="6" t="s">
        <v>25</v>
      </c>
      <c r="B2402" s="11">
        <v>7.1</v>
      </c>
    </row>
    <row r="2403" spans="1:2" x14ac:dyDescent="0.25">
      <c r="A2403" s="9" t="s">
        <v>25</v>
      </c>
      <c r="B2403" s="13">
        <v>7</v>
      </c>
    </row>
    <row r="2404" spans="1:2" x14ac:dyDescent="0.25">
      <c r="A2404" s="6" t="s">
        <v>25</v>
      </c>
      <c r="B2404" s="11">
        <v>6.1</v>
      </c>
    </row>
    <row r="2405" spans="1:2" x14ac:dyDescent="0.25">
      <c r="A2405" s="9" t="s">
        <v>25</v>
      </c>
      <c r="B2405" s="13">
        <v>6.6</v>
      </c>
    </row>
    <row r="2406" spans="1:2" x14ac:dyDescent="0.25">
      <c r="A2406" s="6" t="s">
        <v>25</v>
      </c>
      <c r="B2406" s="11">
        <v>7.8</v>
      </c>
    </row>
    <row r="2407" spans="1:2" x14ac:dyDescent="0.25">
      <c r="A2407" s="9" t="s">
        <v>25</v>
      </c>
      <c r="B2407" s="13">
        <v>8.3000000000000007</v>
      </c>
    </row>
    <row r="2408" spans="1:2" x14ac:dyDescent="0.25">
      <c r="A2408" s="6" t="s">
        <v>25</v>
      </c>
      <c r="B2408" s="11">
        <v>3.9</v>
      </c>
    </row>
    <row r="2409" spans="1:2" x14ac:dyDescent="0.25">
      <c r="A2409" s="9" t="s">
        <v>25</v>
      </c>
      <c r="B2409" s="13">
        <v>7</v>
      </c>
    </row>
    <row r="2410" spans="1:2" x14ac:dyDescent="0.25">
      <c r="A2410" s="6" t="s">
        <v>25</v>
      </c>
      <c r="B2410" s="11">
        <v>6.7</v>
      </c>
    </row>
    <row r="2411" spans="1:2" x14ac:dyDescent="0.25">
      <c r="A2411" s="9" t="s">
        <v>25</v>
      </c>
      <c r="B2411" s="13">
        <v>7.3</v>
      </c>
    </row>
    <row r="2412" spans="1:2" x14ac:dyDescent="0.25">
      <c r="A2412" s="6" t="s">
        <v>25</v>
      </c>
      <c r="B2412" s="11">
        <v>7.5</v>
      </c>
    </row>
    <row r="2413" spans="1:2" x14ac:dyDescent="0.25">
      <c r="A2413" s="9" t="s">
        <v>25</v>
      </c>
      <c r="B2413" s="13">
        <v>6.3</v>
      </c>
    </row>
    <row r="2414" spans="1:2" x14ac:dyDescent="0.25">
      <c r="A2414" s="6" t="s">
        <v>25</v>
      </c>
      <c r="B2414" s="11">
        <v>7.8</v>
      </c>
    </row>
    <row r="2415" spans="1:2" x14ac:dyDescent="0.25">
      <c r="A2415" s="9" t="s">
        <v>25</v>
      </c>
      <c r="B2415" s="13">
        <v>7.3</v>
      </c>
    </row>
    <row r="2416" spans="1:2" x14ac:dyDescent="0.25">
      <c r="A2416" s="6" t="s">
        <v>25</v>
      </c>
      <c r="B2416" s="11">
        <v>7.6</v>
      </c>
    </row>
    <row r="2417" spans="1:2" x14ac:dyDescent="0.25">
      <c r="A2417" s="9" t="s">
        <v>25</v>
      </c>
      <c r="B2417" s="13">
        <v>5.3</v>
      </c>
    </row>
    <row r="2418" spans="1:2" x14ac:dyDescent="0.25">
      <c r="A2418" s="6" t="s">
        <v>25</v>
      </c>
      <c r="B2418" s="11">
        <v>7.9</v>
      </c>
    </row>
    <row r="2419" spans="1:2" x14ac:dyDescent="0.25">
      <c r="A2419" s="9" t="s">
        <v>25</v>
      </c>
      <c r="B2419" s="13">
        <v>5.3</v>
      </c>
    </row>
    <row r="2420" spans="1:2" x14ac:dyDescent="0.25">
      <c r="A2420" s="6" t="s">
        <v>25</v>
      </c>
      <c r="B2420" s="11">
        <v>6.8</v>
      </c>
    </row>
    <row r="2421" spans="1:2" x14ac:dyDescent="0.25">
      <c r="A2421" s="9" t="s">
        <v>25</v>
      </c>
      <c r="B2421" s="13">
        <v>7.1</v>
      </c>
    </row>
    <row r="2422" spans="1:2" x14ac:dyDescent="0.25">
      <c r="A2422" s="6" t="s">
        <v>25</v>
      </c>
      <c r="B2422" s="11">
        <v>7.2</v>
      </c>
    </row>
    <row r="2423" spans="1:2" x14ac:dyDescent="0.25">
      <c r="A2423" s="9" t="s">
        <v>25</v>
      </c>
      <c r="B2423" s="13">
        <v>5.8</v>
      </c>
    </row>
    <row r="2424" spans="1:2" x14ac:dyDescent="0.25">
      <c r="A2424" s="6" t="s">
        <v>25</v>
      </c>
      <c r="B2424" s="11">
        <v>5.8</v>
      </c>
    </row>
    <row r="2425" spans="1:2" x14ac:dyDescent="0.25">
      <c r="A2425" s="9" t="s">
        <v>25</v>
      </c>
      <c r="B2425" s="13">
        <v>8.3000000000000007</v>
      </c>
    </row>
    <row r="2426" spans="1:2" x14ac:dyDescent="0.25">
      <c r="A2426" s="6" t="s">
        <v>25</v>
      </c>
      <c r="B2426" s="11">
        <v>5.6</v>
      </c>
    </row>
    <row r="2427" spans="1:2" x14ac:dyDescent="0.25">
      <c r="A2427" s="9" t="s">
        <v>25</v>
      </c>
      <c r="B2427" s="13">
        <v>6.8</v>
      </c>
    </row>
    <row r="2428" spans="1:2" x14ac:dyDescent="0.25">
      <c r="A2428" s="6" t="s">
        <v>25</v>
      </c>
      <c r="B2428" s="11">
        <v>5</v>
      </c>
    </row>
    <row r="2429" spans="1:2" x14ac:dyDescent="0.25">
      <c r="A2429" s="9" t="s">
        <v>25</v>
      </c>
      <c r="B2429" s="13">
        <v>7.6</v>
      </c>
    </row>
    <row r="2430" spans="1:2" x14ac:dyDescent="0.25">
      <c r="A2430" s="6" t="s">
        <v>25</v>
      </c>
      <c r="B2430" s="11">
        <v>6.7</v>
      </c>
    </row>
    <row r="2431" spans="1:2" x14ac:dyDescent="0.25">
      <c r="A2431" s="9" t="s">
        <v>25</v>
      </c>
      <c r="B2431" s="13">
        <v>6.7</v>
      </c>
    </row>
    <row r="2432" spans="1:2" x14ac:dyDescent="0.25">
      <c r="A2432" s="6" t="s">
        <v>25</v>
      </c>
      <c r="B2432" s="11">
        <v>5.7</v>
      </c>
    </row>
    <row r="2433" spans="1:2" x14ac:dyDescent="0.25">
      <c r="A2433" s="9" t="s">
        <v>25</v>
      </c>
      <c r="B2433" s="13">
        <v>5.2</v>
      </c>
    </row>
    <row r="2434" spans="1:2" x14ac:dyDescent="0.25">
      <c r="A2434" s="6" t="s">
        <v>25</v>
      </c>
      <c r="B2434" s="11">
        <v>7.5</v>
      </c>
    </row>
    <row r="2435" spans="1:2" x14ac:dyDescent="0.25">
      <c r="A2435" s="9" t="s">
        <v>25</v>
      </c>
      <c r="B2435" s="13">
        <v>7.2</v>
      </c>
    </row>
    <row r="2436" spans="1:2" x14ac:dyDescent="0.25">
      <c r="A2436" s="6" t="s">
        <v>25</v>
      </c>
      <c r="B2436" s="11">
        <v>5.3</v>
      </c>
    </row>
    <row r="2437" spans="1:2" x14ac:dyDescent="0.25">
      <c r="A2437" s="9" t="s">
        <v>25</v>
      </c>
      <c r="B2437" s="13">
        <v>6.5</v>
      </c>
    </row>
    <row r="2438" spans="1:2" x14ac:dyDescent="0.25">
      <c r="A2438" s="6" t="s">
        <v>25</v>
      </c>
      <c r="B2438" s="11">
        <v>5</v>
      </c>
    </row>
    <row r="2439" spans="1:2" x14ac:dyDescent="0.25">
      <c r="A2439" s="9" t="s">
        <v>25</v>
      </c>
      <c r="B2439" s="13">
        <v>6.1</v>
      </c>
    </row>
    <row r="2440" spans="1:2" x14ac:dyDescent="0.25">
      <c r="A2440" s="6" t="s">
        <v>25</v>
      </c>
      <c r="B2440" s="11">
        <v>7.4</v>
      </c>
    </row>
    <row r="2441" spans="1:2" x14ac:dyDescent="0.25">
      <c r="A2441" s="9" t="s">
        <v>25</v>
      </c>
      <c r="B2441" s="13">
        <v>4.4000000000000004</v>
      </c>
    </row>
    <row r="2442" spans="1:2" x14ac:dyDescent="0.25">
      <c r="A2442" s="6" t="s">
        <v>25</v>
      </c>
      <c r="B2442" s="11">
        <v>7.5</v>
      </c>
    </row>
    <row r="2443" spans="1:2" x14ac:dyDescent="0.25">
      <c r="A2443" s="9" t="s">
        <v>25</v>
      </c>
      <c r="B2443" s="13">
        <v>5.7</v>
      </c>
    </row>
    <row r="2444" spans="1:2" x14ac:dyDescent="0.25">
      <c r="A2444" s="6" t="s">
        <v>25</v>
      </c>
      <c r="B2444" s="11">
        <v>5.5</v>
      </c>
    </row>
    <row r="2445" spans="1:2" x14ac:dyDescent="0.25">
      <c r="A2445" s="9" t="s">
        <v>25</v>
      </c>
      <c r="B2445" s="13">
        <v>7.1</v>
      </c>
    </row>
    <row r="2446" spans="1:2" x14ac:dyDescent="0.25">
      <c r="A2446" s="6" t="s">
        <v>25</v>
      </c>
      <c r="B2446" s="11">
        <v>5.9</v>
      </c>
    </row>
    <row r="2447" spans="1:2" x14ac:dyDescent="0.25">
      <c r="A2447" s="9" t="s">
        <v>25</v>
      </c>
      <c r="B2447" s="13">
        <v>6.7</v>
      </c>
    </row>
    <row r="2448" spans="1:2" x14ac:dyDescent="0.25">
      <c r="A2448" s="6" t="s">
        <v>25</v>
      </c>
      <c r="B2448" s="11">
        <v>7</v>
      </c>
    </row>
    <row r="2449" spans="1:2" x14ac:dyDescent="0.25">
      <c r="A2449" s="9" t="s">
        <v>25</v>
      </c>
      <c r="B2449" s="13">
        <v>7.9</v>
      </c>
    </row>
    <row r="2450" spans="1:2" x14ac:dyDescent="0.25">
      <c r="A2450" s="6" t="s">
        <v>25</v>
      </c>
      <c r="B2450" s="11">
        <v>6.9</v>
      </c>
    </row>
    <row r="2451" spans="1:2" x14ac:dyDescent="0.25">
      <c r="A2451" s="9" t="s">
        <v>2896</v>
      </c>
      <c r="B2451" s="13">
        <v>7.3</v>
      </c>
    </row>
    <row r="2452" spans="1:2" x14ac:dyDescent="0.25">
      <c r="A2452" s="6" t="s">
        <v>25</v>
      </c>
      <c r="B2452" s="11">
        <v>7.3</v>
      </c>
    </row>
    <row r="2453" spans="1:2" x14ac:dyDescent="0.25">
      <c r="A2453" s="9" t="s">
        <v>25</v>
      </c>
      <c r="B2453" s="13">
        <v>3.5</v>
      </c>
    </row>
    <row r="2454" spans="1:2" x14ac:dyDescent="0.25">
      <c r="A2454" s="6" t="s">
        <v>25</v>
      </c>
      <c r="B2454" s="11">
        <v>7.8</v>
      </c>
    </row>
    <row r="2455" spans="1:2" x14ac:dyDescent="0.25">
      <c r="A2455" s="9" t="s">
        <v>25</v>
      </c>
      <c r="B2455" s="13">
        <v>7.4</v>
      </c>
    </row>
    <row r="2456" spans="1:2" x14ac:dyDescent="0.25">
      <c r="A2456" s="6" t="s">
        <v>25</v>
      </c>
      <c r="B2456" s="11">
        <v>6.7</v>
      </c>
    </row>
    <row r="2457" spans="1:2" x14ac:dyDescent="0.25">
      <c r="A2457" s="9" t="s">
        <v>25</v>
      </c>
      <c r="B2457" s="13">
        <v>6.4</v>
      </c>
    </row>
    <row r="2458" spans="1:2" x14ac:dyDescent="0.25">
      <c r="A2458" s="6" t="s">
        <v>25</v>
      </c>
      <c r="B2458" s="11">
        <v>7.1</v>
      </c>
    </row>
    <row r="2459" spans="1:2" x14ac:dyDescent="0.25">
      <c r="A2459" s="6" t="s">
        <v>2284</v>
      </c>
      <c r="B2459" s="11">
        <v>7.8</v>
      </c>
    </row>
    <row r="2460" spans="1:2" x14ac:dyDescent="0.25">
      <c r="A2460" s="9" t="s">
        <v>25</v>
      </c>
      <c r="B2460" s="13">
        <v>4</v>
      </c>
    </row>
    <row r="2461" spans="1:2" x14ac:dyDescent="0.25">
      <c r="A2461" s="6" t="s">
        <v>25</v>
      </c>
      <c r="B2461" s="11">
        <v>5.9</v>
      </c>
    </row>
    <row r="2462" spans="1:2" x14ac:dyDescent="0.25">
      <c r="A2462" s="9" t="s">
        <v>25</v>
      </c>
      <c r="B2462" s="13">
        <v>7.2</v>
      </c>
    </row>
    <row r="2463" spans="1:2" x14ac:dyDescent="0.25">
      <c r="A2463" s="6" t="s">
        <v>25</v>
      </c>
      <c r="B2463" s="11">
        <v>7.2</v>
      </c>
    </row>
    <row r="2464" spans="1:2" x14ac:dyDescent="0.25">
      <c r="A2464" s="9" t="s">
        <v>25</v>
      </c>
      <c r="B2464" s="13">
        <v>5.0999999999999996</v>
      </c>
    </row>
    <row r="2465" spans="1:2" x14ac:dyDescent="0.25">
      <c r="A2465" s="6" t="s">
        <v>25</v>
      </c>
      <c r="B2465" s="11">
        <v>7.7</v>
      </c>
    </row>
    <row r="2466" spans="1:2" x14ac:dyDescent="0.25">
      <c r="A2466" s="9" t="s">
        <v>25</v>
      </c>
      <c r="B2466" s="13">
        <v>5.5</v>
      </c>
    </row>
    <row r="2467" spans="1:2" x14ac:dyDescent="0.25">
      <c r="A2467" s="6" t="s">
        <v>25</v>
      </c>
      <c r="B2467" s="11">
        <v>6.2</v>
      </c>
    </row>
    <row r="2468" spans="1:2" x14ac:dyDescent="0.25">
      <c r="A2468" s="9" t="s">
        <v>25</v>
      </c>
      <c r="B2468" s="13">
        <v>7.2</v>
      </c>
    </row>
    <row r="2469" spans="1:2" x14ac:dyDescent="0.25">
      <c r="A2469" s="6" t="s">
        <v>25</v>
      </c>
      <c r="B2469" s="11">
        <v>5.2</v>
      </c>
    </row>
    <row r="2470" spans="1:2" x14ac:dyDescent="0.25">
      <c r="A2470" s="9" t="s">
        <v>25</v>
      </c>
      <c r="B2470" s="13">
        <v>6.7</v>
      </c>
    </row>
    <row r="2471" spans="1:2" x14ac:dyDescent="0.25">
      <c r="A2471" s="6" t="s">
        <v>25</v>
      </c>
      <c r="B2471" s="11">
        <v>6.3</v>
      </c>
    </row>
    <row r="2472" spans="1:2" x14ac:dyDescent="0.25">
      <c r="A2472" s="9" t="s">
        <v>25</v>
      </c>
      <c r="B2472" s="13">
        <v>5</v>
      </c>
    </row>
    <row r="2473" spans="1:2" x14ac:dyDescent="0.25">
      <c r="A2473" s="6" t="s">
        <v>25</v>
      </c>
      <c r="B2473" s="11">
        <v>6.2</v>
      </c>
    </row>
    <row r="2474" spans="1:2" x14ac:dyDescent="0.25">
      <c r="A2474" s="9" t="s">
        <v>25</v>
      </c>
      <c r="B2474" s="13">
        <v>7.6</v>
      </c>
    </row>
    <row r="2475" spans="1:2" x14ac:dyDescent="0.25">
      <c r="A2475" s="6" t="s">
        <v>25</v>
      </c>
      <c r="B2475" s="11">
        <v>4.0999999999999996</v>
      </c>
    </row>
    <row r="2476" spans="1:2" x14ac:dyDescent="0.25">
      <c r="A2476" s="9" t="s">
        <v>25</v>
      </c>
      <c r="B2476" s="13">
        <v>5.3</v>
      </c>
    </row>
    <row r="2477" spans="1:2" x14ac:dyDescent="0.25">
      <c r="A2477" s="6" t="s">
        <v>25</v>
      </c>
      <c r="B2477" s="11">
        <v>6.2</v>
      </c>
    </row>
    <row r="2478" spans="1:2" x14ac:dyDescent="0.25">
      <c r="A2478" s="9" t="s">
        <v>25</v>
      </c>
      <c r="B2478" s="13">
        <v>6.5</v>
      </c>
    </row>
    <row r="2479" spans="1:2" x14ac:dyDescent="0.25">
      <c r="A2479" s="6" t="s">
        <v>25</v>
      </c>
      <c r="B2479" s="11">
        <v>8.1</v>
      </c>
    </row>
    <row r="2480" spans="1:2" x14ac:dyDescent="0.25">
      <c r="A2480" s="9" t="s">
        <v>25</v>
      </c>
      <c r="B2480" s="13">
        <v>6.3</v>
      </c>
    </row>
    <row r="2481" spans="1:2" x14ac:dyDescent="0.25">
      <c r="A2481" s="6" t="s">
        <v>25</v>
      </c>
      <c r="B2481" s="11">
        <v>4.4000000000000004</v>
      </c>
    </row>
    <row r="2482" spans="1:2" x14ac:dyDescent="0.25">
      <c r="A2482" s="9" t="s">
        <v>25</v>
      </c>
      <c r="B2482" s="13">
        <v>4.5999999999999996</v>
      </c>
    </row>
    <row r="2483" spans="1:2" x14ac:dyDescent="0.25">
      <c r="A2483" s="6" t="s">
        <v>25</v>
      </c>
      <c r="B2483" s="11">
        <v>6</v>
      </c>
    </row>
    <row r="2484" spans="1:2" x14ac:dyDescent="0.25">
      <c r="A2484" s="9" t="s">
        <v>25</v>
      </c>
      <c r="B2484" s="13">
        <v>7.6</v>
      </c>
    </row>
    <row r="2485" spans="1:2" x14ac:dyDescent="0.25">
      <c r="A2485" s="6" t="s">
        <v>25</v>
      </c>
      <c r="B2485" s="11">
        <v>8.4</v>
      </c>
    </row>
    <row r="2486" spans="1:2" x14ac:dyDescent="0.25">
      <c r="A2486" s="9" t="s">
        <v>25</v>
      </c>
      <c r="B2486" s="13">
        <v>7.9</v>
      </c>
    </row>
    <row r="2487" spans="1:2" x14ac:dyDescent="0.25">
      <c r="A2487" s="6" t="s">
        <v>25</v>
      </c>
      <c r="B2487" s="11">
        <v>5.6</v>
      </c>
    </row>
    <row r="2488" spans="1:2" x14ac:dyDescent="0.25">
      <c r="A2488" s="9" t="s">
        <v>25</v>
      </c>
      <c r="B2488" s="13">
        <v>6.5</v>
      </c>
    </row>
    <row r="2489" spans="1:2" x14ac:dyDescent="0.25">
      <c r="A2489" s="6" t="s">
        <v>25</v>
      </c>
      <c r="B2489" s="11">
        <v>7.5</v>
      </c>
    </row>
    <row r="2490" spans="1:2" x14ac:dyDescent="0.25">
      <c r="A2490" s="9" t="s">
        <v>25</v>
      </c>
      <c r="B2490" s="13">
        <v>6.3</v>
      </c>
    </row>
    <row r="2491" spans="1:2" x14ac:dyDescent="0.25">
      <c r="A2491" s="6" t="s">
        <v>25</v>
      </c>
      <c r="B2491" s="11">
        <v>7.9</v>
      </c>
    </row>
    <row r="2492" spans="1:2" x14ac:dyDescent="0.25">
      <c r="A2492" s="9" t="s">
        <v>687</v>
      </c>
      <c r="B2492" s="13">
        <v>7.9</v>
      </c>
    </row>
    <row r="2493" spans="1:2" x14ac:dyDescent="0.25">
      <c r="A2493" s="6" t="s">
        <v>25</v>
      </c>
      <c r="B2493" s="11">
        <v>5.0999999999999996</v>
      </c>
    </row>
    <row r="2494" spans="1:2" x14ac:dyDescent="0.25">
      <c r="A2494" s="9" t="s">
        <v>25</v>
      </c>
      <c r="B2494" s="13">
        <v>6.7</v>
      </c>
    </row>
    <row r="2495" spans="1:2" x14ac:dyDescent="0.25">
      <c r="A2495" s="6" t="s">
        <v>25</v>
      </c>
      <c r="B2495" s="11">
        <v>6.7</v>
      </c>
    </row>
    <row r="2496" spans="1:2" x14ac:dyDescent="0.25">
      <c r="A2496" s="9" t="s">
        <v>25</v>
      </c>
      <c r="B2496" s="13">
        <v>5.6</v>
      </c>
    </row>
    <row r="2497" spans="1:2" x14ac:dyDescent="0.25">
      <c r="A2497" s="6" t="s">
        <v>25</v>
      </c>
      <c r="B2497" s="11">
        <v>5.6</v>
      </c>
    </row>
    <row r="2498" spans="1:2" x14ac:dyDescent="0.25">
      <c r="A2498" s="9" t="s">
        <v>25</v>
      </c>
      <c r="B2498" s="13">
        <v>6.8</v>
      </c>
    </row>
    <row r="2499" spans="1:2" x14ac:dyDescent="0.25">
      <c r="A2499" s="6" t="s">
        <v>25</v>
      </c>
      <c r="B2499" s="11">
        <v>6.2</v>
      </c>
    </row>
    <row r="2500" spans="1:2" x14ac:dyDescent="0.25">
      <c r="A2500" s="9" t="s">
        <v>25</v>
      </c>
      <c r="B2500" s="13">
        <v>5.6</v>
      </c>
    </row>
    <row r="2501" spans="1:2" x14ac:dyDescent="0.25">
      <c r="A2501" s="6" t="s">
        <v>25</v>
      </c>
      <c r="B2501" s="11">
        <v>6.4</v>
      </c>
    </row>
    <row r="2502" spans="1:2" x14ac:dyDescent="0.25">
      <c r="A2502" s="9" t="s">
        <v>25</v>
      </c>
      <c r="B2502" s="13">
        <v>5.6</v>
      </c>
    </row>
    <row r="2503" spans="1:2" x14ac:dyDescent="0.25">
      <c r="A2503" s="6" t="s">
        <v>25</v>
      </c>
      <c r="B2503" s="11">
        <v>7.4</v>
      </c>
    </row>
    <row r="2504" spans="1:2" x14ac:dyDescent="0.25">
      <c r="A2504" s="9" t="s">
        <v>25</v>
      </c>
      <c r="B2504" s="13">
        <v>4.9000000000000004</v>
      </c>
    </row>
    <row r="2505" spans="1:2" x14ac:dyDescent="0.25">
      <c r="A2505" s="6" t="s">
        <v>25</v>
      </c>
      <c r="B2505" s="11">
        <v>6</v>
      </c>
    </row>
    <row r="2506" spans="1:2" x14ac:dyDescent="0.25">
      <c r="A2506" s="9" t="s">
        <v>25</v>
      </c>
      <c r="B2506" s="13">
        <v>7.2</v>
      </c>
    </row>
    <row r="2507" spans="1:2" x14ac:dyDescent="0.25">
      <c r="A2507" s="6" t="s">
        <v>25</v>
      </c>
      <c r="B2507" s="11">
        <v>4.9000000000000004</v>
      </c>
    </row>
    <row r="2508" spans="1:2" x14ac:dyDescent="0.25">
      <c r="A2508" s="9" t="s">
        <v>25</v>
      </c>
      <c r="B2508" s="13">
        <v>7.5</v>
      </c>
    </row>
    <row r="2509" spans="1:2" x14ac:dyDescent="0.25">
      <c r="A2509" s="6" t="s">
        <v>25</v>
      </c>
      <c r="B2509" s="11">
        <v>4.8</v>
      </c>
    </row>
    <row r="2510" spans="1:2" x14ac:dyDescent="0.25">
      <c r="A2510" s="9" t="s">
        <v>25</v>
      </c>
      <c r="B2510" s="13">
        <v>3.1</v>
      </c>
    </row>
    <row r="2511" spans="1:2" x14ac:dyDescent="0.25">
      <c r="A2511" s="6" t="s">
        <v>25</v>
      </c>
      <c r="B2511" s="11">
        <v>5.8</v>
      </c>
    </row>
    <row r="2512" spans="1:2" x14ac:dyDescent="0.25">
      <c r="A2512" s="9" t="s">
        <v>25</v>
      </c>
      <c r="B2512" s="13">
        <v>6.7</v>
      </c>
    </row>
    <row r="2513" spans="1:2" x14ac:dyDescent="0.25">
      <c r="A2513" s="6" t="s">
        <v>25</v>
      </c>
      <c r="B2513" s="11">
        <v>6.8</v>
      </c>
    </row>
    <row r="2514" spans="1:2" x14ac:dyDescent="0.25">
      <c r="A2514" s="9" t="s">
        <v>25</v>
      </c>
      <c r="B2514" s="13">
        <v>6.5</v>
      </c>
    </row>
    <row r="2515" spans="1:2" x14ac:dyDescent="0.25">
      <c r="A2515" s="6" t="s">
        <v>25</v>
      </c>
      <c r="B2515" s="11">
        <v>5.9</v>
      </c>
    </row>
    <row r="2516" spans="1:2" x14ac:dyDescent="0.25">
      <c r="A2516" s="9" t="s">
        <v>25</v>
      </c>
      <c r="B2516" s="13">
        <v>5.5</v>
      </c>
    </row>
    <row r="2517" spans="1:2" x14ac:dyDescent="0.25">
      <c r="A2517" s="6" t="s">
        <v>25</v>
      </c>
      <c r="B2517" s="11">
        <v>3.6</v>
      </c>
    </row>
    <row r="2518" spans="1:2" x14ac:dyDescent="0.25">
      <c r="A2518" s="9" t="s">
        <v>25</v>
      </c>
      <c r="B2518" s="13">
        <v>3.3</v>
      </c>
    </row>
    <row r="2519" spans="1:2" x14ac:dyDescent="0.25">
      <c r="A2519" s="6" t="s">
        <v>25</v>
      </c>
      <c r="B2519" s="11">
        <v>7.4</v>
      </c>
    </row>
    <row r="2520" spans="1:2" x14ac:dyDescent="0.25">
      <c r="A2520" s="9" t="s">
        <v>25</v>
      </c>
      <c r="B2520" s="13">
        <v>6.7</v>
      </c>
    </row>
    <row r="2521" spans="1:2" x14ac:dyDescent="0.25">
      <c r="A2521" s="6" t="s">
        <v>25</v>
      </c>
      <c r="B2521" s="11">
        <v>3</v>
      </c>
    </row>
    <row r="2522" spans="1:2" x14ac:dyDescent="0.25">
      <c r="A2522" s="9" t="s">
        <v>25</v>
      </c>
      <c r="B2522" s="13">
        <v>7.6</v>
      </c>
    </row>
    <row r="2523" spans="1:2" x14ac:dyDescent="0.25">
      <c r="A2523" s="6" t="s">
        <v>25</v>
      </c>
      <c r="B2523" s="11">
        <v>6.4</v>
      </c>
    </row>
    <row r="2524" spans="1:2" x14ac:dyDescent="0.25">
      <c r="A2524" s="9" t="s">
        <v>25</v>
      </c>
      <c r="B2524" s="13">
        <v>6.9</v>
      </c>
    </row>
    <row r="2525" spans="1:2" x14ac:dyDescent="0.25">
      <c r="A2525" s="6" t="s">
        <v>25</v>
      </c>
      <c r="B2525" s="11">
        <v>6.6</v>
      </c>
    </row>
    <row r="2526" spans="1:2" x14ac:dyDescent="0.25">
      <c r="A2526" s="9" t="s">
        <v>25</v>
      </c>
      <c r="B2526" s="13">
        <v>5.5</v>
      </c>
    </row>
    <row r="2527" spans="1:2" x14ac:dyDescent="0.25">
      <c r="A2527" s="6" t="s">
        <v>537</v>
      </c>
      <c r="B2527" s="11">
        <v>6.6</v>
      </c>
    </row>
    <row r="2528" spans="1:2" x14ac:dyDescent="0.25">
      <c r="A2528" s="9" t="s">
        <v>25</v>
      </c>
      <c r="B2528" s="13">
        <v>5.2</v>
      </c>
    </row>
    <row r="2529" spans="1:2" x14ac:dyDescent="0.25">
      <c r="A2529" s="6" t="s">
        <v>25</v>
      </c>
      <c r="B2529" s="11">
        <v>4.0999999999999996</v>
      </c>
    </row>
    <row r="2530" spans="1:2" x14ac:dyDescent="0.25">
      <c r="A2530" s="9" t="s">
        <v>25</v>
      </c>
      <c r="B2530" s="13">
        <v>6.8</v>
      </c>
    </row>
    <row r="2531" spans="1:2" x14ac:dyDescent="0.25">
      <c r="A2531" s="6" t="s">
        <v>25</v>
      </c>
      <c r="B2531" s="11">
        <v>6.5</v>
      </c>
    </row>
    <row r="2532" spans="1:2" x14ac:dyDescent="0.25">
      <c r="A2532" s="9" t="s">
        <v>25</v>
      </c>
      <c r="B2532" s="13">
        <v>7.6</v>
      </c>
    </row>
    <row r="2533" spans="1:2" x14ac:dyDescent="0.25">
      <c r="A2533" s="6" t="s">
        <v>25</v>
      </c>
      <c r="B2533" s="11">
        <v>7.4</v>
      </c>
    </row>
    <row r="2534" spans="1:2" x14ac:dyDescent="0.25">
      <c r="A2534" s="9" t="s">
        <v>25</v>
      </c>
      <c r="B2534" s="13">
        <v>7.7</v>
      </c>
    </row>
    <row r="2535" spans="1:2" x14ac:dyDescent="0.25">
      <c r="A2535" s="6" t="s">
        <v>25</v>
      </c>
      <c r="B2535" s="11">
        <v>7.1</v>
      </c>
    </row>
    <row r="2536" spans="1:2" x14ac:dyDescent="0.25">
      <c r="A2536" s="9" t="s">
        <v>25</v>
      </c>
      <c r="B2536" s="13">
        <v>6.3</v>
      </c>
    </row>
    <row r="2537" spans="1:2" x14ac:dyDescent="0.25">
      <c r="A2537" s="6" t="s">
        <v>25</v>
      </c>
      <c r="B2537" s="11">
        <v>7.6</v>
      </c>
    </row>
    <row r="2538" spans="1:2" x14ac:dyDescent="0.25">
      <c r="A2538" s="9" t="s">
        <v>25</v>
      </c>
      <c r="B2538" s="13">
        <v>8</v>
      </c>
    </row>
    <row r="2539" spans="1:2" x14ac:dyDescent="0.25">
      <c r="A2539" s="6" t="s">
        <v>25</v>
      </c>
      <c r="B2539" s="11">
        <v>7.3</v>
      </c>
    </row>
    <row r="2540" spans="1:2" x14ac:dyDescent="0.25">
      <c r="A2540" s="9" t="s">
        <v>25</v>
      </c>
      <c r="B2540" s="13">
        <v>7.6</v>
      </c>
    </row>
    <row r="2541" spans="1:2" x14ac:dyDescent="0.25">
      <c r="A2541" s="6" t="s">
        <v>25</v>
      </c>
      <c r="B2541" s="11">
        <v>7.8</v>
      </c>
    </row>
    <row r="2542" spans="1:2" x14ac:dyDescent="0.25">
      <c r="A2542" s="9" t="s">
        <v>25</v>
      </c>
      <c r="B2542" s="13">
        <v>6.5</v>
      </c>
    </row>
    <row r="2543" spans="1:2" x14ac:dyDescent="0.25">
      <c r="A2543" s="6" t="s">
        <v>25</v>
      </c>
      <c r="B2543" s="11">
        <v>6.4</v>
      </c>
    </row>
    <row r="2544" spans="1:2" x14ac:dyDescent="0.25">
      <c r="A2544" s="9" t="s">
        <v>25</v>
      </c>
      <c r="B2544" s="13">
        <v>8</v>
      </c>
    </row>
    <row r="2545" spans="1:2" x14ac:dyDescent="0.25">
      <c r="A2545" s="6" t="s">
        <v>25</v>
      </c>
      <c r="B2545" s="11">
        <v>4.8</v>
      </c>
    </row>
    <row r="2546" spans="1:2" x14ac:dyDescent="0.25">
      <c r="A2546" s="9" t="s">
        <v>25</v>
      </c>
      <c r="B2546" s="13">
        <v>7.8</v>
      </c>
    </row>
    <row r="2547" spans="1:2" x14ac:dyDescent="0.25">
      <c r="A2547" s="6" t="s">
        <v>25</v>
      </c>
      <c r="B2547" s="11">
        <v>5.9</v>
      </c>
    </row>
    <row r="2548" spans="1:2" x14ac:dyDescent="0.25">
      <c r="A2548" s="9" t="s">
        <v>25</v>
      </c>
      <c r="B2548" s="13">
        <v>5.4</v>
      </c>
    </row>
    <row r="2549" spans="1:2" x14ac:dyDescent="0.25">
      <c r="A2549" s="6" t="s">
        <v>25</v>
      </c>
      <c r="B2549" s="11">
        <v>3.3</v>
      </c>
    </row>
    <row r="2550" spans="1:2" x14ac:dyDescent="0.25">
      <c r="A2550" s="9" t="s">
        <v>919</v>
      </c>
      <c r="B2550" s="13">
        <v>8.1999999999999993</v>
      </c>
    </row>
    <row r="2551" spans="1:2" x14ac:dyDescent="0.25">
      <c r="A2551" s="6" t="s">
        <v>25</v>
      </c>
      <c r="B2551" s="11">
        <v>6.6</v>
      </c>
    </row>
    <row r="2552" spans="1:2" x14ac:dyDescent="0.25">
      <c r="A2552" s="9" t="s">
        <v>25</v>
      </c>
      <c r="B2552" s="13">
        <v>5.4</v>
      </c>
    </row>
    <row r="2553" spans="1:2" x14ac:dyDescent="0.25">
      <c r="A2553" s="6" t="s">
        <v>25</v>
      </c>
      <c r="B2553" s="11">
        <v>6.4</v>
      </c>
    </row>
    <row r="2554" spans="1:2" x14ac:dyDescent="0.25">
      <c r="A2554" s="9" t="s">
        <v>25</v>
      </c>
      <c r="B2554" s="13">
        <v>4.8</v>
      </c>
    </row>
    <row r="2555" spans="1:2" x14ac:dyDescent="0.25">
      <c r="A2555" s="6" t="s">
        <v>25</v>
      </c>
      <c r="B2555" s="11">
        <v>5.9</v>
      </c>
    </row>
    <row r="2556" spans="1:2" x14ac:dyDescent="0.25">
      <c r="A2556" s="9" t="s">
        <v>25</v>
      </c>
      <c r="B2556" s="13">
        <v>5.5</v>
      </c>
    </row>
    <row r="2557" spans="1:2" x14ac:dyDescent="0.25">
      <c r="A2557" s="6" t="s">
        <v>25</v>
      </c>
      <c r="B2557" s="11">
        <v>7.9</v>
      </c>
    </row>
    <row r="2558" spans="1:2" x14ac:dyDescent="0.25">
      <c r="A2558" s="9" t="s">
        <v>25</v>
      </c>
      <c r="B2558" s="13">
        <v>4.9000000000000004</v>
      </c>
    </row>
    <row r="2559" spans="1:2" x14ac:dyDescent="0.25">
      <c r="A2559" s="6" t="s">
        <v>25</v>
      </c>
      <c r="B2559" s="11">
        <v>7.2</v>
      </c>
    </row>
    <row r="2560" spans="1:2" x14ac:dyDescent="0.25">
      <c r="A2560" s="9" t="s">
        <v>2996</v>
      </c>
      <c r="B2560" s="13">
        <v>6.6</v>
      </c>
    </row>
    <row r="2561" spans="1:2" x14ac:dyDescent="0.25">
      <c r="A2561" s="6" t="s">
        <v>25</v>
      </c>
      <c r="B2561" s="11">
        <v>6.7</v>
      </c>
    </row>
    <row r="2562" spans="1:2" x14ac:dyDescent="0.25">
      <c r="A2562" s="9" t="s">
        <v>25</v>
      </c>
      <c r="B2562" s="13">
        <v>5.3</v>
      </c>
    </row>
    <row r="2563" spans="1:2" x14ac:dyDescent="0.25">
      <c r="A2563" s="6" t="s">
        <v>25</v>
      </c>
      <c r="B2563" s="11">
        <v>7.2</v>
      </c>
    </row>
    <row r="2564" spans="1:2" x14ac:dyDescent="0.25">
      <c r="A2564" s="9" t="s">
        <v>25</v>
      </c>
      <c r="B2564" s="13">
        <v>5.0999999999999996</v>
      </c>
    </row>
    <row r="2565" spans="1:2" x14ac:dyDescent="0.25">
      <c r="A2565" s="6" t="s">
        <v>25</v>
      </c>
      <c r="B2565" s="11">
        <v>5.6</v>
      </c>
    </row>
    <row r="2566" spans="1:2" x14ac:dyDescent="0.25">
      <c r="A2566" s="9" t="s">
        <v>25</v>
      </c>
      <c r="B2566" s="13">
        <v>7.6</v>
      </c>
    </row>
    <row r="2567" spans="1:2" x14ac:dyDescent="0.25">
      <c r="A2567" s="6" t="s">
        <v>25</v>
      </c>
      <c r="B2567" s="11">
        <v>3.1</v>
      </c>
    </row>
    <row r="2568" spans="1:2" x14ac:dyDescent="0.25">
      <c r="A2568" s="9" t="s">
        <v>25</v>
      </c>
      <c r="B2568" s="13">
        <v>7.2</v>
      </c>
    </row>
    <row r="2569" spans="1:2" x14ac:dyDescent="0.25">
      <c r="A2569" s="6" t="s">
        <v>25</v>
      </c>
      <c r="B2569" s="11">
        <v>5.7</v>
      </c>
    </row>
    <row r="2570" spans="1:2" x14ac:dyDescent="0.25">
      <c r="A2570" s="9" t="s">
        <v>25</v>
      </c>
      <c r="B2570" s="13">
        <v>5.2</v>
      </c>
    </row>
    <row r="2571" spans="1:2" x14ac:dyDescent="0.25">
      <c r="A2571" s="6" t="s">
        <v>25</v>
      </c>
      <c r="B2571" s="11">
        <v>7.7</v>
      </c>
    </row>
    <row r="2572" spans="1:2" x14ac:dyDescent="0.25">
      <c r="A2572" s="9" t="s">
        <v>25</v>
      </c>
      <c r="B2572" s="13">
        <v>7</v>
      </c>
    </row>
    <row r="2573" spans="1:2" x14ac:dyDescent="0.25">
      <c r="A2573" s="6" t="s">
        <v>25</v>
      </c>
      <c r="B2573" s="11">
        <v>3.6</v>
      </c>
    </row>
    <row r="2574" spans="1:2" x14ac:dyDescent="0.25">
      <c r="A2574" s="9" t="s">
        <v>25</v>
      </c>
      <c r="B2574" s="13">
        <v>4.9000000000000004</v>
      </c>
    </row>
    <row r="2575" spans="1:2" x14ac:dyDescent="0.25">
      <c r="A2575" s="6" t="s">
        <v>25</v>
      </c>
      <c r="B2575" s="11">
        <v>6</v>
      </c>
    </row>
    <row r="2576" spans="1:2" x14ac:dyDescent="0.25">
      <c r="A2576" s="9" t="s">
        <v>25</v>
      </c>
      <c r="B2576" s="13">
        <v>6.6</v>
      </c>
    </row>
    <row r="2577" spans="1:2" x14ac:dyDescent="0.25">
      <c r="A2577" s="6" t="s">
        <v>25</v>
      </c>
      <c r="B2577" s="11">
        <v>6.8</v>
      </c>
    </row>
    <row r="2578" spans="1:2" x14ac:dyDescent="0.25">
      <c r="A2578" s="9" t="s">
        <v>25</v>
      </c>
      <c r="B2578" s="13">
        <v>7.2</v>
      </c>
    </row>
    <row r="2579" spans="1:2" x14ac:dyDescent="0.25">
      <c r="A2579" s="6" t="s">
        <v>25</v>
      </c>
      <c r="B2579" s="11">
        <v>7.2</v>
      </c>
    </row>
    <row r="2580" spans="1:2" x14ac:dyDescent="0.25">
      <c r="A2580" s="9" t="s">
        <v>25</v>
      </c>
      <c r="B2580" s="13">
        <v>2.8</v>
      </c>
    </row>
    <row r="2581" spans="1:2" x14ac:dyDescent="0.25">
      <c r="A2581" s="6" t="s">
        <v>25</v>
      </c>
      <c r="B2581" s="11">
        <v>6.6</v>
      </c>
    </row>
    <row r="2582" spans="1:2" x14ac:dyDescent="0.25">
      <c r="A2582" s="9" t="s">
        <v>25</v>
      </c>
      <c r="B2582" s="13">
        <v>6.7</v>
      </c>
    </row>
    <row r="2583" spans="1:2" x14ac:dyDescent="0.25">
      <c r="A2583" s="6" t="s">
        <v>25</v>
      </c>
      <c r="B2583" s="11">
        <v>7</v>
      </c>
    </row>
    <row r="2584" spans="1:2" x14ac:dyDescent="0.25">
      <c r="A2584" s="9" t="s">
        <v>25</v>
      </c>
      <c r="B2584" s="13">
        <v>4.4000000000000004</v>
      </c>
    </row>
    <row r="2585" spans="1:2" x14ac:dyDescent="0.25">
      <c r="A2585" s="6" t="s">
        <v>537</v>
      </c>
      <c r="B2585" s="11">
        <v>7.1</v>
      </c>
    </row>
    <row r="2586" spans="1:2" x14ac:dyDescent="0.25">
      <c r="A2586" s="9" t="s">
        <v>25</v>
      </c>
      <c r="B2586" s="13">
        <v>6.2</v>
      </c>
    </row>
    <row r="2587" spans="1:2" x14ac:dyDescent="0.25">
      <c r="A2587" s="6" t="s">
        <v>25</v>
      </c>
      <c r="B2587" s="11">
        <v>7.3</v>
      </c>
    </row>
    <row r="2588" spans="1:2" x14ac:dyDescent="0.25">
      <c r="A2588" s="9" t="s">
        <v>25</v>
      </c>
      <c r="B2588" s="13">
        <v>5.0999999999999996</v>
      </c>
    </row>
    <row r="2589" spans="1:2" x14ac:dyDescent="0.25">
      <c r="A2589" s="6" t="s">
        <v>25</v>
      </c>
      <c r="B2589" s="11">
        <v>8.1</v>
      </c>
    </row>
    <row r="2590" spans="1:2" x14ac:dyDescent="0.25">
      <c r="A2590" s="9" t="s">
        <v>25</v>
      </c>
      <c r="B2590" s="13">
        <v>6.7</v>
      </c>
    </row>
    <row r="2591" spans="1:2" x14ac:dyDescent="0.25">
      <c r="A2591" s="6" t="s">
        <v>25</v>
      </c>
      <c r="B2591" s="11">
        <v>6.6</v>
      </c>
    </row>
    <row r="2592" spans="1:2" x14ac:dyDescent="0.25">
      <c r="A2592" s="9" t="s">
        <v>25</v>
      </c>
      <c r="B2592" s="13">
        <v>4.5</v>
      </c>
    </row>
    <row r="2593" spans="1:2" x14ac:dyDescent="0.25">
      <c r="A2593" s="6" t="s">
        <v>25</v>
      </c>
      <c r="B2593" s="11">
        <v>8.1</v>
      </c>
    </row>
    <row r="2594" spans="1:2" x14ac:dyDescent="0.25">
      <c r="A2594" s="9" t="s">
        <v>25</v>
      </c>
      <c r="B2594" s="13">
        <v>6.6</v>
      </c>
    </row>
    <row r="2595" spans="1:2" x14ac:dyDescent="0.25">
      <c r="A2595" s="6" t="s">
        <v>25</v>
      </c>
      <c r="B2595" s="11">
        <v>6.5</v>
      </c>
    </row>
    <row r="2596" spans="1:2" x14ac:dyDescent="0.25">
      <c r="A2596" s="9" t="s">
        <v>25</v>
      </c>
      <c r="B2596" s="13">
        <v>5.9</v>
      </c>
    </row>
    <row r="2597" spans="1:2" x14ac:dyDescent="0.25">
      <c r="A2597" s="6" t="s">
        <v>537</v>
      </c>
      <c r="B2597" s="11">
        <v>6.6</v>
      </c>
    </row>
    <row r="2598" spans="1:2" x14ac:dyDescent="0.25">
      <c r="A2598" s="9" t="s">
        <v>25</v>
      </c>
      <c r="B2598" s="13">
        <v>6.5</v>
      </c>
    </row>
    <row r="2599" spans="1:2" x14ac:dyDescent="0.25">
      <c r="A2599" s="6" t="s">
        <v>25</v>
      </c>
      <c r="B2599" s="11">
        <v>7.3</v>
      </c>
    </row>
    <row r="2600" spans="1:2" x14ac:dyDescent="0.25">
      <c r="A2600" s="9" t="s">
        <v>25</v>
      </c>
      <c r="B2600" s="13">
        <v>7.5</v>
      </c>
    </row>
    <row r="2601" spans="1:2" x14ac:dyDescent="0.25">
      <c r="A2601" s="6" t="s">
        <v>25</v>
      </c>
      <c r="B2601" s="11">
        <v>5.9</v>
      </c>
    </row>
    <row r="2602" spans="1:2" x14ac:dyDescent="0.25">
      <c r="A2602" s="9" t="s">
        <v>25</v>
      </c>
      <c r="B2602" s="13">
        <v>7.4</v>
      </c>
    </row>
    <row r="2603" spans="1:2" x14ac:dyDescent="0.25">
      <c r="A2603" s="6" t="s">
        <v>25</v>
      </c>
      <c r="B2603" s="11">
        <v>6.9</v>
      </c>
    </row>
    <row r="2604" spans="1:2" x14ac:dyDescent="0.25">
      <c r="A2604" s="9" t="s">
        <v>687</v>
      </c>
      <c r="B2604" s="13">
        <v>7.9</v>
      </c>
    </row>
    <row r="2605" spans="1:2" x14ac:dyDescent="0.25">
      <c r="A2605" s="6" t="s">
        <v>25</v>
      </c>
      <c r="B2605" s="11">
        <v>8.4</v>
      </c>
    </row>
    <row r="2606" spans="1:2" x14ac:dyDescent="0.25">
      <c r="A2606" s="9" t="s">
        <v>25</v>
      </c>
      <c r="B2606" s="13">
        <v>8</v>
      </c>
    </row>
    <row r="2607" spans="1:2" x14ac:dyDescent="0.25">
      <c r="A2607" s="6" t="s">
        <v>25</v>
      </c>
      <c r="B2607" s="11">
        <v>6</v>
      </c>
    </row>
    <row r="2608" spans="1:2" x14ac:dyDescent="0.25">
      <c r="A2608" s="9" t="s">
        <v>25</v>
      </c>
      <c r="B2608" s="13">
        <v>7.3</v>
      </c>
    </row>
    <row r="2609" spans="1:2" x14ac:dyDescent="0.25">
      <c r="A2609" s="6" t="s">
        <v>25</v>
      </c>
      <c r="B2609" s="11">
        <v>6.8</v>
      </c>
    </row>
    <row r="2610" spans="1:2" x14ac:dyDescent="0.25">
      <c r="A2610" s="9" t="s">
        <v>25</v>
      </c>
      <c r="B2610" s="13">
        <v>7.8</v>
      </c>
    </row>
    <row r="2611" spans="1:2" x14ac:dyDescent="0.25">
      <c r="A2611" s="6" t="s">
        <v>3044</v>
      </c>
      <c r="B2611" s="11">
        <v>5.7</v>
      </c>
    </row>
    <row r="2612" spans="1:2" x14ac:dyDescent="0.25">
      <c r="A2612" s="9" t="s">
        <v>25</v>
      </c>
      <c r="B2612" s="13">
        <v>6.1</v>
      </c>
    </row>
    <row r="2613" spans="1:2" x14ac:dyDescent="0.25">
      <c r="A2613" s="6" t="s">
        <v>25</v>
      </c>
      <c r="B2613" s="11">
        <v>8.1</v>
      </c>
    </row>
    <row r="2614" spans="1:2" x14ac:dyDescent="0.25">
      <c r="A2614" s="9" t="s">
        <v>25</v>
      </c>
      <c r="B2614" s="13">
        <v>6.1</v>
      </c>
    </row>
    <row r="2615" spans="1:2" x14ac:dyDescent="0.25">
      <c r="A2615" s="6" t="s">
        <v>25</v>
      </c>
      <c r="B2615" s="11">
        <v>7.5</v>
      </c>
    </row>
    <row r="2616" spans="1:2" x14ac:dyDescent="0.25">
      <c r="A2616" s="9" t="s">
        <v>25</v>
      </c>
      <c r="B2616" s="13">
        <v>6.2</v>
      </c>
    </row>
    <row r="2617" spans="1:2" x14ac:dyDescent="0.25">
      <c r="A2617" s="6" t="s">
        <v>25</v>
      </c>
      <c r="B2617" s="11">
        <v>6.2</v>
      </c>
    </row>
    <row r="2618" spans="1:2" x14ac:dyDescent="0.25">
      <c r="A2618" s="9" t="s">
        <v>25</v>
      </c>
      <c r="B2618" s="13">
        <v>7.9</v>
      </c>
    </row>
    <row r="2619" spans="1:2" x14ac:dyDescent="0.25">
      <c r="A2619" s="6" t="s">
        <v>25</v>
      </c>
      <c r="B2619" s="11">
        <v>7.4</v>
      </c>
    </row>
    <row r="2620" spans="1:2" x14ac:dyDescent="0.25">
      <c r="A2620" s="9" t="s">
        <v>25</v>
      </c>
      <c r="B2620" s="13">
        <v>6.6</v>
      </c>
    </row>
    <row r="2621" spans="1:2" x14ac:dyDescent="0.25">
      <c r="A2621" s="6" t="s">
        <v>25</v>
      </c>
      <c r="B2621" s="11">
        <v>7.3</v>
      </c>
    </row>
    <row r="2622" spans="1:2" x14ac:dyDescent="0.25">
      <c r="A2622" s="9" t="s">
        <v>25</v>
      </c>
      <c r="B2622" s="13">
        <v>7.5</v>
      </c>
    </row>
    <row r="2623" spans="1:2" x14ac:dyDescent="0.25">
      <c r="A2623" s="6" t="s">
        <v>25</v>
      </c>
      <c r="B2623" s="11">
        <v>5.6</v>
      </c>
    </row>
    <row r="2624" spans="1:2" x14ac:dyDescent="0.25">
      <c r="A2624" s="9" t="s">
        <v>25</v>
      </c>
      <c r="B2624" s="13">
        <v>7.3</v>
      </c>
    </row>
    <row r="2625" spans="1:2" x14ac:dyDescent="0.25">
      <c r="A2625" s="6" t="s">
        <v>25</v>
      </c>
      <c r="B2625" s="11">
        <v>6.4</v>
      </c>
    </row>
    <row r="2626" spans="1:2" x14ac:dyDescent="0.25">
      <c r="A2626" s="9" t="s">
        <v>25</v>
      </c>
      <c r="B2626" s="13">
        <v>5</v>
      </c>
    </row>
    <row r="2627" spans="1:2" x14ac:dyDescent="0.25">
      <c r="A2627" s="6" t="s">
        <v>25</v>
      </c>
      <c r="B2627" s="11">
        <v>5.4</v>
      </c>
    </row>
    <row r="2628" spans="1:2" x14ac:dyDescent="0.25">
      <c r="A2628" s="9" t="s">
        <v>25</v>
      </c>
      <c r="B2628" s="13">
        <v>8.1999999999999993</v>
      </c>
    </row>
    <row r="2629" spans="1:2" x14ac:dyDescent="0.25">
      <c r="A2629" s="6" t="s">
        <v>25</v>
      </c>
      <c r="B2629" s="11">
        <v>7.1</v>
      </c>
    </row>
    <row r="2630" spans="1:2" x14ac:dyDescent="0.25">
      <c r="A2630" s="9" t="s">
        <v>25</v>
      </c>
      <c r="B2630" s="13">
        <v>5.3</v>
      </c>
    </row>
    <row r="2631" spans="1:2" x14ac:dyDescent="0.25">
      <c r="A2631" s="6" t="s">
        <v>25</v>
      </c>
      <c r="B2631" s="11">
        <v>6.5</v>
      </c>
    </row>
    <row r="2632" spans="1:2" x14ac:dyDescent="0.25">
      <c r="A2632" s="9" t="s">
        <v>25</v>
      </c>
      <c r="B2632" s="13">
        <v>6.2</v>
      </c>
    </row>
    <row r="2633" spans="1:2" x14ac:dyDescent="0.25">
      <c r="A2633" s="6" t="s">
        <v>25</v>
      </c>
      <c r="B2633" s="11">
        <v>6.4</v>
      </c>
    </row>
    <row r="2634" spans="1:2" x14ac:dyDescent="0.25">
      <c r="A2634" s="9" t="s">
        <v>25</v>
      </c>
      <c r="B2634" s="13">
        <v>7.2</v>
      </c>
    </row>
    <row r="2635" spans="1:2" x14ac:dyDescent="0.25">
      <c r="A2635" s="6" t="s">
        <v>25</v>
      </c>
      <c r="B2635" s="11">
        <v>6.9</v>
      </c>
    </row>
    <row r="2636" spans="1:2" x14ac:dyDescent="0.25">
      <c r="A2636" s="9" t="s">
        <v>25</v>
      </c>
      <c r="B2636" s="13">
        <v>5.7</v>
      </c>
    </row>
    <row r="2637" spans="1:2" x14ac:dyDescent="0.25">
      <c r="A2637" s="6" t="s">
        <v>25</v>
      </c>
      <c r="B2637" s="11">
        <v>7.7</v>
      </c>
    </row>
    <row r="2638" spans="1:2" x14ac:dyDescent="0.25">
      <c r="A2638" s="9" t="s">
        <v>25</v>
      </c>
      <c r="B2638" s="13">
        <v>5.4</v>
      </c>
    </row>
    <row r="2639" spans="1:2" x14ac:dyDescent="0.25">
      <c r="A2639" s="6" t="s">
        <v>25</v>
      </c>
      <c r="B2639" s="11">
        <v>5.6</v>
      </c>
    </row>
    <row r="2640" spans="1:2" x14ac:dyDescent="0.25">
      <c r="A2640" s="9" t="s">
        <v>25</v>
      </c>
      <c r="B2640" s="13">
        <v>7.7</v>
      </c>
    </row>
    <row r="2641" spans="1:2" x14ac:dyDescent="0.25">
      <c r="A2641" s="6" t="s">
        <v>25</v>
      </c>
      <c r="B2641" s="11">
        <v>5.0999999999999996</v>
      </c>
    </row>
    <row r="2642" spans="1:2" x14ac:dyDescent="0.25">
      <c r="A2642" s="9" t="s">
        <v>25</v>
      </c>
      <c r="B2642" s="13">
        <v>6.8</v>
      </c>
    </row>
    <row r="2643" spans="1:2" x14ac:dyDescent="0.25">
      <c r="A2643" s="6" t="s">
        <v>25</v>
      </c>
      <c r="B2643" s="11">
        <v>8.4</v>
      </c>
    </row>
    <row r="2644" spans="1:2" x14ac:dyDescent="0.25">
      <c r="A2644" s="9" t="s">
        <v>25</v>
      </c>
      <c r="B2644" s="13">
        <v>4.9000000000000004</v>
      </c>
    </row>
    <row r="2645" spans="1:2" x14ac:dyDescent="0.25">
      <c r="A2645" s="6" t="s">
        <v>25</v>
      </c>
      <c r="B2645" s="11">
        <v>7.1</v>
      </c>
    </row>
    <row r="2646" spans="1:2" x14ac:dyDescent="0.25">
      <c r="A2646" s="9" t="s">
        <v>25</v>
      </c>
      <c r="B2646" s="13">
        <v>6.6</v>
      </c>
    </row>
    <row r="2647" spans="1:2" x14ac:dyDescent="0.25">
      <c r="A2647" s="6" t="s">
        <v>25</v>
      </c>
      <c r="B2647" s="11">
        <v>6.1</v>
      </c>
    </row>
    <row r="2648" spans="1:2" x14ac:dyDescent="0.25">
      <c r="A2648" s="9" t="s">
        <v>25</v>
      </c>
      <c r="B2648" s="13">
        <v>4.0999999999999996</v>
      </c>
    </row>
    <row r="2649" spans="1:2" x14ac:dyDescent="0.25">
      <c r="A2649" s="6" t="s">
        <v>25</v>
      </c>
      <c r="B2649" s="11">
        <v>5.8</v>
      </c>
    </row>
    <row r="2650" spans="1:2" x14ac:dyDescent="0.25">
      <c r="A2650" s="9" t="s">
        <v>25</v>
      </c>
      <c r="B2650" s="13">
        <v>8.1</v>
      </c>
    </row>
    <row r="2651" spans="1:2" x14ac:dyDescent="0.25">
      <c r="A2651" s="6" t="s">
        <v>25</v>
      </c>
      <c r="B2651" s="11">
        <v>7.6</v>
      </c>
    </row>
    <row r="2652" spans="1:2" x14ac:dyDescent="0.25">
      <c r="A2652" s="9" t="s">
        <v>25</v>
      </c>
      <c r="B2652" s="13">
        <v>7.8</v>
      </c>
    </row>
    <row r="2653" spans="1:2" x14ac:dyDescent="0.25">
      <c r="A2653" s="6" t="s">
        <v>25</v>
      </c>
      <c r="B2653" s="11">
        <v>4.5999999999999996</v>
      </c>
    </row>
    <row r="2654" spans="1:2" x14ac:dyDescent="0.25">
      <c r="A2654" s="9" t="s">
        <v>25</v>
      </c>
      <c r="B2654" s="13">
        <v>6</v>
      </c>
    </row>
    <row r="2655" spans="1:2" x14ac:dyDescent="0.25">
      <c r="A2655" s="6" t="s">
        <v>25</v>
      </c>
      <c r="B2655" s="11">
        <v>7</v>
      </c>
    </row>
    <row r="2656" spans="1:2" x14ac:dyDescent="0.25">
      <c r="A2656" s="9" t="s">
        <v>25</v>
      </c>
      <c r="B2656" s="13">
        <v>6.7</v>
      </c>
    </row>
    <row r="2657" spans="1:2" x14ac:dyDescent="0.25">
      <c r="A2657" s="6" t="s">
        <v>25</v>
      </c>
      <c r="B2657" s="11">
        <v>6.4</v>
      </c>
    </row>
    <row r="2658" spans="1:2" x14ac:dyDescent="0.25">
      <c r="A2658" s="9" t="s">
        <v>25</v>
      </c>
      <c r="B2658" s="13">
        <v>7.2</v>
      </c>
    </row>
    <row r="2659" spans="1:2" x14ac:dyDescent="0.25">
      <c r="A2659" s="6" t="s">
        <v>25</v>
      </c>
      <c r="B2659" s="11">
        <v>7.4</v>
      </c>
    </row>
    <row r="2660" spans="1:2" x14ac:dyDescent="0.25">
      <c r="A2660" s="9" t="s">
        <v>25</v>
      </c>
      <c r="B2660" s="13">
        <v>4.8</v>
      </c>
    </row>
    <row r="2661" spans="1:2" x14ac:dyDescent="0.25">
      <c r="A2661" s="6" t="s">
        <v>25</v>
      </c>
      <c r="B2661" s="11">
        <v>4</v>
      </c>
    </row>
    <row r="2662" spans="1:2" x14ac:dyDescent="0.25">
      <c r="A2662" s="9" t="s">
        <v>25</v>
      </c>
      <c r="B2662" s="13">
        <v>6.2</v>
      </c>
    </row>
    <row r="2663" spans="1:2" x14ac:dyDescent="0.25">
      <c r="A2663" s="6" t="s">
        <v>25</v>
      </c>
      <c r="B2663" s="11">
        <v>7.7</v>
      </c>
    </row>
    <row r="2664" spans="1:2" x14ac:dyDescent="0.25">
      <c r="A2664" s="9" t="s">
        <v>25</v>
      </c>
      <c r="B2664" s="13">
        <v>6.7</v>
      </c>
    </row>
    <row r="2665" spans="1:2" x14ac:dyDescent="0.25">
      <c r="A2665" s="6" t="s">
        <v>25</v>
      </c>
      <c r="B2665" s="11">
        <v>7.9</v>
      </c>
    </row>
    <row r="2666" spans="1:2" x14ac:dyDescent="0.25">
      <c r="A2666" s="9" t="s">
        <v>25</v>
      </c>
      <c r="B2666" s="13">
        <v>7.9</v>
      </c>
    </row>
    <row r="2667" spans="1:2" x14ac:dyDescent="0.25">
      <c r="A2667" s="6" t="s">
        <v>25</v>
      </c>
      <c r="B2667" s="11">
        <v>5.5</v>
      </c>
    </row>
    <row r="2668" spans="1:2" x14ac:dyDescent="0.25">
      <c r="A2668" s="9" t="s">
        <v>25</v>
      </c>
      <c r="B2668" s="13">
        <v>6.2</v>
      </c>
    </row>
    <row r="2669" spans="1:2" x14ac:dyDescent="0.25">
      <c r="A2669" s="6" t="s">
        <v>25</v>
      </c>
      <c r="B2669" s="11">
        <v>5.0999999999999996</v>
      </c>
    </row>
    <row r="2670" spans="1:2" x14ac:dyDescent="0.25">
      <c r="A2670" s="9" t="s">
        <v>25</v>
      </c>
      <c r="B2670" s="13">
        <v>4.0999999999999996</v>
      </c>
    </row>
    <row r="2671" spans="1:2" x14ac:dyDescent="0.25">
      <c r="A2671" s="6" t="s">
        <v>25</v>
      </c>
      <c r="B2671" s="11">
        <v>6.7</v>
      </c>
    </row>
    <row r="2672" spans="1:2" x14ac:dyDescent="0.25">
      <c r="A2672" s="9" t="s">
        <v>25</v>
      </c>
      <c r="B2672" s="13">
        <v>4.7</v>
      </c>
    </row>
    <row r="2673" spans="1:2" x14ac:dyDescent="0.25">
      <c r="A2673" s="6" t="s">
        <v>25</v>
      </c>
      <c r="B2673" s="11">
        <v>6.4</v>
      </c>
    </row>
    <row r="2674" spans="1:2" x14ac:dyDescent="0.25">
      <c r="A2674" s="9" t="s">
        <v>25</v>
      </c>
      <c r="B2674" s="13">
        <v>6.3</v>
      </c>
    </row>
    <row r="2675" spans="1:2" x14ac:dyDescent="0.25">
      <c r="A2675" s="6" t="s">
        <v>25</v>
      </c>
      <c r="B2675" s="11">
        <v>5.5</v>
      </c>
    </row>
    <row r="2676" spans="1:2" x14ac:dyDescent="0.25">
      <c r="A2676" s="9" t="s">
        <v>25</v>
      </c>
      <c r="B2676" s="13">
        <v>7.3</v>
      </c>
    </row>
    <row r="2677" spans="1:2" x14ac:dyDescent="0.25">
      <c r="A2677" s="6" t="s">
        <v>25</v>
      </c>
      <c r="B2677" s="11">
        <v>6.3</v>
      </c>
    </row>
    <row r="2678" spans="1:2" x14ac:dyDescent="0.25">
      <c r="A2678" s="9" t="s">
        <v>25</v>
      </c>
      <c r="B2678" s="13">
        <v>4.9000000000000004</v>
      </c>
    </row>
    <row r="2679" spans="1:2" x14ac:dyDescent="0.25">
      <c r="A2679" s="6" t="s">
        <v>25</v>
      </c>
      <c r="B2679" s="11">
        <v>7.6</v>
      </c>
    </row>
    <row r="2680" spans="1:2" x14ac:dyDescent="0.25">
      <c r="A2680" s="9" t="s">
        <v>25</v>
      </c>
      <c r="B2680" s="13">
        <v>6</v>
      </c>
    </row>
    <row r="2681" spans="1:2" x14ac:dyDescent="0.25">
      <c r="A2681" s="6" t="s">
        <v>25</v>
      </c>
      <c r="B2681" s="11">
        <v>6.2</v>
      </c>
    </row>
    <row r="2682" spans="1:2" x14ac:dyDescent="0.25">
      <c r="A2682" s="9" t="s">
        <v>25</v>
      </c>
      <c r="B2682" s="13">
        <v>6.8</v>
      </c>
    </row>
    <row r="2683" spans="1:2" x14ac:dyDescent="0.25">
      <c r="A2683" s="6" t="s">
        <v>25</v>
      </c>
      <c r="B2683" s="11">
        <v>4.5</v>
      </c>
    </row>
    <row r="2684" spans="1:2" x14ac:dyDescent="0.25">
      <c r="A2684" s="9" t="s">
        <v>25</v>
      </c>
      <c r="B2684" s="13">
        <v>5.7</v>
      </c>
    </row>
    <row r="2685" spans="1:2" x14ac:dyDescent="0.25">
      <c r="A2685" s="6" t="s">
        <v>25</v>
      </c>
      <c r="B2685" s="11">
        <v>8.4</v>
      </c>
    </row>
    <row r="2686" spans="1:2" x14ac:dyDescent="0.25">
      <c r="A2686" s="9" t="s">
        <v>25</v>
      </c>
      <c r="B2686" s="13">
        <v>4.5999999999999996</v>
      </c>
    </row>
    <row r="2687" spans="1:2" x14ac:dyDescent="0.25">
      <c r="A2687" s="6" t="s">
        <v>25</v>
      </c>
      <c r="B2687" s="11">
        <v>6.2</v>
      </c>
    </row>
    <row r="2688" spans="1:2" x14ac:dyDescent="0.25">
      <c r="A2688" s="9" t="s">
        <v>25</v>
      </c>
      <c r="B2688" s="13">
        <v>7</v>
      </c>
    </row>
    <row r="2689" spans="1:2" x14ac:dyDescent="0.25">
      <c r="A2689" s="6" t="s">
        <v>25</v>
      </c>
      <c r="B2689" s="11">
        <v>6.9</v>
      </c>
    </row>
    <row r="2690" spans="1:2" x14ac:dyDescent="0.25">
      <c r="A2690" s="9" t="s">
        <v>25</v>
      </c>
      <c r="B2690" s="13">
        <v>6.1</v>
      </c>
    </row>
    <row r="2691" spans="1:2" x14ac:dyDescent="0.25">
      <c r="A2691" s="6" t="s">
        <v>25</v>
      </c>
      <c r="B2691" s="11">
        <v>6.7</v>
      </c>
    </row>
    <row r="2692" spans="1:2" x14ac:dyDescent="0.25">
      <c r="A2692" s="9" t="s">
        <v>25</v>
      </c>
      <c r="B2692" s="13">
        <v>5.6</v>
      </c>
    </row>
    <row r="2693" spans="1:2" x14ac:dyDescent="0.25">
      <c r="A2693" s="6" t="s">
        <v>25</v>
      </c>
      <c r="B2693" s="11">
        <v>6.6</v>
      </c>
    </row>
    <row r="2694" spans="1:2" x14ac:dyDescent="0.25">
      <c r="A2694" s="9" t="s">
        <v>25</v>
      </c>
      <c r="B2694" s="13">
        <v>6.4</v>
      </c>
    </row>
    <row r="2695" spans="1:2" x14ac:dyDescent="0.25">
      <c r="A2695" s="6" t="s">
        <v>25</v>
      </c>
      <c r="B2695" s="11">
        <v>2.8</v>
      </c>
    </row>
    <row r="2696" spans="1:2" x14ac:dyDescent="0.25">
      <c r="A2696" s="9" t="s">
        <v>25</v>
      </c>
      <c r="B2696" s="13">
        <v>5.4</v>
      </c>
    </row>
    <row r="2697" spans="1:2" x14ac:dyDescent="0.25">
      <c r="A2697" s="6" t="s">
        <v>25</v>
      </c>
      <c r="B2697" s="11">
        <v>5</v>
      </c>
    </row>
    <row r="2698" spans="1:2" x14ac:dyDescent="0.25">
      <c r="A2698" s="9" t="s">
        <v>25</v>
      </c>
      <c r="B2698" s="13">
        <v>5.0999999999999996</v>
      </c>
    </row>
    <row r="2699" spans="1:2" x14ac:dyDescent="0.25">
      <c r="A2699" s="6" t="s">
        <v>25</v>
      </c>
      <c r="B2699" s="11">
        <v>8</v>
      </c>
    </row>
    <row r="2700" spans="1:2" x14ac:dyDescent="0.25">
      <c r="A2700" s="9" t="s">
        <v>25</v>
      </c>
      <c r="B2700" s="13">
        <v>5.9</v>
      </c>
    </row>
    <row r="2701" spans="1:2" x14ac:dyDescent="0.25">
      <c r="A2701" s="6" t="s">
        <v>25</v>
      </c>
      <c r="B2701" s="11">
        <v>7.5</v>
      </c>
    </row>
    <row r="2702" spans="1:2" x14ac:dyDescent="0.25">
      <c r="A2702" s="9" t="s">
        <v>25</v>
      </c>
      <c r="B2702" s="13">
        <v>8.1999999999999993</v>
      </c>
    </row>
    <row r="2703" spans="1:2" x14ac:dyDescent="0.25">
      <c r="A2703" s="6" t="s">
        <v>25</v>
      </c>
      <c r="B2703" s="11">
        <v>7</v>
      </c>
    </row>
    <row r="2704" spans="1:2" x14ac:dyDescent="0.25">
      <c r="A2704" s="9" t="s">
        <v>25</v>
      </c>
      <c r="B2704" s="13">
        <v>6.6</v>
      </c>
    </row>
    <row r="2705" spans="1:2" x14ac:dyDescent="0.25">
      <c r="A2705" s="6" t="s">
        <v>25</v>
      </c>
      <c r="B2705" s="11">
        <v>6.7</v>
      </c>
    </row>
    <row r="2706" spans="1:2" x14ac:dyDescent="0.25">
      <c r="A2706" s="9" t="s">
        <v>25</v>
      </c>
      <c r="B2706" s="13">
        <v>5.5</v>
      </c>
    </row>
    <row r="2707" spans="1:2" x14ac:dyDescent="0.25">
      <c r="A2707" s="6" t="s">
        <v>25</v>
      </c>
      <c r="B2707" s="11">
        <v>4.9000000000000004</v>
      </c>
    </row>
    <row r="2708" spans="1:2" x14ac:dyDescent="0.25">
      <c r="A2708" s="9" t="s">
        <v>25</v>
      </c>
      <c r="B2708" s="13">
        <v>6.9</v>
      </c>
    </row>
    <row r="2709" spans="1:2" x14ac:dyDescent="0.25">
      <c r="A2709" s="6" t="s">
        <v>25</v>
      </c>
      <c r="B2709" s="11">
        <v>7.4</v>
      </c>
    </row>
    <row r="2710" spans="1:2" x14ac:dyDescent="0.25">
      <c r="A2710" s="9" t="s">
        <v>25</v>
      </c>
      <c r="B2710" s="13">
        <v>5.6</v>
      </c>
    </row>
    <row r="2711" spans="1:2" x14ac:dyDescent="0.25">
      <c r="A2711" s="6" t="s">
        <v>25</v>
      </c>
      <c r="B2711" s="11">
        <v>8</v>
      </c>
    </row>
    <row r="2712" spans="1:2" x14ac:dyDescent="0.25">
      <c r="A2712" s="9" t="s">
        <v>25</v>
      </c>
      <c r="B2712" s="13">
        <v>5.3</v>
      </c>
    </row>
    <row r="2713" spans="1:2" x14ac:dyDescent="0.25">
      <c r="A2713" s="6" t="s">
        <v>25</v>
      </c>
      <c r="B2713" s="11">
        <v>6.2</v>
      </c>
    </row>
    <row r="2714" spans="1:2" x14ac:dyDescent="0.25">
      <c r="A2714" s="9" t="s">
        <v>25</v>
      </c>
      <c r="B2714" s="13">
        <v>5.3</v>
      </c>
    </row>
    <row r="2715" spans="1:2" x14ac:dyDescent="0.25">
      <c r="A2715" s="6" t="s">
        <v>25</v>
      </c>
      <c r="B2715" s="11">
        <v>6.6</v>
      </c>
    </row>
    <row r="2716" spans="1:2" x14ac:dyDescent="0.25">
      <c r="A2716" s="9" t="s">
        <v>25</v>
      </c>
      <c r="B2716" s="13">
        <v>7.2</v>
      </c>
    </row>
    <row r="2717" spans="1:2" x14ac:dyDescent="0.25">
      <c r="A2717" s="6" t="s">
        <v>25</v>
      </c>
      <c r="B2717" s="11">
        <v>4.5999999999999996</v>
      </c>
    </row>
    <row r="2718" spans="1:2" x14ac:dyDescent="0.25">
      <c r="A2718" s="9" t="s">
        <v>25</v>
      </c>
      <c r="B2718" s="13">
        <v>7.5</v>
      </c>
    </row>
    <row r="2719" spans="1:2" x14ac:dyDescent="0.25">
      <c r="A2719" s="6" t="s">
        <v>25</v>
      </c>
      <c r="B2719" s="11">
        <v>6.5</v>
      </c>
    </row>
    <row r="2720" spans="1:2" x14ac:dyDescent="0.25">
      <c r="A2720" s="9" t="s">
        <v>25</v>
      </c>
      <c r="B2720" s="13">
        <v>7.6</v>
      </c>
    </row>
    <row r="2721" spans="1:2" x14ac:dyDescent="0.25">
      <c r="A2721" s="6" t="s">
        <v>25</v>
      </c>
      <c r="B2721" s="11">
        <v>6.2</v>
      </c>
    </row>
    <row r="2722" spans="1:2" x14ac:dyDescent="0.25">
      <c r="A2722" s="9" t="s">
        <v>25</v>
      </c>
      <c r="B2722" s="13">
        <v>8</v>
      </c>
    </row>
    <row r="2723" spans="1:2" x14ac:dyDescent="0.25">
      <c r="A2723" s="6" t="s">
        <v>25</v>
      </c>
      <c r="B2723" s="11">
        <v>5.5</v>
      </c>
    </row>
    <row r="2724" spans="1:2" x14ac:dyDescent="0.25">
      <c r="A2724" s="9" t="s">
        <v>25</v>
      </c>
      <c r="B2724" s="13">
        <v>6.3</v>
      </c>
    </row>
    <row r="2725" spans="1:2" x14ac:dyDescent="0.25">
      <c r="A2725" s="6" t="s">
        <v>25</v>
      </c>
      <c r="B2725" s="11">
        <v>7.2</v>
      </c>
    </row>
    <row r="2726" spans="1:2" x14ac:dyDescent="0.25">
      <c r="A2726" s="9" t="s">
        <v>25</v>
      </c>
      <c r="B2726" s="13">
        <v>7.9</v>
      </c>
    </row>
    <row r="2727" spans="1:2" x14ac:dyDescent="0.25">
      <c r="A2727" s="6" t="s">
        <v>25</v>
      </c>
      <c r="B2727" s="11">
        <v>6.7</v>
      </c>
    </row>
    <row r="2728" spans="1:2" x14ac:dyDescent="0.25">
      <c r="A2728" s="9" t="s">
        <v>25</v>
      </c>
      <c r="B2728" s="13">
        <v>5.3</v>
      </c>
    </row>
    <row r="2729" spans="1:2" x14ac:dyDescent="0.25">
      <c r="A2729" s="6" t="s">
        <v>25</v>
      </c>
      <c r="B2729" s="11">
        <v>6.3</v>
      </c>
    </row>
    <row r="2730" spans="1:2" x14ac:dyDescent="0.25">
      <c r="A2730" s="9" t="s">
        <v>25</v>
      </c>
      <c r="B2730" s="13">
        <v>6.5</v>
      </c>
    </row>
    <row r="2731" spans="1:2" x14ac:dyDescent="0.25">
      <c r="A2731" s="6" t="s">
        <v>25</v>
      </c>
      <c r="B2731" s="11">
        <v>5.6</v>
      </c>
    </row>
    <row r="2732" spans="1:2" x14ac:dyDescent="0.25">
      <c r="A2732" s="9" t="s">
        <v>25</v>
      </c>
      <c r="B2732" s="13">
        <v>7</v>
      </c>
    </row>
    <row r="2733" spans="1:2" x14ac:dyDescent="0.25">
      <c r="A2733" s="6" t="s">
        <v>2284</v>
      </c>
      <c r="B2733" s="11">
        <v>8.3000000000000007</v>
      </c>
    </row>
    <row r="2734" spans="1:2" x14ac:dyDescent="0.25">
      <c r="A2734" s="9" t="s">
        <v>537</v>
      </c>
      <c r="B2734" s="13">
        <v>7.2</v>
      </c>
    </row>
    <row r="2735" spans="1:2" x14ac:dyDescent="0.25">
      <c r="A2735" s="6" t="s">
        <v>25</v>
      </c>
      <c r="B2735" s="11">
        <v>6.8</v>
      </c>
    </row>
    <row r="2736" spans="1:2" x14ac:dyDescent="0.25">
      <c r="A2736" s="9" t="s">
        <v>687</v>
      </c>
      <c r="B2736" s="13">
        <v>6.4</v>
      </c>
    </row>
    <row r="2737" spans="1:2" x14ac:dyDescent="0.25">
      <c r="A2737" s="6" t="s">
        <v>25</v>
      </c>
      <c r="B2737" s="11">
        <v>6.9</v>
      </c>
    </row>
    <row r="2738" spans="1:2" x14ac:dyDescent="0.25">
      <c r="A2738" s="9" t="s">
        <v>1609</v>
      </c>
      <c r="B2738" s="13">
        <v>8</v>
      </c>
    </row>
    <row r="2739" spans="1:2" x14ac:dyDescent="0.25">
      <c r="A2739" s="6" t="s">
        <v>3150</v>
      </c>
      <c r="B2739" s="11">
        <v>6.2</v>
      </c>
    </row>
    <row r="2740" spans="1:2" x14ac:dyDescent="0.25">
      <c r="A2740" s="9" t="s">
        <v>25</v>
      </c>
      <c r="B2740" s="13">
        <v>6.4</v>
      </c>
    </row>
    <row r="2741" spans="1:2" x14ac:dyDescent="0.25">
      <c r="A2741" s="6" t="s">
        <v>25</v>
      </c>
      <c r="B2741" s="11">
        <v>5.6</v>
      </c>
    </row>
    <row r="2742" spans="1:2" x14ac:dyDescent="0.25">
      <c r="A2742" s="9" t="s">
        <v>25</v>
      </c>
      <c r="B2742" s="13">
        <v>6.1</v>
      </c>
    </row>
    <row r="2743" spans="1:2" x14ac:dyDescent="0.25">
      <c r="A2743" s="6" t="s">
        <v>25</v>
      </c>
      <c r="B2743" s="11">
        <v>6</v>
      </c>
    </row>
    <row r="2744" spans="1:2" x14ac:dyDescent="0.25">
      <c r="A2744" s="9" t="s">
        <v>25</v>
      </c>
      <c r="B2744" s="13">
        <v>5.0999999999999996</v>
      </c>
    </row>
    <row r="2745" spans="1:2" x14ac:dyDescent="0.25">
      <c r="A2745" s="6" t="s">
        <v>25</v>
      </c>
      <c r="B2745" s="11">
        <v>4.5</v>
      </c>
    </row>
    <row r="2746" spans="1:2" x14ac:dyDescent="0.25">
      <c r="A2746" s="9" t="s">
        <v>25</v>
      </c>
      <c r="B2746" s="13">
        <v>5.9</v>
      </c>
    </row>
    <row r="2747" spans="1:2" x14ac:dyDescent="0.25">
      <c r="A2747" s="6" t="s">
        <v>25</v>
      </c>
      <c r="B2747" s="11">
        <v>6</v>
      </c>
    </row>
    <row r="2748" spans="1:2" x14ac:dyDescent="0.25">
      <c r="A2748" s="9" t="s">
        <v>25</v>
      </c>
      <c r="B2748" s="13">
        <v>5.8</v>
      </c>
    </row>
    <row r="2749" spans="1:2" x14ac:dyDescent="0.25">
      <c r="A2749" s="6" t="s">
        <v>25</v>
      </c>
      <c r="B2749" s="11">
        <v>6.1</v>
      </c>
    </row>
    <row r="2750" spans="1:2" x14ac:dyDescent="0.25">
      <c r="A2750" s="9" t="s">
        <v>25</v>
      </c>
      <c r="B2750" s="13">
        <v>4.9000000000000004</v>
      </c>
    </row>
    <row r="2751" spans="1:2" x14ac:dyDescent="0.25">
      <c r="A2751" s="6" t="s">
        <v>919</v>
      </c>
      <c r="B2751" s="11">
        <v>5.7</v>
      </c>
    </row>
    <row r="2752" spans="1:2" x14ac:dyDescent="0.25">
      <c r="A2752" s="9" t="s">
        <v>687</v>
      </c>
      <c r="B2752" s="13">
        <v>7.1</v>
      </c>
    </row>
    <row r="2753" spans="1:2" x14ac:dyDescent="0.25">
      <c r="A2753" s="6" t="s">
        <v>25</v>
      </c>
      <c r="B2753" s="11">
        <v>6.6</v>
      </c>
    </row>
    <row r="2754" spans="1:2" x14ac:dyDescent="0.25">
      <c r="A2754" s="9" t="s">
        <v>25</v>
      </c>
      <c r="B2754" s="13">
        <v>8.1</v>
      </c>
    </row>
    <row r="2755" spans="1:2" x14ac:dyDescent="0.25">
      <c r="A2755" s="6" t="s">
        <v>25</v>
      </c>
      <c r="B2755" s="11">
        <v>5.7</v>
      </c>
    </row>
    <row r="2756" spans="1:2" x14ac:dyDescent="0.25">
      <c r="A2756" s="9" t="s">
        <v>25</v>
      </c>
      <c r="B2756" s="13">
        <v>6.8</v>
      </c>
    </row>
    <row r="2757" spans="1:2" x14ac:dyDescent="0.25">
      <c r="A2757" s="6" t="s">
        <v>537</v>
      </c>
      <c r="B2757" s="11">
        <v>7.5</v>
      </c>
    </row>
    <row r="2758" spans="1:2" x14ac:dyDescent="0.25">
      <c r="A2758" s="9" t="s">
        <v>25</v>
      </c>
      <c r="B2758" s="13">
        <v>6.2</v>
      </c>
    </row>
    <row r="2759" spans="1:2" x14ac:dyDescent="0.25">
      <c r="A2759" s="6" t="s">
        <v>25</v>
      </c>
      <c r="B2759" s="11">
        <v>8.3000000000000007</v>
      </c>
    </row>
    <row r="2760" spans="1:2" x14ac:dyDescent="0.25">
      <c r="A2760" s="9" t="s">
        <v>25</v>
      </c>
      <c r="B2760" s="13">
        <v>7.4</v>
      </c>
    </row>
    <row r="2761" spans="1:2" x14ac:dyDescent="0.25">
      <c r="A2761" s="6" t="s">
        <v>25</v>
      </c>
      <c r="B2761" s="11">
        <v>8</v>
      </c>
    </row>
    <row r="2762" spans="1:2" x14ac:dyDescent="0.25">
      <c r="A2762" s="9" t="s">
        <v>25</v>
      </c>
      <c r="B2762" s="13">
        <v>6.9</v>
      </c>
    </row>
    <row r="2763" spans="1:2" x14ac:dyDescent="0.25">
      <c r="A2763" s="6" t="s">
        <v>25</v>
      </c>
      <c r="B2763" s="11">
        <v>6.9</v>
      </c>
    </row>
    <row r="2764" spans="1:2" x14ac:dyDescent="0.25">
      <c r="A2764" s="9" t="s">
        <v>25</v>
      </c>
      <c r="B2764" s="13">
        <v>9.5</v>
      </c>
    </row>
    <row r="2765" spans="1:2" x14ac:dyDescent="0.25">
      <c r="A2765" s="6" t="s">
        <v>25</v>
      </c>
      <c r="B2765" s="11">
        <v>5.5</v>
      </c>
    </row>
    <row r="2766" spans="1:2" x14ac:dyDescent="0.25">
      <c r="A2766" s="9" t="s">
        <v>25</v>
      </c>
      <c r="B2766" s="13">
        <v>5.7</v>
      </c>
    </row>
    <row r="2767" spans="1:2" x14ac:dyDescent="0.25">
      <c r="A2767" s="6" t="s">
        <v>25</v>
      </c>
      <c r="B2767" s="11">
        <v>7.2</v>
      </c>
    </row>
    <row r="2768" spans="1:2" x14ac:dyDescent="0.25">
      <c r="A2768" s="9" t="s">
        <v>25</v>
      </c>
      <c r="B2768" s="13">
        <v>6.9</v>
      </c>
    </row>
    <row r="2769" spans="1:2" x14ac:dyDescent="0.25">
      <c r="A2769" s="6" t="s">
        <v>25</v>
      </c>
      <c r="B2769" s="11">
        <v>5.5</v>
      </c>
    </row>
    <row r="2770" spans="1:2" x14ac:dyDescent="0.25">
      <c r="A2770" s="9" t="s">
        <v>25</v>
      </c>
      <c r="B2770" s="13">
        <v>5.9</v>
      </c>
    </row>
    <row r="2771" spans="1:2" x14ac:dyDescent="0.25">
      <c r="A2771" s="6" t="s">
        <v>25</v>
      </c>
      <c r="B2771" s="11">
        <v>7.7</v>
      </c>
    </row>
    <row r="2772" spans="1:2" x14ac:dyDescent="0.25">
      <c r="A2772" s="9" t="s">
        <v>25</v>
      </c>
      <c r="B2772" s="13">
        <v>5.2</v>
      </c>
    </row>
    <row r="2773" spans="1:2" x14ac:dyDescent="0.25">
      <c r="A2773" s="6" t="s">
        <v>25</v>
      </c>
      <c r="B2773" s="11">
        <v>7.1</v>
      </c>
    </row>
    <row r="2774" spans="1:2" x14ac:dyDescent="0.25">
      <c r="A2774" s="9" t="s">
        <v>25</v>
      </c>
      <c r="B2774" s="13">
        <v>6.6</v>
      </c>
    </row>
    <row r="2775" spans="1:2" x14ac:dyDescent="0.25">
      <c r="A2775" s="6" t="s">
        <v>25</v>
      </c>
      <c r="B2775" s="11">
        <v>5.5</v>
      </c>
    </row>
    <row r="2776" spans="1:2" x14ac:dyDescent="0.25">
      <c r="A2776" s="9" t="s">
        <v>25</v>
      </c>
      <c r="B2776" s="13">
        <v>7.7</v>
      </c>
    </row>
    <row r="2777" spans="1:2" x14ac:dyDescent="0.25">
      <c r="A2777" s="6" t="s">
        <v>25</v>
      </c>
      <c r="B2777" s="11">
        <v>5.4</v>
      </c>
    </row>
    <row r="2778" spans="1:2" x14ac:dyDescent="0.25">
      <c r="A2778" s="9" t="s">
        <v>25</v>
      </c>
      <c r="B2778" s="13">
        <v>6.7</v>
      </c>
    </row>
    <row r="2779" spans="1:2" x14ac:dyDescent="0.25">
      <c r="A2779" s="6" t="s">
        <v>25</v>
      </c>
      <c r="B2779" s="11">
        <v>5</v>
      </c>
    </row>
    <row r="2780" spans="1:2" x14ac:dyDescent="0.25">
      <c r="A2780" s="9" t="s">
        <v>25</v>
      </c>
      <c r="B2780" s="13">
        <v>6.4</v>
      </c>
    </row>
    <row r="2781" spans="1:2" x14ac:dyDescent="0.25">
      <c r="A2781" s="6" t="s">
        <v>25</v>
      </c>
      <c r="B2781" s="11">
        <v>6.6</v>
      </c>
    </row>
    <row r="2782" spans="1:2" x14ac:dyDescent="0.25">
      <c r="A2782" s="9" t="s">
        <v>25</v>
      </c>
      <c r="B2782" s="13">
        <v>5.9</v>
      </c>
    </row>
    <row r="2783" spans="1:2" x14ac:dyDescent="0.25">
      <c r="A2783" s="6" t="s">
        <v>25</v>
      </c>
      <c r="B2783" s="11">
        <v>5.7</v>
      </c>
    </row>
    <row r="2784" spans="1:2" x14ac:dyDescent="0.25">
      <c r="A2784" s="9" t="s">
        <v>25</v>
      </c>
      <c r="B2784" s="13">
        <v>4.5</v>
      </c>
    </row>
    <row r="2785" spans="1:2" x14ac:dyDescent="0.25">
      <c r="A2785" s="6" t="s">
        <v>25</v>
      </c>
      <c r="B2785" s="11">
        <v>3.7</v>
      </c>
    </row>
    <row r="2786" spans="1:2" x14ac:dyDescent="0.25">
      <c r="A2786" s="9" t="s">
        <v>25</v>
      </c>
      <c r="B2786" s="13">
        <v>5</v>
      </c>
    </row>
    <row r="2787" spans="1:2" x14ac:dyDescent="0.25">
      <c r="A2787" s="6" t="s">
        <v>25</v>
      </c>
      <c r="B2787" s="11">
        <v>4.5999999999999996</v>
      </c>
    </row>
    <row r="2788" spans="1:2" x14ac:dyDescent="0.25">
      <c r="A2788" s="9" t="s">
        <v>25</v>
      </c>
      <c r="B2788" s="13">
        <v>6.5</v>
      </c>
    </row>
    <row r="2789" spans="1:2" x14ac:dyDescent="0.25">
      <c r="A2789" s="6" t="s">
        <v>25</v>
      </c>
      <c r="B2789" s="11">
        <v>4.9000000000000004</v>
      </c>
    </row>
    <row r="2790" spans="1:2" x14ac:dyDescent="0.25">
      <c r="A2790" s="9" t="s">
        <v>25</v>
      </c>
      <c r="B2790" s="13">
        <v>6</v>
      </c>
    </row>
    <row r="2791" spans="1:2" x14ac:dyDescent="0.25">
      <c r="A2791" s="6" t="s">
        <v>25</v>
      </c>
      <c r="B2791" s="11">
        <v>6.9</v>
      </c>
    </row>
    <row r="2792" spans="1:2" x14ac:dyDescent="0.25">
      <c r="A2792" s="9" t="s">
        <v>25</v>
      </c>
      <c r="B2792" s="13">
        <v>5.7</v>
      </c>
    </row>
    <row r="2793" spans="1:2" x14ac:dyDescent="0.25">
      <c r="A2793" s="6" t="s">
        <v>25</v>
      </c>
      <c r="B2793" s="11">
        <v>6.7</v>
      </c>
    </row>
    <row r="2794" spans="1:2" x14ac:dyDescent="0.25">
      <c r="A2794" s="9" t="s">
        <v>25</v>
      </c>
      <c r="B2794" s="13">
        <v>6.9</v>
      </c>
    </row>
    <row r="2795" spans="1:2" x14ac:dyDescent="0.25">
      <c r="A2795" s="6" t="s">
        <v>25</v>
      </c>
      <c r="B2795" s="11">
        <v>5.5</v>
      </c>
    </row>
    <row r="2796" spans="1:2" x14ac:dyDescent="0.25">
      <c r="A2796" s="9" t="s">
        <v>25</v>
      </c>
      <c r="B2796" s="13">
        <v>4.4000000000000004</v>
      </c>
    </row>
    <row r="2797" spans="1:2" x14ac:dyDescent="0.25">
      <c r="A2797" s="6" t="s">
        <v>25</v>
      </c>
      <c r="B2797" s="11">
        <v>5.4</v>
      </c>
    </row>
    <row r="2798" spans="1:2" x14ac:dyDescent="0.25">
      <c r="A2798" s="9" t="s">
        <v>25</v>
      </c>
      <c r="B2798" s="13">
        <v>7</v>
      </c>
    </row>
    <row r="2799" spans="1:2" x14ac:dyDescent="0.25">
      <c r="A2799" s="6" t="s">
        <v>25</v>
      </c>
      <c r="B2799" s="11">
        <v>5.4</v>
      </c>
    </row>
    <row r="2800" spans="1:2" x14ac:dyDescent="0.25">
      <c r="A2800" s="9" t="s">
        <v>25</v>
      </c>
      <c r="B2800" s="13">
        <v>5.4</v>
      </c>
    </row>
    <row r="2801" spans="1:2" x14ac:dyDescent="0.25">
      <c r="A2801" s="6" t="s">
        <v>537</v>
      </c>
      <c r="B2801" s="11">
        <v>8</v>
      </c>
    </row>
    <row r="2802" spans="1:2" x14ac:dyDescent="0.25">
      <c r="A2802" s="9" t="s">
        <v>25</v>
      </c>
      <c r="B2802" s="13">
        <v>7.6</v>
      </c>
    </row>
    <row r="2803" spans="1:2" x14ac:dyDescent="0.25">
      <c r="A2803" s="6" t="s">
        <v>25</v>
      </c>
      <c r="B2803" s="11">
        <v>5.9</v>
      </c>
    </row>
    <row r="2804" spans="1:2" x14ac:dyDescent="0.25">
      <c r="A2804" s="9" t="s">
        <v>25</v>
      </c>
      <c r="B2804" s="13">
        <v>6.6</v>
      </c>
    </row>
    <row r="2805" spans="1:2" x14ac:dyDescent="0.25">
      <c r="A2805" s="6" t="s">
        <v>25</v>
      </c>
      <c r="B2805" s="11">
        <v>6.7</v>
      </c>
    </row>
    <row r="2806" spans="1:2" x14ac:dyDescent="0.25">
      <c r="A2806" s="9" t="s">
        <v>25</v>
      </c>
      <c r="B2806" s="13">
        <v>3.9</v>
      </c>
    </row>
    <row r="2807" spans="1:2" x14ac:dyDescent="0.25">
      <c r="A2807" s="6" t="s">
        <v>25</v>
      </c>
      <c r="B2807" s="11">
        <v>5.7</v>
      </c>
    </row>
    <row r="2808" spans="1:2" x14ac:dyDescent="0.25">
      <c r="A2808" s="9" t="s">
        <v>25</v>
      </c>
      <c r="B2808" s="13">
        <v>6.7</v>
      </c>
    </row>
    <row r="2809" spans="1:2" x14ac:dyDescent="0.25">
      <c r="A2809" s="6" t="s">
        <v>25</v>
      </c>
      <c r="B2809" s="11">
        <v>6.5</v>
      </c>
    </row>
    <row r="2810" spans="1:2" x14ac:dyDescent="0.25">
      <c r="A2810" s="9" t="s">
        <v>25</v>
      </c>
      <c r="B2810" s="13">
        <v>6.8</v>
      </c>
    </row>
    <row r="2811" spans="1:2" x14ac:dyDescent="0.25">
      <c r="A2811" s="6" t="s">
        <v>537</v>
      </c>
      <c r="B2811" s="11">
        <v>6.3</v>
      </c>
    </row>
    <row r="2812" spans="1:2" x14ac:dyDescent="0.25">
      <c r="A2812" s="9" t="s">
        <v>25</v>
      </c>
      <c r="B2812" s="13">
        <v>7.3</v>
      </c>
    </row>
    <row r="2813" spans="1:2" x14ac:dyDescent="0.25">
      <c r="A2813" s="6" t="s">
        <v>687</v>
      </c>
      <c r="B2813" s="11">
        <v>6.9</v>
      </c>
    </row>
    <row r="2814" spans="1:2" x14ac:dyDescent="0.25">
      <c r="A2814" s="9" t="s">
        <v>25</v>
      </c>
      <c r="B2814" s="13">
        <v>7</v>
      </c>
    </row>
    <row r="2815" spans="1:2" x14ac:dyDescent="0.25">
      <c r="A2815" s="6" t="s">
        <v>25</v>
      </c>
      <c r="B2815" s="11">
        <v>6.5</v>
      </c>
    </row>
    <row r="2816" spans="1:2" x14ac:dyDescent="0.25">
      <c r="A2816" s="9" t="s">
        <v>25</v>
      </c>
      <c r="B2816" s="13">
        <v>3.6</v>
      </c>
    </row>
    <row r="2817" spans="1:2" x14ac:dyDescent="0.25">
      <c r="A2817" s="6" t="s">
        <v>25</v>
      </c>
      <c r="B2817" s="11">
        <v>7.7</v>
      </c>
    </row>
    <row r="2818" spans="1:2" x14ac:dyDescent="0.25">
      <c r="A2818" s="9" t="s">
        <v>25</v>
      </c>
      <c r="B2818" s="13">
        <v>7.7</v>
      </c>
    </row>
    <row r="2819" spans="1:2" x14ac:dyDescent="0.25">
      <c r="A2819" s="6" t="s">
        <v>25</v>
      </c>
      <c r="B2819" s="11">
        <v>5.9</v>
      </c>
    </row>
    <row r="2820" spans="1:2" x14ac:dyDescent="0.25">
      <c r="A2820" s="9" t="s">
        <v>25</v>
      </c>
      <c r="B2820" s="13">
        <v>6.8</v>
      </c>
    </row>
    <row r="2821" spans="1:2" x14ac:dyDescent="0.25">
      <c r="A2821" s="6" t="s">
        <v>25</v>
      </c>
      <c r="B2821" s="11">
        <v>7.4</v>
      </c>
    </row>
    <row r="2822" spans="1:2" x14ac:dyDescent="0.25">
      <c r="A2822" s="9" t="s">
        <v>25</v>
      </c>
      <c r="B2822" s="13">
        <v>5.0999999999999996</v>
      </c>
    </row>
    <row r="2823" spans="1:2" x14ac:dyDescent="0.25">
      <c r="A2823" s="6" t="s">
        <v>3222</v>
      </c>
      <c r="B2823" s="11">
        <v>9.1</v>
      </c>
    </row>
    <row r="2824" spans="1:2" x14ac:dyDescent="0.25">
      <c r="A2824" s="9" t="s">
        <v>25</v>
      </c>
      <c r="B2824" s="13">
        <v>7.4</v>
      </c>
    </row>
    <row r="2825" spans="1:2" x14ac:dyDescent="0.25">
      <c r="A2825" s="6" t="s">
        <v>25</v>
      </c>
      <c r="B2825" s="11">
        <v>7.2</v>
      </c>
    </row>
    <row r="2826" spans="1:2" x14ac:dyDescent="0.25">
      <c r="A2826" s="9" t="s">
        <v>25</v>
      </c>
      <c r="B2826" s="13">
        <v>6</v>
      </c>
    </row>
    <row r="2827" spans="1:2" x14ac:dyDescent="0.25">
      <c r="A2827" s="6" t="s">
        <v>3222</v>
      </c>
      <c r="B2827" s="11">
        <v>7.4</v>
      </c>
    </row>
    <row r="2828" spans="1:2" x14ac:dyDescent="0.25">
      <c r="A2828" s="9" t="s">
        <v>2284</v>
      </c>
      <c r="B2828" s="13">
        <v>8.3000000000000007</v>
      </c>
    </row>
    <row r="2829" spans="1:2" x14ac:dyDescent="0.25">
      <c r="A2829" s="6" t="s">
        <v>919</v>
      </c>
      <c r="B2829" s="11">
        <v>8.1</v>
      </c>
    </row>
    <row r="2830" spans="1:2" x14ac:dyDescent="0.25">
      <c r="A2830" s="9" t="s">
        <v>25</v>
      </c>
      <c r="B2830" s="13">
        <v>6.3</v>
      </c>
    </row>
    <row r="2831" spans="1:2" x14ac:dyDescent="0.25">
      <c r="A2831" s="6" t="s">
        <v>25</v>
      </c>
      <c r="B2831" s="11">
        <v>7.3</v>
      </c>
    </row>
    <row r="2832" spans="1:2" x14ac:dyDescent="0.25">
      <c r="A2832" s="9" t="s">
        <v>25</v>
      </c>
      <c r="B2832" s="13">
        <v>3.6</v>
      </c>
    </row>
    <row r="2833" spans="1:2" x14ac:dyDescent="0.25">
      <c r="A2833" s="6" t="s">
        <v>25</v>
      </c>
      <c r="B2833" s="11">
        <v>1.6</v>
      </c>
    </row>
    <row r="2834" spans="1:2" x14ac:dyDescent="0.25">
      <c r="A2834" s="9" t="s">
        <v>25</v>
      </c>
      <c r="B2834" s="13">
        <v>8</v>
      </c>
    </row>
    <row r="2835" spans="1:2" x14ac:dyDescent="0.25">
      <c r="A2835" s="6" t="s">
        <v>25</v>
      </c>
      <c r="B2835" s="11">
        <v>6.2</v>
      </c>
    </row>
    <row r="2836" spans="1:2" x14ac:dyDescent="0.25">
      <c r="A2836" s="9" t="s">
        <v>25</v>
      </c>
      <c r="B2836" s="13">
        <v>9</v>
      </c>
    </row>
    <row r="2837" spans="1:2" x14ac:dyDescent="0.25">
      <c r="A2837" s="6" t="s">
        <v>25</v>
      </c>
      <c r="B2837" s="11">
        <v>6.1</v>
      </c>
    </row>
    <row r="2838" spans="1:2" x14ac:dyDescent="0.25">
      <c r="A2838" s="9" t="s">
        <v>25</v>
      </c>
      <c r="B2838" s="13">
        <v>5.7</v>
      </c>
    </row>
    <row r="2839" spans="1:2" x14ac:dyDescent="0.25">
      <c r="A2839" s="6" t="s">
        <v>25</v>
      </c>
      <c r="B2839" s="11">
        <v>6.8</v>
      </c>
    </row>
    <row r="2840" spans="1:2" x14ac:dyDescent="0.25">
      <c r="A2840" s="9" t="s">
        <v>25</v>
      </c>
      <c r="B2840" s="13">
        <v>5.5</v>
      </c>
    </row>
    <row r="2841" spans="1:2" x14ac:dyDescent="0.25">
      <c r="A2841" s="6" t="s">
        <v>25</v>
      </c>
      <c r="B2841" s="11">
        <v>6.8</v>
      </c>
    </row>
    <row r="2842" spans="1:2" x14ac:dyDescent="0.25">
      <c r="A2842" s="9" t="s">
        <v>25</v>
      </c>
      <c r="B2842" s="13">
        <v>7.3</v>
      </c>
    </row>
    <row r="2843" spans="1:2" x14ac:dyDescent="0.25">
      <c r="A2843" s="6" t="s">
        <v>25</v>
      </c>
      <c r="B2843" s="11">
        <v>6.1</v>
      </c>
    </row>
    <row r="2844" spans="1:2" x14ac:dyDescent="0.25">
      <c r="A2844" s="9" t="s">
        <v>25</v>
      </c>
      <c r="B2844" s="13">
        <v>7.2</v>
      </c>
    </row>
    <row r="2845" spans="1:2" x14ac:dyDescent="0.25">
      <c r="A2845" s="6" t="s">
        <v>25</v>
      </c>
      <c r="B2845" s="11">
        <v>5.9</v>
      </c>
    </row>
    <row r="2846" spans="1:2" x14ac:dyDescent="0.25">
      <c r="A2846" s="9" t="s">
        <v>25</v>
      </c>
      <c r="B2846" s="13">
        <v>6.1</v>
      </c>
    </row>
    <row r="2847" spans="1:2" x14ac:dyDescent="0.25">
      <c r="A2847" s="6" t="s">
        <v>25</v>
      </c>
      <c r="B2847" s="11">
        <v>6.8</v>
      </c>
    </row>
    <row r="2848" spans="1:2" x14ac:dyDescent="0.25">
      <c r="A2848" s="9" t="s">
        <v>25</v>
      </c>
      <c r="B2848" s="13">
        <v>7.7</v>
      </c>
    </row>
    <row r="2849" spans="1:2" x14ac:dyDescent="0.25">
      <c r="A2849" s="6" t="s">
        <v>25</v>
      </c>
      <c r="B2849" s="11">
        <v>4.9000000000000004</v>
      </c>
    </row>
    <row r="2850" spans="1:2" x14ac:dyDescent="0.25">
      <c r="A2850" s="9" t="s">
        <v>25</v>
      </c>
      <c r="B2850" s="13">
        <v>6.1</v>
      </c>
    </row>
    <row r="2851" spans="1:2" x14ac:dyDescent="0.25">
      <c r="A2851" s="6" t="s">
        <v>25</v>
      </c>
      <c r="B2851" s="11">
        <v>2.5</v>
      </c>
    </row>
    <row r="2852" spans="1:2" x14ac:dyDescent="0.25">
      <c r="A2852" s="9" t="s">
        <v>25</v>
      </c>
      <c r="B2852" s="13">
        <v>6.1</v>
      </c>
    </row>
    <row r="2853" spans="1:2" x14ac:dyDescent="0.25">
      <c r="A2853" s="6" t="s">
        <v>25</v>
      </c>
      <c r="B2853" s="11">
        <v>5.9</v>
      </c>
    </row>
    <row r="2854" spans="1:2" x14ac:dyDescent="0.25">
      <c r="A2854" s="9" t="s">
        <v>25</v>
      </c>
      <c r="B2854" s="13">
        <v>5.7</v>
      </c>
    </row>
    <row r="2855" spans="1:2" x14ac:dyDescent="0.25">
      <c r="A2855" s="6" t="s">
        <v>25</v>
      </c>
      <c r="B2855" s="11">
        <v>5.6</v>
      </c>
    </row>
    <row r="2856" spans="1:2" x14ac:dyDescent="0.25">
      <c r="A2856" s="9" t="s">
        <v>25</v>
      </c>
      <c r="B2856" s="13">
        <v>7.2</v>
      </c>
    </row>
    <row r="2857" spans="1:2" x14ac:dyDescent="0.25">
      <c r="A2857" s="6" t="s">
        <v>25</v>
      </c>
      <c r="B2857" s="11">
        <v>7.7</v>
      </c>
    </row>
    <row r="2858" spans="1:2" x14ac:dyDescent="0.25">
      <c r="A2858" s="9" t="s">
        <v>25</v>
      </c>
      <c r="B2858" s="13">
        <v>7.8</v>
      </c>
    </row>
    <row r="2859" spans="1:2" x14ac:dyDescent="0.25">
      <c r="A2859" s="6" t="s">
        <v>25</v>
      </c>
      <c r="B2859" s="11">
        <v>6.1</v>
      </c>
    </row>
    <row r="2860" spans="1:2" x14ac:dyDescent="0.25">
      <c r="A2860" s="9" t="s">
        <v>25</v>
      </c>
      <c r="B2860" s="13">
        <v>5.8</v>
      </c>
    </row>
    <row r="2861" spans="1:2" x14ac:dyDescent="0.25">
      <c r="A2861" s="6" t="s">
        <v>25</v>
      </c>
      <c r="B2861" s="11">
        <v>6.5</v>
      </c>
    </row>
    <row r="2862" spans="1:2" x14ac:dyDescent="0.25">
      <c r="A2862" s="9" t="s">
        <v>281</v>
      </c>
      <c r="B2862" s="13">
        <v>7.9</v>
      </c>
    </row>
    <row r="2863" spans="1:2" x14ac:dyDescent="0.25">
      <c r="A2863" s="6" t="s">
        <v>25</v>
      </c>
      <c r="B2863" s="11">
        <v>6.3</v>
      </c>
    </row>
    <row r="2864" spans="1:2" x14ac:dyDescent="0.25">
      <c r="A2864" s="9" t="s">
        <v>25</v>
      </c>
      <c r="B2864" s="13">
        <v>3.8</v>
      </c>
    </row>
    <row r="2865" spans="1:2" x14ac:dyDescent="0.25">
      <c r="A2865" s="6" t="s">
        <v>25</v>
      </c>
      <c r="B2865" s="11">
        <v>8.3000000000000007</v>
      </c>
    </row>
    <row r="2866" spans="1:2" x14ac:dyDescent="0.25">
      <c r="A2866" s="9" t="s">
        <v>25</v>
      </c>
      <c r="B2866" s="13">
        <v>6.4</v>
      </c>
    </row>
    <row r="2867" spans="1:2" x14ac:dyDescent="0.25">
      <c r="A2867" s="6" t="s">
        <v>25</v>
      </c>
      <c r="B2867" s="11">
        <v>6.7</v>
      </c>
    </row>
    <row r="2868" spans="1:2" x14ac:dyDescent="0.25">
      <c r="A2868" s="9" t="s">
        <v>25</v>
      </c>
      <c r="B2868" s="13">
        <v>6.1</v>
      </c>
    </row>
    <row r="2869" spans="1:2" x14ac:dyDescent="0.25">
      <c r="A2869" s="6" t="s">
        <v>2996</v>
      </c>
      <c r="B2869" s="11">
        <v>8.1</v>
      </c>
    </row>
    <row r="2870" spans="1:2" x14ac:dyDescent="0.25">
      <c r="A2870" s="9" t="s">
        <v>25</v>
      </c>
      <c r="B2870" s="13">
        <v>6</v>
      </c>
    </row>
    <row r="2871" spans="1:2" x14ac:dyDescent="0.25">
      <c r="A2871" s="6" t="s">
        <v>25</v>
      </c>
      <c r="B2871" s="11">
        <v>5.8</v>
      </c>
    </row>
    <row r="2872" spans="1:2" x14ac:dyDescent="0.25">
      <c r="A2872" s="9" t="s">
        <v>25</v>
      </c>
      <c r="B2872" s="13">
        <v>5.6</v>
      </c>
    </row>
    <row r="2873" spans="1:2" x14ac:dyDescent="0.25">
      <c r="A2873" s="6" t="s">
        <v>25</v>
      </c>
      <c r="B2873" s="11">
        <v>6.1</v>
      </c>
    </row>
    <row r="2874" spans="1:2" x14ac:dyDescent="0.25">
      <c r="A2874" s="9" t="s">
        <v>25</v>
      </c>
      <c r="B2874" s="13">
        <v>5.9</v>
      </c>
    </row>
    <row r="2875" spans="1:2" x14ac:dyDescent="0.25">
      <c r="A2875" s="6" t="s">
        <v>537</v>
      </c>
      <c r="B2875" s="11">
        <v>7.3</v>
      </c>
    </row>
    <row r="2876" spans="1:2" x14ac:dyDescent="0.25">
      <c r="A2876" s="9" t="s">
        <v>25</v>
      </c>
      <c r="B2876" s="13">
        <v>6.8</v>
      </c>
    </row>
    <row r="2877" spans="1:2" x14ac:dyDescent="0.25">
      <c r="A2877" s="6" t="s">
        <v>25</v>
      </c>
      <c r="B2877" s="11">
        <v>5.7</v>
      </c>
    </row>
    <row r="2878" spans="1:2" x14ac:dyDescent="0.25">
      <c r="A2878" s="9" t="s">
        <v>537</v>
      </c>
      <c r="B2878" s="13">
        <v>7.3</v>
      </c>
    </row>
    <row r="2879" spans="1:2" x14ac:dyDescent="0.25">
      <c r="A2879" s="6" t="s">
        <v>25</v>
      </c>
      <c r="B2879" s="11">
        <v>6.3</v>
      </c>
    </row>
    <row r="2880" spans="1:2" x14ac:dyDescent="0.25">
      <c r="A2880" s="9" t="s">
        <v>25</v>
      </c>
      <c r="B2880" s="13">
        <v>5.9</v>
      </c>
    </row>
    <row r="2881" spans="1:2" x14ac:dyDescent="0.25">
      <c r="A2881" s="6" t="s">
        <v>25</v>
      </c>
      <c r="B2881" s="11">
        <v>7.1</v>
      </c>
    </row>
    <row r="2882" spans="1:2" x14ac:dyDescent="0.25">
      <c r="A2882" s="9" t="s">
        <v>25</v>
      </c>
      <c r="B2882" s="13">
        <v>7.1</v>
      </c>
    </row>
    <row r="2883" spans="1:2" x14ac:dyDescent="0.25">
      <c r="A2883" s="6" t="s">
        <v>25</v>
      </c>
      <c r="B2883" s="11">
        <v>8</v>
      </c>
    </row>
    <row r="2884" spans="1:2" x14ac:dyDescent="0.25">
      <c r="A2884" s="9" t="s">
        <v>25</v>
      </c>
      <c r="B2884" s="13">
        <v>5.0999999999999996</v>
      </c>
    </row>
    <row r="2885" spans="1:2" x14ac:dyDescent="0.25">
      <c r="A2885" s="6" t="s">
        <v>25</v>
      </c>
      <c r="B2885" s="11">
        <v>7.1</v>
      </c>
    </row>
    <row r="2886" spans="1:2" x14ac:dyDescent="0.25">
      <c r="A2886" s="9" t="s">
        <v>25</v>
      </c>
      <c r="B2886" s="13">
        <v>6.5</v>
      </c>
    </row>
    <row r="2887" spans="1:2" x14ac:dyDescent="0.25">
      <c r="A2887" s="6" t="s">
        <v>25</v>
      </c>
      <c r="B2887" s="11">
        <v>4.5</v>
      </c>
    </row>
    <row r="2888" spans="1:2" x14ac:dyDescent="0.25">
      <c r="A2888" s="9" t="s">
        <v>25</v>
      </c>
      <c r="B2888" s="13">
        <v>6.6</v>
      </c>
    </row>
    <row r="2889" spans="1:2" x14ac:dyDescent="0.25">
      <c r="A2889" s="6" t="s">
        <v>3279</v>
      </c>
      <c r="B2889" s="11">
        <v>4.3</v>
      </c>
    </row>
    <row r="2890" spans="1:2" x14ac:dyDescent="0.25">
      <c r="A2890" s="9" t="s">
        <v>25</v>
      </c>
      <c r="B2890" s="13">
        <v>6.7</v>
      </c>
    </row>
    <row r="2891" spans="1:2" x14ac:dyDescent="0.25">
      <c r="A2891" s="6" t="s">
        <v>25</v>
      </c>
      <c r="B2891" s="11">
        <v>6.8</v>
      </c>
    </row>
    <row r="2892" spans="1:2" x14ac:dyDescent="0.25">
      <c r="A2892" s="9" t="s">
        <v>25</v>
      </c>
      <c r="B2892" s="13">
        <v>5.4</v>
      </c>
    </row>
    <row r="2893" spans="1:2" x14ac:dyDescent="0.25">
      <c r="A2893" s="6" t="s">
        <v>25</v>
      </c>
      <c r="B2893" s="11">
        <v>6.6</v>
      </c>
    </row>
    <row r="2894" spans="1:2" x14ac:dyDescent="0.25">
      <c r="A2894" s="6" t="s">
        <v>25</v>
      </c>
      <c r="B2894" s="11">
        <v>7.3</v>
      </c>
    </row>
    <row r="2895" spans="1:2" x14ac:dyDescent="0.25">
      <c r="A2895" s="9" t="s">
        <v>25</v>
      </c>
      <c r="B2895" s="13">
        <v>6.9</v>
      </c>
    </row>
    <row r="2896" spans="1:2" x14ac:dyDescent="0.25">
      <c r="A2896" s="6" t="s">
        <v>25</v>
      </c>
      <c r="B2896" s="11">
        <v>8</v>
      </c>
    </row>
    <row r="2897" spans="1:2" x14ac:dyDescent="0.25">
      <c r="A2897" s="9" t="s">
        <v>25</v>
      </c>
      <c r="B2897" s="13">
        <v>6.4</v>
      </c>
    </row>
    <row r="2898" spans="1:2" x14ac:dyDescent="0.25">
      <c r="A2898" s="6" t="s">
        <v>25</v>
      </c>
      <c r="B2898" s="11">
        <v>7.8</v>
      </c>
    </row>
    <row r="2899" spans="1:2" x14ac:dyDescent="0.25">
      <c r="A2899" s="9" t="s">
        <v>25</v>
      </c>
      <c r="B2899" s="13">
        <v>6.1</v>
      </c>
    </row>
    <row r="2900" spans="1:2" x14ac:dyDescent="0.25">
      <c r="A2900" s="6" t="s">
        <v>25</v>
      </c>
      <c r="B2900" s="11">
        <v>6.1</v>
      </c>
    </row>
    <row r="2901" spans="1:2" x14ac:dyDescent="0.25">
      <c r="A2901" s="9" t="s">
        <v>25</v>
      </c>
      <c r="B2901" s="13">
        <v>5.0999999999999996</v>
      </c>
    </row>
    <row r="2902" spans="1:2" x14ac:dyDescent="0.25">
      <c r="A2902" s="6" t="s">
        <v>25</v>
      </c>
      <c r="B2902" s="11">
        <v>7.8</v>
      </c>
    </row>
    <row r="2903" spans="1:2" x14ac:dyDescent="0.25">
      <c r="A2903" s="9" t="s">
        <v>25</v>
      </c>
      <c r="B2903" s="13">
        <v>7.4</v>
      </c>
    </row>
    <row r="2904" spans="1:2" x14ac:dyDescent="0.25">
      <c r="A2904" s="6" t="s">
        <v>25</v>
      </c>
      <c r="B2904" s="11">
        <v>7.8</v>
      </c>
    </row>
    <row r="2905" spans="1:2" x14ac:dyDescent="0.25">
      <c r="A2905" s="9" t="s">
        <v>25</v>
      </c>
      <c r="B2905" s="13">
        <v>8</v>
      </c>
    </row>
    <row r="2906" spans="1:2" x14ac:dyDescent="0.25">
      <c r="A2906" s="6" t="s">
        <v>25</v>
      </c>
      <c r="B2906" s="11">
        <v>6.7</v>
      </c>
    </row>
    <row r="2907" spans="1:2" x14ac:dyDescent="0.25">
      <c r="A2907" s="9" t="s">
        <v>25</v>
      </c>
      <c r="B2907" s="13">
        <v>6.6</v>
      </c>
    </row>
    <row r="2908" spans="1:2" x14ac:dyDescent="0.25">
      <c r="A2908" s="6" t="s">
        <v>25</v>
      </c>
      <c r="B2908" s="11">
        <v>6.4</v>
      </c>
    </row>
    <row r="2909" spans="1:2" x14ac:dyDescent="0.25">
      <c r="A2909" s="9" t="s">
        <v>25</v>
      </c>
      <c r="B2909" s="13">
        <v>6.7</v>
      </c>
    </row>
    <row r="2910" spans="1:2" x14ac:dyDescent="0.25">
      <c r="A2910" s="6" t="s">
        <v>25</v>
      </c>
      <c r="B2910" s="11">
        <v>6.2</v>
      </c>
    </row>
    <row r="2911" spans="1:2" x14ac:dyDescent="0.25">
      <c r="A2911" s="9" t="s">
        <v>25</v>
      </c>
      <c r="B2911" s="13">
        <v>7.3</v>
      </c>
    </row>
    <row r="2912" spans="1:2" x14ac:dyDescent="0.25">
      <c r="A2912" s="6" t="s">
        <v>3044</v>
      </c>
      <c r="B2912" s="11">
        <v>8.1</v>
      </c>
    </row>
    <row r="2913" spans="1:2" x14ac:dyDescent="0.25">
      <c r="A2913" s="9" t="s">
        <v>25</v>
      </c>
      <c r="B2913" s="13">
        <v>7</v>
      </c>
    </row>
    <row r="2914" spans="1:2" x14ac:dyDescent="0.25">
      <c r="A2914" s="6" t="s">
        <v>25</v>
      </c>
      <c r="B2914" s="11">
        <v>8</v>
      </c>
    </row>
    <row r="2915" spans="1:2" x14ac:dyDescent="0.25">
      <c r="A2915" s="9" t="s">
        <v>25</v>
      </c>
      <c r="B2915" s="13">
        <v>8</v>
      </c>
    </row>
    <row r="2916" spans="1:2" x14ac:dyDescent="0.25">
      <c r="A2916" s="6" t="s">
        <v>25</v>
      </c>
      <c r="B2916" s="11">
        <v>7</v>
      </c>
    </row>
    <row r="2917" spans="1:2" x14ac:dyDescent="0.25">
      <c r="A2917" s="9" t="s">
        <v>537</v>
      </c>
      <c r="B2917" s="13">
        <v>7.9</v>
      </c>
    </row>
    <row r="2918" spans="1:2" x14ac:dyDescent="0.25">
      <c r="A2918" s="6" t="s">
        <v>25</v>
      </c>
      <c r="B2918" s="11">
        <v>5.9</v>
      </c>
    </row>
    <row r="2919" spans="1:2" x14ac:dyDescent="0.25">
      <c r="A2919" s="9" t="s">
        <v>25</v>
      </c>
      <c r="B2919" s="13">
        <v>6.6</v>
      </c>
    </row>
    <row r="2920" spans="1:2" x14ac:dyDescent="0.25">
      <c r="A2920" s="6" t="s">
        <v>25</v>
      </c>
      <c r="B2920" s="11">
        <v>6.3</v>
      </c>
    </row>
    <row r="2921" spans="1:2" x14ac:dyDescent="0.25">
      <c r="A2921" s="9" t="s">
        <v>25</v>
      </c>
      <c r="B2921" s="13">
        <v>7.7</v>
      </c>
    </row>
    <row r="2922" spans="1:2" x14ac:dyDescent="0.25">
      <c r="A2922" s="6" t="s">
        <v>25</v>
      </c>
      <c r="B2922" s="11">
        <v>6.9</v>
      </c>
    </row>
    <row r="2923" spans="1:2" x14ac:dyDescent="0.25">
      <c r="A2923" s="9" t="s">
        <v>25</v>
      </c>
      <c r="B2923" s="13">
        <v>7.1</v>
      </c>
    </row>
    <row r="2924" spans="1:2" x14ac:dyDescent="0.25">
      <c r="A2924" s="6" t="s">
        <v>25</v>
      </c>
      <c r="B2924" s="11">
        <v>7.4</v>
      </c>
    </row>
    <row r="2925" spans="1:2" x14ac:dyDescent="0.25">
      <c r="A2925" s="9" t="s">
        <v>25</v>
      </c>
      <c r="B2925" s="13">
        <v>6.5</v>
      </c>
    </row>
    <row r="2926" spans="1:2" x14ac:dyDescent="0.25">
      <c r="A2926" s="6" t="s">
        <v>25</v>
      </c>
      <c r="B2926" s="11">
        <v>6.5</v>
      </c>
    </row>
    <row r="2927" spans="1:2" x14ac:dyDescent="0.25">
      <c r="A2927" s="9" t="s">
        <v>25</v>
      </c>
      <c r="B2927" s="13">
        <v>6.8</v>
      </c>
    </row>
    <row r="2928" spans="1:2" x14ac:dyDescent="0.25">
      <c r="A2928" s="6" t="s">
        <v>25</v>
      </c>
      <c r="B2928" s="11">
        <v>7.5</v>
      </c>
    </row>
    <row r="2929" spans="1:2" x14ac:dyDescent="0.25">
      <c r="A2929" s="9" t="s">
        <v>25</v>
      </c>
      <c r="B2929" s="13">
        <v>6.6</v>
      </c>
    </row>
    <row r="2930" spans="1:2" x14ac:dyDescent="0.25">
      <c r="A2930" s="6" t="s">
        <v>25</v>
      </c>
      <c r="B2930" s="11">
        <v>7.1</v>
      </c>
    </row>
    <row r="2931" spans="1:2" x14ac:dyDescent="0.25">
      <c r="A2931" s="9" t="s">
        <v>25</v>
      </c>
      <c r="B2931" s="13">
        <v>6.6</v>
      </c>
    </row>
    <row r="2932" spans="1:2" x14ac:dyDescent="0.25">
      <c r="A2932" s="6" t="s">
        <v>25</v>
      </c>
      <c r="B2932" s="11">
        <v>7</v>
      </c>
    </row>
    <row r="2933" spans="1:2" x14ac:dyDescent="0.25">
      <c r="A2933" s="9" t="s">
        <v>25</v>
      </c>
      <c r="B2933" s="13">
        <v>3.3</v>
      </c>
    </row>
    <row r="2934" spans="1:2" x14ac:dyDescent="0.25">
      <c r="A2934" s="6" t="s">
        <v>25</v>
      </c>
      <c r="B2934" s="11">
        <v>6.7</v>
      </c>
    </row>
    <row r="2935" spans="1:2" x14ac:dyDescent="0.25">
      <c r="A2935" s="9" t="s">
        <v>25</v>
      </c>
      <c r="B2935" s="13">
        <v>8</v>
      </c>
    </row>
    <row r="2936" spans="1:2" x14ac:dyDescent="0.25">
      <c r="A2936" s="6" t="s">
        <v>25</v>
      </c>
      <c r="B2936" s="11">
        <v>6.8</v>
      </c>
    </row>
    <row r="2937" spans="1:2" x14ac:dyDescent="0.25">
      <c r="A2937" s="9" t="s">
        <v>25</v>
      </c>
      <c r="B2937" s="13">
        <v>6</v>
      </c>
    </row>
    <row r="2938" spans="1:2" x14ac:dyDescent="0.25">
      <c r="A2938" s="6" t="s">
        <v>25</v>
      </c>
      <c r="B2938" s="11">
        <v>5.4</v>
      </c>
    </row>
    <row r="2939" spans="1:2" x14ac:dyDescent="0.25">
      <c r="A2939" s="9" t="s">
        <v>25</v>
      </c>
      <c r="B2939" s="13">
        <v>4.3</v>
      </c>
    </row>
    <row r="2940" spans="1:2" x14ac:dyDescent="0.25">
      <c r="A2940" s="6" t="s">
        <v>25</v>
      </c>
      <c r="B2940" s="11">
        <v>6.2</v>
      </c>
    </row>
    <row r="2941" spans="1:2" x14ac:dyDescent="0.25">
      <c r="A2941" s="9" t="s">
        <v>25</v>
      </c>
      <c r="B2941" s="13">
        <v>7.7</v>
      </c>
    </row>
    <row r="2942" spans="1:2" x14ac:dyDescent="0.25">
      <c r="A2942" s="6" t="s">
        <v>25</v>
      </c>
      <c r="B2942" s="11">
        <v>8</v>
      </c>
    </row>
    <row r="2943" spans="1:2" x14ac:dyDescent="0.25">
      <c r="A2943" s="9" t="s">
        <v>25</v>
      </c>
      <c r="B2943" s="13">
        <v>7.4</v>
      </c>
    </row>
    <row r="2944" spans="1:2" x14ac:dyDescent="0.25">
      <c r="A2944" s="6" t="s">
        <v>25</v>
      </c>
      <c r="B2944" s="11">
        <v>5.9</v>
      </c>
    </row>
    <row r="2945" spans="1:2" x14ac:dyDescent="0.25">
      <c r="A2945" s="9" t="s">
        <v>25</v>
      </c>
      <c r="B2945" s="13">
        <v>7.8</v>
      </c>
    </row>
    <row r="2946" spans="1:2" x14ac:dyDescent="0.25">
      <c r="A2946" s="6" t="s">
        <v>25</v>
      </c>
      <c r="B2946" s="11">
        <v>7.4</v>
      </c>
    </row>
    <row r="2947" spans="1:2" x14ac:dyDescent="0.25">
      <c r="A2947" s="9" t="s">
        <v>25</v>
      </c>
      <c r="B2947" s="13">
        <v>6.5</v>
      </c>
    </row>
    <row r="2948" spans="1:2" x14ac:dyDescent="0.25">
      <c r="A2948" s="6" t="s">
        <v>25</v>
      </c>
      <c r="B2948" s="11">
        <v>5.4</v>
      </c>
    </row>
    <row r="2949" spans="1:2" x14ac:dyDescent="0.25">
      <c r="A2949" s="9" t="s">
        <v>25</v>
      </c>
      <c r="B2949" s="13">
        <v>7</v>
      </c>
    </row>
    <row r="2950" spans="1:2" x14ac:dyDescent="0.25">
      <c r="A2950" s="6" t="s">
        <v>25</v>
      </c>
      <c r="B2950" s="11">
        <v>8.6</v>
      </c>
    </row>
    <row r="2951" spans="1:2" x14ac:dyDescent="0.25">
      <c r="A2951" s="9" t="s">
        <v>25</v>
      </c>
      <c r="B2951" s="13">
        <v>7.6</v>
      </c>
    </row>
    <row r="2952" spans="1:2" x14ac:dyDescent="0.25">
      <c r="A2952" s="6" t="s">
        <v>25</v>
      </c>
      <c r="B2952" s="11">
        <v>6.9</v>
      </c>
    </row>
    <row r="2953" spans="1:2" x14ac:dyDescent="0.25">
      <c r="A2953" s="9" t="s">
        <v>25</v>
      </c>
      <c r="B2953" s="13">
        <v>7</v>
      </c>
    </row>
    <row r="2954" spans="1:2" x14ac:dyDescent="0.25">
      <c r="A2954" s="6" t="s">
        <v>25</v>
      </c>
      <c r="B2954" s="11">
        <v>5.3</v>
      </c>
    </row>
    <row r="2955" spans="1:2" x14ac:dyDescent="0.25">
      <c r="A2955" s="9" t="s">
        <v>25</v>
      </c>
      <c r="B2955" s="13">
        <v>6.4</v>
      </c>
    </row>
    <row r="2956" spans="1:2" x14ac:dyDescent="0.25">
      <c r="A2956" s="6" t="s">
        <v>25</v>
      </c>
      <c r="B2956" s="11">
        <v>4.5</v>
      </c>
    </row>
    <row r="2957" spans="1:2" x14ac:dyDescent="0.25">
      <c r="A2957" s="9" t="s">
        <v>25</v>
      </c>
      <c r="B2957" s="13">
        <v>7.8</v>
      </c>
    </row>
    <row r="2958" spans="1:2" x14ac:dyDescent="0.25">
      <c r="A2958" s="6" t="s">
        <v>25</v>
      </c>
      <c r="B2958" s="11">
        <v>6.7</v>
      </c>
    </row>
    <row r="2959" spans="1:2" x14ac:dyDescent="0.25">
      <c r="A2959" s="9" t="s">
        <v>25</v>
      </c>
      <c r="B2959" s="13">
        <v>5.3</v>
      </c>
    </row>
    <row r="2960" spans="1:2" x14ac:dyDescent="0.25">
      <c r="A2960" s="6" t="s">
        <v>25</v>
      </c>
      <c r="B2960" s="11">
        <v>6.3</v>
      </c>
    </row>
    <row r="2961" spans="1:2" x14ac:dyDescent="0.25">
      <c r="A2961" s="9" t="s">
        <v>25</v>
      </c>
      <c r="B2961" s="13">
        <v>7</v>
      </c>
    </row>
    <row r="2962" spans="1:2" x14ac:dyDescent="0.25">
      <c r="A2962" s="6" t="s">
        <v>25</v>
      </c>
      <c r="B2962" s="11">
        <v>5.3</v>
      </c>
    </row>
    <row r="2963" spans="1:2" x14ac:dyDescent="0.25">
      <c r="A2963" s="9" t="s">
        <v>25</v>
      </c>
      <c r="B2963" s="13">
        <v>6.6</v>
      </c>
    </row>
    <row r="2964" spans="1:2" x14ac:dyDescent="0.25">
      <c r="A2964" s="6" t="s">
        <v>25</v>
      </c>
      <c r="B2964" s="11">
        <v>5.8</v>
      </c>
    </row>
    <row r="2965" spans="1:2" x14ac:dyDescent="0.25">
      <c r="A2965" s="9" t="s">
        <v>25</v>
      </c>
      <c r="B2965" s="13">
        <v>6.7</v>
      </c>
    </row>
    <row r="2966" spans="1:2" x14ac:dyDescent="0.25">
      <c r="A2966" s="6" t="s">
        <v>25</v>
      </c>
      <c r="B2966" s="11">
        <v>6.6</v>
      </c>
    </row>
    <row r="2967" spans="1:2" x14ac:dyDescent="0.25">
      <c r="A2967" s="9" t="s">
        <v>25</v>
      </c>
      <c r="B2967" s="13">
        <v>7</v>
      </c>
    </row>
    <row r="2968" spans="1:2" x14ac:dyDescent="0.25">
      <c r="A2968" s="6" t="s">
        <v>2284</v>
      </c>
      <c r="B2968" s="11">
        <v>8.4</v>
      </c>
    </row>
    <row r="2969" spans="1:2" x14ac:dyDescent="0.25">
      <c r="A2969" s="9" t="s">
        <v>25</v>
      </c>
      <c r="B2969" s="13">
        <v>6</v>
      </c>
    </row>
    <row r="2970" spans="1:2" x14ac:dyDescent="0.25">
      <c r="A2970" s="6" t="s">
        <v>25</v>
      </c>
      <c r="B2970" s="11">
        <v>5.4</v>
      </c>
    </row>
    <row r="2971" spans="1:2" x14ac:dyDescent="0.25">
      <c r="A2971" s="9" t="s">
        <v>25</v>
      </c>
      <c r="B2971" s="13">
        <v>7.8</v>
      </c>
    </row>
    <row r="2972" spans="1:2" x14ac:dyDescent="0.25">
      <c r="A2972" s="6" t="s">
        <v>687</v>
      </c>
      <c r="B2972" s="11">
        <v>7.6</v>
      </c>
    </row>
    <row r="2973" spans="1:2" x14ac:dyDescent="0.25">
      <c r="A2973" s="9" t="s">
        <v>25</v>
      </c>
      <c r="B2973" s="13">
        <v>6.6</v>
      </c>
    </row>
    <row r="2974" spans="1:2" x14ac:dyDescent="0.25">
      <c r="A2974" s="6" t="s">
        <v>25</v>
      </c>
      <c r="B2974" s="11">
        <v>6.4</v>
      </c>
    </row>
    <row r="2975" spans="1:2" x14ac:dyDescent="0.25">
      <c r="A2975" s="9" t="s">
        <v>25</v>
      </c>
      <c r="B2975" s="13">
        <v>7</v>
      </c>
    </row>
    <row r="2976" spans="1:2" x14ac:dyDescent="0.25">
      <c r="A2976" s="6" t="s">
        <v>25</v>
      </c>
      <c r="B2976" s="11">
        <v>5.7</v>
      </c>
    </row>
    <row r="2977" spans="1:2" x14ac:dyDescent="0.25">
      <c r="A2977" s="9" t="s">
        <v>25</v>
      </c>
      <c r="B2977" s="13">
        <v>5.9</v>
      </c>
    </row>
    <row r="2978" spans="1:2" x14ac:dyDescent="0.25">
      <c r="A2978" s="6" t="s">
        <v>25</v>
      </c>
      <c r="B2978" s="11">
        <v>6.3</v>
      </c>
    </row>
    <row r="2979" spans="1:2" x14ac:dyDescent="0.25">
      <c r="A2979" s="9" t="s">
        <v>25</v>
      </c>
      <c r="B2979" s="13">
        <v>6.3</v>
      </c>
    </row>
    <row r="2980" spans="1:2" x14ac:dyDescent="0.25">
      <c r="A2980" s="6" t="s">
        <v>25</v>
      </c>
      <c r="B2980" s="11">
        <v>6.2</v>
      </c>
    </row>
    <row r="2981" spans="1:2" x14ac:dyDescent="0.25">
      <c r="A2981" s="9" t="s">
        <v>25</v>
      </c>
      <c r="B2981" s="13">
        <v>2.1</v>
      </c>
    </row>
    <row r="2982" spans="1:2" x14ac:dyDescent="0.25">
      <c r="A2982" s="6" t="s">
        <v>25</v>
      </c>
      <c r="B2982" s="11">
        <v>5</v>
      </c>
    </row>
    <row r="2983" spans="1:2" x14ac:dyDescent="0.25">
      <c r="A2983" s="9" t="s">
        <v>25</v>
      </c>
      <c r="B2983" s="13">
        <v>5.3</v>
      </c>
    </row>
    <row r="2984" spans="1:2" x14ac:dyDescent="0.25">
      <c r="A2984" s="6" t="s">
        <v>25</v>
      </c>
      <c r="B2984" s="11">
        <v>7.1</v>
      </c>
    </row>
    <row r="2985" spans="1:2" x14ac:dyDescent="0.25">
      <c r="A2985" s="9" t="s">
        <v>25</v>
      </c>
      <c r="B2985" s="13">
        <v>7</v>
      </c>
    </row>
    <row r="2986" spans="1:2" x14ac:dyDescent="0.25">
      <c r="A2986" s="6" t="s">
        <v>3044</v>
      </c>
      <c r="B2986" s="11">
        <v>7</v>
      </c>
    </row>
    <row r="2987" spans="1:2" x14ac:dyDescent="0.25">
      <c r="A2987" s="9" t="s">
        <v>25</v>
      </c>
      <c r="B2987" s="13">
        <v>5.7</v>
      </c>
    </row>
    <row r="2988" spans="1:2" x14ac:dyDescent="0.25">
      <c r="A2988" s="6" t="s">
        <v>25</v>
      </c>
      <c r="B2988" s="11">
        <v>7.1</v>
      </c>
    </row>
    <row r="2989" spans="1:2" x14ac:dyDescent="0.25">
      <c r="A2989" s="9" t="s">
        <v>25</v>
      </c>
      <c r="B2989" s="13">
        <v>7</v>
      </c>
    </row>
    <row r="2990" spans="1:2" x14ac:dyDescent="0.25">
      <c r="A2990" s="6" t="s">
        <v>2495</v>
      </c>
      <c r="B2990" s="11">
        <v>7.7</v>
      </c>
    </row>
    <row r="2991" spans="1:2" x14ac:dyDescent="0.25">
      <c r="A2991" s="9" t="s">
        <v>25</v>
      </c>
      <c r="B2991" s="13">
        <v>7.1</v>
      </c>
    </row>
    <row r="2992" spans="1:2" x14ac:dyDescent="0.25">
      <c r="A2992" s="6" t="s">
        <v>25</v>
      </c>
      <c r="B2992" s="11">
        <v>6.8</v>
      </c>
    </row>
    <row r="2993" spans="1:2" x14ac:dyDescent="0.25">
      <c r="A2993" s="9" t="s">
        <v>1977</v>
      </c>
      <c r="B2993" s="13">
        <v>7.5</v>
      </c>
    </row>
    <row r="2994" spans="1:2" x14ac:dyDescent="0.25">
      <c r="A2994" s="6" t="s">
        <v>25</v>
      </c>
      <c r="B2994" s="11">
        <v>6.3</v>
      </c>
    </row>
    <row r="2995" spans="1:2" x14ac:dyDescent="0.25">
      <c r="A2995" s="9" t="s">
        <v>25</v>
      </c>
      <c r="B2995" s="13">
        <v>7.3</v>
      </c>
    </row>
    <row r="2996" spans="1:2" x14ac:dyDescent="0.25">
      <c r="A2996" s="6" t="s">
        <v>25</v>
      </c>
      <c r="B2996" s="11">
        <v>6.8</v>
      </c>
    </row>
    <row r="2997" spans="1:2" x14ac:dyDescent="0.25">
      <c r="A2997" s="9" t="s">
        <v>25</v>
      </c>
      <c r="B2997" s="13">
        <v>7.2</v>
      </c>
    </row>
    <row r="2998" spans="1:2" x14ac:dyDescent="0.25">
      <c r="A2998" s="6" t="s">
        <v>25</v>
      </c>
      <c r="B2998" s="11">
        <v>6.4</v>
      </c>
    </row>
    <row r="2999" spans="1:2" x14ac:dyDescent="0.25">
      <c r="A2999" s="9" t="s">
        <v>25</v>
      </c>
      <c r="B2999" s="13">
        <v>6</v>
      </c>
    </row>
    <row r="3000" spans="1:2" x14ac:dyDescent="0.25">
      <c r="A3000" s="6" t="s">
        <v>25</v>
      </c>
      <c r="B3000" s="11">
        <v>6.4</v>
      </c>
    </row>
    <row r="3001" spans="1:2" x14ac:dyDescent="0.25">
      <c r="A3001" s="9" t="s">
        <v>25</v>
      </c>
      <c r="B3001" s="13">
        <v>5.0999999999999996</v>
      </c>
    </row>
    <row r="3002" spans="1:2" x14ac:dyDescent="0.25">
      <c r="A3002" s="6" t="s">
        <v>25</v>
      </c>
      <c r="B3002" s="11">
        <v>7.5</v>
      </c>
    </row>
    <row r="3003" spans="1:2" x14ac:dyDescent="0.25">
      <c r="A3003" s="9" t="s">
        <v>3373</v>
      </c>
      <c r="B3003" s="13">
        <v>7.1</v>
      </c>
    </row>
    <row r="3004" spans="1:2" x14ac:dyDescent="0.25">
      <c r="A3004" s="6" t="s">
        <v>25</v>
      </c>
      <c r="B3004" s="11">
        <v>4.5999999999999996</v>
      </c>
    </row>
    <row r="3005" spans="1:2" x14ac:dyDescent="0.25">
      <c r="A3005" s="9" t="s">
        <v>687</v>
      </c>
      <c r="B3005" s="13">
        <v>5.7</v>
      </c>
    </row>
    <row r="3006" spans="1:2" x14ac:dyDescent="0.25">
      <c r="A3006" s="6" t="s">
        <v>25</v>
      </c>
      <c r="B3006" s="11">
        <v>6.8</v>
      </c>
    </row>
    <row r="3007" spans="1:2" x14ac:dyDescent="0.25">
      <c r="A3007" s="9" t="s">
        <v>687</v>
      </c>
      <c r="B3007" s="13">
        <v>7.7</v>
      </c>
    </row>
    <row r="3008" spans="1:2" x14ac:dyDescent="0.25">
      <c r="A3008" s="6" t="s">
        <v>25</v>
      </c>
      <c r="B3008" s="11">
        <v>6.7</v>
      </c>
    </row>
    <row r="3009" spans="1:2" x14ac:dyDescent="0.25">
      <c r="A3009" s="9" t="s">
        <v>687</v>
      </c>
      <c r="B3009" s="13">
        <v>3.2</v>
      </c>
    </row>
    <row r="3010" spans="1:2" x14ac:dyDescent="0.25">
      <c r="A3010" s="6" t="s">
        <v>281</v>
      </c>
      <c r="B3010" s="11">
        <v>6.1</v>
      </c>
    </row>
    <row r="3011" spans="1:2" x14ac:dyDescent="0.25">
      <c r="A3011" s="9" t="s">
        <v>25</v>
      </c>
      <c r="B3011" s="13">
        <v>5.6</v>
      </c>
    </row>
    <row r="3012" spans="1:2" x14ac:dyDescent="0.25">
      <c r="A3012" s="6" t="s">
        <v>25</v>
      </c>
      <c r="B3012" s="11">
        <v>6.9</v>
      </c>
    </row>
    <row r="3013" spans="1:2" x14ac:dyDescent="0.25">
      <c r="A3013" s="9" t="s">
        <v>25</v>
      </c>
      <c r="B3013" s="13">
        <v>7.5</v>
      </c>
    </row>
    <row r="3014" spans="1:2" x14ac:dyDescent="0.25">
      <c r="A3014" s="6" t="s">
        <v>25</v>
      </c>
      <c r="B3014" s="11">
        <v>5.8</v>
      </c>
    </row>
    <row r="3015" spans="1:2" x14ac:dyDescent="0.25">
      <c r="A3015" s="9" t="s">
        <v>25</v>
      </c>
      <c r="B3015" s="13">
        <v>8.3000000000000007</v>
      </c>
    </row>
    <row r="3016" spans="1:2" x14ac:dyDescent="0.25">
      <c r="A3016" s="6" t="s">
        <v>25</v>
      </c>
      <c r="B3016" s="11">
        <v>2.8</v>
      </c>
    </row>
    <row r="3017" spans="1:2" x14ac:dyDescent="0.25">
      <c r="A3017" s="9" t="s">
        <v>25</v>
      </c>
      <c r="B3017" s="13">
        <v>6.6</v>
      </c>
    </row>
    <row r="3018" spans="1:2" x14ac:dyDescent="0.25">
      <c r="A3018" s="6" t="s">
        <v>281</v>
      </c>
      <c r="B3018" s="11">
        <v>7.5</v>
      </c>
    </row>
    <row r="3019" spans="1:2" x14ac:dyDescent="0.25">
      <c r="A3019" s="9" t="s">
        <v>25</v>
      </c>
      <c r="B3019" s="13">
        <v>6</v>
      </c>
    </row>
    <row r="3020" spans="1:2" x14ac:dyDescent="0.25">
      <c r="A3020" s="6" t="s">
        <v>2846</v>
      </c>
      <c r="B3020" s="11">
        <v>6.2</v>
      </c>
    </row>
    <row r="3021" spans="1:2" x14ac:dyDescent="0.25">
      <c r="A3021" s="9" t="s">
        <v>25</v>
      </c>
      <c r="B3021" s="13">
        <v>7.2</v>
      </c>
    </row>
    <row r="3022" spans="1:2" x14ac:dyDescent="0.25">
      <c r="A3022" s="6" t="s">
        <v>25</v>
      </c>
      <c r="B3022" s="11">
        <v>8.6999999999999993</v>
      </c>
    </row>
    <row r="3023" spans="1:2" x14ac:dyDescent="0.25">
      <c r="A3023" s="9" t="s">
        <v>25</v>
      </c>
      <c r="B3023" s="13">
        <v>6</v>
      </c>
    </row>
    <row r="3024" spans="1:2" x14ac:dyDescent="0.25">
      <c r="A3024" s="6" t="s">
        <v>25</v>
      </c>
      <c r="B3024" s="11">
        <v>8</v>
      </c>
    </row>
    <row r="3025" spans="1:2" x14ac:dyDescent="0.25">
      <c r="A3025" s="9" t="s">
        <v>3400</v>
      </c>
      <c r="B3025" s="13">
        <v>7.2</v>
      </c>
    </row>
    <row r="3026" spans="1:2" x14ac:dyDescent="0.25">
      <c r="A3026" s="6" t="s">
        <v>25</v>
      </c>
      <c r="B3026" s="11">
        <v>4.5</v>
      </c>
    </row>
    <row r="3027" spans="1:2" x14ac:dyDescent="0.25">
      <c r="A3027" s="9" t="s">
        <v>25</v>
      </c>
      <c r="B3027" s="13">
        <v>7.9</v>
      </c>
    </row>
    <row r="3028" spans="1:2" x14ac:dyDescent="0.25">
      <c r="A3028" s="6" t="s">
        <v>25</v>
      </c>
      <c r="B3028" s="11">
        <v>7.1</v>
      </c>
    </row>
    <row r="3029" spans="1:2" x14ac:dyDescent="0.25">
      <c r="A3029" s="9" t="s">
        <v>25</v>
      </c>
      <c r="B3029" s="13">
        <v>7.5</v>
      </c>
    </row>
    <row r="3030" spans="1:2" x14ac:dyDescent="0.25">
      <c r="A3030" s="6" t="s">
        <v>25</v>
      </c>
      <c r="B3030" s="11">
        <v>6.8</v>
      </c>
    </row>
    <row r="3031" spans="1:2" x14ac:dyDescent="0.25">
      <c r="A3031" s="9" t="s">
        <v>25</v>
      </c>
      <c r="B3031" s="13">
        <v>4.3</v>
      </c>
    </row>
    <row r="3032" spans="1:2" x14ac:dyDescent="0.25">
      <c r="A3032" s="6" t="s">
        <v>25</v>
      </c>
      <c r="B3032" s="11">
        <v>7.2</v>
      </c>
    </row>
    <row r="3033" spans="1:2" x14ac:dyDescent="0.25">
      <c r="A3033" s="9" t="s">
        <v>25</v>
      </c>
      <c r="B3033" s="13">
        <v>5.8</v>
      </c>
    </row>
    <row r="3034" spans="1:2" x14ac:dyDescent="0.25">
      <c r="A3034" s="6" t="s">
        <v>25</v>
      </c>
      <c r="B3034" s="11">
        <v>7.1</v>
      </c>
    </row>
    <row r="3035" spans="1:2" x14ac:dyDescent="0.25">
      <c r="A3035" s="9" t="s">
        <v>25</v>
      </c>
      <c r="B3035" s="13">
        <v>7.4</v>
      </c>
    </row>
    <row r="3036" spans="1:2" x14ac:dyDescent="0.25">
      <c r="A3036" s="6" t="s">
        <v>25</v>
      </c>
      <c r="B3036" s="11">
        <v>7.6</v>
      </c>
    </row>
    <row r="3037" spans="1:2" x14ac:dyDescent="0.25">
      <c r="A3037" s="9" t="s">
        <v>25</v>
      </c>
      <c r="B3037" s="13">
        <v>6.9</v>
      </c>
    </row>
    <row r="3038" spans="1:2" x14ac:dyDescent="0.25">
      <c r="A3038" s="6" t="s">
        <v>25</v>
      </c>
      <c r="B3038" s="11">
        <v>6</v>
      </c>
    </row>
    <row r="3039" spans="1:2" x14ac:dyDescent="0.25">
      <c r="A3039" s="9" t="s">
        <v>25</v>
      </c>
      <c r="B3039" s="13">
        <v>6.9</v>
      </c>
    </row>
    <row r="3040" spans="1:2" x14ac:dyDescent="0.25">
      <c r="A3040" s="6" t="s">
        <v>25</v>
      </c>
      <c r="B3040" s="11">
        <v>7.3</v>
      </c>
    </row>
    <row r="3041" spans="1:2" x14ac:dyDescent="0.25">
      <c r="A3041" s="9" t="s">
        <v>25</v>
      </c>
      <c r="B3041" s="13">
        <v>4.5999999999999996</v>
      </c>
    </row>
    <row r="3042" spans="1:2" x14ac:dyDescent="0.25">
      <c r="A3042" s="6" t="s">
        <v>25</v>
      </c>
      <c r="B3042" s="11">
        <v>6</v>
      </c>
    </row>
    <row r="3043" spans="1:2" x14ac:dyDescent="0.25">
      <c r="A3043" s="9" t="s">
        <v>25</v>
      </c>
      <c r="B3043" s="13">
        <v>6.4</v>
      </c>
    </row>
    <row r="3044" spans="1:2" x14ac:dyDescent="0.25">
      <c r="A3044" s="6" t="s">
        <v>25</v>
      </c>
      <c r="B3044" s="11">
        <v>5.5</v>
      </c>
    </row>
    <row r="3045" spans="1:2" x14ac:dyDescent="0.25">
      <c r="A3045" s="9" t="s">
        <v>25</v>
      </c>
      <c r="B3045" s="13">
        <v>7.5</v>
      </c>
    </row>
    <row r="3046" spans="1:2" x14ac:dyDescent="0.25">
      <c r="A3046" s="6" t="s">
        <v>25</v>
      </c>
      <c r="B3046" s="11">
        <v>8.1</v>
      </c>
    </row>
    <row r="3047" spans="1:2" x14ac:dyDescent="0.25">
      <c r="A3047" s="9" t="s">
        <v>25</v>
      </c>
      <c r="B3047" s="13">
        <v>6.3</v>
      </c>
    </row>
    <row r="3048" spans="1:2" x14ac:dyDescent="0.25">
      <c r="A3048" s="6" t="s">
        <v>25</v>
      </c>
      <c r="B3048" s="11">
        <v>5.0999999999999996</v>
      </c>
    </row>
    <row r="3049" spans="1:2" x14ac:dyDescent="0.25">
      <c r="A3049" s="9" t="s">
        <v>25</v>
      </c>
      <c r="B3049" s="13">
        <v>6.8</v>
      </c>
    </row>
    <row r="3050" spans="1:2" x14ac:dyDescent="0.25">
      <c r="A3050" s="6" t="s">
        <v>25</v>
      </c>
      <c r="B3050" s="11">
        <v>5.3</v>
      </c>
    </row>
    <row r="3051" spans="1:2" x14ac:dyDescent="0.25">
      <c r="A3051" s="9" t="s">
        <v>25</v>
      </c>
      <c r="B3051" s="13">
        <v>7.3</v>
      </c>
    </row>
    <row r="3052" spans="1:2" x14ac:dyDescent="0.25">
      <c r="A3052" s="6" t="s">
        <v>25</v>
      </c>
      <c r="B3052" s="11">
        <v>7.3</v>
      </c>
    </row>
    <row r="3053" spans="1:2" x14ac:dyDescent="0.25">
      <c r="A3053" s="9" t="s">
        <v>25</v>
      </c>
      <c r="B3053" s="13">
        <v>7.1</v>
      </c>
    </row>
    <row r="3054" spans="1:2" x14ac:dyDescent="0.25">
      <c r="A3054" s="6" t="s">
        <v>25</v>
      </c>
      <c r="B3054" s="11">
        <v>7.6</v>
      </c>
    </row>
    <row r="3055" spans="1:2" x14ac:dyDescent="0.25">
      <c r="A3055" s="9" t="s">
        <v>25</v>
      </c>
      <c r="B3055" s="13">
        <v>5.3</v>
      </c>
    </row>
    <row r="3056" spans="1:2" x14ac:dyDescent="0.25">
      <c r="A3056" s="6" t="s">
        <v>25</v>
      </c>
      <c r="B3056" s="11">
        <v>7.8</v>
      </c>
    </row>
    <row r="3057" spans="1:2" x14ac:dyDescent="0.25">
      <c r="A3057" s="9" t="s">
        <v>25</v>
      </c>
      <c r="B3057" s="13">
        <v>7.7</v>
      </c>
    </row>
    <row r="3058" spans="1:2" x14ac:dyDescent="0.25">
      <c r="A3058" s="6" t="s">
        <v>25</v>
      </c>
      <c r="B3058" s="11">
        <v>7.7</v>
      </c>
    </row>
    <row r="3059" spans="1:2" x14ac:dyDescent="0.25">
      <c r="A3059" s="9" t="s">
        <v>25</v>
      </c>
      <c r="B3059" s="13">
        <v>5.4</v>
      </c>
    </row>
    <row r="3060" spans="1:2" x14ac:dyDescent="0.25">
      <c r="A3060" s="6" t="s">
        <v>25</v>
      </c>
      <c r="B3060" s="11">
        <v>6.2</v>
      </c>
    </row>
    <row r="3061" spans="1:2" x14ac:dyDescent="0.25">
      <c r="A3061" s="9" t="s">
        <v>25</v>
      </c>
      <c r="B3061" s="13">
        <v>7.4</v>
      </c>
    </row>
    <row r="3062" spans="1:2" x14ac:dyDescent="0.25">
      <c r="A3062" s="6" t="s">
        <v>25</v>
      </c>
      <c r="B3062" s="11">
        <v>6.2</v>
      </c>
    </row>
    <row r="3063" spans="1:2" x14ac:dyDescent="0.25">
      <c r="A3063" s="9" t="s">
        <v>25</v>
      </c>
      <c r="B3063" s="13">
        <v>5.0999999999999996</v>
      </c>
    </row>
    <row r="3064" spans="1:2" x14ac:dyDescent="0.25">
      <c r="A3064" s="6" t="s">
        <v>25</v>
      </c>
      <c r="B3064" s="11">
        <v>6.9</v>
      </c>
    </row>
    <row r="3065" spans="1:2" x14ac:dyDescent="0.25">
      <c r="A3065" s="9" t="s">
        <v>25</v>
      </c>
      <c r="B3065" s="13">
        <v>6.3</v>
      </c>
    </row>
    <row r="3066" spans="1:2" x14ac:dyDescent="0.25">
      <c r="A3066" s="6" t="s">
        <v>25</v>
      </c>
      <c r="B3066" s="11">
        <v>6.8</v>
      </c>
    </row>
    <row r="3067" spans="1:2" x14ac:dyDescent="0.25">
      <c r="A3067" s="9" t="s">
        <v>25</v>
      </c>
      <c r="B3067" s="13">
        <v>7.4</v>
      </c>
    </row>
    <row r="3068" spans="1:2" x14ac:dyDescent="0.25">
      <c r="A3068" s="6" t="s">
        <v>25</v>
      </c>
      <c r="B3068" s="11">
        <v>5.7</v>
      </c>
    </row>
    <row r="3069" spans="1:2" x14ac:dyDescent="0.25">
      <c r="A3069" s="9" t="s">
        <v>25</v>
      </c>
      <c r="B3069" s="13">
        <v>5.8</v>
      </c>
    </row>
    <row r="3070" spans="1:2" x14ac:dyDescent="0.25">
      <c r="A3070" s="6" t="s">
        <v>25</v>
      </c>
      <c r="B3070" s="11">
        <v>6.2</v>
      </c>
    </row>
    <row r="3071" spans="1:2" x14ac:dyDescent="0.25">
      <c r="A3071" s="9" t="s">
        <v>25</v>
      </c>
      <c r="B3071" s="13">
        <v>4.3</v>
      </c>
    </row>
    <row r="3072" spans="1:2" x14ac:dyDescent="0.25">
      <c r="A3072" s="6" t="s">
        <v>25</v>
      </c>
      <c r="B3072" s="11">
        <v>6.4</v>
      </c>
    </row>
    <row r="3073" spans="1:2" x14ac:dyDescent="0.25">
      <c r="A3073" s="9" t="s">
        <v>1600</v>
      </c>
      <c r="B3073" s="13">
        <v>6</v>
      </c>
    </row>
    <row r="3074" spans="1:2" x14ac:dyDescent="0.25">
      <c r="A3074" s="6" t="s">
        <v>25</v>
      </c>
      <c r="B3074" s="11">
        <v>6.9</v>
      </c>
    </row>
    <row r="3075" spans="1:2" x14ac:dyDescent="0.25">
      <c r="A3075" s="9" t="s">
        <v>25</v>
      </c>
      <c r="B3075" s="13">
        <v>5.5</v>
      </c>
    </row>
    <row r="3076" spans="1:2" x14ac:dyDescent="0.25">
      <c r="A3076" s="6" t="s">
        <v>25</v>
      </c>
      <c r="B3076" s="11">
        <v>5.4</v>
      </c>
    </row>
    <row r="3077" spans="1:2" x14ac:dyDescent="0.25">
      <c r="A3077" s="9" t="s">
        <v>25</v>
      </c>
      <c r="B3077" s="13">
        <v>8.3000000000000007</v>
      </c>
    </row>
    <row r="3078" spans="1:2" x14ac:dyDescent="0.25">
      <c r="A3078" s="6" t="s">
        <v>25</v>
      </c>
      <c r="B3078" s="11">
        <v>7.9</v>
      </c>
    </row>
    <row r="3079" spans="1:2" x14ac:dyDescent="0.25">
      <c r="A3079" s="9" t="s">
        <v>25</v>
      </c>
      <c r="B3079" s="13">
        <v>6.5</v>
      </c>
    </row>
    <row r="3080" spans="1:2" x14ac:dyDescent="0.25">
      <c r="A3080" s="6" t="s">
        <v>25</v>
      </c>
      <c r="B3080" s="11">
        <v>6.3</v>
      </c>
    </row>
    <row r="3081" spans="1:2" x14ac:dyDescent="0.25">
      <c r="A3081" s="9" t="s">
        <v>25</v>
      </c>
      <c r="B3081" s="13">
        <v>6.4</v>
      </c>
    </row>
    <row r="3082" spans="1:2" x14ac:dyDescent="0.25">
      <c r="A3082" s="6" t="s">
        <v>25</v>
      </c>
      <c r="B3082" s="11">
        <v>7.9</v>
      </c>
    </row>
    <row r="3083" spans="1:2" x14ac:dyDescent="0.25">
      <c r="A3083" s="9" t="s">
        <v>1600</v>
      </c>
      <c r="B3083" s="13">
        <v>5.3</v>
      </c>
    </row>
    <row r="3084" spans="1:2" x14ac:dyDescent="0.25">
      <c r="A3084" s="9" t="s">
        <v>919</v>
      </c>
      <c r="B3084" s="13">
        <v>6.6</v>
      </c>
    </row>
    <row r="3085" spans="1:2" x14ac:dyDescent="0.25">
      <c r="A3085" s="6" t="s">
        <v>537</v>
      </c>
      <c r="B3085" s="11">
        <v>7.4</v>
      </c>
    </row>
    <row r="3086" spans="1:2" x14ac:dyDescent="0.25">
      <c r="A3086" s="9" t="s">
        <v>25</v>
      </c>
      <c r="B3086" s="13">
        <v>8.3000000000000007</v>
      </c>
    </row>
    <row r="3087" spans="1:2" x14ac:dyDescent="0.25">
      <c r="A3087" s="6" t="s">
        <v>25</v>
      </c>
      <c r="B3087" s="11">
        <v>5.3</v>
      </c>
    </row>
    <row r="3088" spans="1:2" x14ac:dyDescent="0.25">
      <c r="A3088" s="9" t="s">
        <v>25</v>
      </c>
      <c r="B3088" s="13">
        <v>6.2</v>
      </c>
    </row>
    <row r="3089" spans="1:2" x14ac:dyDescent="0.25">
      <c r="A3089" s="6" t="s">
        <v>25</v>
      </c>
      <c r="B3089" s="11">
        <v>6.9</v>
      </c>
    </row>
    <row r="3090" spans="1:2" x14ac:dyDescent="0.25">
      <c r="A3090" s="9" t="s">
        <v>25</v>
      </c>
      <c r="B3090" s="13">
        <v>5.9</v>
      </c>
    </row>
    <row r="3091" spans="1:2" x14ac:dyDescent="0.25">
      <c r="A3091" s="6" t="s">
        <v>25</v>
      </c>
      <c r="B3091" s="11">
        <v>6.1</v>
      </c>
    </row>
    <row r="3092" spans="1:2" x14ac:dyDescent="0.25">
      <c r="A3092" s="9" t="s">
        <v>25</v>
      </c>
      <c r="B3092" s="13">
        <v>5.8</v>
      </c>
    </row>
    <row r="3093" spans="1:2" x14ac:dyDescent="0.25">
      <c r="A3093" s="6" t="s">
        <v>25</v>
      </c>
      <c r="B3093" s="11">
        <v>7.3</v>
      </c>
    </row>
    <row r="3094" spans="1:2" x14ac:dyDescent="0.25">
      <c r="A3094" s="9" t="s">
        <v>25</v>
      </c>
      <c r="B3094" s="13">
        <v>5.9</v>
      </c>
    </row>
    <row r="3095" spans="1:2" x14ac:dyDescent="0.25">
      <c r="A3095" s="6" t="s">
        <v>25</v>
      </c>
      <c r="B3095" s="11">
        <v>5.5</v>
      </c>
    </row>
    <row r="3096" spans="1:2" x14ac:dyDescent="0.25">
      <c r="A3096" s="9" t="s">
        <v>25</v>
      </c>
      <c r="B3096" s="13">
        <v>5</v>
      </c>
    </row>
    <row r="3097" spans="1:2" x14ac:dyDescent="0.25">
      <c r="A3097" s="6" t="s">
        <v>25</v>
      </c>
      <c r="B3097" s="11">
        <v>7</v>
      </c>
    </row>
    <row r="3098" spans="1:2" x14ac:dyDescent="0.25">
      <c r="A3098" s="9" t="s">
        <v>25</v>
      </c>
      <c r="B3098" s="13">
        <v>7.8</v>
      </c>
    </row>
    <row r="3099" spans="1:2" x14ac:dyDescent="0.25">
      <c r="A3099" s="6" t="s">
        <v>25</v>
      </c>
      <c r="B3099" s="11">
        <v>6.4</v>
      </c>
    </row>
    <row r="3100" spans="1:2" x14ac:dyDescent="0.25">
      <c r="A3100" s="9" t="s">
        <v>25</v>
      </c>
      <c r="B3100" s="13">
        <v>5.9</v>
      </c>
    </row>
    <row r="3101" spans="1:2" x14ac:dyDescent="0.25">
      <c r="A3101" s="6" t="s">
        <v>25</v>
      </c>
      <c r="B3101" s="11">
        <v>7</v>
      </c>
    </row>
    <row r="3102" spans="1:2" x14ac:dyDescent="0.25">
      <c r="A3102" s="9" t="s">
        <v>25</v>
      </c>
      <c r="B3102" s="13">
        <v>6.1</v>
      </c>
    </row>
    <row r="3103" spans="1:2" x14ac:dyDescent="0.25">
      <c r="A3103" s="6" t="s">
        <v>25</v>
      </c>
      <c r="B3103" s="11">
        <v>6.9</v>
      </c>
    </row>
    <row r="3104" spans="1:2" x14ac:dyDescent="0.25">
      <c r="A3104" s="9" t="s">
        <v>25</v>
      </c>
      <c r="B3104" s="13">
        <v>7.5</v>
      </c>
    </row>
    <row r="3105" spans="1:2" x14ac:dyDescent="0.25">
      <c r="A3105" s="6" t="s">
        <v>25</v>
      </c>
      <c r="B3105" s="11">
        <v>7.3</v>
      </c>
    </row>
    <row r="3106" spans="1:2" x14ac:dyDescent="0.25">
      <c r="A3106" s="9" t="s">
        <v>25</v>
      </c>
      <c r="B3106" s="13">
        <v>6.5</v>
      </c>
    </row>
    <row r="3107" spans="1:2" x14ac:dyDescent="0.25">
      <c r="A3107" s="6" t="s">
        <v>25</v>
      </c>
      <c r="B3107" s="11">
        <v>6.2</v>
      </c>
    </row>
    <row r="3108" spans="1:2" x14ac:dyDescent="0.25">
      <c r="A3108" s="9" t="s">
        <v>25</v>
      </c>
      <c r="B3108" s="13">
        <v>6.7</v>
      </c>
    </row>
    <row r="3109" spans="1:2" x14ac:dyDescent="0.25">
      <c r="A3109" s="6" t="s">
        <v>25</v>
      </c>
      <c r="B3109" s="11">
        <v>6</v>
      </c>
    </row>
    <row r="3110" spans="1:2" x14ac:dyDescent="0.25">
      <c r="A3110" s="9" t="s">
        <v>25</v>
      </c>
      <c r="B3110" s="13">
        <v>6.3</v>
      </c>
    </row>
    <row r="3111" spans="1:2" x14ac:dyDescent="0.25">
      <c r="A3111" s="6" t="s">
        <v>25</v>
      </c>
      <c r="B3111" s="11">
        <v>5.8</v>
      </c>
    </row>
    <row r="3112" spans="1:2" x14ac:dyDescent="0.25">
      <c r="A3112" s="9" t="s">
        <v>25</v>
      </c>
      <c r="B3112" s="13">
        <v>6.1</v>
      </c>
    </row>
    <row r="3113" spans="1:2" x14ac:dyDescent="0.25">
      <c r="A3113" s="6" t="s">
        <v>25</v>
      </c>
      <c r="B3113" s="11">
        <v>6.9</v>
      </c>
    </row>
    <row r="3114" spans="1:2" x14ac:dyDescent="0.25">
      <c r="A3114" s="9" t="s">
        <v>25</v>
      </c>
      <c r="B3114" s="13">
        <v>8.3000000000000007</v>
      </c>
    </row>
    <row r="3115" spans="1:2" x14ac:dyDescent="0.25">
      <c r="A3115" s="6" t="s">
        <v>25</v>
      </c>
      <c r="B3115" s="11">
        <v>5.4</v>
      </c>
    </row>
    <row r="3116" spans="1:2" x14ac:dyDescent="0.25">
      <c r="A3116" s="9" t="s">
        <v>25</v>
      </c>
      <c r="B3116" s="13">
        <v>6.7</v>
      </c>
    </row>
    <row r="3117" spans="1:2" x14ac:dyDescent="0.25">
      <c r="A3117" s="6" t="s">
        <v>25</v>
      </c>
      <c r="B3117" s="11">
        <v>7.4</v>
      </c>
    </row>
    <row r="3118" spans="1:2" x14ac:dyDescent="0.25">
      <c r="A3118" s="9" t="s">
        <v>25</v>
      </c>
      <c r="B3118" s="13">
        <v>5.6</v>
      </c>
    </row>
    <row r="3119" spans="1:2" x14ac:dyDescent="0.25">
      <c r="A3119" s="6" t="s">
        <v>25</v>
      </c>
      <c r="B3119" s="11">
        <v>6.5</v>
      </c>
    </row>
    <row r="3120" spans="1:2" x14ac:dyDescent="0.25">
      <c r="A3120" s="9" t="s">
        <v>25</v>
      </c>
      <c r="B3120" s="13">
        <v>6.5</v>
      </c>
    </row>
    <row r="3121" spans="1:2" x14ac:dyDescent="0.25">
      <c r="A3121" s="6" t="s">
        <v>25</v>
      </c>
      <c r="B3121" s="11">
        <v>5.8</v>
      </c>
    </row>
    <row r="3122" spans="1:2" x14ac:dyDescent="0.25">
      <c r="A3122" s="9" t="s">
        <v>25</v>
      </c>
      <c r="B3122" s="13">
        <v>5</v>
      </c>
    </row>
    <row r="3123" spans="1:2" x14ac:dyDescent="0.25">
      <c r="A3123" s="6" t="s">
        <v>25</v>
      </c>
      <c r="B3123" s="11">
        <v>5.5</v>
      </c>
    </row>
    <row r="3124" spans="1:2" x14ac:dyDescent="0.25">
      <c r="A3124" s="9" t="s">
        <v>25</v>
      </c>
      <c r="B3124" s="13">
        <v>6.5</v>
      </c>
    </row>
    <row r="3125" spans="1:2" x14ac:dyDescent="0.25">
      <c r="A3125" s="6" t="s">
        <v>25</v>
      </c>
      <c r="B3125" s="11">
        <v>7.2</v>
      </c>
    </row>
    <row r="3126" spans="1:2" x14ac:dyDescent="0.25">
      <c r="A3126" s="9" t="s">
        <v>25</v>
      </c>
      <c r="B3126" s="13">
        <v>7.3</v>
      </c>
    </row>
    <row r="3127" spans="1:2" x14ac:dyDescent="0.25">
      <c r="A3127" s="6" t="s">
        <v>25</v>
      </c>
      <c r="B3127" s="11">
        <v>7.2</v>
      </c>
    </row>
    <row r="3128" spans="1:2" x14ac:dyDescent="0.25">
      <c r="A3128" s="9" t="s">
        <v>25</v>
      </c>
      <c r="B3128" s="13">
        <v>5.2</v>
      </c>
    </row>
    <row r="3129" spans="1:2" x14ac:dyDescent="0.25">
      <c r="A3129" s="6" t="s">
        <v>25</v>
      </c>
      <c r="B3129" s="11">
        <v>5.7</v>
      </c>
    </row>
    <row r="3130" spans="1:2" x14ac:dyDescent="0.25">
      <c r="A3130" s="9" t="s">
        <v>25</v>
      </c>
      <c r="B3130" s="13">
        <v>4.7</v>
      </c>
    </row>
    <row r="3131" spans="1:2" x14ac:dyDescent="0.25">
      <c r="A3131" s="6" t="s">
        <v>25</v>
      </c>
      <c r="B3131" s="11">
        <v>5.9</v>
      </c>
    </row>
    <row r="3132" spans="1:2" x14ac:dyDescent="0.25">
      <c r="A3132" s="9" t="s">
        <v>25</v>
      </c>
      <c r="B3132" s="13">
        <v>6.8</v>
      </c>
    </row>
    <row r="3133" spans="1:2" x14ac:dyDescent="0.25">
      <c r="A3133" s="6" t="s">
        <v>25</v>
      </c>
      <c r="B3133" s="11">
        <v>5.9</v>
      </c>
    </row>
    <row r="3134" spans="1:2" x14ac:dyDescent="0.25">
      <c r="A3134" s="9" t="s">
        <v>25</v>
      </c>
      <c r="B3134" s="13">
        <v>5.3</v>
      </c>
    </row>
    <row r="3135" spans="1:2" x14ac:dyDescent="0.25">
      <c r="A3135" s="6" t="s">
        <v>25</v>
      </c>
      <c r="B3135" s="11">
        <v>6</v>
      </c>
    </row>
    <row r="3136" spans="1:2" x14ac:dyDescent="0.25">
      <c r="A3136" s="9" t="s">
        <v>25</v>
      </c>
      <c r="B3136" s="13">
        <v>7.7</v>
      </c>
    </row>
    <row r="3137" spans="1:2" x14ac:dyDescent="0.25">
      <c r="A3137" s="6" t="s">
        <v>25</v>
      </c>
      <c r="B3137" s="11">
        <v>4.4000000000000004</v>
      </c>
    </row>
    <row r="3138" spans="1:2" x14ac:dyDescent="0.25">
      <c r="A3138" s="9" t="s">
        <v>25</v>
      </c>
      <c r="B3138" s="13">
        <v>6.6</v>
      </c>
    </row>
    <row r="3139" spans="1:2" x14ac:dyDescent="0.25">
      <c r="A3139" s="6" t="s">
        <v>25</v>
      </c>
      <c r="B3139" s="11">
        <v>6.7</v>
      </c>
    </row>
    <row r="3140" spans="1:2" x14ac:dyDescent="0.25">
      <c r="A3140" s="9" t="s">
        <v>25</v>
      </c>
      <c r="B3140" s="13">
        <v>5.5</v>
      </c>
    </row>
    <row r="3141" spans="1:2" x14ac:dyDescent="0.25">
      <c r="A3141" s="6" t="s">
        <v>25</v>
      </c>
      <c r="B3141" s="11">
        <v>6.5</v>
      </c>
    </row>
    <row r="3142" spans="1:2" x14ac:dyDescent="0.25">
      <c r="A3142" s="9" t="s">
        <v>25</v>
      </c>
      <c r="B3142" s="13">
        <v>6.2</v>
      </c>
    </row>
    <row r="3143" spans="1:2" x14ac:dyDescent="0.25">
      <c r="A3143" s="6" t="s">
        <v>25</v>
      </c>
      <c r="B3143" s="11">
        <v>7.1</v>
      </c>
    </row>
    <row r="3144" spans="1:2" x14ac:dyDescent="0.25">
      <c r="A3144" s="9" t="s">
        <v>25</v>
      </c>
      <c r="B3144" s="13">
        <v>6.1</v>
      </c>
    </row>
    <row r="3145" spans="1:2" x14ac:dyDescent="0.25">
      <c r="A3145" s="6" t="s">
        <v>25</v>
      </c>
      <c r="B3145" s="11">
        <v>7.1</v>
      </c>
    </row>
    <row r="3146" spans="1:2" x14ac:dyDescent="0.25">
      <c r="A3146" s="9" t="s">
        <v>25</v>
      </c>
      <c r="B3146" s="13">
        <v>6</v>
      </c>
    </row>
    <row r="3147" spans="1:2" x14ac:dyDescent="0.25">
      <c r="A3147" s="6" t="s">
        <v>25</v>
      </c>
      <c r="B3147" s="11">
        <v>7.4</v>
      </c>
    </row>
    <row r="3148" spans="1:2" x14ac:dyDescent="0.25">
      <c r="A3148" s="9" t="s">
        <v>25</v>
      </c>
      <c r="B3148" s="13">
        <v>5.9</v>
      </c>
    </row>
    <row r="3149" spans="1:2" x14ac:dyDescent="0.25">
      <c r="A3149" s="6" t="s">
        <v>25</v>
      </c>
      <c r="B3149" s="11">
        <v>4.0999999999999996</v>
      </c>
    </row>
    <row r="3150" spans="1:2" x14ac:dyDescent="0.25">
      <c r="A3150" s="9" t="s">
        <v>25</v>
      </c>
      <c r="B3150" s="13">
        <v>5.8</v>
      </c>
    </row>
    <row r="3151" spans="1:2" x14ac:dyDescent="0.25">
      <c r="A3151" s="6" t="s">
        <v>25</v>
      </c>
      <c r="B3151" s="11">
        <v>5.9</v>
      </c>
    </row>
    <row r="3152" spans="1:2" x14ac:dyDescent="0.25">
      <c r="A3152" s="9" t="s">
        <v>25</v>
      </c>
      <c r="B3152" s="13">
        <v>7</v>
      </c>
    </row>
    <row r="3153" spans="1:2" x14ac:dyDescent="0.25">
      <c r="A3153" s="6" t="s">
        <v>25</v>
      </c>
      <c r="B3153" s="11">
        <v>6.8</v>
      </c>
    </row>
    <row r="3154" spans="1:2" x14ac:dyDescent="0.25">
      <c r="A3154" s="9" t="s">
        <v>25</v>
      </c>
      <c r="B3154" s="13">
        <v>7.4</v>
      </c>
    </row>
    <row r="3155" spans="1:2" x14ac:dyDescent="0.25">
      <c r="A3155" s="6" t="s">
        <v>25</v>
      </c>
      <c r="B3155" s="11">
        <v>7.1</v>
      </c>
    </row>
    <row r="3156" spans="1:2" x14ac:dyDescent="0.25">
      <c r="A3156" s="9" t="s">
        <v>25</v>
      </c>
      <c r="B3156" s="13">
        <v>7</v>
      </c>
    </row>
    <row r="3157" spans="1:2" x14ac:dyDescent="0.25">
      <c r="A3157" s="6" t="s">
        <v>25</v>
      </c>
      <c r="B3157" s="11">
        <v>5.8</v>
      </c>
    </row>
    <row r="3158" spans="1:2" x14ac:dyDescent="0.25">
      <c r="A3158" s="9" t="s">
        <v>25</v>
      </c>
      <c r="B3158" s="13">
        <v>7.8</v>
      </c>
    </row>
    <row r="3159" spans="1:2" x14ac:dyDescent="0.25">
      <c r="A3159" s="6" t="s">
        <v>25</v>
      </c>
      <c r="B3159" s="11">
        <v>6.5</v>
      </c>
    </row>
    <row r="3160" spans="1:2" x14ac:dyDescent="0.25">
      <c r="A3160" s="9" t="s">
        <v>25</v>
      </c>
      <c r="B3160" s="13">
        <v>7</v>
      </c>
    </row>
    <row r="3161" spans="1:2" x14ac:dyDescent="0.25">
      <c r="A3161" s="6" t="s">
        <v>25</v>
      </c>
      <c r="B3161" s="11">
        <v>6.3</v>
      </c>
    </row>
    <row r="3162" spans="1:2" x14ac:dyDescent="0.25">
      <c r="A3162" s="9" t="s">
        <v>25</v>
      </c>
      <c r="B3162" s="13">
        <v>5.3</v>
      </c>
    </row>
    <row r="3163" spans="1:2" x14ac:dyDescent="0.25">
      <c r="A3163" s="6" t="s">
        <v>25</v>
      </c>
      <c r="B3163" s="11">
        <v>6.8</v>
      </c>
    </row>
    <row r="3164" spans="1:2" x14ac:dyDescent="0.25">
      <c r="A3164" s="9" t="s">
        <v>25</v>
      </c>
      <c r="B3164" s="13">
        <v>5.5</v>
      </c>
    </row>
    <row r="3165" spans="1:2" x14ac:dyDescent="0.25">
      <c r="A3165" s="6" t="s">
        <v>25</v>
      </c>
      <c r="B3165" s="11">
        <v>7.4</v>
      </c>
    </row>
    <row r="3166" spans="1:2" x14ac:dyDescent="0.25">
      <c r="A3166" s="9" t="s">
        <v>25</v>
      </c>
      <c r="B3166" s="13">
        <v>4.3</v>
      </c>
    </row>
    <row r="3167" spans="1:2" x14ac:dyDescent="0.25">
      <c r="A3167" s="6" t="s">
        <v>25</v>
      </c>
      <c r="B3167" s="11">
        <v>6</v>
      </c>
    </row>
    <row r="3168" spans="1:2" x14ac:dyDescent="0.25">
      <c r="A3168" s="9" t="s">
        <v>25</v>
      </c>
      <c r="B3168" s="13">
        <v>5.2</v>
      </c>
    </row>
    <row r="3169" spans="1:2" x14ac:dyDescent="0.25">
      <c r="A3169" s="6" t="s">
        <v>25</v>
      </c>
      <c r="B3169" s="11">
        <v>6.7</v>
      </c>
    </row>
    <row r="3170" spans="1:2" x14ac:dyDescent="0.25">
      <c r="A3170" s="9" t="s">
        <v>25</v>
      </c>
      <c r="B3170" s="13">
        <v>6.3</v>
      </c>
    </row>
    <row r="3171" spans="1:2" x14ac:dyDescent="0.25">
      <c r="A3171" s="6" t="s">
        <v>25</v>
      </c>
      <c r="B3171" s="11">
        <v>7.9</v>
      </c>
    </row>
    <row r="3172" spans="1:2" x14ac:dyDescent="0.25">
      <c r="A3172" s="9" t="s">
        <v>25</v>
      </c>
      <c r="B3172" s="13">
        <v>8.6</v>
      </c>
    </row>
    <row r="3173" spans="1:2" x14ac:dyDescent="0.25">
      <c r="A3173" s="6" t="s">
        <v>25</v>
      </c>
      <c r="B3173" s="11">
        <v>6.1</v>
      </c>
    </row>
    <row r="3174" spans="1:2" x14ac:dyDescent="0.25">
      <c r="A3174" s="9" t="s">
        <v>25</v>
      </c>
      <c r="B3174" s="13">
        <v>5.8</v>
      </c>
    </row>
    <row r="3175" spans="1:2" x14ac:dyDescent="0.25">
      <c r="A3175" s="6" t="s">
        <v>537</v>
      </c>
      <c r="B3175" s="11">
        <v>7.7</v>
      </c>
    </row>
    <row r="3176" spans="1:2" x14ac:dyDescent="0.25">
      <c r="A3176" s="9" t="s">
        <v>25</v>
      </c>
      <c r="B3176" s="13">
        <v>8</v>
      </c>
    </row>
    <row r="3177" spans="1:2" x14ac:dyDescent="0.25">
      <c r="A3177" s="6" t="s">
        <v>25</v>
      </c>
      <c r="B3177" s="11">
        <v>5.6</v>
      </c>
    </row>
    <row r="3178" spans="1:2" x14ac:dyDescent="0.25">
      <c r="A3178" s="9" t="s">
        <v>25</v>
      </c>
      <c r="B3178" s="13">
        <v>6.7</v>
      </c>
    </row>
    <row r="3179" spans="1:2" x14ac:dyDescent="0.25">
      <c r="A3179" s="6" t="s">
        <v>25</v>
      </c>
      <c r="B3179" s="11">
        <v>6.6</v>
      </c>
    </row>
    <row r="3180" spans="1:2" x14ac:dyDescent="0.25">
      <c r="A3180" s="9" t="s">
        <v>25</v>
      </c>
      <c r="B3180" s="13">
        <v>4.2</v>
      </c>
    </row>
    <row r="3181" spans="1:2" x14ac:dyDescent="0.25">
      <c r="A3181" s="6" t="s">
        <v>25</v>
      </c>
      <c r="B3181" s="11">
        <v>6.6</v>
      </c>
    </row>
    <row r="3182" spans="1:2" x14ac:dyDescent="0.25">
      <c r="A3182" s="9" t="s">
        <v>25</v>
      </c>
      <c r="B3182" s="13">
        <v>4.0999999999999996</v>
      </c>
    </row>
    <row r="3183" spans="1:2" x14ac:dyDescent="0.25">
      <c r="A3183" s="6" t="s">
        <v>25</v>
      </c>
      <c r="B3183" s="11">
        <v>7.3</v>
      </c>
    </row>
    <row r="3184" spans="1:2" x14ac:dyDescent="0.25">
      <c r="A3184" s="9" t="s">
        <v>25</v>
      </c>
      <c r="B3184" s="13">
        <v>7.1</v>
      </c>
    </row>
    <row r="3185" spans="1:2" x14ac:dyDescent="0.25">
      <c r="A3185" s="6" t="s">
        <v>25</v>
      </c>
      <c r="B3185" s="11">
        <v>6.5</v>
      </c>
    </row>
    <row r="3186" spans="1:2" x14ac:dyDescent="0.25">
      <c r="A3186" s="9" t="s">
        <v>2495</v>
      </c>
      <c r="B3186" s="13">
        <v>7</v>
      </c>
    </row>
    <row r="3187" spans="1:2" x14ac:dyDescent="0.25">
      <c r="A3187" s="6" t="s">
        <v>25</v>
      </c>
      <c r="B3187" s="11">
        <v>5.5</v>
      </c>
    </row>
    <row r="3188" spans="1:2" x14ac:dyDescent="0.25">
      <c r="A3188" s="9" t="s">
        <v>25</v>
      </c>
      <c r="B3188" s="13">
        <v>6.6</v>
      </c>
    </row>
    <row r="3189" spans="1:2" x14ac:dyDescent="0.25">
      <c r="A3189" s="6" t="s">
        <v>25</v>
      </c>
      <c r="B3189" s="11">
        <v>7.1</v>
      </c>
    </row>
    <row r="3190" spans="1:2" x14ac:dyDescent="0.25">
      <c r="A3190" s="9" t="s">
        <v>25</v>
      </c>
      <c r="B3190" s="13">
        <v>7.9</v>
      </c>
    </row>
    <row r="3191" spans="1:2" x14ac:dyDescent="0.25">
      <c r="A3191" s="6" t="s">
        <v>25</v>
      </c>
      <c r="B3191" s="11">
        <v>7.1</v>
      </c>
    </row>
    <row r="3192" spans="1:2" x14ac:dyDescent="0.25">
      <c r="A3192" s="9" t="s">
        <v>25</v>
      </c>
      <c r="B3192" s="13">
        <v>5.6</v>
      </c>
    </row>
    <row r="3193" spans="1:2" x14ac:dyDescent="0.25">
      <c r="A3193" s="6" t="s">
        <v>25</v>
      </c>
      <c r="B3193" s="11">
        <v>7.3</v>
      </c>
    </row>
    <row r="3194" spans="1:2" x14ac:dyDescent="0.25">
      <c r="A3194" s="9" t="s">
        <v>25</v>
      </c>
      <c r="B3194" s="13">
        <v>3.3</v>
      </c>
    </row>
    <row r="3195" spans="1:2" x14ac:dyDescent="0.25">
      <c r="A3195" s="6" t="s">
        <v>25</v>
      </c>
      <c r="B3195" s="11">
        <v>6.5</v>
      </c>
    </row>
    <row r="3196" spans="1:2" x14ac:dyDescent="0.25">
      <c r="A3196" s="9" t="s">
        <v>25</v>
      </c>
      <c r="B3196" s="13">
        <v>4.8</v>
      </c>
    </row>
    <row r="3197" spans="1:2" x14ac:dyDescent="0.25">
      <c r="A3197" s="6" t="s">
        <v>25</v>
      </c>
      <c r="B3197" s="11">
        <v>5.2</v>
      </c>
    </row>
    <row r="3198" spans="1:2" x14ac:dyDescent="0.25">
      <c r="A3198" s="9" t="s">
        <v>25</v>
      </c>
      <c r="B3198" s="13">
        <v>6.3</v>
      </c>
    </row>
    <row r="3199" spans="1:2" x14ac:dyDescent="0.25">
      <c r="A3199" s="6" t="s">
        <v>25</v>
      </c>
      <c r="B3199" s="11">
        <v>7.2</v>
      </c>
    </row>
    <row r="3200" spans="1:2" x14ac:dyDescent="0.25">
      <c r="A3200" s="9" t="s">
        <v>25</v>
      </c>
      <c r="B3200" s="13">
        <v>6.8</v>
      </c>
    </row>
    <row r="3201" spans="1:2" x14ac:dyDescent="0.25">
      <c r="A3201" s="6" t="s">
        <v>25</v>
      </c>
      <c r="B3201" s="11">
        <v>5.7</v>
      </c>
    </row>
    <row r="3202" spans="1:2" x14ac:dyDescent="0.25">
      <c r="A3202" s="9" t="s">
        <v>25</v>
      </c>
      <c r="B3202" s="13">
        <v>7.2</v>
      </c>
    </row>
    <row r="3203" spans="1:2" x14ac:dyDescent="0.25">
      <c r="A3203" s="6" t="s">
        <v>25</v>
      </c>
      <c r="B3203" s="11">
        <v>6.9</v>
      </c>
    </row>
    <row r="3204" spans="1:2" x14ac:dyDescent="0.25">
      <c r="A3204" s="9" t="s">
        <v>3222</v>
      </c>
      <c r="B3204" s="13">
        <v>9.1</v>
      </c>
    </row>
    <row r="3205" spans="1:2" x14ac:dyDescent="0.25">
      <c r="A3205" s="6" t="s">
        <v>1600</v>
      </c>
      <c r="B3205" s="11">
        <v>6.3</v>
      </c>
    </row>
    <row r="3206" spans="1:2" x14ac:dyDescent="0.25">
      <c r="A3206" s="9" t="s">
        <v>25</v>
      </c>
      <c r="B3206" s="13">
        <v>6.2</v>
      </c>
    </row>
    <row r="3207" spans="1:2" x14ac:dyDescent="0.25">
      <c r="A3207" s="6" t="s">
        <v>25</v>
      </c>
      <c r="B3207" s="11">
        <v>6.7</v>
      </c>
    </row>
    <row r="3208" spans="1:2" x14ac:dyDescent="0.25">
      <c r="A3208" s="9" t="s">
        <v>25</v>
      </c>
      <c r="B3208" s="13">
        <v>6.5</v>
      </c>
    </row>
    <row r="3209" spans="1:2" x14ac:dyDescent="0.25">
      <c r="A3209" s="6" t="s">
        <v>25</v>
      </c>
      <c r="B3209" s="11">
        <v>7.2</v>
      </c>
    </row>
    <row r="3210" spans="1:2" x14ac:dyDescent="0.25">
      <c r="A3210" s="9" t="s">
        <v>25</v>
      </c>
      <c r="B3210" s="13">
        <v>5.3</v>
      </c>
    </row>
    <row r="3211" spans="1:2" x14ac:dyDescent="0.25">
      <c r="A3211" s="6" t="s">
        <v>25</v>
      </c>
      <c r="B3211" s="11">
        <v>6.7</v>
      </c>
    </row>
    <row r="3212" spans="1:2" x14ac:dyDescent="0.25">
      <c r="A3212" s="9" t="s">
        <v>25</v>
      </c>
      <c r="B3212" s="13">
        <v>6.2</v>
      </c>
    </row>
    <row r="3213" spans="1:2" x14ac:dyDescent="0.25">
      <c r="A3213" s="6" t="s">
        <v>25</v>
      </c>
      <c r="B3213" s="11">
        <v>3.6</v>
      </c>
    </row>
    <row r="3214" spans="1:2" x14ac:dyDescent="0.25">
      <c r="A3214" s="9" t="s">
        <v>25</v>
      </c>
      <c r="B3214" s="13">
        <v>5.7</v>
      </c>
    </row>
    <row r="3215" spans="1:2" x14ac:dyDescent="0.25">
      <c r="A3215" s="6" t="s">
        <v>1977</v>
      </c>
      <c r="B3215" s="11">
        <v>7.3</v>
      </c>
    </row>
    <row r="3216" spans="1:2" x14ac:dyDescent="0.25">
      <c r="A3216" s="9" t="s">
        <v>25</v>
      </c>
      <c r="B3216" s="13">
        <v>5</v>
      </c>
    </row>
    <row r="3217" spans="1:2" x14ac:dyDescent="0.25">
      <c r="A3217" s="6" t="s">
        <v>537</v>
      </c>
      <c r="B3217" s="11">
        <v>6.6</v>
      </c>
    </row>
    <row r="3218" spans="1:2" x14ac:dyDescent="0.25">
      <c r="A3218" s="9" t="s">
        <v>25</v>
      </c>
      <c r="B3218" s="13">
        <v>6.6</v>
      </c>
    </row>
    <row r="3219" spans="1:2" x14ac:dyDescent="0.25">
      <c r="A3219" s="6" t="s">
        <v>537</v>
      </c>
      <c r="B3219" s="11">
        <v>6.8</v>
      </c>
    </row>
    <row r="3220" spans="1:2" x14ac:dyDescent="0.25">
      <c r="A3220" s="9" t="s">
        <v>25</v>
      </c>
      <c r="B3220" s="13">
        <v>6.2</v>
      </c>
    </row>
    <row r="3221" spans="1:2" x14ac:dyDescent="0.25">
      <c r="A3221" s="6" t="s">
        <v>25</v>
      </c>
      <c r="B3221" s="11">
        <v>7.3</v>
      </c>
    </row>
    <row r="3222" spans="1:2" x14ac:dyDescent="0.25">
      <c r="A3222" s="9" t="s">
        <v>25</v>
      </c>
      <c r="B3222" s="13">
        <v>6.2</v>
      </c>
    </row>
    <row r="3223" spans="1:2" x14ac:dyDescent="0.25">
      <c r="A3223" s="6" t="s">
        <v>25</v>
      </c>
      <c r="B3223" s="11">
        <v>6.9</v>
      </c>
    </row>
    <row r="3224" spans="1:2" x14ac:dyDescent="0.25">
      <c r="A3224" s="9" t="s">
        <v>25</v>
      </c>
      <c r="B3224" s="13">
        <v>6.6</v>
      </c>
    </row>
    <row r="3225" spans="1:2" x14ac:dyDescent="0.25">
      <c r="A3225" s="6" t="s">
        <v>25</v>
      </c>
      <c r="B3225" s="11">
        <v>6.3</v>
      </c>
    </row>
    <row r="3226" spans="1:2" x14ac:dyDescent="0.25">
      <c r="A3226" s="9" t="s">
        <v>25</v>
      </c>
      <c r="B3226" s="13">
        <v>7</v>
      </c>
    </row>
    <row r="3227" spans="1:2" x14ac:dyDescent="0.25">
      <c r="A3227" s="6" t="s">
        <v>25</v>
      </c>
      <c r="B3227" s="11">
        <v>3.3</v>
      </c>
    </row>
    <row r="3228" spans="1:2" x14ac:dyDescent="0.25">
      <c r="A3228" s="9" t="s">
        <v>25</v>
      </c>
      <c r="B3228" s="13">
        <v>6.7</v>
      </c>
    </row>
    <row r="3229" spans="1:2" x14ac:dyDescent="0.25">
      <c r="A3229" s="6" t="s">
        <v>919</v>
      </c>
      <c r="B3229" s="11">
        <v>6.2</v>
      </c>
    </row>
    <row r="3230" spans="1:2" x14ac:dyDescent="0.25">
      <c r="A3230" s="9" t="s">
        <v>25</v>
      </c>
      <c r="B3230" s="13">
        <v>6.5</v>
      </c>
    </row>
    <row r="3231" spans="1:2" x14ac:dyDescent="0.25">
      <c r="A3231" s="6" t="s">
        <v>25</v>
      </c>
      <c r="B3231" s="11">
        <v>3.5</v>
      </c>
    </row>
    <row r="3232" spans="1:2" x14ac:dyDescent="0.25">
      <c r="A3232" s="9" t="s">
        <v>25</v>
      </c>
      <c r="B3232" s="13">
        <v>5.5</v>
      </c>
    </row>
    <row r="3233" spans="1:2" x14ac:dyDescent="0.25">
      <c r="A3233" s="6" t="s">
        <v>25</v>
      </c>
      <c r="B3233" s="11">
        <v>5.9</v>
      </c>
    </row>
    <row r="3234" spans="1:2" x14ac:dyDescent="0.25">
      <c r="A3234" s="9" t="s">
        <v>25</v>
      </c>
      <c r="B3234" s="13">
        <v>4.7</v>
      </c>
    </row>
    <row r="3235" spans="1:2" x14ac:dyDescent="0.25">
      <c r="A3235" s="6" t="s">
        <v>25</v>
      </c>
      <c r="B3235" s="11">
        <v>4.2</v>
      </c>
    </row>
    <row r="3236" spans="1:2" x14ac:dyDescent="0.25">
      <c r="A3236" s="9" t="s">
        <v>25</v>
      </c>
      <c r="B3236" s="13">
        <v>5.2</v>
      </c>
    </row>
    <row r="3237" spans="1:2" x14ac:dyDescent="0.25">
      <c r="A3237" s="6" t="s">
        <v>25</v>
      </c>
      <c r="B3237" s="11">
        <v>5.2</v>
      </c>
    </row>
    <row r="3238" spans="1:2" x14ac:dyDescent="0.25">
      <c r="A3238" s="9" t="s">
        <v>25</v>
      </c>
      <c r="B3238" s="13">
        <v>3.9</v>
      </c>
    </row>
    <row r="3239" spans="1:2" x14ac:dyDescent="0.25">
      <c r="A3239" s="6" t="s">
        <v>25</v>
      </c>
      <c r="B3239" s="11">
        <v>6.1</v>
      </c>
    </row>
    <row r="3240" spans="1:2" x14ac:dyDescent="0.25">
      <c r="A3240" s="9" t="s">
        <v>25</v>
      </c>
      <c r="B3240" s="13">
        <v>5.8</v>
      </c>
    </row>
    <row r="3241" spans="1:2" x14ac:dyDescent="0.25">
      <c r="A3241" s="6" t="s">
        <v>25</v>
      </c>
      <c r="B3241" s="11">
        <v>6.7</v>
      </c>
    </row>
    <row r="3242" spans="1:2" x14ac:dyDescent="0.25">
      <c r="A3242" s="9" t="s">
        <v>25</v>
      </c>
      <c r="B3242" s="13">
        <v>5.7</v>
      </c>
    </row>
    <row r="3243" spans="1:2" x14ac:dyDescent="0.25">
      <c r="A3243" s="6" t="s">
        <v>25</v>
      </c>
      <c r="B3243" s="11">
        <v>4.5</v>
      </c>
    </row>
    <row r="3244" spans="1:2" x14ac:dyDescent="0.25">
      <c r="A3244" s="9" t="s">
        <v>25</v>
      </c>
      <c r="B3244" s="13">
        <v>6.9</v>
      </c>
    </row>
    <row r="3245" spans="1:2" x14ac:dyDescent="0.25">
      <c r="A3245" s="6" t="s">
        <v>25</v>
      </c>
      <c r="B3245" s="11">
        <v>4.8</v>
      </c>
    </row>
    <row r="3246" spans="1:2" x14ac:dyDescent="0.25">
      <c r="A3246" s="9" t="s">
        <v>25</v>
      </c>
      <c r="B3246" s="13">
        <v>6.3</v>
      </c>
    </row>
    <row r="3247" spans="1:2" x14ac:dyDescent="0.25">
      <c r="A3247" s="6" t="s">
        <v>2264</v>
      </c>
      <c r="B3247" s="11">
        <v>6.9</v>
      </c>
    </row>
    <row r="3248" spans="1:2" x14ac:dyDescent="0.25">
      <c r="A3248" s="9" t="s">
        <v>25</v>
      </c>
      <c r="B3248" s="13">
        <v>5.4</v>
      </c>
    </row>
    <row r="3249" spans="1:2" x14ac:dyDescent="0.25">
      <c r="A3249" s="6" t="s">
        <v>25</v>
      </c>
      <c r="B3249" s="11">
        <v>3.8</v>
      </c>
    </row>
    <row r="3250" spans="1:2" x14ac:dyDescent="0.25">
      <c r="A3250" s="9" t="s">
        <v>25</v>
      </c>
      <c r="B3250" s="13">
        <v>7</v>
      </c>
    </row>
    <row r="3251" spans="1:2" x14ac:dyDescent="0.25">
      <c r="A3251" s="6" t="s">
        <v>25</v>
      </c>
      <c r="B3251" s="11">
        <v>5.2</v>
      </c>
    </row>
    <row r="3252" spans="1:2" x14ac:dyDescent="0.25">
      <c r="A3252" s="9" t="s">
        <v>3044</v>
      </c>
      <c r="B3252" s="13">
        <v>7.3</v>
      </c>
    </row>
    <row r="3253" spans="1:2" x14ac:dyDescent="0.25">
      <c r="A3253" s="6" t="s">
        <v>25</v>
      </c>
      <c r="B3253" s="11">
        <v>4.5999999999999996</v>
      </c>
    </row>
    <row r="3254" spans="1:2" x14ac:dyDescent="0.25">
      <c r="A3254" s="9" t="s">
        <v>25</v>
      </c>
      <c r="B3254" s="13">
        <v>6.5</v>
      </c>
    </row>
    <row r="3255" spans="1:2" x14ac:dyDescent="0.25">
      <c r="A3255" s="6" t="s">
        <v>25</v>
      </c>
      <c r="B3255" s="11">
        <v>6.8</v>
      </c>
    </row>
    <row r="3256" spans="1:2" x14ac:dyDescent="0.25">
      <c r="A3256" s="9" t="s">
        <v>25</v>
      </c>
      <c r="B3256" s="13">
        <v>6.7</v>
      </c>
    </row>
    <row r="3257" spans="1:2" x14ac:dyDescent="0.25">
      <c r="A3257" s="6" t="s">
        <v>25</v>
      </c>
      <c r="B3257" s="11">
        <v>6.1</v>
      </c>
    </row>
    <row r="3258" spans="1:2" x14ac:dyDescent="0.25">
      <c r="A3258" s="9" t="s">
        <v>25</v>
      </c>
      <c r="B3258" s="13">
        <v>5.2</v>
      </c>
    </row>
    <row r="3259" spans="1:2" x14ac:dyDescent="0.25">
      <c r="A3259" s="6" t="s">
        <v>25</v>
      </c>
      <c r="B3259" s="11">
        <v>6.9</v>
      </c>
    </row>
    <row r="3260" spans="1:2" x14ac:dyDescent="0.25">
      <c r="A3260" s="9" t="s">
        <v>25</v>
      </c>
      <c r="B3260" s="13">
        <v>6</v>
      </c>
    </row>
    <row r="3261" spans="1:2" x14ac:dyDescent="0.25">
      <c r="A3261" s="6" t="s">
        <v>537</v>
      </c>
      <c r="B3261" s="11">
        <v>7.9</v>
      </c>
    </row>
    <row r="3262" spans="1:2" x14ac:dyDescent="0.25">
      <c r="A3262" s="9" t="s">
        <v>25</v>
      </c>
      <c r="B3262" s="13">
        <v>4.5</v>
      </c>
    </row>
    <row r="3263" spans="1:2" x14ac:dyDescent="0.25">
      <c r="A3263" s="6" t="s">
        <v>25</v>
      </c>
      <c r="B3263" s="11">
        <v>5.0999999999999996</v>
      </c>
    </row>
    <row r="3264" spans="1:2" x14ac:dyDescent="0.25">
      <c r="A3264" s="9" t="s">
        <v>25</v>
      </c>
      <c r="B3264" s="13">
        <v>7.6</v>
      </c>
    </row>
    <row r="3265" spans="1:2" x14ac:dyDescent="0.25">
      <c r="A3265" s="6" t="s">
        <v>919</v>
      </c>
      <c r="B3265" s="11">
        <v>7.6</v>
      </c>
    </row>
    <row r="3266" spans="1:2" x14ac:dyDescent="0.25">
      <c r="A3266" s="9" t="s">
        <v>25</v>
      </c>
      <c r="B3266" s="13">
        <v>6.7</v>
      </c>
    </row>
    <row r="3267" spans="1:2" x14ac:dyDescent="0.25">
      <c r="A3267" s="6" t="s">
        <v>25</v>
      </c>
      <c r="B3267" s="11">
        <v>6.1</v>
      </c>
    </row>
    <row r="3268" spans="1:2" x14ac:dyDescent="0.25">
      <c r="A3268" s="9" t="s">
        <v>25</v>
      </c>
      <c r="B3268" s="13">
        <v>7.5</v>
      </c>
    </row>
    <row r="3269" spans="1:2" x14ac:dyDescent="0.25">
      <c r="A3269" s="6" t="s">
        <v>25</v>
      </c>
      <c r="B3269" s="11">
        <v>5.3</v>
      </c>
    </row>
    <row r="3270" spans="1:2" x14ac:dyDescent="0.25">
      <c r="A3270" s="9" t="s">
        <v>25</v>
      </c>
      <c r="B3270" s="13">
        <v>6</v>
      </c>
    </row>
    <row r="3271" spans="1:2" x14ac:dyDescent="0.25">
      <c r="A3271" s="6" t="s">
        <v>25</v>
      </c>
      <c r="B3271" s="11">
        <v>7.1</v>
      </c>
    </row>
    <row r="3272" spans="1:2" x14ac:dyDescent="0.25">
      <c r="A3272" s="9" t="s">
        <v>25</v>
      </c>
      <c r="B3272" s="13">
        <v>7.5</v>
      </c>
    </row>
    <row r="3273" spans="1:2" x14ac:dyDescent="0.25">
      <c r="A3273" s="6" t="s">
        <v>1600</v>
      </c>
      <c r="B3273" s="11">
        <v>6.9</v>
      </c>
    </row>
    <row r="3274" spans="1:2" x14ac:dyDescent="0.25">
      <c r="A3274" s="9" t="s">
        <v>25</v>
      </c>
      <c r="B3274" s="13">
        <v>8.5</v>
      </c>
    </row>
    <row r="3275" spans="1:2" x14ac:dyDescent="0.25">
      <c r="A3275" s="6" t="s">
        <v>25</v>
      </c>
      <c r="B3275" s="11">
        <v>7.5</v>
      </c>
    </row>
    <row r="3276" spans="1:2" x14ac:dyDescent="0.25">
      <c r="A3276" s="9" t="s">
        <v>25</v>
      </c>
      <c r="B3276" s="13">
        <v>6.6</v>
      </c>
    </row>
    <row r="3277" spans="1:2" x14ac:dyDescent="0.25">
      <c r="A3277" s="6" t="s">
        <v>25</v>
      </c>
      <c r="B3277" s="11">
        <v>8</v>
      </c>
    </row>
    <row r="3278" spans="1:2" x14ac:dyDescent="0.25">
      <c r="A3278" s="9" t="s">
        <v>25</v>
      </c>
      <c r="B3278" s="13">
        <v>7</v>
      </c>
    </row>
    <row r="3279" spans="1:2" x14ac:dyDescent="0.25">
      <c r="A3279" s="6" t="s">
        <v>25</v>
      </c>
      <c r="B3279" s="11">
        <v>5.8</v>
      </c>
    </row>
    <row r="3280" spans="1:2" x14ac:dyDescent="0.25">
      <c r="A3280" s="9" t="s">
        <v>2495</v>
      </c>
      <c r="B3280" s="13">
        <v>7.3</v>
      </c>
    </row>
    <row r="3281" spans="1:2" x14ac:dyDescent="0.25">
      <c r="A3281" s="6" t="s">
        <v>25</v>
      </c>
      <c r="B3281" s="11">
        <v>6.8</v>
      </c>
    </row>
    <row r="3282" spans="1:2" x14ac:dyDescent="0.25">
      <c r="A3282" s="9" t="s">
        <v>25</v>
      </c>
      <c r="B3282" s="13">
        <v>6.7</v>
      </c>
    </row>
    <row r="3283" spans="1:2" x14ac:dyDescent="0.25">
      <c r="A3283" s="6" t="s">
        <v>25</v>
      </c>
      <c r="B3283" s="11">
        <v>6.5</v>
      </c>
    </row>
    <row r="3284" spans="1:2" x14ac:dyDescent="0.25">
      <c r="A3284" s="9" t="s">
        <v>25</v>
      </c>
      <c r="B3284" s="13">
        <v>8</v>
      </c>
    </row>
    <row r="3285" spans="1:2" x14ac:dyDescent="0.25">
      <c r="A3285" s="6" t="s">
        <v>25</v>
      </c>
      <c r="B3285" s="11">
        <v>6.5</v>
      </c>
    </row>
    <row r="3286" spans="1:2" x14ac:dyDescent="0.25">
      <c r="A3286" s="9" t="s">
        <v>25</v>
      </c>
      <c r="B3286" s="13">
        <v>4.9000000000000004</v>
      </c>
    </row>
    <row r="3287" spans="1:2" x14ac:dyDescent="0.25">
      <c r="A3287" s="6" t="s">
        <v>25</v>
      </c>
      <c r="B3287" s="11">
        <v>7.1</v>
      </c>
    </row>
    <row r="3288" spans="1:2" x14ac:dyDescent="0.25">
      <c r="A3288" s="9" t="s">
        <v>25</v>
      </c>
      <c r="B3288" s="13">
        <v>7</v>
      </c>
    </row>
    <row r="3289" spans="1:2" x14ac:dyDescent="0.25">
      <c r="A3289" s="6" t="s">
        <v>25</v>
      </c>
      <c r="B3289" s="11">
        <v>7</v>
      </c>
    </row>
    <row r="3290" spans="1:2" x14ac:dyDescent="0.25">
      <c r="A3290" s="9" t="s">
        <v>25</v>
      </c>
      <c r="B3290" s="13">
        <v>7.5</v>
      </c>
    </row>
    <row r="3291" spans="1:2" x14ac:dyDescent="0.25">
      <c r="A3291" s="6" t="s">
        <v>25</v>
      </c>
      <c r="B3291" s="11">
        <v>4.5</v>
      </c>
    </row>
    <row r="3292" spans="1:2" x14ac:dyDescent="0.25">
      <c r="A3292" s="9" t="s">
        <v>25</v>
      </c>
      <c r="B3292" s="13">
        <v>5.5</v>
      </c>
    </row>
    <row r="3293" spans="1:2" x14ac:dyDescent="0.25">
      <c r="A3293" s="6" t="s">
        <v>25</v>
      </c>
      <c r="B3293" s="11">
        <v>7.7</v>
      </c>
    </row>
    <row r="3294" spans="1:2" x14ac:dyDescent="0.25">
      <c r="A3294" s="9" t="s">
        <v>25</v>
      </c>
      <c r="B3294" s="13">
        <v>7.2</v>
      </c>
    </row>
    <row r="3295" spans="1:2" x14ac:dyDescent="0.25">
      <c r="A3295" s="6" t="s">
        <v>25</v>
      </c>
      <c r="B3295" s="11">
        <v>4.8</v>
      </c>
    </row>
    <row r="3296" spans="1:2" x14ac:dyDescent="0.25">
      <c r="A3296" s="9" t="s">
        <v>25</v>
      </c>
      <c r="B3296" s="13">
        <v>6.7</v>
      </c>
    </row>
    <row r="3297" spans="1:2" x14ac:dyDescent="0.25">
      <c r="A3297" s="6" t="s">
        <v>25</v>
      </c>
      <c r="B3297" s="11">
        <v>7</v>
      </c>
    </row>
    <row r="3298" spans="1:2" x14ac:dyDescent="0.25">
      <c r="A3298" s="9" t="s">
        <v>25</v>
      </c>
      <c r="B3298" s="13">
        <v>6.5</v>
      </c>
    </row>
    <row r="3299" spans="1:2" x14ac:dyDescent="0.25">
      <c r="A3299" s="6" t="s">
        <v>25</v>
      </c>
      <c r="B3299" s="11">
        <v>7.4</v>
      </c>
    </row>
    <row r="3300" spans="1:2" x14ac:dyDescent="0.25">
      <c r="A3300" s="9" t="s">
        <v>25</v>
      </c>
      <c r="B3300" s="13">
        <v>3.5</v>
      </c>
    </row>
    <row r="3301" spans="1:2" x14ac:dyDescent="0.25">
      <c r="A3301" s="6" t="s">
        <v>25</v>
      </c>
      <c r="B3301" s="11">
        <v>5.7</v>
      </c>
    </row>
    <row r="3302" spans="1:2" x14ac:dyDescent="0.25">
      <c r="A3302" s="9" t="s">
        <v>25</v>
      </c>
      <c r="B3302" s="13">
        <v>6.2</v>
      </c>
    </row>
    <row r="3303" spans="1:2" x14ac:dyDescent="0.25">
      <c r="A3303" s="6" t="s">
        <v>25</v>
      </c>
      <c r="B3303" s="11">
        <v>5.7</v>
      </c>
    </row>
    <row r="3304" spans="1:2" x14ac:dyDescent="0.25">
      <c r="A3304" s="9" t="s">
        <v>25</v>
      </c>
      <c r="B3304" s="13">
        <v>6.4</v>
      </c>
    </row>
    <row r="3305" spans="1:2" x14ac:dyDescent="0.25">
      <c r="A3305" s="6" t="s">
        <v>25</v>
      </c>
      <c r="B3305" s="11">
        <v>7</v>
      </c>
    </row>
    <row r="3306" spans="1:2" x14ac:dyDescent="0.25">
      <c r="A3306" s="9" t="s">
        <v>3044</v>
      </c>
      <c r="B3306" s="13">
        <v>7.7</v>
      </c>
    </row>
    <row r="3307" spans="1:2" x14ac:dyDescent="0.25">
      <c r="A3307" s="6" t="s">
        <v>25</v>
      </c>
      <c r="B3307" s="11">
        <v>5.4</v>
      </c>
    </row>
    <row r="3308" spans="1:2" x14ac:dyDescent="0.25">
      <c r="A3308" s="9" t="s">
        <v>3150</v>
      </c>
      <c r="B3308" s="13">
        <v>6.6</v>
      </c>
    </row>
    <row r="3309" spans="1:2" x14ac:dyDescent="0.25">
      <c r="A3309" s="6" t="s">
        <v>25</v>
      </c>
      <c r="B3309" s="11">
        <v>6.1</v>
      </c>
    </row>
    <row r="3310" spans="1:2" x14ac:dyDescent="0.25">
      <c r="A3310" s="9" t="s">
        <v>537</v>
      </c>
      <c r="B3310" s="13">
        <v>6.1</v>
      </c>
    </row>
    <row r="3311" spans="1:2" x14ac:dyDescent="0.25">
      <c r="A3311" s="6" t="s">
        <v>25</v>
      </c>
      <c r="B3311" s="11">
        <v>7.6</v>
      </c>
    </row>
    <row r="3312" spans="1:2" x14ac:dyDescent="0.25">
      <c r="A3312" s="9" t="s">
        <v>25</v>
      </c>
      <c r="B3312" s="13">
        <v>6.2</v>
      </c>
    </row>
    <row r="3313" spans="1:2" x14ac:dyDescent="0.25">
      <c r="A3313" s="6" t="s">
        <v>25</v>
      </c>
      <c r="B3313" s="11">
        <v>6.6</v>
      </c>
    </row>
    <row r="3314" spans="1:2" x14ac:dyDescent="0.25">
      <c r="A3314" s="9" t="s">
        <v>25</v>
      </c>
      <c r="B3314" s="13">
        <v>6.1</v>
      </c>
    </row>
    <row r="3315" spans="1:2" x14ac:dyDescent="0.25">
      <c r="A3315" s="6" t="s">
        <v>3649</v>
      </c>
      <c r="B3315" s="11">
        <v>7.3</v>
      </c>
    </row>
    <row r="3316" spans="1:2" x14ac:dyDescent="0.25">
      <c r="A3316" s="9" t="s">
        <v>25</v>
      </c>
      <c r="B3316" s="13">
        <v>4.2</v>
      </c>
    </row>
    <row r="3317" spans="1:2" x14ac:dyDescent="0.25">
      <c r="A3317" s="6" t="s">
        <v>25</v>
      </c>
      <c r="B3317" s="11">
        <v>7.1</v>
      </c>
    </row>
    <row r="3318" spans="1:2" x14ac:dyDescent="0.25">
      <c r="A3318" s="9" t="s">
        <v>537</v>
      </c>
      <c r="B3318" s="13">
        <v>6</v>
      </c>
    </row>
    <row r="3319" spans="1:2" x14ac:dyDescent="0.25">
      <c r="A3319" s="6" t="s">
        <v>25</v>
      </c>
      <c r="B3319" s="11">
        <v>6.5</v>
      </c>
    </row>
    <row r="3320" spans="1:2" x14ac:dyDescent="0.25">
      <c r="A3320" s="9" t="s">
        <v>25</v>
      </c>
      <c r="B3320" s="13">
        <v>6.5</v>
      </c>
    </row>
    <row r="3321" spans="1:2" x14ac:dyDescent="0.25">
      <c r="A3321" s="6" t="s">
        <v>25</v>
      </c>
      <c r="B3321" s="11">
        <v>5.7</v>
      </c>
    </row>
    <row r="3322" spans="1:2" x14ac:dyDescent="0.25">
      <c r="A3322" s="9" t="s">
        <v>25</v>
      </c>
      <c r="B3322" s="13">
        <v>6.1</v>
      </c>
    </row>
    <row r="3323" spans="1:2" x14ac:dyDescent="0.25">
      <c r="A3323" s="6" t="s">
        <v>25</v>
      </c>
      <c r="B3323" s="11">
        <v>7.1</v>
      </c>
    </row>
    <row r="3324" spans="1:2" x14ac:dyDescent="0.25">
      <c r="A3324" s="9" t="s">
        <v>537</v>
      </c>
      <c r="B3324" s="13">
        <v>7.3</v>
      </c>
    </row>
    <row r="3325" spans="1:2" x14ac:dyDescent="0.25">
      <c r="A3325" s="6" t="s">
        <v>25</v>
      </c>
      <c r="B3325" s="11">
        <v>6.5</v>
      </c>
    </row>
    <row r="3326" spans="1:2" x14ac:dyDescent="0.25">
      <c r="A3326" s="9" t="s">
        <v>25</v>
      </c>
      <c r="B3326" s="13">
        <v>7.9</v>
      </c>
    </row>
    <row r="3327" spans="1:2" x14ac:dyDescent="0.25">
      <c r="A3327" s="6" t="s">
        <v>25</v>
      </c>
      <c r="B3327" s="11">
        <v>5.7</v>
      </c>
    </row>
    <row r="3328" spans="1:2" x14ac:dyDescent="0.25">
      <c r="A3328" s="9" t="s">
        <v>25</v>
      </c>
      <c r="B3328" s="13">
        <v>7.2</v>
      </c>
    </row>
    <row r="3329" spans="1:2" x14ac:dyDescent="0.25">
      <c r="A3329" s="6" t="s">
        <v>25</v>
      </c>
      <c r="B3329" s="11">
        <v>7.3</v>
      </c>
    </row>
    <row r="3330" spans="1:2" x14ac:dyDescent="0.25">
      <c r="A3330" s="9" t="s">
        <v>25</v>
      </c>
      <c r="B3330" s="13">
        <v>6.9</v>
      </c>
    </row>
    <row r="3331" spans="1:2" x14ac:dyDescent="0.25">
      <c r="A3331" s="6" t="s">
        <v>25</v>
      </c>
      <c r="B3331" s="11">
        <v>5</v>
      </c>
    </row>
    <row r="3332" spans="1:2" x14ac:dyDescent="0.25">
      <c r="A3332" s="9" t="s">
        <v>25</v>
      </c>
      <c r="B3332" s="13">
        <v>5.9</v>
      </c>
    </row>
    <row r="3333" spans="1:2" x14ac:dyDescent="0.25">
      <c r="A3333" s="6" t="s">
        <v>25</v>
      </c>
      <c r="B3333" s="11">
        <v>6.7</v>
      </c>
    </row>
    <row r="3334" spans="1:2" x14ac:dyDescent="0.25">
      <c r="A3334" s="9" t="s">
        <v>25</v>
      </c>
      <c r="B3334" s="13">
        <v>7.3</v>
      </c>
    </row>
    <row r="3335" spans="1:2" x14ac:dyDescent="0.25">
      <c r="A3335" s="6" t="s">
        <v>25</v>
      </c>
      <c r="B3335" s="11">
        <v>7.6</v>
      </c>
    </row>
    <row r="3336" spans="1:2" x14ac:dyDescent="0.25">
      <c r="A3336" s="9" t="s">
        <v>25</v>
      </c>
      <c r="B3336" s="13">
        <v>6.5</v>
      </c>
    </row>
    <row r="3337" spans="1:2" x14ac:dyDescent="0.25">
      <c r="A3337" s="6" t="s">
        <v>25</v>
      </c>
      <c r="B3337" s="11">
        <v>2.1</v>
      </c>
    </row>
    <row r="3338" spans="1:2" x14ac:dyDescent="0.25">
      <c r="A3338" s="9" t="s">
        <v>25</v>
      </c>
      <c r="B3338" s="13">
        <v>5.3</v>
      </c>
    </row>
    <row r="3339" spans="1:2" x14ac:dyDescent="0.25">
      <c r="A3339" s="6" t="s">
        <v>3044</v>
      </c>
      <c r="B3339" s="11">
        <v>7.2</v>
      </c>
    </row>
    <row r="3340" spans="1:2" x14ac:dyDescent="0.25">
      <c r="A3340" s="9" t="s">
        <v>25</v>
      </c>
      <c r="B3340" s="13">
        <v>7</v>
      </c>
    </row>
    <row r="3341" spans="1:2" x14ac:dyDescent="0.25">
      <c r="A3341" s="6" t="s">
        <v>1600</v>
      </c>
      <c r="B3341" s="11">
        <v>8</v>
      </c>
    </row>
    <row r="3342" spans="1:2" x14ac:dyDescent="0.25">
      <c r="A3342" s="9" t="s">
        <v>25</v>
      </c>
      <c r="B3342" s="13">
        <v>6.5</v>
      </c>
    </row>
    <row r="3343" spans="1:2" x14ac:dyDescent="0.25">
      <c r="A3343" s="6" t="s">
        <v>25</v>
      </c>
      <c r="B3343" s="11">
        <v>6.9</v>
      </c>
    </row>
    <row r="3344" spans="1:2" x14ac:dyDescent="0.25">
      <c r="A3344" s="9" t="s">
        <v>25</v>
      </c>
      <c r="B3344" s="13">
        <v>7.1</v>
      </c>
    </row>
    <row r="3345" spans="1:2" x14ac:dyDescent="0.25">
      <c r="A3345" s="6" t="s">
        <v>1600</v>
      </c>
      <c r="B3345" s="11">
        <v>7.3</v>
      </c>
    </row>
    <row r="3346" spans="1:2" x14ac:dyDescent="0.25">
      <c r="A3346" s="9" t="s">
        <v>25</v>
      </c>
      <c r="B3346" s="13">
        <v>7.5</v>
      </c>
    </row>
    <row r="3347" spans="1:2" x14ac:dyDescent="0.25">
      <c r="A3347" s="6" t="s">
        <v>1600</v>
      </c>
      <c r="B3347" s="11">
        <v>6.9</v>
      </c>
    </row>
    <row r="3348" spans="1:2" x14ac:dyDescent="0.25">
      <c r="A3348" s="9" t="s">
        <v>25</v>
      </c>
      <c r="B3348" s="13">
        <v>7.2</v>
      </c>
    </row>
    <row r="3349" spans="1:2" x14ac:dyDescent="0.25">
      <c r="A3349" s="6" t="s">
        <v>25</v>
      </c>
      <c r="B3349" s="11">
        <v>7.2</v>
      </c>
    </row>
    <row r="3350" spans="1:2" x14ac:dyDescent="0.25">
      <c r="A3350" s="9" t="s">
        <v>25</v>
      </c>
      <c r="B3350" s="13">
        <v>6.7</v>
      </c>
    </row>
    <row r="3351" spans="1:2" x14ac:dyDescent="0.25">
      <c r="A3351" s="6" t="s">
        <v>3691</v>
      </c>
      <c r="B3351" s="11">
        <v>6</v>
      </c>
    </row>
    <row r="3352" spans="1:2" x14ac:dyDescent="0.25">
      <c r="A3352" s="9" t="s">
        <v>25</v>
      </c>
      <c r="B3352" s="13">
        <v>8.9</v>
      </c>
    </row>
    <row r="3353" spans="1:2" x14ac:dyDescent="0.25">
      <c r="A3353" s="6" t="s">
        <v>25</v>
      </c>
      <c r="B3353" s="11">
        <v>7.7</v>
      </c>
    </row>
    <row r="3354" spans="1:2" x14ac:dyDescent="0.25">
      <c r="A3354" s="9" t="s">
        <v>25</v>
      </c>
      <c r="B3354" s="13">
        <v>7.9</v>
      </c>
    </row>
    <row r="3355" spans="1:2" x14ac:dyDescent="0.25">
      <c r="A3355" s="6" t="s">
        <v>25</v>
      </c>
      <c r="B3355" s="11">
        <v>5.6</v>
      </c>
    </row>
    <row r="3356" spans="1:2" x14ac:dyDescent="0.25">
      <c r="A3356" s="9" t="s">
        <v>25</v>
      </c>
      <c r="B3356" s="13">
        <v>8</v>
      </c>
    </row>
    <row r="3357" spans="1:2" x14ac:dyDescent="0.25">
      <c r="A3357" s="6" t="s">
        <v>25</v>
      </c>
      <c r="B3357" s="11">
        <v>6.2</v>
      </c>
    </row>
    <row r="3358" spans="1:2" x14ac:dyDescent="0.25">
      <c r="A3358" s="9" t="s">
        <v>25</v>
      </c>
      <c r="B3358" s="13">
        <v>7.9</v>
      </c>
    </row>
    <row r="3359" spans="1:2" x14ac:dyDescent="0.25">
      <c r="A3359" s="6" t="s">
        <v>25</v>
      </c>
      <c r="B3359" s="11">
        <v>8.1</v>
      </c>
    </row>
    <row r="3360" spans="1:2" x14ac:dyDescent="0.25">
      <c r="A3360" s="9" t="s">
        <v>25</v>
      </c>
      <c r="B3360" s="13">
        <v>7.6</v>
      </c>
    </row>
    <row r="3361" spans="1:2" x14ac:dyDescent="0.25">
      <c r="A3361" s="6" t="s">
        <v>25</v>
      </c>
      <c r="B3361" s="11">
        <v>3.5</v>
      </c>
    </row>
    <row r="3362" spans="1:2" x14ac:dyDescent="0.25">
      <c r="A3362" s="9" t="s">
        <v>25</v>
      </c>
      <c r="B3362" s="13">
        <v>7.6</v>
      </c>
    </row>
    <row r="3363" spans="1:2" x14ac:dyDescent="0.25">
      <c r="A3363" s="6" t="s">
        <v>25</v>
      </c>
      <c r="B3363" s="11">
        <v>6.5</v>
      </c>
    </row>
    <row r="3364" spans="1:2" x14ac:dyDescent="0.25">
      <c r="A3364" s="9" t="s">
        <v>25</v>
      </c>
      <c r="B3364" s="13">
        <v>5.6</v>
      </c>
    </row>
    <row r="3365" spans="1:2" x14ac:dyDescent="0.25">
      <c r="A3365" s="6" t="s">
        <v>25</v>
      </c>
      <c r="B3365" s="11">
        <v>7.7</v>
      </c>
    </row>
    <row r="3366" spans="1:2" x14ac:dyDescent="0.25">
      <c r="A3366" s="9" t="s">
        <v>25</v>
      </c>
      <c r="B3366" s="13">
        <v>5.2</v>
      </c>
    </row>
    <row r="3367" spans="1:2" x14ac:dyDescent="0.25">
      <c r="A3367" s="6" t="s">
        <v>25</v>
      </c>
      <c r="B3367" s="11">
        <v>6.9</v>
      </c>
    </row>
    <row r="3368" spans="1:2" x14ac:dyDescent="0.25">
      <c r="A3368" s="9" t="s">
        <v>25</v>
      </c>
      <c r="B3368" s="13">
        <v>6.1</v>
      </c>
    </row>
    <row r="3369" spans="1:2" x14ac:dyDescent="0.25">
      <c r="A3369" s="6" t="s">
        <v>25</v>
      </c>
      <c r="B3369" s="11">
        <v>5</v>
      </c>
    </row>
    <row r="3370" spans="1:2" x14ac:dyDescent="0.25">
      <c r="A3370" s="9" t="s">
        <v>25</v>
      </c>
      <c r="B3370" s="13">
        <v>7.8</v>
      </c>
    </row>
    <row r="3371" spans="1:2" x14ac:dyDescent="0.25">
      <c r="A3371" s="6" t="s">
        <v>25</v>
      </c>
      <c r="B3371" s="11">
        <v>7.4</v>
      </c>
    </row>
    <row r="3372" spans="1:2" x14ac:dyDescent="0.25">
      <c r="A3372" s="9" t="s">
        <v>25</v>
      </c>
      <c r="B3372" s="13">
        <v>6.8</v>
      </c>
    </row>
    <row r="3373" spans="1:2" x14ac:dyDescent="0.25">
      <c r="A3373" s="6" t="s">
        <v>25</v>
      </c>
      <c r="B3373" s="11">
        <v>7.1</v>
      </c>
    </row>
    <row r="3374" spans="1:2" x14ac:dyDescent="0.25">
      <c r="A3374" s="9" t="s">
        <v>25</v>
      </c>
      <c r="B3374" s="13">
        <v>6.4</v>
      </c>
    </row>
    <row r="3375" spans="1:2" x14ac:dyDescent="0.25">
      <c r="A3375" s="6" t="s">
        <v>25</v>
      </c>
      <c r="B3375" s="11">
        <v>5.7</v>
      </c>
    </row>
    <row r="3376" spans="1:2" x14ac:dyDescent="0.25">
      <c r="A3376" s="9" t="s">
        <v>25</v>
      </c>
      <c r="B3376" s="13">
        <v>7.5</v>
      </c>
    </row>
    <row r="3377" spans="1:2" x14ac:dyDescent="0.25">
      <c r="A3377" s="6" t="s">
        <v>25</v>
      </c>
      <c r="B3377" s="11">
        <v>6.7</v>
      </c>
    </row>
    <row r="3378" spans="1:2" x14ac:dyDescent="0.25">
      <c r="A3378" s="9" t="s">
        <v>25</v>
      </c>
      <c r="B3378" s="13">
        <v>5.6</v>
      </c>
    </row>
    <row r="3379" spans="1:2" x14ac:dyDescent="0.25">
      <c r="A3379" s="6" t="s">
        <v>25</v>
      </c>
      <c r="B3379" s="11">
        <v>7</v>
      </c>
    </row>
    <row r="3380" spans="1:2" x14ac:dyDescent="0.25">
      <c r="A3380" s="9" t="s">
        <v>25</v>
      </c>
      <c r="B3380" s="13">
        <v>7.6</v>
      </c>
    </row>
    <row r="3381" spans="1:2" x14ac:dyDescent="0.25">
      <c r="A3381" s="6" t="s">
        <v>25</v>
      </c>
      <c r="B3381" s="11">
        <v>6.5</v>
      </c>
    </row>
    <row r="3382" spans="1:2" x14ac:dyDescent="0.25">
      <c r="A3382" s="9" t="s">
        <v>25</v>
      </c>
      <c r="B3382" s="13">
        <v>7</v>
      </c>
    </row>
    <row r="3383" spans="1:2" x14ac:dyDescent="0.25">
      <c r="A3383" s="6" t="s">
        <v>25</v>
      </c>
      <c r="B3383" s="11">
        <v>6.3</v>
      </c>
    </row>
    <row r="3384" spans="1:2" x14ac:dyDescent="0.25">
      <c r="A3384" s="9" t="s">
        <v>25</v>
      </c>
      <c r="B3384" s="13">
        <v>6.4</v>
      </c>
    </row>
    <row r="3385" spans="1:2" x14ac:dyDescent="0.25">
      <c r="A3385" s="6" t="s">
        <v>25</v>
      </c>
      <c r="B3385" s="11">
        <v>7.1</v>
      </c>
    </row>
    <row r="3386" spans="1:2" x14ac:dyDescent="0.25">
      <c r="A3386" s="9" t="s">
        <v>25</v>
      </c>
      <c r="B3386" s="13">
        <v>7.1</v>
      </c>
    </row>
    <row r="3387" spans="1:2" x14ac:dyDescent="0.25">
      <c r="A3387" s="6" t="s">
        <v>25</v>
      </c>
      <c r="B3387" s="11">
        <v>6.5</v>
      </c>
    </row>
    <row r="3388" spans="1:2" x14ac:dyDescent="0.25">
      <c r="A3388" s="9" t="s">
        <v>25</v>
      </c>
      <c r="B3388" s="13">
        <v>6.9</v>
      </c>
    </row>
    <row r="3389" spans="1:2" x14ac:dyDescent="0.25">
      <c r="A3389" s="6" t="s">
        <v>25</v>
      </c>
      <c r="B3389" s="11">
        <v>5.4</v>
      </c>
    </row>
    <row r="3390" spans="1:2" x14ac:dyDescent="0.25">
      <c r="A3390" s="9" t="s">
        <v>25</v>
      </c>
      <c r="B3390" s="13">
        <v>4.9000000000000004</v>
      </c>
    </row>
    <row r="3391" spans="1:2" x14ac:dyDescent="0.25">
      <c r="A3391" s="6" t="s">
        <v>25</v>
      </c>
      <c r="B3391" s="11">
        <v>5.0999999999999996</v>
      </c>
    </row>
    <row r="3392" spans="1:2" x14ac:dyDescent="0.25">
      <c r="A3392" s="9" t="s">
        <v>25</v>
      </c>
      <c r="B3392" s="13">
        <v>5.3</v>
      </c>
    </row>
    <row r="3393" spans="1:2" x14ac:dyDescent="0.25">
      <c r="A3393" s="6" t="s">
        <v>25</v>
      </c>
      <c r="B3393" s="11">
        <v>7.5</v>
      </c>
    </row>
    <row r="3394" spans="1:2" x14ac:dyDescent="0.25">
      <c r="A3394" s="9" t="s">
        <v>25</v>
      </c>
      <c r="B3394" s="13">
        <v>8.3000000000000007</v>
      </c>
    </row>
    <row r="3395" spans="1:2" x14ac:dyDescent="0.25">
      <c r="A3395" s="6" t="s">
        <v>25</v>
      </c>
      <c r="B3395" s="11">
        <v>7.3</v>
      </c>
    </row>
    <row r="3396" spans="1:2" x14ac:dyDescent="0.25">
      <c r="A3396" s="9" t="s">
        <v>25</v>
      </c>
      <c r="B3396" s="13">
        <v>7.3</v>
      </c>
    </row>
    <row r="3397" spans="1:2" x14ac:dyDescent="0.25">
      <c r="A3397" s="6" t="s">
        <v>537</v>
      </c>
      <c r="B3397" s="11">
        <v>7.1</v>
      </c>
    </row>
    <row r="3398" spans="1:2" x14ac:dyDescent="0.25">
      <c r="A3398" s="9" t="s">
        <v>25</v>
      </c>
      <c r="B3398" s="13">
        <v>6</v>
      </c>
    </row>
    <row r="3399" spans="1:2" x14ac:dyDescent="0.25">
      <c r="A3399" s="6" t="s">
        <v>25</v>
      </c>
      <c r="B3399" s="11">
        <v>6.6</v>
      </c>
    </row>
    <row r="3400" spans="1:2" x14ac:dyDescent="0.25">
      <c r="A3400" s="9" t="s">
        <v>25</v>
      </c>
      <c r="B3400" s="13">
        <v>7.2</v>
      </c>
    </row>
    <row r="3401" spans="1:2" x14ac:dyDescent="0.25">
      <c r="A3401" s="6" t="s">
        <v>25</v>
      </c>
      <c r="B3401" s="11">
        <v>7.2</v>
      </c>
    </row>
    <row r="3402" spans="1:2" x14ac:dyDescent="0.25">
      <c r="A3402" s="9" t="s">
        <v>25</v>
      </c>
      <c r="B3402" s="13">
        <v>6.9</v>
      </c>
    </row>
    <row r="3403" spans="1:2" x14ac:dyDescent="0.25">
      <c r="A3403" s="6" t="s">
        <v>25</v>
      </c>
      <c r="B3403" s="11">
        <v>6.8</v>
      </c>
    </row>
    <row r="3404" spans="1:2" x14ac:dyDescent="0.25">
      <c r="A3404" s="9" t="s">
        <v>25</v>
      </c>
      <c r="B3404" s="13">
        <v>4</v>
      </c>
    </row>
    <row r="3405" spans="1:2" x14ac:dyDescent="0.25">
      <c r="A3405" s="6" t="s">
        <v>25</v>
      </c>
      <c r="B3405" s="11">
        <v>7.7</v>
      </c>
    </row>
    <row r="3406" spans="1:2" x14ac:dyDescent="0.25">
      <c r="A3406" s="9" t="s">
        <v>25</v>
      </c>
      <c r="B3406" s="13">
        <v>7.4</v>
      </c>
    </row>
    <row r="3407" spans="1:2" x14ac:dyDescent="0.25">
      <c r="A3407" s="6" t="s">
        <v>25</v>
      </c>
      <c r="B3407" s="11">
        <v>6.5</v>
      </c>
    </row>
    <row r="3408" spans="1:2" x14ac:dyDescent="0.25">
      <c r="A3408" s="9" t="s">
        <v>25</v>
      </c>
      <c r="B3408" s="13">
        <v>6.4</v>
      </c>
    </row>
    <row r="3409" spans="1:2" x14ac:dyDescent="0.25">
      <c r="A3409" s="6" t="s">
        <v>25</v>
      </c>
      <c r="B3409" s="11">
        <v>7.2</v>
      </c>
    </row>
    <row r="3410" spans="1:2" x14ac:dyDescent="0.25">
      <c r="A3410" s="9" t="s">
        <v>25</v>
      </c>
      <c r="B3410" s="13">
        <v>5.6</v>
      </c>
    </row>
    <row r="3411" spans="1:2" x14ac:dyDescent="0.25">
      <c r="A3411" s="6" t="s">
        <v>25</v>
      </c>
      <c r="B3411" s="11">
        <v>6.3</v>
      </c>
    </row>
    <row r="3412" spans="1:2" x14ac:dyDescent="0.25">
      <c r="A3412" s="9" t="s">
        <v>25</v>
      </c>
      <c r="B3412" s="13">
        <v>6.8</v>
      </c>
    </row>
    <row r="3413" spans="1:2" x14ac:dyDescent="0.25">
      <c r="A3413" s="6" t="s">
        <v>25</v>
      </c>
      <c r="B3413" s="11">
        <v>5.5</v>
      </c>
    </row>
    <row r="3414" spans="1:2" x14ac:dyDescent="0.25">
      <c r="A3414" s="9" t="s">
        <v>25</v>
      </c>
      <c r="B3414" s="13">
        <v>6.9</v>
      </c>
    </row>
    <row r="3415" spans="1:2" x14ac:dyDescent="0.25">
      <c r="A3415" s="6" t="s">
        <v>25</v>
      </c>
      <c r="B3415" s="11">
        <v>6</v>
      </c>
    </row>
    <row r="3416" spans="1:2" x14ac:dyDescent="0.25">
      <c r="A3416" s="9" t="s">
        <v>25</v>
      </c>
      <c r="B3416" s="13">
        <v>7.7</v>
      </c>
    </row>
    <row r="3417" spans="1:2" x14ac:dyDescent="0.25">
      <c r="A3417" s="6" t="s">
        <v>25</v>
      </c>
      <c r="B3417" s="11">
        <v>6.4</v>
      </c>
    </row>
    <row r="3418" spans="1:2" x14ac:dyDescent="0.25">
      <c r="A3418" s="9" t="s">
        <v>25</v>
      </c>
      <c r="B3418" s="13">
        <v>6.6</v>
      </c>
    </row>
    <row r="3419" spans="1:2" x14ac:dyDescent="0.25">
      <c r="A3419" s="6" t="s">
        <v>25</v>
      </c>
      <c r="B3419" s="11">
        <v>5.3</v>
      </c>
    </row>
    <row r="3420" spans="1:2" x14ac:dyDescent="0.25">
      <c r="A3420" s="9" t="s">
        <v>281</v>
      </c>
      <c r="B3420" s="13">
        <v>8.1</v>
      </c>
    </row>
    <row r="3421" spans="1:2" x14ac:dyDescent="0.25">
      <c r="A3421" s="6" t="s">
        <v>25</v>
      </c>
      <c r="B3421" s="11">
        <v>5.9</v>
      </c>
    </row>
    <row r="3422" spans="1:2" x14ac:dyDescent="0.25">
      <c r="A3422" s="9" t="s">
        <v>537</v>
      </c>
      <c r="B3422" s="13">
        <v>7.7</v>
      </c>
    </row>
    <row r="3423" spans="1:2" x14ac:dyDescent="0.25">
      <c r="A3423" s="6" t="s">
        <v>25</v>
      </c>
      <c r="B3423" s="11">
        <v>4.5999999999999996</v>
      </c>
    </row>
    <row r="3424" spans="1:2" x14ac:dyDescent="0.25">
      <c r="A3424" s="9" t="s">
        <v>2846</v>
      </c>
      <c r="B3424" s="13">
        <v>5.0999999999999996</v>
      </c>
    </row>
    <row r="3425" spans="1:2" x14ac:dyDescent="0.25">
      <c r="A3425" s="6" t="s">
        <v>25</v>
      </c>
      <c r="B3425" s="11">
        <v>6.9</v>
      </c>
    </row>
    <row r="3426" spans="1:2" x14ac:dyDescent="0.25">
      <c r="A3426" s="9" t="s">
        <v>25</v>
      </c>
      <c r="B3426" s="13">
        <v>8</v>
      </c>
    </row>
    <row r="3427" spans="1:2" x14ac:dyDescent="0.25">
      <c r="A3427" s="6" t="s">
        <v>25</v>
      </c>
      <c r="B3427" s="11">
        <v>6.8</v>
      </c>
    </row>
    <row r="3428" spans="1:2" x14ac:dyDescent="0.25">
      <c r="A3428" s="9" t="s">
        <v>25</v>
      </c>
      <c r="B3428" s="13">
        <v>5.4</v>
      </c>
    </row>
    <row r="3429" spans="1:2" x14ac:dyDescent="0.25">
      <c r="A3429" s="6" t="s">
        <v>25</v>
      </c>
      <c r="B3429" s="11">
        <v>6.5</v>
      </c>
    </row>
    <row r="3430" spans="1:2" x14ac:dyDescent="0.25">
      <c r="A3430" s="9" t="s">
        <v>25</v>
      </c>
      <c r="B3430" s="13">
        <v>4.2</v>
      </c>
    </row>
    <row r="3431" spans="1:2" x14ac:dyDescent="0.25">
      <c r="A3431" s="6" t="s">
        <v>25</v>
      </c>
      <c r="B3431" s="11">
        <v>7.4</v>
      </c>
    </row>
    <row r="3432" spans="1:2" x14ac:dyDescent="0.25">
      <c r="A3432" s="9" t="s">
        <v>25</v>
      </c>
      <c r="B3432" s="13">
        <v>6.9</v>
      </c>
    </row>
    <row r="3433" spans="1:2" x14ac:dyDescent="0.25">
      <c r="A3433" s="6" t="s">
        <v>1977</v>
      </c>
      <c r="B3433" s="11">
        <v>6.7</v>
      </c>
    </row>
    <row r="3434" spans="1:2" x14ac:dyDescent="0.25">
      <c r="A3434" s="9" t="s">
        <v>537</v>
      </c>
      <c r="B3434" s="13">
        <v>7.3</v>
      </c>
    </row>
    <row r="3435" spans="1:2" x14ac:dyDescent="0.25">
      <c r="A3435" s="6" t="s">
        <v>25</v>
      </c>
      <c r="B3435" s="11">
        <v>7.6</v>
      </c>
    </row>
    <row r="3436" spans="1:2" x14ac:dyDescent="0.25">
      <c r="A3436" s="9" t="s">
        <v>25</v>
      </c>
      <c r="B3436" s="13">
        <v>5.4</v>
      </c>
    </row>
    <row r="3437" spans="1:2" x14ac:dyDescent="0.25">
      <c r="A3437" s="6" t="s">
        <v>25</v>
      </c>
      <c r="B3437" s="11">
        <v>7.3</v>
      </c>
    </row>
    <row r="3438" spans="1:2" x14ac:dyDescent="0.25">
      <c r="A3438" s="9" t="s">
        <v>25</v>
      </c>
      <c r="B3438" s="13">
        <v>6.4</v>
      </c>
    </row>
    <row r="3439" spans="1:2" x14ac:dyDescent="0.25">
      <c r="A3439" s="6" t="s">
        <v>25</v>
      </c>
      <c r="B3439" s="11">
        <v>6</v>
      </c>
    </row>
    <row r="3440" spans="1:2" x14ac:dyDescent="0.25">
      <c r="A3440" s="9" t="s">
        <v>25</v>
      </c>
      <c r="B3440" s="13">
        <v>7.2</v>
      </c>
    </row>
    <row r="3441" spans="1:2" x14ac:dyDescent="0.25">
      <c r="A3441" s="6" t="s">
        <v>25</v>
      </c>
      <c r="B3441" s="11">
        <v>6</v>
      </c>
    </row>
    <row r="3442" spans="1:2" x14ac:dyDescent="0.25">
      <c r="A3442" s="9" t="s">
        <v>25</v>
      </c>
      <c r="B3442" s="13">
        <v>3.1</v>
      </c>
    </row>
    <row r="3443" spans="1:2" x14ac:dyDescent="0.25">
      <c r="A3443" s="6" t="s">
        <v>25</v>
      </c>
      <c r="B3443" s="11">
        <v>6.9</v>
      </c>
    </row>
    <row r="3444" spans="1:2" x14ac:dyDescent="0.25">
      <c r="A3444" s="9" t="s">
        <v>25</v>
      </c>
      <c r="B3444" s="13">
        <v>6.2</v>
      </c>
    </row>
    <row r="3445" spans="1:2" x14ac:dyDescent="0.25">
      <c r="A3445" s="6" t="s">
        <v>25</v>
      </c>
      <c r="B3445" s="11">
        <v>5.5</v>
      </c>
    </row>
    <row r="3446" spans="1:2" x14ac:dyDescent="0.25">
      <c r="A3446" s="9" t="s">
        <v>537</v>
      </c>
      <c r="B3446" s="13">
        <v>6.9</v>
      </c>
    </row>
    <row r="3447" spans="1:2" x14ac:dyDescent="0.25">
      <c r="A3447" s="6" t="s">
        <v>25</v>
      </c>
      <c r="B3447" s="11">
        <v>6.3</v>
      </c>
    </row>
    <row r="3448" spans="1:2" x14ac:dyDescent="0.25">
      <c r="A3448" s="9" t="s">
        <v>25</v>
      </c>
      <c r="B3448" s="13">
        <v>4.8</v>
      </c>
    </row>
    <row r="3449" spans="1:2" x14ac:dyDescent="0.25">
      <c r="A3449" s="6" t="s">
        <v>25</v>
      </c>
      <c r="B3449" s="11">
        <v>7.9</v>
      </c>
    </row>
    <row r="3450" spans="1:2" x14ac:dyDescent="0.25">
      <c r="A3450" s="9" t="s">
        <v>25</v>
      </c>
      <c r="B3450" s="13">
        <v>6.7</v>
      </c>
    </row>
    <row r="3451" spans="1:2" x14ac:dyDescent="0.25">
      <c r="A3451" s="6" t="s">
        <v>25</v>
      </c>
      <c r="B3451" s="11">
        <v>5.6</v>
      </c>
    </row>
    <row r="3452" spans="1:2" x14ac:dyDescent="0.25">
      <c r="A3452" s="9" t="s">
        <v>1600</v>
      </c>
      <c r="B3452" s="13">
        <v>5.4</v>
      </c>
    </row>
    <row r="3453" spans="1:2" x14ac:dyDescent="0.25">
      <c r="A3453" s="6" t="s">
        <v>537</v>
      </c>
      <c r="B3453" s="11">
        <v>8</v>
      </c>
    </row>
    <row r="3454" spans="1:2" x14ac:dyDescent="0.25">
      <c r="A3454" s="9" t="s">
        <v>25</v>
      </c>
      <c r="B3454" s="13">
        <v>5.7</v>
      </c>
    </row>
    <row r="3455" spans="1:2" x14ac:dyDescent="0.25">
      <c r="A3455" s="6" t="s">
        <v>2284</v>
      </c>
      <c r="B3455" s="11">
        <v>7.6</v>
      </c>
    </row>
    <row r="3456" spans="1:2" x14ac:dyDescent="0.25">
      <c r="A3456" s="9" t="s">
        <v>25</v>
      </c>
      <c r="B3456" s="13">
        <v>7</v>
      </c>
    </row>
    <row r="3457" spans="1:2" x14ac:dyDescent="0.25">
      <c r="A3457" s="6" t="s">
        <v>25</v>
      </c>
      <c r="B3457" s="11">
        <v>7.2</v>
      </c>
    </row>
    <row r="3458" spans="1:2" x14ac:dyDescent="0.25">
      <c r="A3458" s="9" t="s">
        <v>25</v>
      </c>
      <c r="B3458" s="13">
        <v>6.2</v>
      </c>
    </row>
    <row r="3459" spans="1:2" x14ac:dyDescent="0.25">
      <c r="A3459" s="6" t="s">
        <v>25</v>
      </c>
      <c r="B3459" s="11">
        <v>3.5</v>
      </c>
    </row>
    <row r="3460" spans="1:2" x14ac:dyDescent="0.25">
      <c r="A3460" s="9" t="s">
        <v>25</v>
      </c>
      <c r="B3460" s="13">
        <v>7.5</v>
      </c>
    </row>
    <row r="3461" spans="1:2" x14ac:dyDescent="0.25">
      <c r="A3461" s="6" t="s">
        <v>25</v>
      </c>
      <c r="B3461" s="11">
        <v>5.0999999999999996</v>
      </c>
    </row>
    <row r="3462" spans="1:2" x14ac:dyDescent="0.25">
      <c r="A3462" s="9" t="s">
        <v>25</v>
      </c>
      <c r="B3462" s="13">
        <v>6.7</v>
      </c>
    </row>
    <row r="3463" spans="1:2" x14ac:dyDescent="0.25">
      <c r="A3463" s="6" t="s">
        <v>25</v>
      </c>
      <c r="B3463" s="11">
        <v>9.1999999999999993</v>
      </c>
    </row>
    <row r="3464" spans="1:2" x14ac:dyDescent="0.25">
      <c r="A3464" s="9" t="s">
        <v>25</v>
      </c>
      <c r="B3464" s="13">
        <v>6.1</v>
      </c>
    </row>
    <row r="3465" spans="1:2" x14ac:dyDescent="0.25">
      <c r="A3465" s="6" t="s">
        <v>25</v>
      </c>
      <c r="B3465" s="11">
        <v>7.7</v>
      </c>
    </row>
    <row r="3466" spans="1:2" x14ac:dyDescent="0.25">
      <c r="A3466" s="9" t="s">
        <v>25</v>
      </c>
      <c r="B3466" s="13">
        <v>7.6</v>
      </c>
    </row>
    <row r="3467" spans="1:2" x14ac:dyDescent="0.25">
      <c r="A3467" s="6" t="s">
        <v>25</v>
      </c>
      <c r="B3467" s="11">
        <v>6.1</v>
      </c>
    </row>
    <row r="3468" spans="1:2" x14ac:dyDescent="0.25">
      <c r="A3468" s="9" t="s">
        <v>25</v>
      </c>
      <c r="B3468" s="13">
        <v>4.9000000000000004</v>
      </c>
    </row>
    <row r="3469" spans="1:2" x14ac:dyDescent="0.25">
      <c r="A3469" s="6" t="s">
        <v>25</v>
      </c>
      <c r="B3469" s="11">
        <v>6.8</v>
      </c>
    </row>
    <row r="3470" spans="1:2" x14ac:dyDescent="0.25">
      <c r="A3470" s="9" t="s">
        <v>25</v>
      </c>
      <c r="B3470" s="13">
        <v>7</v>
      </c>
    </row>
    <row r="3471" spans="1:2" x14ac:dyDescent="0.25">
      <c r="A3471" s="6" t="s">
        <v>25</v>
      </c>
      <c r="B3471" s="11">
        <v>7.2</v>
      </c>
    </row>
    <row r="3472" spans="1:2" x14ac:dyDescent="0.25">
      <c r="A3472" s="9" t="s">
        <v>25</v>
      </c>
      <c r="B3472" s="13">
        <v>5.7</v>
      </c>
    </row>
    <row r="3473" spans="1:2" x14ac:dyDescent="0.25">
      <c r="A3473" s="6" t="s">
        <v>25</v>
      </c>
      <c r="B3473" s="11">
        <v>7.3</v>
      </c>
    </row>
    <row r="3474" spans="1:2" x14ac:dyDescent="0.25">
      <c r="A3474" s="9" t="s">
        <v>25</v>
      </c>
      <c r="B3474" s="13">
        <v>7.5</v>
      </c>
    </row>
    <row r="3475" spans="1:2" x14ac:dyDescent="0.25">
      <c r="A3475" s="6" t="s">
        <v>25</v>
      </c>
      <c r="B3475" s="11">
        <v>7.4</v>
      </c>
    </row>
    <row r="3476" spans="1:2" x14ac:dyDescent="0.25">
      <c r="A3476" s="9" t="s">
        <v>25</v>
      </c>
      <c r="B3476" s="13">
        <v>7.2</v>
      </c>
    </row>
    <row r="3477" spans="1:2" x14ac:dyDescent="0.25">
      <c r="A3477" s="6" t="s">
        <v>25</v>
      </c>
      <c r="B3477" s="11">
        <v>6.5</v>
      </c>
    </row>
    <row r="3478" spans="1:2" x14ac:dyDescent="0.25">
      <c r="A3478" s="9" t="s">
        <v>25</v>
      </c>
      <c r="B3478" s="13">
        <v>9</v>
      </c>
    </row>
    <row r="3479" spans="1:2" x14ac:dyDescent="0.25">
      <c r="A3479" s="6" t="s">
        <v>25</v>
      </c>
      <c r="B3479" s="11">
        <v>6.8</v>
      </c>
    </row>
    <row r="3480" spans="1:2" x14ac:dyDescent="0.25">
      <c r="A3480" s="9" t="s">
        <v>25</v>
      </c>
      <c r="B3480" s="13">
        <v>6.8</v>
      </c>
    </row>
    <row r="3481" spans="1:2" x14ac:dyDescent="0.25">
      <c r="A3481" s="6" t="s">
        <v>25</v>
      </c>
      <c r="B3481" s="11">
        <v>5.2</v>
      </c>
    </row>
    <row r="3482" spans="1:2" x14ac:dyDescent="0.25">
      <c r="A3482" s="9" t="s">
        <v>25</v>
      </c>
      <c r="B3482" s="13">
        <v>7.2</v>
      </c>
    </row>
    <row r="3483" spans="1:2" x14ac:dyDescent="0.25">
      <c r="A3483" s="6" t="s">
        <v>25</v>
      </c>
      <c r="B3483" s="11">
        <v>7.5</v>
      </c>
    </row>
    <row r="3484" spans="1:2" x14ac:dyDescent="0.25">
      <c r="A3484" s="9" t="s">
        <v>25</v>
      </c>
      <c r="B3484" s="13">
        <v>4</v>
      </c>
    </row>
    <row r="3485" spans="1:2" x14ac:dyDescent="0.25">
      <c r="A3485" s="6" t="s">
        <v>25</v>
      </c>
      <c r="B3485" s="11">
        <v>6.8</v>
      </c>
    </row>
    <row r="3486" spans="1:2" x14ac:dyDescent="0.25">
      <c r="A3486" s="9" t="s">
        <v>25</v>
      </c>
      <c r="B3486" s="13">
        <v>6.9</v>
      </c>
    </row>
    <row r="3487" spans="1:2" x14ac:dyDescent="0.25">
      <c r="A3487" s="6" t="s">
        <v>25</v>
      </c>
      <c r="B3487" s="11">
        <v>8.1999999999999993</v>
      </c>
    </row>
    <row r="3488" spans="1:2" x14ac:dyDescent="0.25">
      <c r="A3488" s="9" t="s">
        <v>25</v>
      </c>
      <c r="B3488" s="13">
        <v>7.3</v>
      </c>
    </row>
    <row r="3489" spans="1:2" x14ac:dyDescent="0.25">
      <c r="A3489" s="6" t="s">
        <v>25</v>
      </c>
      <c r="B3489" s="11">
        <v>6.1</v>
      </c>
    </row>
    <row r="3490" spans="1:2" x14ac:dyDescent="0.25">
      <c r="A3490" s="9" t="s">
        <v>25</v>
      </c>
      <c r="B3490" s="13">
        <v>7.8</v>
      </c>
    </row>
    <row r="3491" spans="1:2" x14ac:dyDescent="0.25">
      <c r="A3491" s="6" t="s">
        <v>25</v>
      </c>
      <c r="B3491" s="11">
        <v>6</v>
      </c>
    </row>
    <row r="3492" spans="1:2" x14ac:dyDescent="0.25">
      <c r="A3492" s="9" t="s">
        <v>25</v>
      </c>
      <c r="B3492" s="13">
        <v>4.0999999999999996</v>
      </c>
    </row>
    <row r="3493" spans="1:2" x14ac:dyDescent="0.25">
      <c r="A3493" s="6" t="s">
        <v>25</v>
      </c>
      <c r="B3493" s="11">
        <v>7</v>
      </c>
    </row>
    <row r="3494" spans="1:2" x14ac:dyDescent="0.25">
      <c r="A3494" s="9" t="s">
        <v>25</v>
      </c>
      <c r="B3494" s="13">
        <v>7.1</v>
      </c>
    </row>
    <row r="3495" spans="1:2" x14ac:dyDescent="0.25">
      <c r="A3495" s="6" t="s">
        <v>25</v>
      </c>
      <c r="B3495" s="11">
        <v>6.2</v>
      </c>
    </row>
    <row r="3496" spans="1:2" x14ac:dyDescent="0.25">
      <c r="A3496" s="9" t="s">
        <v>25</v>
      </c>
      <c r="B3496" s="13">
        <v>6.9</v>
      </c>
    </row>
    <row r="3497" spans="1:2" x14ac:dyDescent="0.25">
      <c r="A3497" s="6" t="s">
        <v>25</v>
      </c>
      <c r="B3497" s="11">
        <v>7.6</v>
      </c>
    </row>
    <row r="3498" spans="1:2" x14ac:dyDescent="0.25">
      <c r="A3498" s="9" t="s">
        <v>25</v>
      </c>
      <c r="B3498" s="13">
        <v>7.6</v>
      </c>
    </row>
    <row r="3499" spans="1:2" x14ac:dyDescent="0.25">
      <c r="A3499" s="6" t="s">
        <v>25</v>
      </c>
      <c r="B3499" s="11">
        <v>6.4</v>
      </c>
    </row>
    <row r="3500" spans="1:2" x14ac:dyDescent="0.25">
      <c r="A3500" s="9" t="s">
        <v>25</v>
      </c>
      <c r="B3500" s="13">
        <v>6.2</v>
      </c>
    </row>
    <row r="3501" spans="1:2" x14ac:dyDescent="0.25">
      <c r="A3501" s="6" t="s">
        <v>770</v>
      </c>
      <c r="B3501" s="11">
        <v>7.5</v>
      </c>
    </row>
    <row r="3502" spans="1:2" x14ac:dyDescent="0.25">
      <c r="A3502" s="9" t="s">
        <v>25</v>
      </c>
      <c r="B3502" s="13">
        <v>2</v>
      </c>
    </row>
    <row r="3503" spans="1:2" x14ac:dyDescent="0.25">
      <c r="A3503" s="6" t="s">
        <v>25</v>
      </c>
      <c r="B3503" s="11">
        <v>6.2</v>
      </c>
    </row>
    <row r="3504" spans="1:2" x14ac:dyDescent="0.25">
      <c r="A3504" s="9" t="s">
        <v>25</v>
      </c>
      <c r="B3504" s="13">
        <v>7.7</v>
      </c>
    </row>
    <row r="3505" spans="1:2" x14ac:dyDescent="0.25">
      <c r="A3505" s="6" t="s">
        <v>25</v>
      </c>
      <c r="B3505" s="11">
        <v>6.5</v>
      </c>
    </row>
    <row r="3506" spans="1:2" x14ac:dyDescent="0.25">
      <c r="A3506" s="9" t="s">
        <v>25</v>
      </c>
      <c r="B3506" s="13">
        <v>7.4</v>
      </c>
    </row>
    <row r="3507" spans="1:2" x14ac:dyDescent="0.25">
      <c r="A3507" s="6" t="s">
        <v>1600</v>
      </c>
      <c r="B3507" s="11">
        <v>7.9</v>
      </c>
    </row>
    <row r="3508" spans="1:2" x14ac:dyDescent="0.25">
      <c r="A3508" s="9" t="s">
        <v>25</v>
      </c>
      <c r="B3508" s="13">
        <v>6.8</v>
      </c>
    </row>
    <row r="3509" spans="1:2" x14ac:dyDescent="0.25">
      <c r="A3509" s="6" t="s">
        <v>25</v>
      </c>
      <c r="B3509" s="11">
        <v>6.3</v>
      </c>
    </row>
    <row r="3510" spans="1:2" x14ac:dyDescent="0.25">
      <c r="A3510" s="9" t="s">
        <v>25</v>
      </c>
      <c r="B3510" s="13">
        <v>6.3</v>
      </c>
    </row>
    <row r="3511" spans="1:2" x14ac:dyDescent="0.25">
      <c r="A3511" s="6" t="s">
        <v>25</v>
      </c>
      <c r="B3511" s="11">
        <v>6.6</v>
      </c>
    </row>
    <row r="3512" spans="1:2" x14ac:dyDescent="0.25">
      <c r="A3512" s="9" t="s">
        <v>25</v>
      </c>
      <c r="B3512" s="13">
        <v>6.4</v>
      </c>
    </row>
    <row r="3513" spans="1:2" x14ac:dyDescent="0.25">
      <c r="A3513" s="6" t="s">
        <v>25</v>
      </c>
      <c r="B3513" s="11">
        <v>7.5</v>
      </c>
    </row>
    <row r="3514" spans="1:2" x14ac:dyDescent="0.25">
      <c r="A3514" s="9" t="s">
        <v>25</v>
      </c>
      <c r="B3514" s="13">
        <v>5.8</v>
      </c>
    </row>
    <row r="3515" spans="1:2" x14ac:dyDescent="0.25">
      <c r="A3515" s="6" t="s">
        <v>25</v>
      </c>
      <c r="B3515" s="11">
        <v>6.5</v>
      </c>
    </row>
    <row r="3516" spans="1:2" x14ac:dyDescent="0.25">
      <c r="A3516" s="9" t="s">
        <v>25</v>
      </c>
      <c r="B3516" s="13">
        <v>4.8</v>
      </c>
    </row>
    <row r="3517" spans="1:2" x14ac:dyDescent="0.25">
      <c r="A3517" s="6" t="s">
        <v>25</v>
      </c>
      <c r="B3517" s="11">
        <v>7.2</v>
      </c>
    </row>
    <row r="3518" spans="1:2" x14ac:dyDescent="0.25">
      <c r="A3518" s="9" t="s">
        <v>25</v>
      </c>
      <c r="B3518" s="13">
        <v>6.3</v>
      </c>
    </row>
    <row r="3519" spans="1:2" x14ac:dyDescent="0.25">
      <c r="A3519" s="6" t="s">
        <v>537</v>
      </c>
      <c r="B3519" s="11">
        <v>7</v>
      </c>
    </row>
    <row r="3520" spans="1:2" x14ac:dyDescent="0.25">
      <c r="A3520" s="9" t="s">
        <v>25</v>
      </c>
      <c r="B3520" s="13">
        <v>6.3</v>
      </c>
    </row>
    <row r="3521" spans="1:2" x14ac:dyDescent="0.25">
      <c r="A3521" s="6" t="s">
        <v>25</v>
      </c>
      <c r="B3521" s="11">
        <v>5.3</v>
      </c>
    </row>
    <row r="3522" spans="1:2" x14ac:dyDescent="0.25">
      <c r="A3522" s="9" t="s">
        <v>25</v>
      </c>
      <c r="B3522" s="13">
        <v>2.2999999999999998</v>
      </c>
    </row>
    <row r="3523" spans="1:2" x14ac:dyDescent="0.25">
      <c r="A3523" s="6" t="s">
        <v>25</v>
      </c>
      <c r="B3523" s="11">
        <v>7.1</v>
      </c>
    </row>
    <row r="3524" spans="1:2" x14ac:dyDescent="0.25">
      <c r="A3524" s="9" t="s">
        <v>25</v>
      </c>
      <c r="B3524" s="13">
        <v>6.2</v>
      </c>
    </row>
    <row r="3525" spans="1:2" x14ac:dyDescent="0.25">
      <c r="A3525" s="6" t="s">
        <v>25</v>
      </c>
      <c r="B3525" s="11">
        <v>6.2</v>
      </c>
    </row>
    <row r="3526" spans="1:2" x14ac:dyDescent="0.25">
      <c r="A3526" s="9" t="s">
        <v>25</v>
      </c>
      <c r="B3526" s="13">
        <v>6.7</v>
      </c>
    </row>
    <row r="3527" spans="1:2" x14ac:dyDescent="0.25">
      <c r="A3527" s="6" t="s">
        <v>25</v>
      </c>
      <c r="B3527" s="11">
        <v>6.5</v>
      </c>
    </row>
    <row r="3528" spans="1:2" x14ac:dyDescent="0.25">
      <c r="A3528" s="9" t="s">
        <v>25</v>
      </c>
      <c r="B3528" s="13">
        <v>5.9</v>
      </c>
    </row>
    <row r="3529" spans="1:2" x14ac:dyDescent="0.25">
      <c r="A3529" s="6" t="s">
        <v>1609</v>
      </c>
      <c r="B3529" s="11">
        <v>6.7</v>
      </c>
    </row>
    <row r="3530" spans="1:2" x14ac:dyDescent="0.25">
      <c r="A3530" s="9" t="s">
        <v>25</v>
      </c>
      <c r="B3530" s="13">
        <v>6</v>
      </c>
    </row>
    <row r="3531" spans="1:2" x14ac:dyDescent="0.25">
      <c r="A3531" s="6" t="s">
        <v>25</v>
      </c>
      <c r="B3531" s="11">
        <v>6.9</v>
      </c>
    </row>
    <row r="3532" spans="1:2" x14ac:dyDescent="0.25">
      <c r="A3532" s="9" t="s">
        <v>25</v>
      </c>
      <c r="B3532" s="13">
        <v>7.9</v>
      </c>
    </row>
    <row r="3533" spans="1:2" x14ac:dyDescent="0.25">
      <c r="A3533" s="6" t="s">
        <v>1977</v>
      </c>
      <c r="B3533" s="11">
        <v>5.3</v>
      </c>
    </row>
    <row r="3534" spans="1:2" x14ac:dyDescent="0.25">
      <c r="A3534" s="9" t="s">
        <v>25</v>
      </c>
      <c r="B3534" s="13">
        <v>4.8</v>
      </c>
    </row>
    <row r="3535" spans="1:2" x14ac:dyDescent="0.25">
      <c r="A3535" s="6" t="s">
        <v>1609</v>
      </c>
      <c r="B3535" s="11">
        <v>5.3</v>
      </c>
    </row>
    <row r="3536" spans="1:2" x14ac:dyDescent="0.25">
      <c r="A3536" s="6" t="s">
        <v>25</v>
      </c>
      <c r="B3536" s="11">
        <v>7.3</v>
      </c>
    </row>
    <row r="3537" spans="1:2" x14ac:dyDescent="0.25">
      <c r="A3537" s="9" t="s">
        <v>25</v>
      </c>
      <c r="B3537" s="13">
        <v>7.4</v>
      </c>
    </row>
    <row r="3538" spans="1:2" x14ac:dyDescent="0.25">
      <c r="A3538" s="6" t="s">
        <v>25</v>
      </c>
      <c r="B3538" s="11">
        <v>7.7</v>
      </c>
    </row>
    <row r="3539" spans="1:2" x14ac:dyDescent="0.25">
      <c r="A3539" s="9" t="s">
        <v>25</v>
      </c>
      <c r="B3539" s="13">
        <v>4.8</v>
      </c>
    </row>
    <row r="3540" spans="1:2" x14ac:dyDescent="0.25">
      <c r="A3540" s="6" t="s">
        <v>25</v>
      </c>
      <c r="B3540" s="11">
        <v>7.2</v>
      </c>
    </row>
    <row r="3541" spans="1:2" x14ac:dyDescent="0.25">
      <c r="A3541" s="9" t="s">
        <v>25</v>
      </c>
      <c r="B3541" s="13">
        <v>5.8</v>
      </c>
    </row>
    <row r="3542" spans="1:2" x14ac:dyDescent="0.25">
      <c r="A3542" s="6" t="s">
        <v>2284</v>
      </c>
      <c r="B3542" s="11">
        <v>7.3</v>
      </c>
    </row>
    <row r="3543" spans="1:2" x14ac:dyDescent="0.25">
      <c r="A3543" s="9" t="s">
        <v>25</v>
      </c>
      <c r="B3543" s="13">
        <v>7</v>
      </c>
    </row>
    <row r="3544" spans="1:2" x14ac:dyDescent="0.25">
      <c r="A3544" s="6" t="s">
        <v>25</v>
      </c>
      <c r="B3544" s="11">
        <v>6.4</v>
      </c>
    </row>
    <row r="3545" spans="1:2" x14ac:dyDescent="0.25">
      <c r="A3545" s="9" t="s">
        <v>25</v>
      </c>
      <c r="B3545" s="13">
        <v>5.6</v>
      </c>
    </row>
    <row r="3546" spans="1:2" x14ac:dyDescent="0.25">
      <c r="A3546" s="6" t="s">
        <v>537</v>
      </c>
      <c r="B3546" s="11">
        <v>8.1999999999999993</v>
      </c>
    </row>
    <row r="3547" spans="1:2" x14ac:dyDescent="0.25">
      <c r="A3547" s="9" t="s">
        <v>2495</v>
      </c>
      <c r="B3547" s="13">
        <v>6.5</v>
      </c>
    </row>
    <row r="3548" spans="1:2" x14ac:dyDescent="0.25">
      <c r="A3548" s="6" t="s">
        <v>25</v>
      </c>
      <c r="B3548" s="11">
        <v>6.4</v>
      </c>
    </row>
    <row r="3549" spans="1:2" x14ac:dyDescent="0.25">
      <c r="A3549" s="9" t="s">
        <v>3400</v>
      </c>
      <c r="B3549" s="13">
        <v>8.1</v>
      </c>
    </row>
    <row r="3550" spans="1:2" x14ac:dyDescent="0.25">
      <c r="A3550" s="6" t="s">
        <v>25</v>
      </c>
      <c r="B3550" s="11">
        <v>5.4</v>
      </c>
    </row>
    <row r="3551" spans="1:2" x14ac:dyDescent="0.25">
      <c r="A3551" s="9" t="s">
        <v>25</v>
      </c>
      <c r="B3551" s="13">
        <v>6.3</v>
      </c>
    </row>
    <row r="3552" spans="1:2" x14ac:dyDescent="0.25">
      <c r="A3552" s="6" t="s">
        <v>25</v>
      </c>
      <c r="B3552" s="11">
        <v>7.8</v>
      </c>
    </row>
    <row r="3553" spans="1:2" x14ac:dyDescent="0.25">
      <c r="A3553" s="9" t="s">
        <v>25</v>
      </c>
      <c r="B3553" s="13">
        <v>6.8</v>
      </c>
    </row>
    <row r="3554" spans="1:2" x14ac:dyDescent="0.25">
      <c r="A3554" s="6" t="s">
        <v>25</v>
      </c>
      <c r="B3554" s="11">
        <v>7.2</v>
      </c>
    </row>
    <row r="3555" spans="1:2" x14ac:dyDescent="0.25">
      <c r="A3555" s="9" t="s">
        <v>25</v>
      </c>
      <c r="B3555" s="13">
        <v>7.1</v>
      </c>
    </row>
    <row r="3556" spans="1:2" x14ac:dyDescent="0.25">
      <c r="A3556" s="6" t="s">
        <v>25</v>
      </c>
      <c r="B3556" s="11">
        <v>6.2</v>
      </c>
    </row>
    <row r="3557" spans="1:2" x14ac:dyDescent="0.25">
      <c r="A3557" s="9" t="s">
        <v>25</v>
      </c>
      <c r="B3557" s="13">
        <v>7.3</v>
      </c>
    </row>
    <row r="3558" spans="1:2" x14ac:dyDescent="0.25">
      <c r="A3558" s="6" t="s">
        <v>25</v>
      </c>
      <c r="B3558" s="11">
        <v>5.9</v>
      </c>
    </row>
    <row r="3559" spans="1:2" x14ac:dyDescent="0.25">
      <c r="A3559" s="9" t="s">
        <v>25</v>
      </c>
      <c r="B3559" s="13">
        <v>7.2</v>
      </c>
    </row>
    <row r="3560" spans="1:2" x14ac:dyDescent="0.25">
      <c r="A3560" s="6" t="s">
        <v>25</v>
      </c>
      <c r="B3560" s="11">
        <v>3.6</v>
      </c>
    </row>
    <row r="3561" spans="1:2" x14ac:dyDescent="0.25">
      <c r="A3561" s="9" t="s">
        <v>25</v>
      </c>
      <c r="B3561" s="13">
        <v>7.7</v>
      </c>
    </row>
    <row r="3562" spans="1:2" x14ac:dyDescent="0.25">
      <c r="A3562" s="6" t="s">
        <v>25</v>
      </c>
      <c r="B3562" s="11">
        <v>7.3</v>
      </c>
    </row>
    <row r="3563" spans="1:2" x14ac:dyDescent="0.25">
      <c r="A3563" s="9" t="s">
        <v>25</v>
      </c>
      <c r="B3563" s="13">
        <v>7.4</v>
      </c>
    </row>
    <row r="3564" spans="1:2" x14ac:dyDescent="0.25">
      <c r="A3564" s="6" t="s">
        <v>25</v>
      </c>
      <c r="B3564" s="11">
        <v>6.6</v>
      </c>
    </row>
    <row r="3565" spans="1:2" x14ac:dyDescent="0.25">
      <c r="A3565" s="9" t="s">
        <v>25</v>
      </c>
      <c r="B3565" s="13">
        <v>6.9</v>
      </c>
    </row>
    <row r="3566" spans="1:2" x14ac:dyDescent="0.25">
      <c r="A3566" s="6" t="s">
        <v>25</v>
      </c>
      <c r="B3566" s="11">
        <v>6.8</v>
      </c>
    </row>
    <row r="3567" spans="1:2" x14ac:dyDescent="0.25">
      <c r="A3567" s="9" t="s">
        <v>25</v>
      </c>
      <c r="B3567" s="13">
        <v>7.3</v>
      </c>
    </row>
    <row r="3568" spans="1:2" x14ac:dyDescent="0.25">
      <c r="A3568" s="6" t="s">
        <v>25</v>
      </c>
      <c r="B3568" s="11">
        <v>7.2</v>
      </c>
    </row>
    <row r="3569" spans="1:2" x14ac:dyDescent="0.25">
      <c r="A3569" s="9" t="s">
        <v>25</v>
      </c>
      <c r="B3569" s="13">
        <v>6.5</v>
      </c>
    </row>
    <row r="3570" spans="1:2" x14ac:dyDescent="0.25">
      <c r="A3570" s="6" t="s">
        <v>25</v>
      </c>
      <c r="B3570" s="11">
        <v>7.7</v>
      </c>
    </row>
    <row r="3571" spans="1:2" x14ac:dyDescent="0.25">
      <c r="A3571" s="9" t="s">
        <v>25</v>
      </c>
      <c r="B3571" s="13">
        <v>8.1</v>
      </c>
    </row>
    <row r="3572" spans="1:2" x14ac:dyDescent="0.25">
      <c r="A3572" s="6" t="s">
        <v>2284</v>
      </c>
      <c r="B3572" s="11">
        <v>7.7</v>
      </c>
    </row>
    <row r="3573" spans="1:2" x14ac:dyDescent="0.25">
      <c r="A3573" s="9" t="s">
        <v>25</v>
      </c>
      <c r="B3573" s="13">
        <v>7.6</v>
      </c>
    </row>
    <row r="3574" spans="1:2" x14ac:dyDescent="0.25">
      <c r="A3574" s="6" t="s">
        <v>25</v>
      </c>
      <c r="B3574" s="11">
        <v>7.3</v>
      </c>
    </row>
    <row r="3575" spans="1:2" x14ac:dyDescent="0.25">
      <c r="A3575" s="9" t="s">
        <v>2495</v>
      </c>
      <c r="B3575" s="13">
        <v>8.6999999999999993</v>
      </c>
    </row>
    <row r="3576" spans="1:2" x14ac:dyDescent="0.25">
      <c r="A3576" s="6" t="s">
        <v>25</v>
      </c>
      <c r="B3576" s="11">
        <v>7.2</v>
      </c>
    </row>
    <row r="3577" spans="1:2" x14ac:dyDescent="0.25">
      <c r="A3577" s="9" t="s">
        <v>25</v>
      </c>
      <c r="B3577" s="13">
        <v>7.2</v>
      </c>
    </row>
    <row r="3578" spans="1:2" x14ac:dyDescent="0.25">
      <c r="A3578" s="6" t="s">
        <v>25</v>
      </c>
      <c r="B3578" s="11">
        <v>8.1</v>
      </c>
    </row>
    <row r="3579" spans="1:2" x14ac:dyDescent="0.25">
      <c r="A3579" s="9" t="s">
        <v>25</v>
      </c>
      <c r="B3579" s="13">
        <v>7.5</v>
      </c>
    </row>
    <row r="3580" spans="1:2" x14ac:dyDescent="0.25">
      <c r="A3580" s="6" t="s">
        <v>25</v>
      </c>
      <c r="B3580" s="11">
        <v>8.1</v>
      </c>
    </row>
    <row r="3581" spans="1:2" x14ac:dyDescent="0.25">
      <c r="A3581" s="9" t="s">
        <v>25</v>
      </c>
      <c r="B3581" s="13">
        <v>7.8</v>
      </c>
    </row>
    <row r="3582" spans="1:2" x14ac:dyDescent="0.25">
      <c r="A3582" s="6" t="s">
        <v>25</v>
      </c>
      <c r="B3582" s="11">
        <v>7.8</v>
      </c>
    </row>
    <row r="3583" spans="1:2" x14ac:dyDescent="0.25">
      <c r="A3583" s="9" t="s">
        <v>25</v>
      </c>
      <c r="B3583" s="13">
        <v>5.8</v>
      </c>
    </row>
    <row r="3584" spans="1:2" x14ac:dyDescent="0.25">
      <c r="A3584" s="6" t="s">
        <v>25</v>
      </c>
      <c r="B3584" s="11">
        <v>7.6</v>
      </c>
    </row>
    <row r="3585" spans="1:2" x14ac:dyDescent="0.25">
      <c r="A3585" s="9" t="s">
        <v>25</v>
      </c>
      <c r="B3585" s="13">
        <v>7.4</v>
      </c>
    </row>
    <row r="3586" spans="1:2" x14ac:dyDescent="0.25">
      <c r="A3586" s="6" t="s">
        <v>25</v>
      </c>
      <c r="B3586" s="11">
        <v>6.3</v>
      </c>
    </row>
    <row r="3587" spans="1:2" x14ac:dyDescent="0.25">
      <c r="A3587" s="9" t="s">
        <v>25</v>
      </c>
      <c r="B3587" s="13">
        <v>6.9</v>
      </c>
    </row>
    <row r="3588" spans="1:2" x14ac:dyDescent="0.25">
      <c r="A3588" s="6" t="s">
        <v>25</v>
      </c>
      <c r="B3588" s="11">
        <v>8.6</v>
      </c>
    </row>
    <row r="3589" spans="1:2" x14ac:dyDescent="0.25">
      <c r="A3589" s="9" t="s">
        <v>25</v>
      </c>
      <c r="B3589" s="13">
        <v>5.0999999999999996</v>
      </c>
    </row>
    <row r="3590" spans="1:2" x14ac:dyDescent="0.25">
      <c r="A3590" s="6" t="s">
        <v>25</v>
      </c>
      <c r="B3590" s="11">
        <v>6.4</v>
      </c>
    </row>
    <row r="3591" spans="1:2" x14ac:dyDescent="0.25">
      <c r="A3591" s="9" t="s">
        <v>25</v>
      </c>
      <c r="B3591" s="13">
        <v>7.9</v>
      </c>
    </row>
    <row r="3592" spans="1:2" x14ac:dyDescent="0.25">
      <c r="A3592" s="6" t="s">
        <v>25</v>
      </c>
      <c r="B3592" s="11">
        <v>6.9</v>
      </c>
    </row>
    <row r="3593" spans="1:2" x14ac:dyDescent="0.25">
      <c r="A3593" s="9" t="s">
        <v>25</v>
      </c>
      <c r="B3593" s="13">
        <v>7.5</v>
      </c>
    </row>
    <row r="3594" spans="1:2" x14ac:dyDescent="0.25">
      <c r="A3594" s="6" t="s">
        <v>25</v>
      </c>
      <c r="B3594" s="11">
        <v>7.2</v>
      </c>
    </row>
    <row r="3595" spans="1:2" x14ac:dyDescent="0.25">
      <c r="A3595" s="9" t="s">
        <v>25</v>
      </c>
      <c r="B3595" s="13">
        <v>5.8</v>
      </c>
    </row>
    <row r="3596" spans="1:2" x14ac:dyDescent="0.25">
      <c r="A3596" s="6" t="s">
        <v>25</v>
      </c>
      <c r="B3596" s="11">
        <v>2.9</v>
      </c>
    </row>
    <row r="3597" spans="1:2" x14ac:dyDescent="0.25">
      <c r="A3597" s="9" t="s">
        <v>25</v>
      </c>
      <c r="B3597" s="13">
        <v>6.2</v>
      </c>
    </row>
    <row r="3598" spans="1:2" x14ac:dyDescent="0.25">
      <c r="A3598" s="6" t="s">
        <v>25</v>
      </c>
      <c r="B3598" s="11">
        <v>7.3</v>
      </c>
    </row>
    <row r="3599" spans="1:2" x14ac:dyDescent="0.25">
      <c r="A3599" s="9" t="s">
        <v>25</v>
      </c>
      <c r="B3599" s="13">
        <v>6.2</v>
      </c>
    </row>
    <row r="3600" spans="1:2" x14ac:dyDescent="0.25">
      <c r="A3600" s="6" t="s">
        <v>25</v>
      </c>
      <c r="B3600" s="11">
        <v>8.1999999999999993</v>
      </c>
    </row>
    <row r="3601" spans="1:2" x14ac:dyDescent="0.25">
      <c r="A3601" s="9" t="s">
        <v>25</v>
      </c>
      <c r="B3601" s="13">
        <v>6.8</v>
      </c>
    </row>
    <row r="3602" spans="1:2" x14ac:dyDescent="0.25">
      <c r="A3602" s="6" t="s">
        <v>25</v>
      </c>
      <c r="B3602" s="11">
        <v>6.1</v>
      </c>
    </row>
    <row r="3603" spans="1:2" x14ac:dyDescent="0.25">
      <c r="A3603" s="9" t="s">
        <v>25</v>
      </c>
      <c r="B3603" s="13">
        <v>7.7</v>
      </c>
    </row>
    <row r="3604" spans="1:2" x14ac:dyDescent="0.25">
      <c r="A3604" s="6" t="s">
        <v>25</v>
      </c>
      <c r="B3604" s="11">
        <v>5.2</v>
      </c>
    </row>
    <row r="3605" spans="1:2" x14ac:dyDescent="0.25">
      <c r="A3605" s="9" t="s">
        <v>25</v>
      </c>
      <c r="B3605" s="13">
        <v>6.8</v>
      </c>
    </row>
    <row r="3606" spans="1:2" x14ac:dyDescent="0.25">
      <c r="A3606" s="6" t="s">
        <v>25</v>
      </c>
      <c r="B3606" s="11">
        <v>6.5</v>
      </c>
    </row>
    <row r="3607" spans="1:2" x14ac:dyDescent="0.25">
      <c r="A3607" s="9" t="s">
        <v>25</v>
      </c>
      <c r="B3607" s="13">
        <v>7</v>
      </c>
    </row>
    <row r="3608" spans="1:2" x14ac:dyDescent="0.25">
      <c r="A3608" s="6" t="s">
        <v>25</v>
      </c>
      <c r="B3608" s="11">
        <v>5.9</v>
      </c>
    </row>
    <row r="3609" spans="1:2" x14ac:dyDescent="0.25">
      <c r="A3609" s="9" t="s">
        <v>25</v>
      </c>
      <c r="B3609" s="13">
        <v>7.1</v>
      </c>
    </row>
    <row r="3610" spans="1:2" x14ac:dyDescent="0.25">
      <c r="A3610" s="6" t="s">
        <v>919</v>
      </c>
      <c r="B3610" s="11">
        <v>5.5</v>
      </c>
    </row>
    <row r="3611" spans="1:2" x14ac:dyDescent="0.25">
      <c r="A3611" s="9" t="s">
        <v>25</v>
      </c>
      <c r="B3611" s="13">
        <v>7.4</v>
      </c>
    </row>
    <row r="3612" spans="1:2" x14ac:dyDescent="0.25">
      <c r="A3612" s="6" t="s">
        <v>25</v>
      </c>
      <c r="B3612" s="11">
        <v>7.3</v>
      </c>
    </row>
    <row r="3613" spans="1:2" x14ac:dyDescent="0.25">
      <c r="A3613" s="9" t="s">
        <v>25</v>
      </c>
      <c r="B3613" s="13">
        <v>4.5999999999999996</v>
      </c>
    </row>
    <row r="3614" spans="1:2" x14ac:dyDescent="0.25">
      <c r="A3614" s="6" t="s">
        <v>25</v>
      </c>
      <c r="B3614" s="11">
        <v>7.2</v>
      </c>
    </row>
    <row r="3615" spans="1:2" x14ac:dyDescent="0.25">
      <c r="A3615" s="9" t="s">
        <v>25</v>
      </c>
      <c r="B3615" s="13">
        <v>7</v>
      </c>
    </row>
    <row r="3616" spans="1:2" x14ac:dyDescent="0.25">
      <c r="A3616" s="6" t="s">
        <v>25</v>
      </c>
      <c r="B3616" s="11">
        <v>5.0999999999999996</v>
      </c>
    </row>
    <row r="3617" spans="1:2" x14ac:dyDescent="0.25">
      <c r="A3617" s="9" t="s">
        <v>25</v>
      </c>
      <c r="B3617" s="13">
        <v>6.7</v>
      </c>
    </row>
    <row r="3618" spans="1:2" x14ac:dyDescent="0.25">
      <c r="A3618" s="6" t="s">
        <v>25</v>
      </c>
      <c r="B3618" s="11">
        <v>5.3</v>
      </c>
    </row>
    <row r="3619" spans="1:2" x14ac:dyDescent="0.25">
      <c r="A3619" s="9" t="s">
        <v>25</v>
      </c>
      <c r="B3619" s="13">
        <v>8.4</v>
      </c>
    </row>
    <row r="3620" spans="1:2" x14ac:dyDescent="0.25">
      <c r="A3620" s="6" t="s">
        <v>25</v>
      </c>
      <c r="B3620" s="11">
        <v>7.8</v>
      </c>
    </row>
    <row r="3621" spans="1:2" x14ac:dyDescent="0.25">
      <c r="A3621" s="9" t="s">
        <v>25</v>
      </c>
      <c r="B3621" s="13">
        <v>6.7</v>
      </c>
    </row>
    <row r="3622" spans="1:2" x14ac:dyDescent="0.25">
      <c r="A3622" s="6" t="s">
        <v>25</v>
      </c>
      <c r="B3622" s="11">
        <v>5.4</v>
      </c>
    </row>
    <row r="3623" spans="1:2" x14ac:dyDescent="0.25">
      <c r="A3623" s="9" t="s">
        <v>25</v>
      </c>
      <c r="B3623" s="13">
        <v>7.2</v>
      </c>
    </row>
    <row r="3624" spans="1:2" x14ac:dyDescent="0.25">
      <c r="A3624" s="6" t="s">
        <v>25</v>
      </c>
      <c r="B3624" s="11">
        <v>5.8</v>
      </c>
    </row>
    <row r="3625" spans="1:2" x14ac:dyDescent="0.25">
      <c r="A3625" s="9" t="s">
        <v>25</v>
      </c>
      <c r="B3625" s="13">
        <v>6.4</v>
      </c>
    </row>
    <row r="3626" spans="1:2" x14ac:dyDescent="0.25">
      <c r="A3626" s="6" t="s">
        <v>25</v>
      </c>
      <c r="B3626" s="11">
        <v>8</v>
      </c>
    </row>
    <row r="3627" spans="1:2" x14ac:dyDescent="0.25">
      <c r="A3627" s="9" t="s">
        <v>25</v>
      </c>
      <c r="B3627" s="13">
        <v>7</v>
      </c>
    </row>
    <row r="3628" spans="1:2" x14ac:dyDescent="0.25">
      <c r="A3628" s="6" t="s">
        <v>25</v>
      </c>
      <c r="B3628" s="11">
        <v>7</v>
      </c>
    </row>
    <row r="3629" spans="1:2" x14ac:dyDescent="0.25">
      <c r="A3629" s="9" t="s">
        <v>25</v>
      </c>
      <c r="B3629" s="13">
        <v>6.7</v>
      </c>
    </row>
    <row r="3630" spans="1:2" x14ac:dyDescent="0.25">
      <c r="A3630" s="6" t="s">
        <v>25</v>
      </c>
      <c r="B3630" s="11">
        <v>3.8</v>
      </c>
    </row>
    <row r="3631" spans="1:2" x14ac:dyDescent="0.25">
      <c r="A3631" s="9" t="s">
        <v>25</v>
      </c>
      <c r="B3631" s="13">
        <v>5.7</v>
      </c>
    </row>
    <row r="3632" spans="1:2" x14ac:dyDescent="0.25">
      <c r="A3632" s="6" t="s">
        <v>537</v>
      </c>
      <c r="B3632" s="11">
        <v>6.6</v>
      </c>
    </row>
    <row r="3633" spans="1:2" x14ac:dyDescent="0.25">
      <c r="A3633" s="9" t="s">
        <v>25</v>
      </c>
      <c r="B3633" s="13">
        <v>6.7</v>
      </c>
    </row>
    <row r="3634" spans="1:2" x14ac:dyDescent="0.25">
      <c r="A3634" s="6" t="s">
        <v>25</v>
      </c>
      <c r="B3634" s="11">
        <v>6.1</v>
      </c>
    </row>
    <row r="3635" spans="1:2" x14ac:dyDescent="0.25">
      <c r="A3635" s="9" t="s">
        <v>25</v>
      </c>
      <c r="B3635" s="13">
        <v>6.2</v>
      </c>
    </row>
    <row r="3636" spans="1:2" x14ac:dyDescent="0.25">
      <c r="A3636" s="6" t="s">
        <v>25</v>
      </c>
      <c r="B3636" s="11">
        <v>6.2</v>
      </c>
    </row>
    <row r="3637" spans="1:2" x14ac:dyDescent="0.25">
      <c r="A3637" s="9" t="s">
        <v>25</v>
      </c>
      <c r="B3637" s="13">
        <v>7.4</v>
      </c>
    </row>
    <row r="3638" spans="1:2" x14ac:dyDescent="0.25">
      <c r="A3638" s="6" t="s">
        <v>25</v>
      </c>
      <c r="B3638" s="11">
        <v>4.7</v>
      </c>
    </row>
    <row r="3639" spans="1:2" x14ac:dyDescent="0.25">
      <c r="A3639" s="9" t="s">
        <v>25</v>
      </c>
      <c r="B3639" s="13">
        <v>8.3000000000000007</v>
      </c>
    </row>
    <row r="3640" spans="1:2" x14ac:dyDescent="0.25">
      <c r="A3640" s="6" t="s">
        <v>25</v>
      </c>
      <c r="B3640" s="11">
        <v>7.2</v>
      </c>
    </row>
    <row r="3641" spans="1:2" x14ac:dyDescent="0.25">
      <c r="A3641" s="9" t="s">
        <v>25</v>
      </c>
      <c r="B3641" s="13">
        <v>5.8</v>
      </c>
    </row>
    <row r="3642" spans="1:2" x14ac:dyDescent="0.25">
      <c r="A3642" s="6" t="s">
        <v>25</v>
      </c>
      <c r="B3642" s="11">
        <v>5.9</v>
      </c>
    </row>
    <row r="3643" spans="1:2" x14ac:dyDescent="0.25">
      <c r="A3643" s="9" t="s">
        <v>25</v>
      </c>
      <c r="B3643" s="13">
        <v>6.3</v>
      </c>
    </row>
    <row r="3644" spans="1:2" x14ac:dyDescent="0.25">
      <c r="A3644" s="6" t="s">
        <v>25</v>
      </c>
      <c r="B3644" s="11">
        <v>7.2</v>
      </c>
    </row>
    <row r="3645" spans="1:2" x14ac:dyDescent="0.25">
      <c r="A3645" s="9" t="s">
        <v>25</v>
      </c>
      <c r="B3645" s="13">
        <v>5.4</v>
      </c>
    </row>
    <row r="3646" spans="1:2" x14ac:dyDescent="0.25">
      <c r="A3646" s="6" t="s">
        <v>25</v>
      </c>
      <c r="B3646" s="11">
        <v>8.1999999999999993</v>
      </c>
    </row>
    <row r="3647" spans="1:2" x14ac:dyDescent="0.25">
      <c r="A3647" s="9" t="s">
        <v>25</v>
      </c>
      <c r="B3647" s="13">
        <v>7.3</v>
      </c>
    </row>
    <row r="3648" spans="1:2" x14ac:dyDescent="0.25">
      <c r="A3648" s="6" t="s">
        <v>537</v>
      </c>
      <c r="B3648" s="11">
        <v>7.3</v>
      </c>
    </row>
    <row r="3649" spans="1:2" x14ac:dyDescent="0.25">
      <c r="A3649" s="9" t="s">
        <v>25</v>
      </c>
      <c r="B3649" s="13">
        <v>5.8</v>
      </c>
    </row>
    <row r="3650" spans="1:2" x14ac:dyDescent="0.25">
      <c r="A3650" s="6" t="s">
        <v>25</v>
      </c>
      <c r="B3650" s="11">
        <v>6.1</v>
      </c>
    </row>
    <row r="3651" spans="1:2" x14ac:dyDescent="0.25">
      <c r="A3651" s="9" t="s">
        <v>2619</v>
      </c>
      <c r="B3651" s="13">
        <v>7.1</v>
      </c>
    </row>
    <row r="3652" spans="1:2" x14ac:dyDescent="0.25">
      <c r="A3652" s="6" t="s">
        <v>25</v>
      </c>
      <c r="B3652" s="11">
        <v>6.5</v>
      </c>
    </row>
    <row r="3653" spans="1:2" x14ac:dyDescent="0.25">
      <c r="A3653" s="9" t="s">
        <v>25</v>
      </c>
      <c r="B3653" s="13">
        <v>7.9</v>
      </c>
    </row>
    <row r="3654" spans="1:2" x14ac:dyDescent="0.25">
      <c r="A3654" s="6" t="s">
        <v>25</v>
      </c>
      <c r="B3654" s="11">
        <v>5.4</v>
      </c>
    </row>
    <row r="3655" spans="1:2" x14ac:dyDescent="0.25">
      <c r="A3655" s="9" t="s">
        <v>3150</v>
      </c>
      <c r="B3655" s="13">
        <v>7.1</v>
      </c>
    </row>
    <row r="3656" spans="1:2" x14ac:dyDescent="0.25">
      <c r="A3656" s="6" t="s">
        <v>25</v>
      </c>
      <c r="B3656" s="11">
        <v>6.4</v>
      </c>
    </row>
    <row r="3657" spans="1:2" x14ac:dyDescent="0.25">
      <c r="A3657" s="9" t="s">
        <v>25</v>
      </c>
      <c r="B3657" s="13">
        <v>8.4</v>
      </c>
    </row>
    <row r="3658" spans="1:2" x14ac:dyDescent="0.25">
      <c r="A3658" s="6" t="s">
        <v>25</v>
      </c>
      <c r="B3658" s="11">
        <v>6.7</v>
      </c>
    </row>
    <row r="3659" spans="1:2" x14ac:dyDescent="0.25">
      <c r="A3659" s="9" t="s">
        <v>25</v>
      </c>
      <c r="B3659" s="13">
        <v>6.9</v>
      </c>
    </row>
    <row r="3660" spans="1:2" x14ac:dyDescent="0.25">
      <c r="A3660" s="6" t="s">
        <v>25</v>
      </c>
      <c r="B3660" s="11">
        <v>2.1</v>
      </c>
    </row>
    <row r="3661" spans="1:2" x14ac:dyDescent="0.25">
      <c r="A3661" s="9" t="s">
        <v>1600</v>
      </c>
      <c r="B3661" s="13">
        <v>4.3</v>
      </c>
    </row>
    <row r="3662" spans="1:2" x14ac:dyDescent="0.25">
      <c r="A3662" s="6" t="s">
        <v>919</v>
      </c>
      <c r="B3662" s="11">
        <v>6.6</v>
      </c>
    </row>
    <row r="3663" spans="1:2" x14ac:dyDescent="0.25">
      <c r="A3663" s="9" t="s">
        <v>25</v>
      </c>
      <c r="B3663" s="13">
        <v>3.4</v>
      </c>
    </row>
    <row r="3664" spans="1:2" x14ac:dyDescent="0.25">
      <c r="A3664" s="6" t="s">
        <v>25</v>
      </c>
      <c r="B3664" s="11">
        <v>8.3000000000000007</v>
      </c>
    </row>
    <row r="3665" spans="1:2" x14ac:dyDescent="0.25">
      <c r="A3665" s="9" t="s">
        <v>25</v>
      </c>
      <c r="B3665" s="13">
        <v>7.2</v>
      </c>
    </row>
    <row r="3666" spans="1:2" x14ac:dyDescent="0.25">
      <c r="A3666" s="6" t="s">
        <v>25</v>
      </c>
      <c r="B3666" s="11">
        <v>5.6</v>
      </c>
    </row>
    <row r="3667" spans="1:2" x14ac:dyDescent="0.25">
      <c r="A3667" s="9" t="s">
        <v>25</v>
      </c>
      <c r="B3667" s="13">
        <v>7.7</v>
      </c>
    </row>
    <row r="3668" spans="1:2" x14ac:dyDescent="0.25">
      <c r="A3668" s="6" t="s">
        <v>25</v>
      </c>
      <c r="B3668" s="11">
        <v>6.6</v>
      </c>
    </row>
    <row r="3669" spans="1:2" x14ac:dyDescent="0.25">
      <c r="A3669" s="9" t="s">
        <v>25</v>
      </c>
      <c r="B3669" s="13">
        <v>7.6</v>
      </c>
    </row>
    <row r="3670" spans="1:2" x14ac:dyDescent="0.25">
      <c r="A3670" s="6" t="s">
        <v>25</v>
      </c>
      <c r="B3670" s="11">
        <v>7.4</v>
      </c>
    </row>
    <row r="3671" spans="1:2" x14ac:dyDescent="0.25">
      <c r="A3671" s="9" t="s">
        <v>25</v>
      </c>
      <c r="B3671" s="13">
        <v>7.1</v>
      </c>
    </row>
    <row r="3672" spans="1:2" x14ac:dyDescent="0.25">
      <c r="A3672" s="6" t="s">
        <v>25</v>
      </c>
      <c r="B3672" s="11">
        <v>3.4</v>
      </c>
    </row>
    <row r="3673" spans="1:2" x14ac:dyDescent="0.25">
      <c r="A3673" s="9" t="s">
        <v>537</v>
      </c>
      <c r="B3673" s="13">
        <v>7.9</v>
      </c>
    </row>
    <row r="3674" spans="1:2" x14ac:dyDescent="0.25">
      <c r="A3674" s="6" t="s">
        <v>25</v>
      </c>
      <c r="B3674" s="11">
        <v>6.7</v>
      </c>
    </row>
    <row r="3675" spans="1:2" x14ac:dyDescent="0.25">
      <c r="A3675" s="9" t="s">
        <v>25</v>
      </c>
      <c r="B3675" s="13">
        <v>6.6</v>
      </c>
    </row>
    <row r="3676" spans="1:2" x14ac:dyDescent="0.25">
      <c r="A3676" s="6" t="s">
        <v>25</v>
      </c>
      <c r="B3676" s="11">
        <v>7.9</v>
      </c>
    </row>
    <row r="3677" spans="1:2" x14ac:dyDescent="0.25">
      <c r="A3677" s="9" t="s">
        <v>25</v>
      </c>
      <c r="B3677" s="13">
        <v>4.9000000000000004</v>
      </c>
    </row>
    <row r="3678" spans="1:2" x14ac:dyDescent="0.25">
      <c r="A3678" s="6" t="s">
        <v>537</v>
      </c>
      <c r="B3678" s="11">
        <v>7.2</v>
      </c>
    </row>
    <row r="3679" spans="1:2" x14ac:dyDescent="0.25">
      <c r="A3679" s="9" t="s">
        <v>537</v>
      </c>
      <c r="B3679" s="13">
        <v>7.4</v>
      </c>
    </row>
    <row r="3680" spans="1:2" x14ac:dyDescent="0.25">
      <c r="A3680" s="6" t="s">
        <v>281</v>
      </c>
      <c r="B3680" s="11">
        <v>6.1</v>
      </c>
    </row>
    <row r="3681" spans="1:2" x14ac:dyDescent="0.25">
      <c r="A3681" s="9" t="s">
        <v>1600</v>
      </c>
      <c r="B3681" s="13">
        <v>8.4</v>
      </c>
    </row>
    <row r="3682" spans="1:2" x14ac:dyDescent="0.25">
      <c r="A3682" s="6" t="s">
        <v>25</v>
      </c>
      <c r="B3682" s="11">
        <v>6.2</v>
      </c>
    </row>
    <row r="3683" spans="1:2" x14ac:dyDescent="0.25">
      <c r="A3683" s="9" t="s">
        <v>25</v>
      </c>
      <c r="B3683" s="13">
        <v>5.3</v>
      </c>
    </row>
    <row r="3684" spans="1:2" x14ac:dyDescent="0.25">
      <c r="A3684" s="6" t="s">
        <v>25</v>
      </c>
      <c r="B3684" s="11">
        <v>5</v>
      </c>
    </row>
    <row r="3685" spans="1:2" x14ac:dyDescent="0.25">
      <c r="A3685" s="9" t="s">
        <v>25</v>
      </c>
      <c r="B3685" s="13">
        <v>7.7</v>
      </c>
    </row>
    <row r="3686" spans="1:2" x14ac:dyDescent="0.25">
      <c r="A3686" s="6" t="s">
        <v>3996</v>
      </c>
      <c r="B3686" s="11">
        <v>7.6</v>
      </c>
    </row>
    <row r="3687" spans="1:2" x14ac:dyDescent="0.25">
      <c r="A3687" s="9" t="s">
        <v>25</v>
      </c>
      <c r="B3687" s="13">
        <v>6.3</v>
      </c>
    </row>
    <row r="3688" spans="1:2" x14ac:dyDescent="0.25">
      <c r="A3688" s="6" t="s">
        <v>25</v>
      </c>
      <c r="B3688" s="11">
        <v>7.6</v>
      </c>
    </row>
    <row r="3689" spans="1:2" x14ac:dyDescent="0.25">
      <c r="A3689" s="9" t="s">
        <v>25</v>
      </c>
      <c r="B3689" s="13">
        <v>5.6</v>
      </c>
    </row>
    <row r="3690" spans="1:2" x14ac:dyDescent="0.25">
      <c r="A3690" s="6" t="s">
        <v>25</v>
      </c>
      <c r="B3690" s="11">
        <v>7.3</v>
      </c>
    </row>
    <row r="3691" spans="1:2" x14ac:dyDescent="0.25">
      <c r="A3691" s="9" t="s">
        <v>1600</v>
      </c>
      <c r="B3691" s="13">
        <v>6.2</v>
      </c>
    </row>
    <row r="3692" spans="1:2" x14ac:dyDescent="0.25">
      <c r="A3692" s="6" t="s">
        <v>25</v>
      </c>
      <c r="B3692" s="11">
        <v>6.6</v>
      </c>
    </row>
    <row r="3693" spans="1:2" x14ac:dyDescent="0.25">
      <c r="A3693" s="9" t="s">
        <v>25</v>
      </c>
      <c r="B3693" s="13">
        <v>6.6</v>
      </c>
    </row>
    <row r="3694" spans="1:2" x14ac:dyDescent="0.25">
      <c r="A3694" s="6" t="s">
        <v>25</v>
      </c>
      <c r="B3694" s="11">
        <v>7.3</v>
      </c>
    </row>
    <row r="3695" spans="1:2" x14ac:dyDescent="0.25">
      <c r="A3695" s="9" t="s">
        <v>25</v>
      </c>
      <c r="B3695" s="13">
        <v>6.6</v>
      </c>
    </row>
    <row r="3696" spans="1:2" x14ac:dyDescent="0.25">
      <c r="A3696" s="6" t="s">
        <v>25</v>
      </c>
      <c r="B3696" s="11">
        <v>6.9</v>
      </c>
    </row>
    <row r="3697" spans="1:2" x14ac:dyDescent="0.25">
      <c r="A3697" s="9" t="s">
        <v>25</v>
      </c>
      <c r="B3697" s="13">
        <v>5.8</v>
      </c>
    </row>
    <row r="3698" spans="1:2" x14ac:dyDescent="0.25">
      <c r="A3698" s="6" t="s">
        <v>25</v>
      </c>
      <c r="B3698" s="11">
        <v>4.4000000000000004</v>
      </c>
    </row>
    <row r="3699" spans="1:2" x14ac:dyDescent="0.25">
      <c r="A3699" s="9" t="s">
        <v>25</v>
      </c>
      <c r="B3699" s="13">
        <v>6.6</v>
      </c>
    </row>
    <row r="3700" spans="1:2" x14ac:dyDescent="0.25">
      <c r="A3700" s="6" t="s">
        <v>25</v>
      </c>
      <c r="B3700" s="11">
        <v>7.1</v>
      </c>
    </row>
    <row r="3701" spans="1:2" x14ac:dyDescent="0.25">
      <c r="A3701" s="9" t="s">
        <v>919</v>
      </c>
      <c r="B3701" s="13">
        <v>7.6</v>
      </c>
    </row>
    <row r="3702" spans="1:2" x14ac:dyDescent="0.25">
      <c r="A3702" s="6" t="s">
        <v>25</v>
      </c>
      <c r="B3702" s="11">
        <v>4.5999999999999996</v>
      </c>
    </row>
    <row r="3703" spans="1:2" x14ac:dyDescent="0.25">
      <c r="A3703" s="9" t="s">
        <v>25</v>
      </c>
      <c r="B3703" s="13">
        <v>6.8</v>
      </c>
    </row>
    <row r="3704" spans="1:2" x14ac:dyDescent="0.25">
      <c r="A3704" s="6" t="s">
        <v>25</v>
      </c>
      <c r="B3704" s="11">
        <v>7.1</v>
      </c>
    </row>
    <row r="3705" spans="1:2" x14ac:dyDescent="0.25">
      <c r="A3705" s="9" t="s">
        <v>25</v>
      </c>
      <c r="B3705" s="13">
        <v>4.9000000000000004</v>
      </c>
    </row>
    <row r="3706" spans="1:2" x14ac:dyDescent="0.25">
      <c r="A3706" s="6" t="s">
        <v>25</v>
      </c>
      <c r="B3706" s="11">
        <v>7.3</v>
      </c>
    </row>
    <row r="3707" spans="1:2" x14ac:dyDescent="0.25">
      <c r="A3707" s="9" t="s">
        <v>25</v>
      </c>
      <c r="B3707" s="13">
        <v>7.2</v>
      </c>
    </row>
    <row r="3708" spans="1:2" x14ac:dyDescent="0.25">
      <c r="A3708" s="6" t="s">
        <v>25</v>
      </c>
      <c r="B3708" s="11">
        <v>5</v>
      </c>
    </row>
    <row r="3709" spans="1:2" x14ac:dyDescent="0.25">
      <c r="A3709" s="9" t="s">
        <v>25</v>
      </c>
      <c r="B3709" s="13">
        <v>8.1999999999999993</v>
      </c>
    </row>
    <row r="3710" spans="1:2" x14ac:dyDescent="0.25">
      <c r="A3710" s="6" t="s">
        <v>25</v>
      </c>
      <c r="B3710" s="11">
        <v>8</v>
      </c>
    </row>
    <row r="3711" spans="1:2" x14ac:dyDescent="0.25">
      <c r="A3711" s="9" t="s">
        <v>25</v>
      </c>
      <c r="B3711" s="13">
        <v>5.2</v>
      </c>
    </row>
    <row r="3712" spans="1:2" x14ac:dyDescent="0.25">
      <c r="A3712" s="6" t="s">
        <v>25</v>
      </c>
      <c r="B3712" s="11">
        <v>8.5</v>
      </c>
    </row>
    <row r="3713" spans="1:2" x14ac:dyDescent="0.25">
      <c r="A3713" s="9" t="s">
        <v>25</v>
      </c>
      <c r="B3713" s="13">
        <v>6.5</v>
      </c>
    </row>
    <row r="3714" spans="1:2" x14ac:dyDescent="0.25">
      <c r="A3714" s="6" t="s">
        <v>25</v>
      </c>
      <c r="B3714" s="11">
        <v>7.4</v>
      </c>
    </row>
    <row r="3715" spans="1:2" x14ac:dyDescent="0.25">
      <c r="A3715" s="9" t="s">
        <v>25</v>
      </c>
      <c r="B3715" s="13">
        <v>7.7</v>
      </c>
    </row>
    <row r="3716" spans="1:2" x14ac:dyDescent="0.25">
      <c r="A3716" s="6" t="s">
        <v>25</v>
      </c>
      <c r="B3716" s="11">
        <v>7.4</v>
      </c>
    </row>
    <row r="3717" spans="1:2" x14ac:dyDescent="0.25">
      <c r="A3717" s="9" t="s">
        <v>25</v>
      </c>
      <c r="B3717" s="13">
        <v>5.0999999999999996</v>
      </c>
    </row>
    <row r="3718" spans="1:2" x14ac:dyDescent="0.25">
      <c r="A3718" s="6" t="s">
        <v>25</v>
      </c>
      <c r="B3718" s="11">
        <v>7.3</v>
      </c>
    </row>
    <row r="3719" spans="1:2" x14ac:dyDescent="0.25">
      <c r="A3719" s="9" t="s">
        <v>25</v>
      </c>
      <c r="B3719" s="13">
        <v>5</v>
      </c>
    </row>
    <row r="3720" spans="1:2" x14ac:dyDescent="0.25">
      <c r="A3720" s="6" t="s">
        <v>25</v>
      </c>
      <c r="B3720" s="11">
        <v>7.2</v>
      </c>
    </row>
    <row r="3721" spans="1:2" x14ac:dyDescent="0.25">
      <c r="A3721" s="9" t="s">
        <v>25</v>
      </c>
      <c r="B3721" s="13">
        <v>6.7</v>
      </c>
    </row>
    <row r="3722" spans="1:2" x14ac:dyDescent="0.25">
      <c r="A3722" s="6" t="s">
        <v>25</v>
      </c>
      <c r="B3722" s="11">
        <v>6.4</v>
      </c>
    </row>
    <row r="3723" spans="1:2" x14ac:dyDescent="0.25">
      <c r="A3723" s="9" t="s">
        <v>25</v>
      </c>
      <c r="B3723" s="13">
        <v>7.1</v>
      </c>
    </row>
    <row r="3724" spans="1:2" x14ac:dyDescent="0.25">
      <c r="A3724" s="6" t="s">
        <v>25</v>
      </c>
      <c r="B3724" s="11">
        <v>5.6</v>
      </c>
    </row>
    <row r="3725" spans="1:2" x14ac:dyDescent="0.25">
      <c r="A3725" s="9" t="s">
        <v>25</v>
      </c>
      <c r="B3725" s="13">
        <v>6.2</v>
      </c>
    </row>
    <row r="3726" spans="1:2" x14ac:dyDescent="0.25">
      <c r="A3726" s="6" t="s">
        <v>25</v>
      </c>
      <c r="B3726" s="11">
        <v>6.1</v>
      </c>
    </row>
    <row r="3727" spans="1:2" x14ac:dyDescent="0.25">
      <c r="A3727" s="9" t="s">
        <v>919</v>
      </c>
      <c r="B3727" s="13">
        <v>5.2</v>
      </c>
    </row>
    <row r="3728" spans="1:2" x14ac:dyDescent="0.25">
      <c r="A3728" s="6" t="s">
        <v>25</v>
      </c>
      <c r="B3728" s="11">
        <v>7.3</v>
      </c>
    </row>
    <row r="3729" spans="1:2" x14ac:dyDescent="0.25">
      <c r="A3729" s="9" t="s">
        <v>25</v>
      </c>
      <c r="B3729" s="13">
        <v>7.5</v>
      </c>
    </row>
    <row r="3730" spans="1:2" x14ac:dyDescent="0.25">
      <c r="A3730" s="6" t="s">
        <v>25</v>
      </c>
      <c r="B3730" s="11">
        <v>6.6</v>
      </c>
    </row>
    <row r="3731" spans="1:2" x14ac:dyDescent="0.25">
      <c r="A3731" s="9" t="s">
        <v>25</v>
      </c>
      <c r="B3731" s="13">
        <v>6.4</v>
      </c>
    </row>
    <row r="3732" spans="1:2" x14ac:dyDescent="0.25">
      <c r="A3732" s="6" t="s">
        <v>25</v>
      </c>
      <c r="B3732" s="11">
        <v>4.5</v>
      </c>
    </row>
    <row r="3733" spans="1:2" x14ac:dyDescent="0.25">
      <c r="A3733" s="9" t="s">
        <v>25</v>
      </c>
      <c r="B3733" s="13">
        <v>6.6</v>
      </c>
    </row>
    <row r="3734" spans="1:2" x14ac:dyDescent="0.25">
      <c r="A3734" s="6" t="s">
        <v>25</v>
      </c>
      <c r="B3734" s="11">
        <v>5.3</v>
      </c>
    </row>
    <row r="3735" spans="1:2" x14ac:dyDescent="0.25">
      <c r="A3735" s="9" t="s">
        <v>25</v>
      </c>
      <c r="B3735" s="13">
        <v>4.9000000000000004</v>
      </c>
    </row>
    <row r="3736" spans="1:2" x14ac:dyDescent="0.25">
      <c r="A3736" s="6" t="s">
        <v>919</v>
      </c>
      <c r="B3736" s="11">
        <v>7.7</v>
      </c>
    </row>
    <row r="3737" spans="1:2" x14ac:dyDescent="0.25">
      <c r="A3737" s="9" t="s">
        <v>25</v>
      </c>
      <c r="B3737" s="13">
        <v>8</v>
      </c>
    </row>
    <row r="3738" spans="1:2" x14ac:dyDescent="0.25">
      <c r="A3738" s="6" t="s">
        <v>25</v>
      </c>
      <c r="B3738" s="11">
        <v>3.8</v>
      </c>
    </row>
    <row r="3739" spans="1:2" x14ac:dyDescent="0.25">
      <c r="A3739" s="9" t="s">
        <v>25</v>
      </c>
      <c r="B3739" s="13">
        <v>7.6</v>
      </c>
    </row>
    <row r="3740" spans="1:2" x14ac:dyDescent="0.25">
      <c r="A3740" s="6" t="s">
        <v>25</v>
      </c>
      <c r="B3740" s="11">
        <v>5.9</v>
      </c>
    </row>
    <row r="3741" spans="1:2" x14ac:dyDescent="0.25">
      <c r="A3741" s="9" t="s">
        <v>25</v>
      </c>
      <c r="B3741" s="13">
        <v>6.2</v>
      </c>
    </row>
    <row r="3742" spans="1:2" x14ac:dyDescent="0.25">
      <c r="A3742" s="6" t="s">
        <v>25</v>
      </c>
      <c r="B3742" s="11">
        <v>7.2</v>
      </c>
    </row>
    <row r="3743" spans="1:2" x14ac:dyDescent="0.25">
      <c r="A3743" s="9" t="s">
        <v>25</v>
      </c>
      <c r="B3743" s="13">
        <v>6.3</v>
      </c>
    </row>
    <row r="3744" spans="1:2" x14ac:dyDescent="0.25">
      <c r="A3744" s="6" t="s">
        <v>25</v>
      </c>
      <c r="B3744" s="11">
        <v>5.2</v>
      </c>
    </row>
    <row r="3745" spans="1:2" x14ac:dyDescent="0.25">
      <c r="A3745" s="9" t="s">
        <v>25</v>
      </c>
      <c r="B3745" s="13">
        <v>6.9</v>
      </c>
    </row>
    <row r="3746" spans="1:2" x14ac:dyDescent="0.25">
      <c r="A3746" s="6" t="s">
        <v>25</v>
      </c>
      <c r="B3746" s="11">
        <v>6.8</v>
      </c>
    </row>
    <row r="3747" spans="1:2" x14ac:dyDescent="0.25">
      <c r="A3747" s="9" t="s">
        <v>25</v>
      </c>
      <c r="B3747" s="13">
        <v>6.2</v>
      </c>
    </row>
    <row r="3748" spans="1:2" x14ac:dyDescent="0.25">
      <c r="A3748" s="6" t="s">
        <v>25</v>
      </c>
      <c r="B3748" s="11">
        <v>6.2</v>
      </c>
    </row>
    <row r="3749" spans="1:2" x14ac:dyDescent="0.25">
      <c r="A3749" s="9" t="s">
        <v>25</v>
      </c>
      <c r="B3749" s="13">
        <v>3.5</v>
      </c>
    </row>
    <row r="3750" spans="1:2" x14ac:dyDescent="0.25">
      <c r="A3750" s="6" t="s">
        <v>25</v>
      </c>
      <c r="B3750" s="11">
        <v>6.1</v>
      </c>
    </row>
    <row r="3751" spans="1:2" x14ac:dyDescent="0.25">
      <c r="A3751" s="9" t="s">
        <v>25</v>
      </c>
      <c r="B3751" s="13">
        <v>6.6</v>
      </c>
    </row>
    <row r="3752" spans="1:2" x14ac:dyDescent="0.25">
      <c r="A3752" s="6" t="s">
        <v>25</v>
      </c>
      <c r="B3752" s="11">
        <v>4.5</v>
      </c>
    </row>
    <row r="3753" spans="1:2" x14ac:dyDescent="0.25">
      <c r="A3753" s="9" t="s">
        <v>25</v>
      </c>
      <c r="B3753" s="13">
        <v>5.9</v>
      </c>
    </row>
    <row r="3754" spans="1:2" x14ac:dyDescent="0.25">
      <c r="A3754" s="6" t="s">
        <v>25</v>
      </c>
      <c r="B3754" s="11">
        <v>6.9</v>
      </c>
    </row>
    <row r="3755" spans="1:2" x14ac:dyDescent="0.25">
      <c r="A3755" s="9" t="s">
        <v>537</v>
      </c>
      <c r="B3755" s="13">
        <v>7.7</v>
      </c>
    </row>
    <row r="3756" spans="1:2" x14ac:dyDescent="0.25">
      <c r="A3756" s="6" t="s">
        <v>25</v>
      </c>
      <c r="B3756" s="11">
        <v>6.6</v>
      </c>
    </row>
    <row r="3757" spans="1:2" x14ac:dyDescent="0.25">
      <c r="A3757" s="9" t="s">
        <v>25</v>
      </c>
      <c r="B3757" s="13">
        <v>5.3</v>
      </c>
    </row>
    <row r="3758" spans="1:2" x14ac:dyDescent="0.25">
      <c r="A3758" s="6" t="s">
        <v>25</v>
      </c>
      <c r="B3758" s="11">
        <v>6.3</v>
      </c>
    </row>
    <row r="3759" spans="1:2" x14ac:dyDescent="0.25">
      <c r="A3759" s="9" t="s">
        <v>25</v>
      </c>
      <c r="B3759" s="13">
        <v>7</v>
      </c>
    </row>
    <row r="3760" spans="1:2" x14ac:dyDescent="0.25">
      <c r="A3760" s="6" t="s">
        <v>25</v>
      </c>
      <c r="B3760" s="11">
        <v>7</v>
      </c>
    </row>
    <row r="3761" spans="1:2" x14ac:dyDescent="0.25">
      <c r="A3761" s="9" t="s">
        <v>25</v>
      </c>
      <c r="B3761" s="13">
        <v>6.6</v>
      </c>
    </row>
    <row r="3762" spans="1:2" x14ac:dyDescent="0.25">
      <c r="A3762" s="6" t="s">
        <v>25</v>
      </c>
      <c r="B3762" s="11">
        <v>8.6</v>
      </c>
    </row>
    <row r="3763" spans="1:2" x14ac:dyDescent="0.25">
      <c r="A3763" s="9" t="s">
        <v>25</v>
      </c>
      <c r="B3763" s="13">
        <v>6.4</v>
      </c>
    </row>
    <row r="3764" spans="1:2" x14ac:dyDescent="0.25">
      <c r="A3764" s="6" t="s">
        <v>25</v>
      </c>
      <c r="B3764" s="11">
        <v>7.9</v>
      </c>
    </row>
    <row r="3765" spans="1:2" x14ac:dyDescent="0.25">
      <c r="A3765" s="9" t="s">
        <v>25</v>
      </c>
      <c r="B3765" s="13">
        <v>5.4</v>
      </c>
    </row>
    <row r="3766" spans="1:2" x14ac:dyDescent="0.25">
      <c r="A3766" s="6" t="s">
        <v>25</v>
      </c>
      <c r="B3766" s="11">
        <v>6.9</v>
      </c>
    </row>
    <row r="3767" spans="1:2" x14ac:dyDescent="0.25">
      <c r="A3767" s="9" t="s">
        <v>25</v>
      </c>
      <c r="B3767" s="13">
        <v>7.7</v>
      </c>
    </row>
    <row r="3768" spans="1:2" x14ac:dyDescent="0.25">
      <c r="A3768" s="6" t="s">
        <v>537</v>
      </c>
      <c r="B3768" s="11">
        <v>7.2</v>
      </c>
    </row>
    <row r="3769" spans="1:2" x14ac:dyDescent="0.25">
      <c r="A3769" s="9" t="s">
        <v>25</v>
      </c>
      <c r="B3769" s="13">
        <v>6.8</v>
      </c>
    </row>
    <row r="3770" spans="1:2" x14ac:dyDescent="0.25">
      <c r="A3770" s="6" t="s">
        <v>25</v>
      </c>
      <c r="B3770" s="11">
        <v>6.2</v>
      </c>
    </row>
    <row r="3771" spans="1:2" x14ac:dyDescent="0.25">
      <c r="A3771" s="9" t="s">
        <v>25</v>
      </c>
      <c r="B3771" s="13">
        <v>7.4</v>
      </c>
    </row>
    <row r="3772" spans="1:2" x14ac:dyDescent="0.25">
      <c r="A3772" s="6" t="s">
        <v>25</v>
      </c>
      <c r="B3772" s="11">
        <v>4.5999999999999996</v>
      </c>
    </row>
    <row r="3773" spans="1:2" x14ac:dyDescent="0.25">
      <c r="A3773" s="9" t="s">
        <v>25</v>
      </c>
      <c r="B3773" s="13">
        <v>6.4</v>
      </c>
    </row>
    <row r="3774" spans="1:2" x14ac:dyDescent="0.25">
      <c r="A3774" s="6" t="s">
        <v>25</v>
      </c>
      <c r="B3774" s="11">
        <v>7</v>
      </c>
    </row>
    <row r="3775" spans="1:2" x14ac:dyDescent="0.25">
      <c r="A3775" s="9" t="s">
        <v>25</v>
      </c>
      <c r="B3775" s="13">
        <v>7.7</v>
      </c>
    </row>
    <row r="3776" spans="1:2" x14ac:dyDescent="0.25">
      <c r="A3776" s="6" t="s">
        <v>25</v>
      </c>
      <c r="B3776" s="11">
        <v>6.8</v>
      </c>
    </row>
    <row r="3777" spans="1:2" x14ac:dyDescent="0.25">
      <c r="A3777" s="9" t="s">
        <v>25</v>
      </c>
      <c r="B3777" s="13">
        <v>7</v>
      </c>
    </row>
    <row r="3778" spans="1:2" x14ac:dyDescent="0.25">
      <c r="A3778" s="6" t="s">
        <v>25</v>
      </c>
      <c r="B3778" s="11">
        <v>7</v>
      </c>
    </row>
    <row r="3779" spans="1:2" x14ac:dyDescent="0.25">
      <c r="A3779" s="9" t="s">
        <v>25</v>
      </c>
      <c r="B3779" s="13">
        <v>6.3</v>
      </c>
    </row>
    <row r="3780" spans="1:2" x14ac:dyDescent="0.25">
      <c r="A3780" s="6" t="s">
        <v>25</v>
      </c>
      <c r="B3780" s="11">
        <v>7.1</v>
      </c>
    </row>
    <row r="3781" spans="1:2" x14ac:dyDescent="0.25">
      <c r="A3781" s="9" t="s">
        <v>25</v>
      </c>
      <c r="B3781" s="13">
        <v>5.6</v>
      </c>
    </row>
    <row r="3782" spans="1:2" x14ac:dyDescent="0.25">
      <c r="A3782" s="6" t="s">
        <v>25</v>
      </c>
      <c r="B3782" s="11">
        <v>4.4000000000000004</v>
      </c>
    </row>
    <row r="3783" spans="1:2" x14ac:dyDescent="0.25">
      <c r="A3783" s="9" t="s">
        <v>25</v>
      </c>
      <c r="B3783" s="13">
        <v>7.1</v>
      </c>
    </row>
    <row r="3784" spans="1:2" x14ac:dyDescent="0.25">
      <c r="A3784" s="6" t="s">
        <v>25</v>
      </c>
      <c r="B3784" s="11">
        <v>6.1</v>
      </c>
    </row>
    <row r="3785" spans="1:2" x14ac:dyDescent="0.25">
      <c r="A3785" s="9" t="s">
        <v>1600</v>
      </c>
      <c r="B3785" s="13">
        <v>7.4</v>
      </c>
    </row>
    <row r="3786" spans="1:2" x14ac:dyDescent="0.25">
      <c r="A3786" s="6" t="s">
        <v>25</v>
      </c>
      <c r="B3786" s="11">
        <v>7.5</v>
      </c>
    </row>
    <row r="3787" spans="1:2" x14ac:dyDescent="0.25">
      <c r="A3787" s="9" t="s">
        <v>25</v>
      </c>
      <c r="B3787" s="13">
        <v>7.2</v>
      </c>
    </row>
    <row r="3788" spans="1:2" x14ac:dyDescent="0.25">
      <c r="A3788" s="6" t="s">
        <v>25</v>
      </c>
      <c r="B3788" s="11">
        <v>7.6</v>
      </c>
    </row>
    <row r="3789" spans="1:2" x14ac:dyDescent="0.25">
      <c r="A3789" s="9" t="s">
        <v>25</v>
      </c>
      <c r="B3789" s="13">
        <v>7.3</v>
      </c>
    </row>
    <row r="3790" spans="1:2" x14ac:dyDescent="0.25">
      <c r="A3790" s="6" t="s">
        <v>25</v>
      </c>
      <c r="B3790" s="11">
        <v>6.2</v>
      </c>
    </row>
    <row r="3791" spans="1:2" x14ac:dyDescent="0.25">
      <c r="A3791" s="9" t="s">
        <v>25</v>
      </c>
      <c r="B3791" s="13">
        <v>6.2</v>
      </c>
    </row>
    <row r="3792" spans="1:2" x14ac:dyDescent="0.25">
      <c r="A3792" s="6" t="s">
        <v>25</v>
      </c>
      <c r="B3792" s="11">
        <v>4.5999999999999996</v>
      </c>
    </row>
    <row r="3793" spans="1:2" x14ac:dyDescent="0.25">
      <c r="A3793" s="9" t="s">
        <v>25</v>
      </c>
      <c r="B3793" s="13">
        <v>6.2</v>
      </c>
    </row>
    <row r="3794" spans="1:2" x14ac:dyDescent="0.25">
      <c r="A3794" s="6" t="s">
        <v>25</v>
      </c>
      <c r="B3794" s="11">
        <v>6.2</v>
      </c>
    </row>
    <row r="3795" spans="1:2" x14ac:dyDescent="0.25">
      <c r="A3795" s="9" t="s">
        <v>25</v>
      </c>
      <c r="B3795" s="13">
        <v>3.3</v>
      </c>
    </row>
    <row r="3796" spans="1:2" x14ac:dyDescent="0.25">
      <c r="A3796" s="6" t="s">
        <v>25</v>
      </c>
      <c r="B3796" s="11">
        <v>7.5</v>
      </c>
    </row>
    <row r="3797" spans="1:2" x14ac:dyDescent="0.25">
      <c r="A3797" s="9" t="s">
        <v>25</v>
      </c>
      <c r="B3797" s="13">
        <v>4.2</v>
      </c>
    </row>
    <row r="3798" spans="1:2" x14ac:dyDescent="0.25">
      <c r="A3798" s="6" t="s">
        <v>919</v>
      </c>
      <c r="B3798" s="11">
        <v>7.2</v>
      </c>
    </row>
    <row r="3799" spans="1:2" x14ac:dyDescent="0.25">
      <c r="A3799" s="9" t="s">
        <v>25</v>
      </c>
      <c r="B3799" s="13">
        <v>6.2</v>
      </c>
    </row>
    <row r="3800" spans="1:2" x14ac:dyDescent="0.25">
      <c r="A3800" s="6" t="s">
        <v>25</v>
      </c>
      <c r="B3800" s="11">
        <v>6.1</v>
      </c>
    </row>
    <row r="3801" spans="1:2" x14ac:dyDescent="0.25">
      <c r="A3801" s="9" t="s">
        <v>25</v>
      </c>
      <c r="B3801" s="13">
        <v>4.2</v>
      </c>
    </row>
    <row r="3802" spans="1:2" x14ac:dyDescent="0.25">
      <c r="A3802" s="6" t="s">
        <v>25</v>
      </c>
      <c r="B3802" s="11">
        <v>4.5</v>
      </c>
    </row>
    <row r="3803" spans="1:2" x14ac:dyDescent="0.25">
      <c r="A3803" s="9" t="s">
        <v>25</v>
      </c>
      <c r="B3803" s="13">
        <v>8.4</v>
      </c>
    </row>
    <row r="3804" spans="1:2" x14ac:dyDescent="0.25">
      <c r="A3804" s="6" t="s">
        <v>25</v>
      </c>
      <c r="B3804" s="11">
        <v>7.5</v>
      </c>
    </row>
    <row r="3805" spans="1:2" x14ac:dyDescent="0.25">
      <c r="A3805" s="9" t="s">
        <v>25</v>
      </c>
      <c r="B3805" s="13">
        <v>6.7</v>
      </c>
    </row>
    <row r="3806" spans="1:2" x14ac:dyDescent="0.25">
      <c r="A3806" s="6" t="s">
        <v>25</v>
      </c>
      <c r="B3806" s="11">
        <v>5.0999999999999996</v>
      </c>
    </row>
    <row r="3807" spans="1:2" x14ac:dyDescent="0.25">
      <c r="A3807" s="9" t="s">
        <v>25</v>
      </c>
      <c r="B3807" s="13">
        <v>5.5</v>
      </c>
    </row>
    <row r="3808" spans="1:2" x14ac:dyDescent="0.25">
      <c r="A3808" s="6" t="s">
        <v>25</v>
      </c>
      <c r="B3808" s="11">
        <v>4.4000000000000004</v>
      </c>
    </row>
    <row r="3809" spans="1:2" x14ac:dyDescent="0.25">
      <c r="A3809" s="9" t="s">
        <v>25</v>
      </c>
      <c r="B3809" s="13">
        <v>4.4000000000000004</v>
      </c>
    </row>
    <row r="3810" spans="1:2" x14ac:dyDescent="0.25">
      <c r="A3810" s="6" t="s">
        <v>25</v>
      </c>
      <c r="B3810" s="11">
        <v>6.8</v>
      </c>
    </row>
    <row r="3811" spans="1:2" x14ac:dyDescent="0.25">
      <c r="A3811" s="9" t="s">
        <v>25</v>
      </c>
      <c r="B3811" s="13">
        <v>6.7</v>
      </c>
    </row>
    <row r="3812" spans="1:2" x14ac:dyDescent="0.25">
      <c r="A3812" s="6" t="s">
        <v>25</v>
      </c>
      <c r="B3812" s="11">
        <v>8.6</v>
      </c>
    </row>
    <row r="3813" spans="1:2" x14ac:dyDescent="0.25">
      <c r="A3813" s="9" t="s">
        <v>25</v>
      </c>
      <c r="B3813" s="13">
        <v>4.8</v>
      </c>
    </row>
    <row r="3814" spans="1:2" x14ac:dyDescent="0.25">
      <c r="A3814" s="6" t="s">
        <v>25</v>
      </c>
      <c r="B3814" s="11">
        <v>3.4</v>
      </c>
    </row>
    <row r="3815" spans="1:2" x14ac:dyDescent="0.25">
      <c r="A3815" s="9" t="s">
        <v>4123</v>
      </c>
      <c r="B3815" s="13">
        <v>7.4</v>
      </c>
    </row>
    <row r="3816" spans="1:2" x14ac:dyDescent="0.25">
      <c r="A3816" s="6" t="s">
        <v>2284</v>
      </c>
      <c r="B3816" s="11">
        <v>7.3</v>
      </c>
    </row>
    <row r="3817" spans="1:2" x14ac:dyDescent="0.25">
      <c r="A3817" s="9" t="s">
        <v>25</v>
      </c>
      <c r="B3817" s="13">
        <v>8</v>
      </c>
    </row>
    <row r="3818" spans="1:2" x14ac:dyDescent="0.25">
      <c r="A3818" s="6" t="s">
        <v>25</v>
      </c>
      <c r="B3818" s="11">
        <v>6.5</v>
      </c>
    </row>
    <row r="3819" spans="1:2" x14ac:dyDescent="0.25">
      <c r="A3819" s="9" t="s">
        <v>25</v>
      </c>
      <c r="B3819" s="13">
        <v>5.9</v>
      </c>
    </row>
    <row r="3820" spans="1:2" x14ac:dyDescent="0.25">
      <c r="A3820" s="6" t="s">
        <v>25</v>
      </c>
      <c r="B3820" s="11">
        <v>6.8</v>
      </c>
    </row>
    <row r="3821" spans="1:2" x14ac:dyDescent="0.25">
      <c r="A3821" s="9" t="s">
        <v>25</v>
      </c>
      <c r="B3821" s="13">
        <v>7.4</v>
      </c>
    </row>
    <row r="3822" spans="1:2" x14ac:dyDescent="0.25">
      <c r="A3822" s="6" t="s">
        <v>25</v>
      </c>
      <c r="B3822" s="11">
        <v>6.7</v>
      </c>
    </row>
    <row r="3823" spans="1:2" x14ac:dyDescent="0.25">
      <c r="A3823" s="9" t="s">
        <v>25</v>
      </c>
      <c r="B3823" s="13">
        <v>6.8</v>
      </c>
    </row>
    <row r="3824" spans="1:2" x14ac:dyDescent="0.25">
      <c r="A3824" s="6" t="s">
        <v>25</v>
      </c>
      <c r="B3824" s="11">
        <v>5.4</v>
      </c>
    </row>
    <row r="3825" spans="1:2" x14ac:dyDescent="0.25">
      <c r="A3825" s="9" t="s">
        <v>25</v>
      </c>
      <c r="B3825" s="13">
        <v>5.5</v>
      </c>
    </row>
    <row r="3826" spans="1:2" x14ac:dyDescent="0.25">
      <c r="A3826" s="6" t="s">
        <v>25</v>
      </c>
      <c r="B3826" s="11">
        <v>7.4</v>
      </c>
    </row>
    <row r="3827" spans="1:2" x14ac:dyDescent="0.25">
      <c r="A3827" s="9" t="s">
        <v>25</v>
      </c>
      <c r="B3827" s="13">
        <v>5.7</v>
      </c>
    </row>
    <row r="3828" spans="1:2" x14ac:dyDescent="0.25">
      <c r="A3828" s="6" t="s">
        <v>537</v>
      </c>
      <c r="B3828" s="11">
        <v>5.4</v>
      </c>
    </row>
    <row r="3829" spans="1:2" x14ac:dyDescent="0.25">
      <c r="A3829" s="9" t="s">
        <v>25</v>
      </c>
      <c r="B3829" s="13">
        <v>3.2</v>
      </c>
    </row>
    <row r="3830" spans="1:2" x14ac:dyDescent="0.25">
      <c r="A3830" s="6" t="s">
        <v>4137</v>
      </c>
      <c r="B3830" s="11">
        <v>7.1</v>
      </c>
    </row>
    <row r="3831" spans="1:2" x14ac:dyDescent="0.25">
      <c r="A3831" s="9" t="s">
        <v>25</v>
      </c>
      <c r="B3831" s="13">
        <v>7.8</v>
      </c>
    </row>
    <row r="3832" spans="1:2" x14ac:dyDescent="0.25">
      <c r="A3832" s="6" t="s">
        <v>25</v>
      </c>
      <c r="B3832" s="11">
        <v>5.3</v>
      </c>
    </row>
    <row r="3833" spans="1:2" x14ac:dyDescent="0.25">
      <c r="A3833" s="9" t="s">
        <v>537</v>
      </c>
      <c r="B3833" s="13">
        <v>7.2</v>
      </c>
    </row>
    <row r="3834" spans="1:2" x14ac:dyDescent="0.25">
      <c r="A3834" s="6" t="s">
        <v>25</v>
      </c>
      <c r="B3834" s="11">
        <v>6.2</v>
      </c>
    </row>
    <row r="3835" spans="1:2" x14ac:dyDescent="0.25">
      <c r="A3835" s="9" t="s">
        <v>25</v>
      </c>
      <c r="B3835" s="13">
        <v>5.9</v>
      </c>
    </row>
    <row r="3836" spans="1:2" x14ac:dyDescent="0.25">
      <c r="A3836" s="6" t="s">
        <v>25</v>
      </c>
      <c r="B3836" s="11">
        <v>7.3</v>
      </c>
    </row>
    <row r="3837" spans="1:2" x14ac:dyDescent="0.25">
      <c r="A3837" s="9" t="s">
        <v>25</v>
      </c>
      <c r="B3837" s="13">
        <v>6.7</v>
      </c>
    </row>
    <row r="3838" spans="1:2" x14ac:dyDescent="0.25">
      <c r="A3838" s="6" t="s">
        <v>25</v>
      </c>
      <c r="B3838" s="11">
        <v>5.7</v>
      </c>
    </row>
    <row r="3839" spans="1:2" x14ac:dyDescent="0.25">
      <c r="A3839" s="9" t="s">
        <v>25</v>
      </c>
      <c r="B3839" s="13">
        <v>7.1</v>
      </c>
    </row>
    <row r="3840" spans="1:2" x14ac:dyDescent="0.25">
      <c r="A3840" s="6" t="s">
        <v>25</v>
      </c>
      <c r="B3840" s="11">
        <v>7.2</v>
      </c>
    </row>
    <row r="3841" spans="1:2" x14ac:dyDescent="0.25">
      <c r="A3841" s="9" t="s">
        <v>25</v>
      </c>
      <c r="B3841" s="13">
        <v>7.4</v>
      </c>
    </row>
    <row r="3842" spans="1:2" x14ac:dyDescent="0.25">
      <c r="A3842" s="6" t="s">
        <v>25</v>
      </c>
      <c r="B3842" s="11">
        <v>7.7</v>
      </c>
    </row>
    <row r="3843" spans="1:2" x14ac:dyDescent="0.25">
      <c r="A3843" s="9" t="s">
        <v>25</v>
      </c>
      <c r="B3843" s="13">
        <v>7.7</v>
      </c>
    </row>
    <row r="3844" spans="1:2" x14ac:dyDescent="0.25">
      <c r="A3844" s="6" t="s">
        <v>25</v>
      </c>
      <c r="B3844" s="11">
        <v>7.4</v>
      </c>
    </row>
    <row r="3845" spans="1:2" x14ac:dyDescent="0.25">
      <c r="A3845" s="9" t="s">
        <v>25</v>
      </c>
      <c r="B3845" s="13">
        <v>8.4</v>
      </c>
    </row>
    <row r="3846" spans="1:2" x14ac:dyDescent="0.25">
      <c r="A3846" s="6" t="s">
        <v>25</v>
      </c>
      <c r="B3846" s="11">
        <v>7.1</v>
      </c>
    </row>
    <row r="3847" spans="1:2" x14ac:dyDescent="0.25">
      <c r="A3847" s="9" t="s">
        <v>919</v>
      </c>
      <c r="B3847" s="13">
        <v>7.2</v>
      </c>
    </row>
    <row r="3848" spans="1:2" x14ac:dyDescent="0.25">
      <c r="A3848" s="6" t="s">
        <v>25</v>
      </c>
      <c r="B3848" s="11">
        <v>7.5</v>
      </c>
    </row>
    <row r="3849" spans="1:2" x14ac:dyDescent="0.25">
      <c r="A3849" s="9" t="s">
        <v>25</v>
      </c>
      <c r="B3849" s="13">
        <v>5.4</v>
      </c>
    </row>
    <row r="3850" spans="1:2" x14ac:dyDescent="0.25">
      <c r="A3850" s="6" t="s">
        <v>25</v>
      </c>
      <c r="B3850" s="11">
        <v>8.1</v>
      </c>
    </row>
    <row r="3851" spans="1:2" x14ac:dyDescent="0.25">
      <c r="A3851" s="9" t="s">
        <v>919</v>
      </c>
      <c r="B3851" s="13">
        <v>6</v>
      </c>
    </row>
    <row r="3852" spans="1:2" x14ac:dyDescent="0.25">
      <c r="A3852" s="6" t="s">
        <v>2619</v>
      </c>
      <c r="B3852" s="11">
        <v>7.8</v>
      </c>
    </row>
    <row r="3853" spans="1:2" x14ac:dyDescent="0.25">
      <c r="A3853" s="9" t="s">
        <v>25</v>
      </c>
      <c r="B3853" s="13">
        <v>6.8</v>
      </c>
    </row>
    <row r="3854" spans="1:2" x14ac:dyDescent="0.25">
      <c r="A3854" s="6" t="s">
        <v>25</v>
      </c>
      <c r="B3854" s="11">
        <v>6.5</v>
      </c>
    </row>
    <row r="3855" spans="1:2" x14ac:dyDescent="0.25">
      <c r="A3855" s="9" t="s">
        <v>3044</v>
      </c>
      <c r="B3855" s="13">
        <v>7.7</v>
      </c>
    </row>
    <row r="3856" spans="1:2" x14ac:dyDescent="0.25">
      <c r="A3856" s="6" t="s">
        <v>537</v>
      </c>
      <c r="B3856" s="11">
        <v>6.4</v>
      </c>
    </row>
    <row r="3857" spans="1:2" x14ac:dyDescent="0.25">
      <c r="A3857" s="9" t="s">
        <v>25</v>
      </c>
      <c r="B3857" s="13">
        <v>6.5</v>
      </c>
    </row>
    <row r="3858" spans="1:2" x14ac:dyDescent="0.25">
      <c r="A3858" s="6" t="s">
        <v>1977</v>
      </c>
      <c r="B3858" s="11">
        <v>7.3</v>
      </c>
    </row>
    <row r="3859" spans="1:2" x14ac:dyDescent="0.25">
      <c r="A3859" s="9" t="s">
        <v>25</v>
      </c>
      <c r="B3859" s="13">
        <v>6.6</v>
      </c>
    </row>
    <row r="3860" spans="1:2" x14ac:dyDescent="0.25">
      <c r="A3860" s="6" t="s">
        <v>1609</v>
      </c>
      <c r="B3860" s="11">
        <v>7.9</v>
      </c>
    </row>
    <row r="3861" spans="1:2" x14ac:dyDescent="0.25">
      <c r="A3861" s="9" t="s">
        <v>25</v>
      </c>
      <c r="B3861" s="13">
        <v>5.9</v>
      </c>
    </row>
    <row r="3862" spans="1:2" x14ac:dyDescent="0.25">
      <c r="A3862" s="6" t="s">
        <v>1600</v>
      </c>
      <c r="B3862" s="11">
        <v>4.7</v>
      </c>
    </row>
    <row r="3863" spans="1:2" x14ac:dyDescent="0.25">
      <c r="A3863" s="9" t="s">
        <v>25</v>
      </c>
      <c r="B3863" s="13">
        <v>8.6999999999999993</v>
      </c>
    </row>
    <row r="3864" spans="1:2" x14ac:dyDescent="0.25">
      <c r="A3864" s="6" t="s">
        <v>25</v>
      </c>
      <c r="B3864" s="11">
        <v>5.9</v>
      </c>
    </row>
    <row r="3865" spans="1:2" x14ac:dyDescent="0.25">
      <c r="A3865" s="6" t="s">
        <v>1600</v>
      </c>
      <c r="B3865" s="11">
        <v>8.5</v>
      </c>
    </row>
    <row r="3866" spans="1:2" x14ac:dyDescent="0.25">
      <c r="A3866" s="9" t="s">
        <v>25</v>
      </c>
      <c r="B3866" s="13">
        <v>8.4</v>
      </c>
    </row>
    <row r="3867" spans="1:2" x14ac:dyDescent="0.25">
      <c r="A3867" s="6" t="s">
        <v>25</v>
      </c>
      <c r="B3867" s="11">
        <v>5.8</v>
      </c>
    </row>
    <row r="3868" spans="1:2" x14ac:dyDescent="0.25">
      <c r="A3868" s="9" t="s">
        <v>25</v>
      </c>
      <c r="B3868" s="13">
        <v>6.1</v>
      </c>
    </row>
    <row r="3869" spans="1:2" x14ac:dyDescent="0.25">
      <c r="A3869" s="6" t="s">
        <v>25</v>
      </c>
      <c r="B3869" s="11">
        <v>7.3</v>
      </c>
    </row>
    <row r="3870" spans="1:2" x14ac:dyDescent="0.25">
      <c r="A3870" s="9" t="s">
        <v>2996</v>
      </c>
      <c r="B3870" s="13">
        <v>6.7</v>
      </c>
    </row>
    <row r="3871" spans="1:2" x14ac:dyDescent="0.25">
      <c r="A3871" s="6" t="s">
        <v>25</v>
      </c>
      <c r="B3871" s="11">
        <v>7.6</v>
      </c>
    </row>
    <row r="3872" spans="1:2" x14ac:dyDescent="0.25">
      <c r="A3872" s="9" t="s">
        <v>1600</v>
      </c>
      <c r="B3872" s="13">
        <v>7.2</v>
      </c>
    </row>
    <row r="3873" spans="1:2" x14ac:dyDescent="0.25">
      <c r="A3873" s="6" t="s">
        <v>2284</v>
      </c>
      <c r="B3873" s="11">
        <v>6.2</v>
      </c>
    </row>
    <row r="3874" spans="1:2" x14ac:dyDescent="0.25">
      <c r="A3874" s="9" t="s">
        <v>25</v>
      </c>
      <c r="B3874" s="13">
        <v>5.8</v>
      </c>
    </row>
    <row r="3875" spans="1:2" x14ac:dyDescent="0.25">
      <c r="A3875" s="6" t="s">
        <v>25</v>
      </c>
      <c r="B3875" s="11">
        <v>5.2</v>
      </c>
    </row>
    <row r="3876" spans="1:2" x14ac:dyDescent="0.25">
      <c r="A3876" s="9" t="s">
        <v>25</v>
      </c>
      <c r="B3876" s="13">
        <v>8.1</v>
      </c>
    </row>
    <row r="3877" spans="1:2" x14ac:dyDescent="0.25">
      <c r="A3877" s="6" t="s">
        <v>25</v>
      </c>
      <c r="B3877" s="11">
        <v>7.1</v>
      </c>
    </row>
    <row r="3878" spans="1:2" x14ac:dyDescent="0.25">
      <c r="A3878" s="9" t="s">
        <v>1609</v>
      </c>
      <c r="B3878" s="13">
        <v>6.5</v>
      </c>
    </row>
    <row r="3879" spans="1:2" x14ac:dyDescent="0.25">
      <c r="A3879" s="6" t="s">
        <v>25</v>
      </c>
      <c r="B3879" s="11">
        <v>7.3</v>
      </c>
    </row>
    <row r="3880" spans="1:2" x14ac:dyDescent="0.25">
      <c r="A3880" s="9" t="s">
        <v>25</v>
      </c>
      <c r="B3880" s="13">
        <v>6.2</v>
      </c>
    </row>
    <row r="3881" spans="1:2" x14ac:dyDescent="0.25">
      <c r="A3881" s="6" t="s">
        <v>25</v>
      </c>
      <c r="B3881" s="11">
        <v>5</v>
      </c>
    </row>
    <row r="3882" spans="1:2" x14ac:dyDescent="0.25">
      <c r="A3882" s="9" t="s">
        <v>25</v>
      </c>
      <c r="B3882" s="13">
        <v>8</v>
      </c>
    </row>
    <row r="3883" spans="1:2" x14ac:dyDescent="0.25">
      <c r="A3883" s="6" t="s">
        <v>25</v>
      </c>
      <c r="B3883" s="11">
        <v>7.8</v>
      </c>
    </row>
    <row r="3884" spans="1:2" x14ac:dyDescent="0.25">
      <c r="A3884" s="9" t="s">
        <v>25</v>
      </c>
      <c r="B3884" s="13">
        <v>8.1</v>
      </c>
    </row>
    <row r="3885" spans="1:2" x14ac:dyDescent="0.25">
      <c r="A3885" s="6" t="s">
        <v>25</v>
      </c>
      <c r="B3885" s="11">
        <v>6.7</v>
      </c>
    </row>
    <row r="3886" spans="1:2" x14ac:dyDescent="0.25">
      <c r="A3886" s="9" t="s">
        <v>25</v>
      </c>
      <c r="B3886" s="13">
        <v>6.1</v>
      </c>
    </row>
    <row r="3887" spans="1:2" x14ac:dyDescent="0.25">
      <c r="A3887" s="6" t="s">
        <v>25</v>
      </c>
      <c r="B3887" s="11">
        <v>7.1</v>
      </c>
    </row>
    <row r="3888" spans="1:2" x14ac:dyDescent="0.25">
      <c r="A3888" s="9" t="s">
        <v>25</v>
      </c>
      <c r="B3888" s="13">
        <v>5.6</v>
      </c>
    </row>
    <row r="3889" spans="1:2" x14ac:dyDescent="0.25">
      <c r="A3889" s="6" t="s">
        <v>25</v>
      </c>
      <c r="B3889" s="11">
        <v>7.6</v>
      </c>
    </row>
    <row r="3890" spans="1:2" x14ac:dyDescent="0.25">
      <c r="A3890" s="9" t="s">
        <v>25</v>
      </c>
      <c r="B3890" s="13">
        <v>4.3</v>
      </c>
    </row>
    <row r="3891" spans="1:2" x14ac:dyDescent="0.25">
      <c r="A3891" s="6" t="s">
        <v>25</v>
      </c>
      <c r="B3891" s="11">
        <v>7.3</v>
      </c>
    </row>
    <row r="3892" spans="1:2" x14ac:dyDescent="0.25">
      <c r="A3892" s="9" t="s">
        <v>25</v>
      </c>
      <c r="B3892" s="13">
        <v>7.3</v>
      </c>
    </row>
    <row r="3893" spans="1:2" x14ac:dyDescent="0.25">
      <c r="A3893" s="6" t="s">
        <v>25</v>
      </c>
      <c r="B3893" s="11">
        <v>4.5999999999999996</v>
      </c>
    </row>
    <row r="3894" spans="1:2" x14ac:dyDescent="0.25">
      <c r="A3894" s="9" t="s">
        <v>25</v>
      </c>
      <c r="B3894" s="13">
        <v>6.8</v>
      </c>
    </row>
    <row r="3895" spans="1:2" x14ac:dyDescent="0.25">
      <c r="A3895" s="6" t="s">
        <v>25</v>
      </c>
      <c r="B3895" s="11">
        <v>7.5</v>
      </c>
    </row>
    <row r="3896" spans="1:2" x14ac:dyDescent="0.25">
      <c r="A3896" s="9" t="s">
        <v>25</v>
      </c>
      <c r="B3896" s="13">
        <v>7.1</v>
      </c>
    </row>
    <row r="3897" spans="1:2" x14ac:dyDescent="0.25">
      <c r="A3897" s="6" t="s">
        <v>25</v>
      </c>
      <c r="B3897" s="11">
        <v>7.3</v>
      </c>
    </row>
    <row r="3898" spans="1:2" x14ac:dyDescent="0.25">
      <c r="A3898" s="9" t="s">
        <v>25</v>
      </c>
      <c r="B3898" s="13">
        <v>8.3000000000000007</v>
      </c>
    </row>
    <row r="3899" spans="1:2" x14ac:dyDescent="0.25">
      <c r="A3899" s="6" t="s">
        <v>25</v>
      </c>
      <c r="B3899" s="11">
        <v>5.4</v>
      </c>
    </row>
    <row r="3900" spans="1:2" x14ac:dyDescent="0.25">
      <c r="A3900" s="9" t="s">
        <v>25</v>
      </c>
      <c r="B3900" s="13">
        <v>4</v>
      </c>
    </row>
    <row r="3901" spans="1:2" x14ac:dyDescent="0.25">
      <c r="A3901" s="6" t="s">
        <v>25</v>
      </c>
      <c r="B3901" s="11">
        <v>8</v>
      </c>
    </row>
    <row r="3902" spans="1:2" x14ac:dyDescent="0.25">
      <c r="A3902" s="9" t="s">
        <v>25</v>
      </c>
      <c r="B3902" s="13">
        <v>6.7</v>
      </c>
    </row>
    <row r="3903" spans="1:2" x14ac:dyDescent="0.25">
      <c r="A3903" s="6" t="s">
        <v>25</v>
      </c>
      <c r="B3903" s="11">
        <v>5.7</v>
      </c>
    </row>
    <row r="3904" spans="1:2" x14ac:dyDescent="0.25">
      <c r="A3904" s="9" t="s">
        <v>25</v>
      </c>
      <c r="B3904" s="13">
        <v>4.5999999999999996</v>
      </c>
    </row>
    <row r="3905" spans="1:2" x14ac:dyDescent="0.25">
      <c r="A3905" s="6" t="s">
        <v>25</v>
      </c>
      <c r="B3905" s="11">
        <v>4</v>
      </c>
    </row>
    <row r="3906" spans="1:2" x14ac:dyDescent="0.25">
      <c r="A3906" s="9" t="s">
        <v>25</v>
      </c>
      <c r="B3906" s="13">
        <v>7</v>
      </c>
    </row>
    <row r="3907" spans="1:2" x14ac:dyDescent="0.25">
      <c r="A3907" s="6" t="s">
        <v>25</v>
      </c>
      <c r="B3907" s="11">
        <v>7.4</v>
      </c>
    </row>
    <row r="3908" spans="1:2" x14ac:dyDescent="0.25">
      <c r="A3908" s="9" t="s">
        <v>25</v>
      </c>
      <c r="B3908" s="13">
        <v>5.9</v>
      </c>
    </row>
    <row r="3909" spans="1:2" x14ac:dyDescent="0.25">
      <c r="A3909" s="6" t="s">
        <v>25</v>
      </c>
      <c r="B3909" s="11">
        <v>4.5999999999999996</v>
      </c>
    </row>
    <row r="3910" spans="1:2" x14ac:dyDescent="0.25">
      <c r="A3910" s="9" t="s">
        <v>25</v>
      </c>
      <c r="B3910" s="13">
        <v>4.8</v>
      </c>
    </row>
    <row r="3911" spans="1:2" x14ac:dyDescent="0.25">
      <c r="A3911" s="6" t="s">
        <v>919</v>
      </c>
      <c r="B3911" s="11">
        <v>7.5</v>
      </c>
    </row>
    <row r="3912" spans="1:2" x14ac:dyDescent="0.25">
      <c r="A3912" s="9" t="s">
        <v>25</v>
      </c>
      <c r="B3912" s="13">
        <v>4.7</v>
      </c>
    </row>
    <row r="3913" spans="1:2" x14ac:dyDescent="0.25">
      <c r="A3913" s="6" t="s">
        <v>25</v>
      </c>
      <c r="B3913" s="11">
        <v>6.7</v>
      </c>
    </row>
    <row r="3914" spans="1:2" x14ac:dyDescent="0.25">
      <c r="A3914" s="9" t="s">
        <v>25</v>
      </c>
      <c r="B3914" s="13">
        <v>6.3</v>
      </c>
    </row>
    <row r="3915" spans="1:2" x14ac:dyDescent="0.25">
      <c r="A3915" s="6" t="s">
        <v>25</v>
      </c>
      <c r="B3915" s="11">
        <v>6</v>
      </c>
    </row>
    <row r="3916" spans="1:2" x14ac:dyDescent="0.25">
      <c r="A3916" s="9" t="s">
        <v>25</v>
      </c>
      <c r="B3916" s="13">
        <v>6.7</v>
      </c>
    </row>
    <row r="3917" spans="1:2" x14ac:dyDescent="0.25">
      <c r="A3917" s="6" t="s">
        <v>25</v>
      </c>
      <c r="B3917" s="11">
        <v>7.1</v>
      </c>
    </row>
    <row r="3918" spans="1:2" x14ac:dyDescent="0.25">
      <c r="A3918" s="9" t="s">
        <v>25</v>
      </c>
      <c r="B3918" s="13">
        <v>2.7</v>
      </c>
    </row>
    <row r="3919" spans="1:2" x14ac:dyDescent="0.25">
      <c r="A3919" s="6" t="s">
        <v>25</v>
      </c>
      <c r="B3919" s="11">
        <v>7.3</v>
      </c>
    </row>
    <row r="3920" spans="1:2" x14ac:dyDescent="0.25">
      <c r="A3920" s="9" t="s">
        <v>25</v>
      </c>
      <c r="B3920" s="13">
        <v>7.6</v>
      </c>
    </row>
    <row r="3921" spans="1:2" x14ac:dyDescent="0.25">
      <c r="A3921" s="6" t="s">
        <v>25</v>
      </c>
      <c r="B3921" s="11">
        <v>5.8</v>
      </c>
    </row>
    <row r="3922" spans="1:2" x14ac:dyDescent="0.25">
      <c r="A3922" s="9" t="s">
        <v>25</v>
      </c>
      <c r="B3922" s="13">
        <v>6.5</v>
      </c>
    </row>
    <row r="3923" spans="1:2" x14ac:dyDescent="0.25">
      <c r="A3923" s="6" t="s">
        <v>25</v>
      </c>
      <c r="B3923" s="11">
        <v>6.6</v>
      </c>
    </row>
    <row r="3924" spans="1:2" x14ac:dyDescent="0.25">
      <c r="A3924" s="9" t="s">
        <v>25</v>
      </c>
      <c r="B3924" s="13">
        <v>6.2</v>
      </c>
    </row>
    <row r="3925" spans="1:2" x14ac:dyDescent="0.25">
      <c r="A3925" s="6" t="s">
        <v>25</v>
      </c>
      <c r="B3925" s="11">
        <v>6.9</v>
      </c>
    </row>
    <row r="3926" spans="1:2" x14ac:dyDescent="0.25">
      <c r="A3926" s="6" t="s">
        <v>25</v>
      </c>
      <c r="B3926" s="11">
        <v>4.8</v>
      </c>
    </row>
    <row r="3927" spans="1:2" x14ac:dyDescent="0.25">
      <c r="A3927" s="9" t="s">
        <v>25</v>
      </c>
      <c r="B3927" s="13">
        <v>6.6</v>
      </c>
    </row>
    <row r="3928" spans="1:2" x14ac:dyDescent="0.25">
      <c r="A3928" s="6" t="s">
        <v>25</v>
      </c>
      <c r="B3928" s="11">
        <v>5.7</v>
      </c>
    </row>
    <row r="3929" spans="1:2" x14ac:dyDescent="0.25">
      <c r="A3929" s="9" t="s">
        <v>25</v>
      </c>
      <c r="B3929" s="13">
        <v>7</v>
      </c>
    </row>
    <row r="3930" spans="1:2" x14ac:dyDescent="0.25">
      <c r="A3930" s="6" t="s">
        <v>25</v>
      </c>
      <c r="B3930" s="11">
        <v>5.4</v>
      </c>
    </row>
    <row r="3931" spans="1:2" x14ac:dyDescent="0.25">
      <c r="A3931" s="9" t="s">
        <v>537</v>
      </c>
      <c r="B3931" s="13">
        <v>7.1</v>
      </c>
    </row>
    <row r="3932" spans="1:2" x14ac:dyDescent="0.25">
      <c r="A3932" s="6" t="s">
        <v>25</v>
      </c>
      <c r="B3932" s="11">
        <v>6.9</v>
      </c>
    </row>
    <row r="3933" spans="1:2" x14ac:dyDescent="0.25">
      <c r="A3933" s="9" t="s">
        <v>25</v>
      </c>
      <c r="B3933" s="13">
        <v>6.6</v>
      </c>
    </row>
    <row r="3934" spans="1:2" x14ac:dyDescent="0.25">
      <c r="A3934" s="6" t="s">
        <v>25</v>
      </c>
      <c r="B3934" s="11">
        <v>5.9</v>
      </c>
    </row>
    <row r="3935" spans="1:2" x14ac:dyDescent="0.25">
      <c r="A3935" s="9" t="s">
        <v>25</v>
      </c>
      <c r="B3935" s="13">
        <v>6.3</v>
      </c>
    </row>
    <row r="3936" spans="1:2" x14ac:dyDescent="0.25">
      <c r="A3936" s="6" t="s">
        <v>25</v>
      </c>
      <c r="B3936" s="11">
        <v>6.3</v>
      </c>
    </row>
    <row r="3937" spans="1:2" x14ac:dyDescent="0.25">
      <c r="A3937" s="9" t="s">
        <v>2284</v>
      </c>
      <c r="B3937" s="13">
        <v>7.7</v>
      </c>
    </row>
    <row r="3938" spans="1:2" x14ac:dyDescent="0.25">
      <c r="A3938" s="6" t="s">
        <v>25</v>
      </c>
      <c r="B3938" s="11">
        <v>7</v>
      </c>
    </row>
    <row r="3939" spans="1:2" x14ac:dyDescent="0.25">
      <c r="A3939" s="9" t="s">
        <v>25</v>
      </c>
      <c r="B3939" s="13">
        <v>6.3</v>
      </c>
    </row>
    <row r="3940" spans="1:2" x14ac:dyDescent="0.25">
      <c r="A3940" s="6" t="s">
        <v>25</v>
      </c>
      <c r="B3940" s="11">
        <v>5.9</v>
      </c>
    </row>
    <row r="3941" spans="1:2" x14ac:dyDescent="0.25">
      <c r="A3941" s="9" t="s">
        <v>25</v>
      </c>
      <c r="B3941" s="13">
        <v>6.2</v>
      </c>
    </row>
    <row r="3942" spans="1:2" x14ac:dyDescent="0.25">
      <c r="A3942" s="6" t="s">
        <v>25</v>
      </c>
      <c r="B3942" s="11">
        <v>5</v>
      </c>
    </row>
    <row r="3943" spans="1:2" x14ac:dyDescent="0.25">
      <c r="A3943" s="9" t="s">
        <v>919</v>
      </c>
      <c r="B3943" s="13">
        <v>7.7</v>
      </c>
    </row>
    <row r="3944" spans="1:2" x14ac:dyDescent="0.25">
      <c r="A3944" s="6" t="s">
        <v>25</v>
      </c>
      <c r="B3944" s="11">
        <v>6.5</v>
      </c>
    </row>
    <row r="3945" spans="1:2" x14ac:dyDescent="0.25">
      <c r="A3945" s="9" t="s">
        <v>25</v>
      </c>
      <c r="B3945" s="13">
        <v>6.1</v>
      </c>
    </row>
    <row r="3946" spans="1:2" x14ac:dyDescent="0.25">
      <c r="A3946" s="6" t="s">
        <v>25</v>
      </c>
      <c r="B3946" s="11">
        <v>5.8</v>
      </c>
    </row>
    <row r="3947" spans="1:2" x14ac:dyDescent="0.25">
      <c r="A3947" s="9" t="s">
        <v>3400</v>
      </c>
      <c r="B3947" s="13">
        <v>6.1</v>
      </c>
    </row>
    <row r="3948" spans="1:2" x14ac:dyDescent="0.25">
      <c r="A3948" s="6" t="s">
        <v>25</v>
      </c>
      <c r="B3948" s="11">
        <v>6</v>
      </c>
    </row>
    <row r="3949" spans="1:2" x14ac:dyDescent="0.25">
      <c r="A3949" s="9" t="s">
        <v>25</v>
      </c>
      <c r="B3949" s="13">
        <v>6.3</v>
      </c>
    </row>
    <row r="3950" spans="1:2" x14ac:dyDescent="0.25">
      <c r="A3950" s="6" t="s">
        <v>25</v>
      </c>
      <c r="B3950" s="11">
        <v>6.3</v>
      </c>
    </row>
    <row r="3951" spans="1:2" x14ac:dyDescent="0.25">
      <c r="A3951" s="9" t="s">
        <v>1609</v>
      </c>
      <c r="B3951" s="13">
        <v>7.5</v>
      </c>
    </row>
    <row r="3952" spans="1:2" x14ac:dyDescent="0.25">
      <c r="A3952" s="6" t="s">
        <v>25</v>
      </c>
      <c r="B3952" s="11">
        <v>7.6</v>
      </c>
    </row>
    <row r="3953" spans="1:2" x14ac:dyDescent="0.25">
      <c r="A3953" s="9" t="s">
        <v>25</v>
      </c>
      <c r="B3953" s="13">
        <v>5.2</v>
      </c>
    </row>
    <row r="3954" spans="1:2" x14ac:dyDescent="0.25">
      <c r="A3954" s="6" t="s">
        <v>25</v>
      </c>
      <c r="B3954" s="11">
        <v>7.8</v>
      </c>
    </row>
    <row r="3955" spans="1:2" x14ac:dyDescent="0.25">
      <c r="A3955" s="9" t="s">
        <v>25</v>
      </c>
      <c r="B3955" s="13">
        <v>6.6</v>
      </c>
    </row>
    <row r="3956" spans="1:2" x14ac:dyDescent="0.25">
      <c r="A3956" s="6" t="s">
        <v>25</v>
      </c>
      <c r="B3956" s="11">
        <v>4.7</v>
      </c>
    </row>
    <row r="3957" spans="1:2" x14ac:dyDescent="0.25">
      <c r="A3957" s="9" t="s">
        <v>25</v>
      </c>
      <c r="B3957" s="13">
        <v>6.7</v>
      </c>
    </row>
    <row r="3958" spans="1:2" x14ac:dyDescent="0.25">
      <c r="A3958" s="6" t="s">
        <v>25</v>
      </c>
      <c r="B3958" s="11">
        <v>4.2</v>
      </c>
    </row>
    <row r="3959" spans="1:2" x14ac:dyDescent="0.25">
      <c r="A3959" s="9" t="s">
        <v>25</v>
      </c>
      <c r="B3959" s="13">
        <v>6.3</v>
      </c>
    </row>
    <row r="3960" spans="1:2" x14ac:dyDescent="0.25">
      <c r="A3960" s="6" t="s">
        <v>25</v>
      </c>
      <c r="B3960" s="11">
        <v>4.7</v>
      </c>
    </row>
    <row r="3961" spans="1:2" x14ac:dyDescent="0.25">
      <c r="A3961" s="9" t="s">
        <v>25</v>
      </c>
      <c r="B3961" s="13">
        <v>6</v>
      </c>
    </row>
    <row r="3962" spans="1:2" x14ac:dyDescent="0.25">
      <c r="A3962" s="6" t="s">
        <v>25</v>
      </c>
      <c r="B3962" s="11">
        <v>7.9</v>
      </c>
    </row>
    <row r="3963" spans="1:2" x14ac:dyDescent="0.25">
      <c r="A3963" s="9" t="s">
        <v>25</v>
      </c>
      <c r="B3963" s="13">
        <v>8.1</v>
      </c>
    </row>
    <row r="3964" spans="1:2" x14ac:dyDescent="0.25">
      <c r="A3964" s="6" t="s">
        <v>25</v>
      </c>
      <c r="B3964" s="11">
        <v>8.1999999999999993</v>
      </c>
    </row>
    <row r="3965" spans="1:2" x14ac:dyDescent="0.25">
      <c r="A3965" s="9" t="s">
        <v>25</v>
      </c>
      <c r="B3965" s="13">
        <v>6</v>
      </c>
    </row>
    <row r="3966" spans="1:2" x14ac:dyDescent="0.25">
      <c r="A3966" s="6" t="s">
        <v>25</v>
      </c>
      <c r="B3966" s="11">
        <v>6.8</v>
      </c>
    </row>
    <row r="3967" spans="1:2" x14ac:dyDescent="0.25">
      <c r="A3967" s="9" t="s">
        <v>25</v>
      </c>
      <c r="B3967" s="13">
        <v>7.3</v>
      </c>
    </row>
    <row r="3968" spans="1:2" x14ac:dyDescent="0.25">
      <c r="A3968" s="6" t="s">
        <v>25</v>
      </c>
      <c r="B3968" s="11">
        <v>7</v>
      </c>
    </row>
    <row r="3969" spans="1:2" x14ac:dyDescent="0.25">
      <c r="A3969" s="9" t="s">
        <v>25</v>
      </c>
      <c r="B3969" s="13">
        <v>7.3</v>
      </c>
    </row>
    <row r="3970" spans="1:2" x14ac:dyDescent="0.25">
      <c r="A3970" s="6" t="s">
        <v>3400</v>
      </c>
      <c r="B3970" s="11">
        <v>7.5</v>
      </c>
    </row>
    <row r="3971" spans="1:2" x14ac:dyDescent="0.25">
      <c r="A3971" s="9" t="s">
        <v>25</v>
      </c>
      <c r="B3971" s="13">
        <v>6.8</v>
      </c>
    </row>
    <row r="3972" spans="1:2" x14ac:dyDescent="0.25">
      <c r="A3972" s="6" t="s">
        <v>25</v>
      </c>
      <c r="B3972" s="11">
        <v>7.1</v>
      </c>
    </row>
    <row r="3973" spans="1:2" x14ac:dyDescent="0.25">
      <c r="A3973" s="9" t="s">
        <v>25</v>
      </c>
      <c r="B3973" s="13">
        <v>6.9</v>
      </c>
    </row>
    <row r="3974" spans="1:2" x14ac:dyDescent="0.25">
      <c r="A3974" s="6" t="s">
        <v>25</v>
      </c>
      <c r="B3974" s="11">
        <v>6.9</v>
      </c>
    </row>
    <row r="3975" spans="1:2" x14ac:dyDescent="0.25">
      <c r="A3975" s="9" t="s">
        <v>25</v>
      </c>
      <c r="B3975" s="13">
        <v>6.9</v>
      </c>
    </row>
    <row r="3976" spans="1:2" x14ac:dyDescent="0.25">
      <c r="A3976" s="6" t="s">
        <v>25</v>
      </c>
      <c r="B3976" s="11">
        <v>8.4</v>
      </c>
    </row>
    <row r="3977" spans="1:2" x14ac:dyDescent="0.25">
      <c r="A3977" s="9" t="s">
        <v>25</v>
      </c>
      <c r="B3977" s="13">
        <v>7.9</v>
      </c>
    </row>
    <row r="3978" spans="1:2" x14ac:dyDescent="0.25">
      <c r="A3978" s="6" t="s">
        <v>25</v>
      </c>
      <c r="B3978" s="11">
        <v>7.2</v>
      </c>
    </row>
    <row r="3979" spans="1:2" x14ac:dyDescent="0.25">
      <c r="A3979" s="9" t="s">
        <v>25</v>
      </c>
      <c r="B3979" s="13">
        <v>7.8</v>
      </c>
    </row>
    <row r="3980" spans="1:2" x14ac:dyDescent="0.25">
      <c r="A3980" s="6" t="s">
        <v>25</v>
      </c>
      <c r="B3980" s="11">
        <v>3.5</v>
      </c>
    </row>
    <row r="3981" spans="1:2" x14ac:dyDescent="0.25">
      <c r="A3981" s="9" t="s">
        <v>25</v>
      </c>
      <c r="B3981" s="13">
        <v>7.3</v>
      </c>
    </row>
    <row r="3982" spans="1:2" x14ac:dyDescent="0.25">
      <c r="A3982" s="6" t="s">
        <v>25</v>
      </c>
      <c r="B3982" s="11">
        <v>7.5</v>
      </c>
    </row>
    <row r="3983" spans="1:2" x14ac:dyDescent="0.25">
      <c r="A3983" s="9" t="s">
        <v>25</v>
      </c>
      <c r="B3983" s="13">
        <v>7.8</v>
      </c>
    </row>
    <row r="3984" spans="1:2" x14ac:dyDescent="0.25">
      <c r="A3984" s="6" t="s">
        <v>25</v>
      </c>
      <c r="B3984" s="11">
        <v>6</v>
      </c>
    </row>
    <row r="3985" spans="1:2" x14ac:dyDescent="0.25">
      <c r="A3985" s="9" t="s">
        <v>25</v>
      </c>
      <c r="B3985" s="13">
        <v>7.3</v>
      </c>
    </row>
    <row r="3986" spans="1:2" x14ac:dyDescent="0.25">
      <c r="A3986" s="6" t="s">
        <v>25</v>
      </c>
      <c r="B3986" s="11">
        <v>8</v>
      </c>
    </row>
    <row r="3987" spans="1:2" x14ac:dyDescent="0.25">
      <c r="A3987" s="9" t="s">
        <v>25</v>
      </c>
      <c r="B3987" s="13">
        <v>7.6</v>
      </c>
    </row>
    <row r="3988" spans="1:2" x14ac:dyDescent="0.25">
      <c r="A3988" s="6" t="s">
        <v>25</v>
      </c>
      <c r="B3988" s="11">
        <v>7</v>
      </c>
    </row>
    <row r="3989" spans="1:2" x14ac:dyDescent="0.25">
      <c r="A3989" s="9" t="s">
        <v>25</v>
      </c>
      <c r="B3989" s="13">
        <v>7.5</v>
      </c>
    </row>
    <row r="3990" spans="1:2" x14ac:dyDescent="0.25">
      <c r="A3990" s="6" t="s">
        <v>25</v>
      </c>
      <c r="B3990" s="11">
        <v>6.8</v>
      </c>
    </row>
    <row r="3991" spans="1:2" x14ac:dyDescent="0.25">
      <c r="A3991" s="9" t="s">
        <v>25</v>
      </c>
      <c r="B3991" s="13">
        <v>3.9</v>
      </c>
    </row>
    <row r="3992" spans="1:2" x14ac:dyDescent="0.25">
      <c r="A3992" s="6" t="s">
        <v>25</v>
      </c>
      <c r="B3992" s="11">
        <v>6.1</v>
      </c>
    </row>
    <row r="3993" spans="1:2" x14ac:dyDescent="0.25">
      <c r="A3993" s="9" t="s">
        <v>25</v>
      </c>
      <c r="B3993" s="13">
        <v>7.5</v>
      </c>
    </row>
    <row r="3994" spans="1:2" x14ac:dyDescent="0.25">
      <c r="A3994" s="6" t="s">
        <v>919</v>
      </c>
      <c r="B3994" s="11">
        <v>8.1999999999999993</v>
      </c>
    </row>
    <row r="3995" spans="1:2" x14ac:dyDescent="0.25">
      <c r="A3995" s="9" t="s">
        <v>25</v>
      </c>
      <c r="B3995" s="13">
        <v>7.2</v>
      </c>
    </row>
    <row r="3996" spans="1:2" x14ac:dyDescent="0.25">
      <c r="A3996" s="6" t="s">
        <v>25</v>
      </c>
      <c r="B3996" s="11">
        <v>4.8</v>
      </c>
    </row>
    <row r="3997" spans="1:2" x14ac:dyDescent="0.25">
      <c r="A3997" s="9" t="s">
        <v>25</v>
      </c>
      <c r="B3997" s="13">
        <v>7.8</v>
      </c>
    </row>
    <row r="3998" spans="1:2" x14ac:dyDescent="0.25">
      <c r="A3998" s="6" t="s">
        <v>25</v>
      </c>
      <c r="B3998" s="11">
        <v>5.2</v>
      </c>
    </row>
    <row r="3999" spans="1:2" x14ac:dyDescent="0.25">
      <c r="A3999" s="9" t="s">
        <v>25</v>
      </c>
      <c r="B3999" s="13">
        <v>3.3</v>
      </c>
    </row>
    <row r="4000" spans="1:2" x14ac:dyDescent="0.25">
      <c r="A4000" s="6" t="s">
        <v>919</v>
      </c>
      <c r="B4000" s="11">
        <v>6.8</v>
      </c>
    </row>
    <row r="4001" spans="1:2" x14ac:dyDescent="0.25">
      <c r="A4001" s="9" t="s">
        <v>3996</v>
      </c>
      <c r="B4001" s="13">
        <v>7</v>
      </c>
    </row>
    <row r="4002" spans="1:2" x14ac:dyDescent="0.25">
      <c r="A4002" s="6" t="s">
        <v>25</v>
      </c>
      <c r="B4002" s="11">
        <v>6.5</v>
      </c>
    </row>
    <row r="4003" spans="1:2" x14ac:dyDescent="0.25">
      <c r="A4003" s="9" t="s">
        <v>25</v>
      </c>
      <c r="B4003" s="13">
        <v>5.7</v>
      </c>
    </row>
    <row r="4004" spans="1:2" x14ac:dyDescent="0.25">
      <c r="A4004" s="6" t="s">
        <v>25</v>
      </c>
      <c r="B4004" s="11">
        <v>6.4</v>
      </c>
    </row>
    <row r="4005" spans="1:2" x14ac:dyDescent="0.25">
      <c r="A4005" s="9" t="s">
        <v>25</v>
      </c>
      <c r="B4005" s="13">
        <v>5.3</v>
      </c>
    </row>
    <row r="4006" spans="1:2" x14ac:dyDescent="0.25">
      <c r="A4006" s="6" t="s">
        <v>25</v>
      </c>
      <c r="B4006" s="11">
        <v>4.7</v>
      </c>
    </row>
    <row r="4007" spans="1:2" x14ac:dyDescent="0.25">
      <c r="A4007" s="9" t="s">
        <v>25</v>
      </c>
      <c r="B4007" s="13">
        <v>6.1</v>
      </c>
    </row>
    <row r="4008" spans="1:2" x14ac:dyDescent="0.25">
      <c r="A4008" s="6" t="s">
        <v>25</v>
      </c>
      <c r="B4008" s="11">
        <v>5.5</v>
      </c>
    </row>
    <row r="4009" spans="1:2" x14ac:dyDescent="0.25">
      <c r="A4009" s="9" t="s">
        <v>25</v>
      </c>
      <c r="B4009" s="13">
        <v>7.3</v>
      </c>
    </row>
    <row r="4010" spans="1:2" x14ac:dyDescent="0.25">
      <c r="A4010" s="6" t="s">
        <v>25</v>
      </c>
      <c r="B4010" s="11">
        <v>4.8</v>
      </c>
    </row>
    <row r="4011" spans="1:2" x14ac:dyDescent="0.25">
      <c r="A4011" s="9" t="s">
        <v>25</v>
      </c>
      <c r="B4011" s="13">
        <v>8.4</v>
      </c>
    </row>
    <row r="4012" spans="1:2" x14ac:dyDescent="0.25">
      <c r="A4012" s="6" t="s">
        <v>25</v>
      </c>
      <c r="B4012" s="11">
        <v>7</v>
      </c>
    </row>
    <row r="4013" spans="1:2" x14ac:dyDescent="0.25">
      <c r="A4013" s="9" t="s">
        <v>25</v>
      </c>
      <c r="B4013" s="13">
        <v>3.3</v>
      </c>
    </row>
    <row r="4014" spans="1:2" x14ac:dyDescent="0.25">
      <c r="A4014" s="6" t="s">
        <v>25</v>
      </c>
      <c r="B4014" s="11">
        <v>5.4</v>
      </c>
    </row>
    <row r="4015" spans="1:2" x14ac:dyDescent="0.25">
      <c r="A4015" s="9" t="s">
        <v>25</v>
      </c>
      <c r="B4015" s="13">
        <v>4.8</v>
      </c>
    </row>
    <row r="4016" spans="1:2" x14ac:dyDescent="0.25">
      <c r="A4016" s="6" t="s">
        <v>25</v>
      </c>
      <c r="B4016" s="11">
        <v>3.1</v>
      </c>
    </row>
    <row r="4017" spans="1:2" x14ac:dyDescent="0.25">
      <c r="A4017" s="9" t="s">
        <v>25</v>
      </c>
      <c r="B4017" s="13">
        <v>6.7</v>
      </c>
    </row>
    <row r="4018" spans="1:2" x14ac:dyDescent="0.25">
      <c r="A4018" s="6" t="s">
        <v>537</v>
      </c>
      <c r="B4018" s="11">
        <v>7.6</v>
      </c>
    </row>
    <row r="4019" spans="1:2" x14ac:dyDescent="0.25">
      <c r="A4019" s="9" t="s">
        <v>25</v>
      </c>
      <c r="B4019" s="13">
        <v>7.1</v>
      </c>
    </row>
    <row r="4020" spans="1:2" x14ac:dyDescent="0.25">
      <c r="A4020" s="6" t="s">
        <v>25</v>
      </c>
      <c r="B4020" s="11">
        <v>6.1</v>
      </c>
    </row>
    <row r="4021" spans="1:2" x14ac:dyDescent="0.25">
      <c r="A4021" s="9" t="s">
        <v>25</v>
      </c>
      <c r="B4021" s="13">
        <v>6.5</v>
      </c>
    </row>
    <row r="4022" spans="1:2" x14ac:dyDescent="0.25">
      <c r="A4022" s="6" t="s">
        <v>25</v>
      </c>
      <c r="B4022" s="11">
        <v>8.5</v>
      </c>
    </row>
    <row r="4023" spans="1:2" x14ac:dyDescent="0.25">
      <c r="A4023" s="9" t="s">
        <v>3400</v>
      </c>
      <c r="B4023" s="13">
        <v>8.6999999999999993</v>
      </c>
    </row>
    <row r="4024" spans="1:2" x14ac:dyDescent="0.25">
      <c r="A4024" s="6" t="s">
        <v>25</v>
      </c>
      <c r="B4024" s="11">
        <v>7.1</v>
      </c>
    </row>
    <row r="4025" spans="1:2" x14ac:dyDescent="0.25">
      <c r="A4025" s="9" t="s">
        <v>25</v>
      </c>
      <c r="B4025" s="13">
        <v>6.6</v>
      </c>
    </row>
    <row r="4026" spans="1:2" x14ac:dyDescent="0.25">
      <c r="A4026" s="6" t="s">
        <v>25</v>
      </c>
      <c r="B4026" s="11">
        <v>6.7</v>
      </c>
    </row>
    <row r="4027" spans="1:2" x14ac:dyDescent="0.25">
      <c r="A4027" s="9" t="s">
        <v>3649</v>
      </c>
      <c r="B4027" s="13">
        <v>8.3000000000000007</v>
      </c>
    </row>
    <row r="4028" spans="1:2" x14ac:dyDescent="0.25">
      <c r="A4028" s="6" t="s">
        <v>25</v>
      </c>
      <c r="B4028" s="11">
        <v>8.1</v>
      </c>
    </row>
    <row r="4029" spans="1:2" x14ac:dyDescent="0.25">
      <c r="A4029" s="9" t="s">
        <v>25</v>
      </c>
      <c r="B4029" s="13">
        <v>7.4</v>
      </c>
    </row>
    <row r="4030" spans="1:2" x14ac:dyDescent="0.25">
      <c r="A4030" s="6" t="s">
        <v>25</v>
      </c>
      <c r="B4030" s="11">
        <v>6.6</v>
      </c>
    </row>
    <row r="4031" spans="1:2" x14ac:dyDescent="0.25">
      <c r="A4031" s="9" t="s">
        <v>25</v>
      </c>
      <c r="B4031" s="13">
        <v>4.5</v>
      </c>
    </row>
    <row r="4032" spans="1:2" x14ac:dyDescent="0.25">
      <c r="A4032" s="6" t="s">
        <v>25</v>
      </c>
      <c r="B4032" s="11">
        <v>6.4</v>
      </c>
    </row>
    <row r="4033" spans="1:2" x14ac:dyDescent="0.25">
      <c r="A4033" s="9" t="s">
        <v>537</v>
      </c>
      <c r="B4033" s="13">
        <v>7.5</v>
      </c>
    </row>
    <row r="4034" spans="1:2" x14ac:dyDescent="0.25">
      <c r="A4034" s="6" t="s">
        <v>25</v>
      </c>
      <c r="B4034" s="11">
        <v>8</v>
      </c>
    </row>
    <row r="4035" spans="1:2" x14ac:dyDescent="0.25">
      <c r="A4035" s="9" t="s">
        <v>25</v>
      </c>
      <c r="B4035" s="13">
        <v>8.1</v>
      </c>
    </row>
    <row r="4036" spans="1:2" x14ac:dyDescent="0.25">
      <c r="A4036" s="6" t="s">
        <v>25</v>
      </c>
      <c r="B4036" s="11">
        <v>7.2</v>
      </c>
    </row>
    <row r="4037" spans="1:2" x14ac:dyDescent="0.25">
      <c r="A4037" s="9" t="s">
        <v>919</v>
      </c>
      <c r="B4037" s="13">
        <v>7.5</v>
      </c>
    </row>
    <row r="4038" spans="1:2" x14ac:dyDescent="0.25">
      <c r="A4038" s="6" t="s">
        <v>25</v>
      </c>
      <c r="B4038" s="11">
        <v>7.2</v>
      </c>
    </row>
    <row r="4039" spans="1:2" x14ac:dyDescent="0.25">
      <c r="A4039" s="9" t="s">
        <v>25</v>
      </c>
      <c r="B4039" s="13">
        <v>6.4</v>
      </c>
    </row>
    <row r="4040" spans="1:2" x14ac:dyDescent="0.25">
      <c r="A4040" s="6" t="s">
        <v>25</v>
      </c>
      <c r="B4040" s="11">
        <v>7.6</v>
      </c>
    </row>
    <row r="4041" spans="1:2" x14ac:dyDescent="0.25">
      <c r="A4041" s="9" t="s">
        <v>25</v>
      </c>
      <c r="B4041" s="13">
        <v>7.8</v>
      </c>
    </row>
    <row r="4042" spans="1:2" x14ac:dyDescent="0.25">
      <c r="A4042" s="6" t="s">
        <v>25</v>
      </c>
      <c r="B4042" s="11">
        <v>5.7</v>
      </c>
    </row>
    <row r="4043" spans="1:2" x14ac:dyDescent="0.25">
      <c r="A4043" s="9" t="s">
        <v>25</v>
      </c>
      <c r="B4043" s="13">
        <v>8.6</v>
      </c>
    </row>
    <row r="4044" spans="1:2" x14ac:dyDescent="0.25">
      <c r="A4044" s="6" t="s">
        <v>25</v>
      </c>
      <c r="B4044" s="11">
        <v>8.1999999999999993</v>
      </c>
    </row>
    <row r="4045" spans="1:2" x14ac:dyDescent="0.25">
      <c r="A4045" s="9" t="s">
        <v>25</v>
      </c>
      <c r="B4045" s="13">
        <v>6.6</v>
      </c>
    </row>
    <row r="4046" spans="1:2" x14ac:dyDescent="0.25">
      <c r="A4046" s="6" t="s">
        <v>25</v>
      </c>
      <c r="B4046" s="11">
        <v>5.7</v>
      </c>
    </row>
    <row r="4047" spans="1:2" x14ac:dyDescent="0.25">
      <c r="A4047" s="9" t="s">
        <v>25</v>
      </c>
      <c r="B4047" s="13">
        <v>7.4</v>
      </c>
    </row>
    <row r="4048" spans="1:2" x14ac:dyDescent="0.25">
      <c r="A4048" s="6" t="s">
        <v>25</v>
      </c>
      <c r="B4048" s="11">
        <v>8</v>
      </c>
    </row>
    <row r="4049" spans="1:2" x14ac:dyDescent="0.25">
      <c r="A4049" s="9" t="s">
        <v>687</v>
      </c>
      <c r="B4049" s="13">
        <v>7.3</v>
      </c>
    </row>
    <row r="4050" spans="1:2" x14ac:dyDescent="0.25">
      <c r="A4050" s="6" t="s">
        <v>25</v>
      </c>
      <c r="B4050" s="11">
        <v>5.4</v>
      </c>
    </row>
    <row r="4051" spans="1:2" x14ac:dyDescent="0.25">
      <c r="A4051" s="9" t="s">
        <v>25</v>
      </c>
      <c r="B4051" s="13">
        <v>7.4</v>
      </c>
    </row>
    <row r="4052" spans="1:2" x14ac:dyDescent="0.25">
      <c r="A4052" s="6" t="s">
        <v>25</v>
      </c>
      <c r="B4052" s="11">
        <v>5.7</v>
      </c>
    </row>
    <row r="4053" spans="1:2" x14ac:dyDescent="0.25">
      <c r="A4053" s="9" t="s">
        <v>25</v>
      </c>
      <c r="B4053" s="13">
        <v>6.8</v>
      </c>
    </row>
    <row r="4054" spans="1:2" x14ac:dyDescent="0.25">
      <c r="A4054" s="6" t="s">
        <v>25</v>
      </c>
      <c r="B4054" s="11">
        <v>5.4</v>
      </c>
    </row>
    <row r="4055" spans="1:2" x14ac:dyDescent="0.25">
      <c r="A4055" s="9" t="s">
        <v>25</v>
      </c>
      <c r="B4055" s="13">
        <v>8.1</v>
      </c>
    </row>
    <row r="4056" spans="1:2" x14ac:dyDescent="0.25">
      <c r="A4056" s="6" t="s">
        <v>25</v>
      </c>
      <c r="B4056" s="11">
        <v>6.1</v>
      </c>
    </row>
    <row r="4057" spans="1:2" x14ac:dyDescent="0.25">
      <c r="A4057" s="9" t="s">
        <v>25</v>
      </c>
      <c r="B4057" s="13">
        <v>5.0999999999999996</v>
      </c>
    </row>
    <row r="4058" spans="1:2" x14ac:dyDescent="0.25">
      <c r="A4058" s="6" t="s">
        <v>281</v>
      </c>
      <c r="B4058" s="11">
        <v>5.6</v>
      </c>
    </row>
    <row r="4059" spans="1:2" x14ac:dyDescent="0.25">
      <c r="A4059" s="9" t="s">
        <v>25</v>
      </c>
      <c r="B4059" s="13">
        <v>5.9</v>
      </c>
    </row>
    <row r="4060" spans="1:2" x14ac:dyDescent="0.25">
      <c r="A4060" s="6" t="s">
        <v>25</v>
      </c>
      <c r="B4060" s="11">
        <v>8.1999999999999993</v>
      </c>
    </row>
    <row r="4061" spans="1:2" x14ac:dyDescent="0.25">
      <c r="A4061" s="9" t="s">
        <v>25</v>
      </c>
      <c r="B4061" s="13">
        <v>5.3</v>
      </c>
    </row>
    <row r="4062" spans="1:2" x14ac:dyDescent="0.25">
      <c r="A4062" s="6" t="s">
        <v>25</v>
      </c>
      <c r="B4062" s="11">
        <v>6.8</v>
      </c>
    </row>
    <row r="4063" spans="1:2" x14ac:dyDescent="0.25">
      <c r="A4063" s="9" t="s">
        <v>25</v>
      </c>
      <c r="B4063" s="13">
        <v>8.3000000000000007</v>
      </c>
    </row>
    <row r="4064" spans="1:2" x14ac:dyDescent="0.25">
      <c r="A4064" s="6" t="s">
        <v>25</v>
      </c>
      <c r="B4064" s="11">
        <v>4.3</v>
      </c>
    </row>
    <row r="4065" spans="1:2" x14ac:dyDescent="0.25">
      <c r="A4065" s="9" t="s">
        <v>25</v>
      </c>
      <c r="B4065" s="13">
        <v>6.7</v>
      </c>
    </row>
    <row r="4066" spans="1:2" x14ac:dyDescent="0.25">
      <c r="A4066" s="6" t="s">
        <v>25</v>
      </c>
      <c r="B4066" s="11">
        <v>7.2</v>
      </c>
    </row>
    <row r="4067" spans="1:2" x14ac:dyDescent="0.25">
      <c r="A4067" s="9" t="s">
        <v>25</v>
      </c>
      <c r="B4067" s="13">
        <v>6.9</v>
      </c>
    </row>
    <row r="4068" spans="1:2" x14ac:dyDescent="0.25">
      <c r="A4068" s="6" t="s">
        <v>25</v>
      </c>
      <c r="B4068" s="11">
        <v>6.6</v>
      </c>
    </row>
    <row r="4069" spans="1:2" x14ac:dyDescent="0.25">
      <c r="A4069" s="9" t="s">
        <v>25</v>
      </c>
      <c r="B4069" s="13">
        <v>5.9</v>
      </c>
    </row>
    <row r="4070" spans="1:2" x14ac:dyDescent="0.25">
      <c r="A4070" s="6" t="s">
        <v>25</v>
      </c>
      <c r="B4070" s="11">
        <v>7.9</v>
      </c>
    </row>
    <row r="4071" spans="1:2" x14ac:dyDescent="0.25">
      <c r="A4071" s="9" t="s">
        <v>25</v>
      </c>
      <c r="B4071" s="13">
        <v>8.3000000000000007</v>
      </c>
    </row>
    <row r="4072" spans="1:2" x14ac:dyDescent="0.25">
      <c r="A4072" s="6" t="s">
        <v>25</v>
      </c>
      <c r="B4072" s="11">
        <v>5.2</v>
      </c>
    </row>
    <row r="4073" spans="1:2" x14ac:dyDescent="0.25">
      <c r="A4073" s="9" t="s">
        <v>25</v>
      </c>
      <c r="B4073" s="13">
        <v>7.8</v>
      </c>
    </row>
    <row r="4074" spans="1:2" x14ac:dyDescent="0.25">
      <c r="A4074" s="6" t="s">
        <v>25</v>
      </c>
      <c r="B4074" s="11">
        <v>7.8</v>
      </c>
    </row>
    <row r="4075" spans="1:2" x14ac:dyDescent="0.25">
      <c r="A4075" s="9" t="s">
        <v>25</v>
      </c>
      <c r="B4075" s="13">
        <v>3</v>
      </c>
    </row>
    <row r="4076" spans="1:2" x14ac:dyDescent="0.25">
      <c r="A4076" s="6" t="s">
        <v>25</v>
      </c>
      <c r="B4076" s="11">
        <v>7.9</v>
      </c>
    </row>
    <row r="4077" spans="1:2" x14ac:dyDescent="0.25">
      <c r="A4077" s="9" t="s">
        <v>25</v>
      </c>
      <c r="B4077" s="13">
        <v>3.2</v>
      </c>
    </row>
    <row r="4078" spans="1:2" x14ac:dyDescent="0.25">
      <c r="A4078" s="6" t="s">
        <v>25</v>
      </c>
      <c r="B4078" s="11">
        <v>6.5</v>
      </c>
    </row>
    <row r="4079" spans="1:2" x14ac:dyDescent="0.25">
      <c r="A4079" s="9" t="s">
        <v>25</v>
      </c>
      <c r="B4079" s="13">
        <v>6.9</v>
      </c>
    </row>
    <row r="4080" spans="1:2" x14ac:dyDescent="0.25">
      <c r="A4080" s="6" t="s">
        <v>25</v>
      </c>
      <c r="B4080" s="11">
        <v>7</v>
      </c>
    </row>
    <row r="4081" spans="1:2" x14ac:dyDescent="0.25">
      <c r="A4081" s="9" t="s">
        <v>25</v>
      </c>
      <c r="B4081" s="13">
        <v>7.4</v>
      </c>
    </row>
    <row r="4082" spans="1:2" x14ac:dyDescent="0.25">
      <c r="A4082" s="6" t="s">
        <v>1600</v>
      </c>
      <c r="B4082" s="11">
        <v>7.8</v>
      </c>
    </row>
    <row r="4083" spans="1:2" x14ac:dyDescent="0.25">
      <c r="A4083" s="9" t="s">
        <v>25</v>
      </c>
      <c r="B4083" s="13">
        <v>6.9</v>
      </c>
    </row>
    <row r="4084" spans="1:2" x14ac:dyDescent="0.25">
      <c r="A4084" s="6" t="s">
        <v>25</v>
      </c>
      <c r="B4084" s="11">
        <v>4.4000000000000004</v>
      </c>
    </row>
    <row r="4085" spans="1:2" x14ac:dyDescent="0.25">
      <c r="A4085" s="9" t="s">
        <v>25</v>
      </c>
      <c r="B4085" s="13">
        <v>6</v>
      </c>
    </row>
    <row r="4086" spans="1:2" x14ac:dyDescent="0.25">
      <c r="A4086" s="6" t="s">
        <v>25</v>
      </c>
      <c r="B4086" s="11">
        <v>6.6</v>
      </c>
    </row>
    <row r="4087" spans="1:2" x14ac:dyDescent="0.25">
      <c r="A4087" s="9" t="s">
        <v>25</v>
      </c>
      <c r="B4087" s="13">
        <v>7.8</v>
      </c>
    </row>
    <row r="4088" spans="1:2" x14ac:dyDescent="0.25">
      <c r="A4088" s="6" t="s">
        <v>25</v>
      </c>
      <c r="B4088" s="11">
        <v>5.3</v>
      </c>
    </row>
    <row r="4089" spans="1:2" x14ac:dyDescent="0.25">
      <c r="A4089" s="9" t="s">
        <v>25</v>
      </c>
      <c r="B4089" s="13">
        <v>5.3</v>
      </c>
    </row>
    <row r="4090" spans="1:2" x14ac:dyDescent="0.25">
      <c r="A4090" s="6" t="s">
        <v>25</v>
      </c>
      <c r="B4090" s="11">
        <v>8</v>
      </c>
    </row>
    <row r="4091" spans="1:2" x14ac:dyDescent="0.25">
      <c r="A4091" s="9" t="s">
        <v>25</v>
      </c>
      <c r="B4091" s="13">
        <v>7.1</v>
      </c>
    </row>
    <row r="4092" spans="1:2" x14ac:dyDescent="0.25">
      <c r="A4092" s="6" t="s">
        <v>25</v>
      </c>
      <c r="B4092" s="11">
        <v>5.4</v>
      </c>
    </row>
    <row r="4093" spans="1:2" x14ac:dyDescent="0.25">
      <c r="A4093" s="9" t="s">
        <v>25</v>
      </c>
      <c r="B4093" s="13">
        <v>6.9</v>
      </c>
    </row>
    <row r="4094" spans="1:2" x14ac:dyDescent="0.25">
      <c r="A4094" s="6" t="s">
        <v>25</v>
      </c>
      <c r="B4094" s="11">
        <v>7.4</v>
      </c>
    </row>
    <row r="4095" spans="1:2" x14ac:dyDescent="0.25">
      <c r="A4095" s="9" t="s">
        <v>4395</v>
      </c>
      <c r="B4095" s="13">
        <v>7.3</v>
      </c>
    </row>
    <row r="4096" spans="1:2" x14ac:dyDescent="0.25">
      <c r="A4096" s="6" t="s">
        <v>25</v>
      </c>
      <c r="B4096" s="11">
        <v>7.8</v>
      </c>
    </row>
    <row r="4097" spans="1:2" x14ac:dyDescent="0.25">
      <c r="A4097" s="9" t="s">
        <v>25</v>
      </c>
      <c r="B4097" s="13">
        <v>6.6</v>
      </c>
    </row>
    <row r="4098" spans="1:2" x14ac:dyDescent="0.25">
      <c r="A4098" s="6" t="s">
        <v>25</v>
      </c>
      <c r="B4098" s="11">
        <v>5.4</v>
      </c>
    </row>
    <row r="4099" spans="1:2" x14ac:dyDescent="0.25">
      <c r="A4099" s="9" t="s">
        <v>3044</v>
      </c>
      <c r="B4099" s="13">
        <v>8.4</v>
      </c>
    </row>
    <row r="4100" spans="1:2" x14ac:dyDescent="0.25">
      <c r="A4100" s="6" t="s">
        <v>25</v>
      </c>
      <c r="B4100" s="11">
        <v>6.3</v>
      </c>
    </row>
    <row r="4101" spans="1:2" x14ac:dyDescent="0.25">
      <c r="A4101" s="9" t="s">
        <v>25</v>
      </c>
      <c r="B4101" s="13">
        <v>6.1</v>
      </c>
    </row>
    <row r="4102" spans="1:2" x14ac:dyDescent="0.25">
      <c r="A4102" s="6" t="s">
        <v>25</v>
      </c>
      <c r="B4102" s="11">
        <v>5</v>
      </c>
    </row>
    <row r="4103" spans="1:2" x14ac:dyDescent="0.25">
      <c r="A4103" s="9" t="s">
        <v>25</v>
      </c>
      <c r="B4103" s="13">
        <v>6.9</v>
      </c>
    </row>
    <row r="4104" spans="1:2" x14ac:dyDescent="0.25">
      <c r="A4104" s="9" t="s">
        <v>25</v>
      </c>
      <c r="B4104" s="13">
        <v>7.3</v>
      </c>
    </row>
    <row r="4105" spans="1:2" x14ac:dyDescent="0.25">
      <c r="A4105" s="6" t="s">
        <v>25</v>
      </c>
      <c r="B4105" s="11">
        <v>5.7</v>
      </c>
    </row>
    <row r="4106" spans="1:2" x14ac:dyDescent="0.25">
      <c r="A4106" s="9" t="s">
        <v>25</v>
      </c>
      <c r="B4106" s="13">
        <v>5</v>
      </c>
    </row>
    <row r="4107" spans="1:2" x14ac:dyDescent="0.25">
      <c r="A4107" s="6" t="s">
        <v>25</v>
      </c>
      <c r="B4107" s="11">
        <v>5.3</v>
      </c>
    </row>
    <row r="4108" spans="1:2" x14ac:dyDescent="0.25">
      <c r="A4108" s="9" t="s">
        <v>25</v>
      </c>
      <c r="B4108" s="13">
        <v>7.9</v>
      </c>
    </row>
    <row r="4109" spans="1:2" x14ac:dyDescent="0.25">
      <c r="A4109" s="6" t="s">
        <v>25</v>
      </c>
      <c r="B4109" s="11">
        <v>5</v>
      </c>
    </row>
    <row r="4110" spans="1:2" x14ac:dyDescent="0.25">
      <c r="A4110" s="9" t="s">
        <v>25</v>
      </c>
      <c r="B4110" s="13">
        <v>5.3</v>
      </c>
    </row>
    <row r="4111" spans="1:2" x14ac:dyDescent="0.25">
      <c r="A4111" s="6" t="s">
        <v>25</v>
      </c>
      <c r="B4111" s="11">
        <v>6</v>
      </c>
    </row>
    <row r="4112" spans="1:2" x14ac:dyDescent="0.25">
      <c r="A4112" s="9" t="s">
        <v>25</v>
      </c>
      <c r="B4112" s="13">
        <v>7.6</v>
      </c>
    </row>
    <row r="4113" spans="1:2" x14ac:dyDescent="0.25">
      <c r="A4113" s="6" t="s">
        <v>2284</v>
      </c>
      <c r="B4113" s="11">
        <v>7.4</v>
      </c>
    </row>
    <row r="4114" spans="1:2" x14ac:dyDescent="0.25">
      <c r="A4114" s="9" t="s">
        <v>25</v>
      </c>
      <c r="B4114" s="13">
        <v>5.9</v>
      </c>
    </row>
    <row r="4115" spans="1:2" x14ac:dyDescent="0.25">
      <c r="A4115" s="6" t="s">
        <v>25</v>
      </c>
      <c r="B4115" s="11">
        <v>4.0999999999999996</v>
      </c>
    </row>
    <row r="4116" spans="1:2" x14ac:dyDescent="0.25">
      <c r="A4116" s="9" t="s">
        <v>25</v>
      </c>
      <c r="B4116" s="13">
        <v>6.7</v>
      </c>
    </row>
    <row r="4117" spans="1:2" x14ac:dyDescent="0.25">
      <c r="A4117" s="6" t="s">
        <v>25</v>
      </c>
      <c r="B4117" s="11">
        <v>5.8</v>
      </c>
    </row>
    <row r="4118" spans="1:2" x14ac:dyDescent="0.25">
      <c r="A4118" s="9" t="s">
        <v>25</v>
      </c>
      <c r="B4118" s="13">
        <v>6.2</v>
      </c>
    </row>
    <row r="4119" spans="1:2" x14ac:dyDescent="0.25">
      <c r="A4119" s="6" t="s">
        <v>25</v>
      </c>
      <c r="B4119" s="11">
        <v>5.3</v>
      </c>
    </row>
    <row r="4120" spans="1:2" x14ac:dyDescent="0.25">
      <c r="A4120" s="9" t="s">
        <v>25</v>
      </c>
      <c r="B4120" s="13">
        <v>3.3</v>
      </c>
    </row>
    <row r="4121" spans="1:2" x14ac:dyDescent="0.25">
      <c r="A4121" s="6" t="s">
        <v>25</v>
      </c>
      <c r="B4121" s="11">
        <v>6.5</v>
      </c>
    </row>
    <row r="4122" spans="1:2" x14ac:dyDescent="0.25">
      <c r="A4122" s="9" t="s">
        <v>25</v>
      </c>
      <c r="B4122" s="13">
        <v>6.2</v>
      </c>
    </row>
    <row r="4123" spans="1:2" x14ac:dyDescent="0.25">
      <c r="A4123" s="6" t="s">
        <v>25</v>
      </c>
      <c r="B4123" s="11">
        <v>5.9</v>
      </c>
    </row>
    <row r="4124" spans="1:2" x14ac:dyDescent="0.25">
      <c r="A4124" s="9" t="s">
        <v>25</v>
      </c>
      <c r="B4124" s="13">
        <v>5.5</v>
      </c>
    </row>
    <row r="4125" spans="1:2" x14ac:dyDescent="0.25">
      <c r="A4125" s="6" t="s">
        <v>25</v>
      </c>
      <c r="B4125" s="11">
        <v>5.5</v>
      </c>
    </row>
    <row r="4126" spans="1:2" x14ac:dyDescent="0.25">
      <c r="A4126" s="9" t="s">
        <v>25</v>
      </c>
      <c r="B4126" s="13">
        <v>2.6</v>
      </c>
    </row>
    <row r="4127" spans="1:2" x14ac:dyDescent="0.25">
      <c r="A4127" s="6" t="s">
        <v>25</v>
      </c>
      <c r="B4127" s="11">
        <v>5.8</v>
      </c>
    </row>
    <row r="4128" spans="1:2" x14ac:dyDescent="0.25">
      <c r="A4128" s="9" t="s">
        <v>25</v>
      </c>
      <c r="B4128" s="13">
        <v>7.4</v>
      </c>
    </row>
    <row r="4129" spans="1:2" x14ac:dyDescent="0.25">
      <c r="A4129" s="6" t="s">
        <v>2495</v>
      </c>
      <c r="B4129" s="11">
        <v>5.0999999999999996</v>
      </c>
    </row>
    <row r="4130" spans="1:2" x14ac:dyDescent="0.25">
      <c r="A4130" s="9" t="s">
        <v>25</v>
      </c>
      <c r="B4130" s="13">
        <v>5.2</v>
      </c>
    </row>
    <row r="4131" spans="1:2" x14ac:dyDescent="0.25">
      <c r="A4131" s="6" t="s">
        <v>25</v>
      </c>
      <c r="B4131" s="11">
        <v>4.8</v>
      </c>
    </row>
    <row r="4132" spans="1:2" x14ac:dyDescent="0.25">
      <c r="A4132" s="9" t="s">
        <v>25</v>
      </c>
      <c r="B4132" s="13">
        <v>3.9</v>
      </c>
    </row>
    <row r="4133" spans="1:2" x14ac:dyDescent="0.25">
      <c r="A4133" s="6" t="s">
        <v>25</v>
      </c>
      <c r="B4133" s="11">
        <v>6.2</v>
      </c>
    </row>
    <row r="4134" spans="1:2" x14ac:dyDescent="0.25">
      <c r="A4134" s="9" t="s">
        <v>25</v>
      </c>
      <c r="B4134" s="13">
        <v>7</v>
      </c>
    </row>
    <row r="4135" spans="1:2" x14ac:dyDescent="0.25">
      <c r="A4135" s="6" t="s">
        <v>25</v>
      </c>
      <c r="B4135" s="11">
        <v>6.2</v>
      </c>
    </row>
    <row r="4136" spans="1:2" x14ac:dyDescent="0.25">
      <c r="A4136" s="9" t="s">
        <v>25</v>
      </c>
      <c r="B4136" s="13">
        <v>5.9</v>
      </c>
    </row>
    <row r="4137" spans="1:2" x14ac:dyDescent="0.25">
      <c r="A4137" s="6" t="s">
        <v>3400</v>
      </c>
      <c r="B4137" s="11">
        <v>8</v>
      </c>
    </row>
    <row r="4138" spans="1:2" x14ac:dyDescent="0.25">
      <c r="A4138" s="9" t="s">
        <v>25</v>
      </c>
      <c r="B4138" s="13">
        <v>7.3</v>
      </c>
    </row>
    <row r="4139" spans="1:2" x14ac:dyDescent="0.25">
      <c r="A4139" s="6" t="s">
        <v>25</v>
      </c>
      <c r="B4139" s="11">
        <v>4.9000000000000004</v>
      </c>
    </row>
    <row r="4140" spans="1:2" x14ac:dyDescent="0.25">
      <c r="A4140" s="9" t="s">
        <v>25</v>
      </c>
      <c r="B4140" s="13">
        <v>6.5</v>
      </c>
    </row>
    <row r="4141" spans="1:2" x14ac:dyDescent="0.25">
      <c r="A4141" s="6" t="s">
        <v>25</v>
      </c>
      <c r="B4141" s="11">
        <v>4.3</v>
      </c>
    </row>
    <row r="4142" spans="1:2" x14ac:dyDescent="0.25">
      <c r="A4142" s="9" t="s">
        <v>25</v>
      </c>
      <c r="B4142" s="13">
        <v>6.4</v>
      </c>
    </row>
    <row r="4143" spans="1:2" x14ac:dyDescent="0.25">
      <c r="A4143" s="6" t="s">
        <v>25</v>
      </c>
      <c r="B4143" s="11">
        <v>7.6</v>
      </c>
    </row>
    <row r="4144" spans="1:2" x14ac:dyDescent="0.25">
      <c r="A4144" s="9" t="s">
        <v>537</v>
      </c>
      <c r="B4144" s="13">
        <v>6.8</v>
      </c>
    </row>
    <row r="4145" spans="1:2" x14ac:dyDescent="0.25">
      <c r="A4145" s="6" t="s">
        <v>25</v>
      </c>
      <c r="B4145" s="11">
        <v>6.1</v>
      </c>
    </row>
    <row r="4146" spans="1:2" x14ac:dyDescent="0.25">
      <c r="A4146" s="9" t="s">
        <v>25</v>
      </c>
      <c r="B4146" s="13">
        <v>4</v>
      </c>
    </row>
    <row r="4147" spans="1:2" x14ac:dyDescent="0.25">
      <c r="A4147" s="6" t="s">
        <v>25</v>
      </c>
      <c r="B4147" s="11">
        <v>7.4</v>
      </c>
    </row>
    <row r="4148" spans="1:2" x14ac:dyDescent="0.25">
      <c r="A4148" s="9" t="s">
        <v>25</v>
      </c>
      <c r="B4148" s="13">
        <v>8.3000000000000007</v>
      </c>
    </row>
    <row r="4149" spans="1:2" x14ac:dyDescent="0.25">
      <c r="A4149" s="6" t="s">
        <v>25</v>
      </c>
      <c r="B4149" s="11">
        <v>5.3</v>
      </c>
    </row>
    <row r="4150" spans="1:2" x14ac:dyDescent="0.25">
      <c r="A4150" s="9" t="s">
        <v>25</v>
      </c>
      <c r="B4150" s="13">
        <v>8.1</v>
      </c>
    </row>
    <row r="4151" spans="1:2" x14ac:dyDescent="0.25">
      <c r="A4151" s="6" t="s">
        <v>25</v>
      </c>
      <c r="B4151" s="11">
        <v>8</v>
      </c>
    </row>
    <row r="4152" spans="1:2" x14ac:dyDescent="0.25">
      <c r="A4152" s="9" t="s">
        <v>25</v>
      </c>
      <c r="B4152" s="13">
        <v>5.7</v>
      </c>
    </row>
    <row r="4153" spans="1:2" x14ac:dyDescent="0.25">
      <c r="A4153" s="6" t="s">
        <v>1600</v>
      </c>
      <c r="B4153" s="11">
        <v>8.1999999999999993</v>
      </c>
    </row>
    <row r="4154" spans="1:2" x14ac:dyDescent="0.25">
      <c r="A4154" s="9" t="s">
        <v>25</v>
      </c>
      <c r="B4154" s="13">
        <v>7.1</v>
      </c>
    </row>
    <row r="4155" spans="1:2" x14ac:dyDescent="0.25">
      <c r="A4155" s="6" t="s">
        <v>25</v>
      </c>
      <c r="B4155" s="11">
        <v>7.4</v>
      </c>
    </row>
    <row r="4156" spans="1:2" x14ac:dyDescent="0.25">
      <c r="A4156" s="9" t="s">
        <v>4460</v>
      </c>
      <c r="B4156" s="13">
        <v>6.6</v>
      </c>
    </row>
    <row r="4157" spans="1:2" x14ac:dyDescent="0.25">
      <c r="A4157" s="6" t="s">
        <v>3649</v>
      </c>
      <c r="B4157" s="11">
        <v>5.7</v>
      </c>
    </row>
    <row r="4158" spans="1:2" x14ac:dyDescent="0.25">
      <c r="A4158" s="9" t="s">
        <v>25</v>
      </c>
      <c r="B4158" s="13">
        <v>6.9</v>
      </c>
    </row>
    <row r="4159" spans="1:2" x14ac:dyDescent="0.25">
      <c r="A4159" s="6" t="s">
        <v>2619</v>
      </c>
      <c r="B4159" s="11">
        <v>7</v>
      </c>
    </row>
    <row r="4160" spans="1:2" x14ac:dyDescent="0.25">
      <c r="A4160" s="9" t="s">
        <v>25</v>
      </c>
      <c r="B4160" s="13">
        <v>7</v>
      </c>
    </row>
    <row r="4161" spans="1:2" x14ac:dyDescent="0.25">
      <c r="A4161" s="6" t="s">
        <v>25</v>
      </c>
      <c r="B4161" s="11">
        <v>7.8</v>
      </c>
    </row>
    <row r="4162" spans="1:2" x14ac:dyDescent="0.25">
      <c r="A4162" s="9" t="s">
        <v>25</v>
      </c>
      <c r="B4162" s="13">
        <v>5.9</v>
      </c>
    </row>
    <row r="4163" spans="1:2" x14ac:dyDescent="0.25">
      <c r="A4163" s="6" t="s">
        <v>3222</v>
      </c>
      <c r="B4163" s="11">
        <v>7.4</v>
      </c>
    </row>
    <row r="4164" spans="1:2" x14ac:dyDescent="0.25">
      <c r="A4164" s="9" t="s">
        <v>25</v>
      </c>
      <c r="B4164" s="13">
        <v>7.8</v>
      </c>
    </row>
    <row r="4165" spans="1:2" x14ac:dyDescent="0.25">
      <c r="A4165" s="6" t="s">
        <v>25</v>
      </c>
      <c r="B4165" s="11">
        <v>6</v>
      </c>
    </row>
    <row r="4166" spans="1:2" x14ac:dyDescent="0.25">
      <c r="A4166" s="9" t="s">
        <v>25</v>
      </c>
      <c r="B4166" s="13">
        <v>5.3</v>
      </c>
    </row>
    <row r="4167" spans="1:2" x14ac:dyDescent="0.25">
      <c r="A4167" s="6" t="s">
        <v>25</v>
      </c>
      <c r="B4167" s="11">
        <v>7.9</v>
      </c>
    </row>
    <row r="4168" spans="1:2" x14ac:dyDescent="0.25">
      <c r="A4168" s="9" t="s">
        <v>919</v>
      </c>
      <c r="B4168" s="13">
        <v>7.2</v>
      </c>
    </row>
    <row r="4169" spans="1:2" x14ac:dyDescent="0.25">
      <c r="A4169" s="6" t="s">
        <v>687</v>
      </c>
      <c r="B4169" s="11">
        <v>7.4</v>
      </c>
    </row>
    <row r="4170" spans="1:2" x14ac:dyDescent="0.25">
      <c r="A4170" s="9" t="s">
        <v>25</v>
      </c>
      <c r="B4170" s="13">
        <v>5.3</v>
      </c>
    </row>
    <row r="4171" spans="1:2" x14ac:dyDescent="0.25">
      <c r="A4171" s="6" t="s">
        <v>25</v>
      </c>
      <c r="B4171" s="11">
        <v>8.3000000000000007</v>
      </c>
    </row>
    <row r="4172" spans="1:2" x14ac:dyDescent="0.25">
      <c r="A4172" s="9" t="s">
        <v>25</v>
      </c>
      <c r="B4172" s="13">
        <v>7.6</v>
      </c>
    </row>
    <row r="4173" spans="1:2" x14ac:dyDescent="0.25">
      <c r="A4173" s="6" t="s">
        <v>25</v>
      </c>
      <c r="B4173" s="11">
        <v>5.0999999999999996</v>
      </c>
    </row>
    <row r="4174" spans="1:2" x14ac:dyDescent="0.25">
      <c r="A4174" s="9" t="s">
        <v>25</v>
      </c>
      <c r="B4174" s="13">
        <v>5.0999999999999996</v>
      </c>
    </row>
    <row r="4175" spans="1:2" x14ac:dyDescent="0.25">
      <c r="A4175" s="6" t="s">
        <v>25</v>
      </c>
      <c r="B4175" s="11">
        <v>4.9000000000000004</v>
      </c>
    </row>
    <row r="4176" spans="1:2" x14ac:dyDescent="0.25">
      <c r="A4176" s="9" t="s">
        <v>25</v>
      </c>
      <c r="B4176" s="13">
        <v>6.9</v>
      </c>
    </row>
    <row r="4177" spans="1:2" x14ac:dyDescent="0.25">
      <c r="A4177" s="6" t="s">
        <v>25</v>
      </c>
      <c r="B4177" s="11">
        <v>4.5999999999999996</v>
      </c>
    </row>
    <row r="4178" spans="1:2" x14ac:dyDescent="0.25">
      <c r="A4178" s="9" t="s">
        <v>25</v>
      </c>
      <c r="B4178" s="13">
        <v>6.3</v>
      </c>
    </row>
    <row r="4179" spans="1:2" x14ac:dyDescent="0.25">
      <c r="A4179" s="6" t="s">
        <v>25</v>
      </c>
      <c r="B4179" s="11">
        <v>7.9</v>
      </c>
    </row>
    <row r="4180" spans="1:2" x14ac:dyDescent="0.25">
      <c r="A4180" s="9" t="s">
        <v>25</v>
      </c>
      <c r="B4180" s="13">
        <v>6.7</v>
      </c>
    </row>
    <row r="4181" spans="1:2" x14ac:dyDescent="0.25">
      <c r="A4181" s="6" t="s">
        <v>25</v>
      </c>
      <c r="B4181" s="11">
        <v>7.1</v>
      </c>
    </row>
    <row r="4182" spans="1:2" x14ac:dyDescent="0.25">
      <c r="A4182" s="9" t="s">
        <v>25</v>
      </c>
      <c r="B4182" s="13">
        <v>7.6</v>
      </c>
    </row>
    <row r="4183" spans="1:2" x14ac:dyDescent="0.25">
      <c r="A4183" s="6" t="s">
        <v>25</v>
      </c>
      <c r="B4183" s="11">
        <v>8.1</v>
      </c>
    </row>
    <row r="4184" spans="1:2" x14ac:dyDescent="0.25">
      <c r="A4184" s="9" t="s">
        <v>537</v>
      </c>
      <c r="B4184" s="13">
        <v>6.6</v>
      </c>
    </row>
    <row r="4185" spans="1:2" x14ac:dyDescent="0.25">
      <c r="A4185" s="6" t="s">
        <v>25</v>
      </c>
      <c r="B4185" s="11">
        <v>7</v>
      </c>
    </row>
    <row r="4186" spans="1:2" x14ac:dyDescent="0.25">
      <c r="A4186" s="9" t="s">
        <v>25</v>
      </c>
      <c r="B4186" s="13">
        <v>7.6</v>
      </c>
    </row>
    <row r="4187" spans="1:2" x14ac:dyDescent="0.25">
      <c r="A4187" s="6" t="s">
        <v>25</v>
      </c>
      <c r="B4187" s="11">
        <v>6.7</v>
      </c>
    </row>
    <row r="4188" spans="1:2" x14ac:dyDescent="0.25">
      <c r="A4188" s="9" t="s">
        <v>25</v>
      </c>
      <c r="B4188" s="13">
        <v>7.1</v>
      </c>
    </row>
    <row r="4189" spans="1:2" x14ac:dyDescent="0.25">
      <c r="A4189" s="6" t="s">
        <v>25</v>
      </c>
      <c r="B4189" s="11">
        <v>7.6</v>
      </c>
    </row>
    <row r="4190" spans="1:2" x14ac:dyDescent="0.25">
      <c r="A4190" s="9" t="s">
        <v>25</v>
      </c>
      <c r="B4190" s="13">
        <v>7.1</v>
      </c>
    </row>
    <row r="4191" spans="1:2" x14ac:dyDescent="0.25">
      <c r="A4191" s="6" t="s">
        <v>25</v>
      </c>
      <c r="B4191" s="11">
        <v>7.1</v>
      </c>
    </row>
    <row r="4192" spans="1:2" x14ac:dyDescent="0.25">
      <c r="A4192" s="9" t="s">
        <v>25</v>
      </c>
      <c r="B4192" s="13">
        <v>7.7</v>
      </c>
    </row>
    <row r="4193" spans="1:2" x14ac:dyDescent="0.25">
      <c r="A4193" s="6" t="s">
        <v>25</v>
      </c>
      <c r="B4193" s="11">
        <v>7.6</v>
      </c>
    </row>
    <row r="4194" spans="1:2" x14ac:dyDescent="0.25">
      <c r="A4194" s="9" t="s">
        <v>25</v>
      </c>
      <c r="B4194" s="13">
        <v>6.6</v>
      </c>
    </row>
    <row r="4195" spans="1:2" x14ac:dyDescent="0.25">
      <c r="A4195" s="6" t="s">
        <v>25</v>
      </c>
      <c r="B4195" s="11">
        <v>6.7</v>
      </c>
    </row>
    <row r="4196" spans="1:2" x14ac:dyDescent="0.25">
      <c r="A4196" s="9" t="s">
        <v>25</v>
      </c>
      <c r="B4196" s="13">
        <v>5.7</v>
      </c>
    </row>
    <row r="4197" spans="1:2" x14ac:dyDescent="0.25">
      <c r="A4197" s="6" t="s">
        <v>25</v>
      </c>
      <c r="B4197" s="11">
        <v>7.1</v>
      </c>
    </row>
    <row r="4198" spans="1:2" x14ac:dyDescent="0.25">
      <c r="A4198" s="9" t="s">
        <v>25</v>
      </c>
      <c r="B4198" s="13">
        <v>6.2</v>
      </c>
    </row>
    <row r="4199" spans="1:2" x14ac:dyDescent="0.25">
      <c r="A4199" s="6" t="s">
        <v>2284</v>
      </c>
      <c r="B4199" s="11">
        <v>6.1</v>
      </c>
    </row>
    <row r="4200" spans="1:2" x14ac:dyDescent="0.25">
      <c r="A4200" s="9" t="s">
        <v>919</v>
      </c>
      <c r="B4200" s="13">
        <v>5.9</v>
      </c>
    </row>
    <row r="4201" spans="1:2" x14ac:dyDescent="0.25">
      <c r="A4201" s="6" t="s">
        <v>25</v>
      </c>
      <c r="B4201" s="11">
        <v>6.8</v>
      </c>
    </row>
    <row r="4202" spans="1:2" x14ac:dyDescent="0.25">
      <c r="A4202" s="9" t="s">
        <v>25</v>
      </c>
      <c r="B4202" s="13">
        <v>5.8</v>
      </c>
    </row>
    <row r="4203" spans="1:2" x14ac:dyDescent="0.25">
      <c r="A4203" s="6" t="s">
        <v>25</v>
      </c>
      <c r="B4203" s="11">
        <v>5</v>
      </c>
    </row>
    <row r="4204" spans="1:2" x14ac:dyDescent="0.25">
      <c r="A4204" s="9" t="s">
        <v>25</v>
      </c>
      <c r="B4204" s="13">
        <v>6.3</v>
      </c>
    </row>
    <row r="4205" spans="1:2" x14ac:dyDescent="0.25">
      <c r="A4205" s="6" t="s">
        <v>25</v>
      </c>
      <c r="B4205" s="11">
        <v>6.8</v>
      </c>
    </row>
    <row r="4206" spans="1:2" x14ac:dyDescent="0.25">
      <c r="A4206" s="9" t="s">
        <v>25</v>
      </c>
      <c r="B4206" s="13">
        <v>5.0999999999999996</v>
      </c>
    </row>
    <row r="4207" spans="1:2" x14ac:dyDescent="0.25">
      <c r="A4207" s="6" t="s">
        <v>25</v>
      </c>
      <c r="B4207" s="11">
        <v>6.6</v>
      </c>
    </row>
    <row r="4208" spans="1:2" x14ac:dyDescent="0.25">
      <c r="A4208" s="9" t="s">
        <v>25</v>
      </c>
      <c r="B4208" s="13">
        <v>5</v>
      </c>
    </row>
    <row r="4209" spans="1:2" x14ac:dyDescent="0.25">
      <c r="A4209" s="6" t="s">
        <v>25</v>
      </c>
      <c r="B4209" s="11">
        <v>7.7</v>
      </c>
    </row>
    <row r="4210" spans="1:2" x14ac:dyDescent="0.25">
      <c r="A4210" s="9" t="s">
        <v>25</v>
      </c>
      <c r="B4210" s="13">
        <v>3.1</v>
      </c>
    </row>
    <row r="4211" spans="1:2" x14ac:dyDescent="0.25">
      <c r="A4211" s="6" t="s">
        <v>25</v>
      </c>
      <c r="B4211" s="11">
        <v>6.5</v>
      </c>
    </row>
    <row r="4212" spans="1:2" x14ac:dyDescent="0.25">
      <c r="A4212" s="9" t="s">
        <v>25</v>
      </c>
      <c r="B4212" s="13">
        <v>3.9</v>
      </c>
    </row>
    <row r="4213" spans="1:2" x14ac:dyDescent="0.25">
      <c r="A4213" s="6" t="s">
        <v>25</v>
      </c>
      <c r="B4213" s="11">
        <v>6.8</v>
      </c>
    </row>
    <row r="4214" spans="1:2" x14ac:dyDescent="0.25">
      <c r="A4214" s="9" t="s">
        <v>25</v>
      </c>
      <c r="B4214" s="13">
        <v>7</v>
      </c>
    </row>
    <row r="4215" spans="1:2" x14ac:dyDescent="0.25">
      <c r="A4215" s="6" t="s">
        <v>25</v>
      </c>
      <c r="B4215" s="11">
        <v>5.9</v>
      </c>
    </row>
    <row r="4216" spans="1:2" x14ac:dyDescent="0.25">
      <c r="A4216" s="9" t="s">
        <v>25</v>
      </c>
      <c r="B4216" s="13">
        <v>5.8</v>
      </c>
    </row>
    <row r="4217" spans="1:2" x14ac:dyDescent="0.25">
      <c r="A4217" s="6" t="s">
        <v>25</v>
      </c>
      <c r="B4217" s="11">
        <v>7.3</v>
      </c>
    </row>
    <row r="4218" spans="1:2" x14ac:dyDescent="0.25">
      <c r="A4218" s="9" t="s">
        <v>25</v>
      </c>
      <c r="B4218" s="13">
        <v>7.8</v>
      </c>
    </row>
    <row r="4219" spans="1:2" x14ac:dyDescent="0.25">
      <c r="A4219" s="6" t="s">
        <v>25</v>
      </c>
      <c r="B4219" s="11">
        <v>7.8</v>
      </c>
    </row>
    <row r="4220" spans="1:2" x14ac:dyDescent="0.25">
      <c r="A4220" s="9" t="s">
        <v>25</v>
      </c>
      <c r="B4220" s="13">
        <v>6.9</v>
      </c>
    </row>
    <row r="4221" spans="1:2" x14ac:dyDescent="0.25">
      <c r="A4221" s="6" t="s">
        <v>25</v>
      </c>
      <c r="B4221" s="11">
        <v>5.7</v>
      </c>
    </row>
    <row r="4222" spans="1:2" x14ac:dyDescent="0.25">
      <c r="A4222" s="9" t="s">
        <v>25</v>
      </c>
      <c r="B4222" s="13">
        <v>4.7</v>
      </c>
    </row>
    <row r="4223" spans="1:2" x14ac:dyDescent="0.25">
      <c r="A4223" s="6" t="s">
        <v>25</v>
      </c>
      <c r="B4223" s="11">
        <v>5.9</v>
      </c>
    </row>
    <row r="4224" spans="1:2" x14ac:dyDescent="0.25">
      <c r="A4224" s="9" t="s">
        <v>25</v>
      </c>
      <c r="B4224" s="13">
        <v>5.9</v>
      </c>
    </row>
    <row r="4225" spans="1:2" x14ac:dyDescent="0.25">
      <c r="A4225" s="6" t="s">
        <v>25</v>
      </c>
      <c r="B4225" s="11">
        <v>4.3</v>
      </c>
    </row>
    <row r="4226" spans="1:2" x14ac:dyDescent="0.25">
      <c r="A4226" s="9" t="s">
        <v>25</v>
      </c>
      <c r="B4226" s="13">
        <v>7.5</v>
      </c>
    </row>
    <row r="4227" spans="1:2" x14ac:dyDescent="0.25">
      <c r="A4227" s="6" t="s">
        <v>25</v>
      </c>
      <c r="B4227" s="11">
        <v>4.8</v>
      </c>
    </row>
    <row r="4228" spans="1:2" x14ac:dyDescent="0.25">
      <c r="A4228" s="9" t="s">
        <v>25</v>
      </c>
      <c r="B4228" s="13">
        <v>5.8</v>
      </c>
    </row>
    <row r="4229" spans="1:2" x14ac:dyDescent="0.25">
      <c r="A4229" s="6" t="s">
        <v>25</v>
      </c>
      <c r="B4229" s="11">
        <v>5.3</v>
      </c>
    </row>
    <row r="4230" spans="1:2" x14ac:dyDescent="0.25">
      <c r="A4230" s="9" t="s">
        <v>25</v>
      </c>
      <c r="B4230" s="13">
        <v>6</v>
      </c>
    </row>
    <row r="4231" spans="1:2" x14ac:dyDescent="0.25">
      <c r="A4231" s="6" t="s">
        <v>25</v>
      </c>
      <c r="B4231" s="11">
        <v>8.1</v>
      </c>
    </row>
    <row r="4232" spans="1:2" x14ac:dyDescent="0.25">
      <c r="A4232" s="9" t="s">
        <v>25</v>
      </c>
      <c r="B4232" s="13">
        <v>7</v>
      </c>
    </row>
    <row r="4233" spans="1:2" x14ac:dyDescent="0.25">
      <c r="A4233" s="6" t="s">
        <v>3996</v>
      </c>
      <c r="B4233" s="11">
        <v>7.6</v>
      </c>
    </row>
    <row r="4234" spans="1:2" x14ac:dyDescent="0.25">
      <c r="A4234" s="9" t="s">
        <v>25</v>
      </c>
      <c r="B4234" s="13">
        <v>7.2</v>
      </c>
    </row>
    <row r="4235" spans="1:2" x14ac:dyDescent="0.25">
      <c r="A4235" s="6" t="s">
        <v>919</v>
      </c>
      <c r="B4235" s="11">
        <v>7.5</v>
      </c>
    </row>
    <row r="4236" spans="1:2" x14ac:dyDescent="0.25">
      <c r="A4236" s="9" t="s">
        <v>25</v>
      </c>
      <c r="B4236" s="13">
        <v>6.3</v>
      </c>
    </row>
    <row r="4237" spans="1:2" x14ac:dyDescent="0.25">
      <c r="A4237" s="6" t="s">
        <v>25</v>
      </c>
      <c r="B4237" s="11">
        <v>6.7</v>
      </c>
    </row>
    <row r="4238" spans="1:2" x14ac:dyDescent="0.25">
      <c r="A4238" s="9" t="s">
        <v>25</v>
      </c>
      <c r="B4238" s="13">
        <v>4.8</v>
      </c>
    </row>
    <row r="4239" spans="1:2" x14ac:dyDescent="0.25">
      <c r="A4239" s="6" t="s">
        <v>25</v>
      </c>
      <c r="B4239" s="11">
        <v>5.5</v>
      </c>
    </row>
    <row r="4240" spans="1:2" x14ac:dyDescent="0.25">
      <c r="A4240" s="9" t="s">
        <v>25</v>
      </c>
      <c r="B4240" s="13">
        <v>7.5</v>
      </c>
    </row>
    <row r="4241" spans="1:2" x14ac:dyDescent="0.25">
      <c r="A4241" s="6" t="s">
        <v>25</v>
      </c>
      <c r="B4241" s="11">
        <v>5.0999999999999996</v>
      </c>
    </row>
    <row r="4242" spans="1:2" x14ac:dyDescent="0.25">
      <c r="A4242" s="9" t="s">
        <v>25</v>
      </c>
      <c r="B4242" s="13">
        <v>7.4</v>
      </c>
    </row>
    <row r="4243" spans="1:2" x14ac:dyDescent="0.25">
      <c r="A4243" s="6" t="s">
        <v>25</v>
      </c>
      <c r="B4243" s="11">
        <v>7.3</v>
      </c>
    </row>
    <row r="4244" spans="1:2" x14ac:dyDescent="0.25">
      <c r="A4244" s="9" t="s">
        <v>25</v>
      </c>
      <c r="B4244" s="13">
        <v>6.9</v>
      </c>
    </row>
    <row r="4245" spans="1:2" x14ac:dyDescent="0.25">
      <c r="A4245" s="6" t="s">
        <v>25</v>
      </c>
      <c r="B4245" s="11">
        <v>6.8</v>
      </c>
    </row>
    <row r="4246" spans="1:2" x14ac:dyDescent="0.25">
      <c r="A4246" s="9" t="s">
        <v>25</v>
      </c>
      <c r="B4246" s="13">
        <v>8.4</v>
      </c>
    </row>
    <row r="4247" spans="1:2" x14ac:dyDescent="0.25">
      <c r="A4247" s="6" t="s">
        <v>25</v>
      </c>
      <c r="B4247" s="11">
        <v>7.6</v>
      </c>
    </row>
    <row r="4248" spans="1:2" x14ac:dyDescent="0.25">
      <c r="A4248" s="9" t="s">
        <v>1977</v>
      </c>
      <c r="B4248" s="13">
        <v>7.6</v>
      </c>
    </row>
    <row r="4249" spans="1:2" x14ac:dyDescent="0.25">
      <c r="A4249" s="6" t="s">
        <v>25</v>
      </c>
      <c r="B4249" s="11">
        <v>7.7</v>
      </c>
    </row>
    <row r="4250" spans="1:2" x14ac:dyDescent="0.25">
      <c r="A4250" s="9" t="s">
        <v>25</v>
      </c>
      <c r="B4250" s="13">
        <v>7.6</v>
      </c>
    </row>
    <row r="4251" spans="1:2" x14ac:dyDescent="0.25">
      <c r="A4251" s="6" t="s">
        <v>25</v>
      </c>
      <c r="B4251" s="11">
        <v>5.3</v>
      </c>
    </row>
    <row r="4252" spans="1:2" x14ac:dyDescent="0.25">
      <c r="A4252" s="9" t="s">
        <v>2284</v>
      </c>
      <c r="B4252" s="13">
        <v>8.5</v>
      </c>
    </row>
    <row r="4253" spans="1:2" x14ac:dyDescent="0.25">
      <c r="A4253" s="6" t="s">
        <v>25</v>
      </c>
      <c r="B4253" s="11">
        <v>7</v>
      </c>
    </row>
    <row r="4254" spans="1:2" x14ac:dyDescent="0.25">
      <c r="A4254" s="9" t="s">
        <v>25</v>
      </c>
      <c r="B4254" s="13">
        <v>8</v>
      </c>
    </row>
    <row r="4255" spans="1:2" x14ac:dyDescent="0.25">
      <c r="A4255" s="6" t="s">
        <v>25</v>
      </c>
      <c r="B4255" s="11">
        <v>7.1</v>
      </c>
    </row>
    <row r="4256" spans="1:2" x14ac:dyDescent="0.25">
      <c r="A4256" s="9" t="s">
        <v>537</v>
      </c>
      <c r="B4256" s="13">
        <v>7.8</v>
      </c>
    </row>
    <row r="4257" spans="1:2" x14ac:dyDescent="0.25">
      <c r="A4257" s="6" t="s">
        <v>25</v>
      </c>
      <c r="B4257" s="11">
        <v>7.2</v>
      </c>
    </row>
    <row r="4258" spans="1:2" x14ac:dyDescent="0.25">
      <c r="A4258" s="9" t="s">
        <v>25</v>
      </c>
      <c r="B4258" s="13">
        <v>7.5</v>
      </c>
    </row>
    <row r="4259" spans="1:2" x14ac:dyDescent="0.25">
      <c r="A4259" s="6" t="s">
        <v>25</v>
      </c>
      <c r="B4259" s="11">
        <v>8</v>
      </c>
    </row>
    <row r="4260" spans="1:2" x14ac:dyDescent="0.25">
      <c r="A4260" s="9" t="s">
        <v>919</v>
      </c>
      <c r="B4260" s="13">
        <v>8.1</v>
      </c>
    </row>
    <row r="4261" spans="1:2" x14ac:dyDescent="0.25">
      <c r="A4261" s="6" t="s">
        <v>25</v>
      </c>
      <c r="B4261" s="11">
        <v>6.8</v>
      </c>
    </row>
    <row r="4262" spans="1:2" x14ac:dyDescent="0.25">
      <c r="A4262" s="9" t="s">
        <v>25</v>
      </c>
      <c r="B4262" s="13">
        <v>7.4</v>
      </c>
    </row>
    <row r="4263" spans="1:2" x14ac:dyDescent="0.25">
      <c r="A4263" s="6" t="s">
        <v>25</v>
      </c>
      <c r="B4263" s="11">
        <v>7.2</v>
      </c>
    </row>
    <row r="4264" spans="1:2" x14ac:dyDescent="0.25">
      <c r="A4264" s="9" t="s">
        <v>25</v>
      </c>
      <c r="B4264" s="13">
        <v>8.1</v>
      </c>
    </row>
    <row r="4265" spans="1:2" x14ac:dyDescent="0.25">
      <c r="A4265" s="6" t="s">
        <v>25</v>
      </c>
      <c r="B4265" s="11">
        <v>7</v>
      </c>
    </row>
    <row r="4266" spans="1:2" x14ac:dyDescent="0.25">
      <c r="A4266" s="9" t="s">
        <v>25</v>
      </c>
      <c r="B4266" s="13">
        <v>7.4</v>
      </c>
    </row>
    <row r="4267" spans="1:2" x14ac:dyDescent="0.25">
      <c r="A4267" s="6" t="s">
        <v>25</v>
      </c>
      <c r="B4267" s="11">
        <v>8.3000000000000007</v>
      </c>
    </row>
    <row r="4268" spans="1:2" x14ac:dyDescent="0.25">
      <c r="A4268" s="9" t="s">
        <v>25</v>
      </c>
      <c r="B4268" s="13">
        <v>6.1</v>
      </c>
    </row>
    <row r="4269" spans="1:2" x14ac:dyDescent="0.25">
      <c r="A4269" s="6" t="s">
        <v>25</v>
      </c>
      <c r="B4269" s="11">
        <v>7.5</v>
      </c>
    </row>
    <row r="4270" spans="1:2" x14ac:dyDescent="0.25">
      <c r="A4270" s="9" t="s">
        <v>25</v>
      </c>
      <c r="B4270" s="13">
        <v>7</v>
      </c>
    </row>
    <row r="4271" spans="1:2" x14ac:dyDescent="0.25">
      <c r="A4271" s="6" t="s">
        <v>25</v>
      </c>
      <c r="B4271" s="11">
        <v>5.3</v>
      </c>
    </row>
    <row r="4272" spans="1:2" x14ac:dyDescent="0.25">
      <c r="A4272" s="9" t="s">
        <v>25</v>
      </c>
      <c r="B4272" s="13">
        <v>4.7</v>
      </c>
    </row>
    <row r="4273" spans="1:2" x14ac:dyDescent="0.25">
      <c r="A4273" s="6" t="s">
        <v>25</v>
      </c>
      <c r="B4273" s="11">
        <v>5.7</v>
      </c>
    </row>
    <row r="4274" spans="1:2" x14ac:dyDescent="0.25">
      <c r="A4274" s="9" t="s">
        <v>25</v>
      </c>
      <c r="B4274" s="13">
        <v>8.1</v>
      </c>
    </row>
    <row r="4275" spans="1:2" x14ac:dyDescent="0.25">
      <c r="A4275" s="6" t="s">
        <v>25</v>
      </c>
      <c r="B4275" s="11">
        <v>7.8</v>
      </c>
    </row>
    <row r="4276" spans="1:2" x14ac:dyDescent="0.25">
      <c r="A4276" s="9" t="s">
        <v>25</v>
      </c>
      <c r="B4276" s="13">
        <v>6.5</v>
      </c>
    </row>
    <row r="4277" spans="1:2" x14ac:dyDescent="0.25">
      <c r="A4277" s="6" t="s">
        <v>2841</v>
      </c>
      <c r="B4277" s="11">
        <v>8</v>
      </c>
    </row>
    <row r="4278" spans="1:2" x14ac:dyDescent="0.25">
      <c r="A4278" s="9" t="s">
        <v>25</v>
      </c>
      <c r="B4278" s="13">
        <v>3.3</v>
      </c>
    </row>
    <row r="4279" spans="1:2" x14ac:dyDescent="0.25">
      <c r="A4279" s="6" t="s">
        <v>25</v>
      </c>
      <c r="B4279" s="11">
        <v>8.3000000000000007</v>
      </c>
    </row>
    <row r="4280" spans="1:2" x14ac:dyDescent="0.25">
      <c r="A4280" s="9" t="s">
        <v>25</v>
      </c>
      <c r="B4280" s="13">
        <v>6.9</v>
      </c>
    </row>
    <row r="4281" spans="1:2" x14ac:dyDescent="0.25">
      <c r="A4281" s="6" t="s">
        <v>25</v>
      </c>
      <c r="B4281" s="11">
        <v>7.3</v>
      </c>
    </row>
    <row r="4282" spans="1:2" x14ac:dyDescent="0.25">
      <c r="A4282" s="9" t="s">
        <v>25</v>
      </c>
      <c r="B4282" s="13">
        <v>8.1</v>
      </c>
    </row>
    <row r="4283" spans="1:2" x14ac:dyDescent="0.25">
      <c r="A4283" s="6" t="s">
        <v>25</v>
      </c>
      <c r="B4283" s="11">
        <v>6.5</v>
      </c>
    </row>
    <row r="4284" spans="1:2" x14ac:dyDescent="0.25">
      <c r="A4284" s="9" t="s">
        <v>25</v>
      </c>
      <c r="B4284" s="13">
        <v>6.8</v>
      </c>
    </row>
    <row r="4285" spans="1:2" x14ac:dyDescent="0.25">
      <c r="A4285" s="6" t="s">
        <v>25</v>
      </c>
      <c r="B4285" s="11">
        <v>7.3</v>
      </c>
    </row>
    <row r="4286" spans="1:2" x14ac:dyDescent="0.25">
      <c r="A4286" s="9" t="s">
        <v>25</v>
      </c>
      <c r="B4286" s="13">
        <v>6.4</v>
      </c>
    </row>
    <row r="4287" spans="1:2" x14ac:dyDescent="0.25">
      <c r="A4287" s="6" t="s">
        <v>25</v>
      </c>
      <c r="B4287" s="11">
        <v>4.5999999999999996</v>
      </c>
    </row>
    <row r="4288" spans="1:2" x14ac:dyDescent="0.25">
      <c r="A4288" s="9" t="s">
        <v>537</v>
      </c>
      <c r="B4288" s="13">
        <v>6.5</v>
      </c>
    </row>
    <row r="4289" spans="1:2" x14ac:dyDescent="0.25">
      <c r="A4289" s="6" t="s">
        <v>25</v>
      </c>
      <c r="B4289" s="11">
        <v>7</v>
      </c>
    </row>
    <row r="4290" spans="1:2" x14ac:dyDescent="0.25">
      <c r="A4290" s="9" t="s">
        <v>25</v>
      </c>
      <c r="B4290" s="13">
        <v>5.4</v>
      </c>
    </row>
    <row r="4291" spans="1:2" x14ac:dyDescent="0.25">
      <c r="A4291" s="6" t="s">
        <v>25</v>
      </c>
      <c r="B4291" s="11">
        <v>6.7</v>
      </c>
    </row>
    <row r="4292" spans="1:2" x14ac:dyDescent="0.25">
      <c r="A4292" s="9" t="s">
        <v>1600</v>
      </c>
      <c r="B4292" s="13">
        <v>2.8</v>
      </c>
    </row>
    <row r="4293" spans="1:2" x14ac:dyDescent="0.25">
      <c r="A4293" s="6" t="s">
        <v>25</v>
      </c>
      <c r="B4293" s="11">
        <v>7.4</v>
      </c>
    </row>
    <row r="4294" spans="1:2" x14ac:dyDescent="0.25">
      <c r="A4294" s="9" t="s">
        <v>25</v>
      </c>
      <c r="B4294" s="13">
        <v>5.8</v>
      </c>
    </row>
    <row r="4295" spans="1:2" x14ac:dyDescent="0.25">
      <c r="A4295" s="6" t="s">
        <v>25</v>
      </c>
      <c r="B4295" s="11">
        <v>7.1</v>
      </c>
    </row>
    <row r="4296" spans="1:2" x14ac:dyDescent="0.25">
      <c r="A4296" s="9" t="s">
        <v>25</v>
      </c>
      <c r="B4296" s="13">
        <v>4.5</v>
      </c>
    </row>
    <row r="4297" spans="1:2" x14ac:dyDescent="0.25">
      <c r="A4297" s="6" t="s">
        <v>25</v>
      </c>
      <c r="B4297" s="11">
        <v>7.9</v>
      </c>
    </row>
    <row r="4298" spans="1:2" x14ac:dyDescent="0.25">
      <c r="A4298" s="9" t="s">
        <v>1600</v>
      </c>
      <c r="B4298" s="13">
        <v>5.3</v>
      </c>
    </row>
    <row r="4299" spans="1:2" x14ac:dyDescent="0.25">
      <c r="A4299" s="6" t="s">
        <v>25</v>
      </c>
      <c r="B4299" s="11">
        <v>5.4</v>
      </c>
    </row>
    <row r="4300" spans="1:2" x14ac:dyDescent="0.25">
      <c r="A4300" s="9" t="s">
        <v>25</v>
      </c>
      <c r="B4300" s="13">
        <v>4.8</v>
      </c>
    </row>
    <row r="4301" spans="1:2" x14ac:dyDescent="0.25">
      <c r="A4301" s="6" t="s">
        <v>25</v>
      </c>
      <c r="B4301" s="11">
        <v>5.9</v>
      </c>
    </row>
    <row r="4302" spans="1:2" x14ac:dyDescent="0.25">
      <c r="A4302" s="9" t="s">
        <v>25</v>
      </c>
      <c r="B4302" s="13">
        <v>6.2</v>
      </c>
    </row>
    <row r="4303" spans="1:2" x14ac:dyDescent="0.25">
      <c r="A4303" s="6" t="s">
        <v>25</v>
      </c>
      <c r="B4303" s="11">
        <v>5.9</v>
      </c>
    </row>
    <row r="4304" spans="1:2" x14ac:dyDescent="0.25">
      <c r="A4304" s="9" t="s">
        <v>25</v>
      </c>
      <c r="B4304" s="13">
        <v>6.6</v>
      </c>
    </row>
    <row r="4305" spans="1:2" x14ac:dyDescent="0.25">
      <c r="A4305" s="6" t="s">
        <v>25</v>
      </c>
      <c r="B4305" s="11">
        <v>6.6</v>
      </c>
    </row>
    <row r="4306" spans="1:2" x14ac:dyDescent="0.25">
      <c r="A4306" s="9" t="s">
        <v>25</v>
      </c>
      <c r="B4306" s="13">
        <v>5.0999999999999996</v>
      </c>
    </row>
    <row r="4307" spans="1:2" x14ac:dyDescent="0.25">
      <c r="A4307" s="6" t="s">
        <v>25</v>
      </c>
      <c r="B4307" s="11">
        <v>6</v>
      </c>
    </row>
    <row r="4308" spans="1:2" x14ac:dyDescent="0.25">
      <c r="A4308" s="9" t="s">
        <v>25</v>
      </c>
      <c r="B4308" s="13">
        <v>6.8</v>
      </c>
    </row>
    <row r="4309" spans="1:2" x14ac:dyDescent="0.25">
      <c r="A4309" s="6" t="s">
        <v>25</v>
      </c>
      <c r="B4309" s="11">
        <v>5.4</v>
      </c>
    </row>
    <row r="4310" spans="1:2" x14ac:dyDescent="0.25">
      <c r="A4310" s="9" t="s">
        <v>25</v>
      </c>
      <c r="B4310" s="13">
        <v>5.2</v>
      </c>
    </row>
    <row r="4311" spans="1:2" x14ac:dyDescent="0.25">
      <c r="A4311" s="6" t="s">
        <v>25</v>
      </c>
      <c r="B4311" s="11">
        <v>7.8</v>
      </c>
    </row>
    <row r="4312" spans="1:2" x14ac:dyDescent="0.25">
      <c r="A4312" s="9" t="s">
        <v>25</v>
      </c>
      <c r="B4312" s="13">
        <v>6.4</v>
      </c>
    </row>
    <row r="4313" spans="1:2" x14ac:dyDescent="0.25">
      <c r="A4313" s="6" t="s">
        <v>25</v>
      </c>
      <c r="B4313" s="11">
        <v>6.1</v>
      </c>
    </row>
    <row r="4314" spans="1:2" x14ac:dyDescent="0.25">
      <c r="A4314" s="9" t="s">
        <v>25</v>
      </c>
      <c r="B4314" s="13">
        <v>5.7</v>
      </c>
    </row>
    <row r="4315" spans="1:2" x14ac:dyDescent="0.25">
      <c r="A4315" s="6" t="s">
        <v>25</v>
      </c>
      <c r="B4315" s="11">
        <v>5.5</v>
      </c>
    </row>
    <row r="4316" spans="1:2" x14ac:dyDescent="0.25">
      <c r="A4316" s="9" t="s">
        <v>25</v>
      </c>
      <c r="B4316" s="13">
        <v>7.4</v>
      </c>
    </row>
    <row r="4317" spans="1:2" x14ac:dyDescent="0.25">
      <c r="A4317" s="6" t="s">
        <v>25</v>
      </c>
      <c r="B4317" s="11">
        <v>7.1</v>
      </c>
    </row>
    <row r="4318" spans="1:2" x14ac:dyDescent="0.25">
      <c r="A4318" s="9" t="s">
        <v>25</v>
      </c>
      <c r="B4318" s="13">
        <v>3.9</v>
      </c>
    </row>
    <row r="4319" spans="1:2" x14ac:dyDescent="0.25">
      <c r="A4319" s="6" t="s">
        <v>25</v>
      </c>
      <c r="B4319" s="11">
        <v>4.5999999999999996</v>
      </c>
    </row>
    <row r="4320" spans="1:2" x14ac:dyDescent="0.25">
      <c r="A4320" s="9" t="s">
        <v>25</v>
      </c>
      <c r="B4320" s="13">
        <v>7.3</v>
      </c>
    </row>
    <row r="4321" spans="1:2" x14ac:dyDescent="0.25">
      <c r="A4321" s="6" t="s">
        <v>25</v>
      </c>
      <c r="B4321" s="11">
        <v>7.7</v>
      </c>
    </row>
    <row r="4322" spans="1:2" x14ac:dyDescent="0.25">
      <c r="A4322" s="9" t="s">
        <v>25</v>
      </c>
      <c r="B4322" s="13">
        <v>4.9000000000000004</v>
      </c>
    </row>
    <row r="4323" spans="1:2" x14ac:dyDescent="0.25">
      <c r="A4323" s="6" t="s">
        <v>25</v>
      </c>
      <c r="B4323" s="11">
        <v>6.3</v>
      </c>
    </row>
    <row r="4324" spans="1:2" x14ac:dyDescent="0.25">
      <c r="A4324" s="9" t="s">
        <v>25</v>
      </c>
      <c r="B4324" s="13">
        <v>6.1</v>
      </c>
    </row>
    <row r="4325" spans="1:2" x14ac:dyDescent="0.25">
      <c r="A4325" s="6" t="s">
        <v>25</v>
      </c>
      <c r="B4325" s="11">
        <v>6.6</v>
      </c>
    </row>
    <row r="4326" spans="1:2" x14ac:dyDescent="0.25">
      <c r="A4326" s="9" t="s">
        <v>25</v>
      </c>
      <c r="B4326" s="13">
        <v>5.7</v>
      </c>
    </row>
    <row r="4327" spans="1:2" x14ac:dyDescent="0.25">
      <c r="A4327" s="6" t="s">
        <v>25</v>
      </c>
      <c r="B4327" s="11">
        <v>5.6</v>
      </c>
    </row>
    <row r="4328" spans="1:2" x14ac:dyDescent="0.25">
      <c r="A4328" s="9" t="s">
        <v>2284</v>
      </c>
      <c r="B4328" s="13">
        <v>6</v>
      </c>
    </row>
    <row r="4329" spans="1:2" x14ac:dyDescent="0.25">
      <c r="A4329" s="6" t="s">
        <v>25</v>
      </c>
      <c r="B4329" s="11">
        <v>5.7</v>
      </c>
    </row>
    <row r="4330" spans="1:2" x14ac:dyDescent="0.25">
      <c r="A4330" s="9" t="s">
        <v>25</v>
      </c>
      <c r="B4330" s="13">
        <v>7</v>
      </c>
    </row>
    <row r="4331" spans="1:2" x14ac:dyDescent="0.25">
      <c r="A4331" s="6" t="s">
        <v>25</v>
      </c>
      <c r="B4331" s="11">
        <v>5.3</v>
      </c>
    </row>
    <row r="4332" spans="1:2" x14ac:dyDescent="0.25">
      <c r="A4332" s="9" t="s">
        <v>25</v>
      </c>
      <c r="B4332" s="13">
        <v>4.4000000000000004</v>
      </c>
    </row>
    <row r="4333" spans="1:2" x14ac:dyDescent="0.25">
      <c r="A4333" s="6" t="s">
        <v>25</v>
      </c>
      <c r="B4333" s="11">
        <v>3.4</v>
      </c>
    </row>
    <row r="4334" spans="1:2" x14ac:dyDescent="0.25">
      <c r="A4334" s="9" t="s">
        <v>25</v>
      </c>
      <c r="B4334" s="13">
        <v>4.5</v>
      </c>
    </row>
    <row r="4335" spans="1:2" x14ac:dyDescent="0.25">
      <c r="A4335" s="6" t="s">
        <v>25</v>
      </c>
      <c r="B4335" s="11">
        <v>3.4</v>
      </c>
    </row>
    <row r="4336" spans="1:2" x14ac:dyDescent="0.25">
      <c r="A4336" s="9" t="s">
        <v>25</v>
      </c>
      <c r="B4336" s="13">
        <v>7.1</v>
      </c>
    </row>
    <row r="4337" spans="1:2" x14ac:dyDescent="0.25">
      <c r="A4337" s="6" t="s">
        <v>25</v>
      </c>
      <c r="B4337" s="11">
        <v>6.4</v>
      </c>
    </row>
    <row r="4338" spans="1:2" x14ac:dyDescent="0.25">
      <c r="A4338" s="9" t="s">
        <v>25</v>
      </c>
      <c r="B4338" s="13">
        <v>5.2</v>
      </c>
    </row>
    <row r="4339" spans="1:2" x14ac:dyDescent="0.25">
      <c r="A4339" s="6" t="s">
        <v>25</v>
      </c>
      <c r="B4339" s="11">
        <v>7</v>
      </c>
    </row>
    <row r="4340" spans="1:2" x14ac:dyDescent="0.25">
      <c r="A4340" s="9" t="s">
        <v>25</v>
      </c>
      <c r="B4340" s="13">
        <v>7.3</v>
      </c>
    </row>
    <row r="4341" spans="1:2" x14ac:dyDescent="0.25">
      <c r="A4341" s="6" t="s">
        <v>3691</v>
      </c>
      <c r="B4341" s="11">
        <v>8.1</v>
      </c>
    </row>
    <row r="4342" spans="1:2" x14ac:dyDescent="0.25">
      <c r="A4342" s="9" t="s">
        <v>537</v>
      </c>
      <c r="B4342" s="13">
        <v>5.8</v>
      </c>
    </row>
    <row r="4343" spans="1:2" x14ac:dyDescent="0.25">
      <c r="A4343" s="6" t="s">
        <v>25</v>
      </c>
      <c r="B4343" s="11">
        <v>5.9</v>
      </c>
    </row>
    <row r="4344" spans="1:2" x14ac:dyDescent="0.25">
      <c r="A4344" s="9" t="s">
        <v>1600</v>
      </c>
      <c r="B4344" s="13">
        <v>6.4</v>
      </c>
    </row>
    <row r="4345" spans="1:2" x14ac:dyDescent="0.25">
      <c r="A4345" s="6" t="s">
        <v>25</v>
      </c>
      <c r="B4345" s="11">
        <v>7.5</v>
      </c>
    </row>
    <row r="4346" spans="1:2" x14ac:dyDescent="0.25">
      <c r="A4346" s="9" t="s">
        <v>25</v>
      </c>
      <c r="B4346" s="13">
        <v>7.8</v>
      </c>
    </row>
    <row r="4347" spans="1:2" x14ac:dyDescent="0.25">
      <c r="A4347" s="6" t="s">
        <v>25</v>
      </c>
      <c r="B4347" s="11">
        <v>6.3</v>
      </c>
    </row>
    <row r="4348" spans="1:2" x14ac:dyDescent="0.25">
      <c r="A4348" s="9" t="s">
        <v>25</v>
      </c>
      <c r="B4348" s="13">
        <v>7.2</v>
      </c>
    </row>
    <row r="4349" spans="1:2" x14ac:dyDescent="0.25">
      <c r="A4349" s="6" t="s">
        <v>25</v>
      </c>
      <c r="B4349" s="11">
        <v>5.6</v>
      </c>
    </row>
    <row r="4350" spans="1:2" x14ac:dyDescent="0.25">
      <c r="A4350" s="9" t="s">
        <v>25</v>
      </c>
      <c r="B4350" s="13">
        <v>7.2</v>
      </c>
    </row>
    <row r="4351" spans="1:2" x14ac:dyDescent="0.25">
      <c r="A4351" s="6" t="s">
        <v>25</v>
      </c>
      <c r="B4351" s="11">
        <v>8</v>
      </c>
    </row>
    <row r="4352" spans="1:2" x14ac:dyDescent="0.25">
      <c r="A4352" s="9" t="s">
        <v>25</v>
      </c>
      <c r="B4352" s="13">
        <v>8.5</v>
      </c>
    </row>
    <row r="4353" spans="1:2" x14ac:dyDescent="0.25">
      <c r="A4353" s="6" t="s">
        <v>919</v>
      </c>
      <c r="B4353" s="11">
        <v>6.8</v>
      </c>
    </row>
    <row r="4354" spans="1:2" x14ac:dyDescent="0.25">
      <c r="A4354" s="9" t="s">
        <v>25</v>
      </c>
      <c r="B4354" s="13">
        <v>7.3</v>
      </c>
    </row>
    <row r="4355" spans="1:2" x14ac:dyDescent="0.25">
      <c r="A4355" s="6" t="s">
        <v>25</v>
      </c>
      <c r="B4355" s="11">
        <v>5.5</v>
      </c>
    </row>
    <row r="4356" spans="1:2" x14ac:dyDescent="0.25">
      <c r="A4356" s="9" t="s">
        <v>25</v>
      </c>
      <c r="B4356" s="13">
        <v>7.3</v>
      </c>
    </row>
    <row r="4357" spans="1:2" x14ac:dyDescent="0.25">
      <c r="A4357" s="6" t="s">
        <v>25</v>
      </c>
      <c r="B4357" s="11">
        <v>6.3</v>
      </c>
    </row>
    <row r="4358" spans="1:2" x14ac:dyDescent="0.25">
      <c r="A4358" s="9" t="s">
        <v>4679</v>
      </c>
      <c r="B4358" s="13">
        <v>5.0999999999999996</v>
      </c>
    </row>
    <row r="4359" spans="1:2" x14ac:dyDescent="0.25">
      <c r="A4359" s="6" t="s">
        <v>25</v>
      </c>
      <c r="B4359" s="11">
        <v>6.6</v>
      </c>
    </row>
    <row r="4360" spans="1:2" x14ac:dyDescent="0.25">
      <c r="A4360" s="9" t="s">
        <v>25</v>
      </c>
      <c r="B4360" s="13">
        <v>6.1</v>
      </c>
    </row>
    <row r="4361" spans="1:2" x14ac:dyDescent="0.25">
      <c r="A4361" s="6" t="s">
        <v>4683</v>
      </c>
      <c r="B4361" s="11">
        <v>7.5</v>
      </c>
    </row>
    <row r="4362" spans="1:2" x14ac:dyDescent="0.25">
      <c r="A4362" s="9" t="s">
        <v>25</v>
      </c>
      <c r="B4362" s="13">
        <v>7</v>
      </c>
    </row>
    <row r="4363" spans="1:2" x14ac:dyDescent="0.25">
      <c r="A4363" s="6" t="s">
        <v>25</v>
      </c>
      <c r="B4363" s="11">
        <v>7.2</v>
      </c>
    </row>
    <row r="4364" spans="1:2" x14ac:dyDescent="0.25">
      <c r="A4364" s="9" t="s">
        <v>25</v>
      </c>
      <c r="B4364" s="13">
        <v>5.3</v>
      </c>
    </row>
    <row r="4365" spans="1:2" x14ac:dyDescent="0.25">
      <c r="A4365" s="6" t="s">
        <v>25</v>
      </c>
      <c r="B4365" s="11">
        <v>8.6999999999999993</v>
      </c>
    </row>
    <row r="4366" spans="1:2" x14ac:dyDescent="0.25">
      <c r="A4366" s="9" t="s">
        <v>25</v>
      </c>
      <c r="B4366" s="13">
        <v>3.4</v>
      </c>
    </row>
    <row r="4367" spans="1:2" x14ac:dyDescent="0.25">
      <c r="A4367" s="6" t="s">
        <v>25</v>
      </c>
      <c r="B4367" s="11">
        <v>5.4</v>
      </c>
    </row>
    <row r="4368" spans="1:2" x14ac:dyDescent="0.25">
      <c r="A4368" s="9" t="s">
        <v>2284</v>
      </c>
      <c r="B4368" s="13">
        <v>7.8</v>
      </c>
    </row>
    <row r="4369" spans="1:2" x14ac:dyDescent="0.25">
      <c r="A4369" s="6" t="s">
        <v>25</v>
      </c>
      <c r="B4369" s="11">
        <v>6.7</v>
      </c>
    </row>
    <row r="4370" spans="1:2" x14ac:dyDescent="0.25">
      <c r="A4370" s="9" t="s">
        <v>25</v>
      </c>
      <c r="B4370" s="13">
        <v>4.7</v>
      </c>
    </row>
    <row r="4371" spans="1:2" x14ac:dyDescent="0.25">
      <c r="A4371" s="6" t="s">
        <v>25</v>
      </c>
      <c r="B4371" s="11">
        <v>6.3</v>
      </c>
    </row>
    <row r="4372" spans="1:2" x14ac:dyDescent="0.25">
      <c r="A4372" s="9" t="s">
        <v>919</v>
      </c>
      <c r="B4372" s="13">
        <v>7.4</v>
      </c>
    </row>
    <row r="4373" spans="1:2" x14ac:dyDescent="0.25">
      <c r="A4373" s="6" t="s">
        <v>25</v>
      </c>
      <c r="B4373" s="11">
        <v>6.1</v>
      </c>
    </row>
    <row r="4374" spans="1:2" x14ac:dyDescent="0.25">
      <c r="A4374" s="9" t="s">
        <v>25</v>
      </c>
      <c r="B4374" s="13">
        <v>7.5</v>
      </c>
    </row>
    <row r="4375" spans="1:2" x14ac:dyDescent="0.25">
      <c r="A4375" s="6" t="s">
        <v>25</v>
      </c>
      <c r="B4375" s="11">
        <v>6.3</v>
      </c>
    </row>
    <row r="4376" spans="1:2" x14ac:dyDescent="0.25">
      <c r="A4376" s="9" t="s">
        <v>25</v>
      </c>
      <c r="B4376" s="13">
        <v>6.3</v>
      </c>
    </row>
    <row r="4377" spans="1:2" x14ac:dyDescent="0.25">
      <c r="A4377" s="6" t="s">
        <v>25</v>
      </c>
      <c r="B4377" s="11">
        <v>6.8</v>
      </c>
    </row>
    <row r="4378" spans="1:2" x14ac:dyDescent="0.25">
      <c r="A4378" s="9" t="s">
        <v>1600</v>
      </c>
      <c r="B4378" s="13">
        <v>7.8</v>
      </c>
    </row>
    <row r="4379" spans="1:2" x14ac:dyDescent="0.25">
      <c r="A4379" s="6" t="s">
        <v>25</v>
      </c>
      <c r="B4379" s="11">
        <v>6.9</v>
      </c>
    </row>
    <row r="4380" spans="1:2" x14ac:dyDescent="0.25">
      <c r="A4380" s="9" t="s">
        <v>25</v>
      </c>
      <c r="B4380" s="13">
        <v>8</v>
      </c>
    </row>
    <row r="4381" spans="1:2" x14ac:dyDescent="0.25">
      <c r="A4381" s="6" t="s">
        <v>25</v>
      </c>
      <c r="B4381" s="11">
        <v>7.8</v>
      </c>
    </row>
    <row r="4382" spans="1:2" x14ac:dyDescent="0.25">
      <c r="A4382" s="9" t="s">
        <v>25</v>
      </c>
      <c r="B4382" s="13">
        <v>7.4</v>
      </c>
    </row>
    <row r="4383" spans="1:2" x14ac:dyDescent="0.25">
      <c r="A4383" s="6" t="s">
        <v>25</v>
      </c>
      <c r="B4383" s="11">
        <v>6.1</v>
      </c>
    </row>
    <row r="4384" spans="1:2" x14ac:dyDescent="0.25">
      <c r="A4384" s="9" t="s">
        <v>25</v>
      </c>
      <c r="B4384" s="13">
        <v>4.3</v>
      </c>
    </row>
    <row r="4385" spans="1:2" x14ac:dyDescent="0.25">
      <c r="A4385" s="6" t="s">
        <v>25</v>
      </c>
      <c r="B4385" s="11">
        <v>3.5</v>
      </c>
    </row>
    <row r="4386" spans="1:2" x14ac:dyDescent="0.25">
      <c r="A4386" s="9" t="s">
        <v>3691</v>
      </c>
      <c r="B4386" s="13">
        <v>7.2</v>
      </c>
    </row>
    <row r="4387" spans="1:2" x14ac:dyDescent="0.25">
      <c r="A4387" s="6" t="s">
        <v>25</v>
      </c>
      <c r="B4387" s="11">
        <v>4.7</v>
      </c>
    </row>
    <row r="4388" spans="1:2" x14ac:dyDescent="0.25">
      <c r="A4388" s="9" t="s">
        <v>2841</v>
      </c>
      <c r="B4388" s="13">
        <v>7.3</v>
      </c>
    </row>
    <row r="4389" spans="1:2" x14ac:dyDescent="0.25">
      <c r="A4389" s="6" t="s">
        <v>25</v>
      </c>
      <c r="B4389" s="11">
        <v>7.9</v>
      </c>
    </row>
    <row r="4390" spans="1:2" x14ac:dyDescent="0.25">
      <c r="A4390" s="9" t="s">
        <v>25</v>
      </c>
      <c r="B4390" s="13">
        <v>5.0999999999999996</v>
      </c>
    </row>
    <row r="4391" spans="1:2" x14ac:dyDescent="0.25">
      <c r="A4391" s="6" t="s">
        <v>537</v>
      </c>
      <c r="B4391" s="11">
        <v>7.2</v>
      </c>
    </row>
    <row r="4392" spans="1:2" x14ac:dyDescent="0.25">
      <c r="A4392" s="9" t="s">
        <v>25</v>
      </c>
      <c r="B4392" s="13">
        <v>5.4</v>
      </c>
    </row>
    <row r="4393" spans="1:2" x14ac:dyDescent="0.25">
      <c r="A4393" s="6" t="s">
        <v>25</v>
      </c>
      <c r="B4393" s="11">
        <v>3.7</v>
      </c>
    </row>
    <row r="4394" spans="1:2" x14ac:dyDescent="0.25">
      <c r="A4394" s="9" t="s">
        <v>25</v>
      </c>
      <c r="B4394" s="13">
        <v>7.4</v>
      </c>
    </row>
    <row r="4395" spans="1:2" x14ac:dyDescent="0.25">
      <c r="A4395" s="6" t="s">
        <v>25</v>
      </c>
      <c r="B4395" s="11">
        <v>7.1</v>
      </c>
    </row>
    <row r="4396" spans="1:2" x14ac:dyDescent="0.25">
      <c r="A4396" s="9" t="s">
        <v>25</v>
      </c>
      <c r="B4396" s="13">
        <v>6.8</v>
      </c>
    </row>
    <row r="4397" spans="1:2" x14ac:dyDescent="0.25">
      <c r="A4397" s="6" t="s">
        <v>25</v>
      </c>
      <c r="B4397" s="11">
        <v>8.1999999999999993</v>
      </c>
    </row>
    <row r="4398" spans="1:2" x14ac:dyDescent="0.25">
      <c r="A4398" s="9" t="s">
        <v>25</v>
      </c>
      <c r="B4398" s="13">
        <v>7</v>
      </c>
    </row>
    <row r="4399" spans="1:2" x14ac:dyDescent="0.25">
      <c r="A4399" s="6" t="s">
        <v>25</v>
      </c>
      <c r="B4399" s="11">
        <v>7.4</v>
      </c>
    </row>
    <row r="4400" spans="1:2" x14ac:dyDescent="0.25">
      <c r="A4400" s="9" t="s">
        <v>25</v>
      </c>
      <c r="B4400" s="13">
        <v>6.7</v>
      </c>
    </row>
    <row r="4401" spans="1:2" x14ac:dyDescent="0.25">
      <c r="A4401" s="6" t="s">
        <v>687</v>
      </c>
      <c r="B4401" s="11">
        <v>5.7</v>
      </c>
    </row>
    <row r="4402" spans="1:2" x14ac:dyDescent="0.25">
      <c r="A4402" s="6" t="s">
        <v>25</v>
      </c>
      <c r="B4402" s="11">
        <v>7.6</v>
      </c>
    </row>
    <row r="4403" spans="1:2" x14ac:dyDescent="0.25">
      <c r="A4403" s="9" t="s">
        <v>25</v>
      </c>
      <c r="B4403" s="13">
        <v>7.2</v>
      </c>
    </row>
    <row r="4404" spans="1:2" x14ac:dyDescent="0.25">
      <c r="A4404" s="6" t="s">
        <v>25</v>
      </c>
      <c r="B4404" s="11">
        <v>7.5</v>
      </c>
    </row>
    <row r="4405" spans="1:2" x14ac:dyDescent="0.25">
      <c r="A4405" s="9" t="s">
        <v>25</v>
      </c>
      <c r="B4405" s="13">
        <v>6.8</v>
      </c>
    </row>
    <row r="4406" spans="1:2" x14ac:dyDescent="0.25">
      <c r="A4406" s="6" t="s">
        <v>25</v>
      </c>
      <c r="B4406" s="11">
        <v>6.9</v>
      </c>
    </row>
    <row r="4407" spans="1:2" x14ac:dyDescent="0.25">
      <c r="A4407" s="9" t="s">
        <v>919</v>
      </c>
      <c r="B4407" s="13">
        <v>7.9</v>
      </c>
    </row>
    <row r="4408" spans="1:2" x14ac:dyDescent="0.25">
      <c r="A4408" s="6" t="s">
        <v>2841</v>
      </c>
      <c r="B4408" s="11">
        <v>7.6</v>
      </c>
    </row>
    <row r="4409" spans="1:2" x14ac:dyDescent="0.25">
      <c r="A4409" s="9" t="s">
        <v>25</v>
      </c>
      <c r="B4409" s="13">
        <v>6.7</v>
      </c>
    </row>
    <row r="4410" spans="1:2" x14ac:dyDescent="0.25">
      <c r="A4410" s="6" t="s">
        <v>25</v>
      </c>
      <c r="B4410" s="11">
        <v>5.8</v>
      </c>
    </row>
    <row r="4411" spans="1:2" x14ac:dyDescent="0.25">
      <c r="A4411" s="9" t="s">
        <v>25</v>
      </c>
      <c r="B4411" s="13">
        <v>6.5</v>
      </c>
    </row>
    <row r="4412" spans="1:2" x14ac:dyDescent="0.25">
      <c r="A4412" s="6" t="s">
        <v>25</v>
      </c>
      <c r="B4412" s="11">
        <v>7.2</v>
      </c>
    </row>
    <row r="4413" spans="1:2" x14ac:dyDescent="0.25">
      <c r="A4413" s="9" t="s">
        <v>25</v>
      </c>
      <c r="B4413" s="13">
        <v>6.9</v>
      </c>
    </row>
    <row r="4414" spans="1:2" x14ac:dyDescent="0.25">
      <c r="A4414" s="6" t="s">
        <v>25</v>
      </c>
      <c r="B4414" s="11">
        <v>5.5</v>
      </c>
    </row>
    <row r="4415" spans="1:2" x14ac:dyDescent="0.25">
      <c r="A4415" s="9" t="s">
        <v>25</v>
      </c>
      <c r="B4415" s="13">
        <v>6.5</v>
      </c>
    </row>
    <row r="4416" spans="1:2" x14ac:dyDescent="0.25">
      <c r="A4416" s="6" t="s">
        <v>25</v>
      </c>
      <c r="B4416" s="11">
        <v>6.2</v>
      </c>
    </row>
    <row r="4417" spans="1:2" x14ac:dyDescent="0.25">
      <c r="A4417" s="9" t="s">
        <v>25</v>
      </c>
      <c r="B4417" s="13">
        <v>6.7</v>
      </c>
    </row>
    <row r="4418" spans="1:2" x14ac:dyDescent="0.25">
      <c r="A4418" s="6" t="s">
        <v>25</v>
      </c>
      <c r="B4418" s="11">
        <v>5.7</v>
      </c>
    </row>
    <row r="4419" spans="1:2" x14ac:dyDescent="0.25">
      <c r="A4419" s="9" t="s">
        <v>25</v>
      </c>
      <c r="B4419" s="13">
        <v>8.6</v>
      </c>
    </row>
    <row r="4420" spans="1:2" x14ac:dyDescent="0.25">
      <c r="A4420" s="6" t="s">
        <v>25</v>
      </c>
      <c r="B4420" s="11">
        <v>6.5</v>
      </c>
    </row>
    <row r="4421" spans="1:2" x14ac:dyDescent="0.25">
      <c r="A4421" s="9" t="s">
        <v>25</v>
      </c>
      <c r="B4421" s="13">
        <v>6.3</v>
      </c>
    </row>
    <row r="4422" spans="1:2" x14ac:dyDescent="0.25">
      <c r="A4422" s="6" t="s">
        <v>25</v>
      </c>
      <c r="B4422" s="11">
        <v>4.3</v>
      </c>
    </row>
    <row r="4423" spans="1:2" x14ac:dyDescent="0.25">
      <c r="A4423" s="9" t="s">
        <v>25</v>
      </c>
      <c r="B4423" s="13">
        <v>6.1</v>
      </c>
    </row>
    <row r="4424" spans="1:2" x14ac:dyDescent="0.25">
      <c r="A4424" s="6" t="s">
        <v>25</v>
      </c>
      <c r="B4424" s="11">
        <v>6</v>
      </c>
    </row>
    <row r="4425" spans="1:2" x14ac:dyDescent="0.25">
      <c r="A4425" s="9" t="s">
        <v>25</v>
      </c>
      <c r="B4425" s="13">
        <v>5.8</v>
      </c>
    </row>
    <row r="4426" spans="1:2" x14ac:dyDescent="0.25">
      <c r="A4426" s="6" t="s">
        <v>25</v>
      </c>
      <c r="B4426" s="11">
        <v>6.7</v>
      </c>
    </row>
    <row r="4427" spans="1:2" x14ac:dyDescent="0.25">
      <c r="A4427" s="9" t="s">
        <v>25</v>
      </c>
      <c r="B4427" s="13">
        <v>6.7</v>
      </c>
    </row>
    <row r="4428" spans="1:2" x14ac:dyDescent="0.25">
      <c r="A4428" s="6" t="s">
        <v>25</v>
      </c>
      <c r="B4428" s="11">
        <v>7.6</v>
      </c>
    </row>
    <row r="4429" spans="1:2" x14ac:dyDescent="0.25">
      <c r="A4429" s="9" t="s">
        <v>25</v>
      </c>
      <c r="B4429" s="13">
        <v>5.0999999999999996</v>
      </c>
    </row>
    <row r="4430" spans="1:2" x14ac:dyDescent="0.25">
      <c r="A4430" s="6" t="s">
        <v>25</v>
      </c>
      <c r="B4430" s="11">
        <v>6.8</v>
      </c>
    </row>
    <row r="4431" spans="1:2" x14ac:dyDescent="0.25">
      <c r="A4431" s="9" t="s">
        <v>25</v>
      </c>
      <c r="B4431" s="13">
        <v>6.8</v>
      </c>
    </row>
    <row r="4432" spans="1:2" x14ac:dyDescent="0.25">
      <c r="A4432" s="6" t="s">
        <v>25</v>
      </c>
      <c r="B4432" s="11">
        <v>6.8</v>
      </c>
    </row>
    <row r="4433" spans="1:2" x14ac:dyDescent="0.25">
      <c r="A4433" s="9" t="s">
        <v>25</v>
      </c>
      <c r="B4433" s="13">
        <v>6.3</v>
      </c>
    </row>
    <row r="4434" spans="1:2" x14ac:dyDescent="0.25">
      <c r="A4434" s="6" t="s">
        <v>25</v>
      </c>
      <c r="B4434" s="11">
        <v>7.1</v>
      </c>
    </row>
    <row r="4435" spans="1:2" x14ac:dyDescent="0.25">
      <c r="A4435" s="9" t="s">
        <v>25</v>
      </c>
      <c r="B4435" s="13">
        <v>2.8</v>
      </c>
    </row>
    <row r="4436" spans="1:2" x14ac:dyDescent="0.25">
      <c r="A4436" s="6" t="s">
        <v>25</v>
      </c>
      <c r="B4436" s="11">
        <v>8.1999999999999993</v>
      </c>
    </row>
    <row r="4437" spans="1:2" x14ac:dyDescent="0.25">
      <c r="A4437" s="9" t="s">
        <v>25</v>
      </c>
      <c r="B4437" s="13">
        <v>3.1</v>
      </c>
    </row>
    <row r="4438" spans="1:2" x14ac:dyDescent="0.25">
      <c r="A4438" s="6" t="s">
        <v>25</v>
      </c>
      <c r="B4438" s="11">
        <v>7</v>
      </c>
    </row>
    <row r="4439" spans="1:2" x14ac:dyDescent="0.25">
      <c r="A4439" s="9" t="s">
        <v>25</v>
      </c>
      <c r="B4439" s="13">
        <v>3.3</v>
      </c>
    </row>
    <row r="4440" spans="1:2" x14ac:dyDescent="0.25">
      <c r="A4440" s="6" t="s">
        <v>25</v>
      </c>
      <c r="B4440" s="11">
        <v>3.6</v>
      </c>
    </row>
    <row r="4441" spans="1:2" x14ac:dyDescent="0.25">
      <c r="A4441" s="9" t="s">
        <v>25</v>
      </c>
      <c r="B4441" s="13">
        <v>7.7</v>
      </c>
    </row>
    <row r="4442" spans="1:2" x14ac:dyDescent="0.25">
      <c r="A4442" s="6" t="s">
        <v>919</v>
      </c>
      <c r="B4442" s="11">
        <v>6.7</v>
      </c>
    </row>
    <row r="4443" spans="1:2" x14ac:dyDescent="0.25">
      <c r="A4443" s="9" t="s">
        <v>25</v>
      </c>
      <c r="B4443" s="13">
        <v>5.5</v>
      </c>
    </row>
    <row r="4444" spans="1:2" x14ac:dyDescent="0.25">
      <c r="A4444" s="6" t="s">
        <v>25</v>
      </c>
      <c r="B4444" s="11">
        <v>6.6</v>
      </c>
    </row>
    <row r="4445" spans="1:2" x14ac:dyDescent="0.25">
      <c r="A4445" s="9" t="s">
        <v>25</v>
      </c>
      <c r="B4445" s="13">
        <v>4.8</v>
      </c>
    </row>
    <row r="4446" spans="1:2" x14ac:dyDescent="0.25">
      <c r="A4446" s="6" t="s">
        <v>25</v>
      </c>
      <c r="B4446" s="11">
        <v>5.5</v>
      </c>
    </row>
    <row r="4447" spans="1:2" x14ac:dyDescent="0.25">
      <c r="A4447" s="9" t="s">
        <v>537</v>
      </c>
      <c r="B4447" s="13">
        <v>6.3</v>
      </c>
    </row>
    <row r="4448" spans="1:2" x14ac:dyDescent="0.25">
      <c r="A4448" s="6" t="s">
        <v>25</v>
      </c>
      <c r="B4448" s="11">
        <v>6.9</v>
      </c>
    </row>
    <row r="4449" spans="1:2" x14ac:dyDescent="0.25">
      <c r="A4449" s="9" t="s">
        <v>25</v>
      </c>
      <c r="B4449" s="13">
        <v>6.5</v>
      </c>
    </row>
    <row r="4450" spans="1:2" x14ac:dyDescent="0.25">
      <c r="A4450" s="6" t="s">
        <v>25</v>
      </c>
      <c r="B4450" s="11">
        <v>8.1999999999999993</v>
      </c>
    </row>
    <row r="4451" spans="1:2" x14ac:dyDescent="0.25">
      <c r="A4451" s="9" t="s">
        <v>25</v>
      </c>
      <c r="B4451" s="13">
        <v>7.1</v>
      </c>
    </row>
    <row r="4452" spans="1:2" x14ac:dyDescent="0.25">
      <c r="A4452" s="6" t="s">
        <v>25</v>
      </c>
      <c r="B4452" s="11">
        <v>7.3</v>
      </c>
    </row>
    <row r="4453" spans="1:2" x14ac:dyDescent="0.25">
      <c r="A4453" s="9" t="s">
        <v>3649</v>
      </c>
      <c r="B4453" s="13">
        <v>8.1</v>
      </c>
    </row>
    <row r="4454" spans="1:2" x14ac:dyDescent="0.25">
      <c r="A4454" s="6" t="s">
        <v>25</v>
      </c>
      <c r="B4454" s="11">
        <v>7.2</v>
      </c>
    </row>
    <row r="4455" spans="1:2" x14ac:dyDescent="0.25">
      <c r="A4455" s="9" t="s">
        <v>4793</v>
      </c>
      <c r="B4455" s="13">
        <v>7.4</v>
      </c>
    </row>
    <row r="4456" spans="1:2" x14ac:dyDescent="0.25">
      <c r="A4456" s="6" t="s">
        <v>25</v>
      </c>
      <c r="B4456" s="11">
        <v>6.5</v>
      </c>
    </row>
    <row r="4457" spans="1:2" x14ac:dyDescent="0.25">
      <c r="A4457" s="9" t="s">
        <v>25</v>
      </c>
      <c r="B4457" s="13">
        <v>5.7</v>
      </c>
    </row>
    <row r="4458" spans="1:2" x14ac:dyDescent="0.25">
      <c r="A4458" s="6" t="s">
        <v>25</v>
      </c>
      <c r="B4458" s="11">
        <v>6.1</v>
      </c>
    </row>
    <row r="4459" spans="1:2" x14ac:dyDescent="0.25">
      <c r="A4459" s="9" t="s">
        <v>25</v>
      </c>
      <c r="B4459" s="13">
        <v>7.7</v>
      </c>
    </row>
    <row r="4460" spans="1:2" x14ac:dyDescent="0.25">
      <c r="A4460" s="6" t="s">
        <v>25</v>
      </c>
      <c r="B4460" s="11">
        <v>8.6999999999999993</v>
      </c>
    </row>
    <row r="4461" spans="1:2" x14ac:dyDescent="0.25">
      <c r="A4461" s="9" t="s">
        <v>25</v>
      </c>
      <c r="B4461" s="13">
        <v>4.3</v>
      </c>
    </row>
    <row r="4462" spans="1:2" x14ac:dyDescent="0.25">
      <c r="A4462" s="6" t="s">
        <v>25</v>
      </c>
      <c r="B4462" s="11">
        <v>6.2</v>
      </c>
    </row>
    <row r="4463" spans="1:2" x14ac:dyDescent="0.25">
      <c r="A4463" s="9" t="s">
        <v>25</v>
      </c>
      <c r="B4463" s="13">
        <v>3.3</v>
      </c>
    </row>
    <row r="4464" spans="1:2" x14ac:dyDescent="0.25">
      <c r="A4464" s="6" t="s">
        <v>25</v>
      </c>
      <c r="B4464" s="11">
        <v>2.7</v>
      </c>
    </row>
    <row r="4465" spans="1:2" x14ac:dyDescent="0.25">
      <c r="A4465" s="9" t="s">
        <v>25</v>
      </c>
      <c r="B4465" s="13">
        <v>5.2</v>
      </c>
    </row>
    <row r="4466" spans="1:2" x14ac:dyDescent="0.25">
      <c r="A4466" s="6" t="s">
        <v>25</v>
      </c>
      <c r="B4466" s="11">
        <v>8.1999999999999993</v>
      </c>
    </row>
    <row r="4467" spans="1:2" x14ac:dyDescent="0.25">
      <c r="A4467" s="9" t="s">
        <v>25</v>
      </c>
      <c r="B4467" s="13">
        <v>6.1</v>
      </c>
    </row>
    <row r="4468" spans="1:2" x14ac:dyDescent="0.25">
      <c r="A4468" s="6" t="s">
        <v>25</v>
      </c>
      <c r="B4468" s="11">
        <v>8</v>
      </c>
    </row>
    <row r="4469" spans="1:2" x14ac:dyDescent="0.25">
      <c r="A4469" s="9" t="s">
        <v>25</v>
      </c>
      <c r="B4469" s="13">
        <v>5.5</v>
      </c>
    </row>
    <row r="4470" spans="1:2" x14ac:dyDescent="0.25">
      <c r="A4470" s="6" t="s">
        <v>25</v>
      </c>
      <c r="B4470" s="11">
        <v>5.7</v>
      </c>
    </row>
    <row r="4471" spans="1:2" x14ac:dyDescent="0.25">
      <c r="A4471" s="9" t="s">
        <v>25</v>
      </c>
      <c r="B4471" s="13">
        <v>3.7</v>
      </c>
    </row>
    <row r="4472" spans="1:2" x14ac:dyDescent="0.25">
      <c r="A4472" s="6" t="s">
        <v>25</v>
      </c>
      <c r="B4472" s="11">
        <v>7.1</v>
      </c>
    </row>
    <row r="4473" spans="1:2" x14ac:dyDescent="0.25">
      <c r="A4473" s="9" t="s">
        <v>25</v>
      </c>
      <c r="B4473" s="13">
        <v>7.8</v>
      </c>
    </row>
    <row r="4474" spans="1:2" x14ac:dyDescent="0.25">
      <c r="A4474" s="6" t="s">
        <v>25</v>
      </c>
      <c r="B4474" s="11">
        <v>7.3</v>
      </c>
    </row>
    <row r="4475" spans="1:2" x14ac:dyDescent="0.25">
      <c r="A4475" s="9" t="s">
        <v>25</v>
      </c>
      <c r="B4475" s="13">
        <v>4.0999999999999996</v>
      </c>
    </row>
    <row r="4476" spans="1:2" x14ac:dyDescent="0.25">
      <c r="A4476" s="6" t="s">
        <v>25</v>
      </c>
      <c r="B4476" s="11">
        <v>7.2</v>
      </c>
    </row>
    <row r="4477" spans="1:2" x14ac:dyDescent="0.25">
      <c r="A4477" s="9" t="s">
        <v>25</v>
      </c>
      <c r="B4477" s="13">
        <v>7.7</v>
      </c>
    </row>
    <row r="4478" spans="1:2" x14ac:dyDescent="0.25">
      <c r="A4478" s="6" t="s">
        <v>25</v>
      </c>
      <c r="B4478" s="11">
        <v>7.1</v>
      </c>
    </row>
    <row r="4479" spans="1:2" x14ac:dyDescent="0.25">
      <c r="A4479" s="9" t="s">
        <v>25</v>
      </c>
      <c r="B4479" s="13">
        <v>7.6</v>
      </c>
    </row>
    <row r="4480" spans="1:2" x14ac:dyDescent="0.25">
      <c r="A4480" s="6" t="s">
        <v>919</v>
      </c>
      <c r="B4480" s="11">
        <v>7</v>
      </c>
    </row>
    <row r="4481" spans="1:2" x14ac:dyDescent="0.25">
      <c r="A4481" s="9" t="s">
        <v>25</v>
      </c>
      <c r="B4481" s="13">
        <v>5.5</v>
      </c>
    </row>
    <row r="4482" spans="1:2" x14ac:dyDescent="0.25">
      <c r="A4482" s="6" t="s">
        <v>1600</v>
      </c>
      <c r="B4482" s="11">
        <v>7.4</v>
      </c>
    </row>
    <row r="4483" spans="1:2" x14ac:dyDescent="0.25">
      <c r="A4483" s="9" t="s">
        <v>25</v>
      </c>
      <c r="B4483" s="13">
        <v>7.7</v>
      </c>
    </row>
    <row r="4484" spans="1:2" x14ac:dyDescent="0.25">
      <c r="A4484" s="6" t="s">
        <v>25</v>
      </c>
      <c r="B4484" s="11">
        <v>7.2</v>
      </c>
    </row>
    <row r="4485" spans="1:2" x14ac:dyDescent="0.25">
      <c r="A4485" s="9" t="s">
        <v>25</v>
      </c>
      <c r="B4485" s="13">
        <v>7.8</v>
      </c>
    </row>
    <row r="4486" spans="1:2" x14ac:dyDescent="0.25">
      <c r="A4486" s="6" t="s">
        <v>25</v>
      </c>
      <c r="B4486" s="11">
        <v>6.6</v>
      </c>
    </row>
    <row r="4487" spans="1:2" x14ac:dyDescent="0.25">
      <c r="A4487" s="9" t="s">
        <v>25</v>
      </c>
      <c r="B4487" s="13">
        <v>6</v>
      </c>
    </row>
    <row r="4488" spans="1:2" x14ac:dyDescent="0.25">
      <c r="A4488" s="6" t="s">
        <v>25</v>
      </c>
      <c r="B4488" s="11">
        <v>8.4</v>
      </c>
    </row>
    <row r="4489" spans="1:2" x14ac:dyDescent="0.25">
      <c r="A4489" s="9" t="s">
        <v>25</v>
      </c>
      <c r="B4489" s="13">
        <v>6.5</v>
      </c>
    </row>
    <row r="4490" spans="1:2" x14ac:dyDescent="0.25">
      <c r="A4490" s="6" t="s">
        <v>2495</v>
      </c>
      <c r="B4490" s="11">
        <v>8.9</v>
      </c>
    </row>
    <row r="4491" spans="1:2" x14ac:dyDescent="0.25">
      <c r="A4491" s="9" t="s">
        <v>3400</v>
      </c>
      <c r="B4491" s="13">
        <v>7.9</v>
      </c>
    </row>
    <row r="4492" spans="1:2" x14ac:dyDescent="0.25">
      <c r="A4492" s="6" t="s">
        <v>25</v>
      </c>
      <c r="B4492" s="11">
        <v>6</v>
      </c>
    </row>
    <row r="4493" spans="1:2" x14ac:dyDescent="0.25">
      <c r="A4493" s="9" t="s">
        <v>25</v>
      </c>
      <c r="B4493" s="13">
        <v>6.1</v>
      </c>
    </row>
    <row r="4494" spans="1:2" x14ac:dyDescent="0.25">
      <c r="A4494" s="6" t="s">
        <v>25</v>
      </c>
      <c r="B4494" s="11">
        <v>7.4</v>
      </c>
    </row>
    <row r="4495" spans="1:2" x14ac:dyDescent="0.25">
      <c r="A4495" s="9" t="s">
        <v>25</v>
      </c>
      <c r="B4495" s="13">
        <v>6.2</v>
      </c>
    </row>
    <row r="4496" spans="1:2" x14ac:dyDescent="0.25">
      <c r="A4496" s="6" t="s">
        <v>537</v>
      </c>
      <c r="B4496" s="11">
        <v>5.6</v>
      </c>
    </row>
    <row r="4497" spans="1:2" x14ac:dyDescent="0.25">
      <c r="A4497" s="9" t="s">
        <v>919</v>
      </c>
      <c r="B4497" s="13">
        <v>7.2</v>
      </c>
    </row>
    <row r="4498" spans="1:2" x14ac:dyDescent="0.25">
      <c r="A4498" s="6" t="s">
        <v>25</v>
      </c>
      <c r="B4498" s="11">
        <v>6.1</v>
      </c>
    </row>
    <row r="4499" spans="1:2" x14ac:dyDescent="0.25">
      <c r="A4499" s="9" t="s">
        <v>25</v>
      </c>
      <c r="B4499" s="13">
        <v>3.8</v>
      </c>
    </row>
    <row r="4500" spans="1:2" x14ac:dyDescent="0.25">
      <c r="A4500" s="6" t="s">
        <v>25</v>
      </c>
      <c r="B4500" s="11">
        <v>7.1</v>
      </c>
    </row>
    <row r="4501" spans="1:2" x14ac:dyDescent="0.25">
      <c r="A4501" s="9" t="s">
        <v>25</v>
      </c>
      <c r="B4501" s="13">
        <v>4.5</v>
      </c>
    </row>
    <row r="4502" spans="1:2" x14ac:dyDescent="0.25">
      <c r="A4502" s="6" t="s">
        <v>25</v>
      </c>
      <c r="B4502" s="11">
        <v>3.8</v>
      </c>
    </row>
    <row r="4503" spans="1:2" x14ac:dyDescent="0.25">
      <c r="A4503" s="9" t="s">
        <v>25</v>
      </c>
      <c r="B4503" s="13">
        <v>6.2</v>
      </c>
    </row>
    <row r="4504" spans="1:2" x14ac:dyDescent="0.25">
      <c r="A4504" s="6" t="s">
        <v>25</v>
      </c>
      <c r="B4504" s="11">
        <v>6.6</v>
      </c>
    </row>
    <row r="4505" spans="1:2" x14ac:dyDescent="0.25">
      <c r="A4505" s="9" t="s">
        <v>25</v>
      </c>
      <c r="B4505" s="13">
        <v>4.5999999999999996</v>
      </c>
    </row>
    <row r="4506" spans="1:2" x14ac:dyDescent="0.25">
      <c r="A4506" s="6" t="s">
        <v>25</v>
      </c>
      <c r="B4506" s="11">
        <v>4.2</v>
      </c>
    </row>
    <row r="4507" spans="1:2" x14ac:dyDescent="0.25">
      <c r="A4507" s="9" t="s">
        <v>25</v>
      </c>
      <c r="B4507" s="13">
        <v>6.8</v>
      </c>
    </row>
    <row r="4508" spans="1:2" x14ac:dyDescent="0.25">
      <c r="A4508" s="6" t="s">
        <v>25</v>
      </c>
      <c r="B4508" s="11">
        <v>7.7</v>
      </c>
    </row>
    <row r="4509" spans="1:2" x14ac:dyDescent="0.25">
      <c r="A4509" s="9" t="s">
        <v>25</v>
      </c>
      <c r="B4509" s="13">
        <v>7.1</v>
      </c>
    </row>
    <row r="4510" spans="1:2" x14ac:dyDescent="0.25">
      <c r="A4510" s="6" t="s">
        <v>25</v>
      </c>
      <c r="B4510" s="11">
        <v>5.9</v>
      </c>
    </row>
    <row r="4511" spans="1:2" x14ac:dyDescent="0.25">
      <c r="A4511" s="9" t="s">
        <v>25</v>
      </c>
      <c r="B4511" s="13">
        <v>4.7</v>
      </c>
    </row>
    <row r="4512" spans="1:2" x14ac:dyDescent="0.25">
      <c r="A4512" s="6" t="s">
        <v>25</v>
      </c>
      <c r="B4512" s="11">
        <v>7</v>
      </c>
    </row>
    <row r="4513" spans="1:2" x14ac:dyDescent="0.25">
      <c r="A4513" s="9" t="s">
        <v>4395</v>
      </c>
      <c r="B4513" s="13">
        <v>6.9</v>
      </c>
    </row>
    <row r="4514" spans="1:2" x14ac:dyDescent="0.25">
      <c r="A4514" s="6" t="s">
        <v>25</v>
      </c>
      <c r="B4514" s="11">
        <v>6.1</v>
      </c>
    </row>
    <row r="4515" spans="1:2" x14ac:dyDescent="0.25">
      <c r="A4515" s="9" t="s">
        <v>4861</v>
      </c>
      <c r="B4515" s="13">
        <v>7.6</v>
      </c>
    </row>
    <row r="4516" spans="1:2" x14ac:dyDescent="0.25">
      <c r="A4516" s="6" t="s">
        <v>25</v>
      </c>
      <c r="B4516" s="11">
        <v>3</v>
      </c>
    </row>
    <row r="4517" spans="1:2" x14ac:dyDescent="0.25">
      <c r="A4517" s="9" t="s">
        <v>25</v>
      </c>
      <c r="B4517" s="13">
        <v>2.6</v>
      </c>
    </row>
    <row r="4518" spans="1:2" x14ac:dyDescent="0.25">
      <c r="A4518" s="6" t="s">
        <v>25</v>
      </c>
      <c r="B4518" s="11">
        <v>8.6</v>
      </c>
    </row>
    <row r="4519" spans="1:2" x14ac:dyDescent="0.25">
      <c r="A4519" s="9" t="s">
        <v>25</v>
      </c>
      <c r="B4519" s="13">
        <v>6.1</v>
      </c>
    </row>
    <row r="4520" spans="1:2" x14ac:dyDescent="0.25">
      <c r="A4520" s="6" t="s">
        <v>1600</v>
      </c>
      <c r="B4520" s="11">
        <v>7.5</v>
      </c>
    </row>
    <row r="4521" spans="1:2" x14ac:dyDescent="0.25">
      <c r="A4521" s="9" t="s">
        <v>25</v>
      </c>
      <c r="B4521" s="13">
        <v>6.7</v>
      </c>
    </row>
    <row r="4522" spans="1:2" x14ac:dyDescent="0.25">
      <c r="A4522" s="6" t="s">
        <v>25</v>
      </c>
      <c r="B4522" s="11">
        <v>8.1</v>
      </c>
    </row>
    <row r="4523" spans="1:2" x14ac:dyDescent="0.25">
      <c r="A4523" s="9" t="s">
        <v>25</v>
      </c>
      <c r="B4523" s="13">
        <v>4.9000000000000004</v>
      </c>
    </row>
    <row r="4524" spans="1:2" x14ac:dyDescent="0.25">
      <c r="A4524" s="6" t="s">
        <v>25</v>
      </c>
      <c r="B4524" s="11">
        <v>6.8</v>
      </c>
    </row>
    <row r="4525" spans="1:2" x14ac:dyDescent="0.25">
      <c r="A4525" s="9" t="s">
        <v>25</v>
      </c>
      <c r="B4525" s="13">
        <v>6.8</v>
      </c>
    </row>
    <row r="4526" spans="1:2" x14ac:dyDescent="0.25">
      <c r="A4526" s="6" t="s">
        <v>25</v>
      </c>
      <c r="B4526" s="11">
        <v>5.7</v>
      </c>
    </row>
    <row r="4527" spans="1:2" x14ac:dyDescent="0.25">
      <c r="A4527" s="9" t="s">
        <v>25</v>
      </c>
      <c r="B4527" s="13">
        <v>8.3000000000000007</v>
      </c>
    </row>
    <row r="4528" spans="1:2" x14ac:dyDescent="0.25">
      <c r="A4528" s="6" t="s">
        <v>25</v>
      </c>
      <c r="B4528" s="11">
        <v>6.6</v>
      </c>
    </row>
    <row r="4529" spans="1:2" x14ac:dyDescent="0.25">
      <c r="A4529" s="9" t="s">
        <v>25</v>
      </c>
      <c r="B4529" s="13">
        <v>7.3</v>
      </c>
    </row>
    <row r="4530" spans="1:2" x14ac:dyDescent="0.25">
      <c r="A4530" s="6" t="s">
        <v>25</v>
      </c>
      <c r="B4530" s="11">
        <v>5</v>
      </c>
    </row>
    <row r="4531" spans="1:2" x14ac:dyDescent="0.25">
      <c r="A4531" s="9" t="s">
        <v>25</v>
      </c>
      <c r="B4531" s="13">
        <v>7</v>
      </c>
    </row>
    <row r="4532" spans="1:2" x14ac:dyDescent="0.25">
      <c r="A4532" s="6" t="s">
        <v>25</v>
      </c>
      <c r="B4532" s="11">
        <v>3.4</v>
      </c>
    </row>
    <row r="4533" spans="1:2" x14ac:dyDescent="0.25">
      <c r="A4533" s="9" t="s">
        <v>25</v>
      </c>
      <c r="B4533" s="13">
        <v>5.9</v>
      </c>
    </row>
    <row r="4534" spans="1:2" x14ac:dyDescent="0.25">
      <c r="A4534" s="6" t="s">
        <v>281</v>
      </c>
      <c r="B4534" s="11">
        <v>6</v>
      </c>
    </row>
    <row r="4535" spans="1:2" x14ac:dyDescent="0.25">
      <c r="A4535" s="9" t="s">
        <v>25</v>
      </c>
      <c r="B4535" s="13">
        <v>7.4</v>
      </c>
    </row>
    <row r="4536" spans="1:2" x14ac:dyDescent="0.25">
      <c r="A4536" s="6" t="s">
        <v>25</v>
      </c>
      <c r="B4536" s="11">
        <v>7.4</v>
      </c>
    </row>
    <row r="4537" spans="1:2" x14ac:dyDescent="0.25">
      <c r="A4537" s="9" t="s">
        <v>25</v>
      </c>
      <c r="B4537" s="13">
        <v>4.2</v>
      </c>
    </row>
    <row r="4538" spans="1:2" x14ac:dyDescent="0.25">
      <c r="A4538" s="6" t="s">
        <v>25</v>
      </c>
      <c r="B4538" s="11">
        <v>6.2</v>
      </c>
    </row>
    <row r="4539" spans="1:2" x14ac:dyDescent="0.25">
      <c r="A4539" s="9" t="s">
        <v>25</v>
      </c>
      <c r="B4539" s="13">
        <v>6.2</v>
      </c>
    </row>
    <row r="4540" spans="1:2" x14ac:dyDescent="0.25">
      <c r="A4540" s="6" t="s">
        <v>25</v>
      </c>
      <c r="B4540" s="11">
        <v>7.5</v>
      </c>
    </row>
    <row r="4541" spans="1:2" x14ac:dyDescent="0.25">
      <c r="A4541" s="9" t="s">
        <v>25</v>
      </c>
      <c r="B4541" s="13">
        <v>7.2</v>
      </c>
    </row>
    <row r="4542" spans="1:2" x14ac:dyDescent="0.25">
      <c r="A4542" s="6" t="s">
        <v>25</v>
      </c>
      <c r="B4542" s="11">
        <v>7.2</v>
      </c>
    </row>
    <row r="4543" spans="1:2" x14ac:dyDescent="0.25">
      <c r="A4543" s="9" t="s">
        <v>25</v>
      </c>
      <c r="B4543" s="13">
        <v>5.4</v>
      </c>
    </row>
    <row r="4544" spans="1:2" x14ac:dyDescent="0.25">
      <c r="A4544" s="6" t="s">
        <v>25</v>
      </c>
      <c r="B4544" s="11">
        <v>7</v>
      </c>
    </row>
    <row r="4545" spans="1:2" x14ac:dyDescent="0.25">
      <c r="A4545" s="9" t="s">
        <v>25</v>
      </c>
      <c r="B4545" s="13">
        <v>7.2</v>
      </c>
    </row>
    <row r="4546" spans="1:2" x14ac:dyDescent="0.25">
      <c r="A4546" s="6" t="s">
        <v>25</v>
      </c>
      <c r="B4546" s="11">
        <v>7.9</v>
      </c>
    </row>
    <row r="4547" spans="1:2" x14ac:dyDescent="0.25">
      <c r="A4547" s="9" t="s">
        <v>25</v>
      </c>
      <c r="B4547" s="13">
        <v>6.8</v>
      </c>
    </row>
    <row r="4548" spans="1:2" x14ac:dyDescent="0.25">
      <c r="A4548" s="6" t="s">
        <v>25</v>
      </c>
      <c r="B4548" s="11">
        <v>6.7</v>
      </c>
    </row>
    <row r="4549" spans="1:2" x14ac:dyDescent="0.25">
      <c r="A4549" s="9" t="s">
        <v>25</v>
      </c>
      <c r="B4549" s="13">
        <v>7.5</v>
      </c>
    </row>
    <row r="4550" spans="1:2" x14ac:dyDescent="0.25">
      <c r="A4550" s="6" t="s">
        <v>25</v>
      </c>
      <c r="B4550" s="11">
        <v>6.8</v>
      </c>
    </row>
    <row r="4551" spans="1:2" x14ac:dyDescent="0.25">
      <c r="A4551" s="9" t="s">
        <v>25</v>
      </c>
      <c r="B4551" s="13">
        <v>6.9</v>
      </c>
    </row>
    <row r="4552" spans="1:2" x14ac:dyDescent="0.25">
      <c r="A4552" s="6" t="s">
        <v>25</v>
      </c>
      <c r="B4552" s="11">
        <v>6.8</v>
      </c>
    </row>
    <row r="4553" spans="1:2" x14ac:dyDescent="0.25">
      <c r="A4553" s="9" t="s">
        <v>25</v>
      </c>
      <c r="B4553" s="13">
        <v>7.2</v>
      </c>
    </row>
    <row r="4554" spans="1:2" x14ac:dyDescent="0.25">
      <c r="A4554" s="6" t="s">
        <v>25</v>
      </c>
      <c r="B4554" s="11">
        <v>7.4</v>
      </c>
    </row>
    <row r="4555" spans="1:2" x14ac:dyDescent="0.25">
      <c r="A4555" s="9" t="s">
        <v>25</v>
      </c>
      <c r="B4555" s="13">
        <v>5.6</v>
      </c>
    </row>
    <row r="4556" spans="1:2" x14ac:dyDescent="0.25">
      <c r="A4556" s="6" t="s">
        <v>25</v>
      </c>
      <c r="B4556" s="11">
        <v>6.8</v>
      </c>
    </row>
    <row r="4557" spans="1:2" x14ac:dyDescent="0.25">
      <c r="A4557" s="9" t="s">
        <v>25</v>
      </c>
      <c r="B4557" s="13">
        <v>7.2</v>
      </c>
    </row>
    <row r="4558" spans="1:2" x14ac:dyDescent="0.25">
      <c r="A4558" s="6" t="s">
        <v>25</v>
      </c>
      <c r="B4558" s="11">
        <v>7.7</v>
      </c>
    </row>
    <row r="4559" spans="1:2" x14ac:dyDescent="0.25">
      <c r="A4559" s="9" t="s">
        <v>25</v>
      </c>
      <c r="B4559" s="13">
        <v>7</v>
      </c>
    </row>
    <row r="4560" spans="1:2" x14ac:dyDescent="0.25">
      <c r="A4560" s="6" t="s">
        <v>25</v>
      </c>
      <c r="B4560" s="11">
        <v>7.2</v>
      </c>
    </row>
    <row r="4561" spans="1:2" x14ac:dyDescent="0.25">
      <c r="A4561" s="9" t="s">
        <v>25</v>
      </c>
      <c r="B4561" s="13">
        <v>6.4</v>
      </c>
    </row>
    <row r="4562" spans="1:2" x14ac:dyDescent="0.25">
      <c r="A4562" s="6" t="s">
        <v>25</v>
      </c>
      <c r="B4562" s="11">
        <v>7.2</v>
      </c>
    </row>
    <row r="4563" spans="1:2" x14ac:dyDescent="0.25">
      <c r="A4563" s="9" t="s">
        <v>25</v>
      </c>
      <c r="B4563" s="13">
        <v>7.2</v>
      </c>
    </row>
    <row r="4564" spans="1:2" x14ac:dyDescent="0.25">
      <c r="A4564" s="6" t="s">
        <v>1600</v>
      </c>
      <c r="B4564" s="11">
        <v>6.2</v>
      </c>
    </row>
    <row r="4565" spans="1:2" x14ac:dyDescent="0.25">
      <c r="A4565" s="9" t="s">
        <v>25</v>
      </c>
      <c r="B4565" s="13">
        <v>6.9</v>
      </c>
    </row>
    <row r="4566" spans="1:2" x14ac:dyDescent="0.25">
      <c r="A4566" s="6" t="s">
        <v>25</v>
      </c>
      <c r="B4566" s="11">
        <v>6.2</v>
      </c>
    </row>
    <row r="4567" spans="1:2" x14ac:dyDescent="0.25">
      <c r="A4567" s="9" t="s">
        <v>25</v>
      </c>
      <c r="B4567" s="13">
        <v>6.9</v>
      </c>
    </row>
    <row r="4568" spans="1:2" x14ac:dyDescent="0.25">
      <c r="A4568" s="6" t="s">
        <v>25</v>
      </c>
      <c r="B4568" s="11">
        <v>7</v>
      </c>
    </row>
    <row r="4569" spans="1:2" x14ac:dyDescent="0.25">
      <c r="A4569" s="9" t="s">
        <v>25</v>
      </c>
      <c r="B4569" s="13">
        <v>6.7</v>
      </c>
    </row>
    <row r="4570" spans="1:2" x14ac:dyDescent="0.25">
      <c r="A4570" s="6" t="s">
        <v>25</v>
      </c>
      <c r="B4570" s="11">
        <v>3.6</v>
      </c>
    </row>
    <row r="4571" spans="1:2" x14ac:dyDescent="0.25">
      <c r="A4571" s="9" t="s">
        <v>25</v>
      </c>
      <c r="B4571" s="13">
        <v>6.3</v>
      </c>
    </row>
    <row r="4572" spans="1:2" x14ac:dyDescent="0.25">
      <c r="A4572" s="6" t="s">
        <v>3691</v>
      </c>
      <c r="B4572" s="11">
        <v>7.4</v>
      </c>
    </row>
    <row r="4573" spans="1:2" x14ac:dyDescent="0.25">
      <c r="A4573" s="9" t="s">
        <v>25</v>
      </c>
      <c r="B4573" s="13">
        <v>7.4</v>
      </c>
    </row>
    <row r="4574" spans="1:2" x14ac:dyDescent="0.25">
      <c r="A4574" s="6" t="s">
        <v>25</v>
      </c>
      <c r="B4574" s="11">
        <v>7.3</v>
      </c>
    </row>
    <row r="4575" spans="1:2" x14ac:dyDescent="0.25">
      <c r="A4575" s="9" t="s">
        <v>25</v>
      </c>
      <c r="B4575" s="13">
        <v>6.1</v>
      </c>
    </row>
    <row r="4576" spans="1:2" x14ac:dyDescent="0.25">
      <c r="A4576" s="6" t="s">
        <v>25</v>
      </c>
      <c r="B4576" s="11">
        <v>6.7</v>
      </c>
    </row>
    <row r="4577" spans="1:2" x14ac:dyDescent="0.25">
      <c r="A4577" s="9" t="s">
        <v>4861</v>
      </c>
      <c r="B4577" s="13">
        <v>8.1999999999999993</v>
      </c>
    </row>
    <row r="4578" spans="1:2" x14ac:dyDescent="0.25">
      <c r="A4578" s="6" t="s">
        <v>25</v>
      </c>
      <c r="B4578" s="11">
        <v>7.7</v>
      </c>
    </row>
    <row r="4579" spans="1:2" x14ac:dyDescent="0.25">
      <c r="A4579" s="9" t="s">
        <v>25</v>
      </c>
      <c r="B4579" s="13">
        <v>7.3</v>
      </c>
    </row>
    <row r="4580" spans="1:2" x14ac:dyDescent="0.25">
      <c r="A4580" s="6" t="s">
        <v>25</v>
      </c>
      <c r="B4580" s="11">
        <v>7.4</v>
      </c>
    </row>
    <row r="4581" spans="1:2" x14ac:dyDescent="0.25">
      <c r="A4581" s="9" t="s">
        <v>25</v>
      </c>
      <c r="B4581" s="13">
        <v>5.7</v>
      </c>
    </row>
    <row r="4582" spans="1:2" x14ac:dyDescent="0.25">
      <c r="A4582" s="6" t="s">
        <v>25</v>
      </c>
      <c r="B4582" s="11">
        <v>7.6</v>
      </c>
    </row>
    <row r="4583" spans="1:2" x14ac:dyDescent="0.25">
      <c r="A4583" s="9" t="s">
        <v>25</v>
      </c>
      <c r="B4583" s="13">
        <v>6.8</v>
      </c>
    </row>
    <row r="4584" spans="1:2" x14ac:dyDescent="0.25">
      <c r="A4584" s="6" t="s">
        <v>25</v>
      </c>
      <c r="B4584" s="11">
        <v>5.6</v>
      </c>
    </row>
    <row r="4585" spans="1:2" x14ac:dyDescent="0.25">
      <c r="A4585" s="9" t="s">
        <v>1600</v>
      </c>
      <c r="B4585" s="13">
        <v>4.8</v>
      </c>
    </row>
    <row r="4586" spans="1:2" x14ac:dyDescent="0.25">
      <c r="A4586" s="6" t="s">
        <v>25</v>
      </c>
      <c r="B4586" s="11">
        <v>6.4</v>
      </c>
    </row>
    <row r="4587" spans="1:2" x14ac:dyDescent="0.25">
      <c r="A4587" s="9" t="s">
        <v>25</v>
      </c>
      <c r="B4587" s="13">
        <v>6.8</v>
      </c>
    </row>
    <row r="4588" spans="1:2" x14ac:dyDescent="0.25">
      <c r="A4588" s="6" t="s">
        <v>25</v>
      </c>
      <c r="B4588" s="11">
        <v>6.1</v>
      </c>
    </row>
    <row r="4589" spans="1:2" x14ac:dyDescent="0.25">
      <c r="A4589" s="9" t="s">
        <v>25</v>
      </c>
      <c r="B4589" s="13">
        <v>5.2</v>
      </c>
    </row>
    <row r="4590" spans="1:2" x14ac:dyDescent="0.25">
      <c r="A4590" s="6" t="s">
        <v>25</v>
      </c>
      <c r="B4590" s="11">
        <v>6.9</v>
      </c>
    </row>
    <row r="4591" spans="1:2" x14ac:dyDescent="0.25">
      <c r="A4591" s="9" t="s">
        <v>25</v>
      </c>
      <c r="B4591" s="13">
        <v>6</v>
      </c>
    </row>
    <row r="4592" spans="1:2" x14ac:dyDescent="0.25">
      <c r="A4592" s="6" t="s">
        <v>25</v>
      </c>
      <c r="B4592" s="11">
        <v>6.3</v>
      </c>
    </row>
    <row r="4593" spans="1:2" x14ac:dyDescent="0.25">
      <c r="A4593" s="9" t="s">
        <v>25</v>
      </c>
      <c r="B4593" s="13">
        <v>6.1</v>
      </c>
    </row>
    <row r="4594" spans="1:2" x14ac:dyDescent="0.25">
      <c r="A4594" s="6" t="s">
        <v>25</v>
      </c>
      <c r="B4594" s="11">
        <v>5.5</v>
      </c>
    </row>
    <row r="4595" spans="1:2" x14ac:dyDescent="0.25">
      <c r="A4595" s="9" t="s">
        <v>25</v>
      </c>
      <c r="B4595" s="13">
        <v>6.9</v>
      </c>
    </row>
    <row r="4596" spans="1:2" x14ac:dyDescent="0.25">
      <c r="A4596" s="6" t="s">
        <v>25</v>
      </c>
      <c r="B4596" s="11">
        <v>5.6</v>
      </c>
    </row>
    <row r="4597" spans="1:2" x14ac:dyDescent="0.25">
      <c r="A4597" s="9" t="s">
        <v>25</v>
      </c>
      <c r="B4597" s="13">
        <v>1.9</v>
      </c>
    </row>
    <row r="4598" spans="1:2" x14ac:dyDescent="0.25">
      <c r="A4598" s="6" t="s">
        <v>25</v>
      </c>
      <c r="B4598" s="11">
        <v>4.0999999999999996</v>
      </c>
    </row>
    <row r="4599" spans="1:2" x14ac:dyDescent="0.25">
      <c r="A4599" s="9" t="s">
        <v>25</v>
      </c>
      <c r="B4599" s="13">
        <v>5.4</v>
      </c>
    </row>
    <row r="4600" spans="1:2" x14ac:dyDescent="0.25">
      <c r="A4600" s="6" t="s">
        <v>919</v>
      </c>
      <c r="B4600" s="11">
        <v>6.8</v>
      </c>
    </row>
    <row r="4601" spans="1:2" x14ac:dyDescent="0.25">
      <c r="A4601" s="9" t="s">
        <v>4959</v>
      </c>
      <c r="B4601" s="13">
        <v>7</v>
      </c>
    </row>
    <row r="4602" spans="1:2" x14ac:dyDescent="0.25">
      <c r="A4602" s="6" t="s">
        <v>25</v>
      </c>
      <c r="B4602" s="11">
        <v>6.7</v>
      </c>
    </row>
    <row r="4603" spans="1:2" x14ac:dyDescent="0.25">
      <c r="A4603" s="9" t="s">
        <v>25</v>
      </c>
      <c r="B4603" s="13">
        <v>5.8</v>
      </c>
    </row>
    <row r="4604" spans="1:2" x14ac:dyDescent="0.25">
      <c r="A4604" s="6" t="s">
        <v>25</v>
      </c>
      <c r="B4604" s="11">
        <v>6.2</v>
      </c>
    </row>
    <row r="4605" spans="1:2" x14ac:dyDescent="0.25">
      <c r="A4605" s="9" t="s">
        <v>25</v>
      </c>
      <c r="B4605" s="13">
        <v>2.8</v>
      </c>
    </row>
    <row r="4606" spans="1:2" x14ac:dyDescent="0.25">
      <c r="A4606" s="6" t="s">
        <v>25</v>
      </c>
      <c r="B4606" s="11">
        <v>7.3</v>
      </c>
    </row>
    <row r="4607" spans="1:2" x14ac:dyDescent="0.25">
      <c r="A4607" s="9" t="s">
        <v>25</v>
      </c>
      <c r="B4607" s="13">
        <v>5.8</v>
      </c>
    </row>
    <row r="4608" spans="1:2" x14ac:dyDescent="0.25">
      <c r="A4608" s="6" t="s">
        <v>25</v>
      </c>
      <c r="B4608" s="11">
        <v>6.5</v>
      </c>
    </row>
    <row r="4609" spans="1:2" x14ac:dyDescent="0.25">
      <c r="A4609" s="9" t="s">
        <v>25</v>
      </c>
      <c r="B4609" s="13">
        <v>6.1</v>
      </c>
    </row>
    <row r="4610" spans="1:2" x14ac:dyDescent="0.25">
      <c r="A4610" s="6" t="s">
        <v>25</v>
      </c>
      <c r="B4610" s="11">
        <v>5.0999999999999996</v>
      </c>
    </row>
    <row r="4611" spans="1:2" x14ac:dyDescent="0.25">
      <c r="A4611" s="9" t="s">
        <v>25</v>
      </c>
      <c r="B4611" s="13">
        <v>2.2000000000000002</v>
      </c>
    </row>
    <row r="4612" spans="1:2" x14ac:dyDescent="0.25">
      <c r="A4612" s="6" t="s">
        <v>919</v>
      </c>
      <c r="B4612" s="11">
        <v>7.2</v>
      </c>
    </row>
    <row r="4613" spans="1:2" x14ac:dyDescent="0.25">
      <c r="A4613" s="9" t="s">
        <v>25</v>
      </c>
      <c r="B4613" s="13">
        <v>5.7</v>
      </c>
    </row>
    <row r="4614" spans="1:2" x14ac:dyDescent="0.25">
      <c r="A4614" s="6" t="s">
        <v>25</v>
      </c>
      <c r="B4614" s="11">
        <v>3.4</v>
      </c>
    </row>
    <row r="4615" spans="1:2" x14ac:dyDescent="0.25">
      <c r="A4615" s="9" t="s">
        <v>25</v>
      </c>
      <c r="B4615" s="13">
        <v>3.8</v>
      </c>
    </row>
    <row r="4616" spans="1:2" x14ac:dyDescent="0.25">
      <c r="A4616" s="6" t="s">
        <v>25</v>
      </c>
      <c r="B4616" s="11">
        <v>4.7</v>
      </c>
    </row>
    <row r="4617" spans="1:2" x14ac:dyDescent="0.25">
      <c r="A4617" s="9" t="s">
        <v>25</v>
      </c>
      <c r="B4617" s="13">
        <v>5.6</v>
      </c>
    </row>
    <row r="4618" spans="1:2" x14ac:dyDescent="0.25">
      <c r="A4618" s="6" t="s">
        <v>25</v>
      </c>
      <c r="B4618" s="11">
        <v>3.9</v>
      </c>
    </row>
    <row r="4619" spans="1:2" x14ac:dyDescent="0.25">
      <c r="A4619" s="9" t="s">
        <v>25</v>
      </c>
      <c r="B4619" s="13">
        <v>5.4</v>
      </c>
    </row>
    <row r="4620" spans="1:2" x14ac:dyDescent="0.25">
      <c r="A4620" s="6" t="s">
        <v>25</v>
      </c>
      <c r="B4620" s="11">
        <v>5.2</v>
      </c>
    </row>
    <row r="4621" spans="1:2" x14ac:dyDescent="0.25">
      <c r="A4621" s="9" t="s">
        <v>25</v>
      </c>
      <c r="B4621" s="13">
        <v>3.5</v>
      </c>
    </row>
    <row r="4622" spans="1:2" x14ac:dyDescent="0.25">
      <c r="A4622" s="9" t="s">
        <v>25</v>
      </c>
      <c r="B4622" s="13">
        <v>7</v>
      </c>
    </row>
    <row r="4623" spans="1:2" x14ac:dyDescent="0.25">
      <c r="A4623" s="6" t="s">
        <v>25</v>
      </c>
      <c r="B4623" s="11">
        <v>7.1</v>
      </c>
    </row>
    <row r="4624" spans="1:2" x14ac:dyDescent="0.25">
      <c r="A4624" s="9" t="s">
        <v>25</v>
      </c>
      <c r="B4624" s="13">
        <v>5.5</v>
      </c>
    </row>
    <row r="4625" spans="1:2" x14ac:dyDescent="0.25">
      <c r="A4625" s="6" t="s">
        <v>25</v>
      </c>
      <c r="B4625" s="11">
        <v>5.9</v>
      </c>
    </row>
    <row r="4626" spans="1:2" x14ac:dyDescent="0.25">
      <c r="A4626" s="9" t="s">
        <v>25</v>
      </c>
      <c r="B4626" s="13">
        <v>6</v>
      </c>
    </row>
    <row r="4627" spans="1:2" x14ac:dyDescent="0.25">
      <c r="A4627" s="6" t="s">
        <v>25</v>
      </c>
      <c r="B4627" s="11">
        <v>4.8</v>
      </c>
    </row>
    <row r="4628" spans="1:2" x14ac:dyDescent="0.25">
      <c r="A4628" s="9" t="s">
        <v>25</v>
      </c>
      <c r="B4628" s="13">
        <v>7.1</v>
      </c>
    </row>
    <row r="4629" spans="1:2" x14ac:dyDescent="0.25">
      <c r="A4629" s="6" t="s">
        <v>25</v>
      </c>
      <c r="B4629" s="11">
        <v>8.1999999999999993</v>
      </c>
    </row>
    <row r="4630" spans="1:2" x14ac:dyDescent="0.25">
      <c r="A4630" s="9" t="s">
        <v>25</v>
      </c>
      <c r="B4630" s="13">
        <v>5.7</v>
      </c>
    </row>
    <row r="4631" spans="1:2" x14ac:dyDescent="0.25">
      <c r="A4631" s="6" t="s">
        <v>5000</v>
      </c>
      <c r="B4631" s="11">
        <v>7.9</v>
      </c>
    </row>
    <row r="4632" spans="1:2" x14ac:dyDescent="0.25">
      <c r="A4632" s="9" t="s">
        <v>25</v>
      </c>
      <c r="B4632" s="13">
        <v>7.3</v>
      </c>
    </row>
    <row r="4633" spans="1:2" x14ac:dyDescent="0.25">
      <c r="A4633" s="6" t="s">
        <v>25</v>
      </c>
      <c r="B4633" s="11">
        <v>7.1</v>
      </c>
    </row>
    <row r="4634" spans="1:2" x14ac:dyDescent="0.25">
      <c r="A4634" s="9" t="s">
        <v>25</v>
      </c>
      <c r="B4634" s="13">
        <v>6.4</v>
      </c>
    </row>
    <row r="4635" spans="1:2" x14ac:dyDescent="0.25">
      <c r="A4635" s="6" t="s">
        <v>5005</v>
      </c>
      <c r="B4635" s="11">
        <v>5.9</v>
      </c>
    </row>
    <row r="4636" spans="1:2" x14ac:dyDescent="0.25">
      <c r="A4636" s="9" t="s">
        <v>25</v>
      </c>
      <c r="B4636" s="13">
        <v>7.5</v>
      </c>
    </row>
    <row r="4637" spans="1:2" x14ac:dyDescent="0.25">
      <c r="A4637" s="6" t="s">
        <v>25</v>
      </c>
      <c r="B4637" s="11">
        <v>6.4</v>
      </c>
    </row>
    <row r="4638" spans="1:2" x14ac:dyDescent="0.25">
      <c r="A4638" s="9" t="s">
        <v>25</v>
      </c>
      <c r="B4638" s="13">
        <v>7.4</v>
      </c>
    </row>
    <row r="4639" spans="1:2" x14ac:dyDescent="0.25">
      <c r="A4639" s="6" t="s">
        <v>25</v>
      </c>
      <c r="B4639" s="11">
        <v>7.3</v>
      </c>
    </row>
    <row r="4640" spans="1:2" x14ac:dyDescent="0.25">
      <c r="A4640" s="9" t="s">
        <v>25</v>
      </c>
      <c r="B4640" s="13">
        <v>6.5</v>
      </c>
    </row>
    <row r="4641" spans="1:2" x14ac:dyDescent="0.25">
      <c r="A4641" s="6" t="s">
        <v>25</v>
      </c>
      <c r="B4641" s="11">
        <v>7.2</v>
      </c>
    </row>
    <row r="4642" spans="1:2" x14ac:dyDescent="0.25">
      <c r="A4642" s="9" t="s">
        <v>537</v>
      </c>
      <c r="B4642" s="13">
        <v>6.7</v>
      </c>
    </row>
    <row r="4643" spans="1:2" x14ac:dyDescent="0.25">
      <c r="A4643" s="6" t="s">
        <v>25</v>
      </c>
      <c r="B4643" s="11">
        <v>7.1</v>
      </c>
    </row>
    <row r="4644" spans="1:2" x14ac:dyDescent="0.25">
      <c r="A4644" s="9" t="s">
        <v>25</v>
      </c>
      <c r="B4644" s="13">
        <v>6</v>
      </c>
    </row>
    <row r="4645" spans="1:2" x14ac:dyDescent="0.25">
      <c r="A4645" s="6" t="s">
        <v>25</v>
      </c>
      <c r="B4645" s="11">
        <v>6.7</v>
      </c>
    </row>
    <row r="4646" spans="1:2" x14ac:dyDescent="0.25">
      <c r="A4646" s="9" t="s">
        <v>25</v>
      </c>
      <c r="B4646" s="13">
        <v>5.6</v>
      </c>
    </row>
    <row r="4647" spans="1:2" x14ac:dyDescent="0.25">
      <c r="A4647" s="6" t="s">
        <v>25</v>
      </c>
      <c r="B4647" s="11">
        <v>7</v>
      </c>
    </row>
    <row r="4648" spans="1:2" x14ac:dyDescent="0.25">
      <c r="A4648" s="9" t="s">
        <v>25</v>
      </c>
      <c r="B4648" s="13">
        <v>4.9000000000000004</v>
      </c>
    </row>
    <row r="4649" spans="1:2" x14ac:dyDescent="0.25">
      <c r="A4649" s="6" t="s">
        <v>25</v>
      </c>
      <c r="B4649" s="11">
        <v>3.2</v>
      </c>
    </row>
    <row r="4650" spans="1:2" x14ac:dyDescent="0.25">
      <c r="A4650" s="9" t="s">
        <v>5005</v>
      </c>
      <c r="B4650" s="13">
        <v>8.4</v>
      </c>
    </row>
    <row r="4651" spans="1:2" x14ac:dyDescent="0.25">
      <c r="A4651" s="6" t="s">
        <v>25</v>
      </c>
      <c r="B4651" s="11">
        <v>6.9</v>
      </c>
    </row>
    <row r="4652" spans="1:2" x14ac:dyDescent="0.25">
      <c r="A4652" s="9" t="s">
        <v>25</v>
      </c>
      <c r="B4652" s="13">
        <v>7.5</v>
      </c>
    </row>
    <row r="4653" spans="1:2" x14ac:dyDescent="0.25">
      <c r="A4653" s="6" t="s">
        <v>25</v>
      </c>
      <c r="B4653" s="11">
        <v>7.2</v>
      </c>
    </row>
    <row r="4654" spans="1:2" x14ac:dyDescent="0.25">
      <c r="A4654" s="9" t="s">
        <v>25</v>
      </c>
      <c r="B4654" s="13">
        <v>7.2</v>
      </c>
    </row>
    <row r="4655" spans="1:2" x14ac:dyDescent="0.25">
      <c r="A4655" s="6" t="s">
        <v>2284</v>
      </c>
      <c r="B4655" s="11">
        <v>8</v>
      </c>
    </row>
    <row r="4656" spans="1:2" x14ac:dyDescent="0.25">
      <c r="A4656" s="9" t="s">
        <v>25</v>
      </c>
      <c r="B4656" s="13">
        <v>7.4</v>
      </c>
    </row>
    <row r="4657" spans="1:2" x14ac:dyDescent="0.25">
      <c r="A4657" s="6" t="s">
        <v>919</v>
      </c>
      <c r="B4657" s="11">
        <v>7.2</v>
      </c>
    </row>
    <row r="4658" spans="1:2" x14ac:dyDescent="0.25">
      <c r="A4658" s="9" t="s">
        <v>25</v>
      </c>
      <c r="B4658" s="13">
        <v>6.5</v>
      </c>
    </row>
    <row r="4659" spans="1:2" x14ac:dyDescent="0.25">
      <c r="A4659" s="6" t="s">
        <v>25</v>
      </c>
      <c r="B4659" s="11">
        <v>7.2</v>
      </c>
    </row>
    <row r="4660" spans="1:2" x14ac:dyDescent="0.25">
      <c r="A4660" s="9" t="s">
        <v>25</v>
      </c>
      <c r="B4660" s="13">
        <v>4.2</v>
      </c>
    </row>
    <row r="4661" spans="1:2" x14ac:dyDescent="0.25">
      <c r="A4661" s="6" t="s">
        <v>25</v>
      </c>
      <c r="B4661" s="11">
        <v>5.0999999999999996</v>
      </c>
    </row>
    <row r="4662" spans="1:2" x14ac:dyDescent="0.25">
      <c r="A4662" s="9" t="s">
        <v>3996</v>
      </c>
      <c r="B4662" s="13">
        <v>6.4</v>
      </c>
    </row>
    <row r="4663" spans="1:2" x14ac:dyDescent="0.25">
      <c r="A4663" s="6" t="s">
        <v>25</v>
      </c>
      <c r="B4663" s="11">
        <v>6.8</v>
      </c>
    </row>
    <row r="4664" spans="1:2" x14ac:dyDescent="0.25">
      <c r="A4664" s="9" t="s">
        <v>25</v>
      </c>
      <c r="B4664" s="13">
        <v>6.2</v>
      </c>
    </row>
    <row r="4665" spans="1:2" x14ac:dyDescent="0.25">
      <c r="A4665" s="6" t="s">
        <v>25</v>
      </c>
      <c r="B4665" s="11">
        <v>7.5</v>
      </c>
    </row>
    <row r="4666" spans="1:2" x14ac:dyDescent="0.25">
      <c r="A4666" s="9" t="s">
        <v>25</v>
      </c>
      <c r="B4666" s="13">
        <v>7.7</v>
      </c>
    </row>
    <row r="4667" spans="1:2" x14ac:dyDescent="0.25">
      <c r="A4667" s="6" t="s">
        <v>25</v>
      </c>
      <c r="B4667" s="11">
        <v>6.9</v>
      </c>
    </row>
    <row r="4668" spans="1:2" x14ac:dyDescent="0.25">
      <c r="A4668" s="9" t="s">
        <v>25</v>
      </c>
      <c r="B4668" s="13">
        <v>7</v>
      </c>
    </row>
    <row r="4669" spans="1:2" x14ac:dyDescent="0.25">
      <c r="A4669" s="6" t="s">
        <v>25</v>
      </c>
      <c r="B4669" s="11">
        <v>7.5</v>
      </c>
    </row>
    <row r="4670" spans="1:2" x14ac:dyDescent="0.25">
      <c r="A4670" s="9" t="s">
        <v>25</v>
      </c>
      <c r="B4670" s="13">
        <v>6.3</v>
      </c>
    </row>
    <row r="4671" spans="1:2" x14ac:dyDescent="0.25">
      <c r="A4671" s="6" t="s">
        <v>25</v>
      </c>
      <c r="B4671" s="11">
        <v>5.5</v>
      </c>
    </row>
    <row r="4672" spans="1:2" x14ac:dyDescent="0.25">
      <c r="A4672" s="9" t="s">
        <v>25</v>
      </c>
      <c r="B4672" s="13">
        <v>4.8</v>
      </c>
    </row>
    <row r="4673" spans="1:2" x14ac:dyDescent="0.25">
      <c r="A4673" s="6" t="s">
        <v>2495</v>
      </c>
      <c r="B4673" s="11">
        <v>8.1</v>
      </c>
    </row>
    <row r="4674" spans="1:2" x14ac:dyDescent="0.25">
      <c r="A4674" s="9" t="s">
        <v>25</v>
      </c>
      <c r="B4674" s="13">
        <v>6.6</v>
      </c>
    </row>
    <row r="4675" spans="1:2" x14ac:dyDescent="0.25">
      <c r="A4675" s="6" t="s">
        <v>25</v>
      </c>
      <c r="B4675" s="11">
        <v>5.2</v>
      </c>
    </row>
    <row r="4676" spans="1:2" x14ac:dyDescent="0.25">
      <c r="A4676" s="9" t="s">
        <v>25</v>
      </c>
      <c r="B4676" s="13">
        <v>5.6</v>
      </c>
    </row>
    <row r="4677" spans="1:2" x14ac:dyDescent="0.25">
      <c r="A4677" s="6" t="s">
        <v>25</v>
      </c>
      <c r="B4677" s="11">
        <v>3.1</v>
      </c>
    </row>
    <row r="4678" spans="1:2" x14ac:dyDescent="0.25">
      <c r="A4678" s="9" t="s">
        <v>25</v>
      </c>
      <c r="B4678" s="13">
        <v>8.1</v>
      </c>
    </row>
    <row r="4679" spans="1:2" x14ac:dyDescent="0.25">
      <c r="A4679" s="6" t="s">
        <v>25</v>
      </c>
      <c r="B4679" s="11">
        <v>8.3000000000000007</v>
      </c>
    </row>
    <row r="4680" spans="1:2" x14ac:dyDescent="0.25">
      <c r="A4680" s="9" t="s">
        <v>25</v>
      </c>
      <c r="B4680" s="13">
        <v>7.1</v>
      </c>
    </row>
    <row r="4681" spans="1:2" x14ac:dyDescent="0.25">
      <c r="A4681" s="6" t="s">
        <v>25</v>
      </c>
      <c r="B4681" s="11">
        <v>8.1</v>
      </c>
    </row>
    <row r="4682" spans="1:2" x14ac:dyDescent="0.25">
      <c r="A4682" s="9" t="s">
        <v>25</v>
      </c>
      <c r="B4682" s="13">
        <v>7.2</v>
      </c>
    </row>
    <row r="4683" spans="1:2" x14ac:dyDescent="0.25">
      <c r="A4683" s="6" t="s">
        <v>25</v>
      </c>
      <c r="B4683" s="11">
        <v>6.3</v>
      </c>
    </row>
    <row r="4684" spans="1:2" x14ac:dyDescent="0.25">
      <c r="A4684" s="9" t="s">
        <v>25</v>
      </c>
      <c r="B4684" s="13">
        <v>4</v>
      </c>
    </row>
    <row r="4685" spans="1:2" x14ac:dyDescent="0.25">
      <c r="A4685" s="6" t="s">
        <v>25</v>
      </c>
      <c r="B4685" s="11">
        <v>7.2</v>
      </c>
    </row>
    <row r="4686" spans="1:2" x14ac:dyDescent="0.25">
      <c r="A4686" s="9" t="s">
        <v>25</v>
      </c>
      <c r="B4686" s="13">
        <v>5.3</v>
      </c>
    </row>
    <row r="4687" spans="1:2" x14ac:dyDescent="0.25">
      <c r="A4687" s="6" t="s">
        <v>25</v>
      </c>
      <c r="B4687" s="11">
        <v>7.2</v>
      </c>
    </row>
    <row r="4688" spans="1:2" x14ac:dyDescent="0.25">
      <c r="A4688" s="9" t="s">
        <v>25</v>
      </c>
      <c r="B4688" s="13">
        <v>6.5</v>
      </c>
    </row>
    <row r="4689" spans="1:2" x14ac:dyDescent="0.25">
      <c r="A4689" s="6" t="s">
        <v>25</v>
      </c>
      <c r="B4689" s="11">
        <v>6.5</v>
      </c>
    </row>
    <row r="4690" spans="1:2" x14ac:dyDescent="0.25">
      <c r="A4690" s="9" t="s">
        <v>25</v>
      </c>
      <c r="B4690" s="13">
        <v>4.9000000000000004</v>
      </c>
    </row>
    <row r="4691" spans="1:2" x14ac:dyDescent="0.25">
      <c r="A4691" s="6" t="s">
        <v>25</v>
      </c>
      <c r="B4691" s="11">
        <v>5.2</v>
      </c>
    </row>
    <row r="4692" spans="1:2" x14ac:dyDescent="0.25">
      <c r="A4692" s="9" t="s">
        <v>25</v>
      </c>
      <c r="B4692" s="13">
        <v>7.4</v>
      </c>
    </row>
    <row r="4693" spans="1:2" x14ac:dyDescent="0.25">
      <c r="A4693" s="6" t="s">
        <v>25</v>
      </c>
      <c r="B4693" s="11">
        <v>7.4</v>
      </c>
    </row>
    <row r="4694" spans="1:2" x14ac:dyDescent="0.25">
      <c r="A4694" s="9" t="s">
        <v>25</v>
      </c>
      <c r="B4694" s="13">
        <v>5.4</v>
      </c>
    </row>
    <row r="4695" spans="1:2" x14ac:dyDescent="0.25">
      <c r="A4695" s="6" t="s">
        <v>25</v>
      </c>
      <c r="B4695" s="11">
        <v>3.9</v>
      </c>
    </row>
    <row r="4696" spans="1:2" x14ac:dyDescent="0.25">
      <c r="A4696" s="9" t="s">
        <v>25</v>
      </c>
      <c r="B4696" s="13">
        <v>5.3</v>
      </c>
    </row>
    <row r="4697" spans="1:2" x14ac:dyDescent="0.25">
      <c r="A4697" s="6" t="s">
        <v>25</v>
      </c>
      <c r="B4697" s="11">
        <v>7.8</v>
      </c>
    </row>
    <row r="4698" spans="1:2" x14ac:dyDescent="0.25">
      <c r="A4698" s="9" t="s">
        <v>25</v>
      </c>
      <c r="B4698" s="13">
        <v>6.4</v>
      </c>
    </row>
    <row r="4699" spans="1:2" x14ac:dyDescent="0.25">
      <c r="A4699" s="6" t="s">
        <v>25</v>
      </c>
      <c r="B4699" s="11">
        <v>8.1</v>
      </c>
    </row>
    <row r="4700" spans="1:2" x14ac:dyDescent="0.25">
      <c r="A4700" s="9" t="s">
        <v>25</v>
      </c>
      <c r="B4700" s="13">
        <v>6.5</v>
      </c>
    </row>
    <row r="4701" spans="1:2" x14ac:dyDescent="0.25">
      <c r="A4701" s="6" t="s">
        <v>25</v>
      </c>
      <c r="B4701" s="11">
        <v>5.6</v>
      </c>
    </row>
    <row r="4702" spans="1:2" x14ac:dyDescent="0.25">
      <c r="A4702" s="9" t="s">
        <v>25</v>
      </c>
      <c r="B4702" s="13">
        <v>5.6</v>
      </c>
    </row>
    <row r="4703" spans="1:2" x14ac:dyDescent="0.25">
      <c r="A4703" s="6" t="s">
        <v>25</v>
      </c>
      <c r="B4703" s="11">
        <v>6.6</v>
      </c>
    </row>
    <row r="4704" spans="1:2" x14ac:dyDescent="0.25">
      <c r="A4704" s="9" t="s">
        <v>25</v>
      </c>
      <c r="B4704" s="13">
        <v>6.3</v>
      </c>
    </row>
    <row r="4705" spans="1:2" x14ac:dyDescent="0.25">
      <c r="A4705" s="6" t="s">
        <v>537</v>
      </c>
      <c r="B4705" s="11">
        <v>7.7</v>
      </c>
    </row>
    <row r="4706" spans="1:2" x14ac:dyDescent="0.25">
      <c r="A4706" s="9" t="s">
        <v>25</v>
      </c>
      <c r="B4706" s="13">
        <v>7</v>
      </c>
    </row>
    <row r="4707" spans="1:2" x14ac:dyDescent="0.25">
      <c r="A4707" s="6" t="s">
        <v>25</v>
      </c>
      <c r="B4707" s="11">
        <v>8</v>
      </c>
    </row>
    <row r="4708" spans="1:2" x14ac:dyDescent="0.25">
      <c r="A4708" s="9" t="s">
        <v>537</v>
      </c>
      <c r="B4708" s="13">
        <v>7.2</v>
      </c>
    </row>
    <row r="4709" spans="1:2" x14ac:dyDescent="0.25">
      <c r="A4709" s="6" t="s">
        <v>25</v>
      </c>
      <c r="B4709" s="11">
        <v>4.5</v>
      </c>
    </row>
    <row r="4710" spans="1:2" x14ac:dyDescent="0.25">
      <c r="A4710" s="9" t="s">
        <v>25</v>
      </c>
      <c r="B4710" s="13">
        <v>7.7</v>
      </c>
    </row>
    <row r="4711" spans="1:2" x14ac:dyDescent="0.25">
      <c r="A4711" s="6" t="s">
        <v>25</v>
      </c>
      <c r="B4711" s="11">
        <v>7.2</v>
      </c>
    </row>
    <row r="4712" spans="1:2" x14ac:dyDescent="0.25">
      <c r="A4712" s="9" t="s">
        <v>25</v>
      </c>
      <c r="B4712" s="13">
        <v>6.1</v>
      </c>
    </row>
    <row r="4713" spans="1:2" x14ac:dyDescent="0.25">
      <c r="A4713" s="6" t="s">
        <v>5099</v>
      </c>
      <c r="B4713" s="11">
        <v>6.4</v>
      </c>
    </row>
    <row r="4714" spans="1:2" x14ac:dyDescent="0.25">
      <c r="A4714" s="9" t="s">
        <v>25</v>
      </c>
      <c r="B4714" s="13">
        <v>6.5</v>
      </c>
    </row>
    <row r="4715" spans="1:2" x14ac:dyDescent="0.25">
      <c r="A4715" s="6" t="s">
        <v>1600</v>
      </c>
      <c r="B4715" s="11">
        <v>7</v>
      </c>
    </row>
    <row r="4716" spans="1:2" x14ac:dyDescent="0.25">
      <c r="A4716" s="9" t="s">
        <v>25</v>
      </c>
      <c r="B4716" s="13">
        <v>6.1</v>
      </c>
    </row>
    <row r="4717" spans="1:2" x14ac:dyDescent="0.25">
      <c r="A4717" s="6" t="s">
        <v>25</v>
      </c>
      <c r="B4717" s="11">
        <v>5.7</v>
      </c>
    </row>
    <row r="4718" spans="1:2" x14ac:dyDescent="0.25">
      <c r="A4718" s="9" t="s">
        <v>25</v>
      </c>
      <c r="B4718" s="13">
        <v>5.4</v>
      </c>
    </row>
    <row r="4719" spans="1:2" x14ac:dyDescent="0.25">
      <c r="A4719" s="6" t="s">
        <v>25</v>
      </c>
      <c r="B4719" s="11">
        <v>5.9</v>
      </c>
    </row>
    <row r="4720" spans="1:2" x14ac:dyDescent="0.25">
      <c r="A4720" s="9" t="s">
        <v>25</v>
      </c>
      <c r="B4720" s="13">
        <v>7.5</v>
      </c>
    </row>
    <row r="4721" spans="1:2" x14ac:dyDescent="0.25">
      <c r="A4721" s="6" t="s">
        <v>25</v>
      </c>
      <c r="B4721" s="11">
        <v>7.7</v>
      </c>
    </row>
    <row r="4722" spans="1:2" x14ac:dyDescent="0.25">
      <c r="A4722" s="9" t="s">
        <v>25</v>
      </c>
      <c r="B4722" s="13">
        <v>7.1</v>
      </c>
    </row>
    <row r="4723" spans="1:2" x14ac:dyDescent="0.25">
      <c r="A4723" s="6" t="s">
        <v>25</v>
      </c>
      <c r="B4723" s="11">
        <v>7.4</v>
      </c>
    </row>
    <row r="4724" spans="1:2" x14ac:dyDescent="0.25">
      <c r="A4724" s="9" t="s">
        <v>25</v>
      </c>
      <c r="B4724" s="13">
        <v>7.6</v>
      </c>
    </row>
    <row r="4725" spans="1:2" x14ac:dyDescent="0.25">
      <c r="A4725" s="6" t="s">
        <v>25</v>
      </c>
      <c r="B4725" s="11">
        <v>6.4</v>
      </c>
    </row>
    <row r="4726" spans="1:2" x14ac:dyDescent="0.25">
      <c r="A4726" s="9" t="s">
        <v>2730</v>
      </c>
      <c r="B4726" s="13">
        <v>7.4</v>
      </c>
    </row>
    <row r="4727" spans="1:2" x14ac:dyDescent="0.25">
      <c r="A4727" s="6" t="s">
        <v>25</v>
      </c>
      <c r="B4727" s="11">
        <v>6.8</v>
      </c>
    </row>
    <row r="4728" spans="1:2" x14ac:dyDescent="0.25">
      <c r="A4728" s="9" t="s">
        <v>25</v>
      </c>
      <c r="B4728" s="13">
        <v>6.5</v>
      </c>
    </row>
    <row r="4729" spans="1:2" x14ac:dyDescent="0.25">
      <c r="A4729" s="6" t="s">
        <v>25</v>
      </c>
      <c r="B4729" s="11">
        <v>6</v>
      </c>
    </row>
    <row r="4730" spans="1:2" x14ac:dyDescent="0.25">
      <c r="A4730" s="9" t="s">
        <v>25</v>
      </c>
      <c r="B4730" s="13">
        <v>7.3</v>
      </c>
    </row>
    <row r="4731" spans="1:2" x14ac:dyDescent="0.25">
      <c r="A4731" s="6" t="s">
        <v>25</v>
      </c>
      <c r="B4731" s="11">
        <v>7.3</v>
      </c>
    </row>
    <row r="4732" spans="1:2" x14ac:dyDescent="0.25">
      <c r="A4732" s="9" t="s">
        <v>25</v>
      </c>
      <c r="B4732" s="13">
        <v>6.5</v>
      </c>
    </row>
    <row r="4733" spans="1:2" x14ac:dyDescent="0.25">
      <c r="A4733" s="6" t="s">
        <v>25</v>
      </c>
      <c r="B4733" s="11">
        <v>6</v>
      </c>
    </row>
    <row r="4734" spans="1:2" x14ac:dyDescent="0.25">
      <c r="A4734" s="9" t="s">
        <v>25</v>
      </c>
      <c r="B4734" s="13">
        <v>5.3</v>
      </c>
    </row>
    <row r="4735" spans="1:2" x14ac:dyDescent="0.25">
      <c r="A4735" s="6" t="s">
        <v>25</v>
      </c>
      <c r="B4735" s="11">
        <v>6.6</v>
      </c>
    </row>
    <row r="4736" spans="1:2" x14ac:dyDescent="0.25">
      <c r="A4736" s="9" t="s">
        <v>25</v>
      </c>
      <c r="B4736" s="13">
        <v>6.1</v>
      </c>
    </row>
    <row r="4737" spans="1:2" x14ac:dyDescent="0.25">
      <c r="A4737" s="6" t="s">
        <v>25</v>
      </c>
      <c r="B4737" s="11">
        <v>7.1</v>
      </c>
    </row>
    <row r="4738" spans="1:2" x14ac:dyDescent="0.25">
      <c r="A4738" s="9" t="s">
        <v>281</v>
      </c>
      <c r="B4738" s="13">
        <v>8.6999999999999993</v>
      </c>
    </row>
    <row r="4739" spans="1:2" x14ac:dyDescent="0.25">
      <c r="A4739" s="6" t="s">
        <v>25</v>
      </c>
      <c r="B4739" s="11">
        <v>8.4</v>
      </c>
    </row>
    <row r="4740" spans="1:2" x14ac:dyDescent="0.25">
      <c r="A4740" s="9" t="s">
        <v>25</v>
      </c>
      <c r="B4740" s="13">
        <v>5.8</v>
      </c>
    </row>
    <row r="4741" spans="1:2" x14ac:dyDescent="0.25">
      <c r="A4741" s="6" t="s">
        <v>25</v>
      </c>
      <c r="B4741" s="11">
        <v>6.2</v>
      </c>
    </row>
    <row r="4742" spans="1:2" x14ac:dyDescent="0.25">
      <c r="A4742" s="9" t="s">
        <v>25</v>
      </c>
      <c r="B4742" s="13">
        <v>5.8</v>
      </c>
    </row>
    <row r="4743" spans="1:2" x14ac:dyDescent="0.25">
      <c r="A4743" s="6" t="s">
        <v>25</v>
      </c>
      <c r="B4743" s="11">
        <v>6.7</v>
      </c>
    </row>
    <row r="4744" spans="1:2" x14ac:dyDescent="0.25">
      <c r="A4744" s="9" t="s">
        <v>25</v>
      </c>
      <c r="B4744" s="13">
        <v>5.7</v>
      </c>
    </row>
    <row r="4745" spans="1:2" x14ac:dyDescent="0.25">
      <c r="A4745" s="6" t="s">
        <v>25</v>
      </c>
      <c r="B4745" s="11">
        <v>6.1</v>
      </c>
    </row>
    <row r="4746" spans="1:2" x14ac:dyDescent="0.25">
      <c r="A4746" s="9" t="s">
        <v>25</v>
      </c>
      <c r="B4746" s="13">
        <v>6.4</v>
      </c>
    </row>
    <row r="4747" spans="1:2" x14ac:dyDescent="0.25">
      <c r="A4747" s="6" t="s">
        <v>25</v>
      </c>
      <c r="B4747" s="11">
        <v>5</v>
      </c>
    </row>
    <row r="4748" spans="1:2" x14ac:dyDescent="0.25">
      <c r="A4748" s="9" t="s">
        <v>25</v>
      </c>
      <c r="B4748" s="13">
        <v>6.5</v>
      </c>
    </row>
    <row r="4749" spans="1:2" x14ac:dyDescent="0.25">
      <c r="A4749" s="6" t="s">
        <v>25</v>
      </c>
      <c r="B4749" s="11">
        <v>4.5999999999999996</v>
      </c>
    </row>
    <row r="4750" spans="1:2" x14ac:dyDescent="0.25">
      <c r="A4750" s="9" t="s">
        <v>687</v>
      </c>
      <c r="B4750" s="13">
        <v>7.7</v>
      </c>
    </row>
    <row r="4751" spans="1:2" x14ac:dyDescent="0.25">
      <c r="A4751" s="6" t="s">
        <v>25</v>
      </c>
      <c r="B4751" s="11">
        <v>7.3</v>
      </c>
    </row>
    <row r="4752" spans="1:2" x14ac:dyDescent="0.25">
      <c r="A4752" s="9" t="s">
        <v>25</v>
      </c>
      <c r="B4752" s="13">
        <v>6.6</v>
      </c>
    </row>
    <row r="4753" spans="1:2" x14ac:dyDescent="0.25">
      <c r="A4753" s="6" t="s">
        <v>25</v>
      </c>
      <c r="B4753" s="11">
        <v>6.4</v>
      </c>
    </row>
    <row r="4754" spans="1:2" x14ac:dyDescent="0.25">
      <c r="A4754" s="9" t="s">
        <v>25</v>
      </c>
      <c r="B4754" s="13">
        <v>5.8</v>
      </c>
    </row>
    <row r="4755" spans="1:2" x14ac:dyDescent="0.25">
      <c r="A4755" s="6" t="s">
        <v>25</v>
      </c>
      <c r="B4755" s="11">
        <v>7.2</v>
      </c>
    </row>
    <row r="4756" spans="1:2" x14ac:dyDescent="0.25">
      <c r="A4756" s="9" t="s">
        <v>25</v>
      </c>
      <c r="B4756" s="13">
        <v>7.2</v>
      </c>
    </row>
    <row r="4757" spans="1:2" x14ac:dyDescent="0.25">
      <c r="A4757" s="6" t="s">
        <v>25</v>
      </c>
      <c r="B4757" s="11">
        <v>3.5</v>
      </c>
    </row>
    <row r="4758" spans="1:2" x14ac:dyDescent="0.25">
      <c r="A4758" s="9" t="s">
        <v>25</v>
      </c>
      <c r="B4758" s="13">
        <v>7.5</v>
      </c>
    </row>
    <row r="4759" spans="1:2" x14ac:dyDescent="0.25">
      <c r="A4759" s="6" t="s">
        <v>25</v>
      </c>
      <c r="B4759" s="11">
        <v>2.2000000000000002</v>
      </c>
    </row>
    <row r="4760" spans="1:2" x14ac:dyDescent="0.25">
      <c r="A4760" s="9" t="s">
        <v>25</v>
      </c>
      <c r="B4760" s="13">
        <v>3.3</v>
      </c>
    </row>
    <row r="4761" spans="1:2" x14ac:dyDescent="0.25">
      <c r="A4761" s="6" t="s">
        <v>25</v>
      </c>
      <c r="B4761" s="11">
        <v>6.6</v>
      </c>
    </row>
    <row r="4762" spans="1:2" x14ac:dyDescent="0.25">
      <c r="A4762" s="9" t="s">
        <v>919</v>
      </c>
      <c r="B4762" s="13">
        <v>6.9</v>
      </c>
    </row>
    <row r="4763" spans="1:2" x14ac:dyDescent="0.25">
      <c r="A4763" s="6" t="s">
        <v>25</v>
      </c>
      <c r="B4763" s="11">
        <v>4</v>
      </c>
    </row>
    <row r="4764" spans="1:2" x14ac:dyDescent="0.25">
      <c r="A4764" s="9" t="s">
        <v>25</v>
      </c>
      <c r="B4764" s="13">
        <v>7.4</v>
      </c>
    </row>
    <row r="4765" spans="1:2" x14ac:dyDescent="0.25">
      <c r="A4765" s="6" t="s">
        <v>25</v>
      </c>
      <c r="B4765" s="11">
        <v>8.3000000000000007</v>
      </c>
    </row>
    <row r="4766" spans="1:2" x14ac:dyDescent="0.25">
      <c r="A4766" s="9" t="s">
        <v>25</v>
      </c>
      <c r="B4766" s="13">
        <v>5.7</v>
      </c>
    </row>
    <row r="4767" spans="1:2" x14ac:dyDescent="0.25">
      <c r="A4767" s="6" t="s">
        <v>25</v>
      </c>
      <c r="B4767" s="11">
        <v>6.8</v>
      </c>
    </row>
    <row r="4768" spans="1:2" x14ac:dyDescent="0.25">
      <c r="A4768" s="9" t="s">
        <v>25</v>
      </c>
      <c r="B4768" s="13">
        <v>5.2</v>
      </c>
    </row>
    <row r="4769" spans="1:2" x14ac:dyDescent="0.25">
      <c r="A4769" s="6" t="s">
        <v>25</v>
      </c>
      <c r="B4769" s="11">
        <v>6.4</v>
      </c>
    </row>
    <row r="4770" spans="1:2" x14ac:dyDescent="0.25">
      <c r="A4770" s="9" t="s">
        <v>25</v>
      </c>
      <c r="B4770" s="13">
        <v>6.2</v>
      </c>
    </row>
    <row r="4771" spans="1:2" x14ac:dyDescent="0.25">
      <c r="A4771" s="6" t="s">
        <v>25</v>
      </c>
      <c r="B4771" s="11">
        <v>5.9</v>
      </c>
    </row>
    <row r="4772" spans="1:2" x14ac:dyDescent="0.25">
      <c r="A4772" s="9" t="s">
        <v>25</v>
      </c>
      <c r="B4772" s="13">
        <v>7.7</v>
      </c>
    </row>
    <row r="4773" spans="1:2" x14ac:dyDescent="0.25">
      <c r="A4773" s="6" t="s">
        <v>25</v>
      </c>
      <c r="B4773" s="11">
        <v>4.3</v>
      </c>
    </row>
    <row r="4774" spans="1:2" x14ac:dyDescent="0.25">
      <c r="A4774" s="9" t="s">
        <v>25</v>
      </c>
      <c r="B4774" s="13">
        <v>7.1</v>
      </c>
    </row>
    <row r="4775" spans="1:2" x14ac:dyDescent="0.25">
      <c r="A4775" s="6" t="s">
        <v>25</v>
      </c>
      <c r="B4775" s="11">
        <v>6.2</v>
      </c>
    </row>
    <row r="4776" spans="1:2" x14ac:dyDescent="0.25">
      <c r="A4776" s="9" t="s">
        <v>25</v>
      </c>
      <c r="B4776" s="13">
        <v>6.8</v>
      </c>
    </row>
    <row r="4777" spans="1:2" x14ac:dyDescent="0.25">
      <c r="A4777" s="6" t="s">
        <v>25</v>
      </c>
      <c r="B4777" s="11">
        <v>7.7</v>
      </c>
    </row>
    <row r="4778" spans="1:2" x14ac:dyDescent="0.25">
      <c r="A4778" s="9" t="s">
        <v>25</v>
      </c>
      <c r="B4778" s="13">
        <v>8.1999999999999993</v>
      </c>
    </row>
    <row r="4779" spans="1:2" x14ac:dyDescent="0.25">
      <c r="A4779" s="6" t="s">
        <v>25</v>
      </c>
      <c r="B4779" s="11">
        <v>7.5</v>
      </c>
    </row>
    <row r="4780" spans="1:2" x14ac:dyDescent="0.25">
      <c r="A4780" s="9" t="s">
        <v>2996</v>
      </c>
      <c r="B4780" s="13">
        <v>7.6</v>
      </c>
    </row>
    <row r="4781" spans="1:2" x14ac:dyDescent="0.25">
      <c r="A4781" s="6" t="s">
        <v>25</v>
      </c>
      <c r="B4781" s="11">
        <v>4.0999999999999996</v>
      </c>
    </row>
    <row r="4782" spans="1:2" x14ac:dyDescent="0.25">
      <c r="A4782" s="9" t="s">
        <v>25</v>
      </c>
      <c r="B4782" s="13">
        <v>6.9</v>
      </c>
    </row>
    <row r="4783" spans="1:2" x14ac:dyDescent="0.25">
      <c r="A4783" s="6" t="s">
        <v>25</v>
      </c>
      <c r="B4783" s="11">
        <v>7.1</v>
      </c>
    </row>
    <row r="4784" spans="1:2" x14ac:dyDescent="0.25">
      <c r="A4784" s="9" t="s">
        <v>25</v>
      </c>
      <c r="B4784" s="13">
        <v>6.3</v>
      </c>
    </row>
    <row r="4785" spans="1:2" x14ac:dyDescent="0.25">
      <c r="A4785" s="6" t="s">
        <v>25</v>
      </c>
      <c r="B4785" s="11">
        <v>7.7</v>
      </c>
    </row>
    <row r="4786" spans="1:2" x14ac:dyDescent="0.25">
      <c r="A4786" s="9" t="s">
        <v>25</v>
      </c>
      <c r="B4786" s="13">
        <v>8.3000000000000007</v>
      </c>
    </row>
    <row r="4787" spans="1:2" x14ac:dyDescent="0.25">
      <c r="A4787" s="6" t="s">
        <v>919</v>
      </c>
      <c r="B4787" s="11">
        <v>7.1</v>
      </c>
    </row>
    <row r="4788" spans="1:2" x14ac:dyDescent="0.25">
      <c r="A4788" s="9" t="s">
        <v>25</v>
      </c>
      <c r="B4788" s="13">
        <v>4.7</v>
      </c>
    </row>
    <row r="4789" spans="1:2" x14ac:dyDescent="0.25">
      <c r="A4789" s="6" t="s">
        <v>25</v>
      </c>
      <c r="B4789" s="11">
        <v>7.7</v>
      </c>
    </row>
    <row r="4790" spans="1:2" x14ac:dyDescent="0.25">
      <c r="A4790" s="9" t="s">
        <v>25</v>
      </c>
      <c r="B4790" s="13">
        <v>7.2</v>
      </c>
    </row>
    <row r="4791" spans="1:2" x14ac:dyDescent="0.25">
      <c r="A4791" s="6" t="s">
        <v>25</v>
      </c>
      <c r="B4791" s="11">
        <v>5.0999999999999996</v>
      </c>
    </row>
    <row r="4792" spans="1:2" x14ac:dyDescent="0.25">
      <c r="A4792" s="9" t="s">
        <v>25</v>
      </c>
      <c r="B4792" s="13">
        <v>5.4</v>
      </c>
    </row>
    <row r="4793" spans="1:2" x14ac:dyDescent="0.25">
      <c r="A4793" s="6" t="s">
        <v>2495</v>
      </c>
      <c r="B4793" s="11">
        <v>6.9</v>
      </c>
    </row>
    <row r="4794" spans="1:2" x14ac:dyDescent="0.25">
      <c r="A4794" s="9" t="s">
        <v>25</v>
      </c>
      <c r="B4794" s="13">
        <v>8.1999999999999993</v>
      </c>
    </row>
    <row r="4795" spans="1:2" x14ac:dyDescent="0.25">
      <c r="A4795" s="6" t="s">
        <v>25</v>
      </c>
      <c r="B4795" s="11">
        <v>6.1</v>
      </c>
    </row>
    <row r="4796" spans="1:2" x14ac:dyDescent="0.25">
      <c r="A4796" s="9" t="s">
        <v>25</v>
      </c>
      <c r="B4796" s="13">
        <v>6.1</v>
      </c>
    </row>
    <row r="4797" spans="1:2" x14ac:dyDescent="0.25">
      <c r="A4797" s="6" t="s">
        <v>25</v>
      </c>
      <c r="B4797" s="11">
        <v>6.9</v>
      </c>
    </row>
    <row r="4798" spans="1:2" x14ac:dyDescent="0.25">
      <c r="A4798" s="9" t="s">
        <v>25</v>
      </c>
      <c r="B4798" s="13">
        <v>5.8</v>
      </c>
    </row>
    <row r="4799" spans="1:2" x14ac:dyDescent="0.25">
      <c r="A4799" s="6" t="s">
        <v>537</v>
      </c>
      <c r="B4799" s="11">
        <v>6</v>
      </c>
    </row>
    <row r="4800" spans="1:2" x14ac:dyDescent="0.25">
      <c r="A4800" s="9" t="s">
        <v>2996</v>
      </c>
      <c r="B4800" s="13">
        <v>8.1999999999999993</v>
      </c>
    </row>
    <row r="4801" spans="1:2" x14ac:dyDescent="0.25">
      <c r="A4801" s="9" t="s">
        <v>25</v>
      </c>
      <c r="B4801" s="13">
        <v>7</v>
      </c>
    </row>
    <row r="4802" spans="1:2" x14ac:dyDescent="0.25">
      <c r="A4802" s="6" t="s">
        <v>25</v>
      </c>
      <c r="B4802" s="11">
        <v>6.3</v>
      </c>
    </row>
    <row r="4803" spans="1:2" x14ac:dyDescent="0.25">
      <c r="A4803" s="9" t="s">
        <v>25</v>
      </c>
      <c r="B4803" s="13">
        <v>7.6</v>
      </c>
    </row>
    <row r="4804" spans="1:2" x14ac:dyDescent="0.25">
      <c r="A4804" s="6" t="s">
        <v>25</v>
      </c>
      <c r="B4804" s="11">
        <v>6.1</v>
      </c>
    </row>
    <row r="4805" spans="1:2" x14ac:dyDescent="0.25">
      <c r="A4805" s="9" t="s">
        <v>2841</v>
      </c>
      <c r="B4805" s="13">
        <v>7.2</v>
      </c>
    </row>
    <row r="4806" spans="1:2" x14ac:dyDescent="0.25">
      <c r="A4806" s="6" t="s">
        <v>25</v>
      </c>
      <c r="B4806" s="11">
        <v>7.8</v>
      </c>
    </row>
    <row r="4807" spans="1:2" x14ac:dyDescent="0.25">
      <c r="A4807" s="9" t="s">
        <v>25</v>
      </c>
      <c r="B4807" s="13">
        <v>4.7</v>
      </c>
    </row>
    <row r="4808" spans="1:2" x14ac:dyDescent="0.25">
      <c r="A4808" s="6" t="s">
        <v>25</v>
      </c>
      <c r="B4808" s="11">
        <v>7.5</v>
      </c>
    </row>
    <row r="4809" spans="1:2" x14ac:dyDescent="0.25">
      <c r="A4809" s="9" t="s">
        <v>25</v>
      </c>
      <c r="B4809" s="13">
        <v>6.7</v>
      </c>
    </row>
    <row r="4810" spans="1:2" x14ac:dyDescent="0.25">
      <c r="A4810" s="6" t="s">
        <v>25</v>
      </c>
      <c r="B4810" s="11">
        <v>3.4</v>
      </c>
    </row>
    <row r="4811" spans="1:2" x14ac:dyDescent="0.25">
      <c r="A4811" s="9" t="s">
        <v>25</v>
      </c>
      <c r="B4811" s="13">
        <v>7.9</v>
      </c>
    </row>
    <row r="4812" spans="1:2" x14ac:dyDescent="0.25">
      <c r="A4812" s="6" t="s">
        <v>25</v>
      </c>
      <c r="B4812" s="11">
        <v>8.9</v>
      </c>
    </row>
    <row r="4813" spans="1:2" x14ac:dyDescent="0.25">
      <c r="A4813" s="9" t="s">
        <v>25</v>
      </c>
      <c r="B4813" s="13">
        <v>6.9</v>
      </c>
    </row>
    <row r="4814" spans="1:2" x14ac:dyDescent="0.25">
      <c r="A4814" s="6" t="s">
        <v>25</v>
      </c>
      <c r="B4814" s="11">
        <v>8.1999999999999993</v>
      </c>
    </row>
    <row r="4815" spans="1:2" x14ac:dyDescent="0.25">
      <c r="A4815" s="9" t="s">
        <v>5229</v>
      </c>
      <c r="B4815" s="13">
        <v>7.3</v>
      </c>
    </row>
    <row r="4816" spans="1:2" x14ac:dyDescent="0.25">
      <c r="A4816" s="6" t="s">
        <v>25</v>
      </c>
      <c r="B4816" s="11">
        <v>8</v>
      </c>
    </row>
    <row r="4817" spans="1:2" x14ac:dyDescent="0.25">
      <c r="A4817" s="9" t="s">
        <v>25</v>
      </c>
      <c r="B4817" s="13">
        <v>6.7</v>
      </c>
    </row>
    <row r="4818" spans="1:2" x14ac:dyDescent="0.25">
      <c r="A4818" s="6" t="s">
        <v>25</v>
      </c>
      <c r="B4818" s="11">
        <v>6.6</v>
      </c>
    </row>
    <row r="4819" spans="1:2" x14ac:dyDescent="0.25">
      <c r="A4819" s="9" t="s">
        <v>537</v>
      </c>
      <c r="B4819" s="13">
        <v>6.9</v>
      </c>
    </row>
    <row r="4820" spans="1:2" x14ac:dyDescent="0.25">
      <c r="A4820" s="6" t="s">
        <v>25</v>
      </c>
      <c r="B4820" s="11">
        <v>7.1</v>
      </c>
    </row>
    <row r="4821" spans="1:2" x14ac:dyDescent="0.25">
      <c r="A4821" s="9" t="s">
        <v>25</v>
      </c>
      <c r="B4821" s="13">
        <v>5.6</v>
      </c>
    </row>
    <row r="4822" spans="1:2" x14ac:dyDescent="0.25">
      <c r="A4822" s="6" t="s">
        <v>25</v>
      </c>
      <c r="B4822" s="11">
        <v>6.7</v>
      </c>
    </row>
    <row r="4823" spans="1:2" x14ac:dyDescent="0.25">
      <c r="A4823" s="9" t="s">
        <v>25</v>
      </c>
      <c r="B4823" s="13">
        <v>7.1</v>
      </c>
    </row>
    <row r="4824" spans="1:2" x14ac:dyDescent="0.25">
      <c r="A4824" s="6" t="s">
        <v>25</v>
      </c>
      <c r="B4824" s="11">
        <v>5.2</v>
      </c>
    </row>
    <row r="4825" spans="1:2" x14ac:dyDescent="0.25">
      <c r="A4825" s="9" t="s">
        <v>537</v>
      </c>
      <c r="B4825" s="13">
        <v>7.7</v>
      </c>
    </row>
    <row r="4826" spans="1:2" x14ac:dyDescent="0.25">
      <c r="A4826" s="6" t="s">
        <v>25</v>
      </c>
      <c r="B4826" s="11">
        <v>7.5</v>
      </c>
    </row>
    <row r="4827" spans="1:2" x14ac:dyDescent="0.25">
      <c r="A4827" s="9" t="s">
        <v>25</v>
      </c>
      <c r="B4827" s="13">
        <v>7.6</v>
      </c>
    </row>
    <row r="4828" spans="1:2" x14ac:dyDescent="0.25">
      <c r="A4828" s="6" t="s">
        <v>25</v>
      </c>
      <c r="B4828" s="11">
        <v>8.1</v>
      </c>
    </row>
    <row r="4829" spans="1:2" x14ac:dyDescent="0.25">
      <c r="A4829" s="9" t="s">
        <v>25</v>
      </c>
      <c r="B4829" s="13">
        <v>5.5</v>
      </c>
    </row>
    <row r="4830" spans="1:2" x14ac:dyDescent="0.25">
      <c r="A4830" s="6" t="s">
        <v>25</v>
      </c>
      <c r="B4830" s="11">
        <v>6.6</v>
      </c>
    </row>
    <row r="4831" spans="1:2" x14ac:dyDescent="0.25">
      <c r="A4831" s="9" t="s">
        <v>25</v>
      </c>
      <c r="B4831" s="13">
        <v>3.2</v>
      </c>
    </row>
    <row r="4832" spans="1:2" x14ac:dyDescent="0.25">
      <c r="A4832" s="6" t="s">
        <v>25</v>
      </c>
      <c r="B4832" s="11">
        <v>7.4</v>
      </c>
    </row>
    <row r="4833" spans="1:2" x14ac:dyDescent="0.25">
      <c r="A4833" s="9" t="s">
        <v>25</v>
      </c>
      <c r="B4833" s="13">
        <v>6.6</v>
      </c>
    </row>
    <row r="4834" spans="1:2" x14ac:dyDescent="0.25">
      <c r="A4834" s="6" t="s">
        <v>25</v>
      </c>
      <c r="B4834" s="11">
        <v>6.2</v>
      </c>
    </row>
    <row r="4835" spans="1:2" x14ac:dyDescent="0.25">
      <c r="A4835" s="9" t="s">
        <v>25</v>
      </c>
      <c r="B4835" s="13">
        <v>4.8</v>
      </c>
    </row>
    <row r="4836" spans="1:2" x14ac:dyDescent="0.25">
      <c r="A4836" s="6" t="s">
        <v>25</v>
      </c>
      <c r="B4836" s="11">
        <v>4.5</v>
      </c>
    </row>
    <row r="4837" spans="1:2" x14ac:dyDescent="0.25">
      <c r="A4837" s="9" t="s">
        <v>25</v>
      </c>
      <c r="B4837" s="13">
        <v>7.2</v>
      </c>
    </row>
    <row r="4838" spans="1:2" x14ac:dyDescent="0.25">
      <c r="A4838" s="6" t="s">
        <v>25</v>
      </c>
      <c r="B4838" s="11">
        <v>4.3</v>
      </c>
    </row>
    <row r="4839" spans="1:2" x14ac:dyDescent="0.25">
      <c r="A4839" s="9" t="s">
        <v>25</v>
      </c>
      <c r="B4839" s="13">
        <v>4.5</v>
      </c>
    </row>
    <row r="4840" spans="1:2" x14ac:dyDescent="0.25">
      <c r="A4840" s="6" t="s">
        <v>25</v>
      </c>
      <c r="B4840" s="11">
        <v>6.4</v>
      </c>
    </row>
    <row r="4841" spans="1:2" x14ac:dyDescent="0.25">
      <c r="A4841" s="9" t="s">
        <v>25</v>
      </c>
      <c r="B4841" s="13">
        <v>6.4</v>
      </c>
    </row>
    <row r="4842" spans="1:2" x14ac:dyDescent="0.25">
      <c r="A4842" s="6" t="s">
        <v>25</v>
      </c>
      <c r="B4842" s="11">
        <v>7.3</v>
      </c>
    </row>
    <row r="4843" spans="1:2" x14ac:dyDescent="0.25">
      <c r="A4843" s="9" t="s">
        <v>25</v>
      </c>
      <c r="B4843" s="13">
        <v>6.9</v>
      </c>
    </row>
    <row r="4844" spans="1:2" x14ac:dyDescent="0.25">
      <c r="A4844" s="6" t="s">
        <v>25</v>
      </c>
      <c r="B4844" s="11">
        <v>4.3</v>
      </c>
    </row>
    <row r="4845" spans="1:2" x14ac:dyDescent="0.25">
      <c r="A4845" s="9" t="s">
        <v>25</v>
      </c>
      <c r="B4845" s="13">
        <v>7.2</v>
      </c>
    </row>
    <row r="4846" spans="1:2" x14ac:dyDescent="0.25">
      <c r="A4846" s="6" t="s">
        <v>25</v>
      </c>
      <c r="B4846" s="11">
        <v>6.5</v>
      </c>
    </row>
    <row r="4847" spans="1:2" x14ac:dyDescent="0.25">
      <c r="A4847" s="9" t="s">
        <v>25</v>
      </c>
      <c r="B4847" s="13">
        <v>6.6</v>
      </c>
    </row>
    <row r="4848" spans="1:2" x14ac:dyDescent="0.25">
      <c r="A4848" s="6" t="s">
        <v>25</v>
      </c>
      <c r="B4848" s="11">
        <v>6.7</v>
      </c>
    </row>
    <row r="4849" spans="1:2" x14ac:dyDescent="0.25">
      <c r="A4849" s="9" t="s">
        <v>25</v>
      </c>
      <c r="B4849" s="13">
        <v>4.3</v>
      </c>
    </row>
    <row r="4850" spans="1:2" x14ac:dyDescent="0.25">
      <c r="A4850" s="6" t="s">
        <v>25</v>
      </c>
      <c r="B4850" s="11">
        <v>7.3</v>
      </c>
    </row>
    <row r="4851" spans="1:2" x14ac:dyDescent="0.25">
      <c r="A4851" s="9" t="s">
        <v>25</v>
      </c>
      <c r="B4851" s="13">
        <v>6.4</v>
      </c>
    </row>
    <row r="4852" spans="1:2" x14ac:dyDescent="0.25">
      <c r="A4852" s="6" t="s">
        <v>25</v>
      </c>
      <c r="B4852" s="11">
        <v>7</v>
      </c>
    </row>
    <row r="4853" spans="1:2" x14ac:dyDescent="0.25">
      <c r="A4853" s="9" t="s">
        <v>25</v>
      </c>
      <c r="B4853" s="13">
        <v>5.5</v>
      </c>
    </row>
    <row r="4854" spans="1:2" x14ac:dyDescent="0.25">
      <c r="A4854" s="6" t="s">
        <v>25</v>
      </c>
      <c r="B4854" s="11">
        <v>6.7</v>
      </c>
    </row>
    <row r="4855" spans="1:2" x14ac:dyDescent="0.25">
      <c r="A4855" s="9" t="s">
        <v>25</v>
      </c>
      <c r="B4855" s="13">
        <v>4.3</v>
      </c>
    </row>
    <row r="4856" spans="1:2" x14ac:dyDescent="0.25">
      <c r="A4856" s="6" t="s">
        <v>25</v>
      </c>
      <c r="B4856" s="11">
        <v>6.1</v>
      </c>
    </row>
    <row r="4857" spans="1:2" x14ac:dyDescent="0.25">
      <c r="A4857" s="9" t="s">
        <v>1977</v>
      </c>
      <c r="B4857" s="13">
        <v>6.8</v>
      </c>
    </row>
    <row r="4858" spans="1:2" x14ac:dyDescent="0.25">
      <c r="A4858" s="6" t="s">
        <v>25</v>
      </c>
      <c r="B4858" s="11">
        <v>3.9</v>
      </c>
    </row>
    <row r="4859" spans="1:2" x14ac:dyDescent="0.25">
      <c r="A4859" s="9" t="s">
        <v>25</v>
      </c>
      <c r="B4859" s="13">
        <v>8.5</v>
      </c>
    </row>
    <row r="4860" spans="1:2" x14ac:dyDescent="0.25">
      <c r="A4860" s="6" t="s">
        <v>25</v>
      </c>
      <c r="B4860" s="11">
        <v>6.9</v>
      </c>
    </row>
    <row r="4861" spans="1:2" x14ac:dyDescent="0.25">
      <c r="A4861" s="9" t="s">
        <v>25</v>
      </c>
      <c r="B4861" s="13">
        <v>7.3</v>
      </c>
    </row>
    <row r="4862" spans="1:2" x14ac:dyDescent="0.25">
      <c r="A4862" s="6" t="s">
        <v>25</v>
      </c>
      <c r="B4862" s="11">
        <v>6.9</v>
      </c>
    </row>
    <row r="4863" spans="1:2" x14ac:dyDescent="0.25">
      <c r="A4863" s="9" t="s">
        <v>25</v>
      </c>
      <c r="B4863" s="13">
        <v>6.3</v>
      </c>
    </row>
    <row r="4864" spans="1:2" x14ac:dyDescent="0.25">
      <c r="A4864" s="6" t="s">
        <v>25</v>
      </c>
      <c r="B4864" s="11">
        <v>2.5</v>
      </c>
    </row>
    <row r="4865" spans="1:2" x14ac:dyDescent="0.25">
      <c r="A4865" s="9" t="s">
        <v>25</v>
      </c>
      <c r="B4865" s="13">
        <v>5.7</v>
      </c>
    </row>
    <row r="4866" spans="1:2" x14ac:dyDescent="0.25">
      <c r="A4866" s="6" t="s">
        <v>25</v>
      </c>
      <c r="B4866" s="11">
        <v>7</v>
      </c>
    </row>
    <row r="4867" spans="1:2" x14ac:dyDescent="0.25">
      <c r="A4867" s="9" t="s">
        <v>25</v>
      </c>
      <c r="B4867" s="13">
        <v>6.2</v>
      </c>
    </row>
    <row r="4868" spans="1:2" x14ac:dyDescent="0.25">
      <c r="A4868" s="6" t="s">
        <v>25</v>
      </c>
      <c r="B4868" s="11">
        <v>6.9</v>
      </c>
    </row>
    <row r="4869" spans="1:2" x14ac:dyDescent="0.25">
      <c r="A4869" s="9" t="s">
        <v>25</v>
      </c>
      <c r="B4869" s="13">
        <v>4.5</v>
      </c>
    </row>
    <row r="4870" spans="1:2" x14ac:dyDescent="0.25">
      <c r="A4870" s="6" t="s">
        <v>25</v>
      </c>
      <c r="B4870" s="11">
        <v>7.8</v>
      </c>
    </row>
    <row r="4871" spans="1:2" x14ac:dyDescent="0.25">
      <c r="A4871" s="9" t="s">
        <v>25</v>
      </c>
      <c r="B4871" s="13">
        <v>4.4000000000000004</v>
      </c>
    </row>
    <row r="4872" spans="1:2" x14ac:dyDescent="0.25">
      <c r="A4872" s="6" t="s">
        <v>25</v>
      </c>
      <c r="B4872" s="11">
        <v>7.4</v>
      </c>
    </row>
    <row r="4873" spans="1:2" x14ac:dyDescent="0.25">
      <c r="A4873" s="9" t="s">
        <v>25</v>
      </c>
      <c r="B4873" s="13">
        <v>6.6</v>
      </c>
    </row>
    <row r="4874" spans="1:2" x14ac:dyDescent="0.25">
      <c r="A4874" s="6" t="s">
        <v>25</v>
      </c>
      <c r="B4874" s="11">
        <v>8</v>
      </c>
    </row>
    <row r="4875" spans="1:2" x14ac:dyDescent="0.25">
      <c r="A4875" s="6" t="s">
        <v>25</v>
      </c>
      <c r="B4875" s="11">
        <v>6.5</v>
      </c>
    </row>
    <row r="4876" spans="1:2" x14ac:dyDescent="0.25">
      <c r="A4876" s="9" t="s">
        <v>25</v>
      </c>
      <c r="B4876" s="13">
        <v>7.1</v>
      </c>
    </row>
    <row r="4877" spans="1:2" x14ac:dyDescent="0.25">
      <c r="A4877" s="6" t="s">
        <v>25</v>
      </c>
      <c r="B4877" s="11">
        <v>7.1</v>
      </c>
    </row>
    <row r="4878" spans="1:2" x14ac:dyDescent="0.25">
      <c r="A4878" s="9" t="s">
        <v>25</v>
      </c>
      <c r="B4878" s="13">
        <v>4</v>
      </c>
    </row>
    <row r="4879" spans="1:2" x14ac:dyDescent="0.25">
      <c r="A4879" s="6" t="s">
        <v>25</v>
      </c>
      <c r="B4879" s="11">
        <v>7.5</v>
      </c>
    </row>
    <row r="4880" spans="1:2" x14ac:dyDescent="0.25">
      <c r="A4880" s="9" t="s">
        <v>25</v>
      </c>
      <c r="B4880" s="13">
        <v>7</v>
      </c>
    </row>
    <row r="4881" spans="1:2" x14ac:dyDescent="0.25">
      <c r="A4881" s="6" t="s">
        <v>25</v>
      </c>
      <c r="B4881" s="11">
        <v>4</v>
      </c>
    </row>
    <row r="4882" spans="1:2" x14ac:dyDescent="0.25">
      <c r="A4882" s="9" t="s">
        <v>25</v>
      </c>
      <c r="B4882" s="13">
        <v>6.7</v>
      </c>
    </row>
    <row r="4883" spans="1:2" x14ac:dyDescent="0.25">
      <c r="A4883" s="6" t="s">
        <v>25</v>
      </c>
      <c r="B4883" s="11">
        <v>7.2</v>
      </c>
    </row>
    <row r="4884" spans="1:2" x14ac:dyDescent="0.25">
      <c r="A4884" s="9" t="s">
        <v>25</v>
      </c>
      <c r="B4884" s="13">
        <v>7</v>
      </c>
    </row>
    <row r="4885" spans="1:2" x14ac:dyDescent="0.25">
      <c r="A4885" s="6" t="s">
        <v>25</v>
      </c>
      <c r="B4885" s="11">
        <v>7.4</v>
      </c>
    </row>
    <row r="4886" spans="1:2" x14ac:dyDescent="0.25">
      <c r="A4886" s="9" t="s">
        <v>2495</v>
      </c>
      <c r="B4886" s="13">
        <v>8</v>
      </c>
    </row>
    <row r="4887" spans="1:2" x14ac:dyDescent="0.25">
      <c r="A4887" s="6" t="s">
        <v>25</v>
      </c>
      <c r="B4887" s="11">
        <v>6.5</v>
      </c>
    </row>
    <row r="4888" spans="1:2" x14ac:dyDescent="0.25">
      <c r="A4888" s="9" t="s">
        <v>25</v>
      </c>
      <c r="B4888" s="13">
        <v>7.2</v>
      </c>
    </row>
    <row r="4889" spans="1:2" x14ac:dyDescent="0.25">
      <c r="A4889" s="6" t="s">
        <v>25</v>
      </c>
      <c r="B4889" s="11">
        <v>6.4</v>
      </c>
    </row>
    <row r="4890" spans="1:2" x14ac:dyDescent="0.25">
      <c r="A4890" s="9" t="s">
        <v>25</v>
      </c>
      <c r="B4890" s="13">
        <v>6.5</v>
      </c>
    </row>
    <row r="4891" spans="1:2" x14ac:dyDescent="0.25">
      <c r="A4891" s="6" t="s">
        <v>2284</v>
      </c>
      <c r="B4891" s="11">
        <v>6.8</v>
      </c>
    </row>
    <row r="4892" spans="1:2" x14ac:dyDescent="0.25">
      <c r="A4892" s="9" t="s">
        <v>25</v>
      </c>
      <c r="B4892" s="13">
        <v>6.9</v>
      </c>
    </row>
    <row r="4893" spans="1:2" x14ac:dyDescent="0.25">
      <c r="A4893" s="6" t="s">
        <v>25</v>
      </c>
      <c r="B4893" s="11">
        <v>7.5</v>
      </c>
    </row>
    <row r="4894" spans="1:2" x14ac:dyDescent="0.25">
      <c r="A4894" s="9" t="s">
        <v>25</v>
      </c>
      <c r="B4894" s="13">
        <v>7.1</v>
      </c>
    </row>
    <row r="4895" spans="1:2" x14ac:dyDescent="0.25">
      <c r="A4895" s="6" t="s">
        <v>25</v>
      </c>
      <c r="B4895" s="11">
        <v>5.0999999999999996</v>
      </c>
    </row>
    <row r="4896" spans="1:2" x14ac:dyDescent="0.25">
      <c r="A4896" s="9" t="s">
        <v>25</v>
      </c>
      <c r="B4896" s="13">
        <v>6.2</v>
      </c>
    </row>
    <row r="4897" spans="1:2" x14ac:dyDescent="0.25">
      <c r="A4897" s="6" t="s">
        <v>25</v>
      </c>
      <c r="B4897" s="11">
        <v>3.9</v>
      </c>
    </row>
    <row r="4898" spans="1:2" x14ac:dyDescent="0.25">
      <c r="A4898" s="9" t="s">
        <v>25</v>
      </c>
      <c r="B4898" s="13">
        <v>6</v>
      </c>
    </row>
    <row r="4899" spans="1:2" x14ac:dyDescent="0.25">
      <c r="A4899" s="6" t="s">
        <v>25</v>
      </c>
      <c r="B4899" s="11">
        <v>6.8</v>
      </c>
    </row>
    <row r="4900" spans="1:2" x14ac:dyDescent="0.25">
      <c r="A4900" s="9" t="s">
        <v>537</v>
      </c>
      <c r="B4900" s="13">
        <v>7.4</v>
      </c>
    </row>
    <row r="4901" spans="1:2" x14ac:dyDescent="0.25">
      <c r="A4901" s="6" t="s">
        <v>3649</v>
      </c>
      <c r="B4901" s="11">
        <v>8.1</v>
      </c>
    </row>
    <row r="4902" spans="1:2" x14ac:dyDescent="0.25">
      <c r="A4902" s="9" t="s">
        <v>25</v>
      </c>
      <c r="B4902" s="13">
        <v>6.5</v>
      </c>
    </row>
    <row r="4903" spans="1:2" x14ac:dyDescent="0.25">
      <c r="A4903" s="6" t="s">
        <v>25</v>
      </c>
      <c r="B4903" s="11">
        <v>8</v>
      </c>
    </row>
    <row r="4904" spans="1:2" x14ac:dyDescent="0.25">
      <c r="A4904" s="9" t="s">
        <v>25</v>
      </c>
      <c r="B4904" s="13">
        <v>7.7</v>
      </c>
    </row>
    <row r="4905" spans="1:2" x14ac:dyDescent="0.25">
      <c r="A4905" s="6" t="s">
        <v>25</v>
      </c>
      <c r="B4905" s="11">
        <v>7.2</v>
      </c>
    </row>
    <row r="4906" spans="1:2" x14ac:dyDescent="0.25">
      <c r="A4906" s="9" t="s">
        <v>25</v>
      </c>
      <c r="B4906" s="13">
        <v>5.4</v>
      </c>
    </row>
    <row r="4907" spans="1:2" x14ac:dyDescent="0.25">
      <c r="A4907" s="6" t="s">
        <v>25</v>
      </c>
      <c r="B4907" s="11">
        <v>6.7</v>
      </c>
    </row>
    <row r="4908" spans="1:2" x14ac:dyDescent="0.25">
      <c r="A4908" s="9" t="s">
        <v>25</v>
      </c>
      <c r="B4908" s="13">
        <v>6.3</v>
      </c>
    </row>
    <row r="4909" spans="1:2" x14ac:dyDescent="0.25">
      <c r="A4909" s="6" t="s">
        <v>25</v>
      </c>
      <c r="B4909" s="11">
        <v>8.1</v>
      </c>
    </row>
    <row r="4910" spans="1:2" x14ac:dyDescent="0.25">
      <c r="A4910" s="9" t="s">
        <v>5005</v>
      </c>
      <c r="B4910" s="13">
        <v>8.5</v>
      </c>
    </row>
    <row r="4911" spans="1:2" x14ac:dyDescent="0.25">
      <c r="A4911" s="6" t="s">
        <v>25</v>
      </c>
      <c r="B4911" s="11">
        <v>7.7</v>
      </c>
    </row>
    <row r="4912" spans="1:2" x14ac:dyDescent="0.25">
      <c r="A4912" s="9" t="s">
        <v>25</v>
      </c>
      <c r="B4912" s="13">
        <v>6.5</v>
      </c>
    </row>
    <row r="4913" spans="1:2" x14ac:dyDescent="0.25">
      <c r="A4913" s="6" t="s">
        <v>25</v>
      </c>
      <c r="B4913" s="11">
        <v>8.6999999999999993</v>
      </c>
    </row>
    <row r="4914" spans="1:2" x14ac:dyDescent="0.25">
      <c r="A4914" s="9" t="s">
        <v>5000</v>
      </c>
      <c r="B4914" s="13">
        <v>6.5</v>
      </c>
    </row>
    <row r="4915" spans="1:2" x14ac:dyDescent="0.25">
      <c r="A4915" s="6" t="s">
        <v>25</v>
      </c>
      <c r="B4915" s="11">
        <v>7</v>
      </c>
    </row>
    <row r="4916" spans="1:2" x14ac:dyDescent="0.25">
      <c r="A4916" s="9" t="s">
        <v>25</v>
      </c>
      <c r="B4916" s="13">
        <v>5.8</v>
      </c>
    </row>
    <row r="4917" spans="1:2" x14ac:dyDescent="0.25">
      <c r="A4917" s="6" t="s">
        <v>25</v>
      </c>
      <c r="B4917" s="11">
        <v>5.5</v>
      </c>
    </row>
    <row r="4918" spans="1:2" x14ac:dyDescent="0.25">
      <c r="A4918" s="9" t="s">
        <v>25</v>
      </c>
      <c r="B4918" s="13">
        <v>7</v>
      </c>
    </row>
    <row r="4919" spans="1:2" x14ac:dyDescent="0.25">
      <c r="A4919" s="6" t="s">
        <v>25</v>
      </c>
      <c r="B4919" s="11">
        <v>6.3</v>
      </c>
    </row>
    <row r="4920" spans="1:2" x14ac:dyDescent="0.25">
      <c r="A4920" s="9" t="s">
        <v>25</v>
      </c>
      <c r="B4920" s="13">
        <v>7.9</v>
      </c>
    </row>
    <row r="4921" spans="1:2" x14ac:dyDescent="0.25">
      <c r="A4921" s="6" t="s">
        <v>25</v>
      </c>
      <c r="B4921" s="11">
        <v>7.3</v>
      </c>
    </row>
    <row r="4922" spans="1:2" x14ac:dyDescent="0.25">
      <c r="A4922" s="9" t="s">
        <v>25</v>
      </c>
      <c r="B4922" s="13">
        <v>7.4</v>
      </c>
    </row>
    <row r="4923" spans="1:2" x14ac:dyDescent="0.25">
      <c r="A4923" s="6" t="s">
        <v>25</v>
      </c>
      <c r="B4923" s="11">
        <v>5.4</v>
      </c>
    </row>
    <row r="4924" spans="1:2" x14ac:dyDescent="0.25">
      <c r="A4924" s="9" t="s">
        <v>25</v>
      </c>
      <c r="B4924" s="13">
        <v>7.1</v>
      </c>
    </row>
    <row r="4925" spans="1:2" x14ac:dyDescent="0.25">
      <c r="A4925" s="6" t="s">
        <v>25</v>
      </c>
      <c r="B4925" s="11">
        <v>7.5</v>
      </c>
    </row>
    <row r="4926" spans="1:2" x14ac:dyDescent="0.25">
      <c r="A4926" s="9" t="s">
        <v>25</v>
      </c>
      <c r="B4926" s="13">
        <v>8.4</v>
      </c>
    </row>
    <row r="4927" spans="1:2" x14ac:dyDescent="0.25">
      <c r="A4927" s="6" t="s">
        <v>25</v>
      </c>
      <c r="B4927" s="11">
        <v>7</v>
      </c>
    </row>
    <row r="4928" spans="1:2" x14ac:dyDescent="0.25">
      <c r="A4928" s="9" t="s">
        <v>25</v>
      </c>
      <c r="B4928" s="13">
        <v>5.3</v>
      </c>
    </row>
    <row r="4929" spans="1:2" x14ac:dyDescent="0.25">
      <c r="A4929" s="6" t="s">
        <v>25</v>
      </c>
      <c r="B4929" s="11">
        <v>7.1</v>
      </c>
    </row>
    <row r="4930" spans="1:2" x14ac:dyDescent="0.25">
      <c r="A4930" s="9" t="s">
        <v>25</v>
      </c>
      <c r="B4930" s="13">
        <v>7.5</v>
      </c>
    </row>
    <row r="4931" spans="1:2" x14ac:dyDescent="0.25">
      <c r="A4931" s="6" t="s">
        <v>25</v>
      </c>
      <c r="B4931" s="11">
        <v>6.1</v>
      </c>
    </row>
    <row r="4932" spans="1:2" x14ac:dyDescent="0.25">
      <c r="A4932" s="9" t="s">
        <v>25</v>
      </c>
      <c r="B4932" s="13">
        <v>7.2</v>
      </c>
    </row>
    <row r="4933" spans="1:2" x14ac:dyDescent="0.25">
      <c r="A4933" s="6" t="s">
        <v>25</v>
      </c>
      <c r="B4933" s="11">
        <v>6.7</v>
      </c>
    </row>
    <row r="4934" spans="1:2" x14ac:dyDescent="0.25">
      <c r="A4934" s="9" t="s">
        <v>3691</v>
      </c>
      <c r="B4934" s="13">
        <v>8.1999999999999993</v>
      </c>
    </row>
    <row r="4935" spans="1:2" x14ac:dyDescent="0.25">
      <c r="A4935" s="6" t="s">
        <v>25</v>
      </c>
      <c r="B4935" s="11">
        <v>6.6</v>
      </c>
    </row>
    <row r="4936" spans="1:2" x14ac:dyDescent="0.25">
      <c r="A4936" s="9" t="s">
        <v>25</v>
      </c>
      <c r="B4936" s="13">
        <v>6.7</v>
      </c>
    </row>
    <row r="4937" spans="1:2" x14ac:dyDescent="0.25">
      <c r="A4937" s="6" t="s">
        <v>25</v>
      </c>
      <c r="B4937" s="11">
        <v>5.0999999999999996</v>
      </c>
    </row>
    <row r="4938" spans="1:2" x14ac:dyDescent="0.25">
      <c r="A4938" s="9" t="s">
        <v>25</v>
      </c>
      <c r="B4938" s="13">
        <v>7</v>
      </c>
    </row>
    <row r="4939" spans="1:2" x14ac:dyDescent="0.25">
      <c r="A4939" s="6" t="s">
        <v>25</v>
      </c>
      <c r="B4939" s="11">
        <v>7</v>
      </c>
    </row>
    <row r="4940" spans="1:2" x14ac:dyDescent="0.25">
      <c r="A4940" s="9" t="s">
        <v>25</v>
      </c>
      <c r="B4940" s="13">
        <v>8</v>
      </c>
    </row>
    <row r="4941" spans="1:2" x14ac:dyDescent="0.25">
      <c r="A4941" s="6" t="s">
        <v>537</v>
      </c>
      <c r="B4941" s="11">
        <v>7.4</v>
      </c>
    </row>
    <row r="4942" spans="1:2" x14ac:dyDescent="0.25">
      <c r="A4942" s="9" t="s">
        <v>25</v>
      </c>
      <c r="B4942" s="13">
        <v>5.4</v>
      </c>
    </row>
    <row r="4943" spans="1:2" x14ac:dyDescent="0.25">
      <c r="A4943" s="6" t="s">
        <v>25</v>
      </c>
      <c r="B4943" s="11">
        <v>5.7</v>
      </c>
    </row>
    <row r="4944" spans="1:2" x14ac:dyDescent="0.25">
      <c r="A4944" s="9" t="s">
        <v>25</v>
      </c>
      <c r="B4944" s="13">
        <v>6.7</v>
      </c>
    </row>
    <row r="4945" spans="1:2" x14ac:dyDescent="0.25">
      <c r="A4945" s="6" t="s">
        <v>25</v>
      </c>
      <c r="B4945" s="11">
        <v>4.2</v>
      </c>
    </row>
    <row r="4946" spans="1:2" x14ac:dyDescent="0.25">
      <c r="A4946" s="9" t="s">
        <v>25</v>
      </c>
      <c r="B4946" s="13">
        <v>7.4</v>
      </c>
    </row>
    <row r="4947" spans="1:2" x14ac:dyDescent="0.25">
      <c r="A4947" s="9" t="s">
        <v>25</v>
      </c>
      <c r="B4947" s="13">
        <v>7</v>
      </c>
    </row>
    <row r="4948" spans="1:2" x14ac:dyDescent="0.25">
      <c r="A4948" s="6" t="s">
        <v>25</v>
      </c>
      <c r="B4948" s="11">
        <v>7.3</v>
      </c>
    </row>
    <row r="4949" spans="1:2" x14ac:dyDescent="0.25">
      <c r="A4949" s="9" t="s">
        <v>25</v>
      </c>
      <c r="B4949" s="13">
        <v>5.8</v>
      </c>
    </row>
    <row r="4950" spans="1:2" x14ac:dyDescent="0.25">
      <c r="A4950" s="6" t="s">
        <v>25</v>
      </c>
      <c r="B4950" s="11">
        <v>7</v>
      </c>
    </row>
    <row r="4951" spans="1:2" x14ac:dyDescent="0.25">
      <c r="A4951" s="9" t="s">
        <v>25</v>
      </c>
      <c r="B4951" s="13">
        <v>3.2</v>
      </c>
    </row>
    <row r="4952" spans="1:2" x14ac:dyDescent="0.25">
      <c r="A4952" s="6" t="s">
        <v>25</v>
      </c>
      <c r="B4952" s="11">
        <v>6.8</v>
      </c>
    </row>
    <row r="4953" spans="1:2" x14ac:dyDescent="0.25">
      <c r="A4953" s="9" t="s">
        <v>25</v>
      </c>
      <c r="B4953" s="13">
        <v>7.7</v>
      </c>
    </row>
    <row r="4954" spans="1:2" x14ac:dyDescent="0.25">
      <c r="A4954" s="6" t="s">
        <v>25</v>
      </c>
      <c r="B4954" s="11">
        <v>5.6</v>
      </c>
    </row>
    <row r="4955" spans="1:2" x14ac:dyDescent="0.25">
      <c r="A4955" s="9" t="s">
        <v>25</v>
      </c>
      <c r="B4955" s="13">
        <v>7.1</v>
      </c>
    </row>
    <row r="4956" spans="1:2" x14ac:dyDescent="0.25">
      <c r="A4956" s="6" t="s">
        <v>25</v>
      </c>
      <c r="B4956" s="11">
        <v>3.6</v>
      </c>
    </row>
    <row r="4957" spans="1:2" x14ac:dyDescent="0.25">
      <c r="A4957" s="9" t="s">
        <v>25</v>
      </c>
      <c r="B4957" s="13">
        <v>6.8</v>
      </c>
    </row>
    <row r="4958" spans="1:2" x14ac:dyDescent="0.25">
      <c r="A4958" s="6" t="s">
        <v>25</v>
      </c>
      <c r="B4958" s="11">
        <v>7.6</v>
      </c>
    </row>
    <row r="4959" spans="1:2" x14ac:dyDescent="0.25">
      <c r="A4959" s="9" t="s">
        <v>25</v>
      </c>
      <c r="B4959" s="13">
        <v>6.6</v>
      </c>
    </row>
    <row r="4960" spans="1:2" x14ac:dyDescent="0.25">
      <c r="A4960" s="6" t="s">
        <v>25</v>
      </c>
      <c r="B4960" s="11">
        <v>8.3000000000000007</v>
      </c>
    </row>
    <row r="4961" spans="1:2" x14ac:dyDescent="0.25">
      <c r="A4961" s="9" t="s">
        <v>25</v>
      </c>
      <c r="B4961" s="13">
        <v>7.5</v>
      </c>
    </row>
    <row r="4962" spans="1:2" x14ac:dyDescent="0.25">
      <c r="A4962" s="6" t="s">
        <v>25</v>
      </c>
      <c r="B4962" s="11">
        <v>5.4</v>
      </c>
    </row>
    <row r="4963" spans="1:2" x14ac:dyDescent="0.25">
      <c r="A4963" s="9" t="s">
        <v>25</v>
      </c>
      <c r="B4963" s="13">
        <v>5.3</v>
      </c>
    </row>
    <row r="4964" spans="1:2" x14ac:dyDescent="0.25">
      <c r="A4964" s="6" t="s">
        <v>25</v>
      </c>
      <c r="B4964" s="11">
        <v>4.5</v>
      </c>
    </row>
    <row r="4965" spans="1:2" x14ac:dyDescent="0.25">
      <c r="A4965" s="9" t="s">
        <v>25</v>
      </c>
      <c r="B4965" s="13">
        <v>7.3</v>
      </c>
    </row>
    <row r="4966" spans="1:2" x14ac:dyDescent="0.25">
      <c r="A4966" s="6" t="s">
        <v>25</v>
      </c>
      <c r="B4966" s="11">
        <v>5.6</v>
      </c>
    </row>
    <row r="4967" spans="1:2" x14ac:dyDescent="0.25">
      <c r="A4967" s="9" t="s">
        <v>25</v>
      </c>
      <c r="B4967" s="13">
        <v>5.6</v>
      </c>
    </row>
    <row r="4968" spans="1:2" x14ac:dyDescent="0.25">
      <c r="A4968" s="6" t="s">
        <v>25</v>
      </c>
      <c r="B4968" s="11">
        <v>4.0999999999999996</v>
      </c>
    </row>
    <row r="4969" spans="1:2" x14ac:dyDescent="0.25">
      <c r="A4969" s="9" t="s">
        <v>25</v>
      </c>
      <c r="B4969" s="13">
        <v>6.8</v>
      </c>
    </row>
    <row r="4970" spans="1:2" x14ac:dyDescent="0.25">
      <c r="A4970" s="6" t="s">
        <v>25</v>
      </c>
      <c r="B4970" s="11">
        <v>6.3</v>
      </c>
    </row>
    <row r="4971" spans="1:2" x14ac:dyDescent="0.25">
      <c r="A4971" s="9" t="s">
        <v>25</v>
      </c>
      <c r="B4971" s="13">
        <v>5.8</v>
      </c>
    </row>
    <row r="4972" spans="1:2" x14ac:dyDescent="0.25">
      <c r="A4972" s="6" t="s">
        <v>25</v>
      </c>
      <c r="B4972" s="11">
        <v>6.6</v>
      </c>
    </row>
    <row r="4973" spans="1:2" x14ac:dyDescent="0.25">
      <c r="A4973" s="9" t="s">
        <v>25</v>
      </c>
      <c r="B4973" s="13">
        <v>6.7</v>
      </c>
    </row>
    <row r="4974" spans="1:2" x14ac:dyDescent="0.25">
      <c r="A4974" s="6" t="s">
        <v>3400</v>
      </c>
      <c r="B4974" s="11">
        <v>6.4</v>
      </c>
    </row>
    <row r="4975" spans="1:2" x14ac:dyDescent="0.25">
      <c r="A4975" s="9" t="s">
        <v>25</v>
      </c>
      <c r="B4975" s="13">
        <v>6.3</v>
      </c>
    </row>
    <row r="4976" spans="1:2" x14ac:dyDescent="0.25">
      <c r="A4976" s="6" t="s">
        <v>25</v>
      </c>
      <c r="B4976" s="11">
        <v>3.4</v>
      </c>
    </row>
    <row r="4977" spans="1:2" x14ac:dyDescent="0.25">
      <c r="A4977" s="9" t="s">
        <v>25</v>
      </c>
      <c r="B4977" s="13">
        <v>4.7</v>
      </c>
    </row>
    <row r="4978" spans="1:2" x14ac:dyDescent="0.25">
      <c r="A4978" s="6" t="s">
        <v>25</v>
      </c>
      <c r="B4978" s="11">
        <v>6</v>
      </c>
    </row>
    <row r="4979" spans="1:2" x14ac:dyDescent="0.25">
      <c r="A4979" s="9" t="s">
        <v>25</v>
      </c>
      <c r="B4979" s="13">
        <v>7.3</v>
      </c>
    </row>
    <row r="4980" spans="1:2" x14ac:dyDescent="0.25">
      <c r="A4980" s="6" t="s">
        <v>25</v>
      </c>
      <c r="B4980" s="11">
        <v>7.9</v>
      </c>
    </row>
    <row r="4981" spans="1:2" x14ac:dyDescent="0.25">
      <c r="A4981" s="9" t="s">
        <v>25</v>
      </c>
      <c r="B4981" s="13">
        <v>6.1</v>
      </c>
    </row>
    <row r="4982" spans="1:2" x14ac:dyDescent="0.25">
      <c r="A4982" s="6" t="s">
        <v>25</v>
      </c>
      <c r="B4982" s="11">
        <v>7.4</v>
      </c>
    </row>
    <row r="4983" spans="1:2" x14ac:dyDescent="0.25">
      <c r="A4983" s="9" t="s">
        <v>25</v>
      </c>
      <c r="B4983" s="13">
        <v>6.6</v>
      </c>
    </row>
    <row r="4984" spans="1:2" x14ac:dyDescent="0.25">
      <c r="A4984" s="6" t="s">
        <v>25</v>
      </c>
      <c r="B4984" s="11">
        <v>5.5</v>
      </c>
    </row>
    <row r="4985" spans="1:2" x14ac:dyDescent="0.25">
      <c r="A4985" s="9" t="s">
        <v>25</v>
      </c>
      <c r="B4985" s="13">
        <v>7.5</v>
      </c>
    </row>
    <row r="4986" spans="1:2" x14ac:dyDescent="0.25">
      <c r="A4986" s="6" t="s">
        <v>25</v>
      </c>
      <c r="B4986" s="11">
        <v>7.6</v>
      </c>
    </row>
    <row r="4987" spans="1:2" x14ac:dyDescent="0.25">
      <c r="A4987" s="9" t="s">
        <v>25</v>
      </c>
      <c r="B4987" s="13">
        <v>5</v>
      </c>
    </row>
    <row r="4988" spans="1:2" x14ac:dyDescent="0.25">
      <c r="A4988" s="6" t="s">
        <v>25</v>
      </c>
      <c r="B4988" s="11">
        <v>3.2</v>
      </c>
    </row>
    <row r="4989" spans="1:2" x14ac:dyDescent="0.25">
      <c r="A4989" s="9" t="s">
        <v>25</v>
      </c>
      <c r="B4989" s="13">
        <v>8.1999999999999993</v>
      </c>
    </row>
    <row r="4990" spans="1:2" x14ac:dyDescent="0.25">
      <c r="A4990" s="6" t="s">
        <v>25</v>
      </c>
      <c r="B4990" s="11">
        <v>3.7</v>
      </c>
    </row>
    <row r="4991" spans="1:2" x14ac:dyDescent="0.25">
      <c r="A4991" s="9" t="s">
        <v>25</v>
      </c>
      <c r="B4991" s="13">
        <v>6.3</v>
      </c>
    </row>
    <row r="4992" spans="1:2" x14ac:dyDescent="0.25">
      <c r="A4992" s="6" t="s">
        <v>25</v>
      </c>
      <c r="B4992" s="11">
        <v>4.0999999999999996</v>
      </c>
    </row>
    <row r="4993" spans="1:2" x14ac:dyDescent="0.25">
      <c r="A4993" s="9" t="s">
        <v>25</v>
      </c>
      <c r="B4993" s="13">
        <v>6.9</v>
      </c>
    </row>
    <row r="4994" spans="1:2" x14ac:dyDescent="0.25">
      <c r="A4994" s="6" t="s">
        <v>25</v>
      </c>
      <c r="B4994" s="11">
        <v>5.4</v>
      </c>
    </row>
    <row r="4995" spans="1:2" x14ac:dyDescent="0.25">
      <c r="A4995" s="9" t="s">
        <v>25</v>
      </c>
      <c r="B4995" s="13">
        <v>6.5</v>
      </c>
    </row>
    <row r="4996" spans="1:2" x14ac:dyDescent="0.25">
      <c r="A4996" s="6" t="s">
        <v>25</v>
      </c>
      <c r="B4996" s="11">
        <v>7.8</v>
      </c>
    </row>
    <row r="4997" spans="1:2" x14ac:dyDescent="0.25">
      <c r="A4997" s="9" t="s">
        <v>25</v>
      </c>
      <c r="B4997" s="13">
        <v>6.7</v>
      </c>
    </row>
    <row r="4998" spans="1:2" x14ac:dyDescent="0.25">
      <c r="A4998" s="6" t="s">
        <v>25</v>
      </c>
      <c r="B4998" s="11">
        <v>6.4</v>
      </c>
    </row>
    <row r="4999" spans="1:2" x14ac:dyDescent="0.25">
      <c r="A4999" s="9" t="s">
        <v>25</v>
      </c>
      <c r="B4999" s="13">
        <v>7.3</v>
      </c>
    </row>
    <row r="5000" spans="1:2" x14ac:dyDescent="0.25">
      <c r="A5000" s="6" t="s">
        <v>25</v>
      </c>
      <c r="B5000" s="11">
        <v>5.7</v>
      </c>
    </row>
    <row r="5001" spans="1:2" x14ac:dyDescent="0.25">
      <c r="A5001" s="9" t="s">
        <v>25</v>
      </c>
      <c r="B5001" s="13">
        <v>7</v>
      </c>
    </row>
    <row r="5002" spans="1:2" x14ac:dyDescent="0.25">
      <c r="A5002" s="6" t="s">
        <v>25</v>
      </c>
      <c r="B5002" s="11">
        <v>6.3</v>
      </c>
    </row>
    <row r="5003" spans="1:2" x14ac:dyDescent="0.25">
      <c r="A5003" s="9" t="s">
        <v>25</v>
      </c>
      <c r="B5003" s="13">
        <v>7.1</v>
      </c>
    </row>
    <row r="5004" spans="1:2" x14ac:dyDescent="0.25">
      <c r="A5004" s="6" t="s">
        <v>25</v>
      </c>
      <c r="B5004" s="11">
        <v>4.8</v>
      </c>
    </row>
    <row r="5005" spans="1:2" x14ac:dyDescent="0.25">
      <c r="A5005" s="9" t="s">
        <v>25</v>
      </c>
      <c r="B5005" s="13">
        <v>3.3</v>
      </c>
    </row>
    <row r="5006" spans="1:2" x14ac:dyDescent="0.25">
      <c r="A5006" s="6" t="s">
        <v>25</v>
      </c>
      <c r="B5006" s="11">
        <v>6.9</v>
      </c>
    </row>
    <row r="5007" spans="1:2" x14ac:dyDescent="0.25">
      <c r="A5007" s="9" t="s">
        <v>25</v>
      </c>
      <c r="B5007" s="13">
        <v>4.5999999999999996</v>
      </c>
    </row>
    <row r="5008" spans="1:2" x14ac:dyDescent="0.25">
      <c r="A5008" s="6" t="s">
        <v>25</v>
      </c>
      <c r="B5008" s="11">
        <v>3</v>
      </c>
    </row>
    <row r="5009" spans="1:2" x14ac:dyDescent="0.25">
      <c r="A5009" s="9" t="s">
        <v>25</v>
      </c>
      <c r="B5009" s="13">
        <v>6.6</v>
      </c>
    </row>
    <row r="5010" spans="1:2" x14ac:dyDescent="0.25">
      <c r="A5010" s="6" t="s">
        <v>5472</v>
      </c>
      <c r="B5010" s="11">
        <v>7.4</v>
      </c>
    </row>
    <row r="5011" spans="1:2" x14ac:dyDescent="0.25">
      <c r="A5011" s="9" t="s">
        <v>25</v>
      </c>
      <c r="B5011" s="13">
        <v>6.2</v>
      </c>
    </row>
    <row r="5012" spans="1:2" x14ac:dyDescent="0.25">
      <c r="A5012" s="6" t="s">
        <v>25</v>
      </c>
      <c r="B5012" s="11">
        <v>4</v>
      </c>
    </row>
    <row r="5013" spans="1:2" x14ac:dyDescent="0.25">
      <c r="A5013" s="9" t="s">
        <v>25</v>
      </c>
      <c r="B5013" s="13">
        <v>6.1</v>
      </c>
    </row>
    <row r="5014" spans="1:2" x14ac:dyDescent="0.25">
      <c r="A5014" s="6" t="s">
        <v>537</v>
      </c>
      <c r="B5014" s="11">
        <v>6.9</v>
      </c>
    </row>
    <row r="5015" spans="1:2" x14ac:dyDescent="0.25">
      <c r="A5015" s="9" t="s">
        <v>5005</v>
      </c>
      <c r="B5015" s="13">
        <v>7.5</v>
      </c>
    </row>
    <row r="5016" spans="1:2" x14ac:dyDescent="0.25">
      <c r="A5016" s="6" t="s">
        <v>25</v>
      </c>
      <c r="B5016" s="11">
        <v>6.7</v>
      </c>
    </row>
    <row r="5017" spans="1:2" x14ac:dyDescent="0.25">
      <c r="A5017" s="9" t="s">
        <v>281</v>
      </c>
      <c r="B5017" s="13">
        <v>7.4</v>
      </c>
    </row>
    <row r="5018" spans="1:2" x14ac:dyDescent="0.25">
      <c r="A5018" s="6" t="s">
        <v>25</v>
      </c>
      <c r="B5018" s="11">
        <v>6.1</v>
      </c>
    </row>
    <row r="5019" spans="1:2" x14ac:dyDescent="0.25">
      <c r="A5019" s="9" t="s">
        <v>25</v>
      </c>
      <c r="B5019" s="13">
        <v>5.4</v>
      </c>
    </row>
    <row r="5020" spans="1:2" x14ac:dyDescent="0.25">
      <c r="A5020" s="6" t="s">
        <v>25</v>
      </c>
      <c r="B5020" s="11">
        <v>6.4</v>
      </c>
    </row>
    <row r="5021" spans="1:2" x14ac:dyDescent="0.25">
      <c r="A5021" s="9" t="s">
        <v>25</v>
      </c>
      <c r="B5021" s="13">
        <v>7</v>
      </c>
    </row>
    <row r="5022" spans="1:2" x14ac:dyDescent="0.25">
      <c r="A5022" s="6" t="s">
        <v>25</v>
      </c>
      <c r="B5022" s="11">
        <v>6.3</v>
      </c>
    </row>
    <row r="5023" spans="1:2" x14ac:dyDescent="0.25">
      <c r="A5023" s="9" t="s">
        <v>919</v>
      </c>
      <c r="B5023" s="13">
        <v>6.9</v>
      </c>
    </row>
    <row r="5024" spans="1:2" x14ac:dyDescent="0.25">
      <c r="A5024" s="6" t="s">
        <v>25</v>
      </c>
      <c r="B5024" s="11">
        <v>7.8</v>
      </c>
    </row>
    <row r="5025" spans="1:2" x14ac:dyDescent="0.25">
      <c r="A5025" s="9" t="s">
        <v>25</v>
      </c>
      <c r="B5025" s="13">
        <v>6.4</v>
      </c>
    </row>
    <row r="5026" spans="1:2" x14ac:dyDescent="0.25">
      <c r="A5026" s="6" t="s">
        <v>25</v>
      </c>
      <c r="B5026" s="11">
        <v>7.7</v>
      </c>
    </row>
    <row r="5027" spans="1:2" x14ac:dyDescent="0.25">
      <c r="A5027" s="9" t="s">
        <v>25</v>
      </c>
      <c r="B5027" s="13">
        <v>7.5</v>
      </c>
    </row>
    <row r="5028" spans="1:2" x14ac:dyDescent="0.25">
      <c r="A5028" s="6" t="s">
        <v>25</v>
      </c>
      <c r="B5028" s="11">
        <v>6.3</v>
      </c>
    </row>
    <row r="5029" spans="1:2" x14ac:dyDescent="0.25">
      <c r="A5029" s="9" t="s">
        <v>25</v>
      </c>
      <c r="B5029" s="13">
        <v>6.3</v>
      </c>
    </row>
    <row r="5030" spans="1:2" x14ac:dyDescent="0.25">
      <c r="A5030" s="6" t="s">
        <v>25</v>
      </c>
      <c r="B5030" s="11">
        <v>6.6</v>
      </c>
    </row>
  </sheetData>
  <sortState xmlns:xlrd2="http://schemas.microsoft.com/office/spreadsheetml/2017/richdata2" ref="E4:E49">
    <sortCondition descending="1" ref="E4:E49"/>
  </sortState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7244C-900F-40B5-A191-322BD9717BF9}">
  <dimension ref="A1:O5029"/>
  <sheetViews>
    <sheetView topLeftCell="B1" zoomScale="130" zoomScaleNormal="130" workbookViewId="0">
      <selection activeCell="D5018" sqref="D5018"/>
    </sheetView>
  </sheetViews>
  <sheetFormatPr defaultRowHeight="15" x14ac:dyDescent="0.25"/>
  <cols>
    <col min="1" max="1" width="10.85546875" customWidth="1"/>
    <col min="2" max="2" width="14.140625" customWidth="1"/>
    <col min="16" max="16" width="14.140625" bestFit="1" customWidth="1"/>
  </cols>
  <sheetData>
    <row r="1" spans="1:15" x14ac:dyDescent="0.25">
      <c r="A1" s="24" t="s">
        <v>5528</v>
      </c>
      <c r="B1" s="24" t="s">
        <v>5529</v>
      </c>
    </row>
    <row r="2" spans="1:15" x14ac:dyDescent="0.25">
      <c r="A2" s="6">
        <v>178</v>
      </c>
      <c r="B2" s="6">
        <v>7.9</v>
      </c>
    </row>
    <row r="3" spans="1:15" x14ac:dyDescent="0.25">
      <c r="A3" s="9">
        <v>169</v>
      </c>
      <c r="B3" s="9">
        <v>7.1</v>
      </c>
    </row>
    <row r="4" spans="1:15" x14ac:dyDescent="0.25">
      <c r="A4" s="6">
        <v>148</v>
      </c>
      <c r="B4" s="6">
        <v>6.8</v>
      </c>
      <c r="N4" s="26" t="s">
        <v>5532</v>
      </c>
      <c r="O4" s="26"/>
    </row>
    <row r="5" spans="1:15" x14ac:dyDescent="0.25">
      <c r="A5" s="9">
        <v>164</v>
      </c>
      <c r="B5" s="9">
        <v>8.5</v>
      </c>
      <c r="N5" s="23" t="s">
        <v>5530</v>
      </c>
      <c r="O5" s="22">
        <f>AVERAGE(Table3[IMDB_rating])</f>
        <v>6.4427406523468518</v>
      </c>
    </row>
    <row r="6" spans="1:15" x14ac:dyDescent="0.25">
      <c r="A6" s="9">
        <v>132</v>
      </c>
      <c r="B6" s="9">
        <v>6.6</v>
      </c>
      <c r="N6" s="23" t="s">
        <v>5524</v>
      </c>
      <c r="O6">
        <f>MEDIAN(Table3[IMDB_rating])</f>
        <v>6.6</v>
      </c>
    </row>
    <row r="7" spans="1:15" x14ac:dyDescent="0.25">
      <c r="A7" s="11">
        <v>156</v>
      </c>
      <c r="B7" s="11">
        <v>6.2</v>
      </c>
      <c r="N7" s="23" t="s">
        <v>5531</v>
      </c>
      <c r="O7">
        <f>_xlfn.STDEV.P(Table3[IMDB_rating])</f>
        <v>1.1233425015806706</v>
      </c>
    </row>
    <row r="8" spans="1:15" x14ac:dyDescent="0.25">
      <c r="A8" s="13">
        <v>100</v>
      </c>
      <c r="B8" s="13">
        <v>7.8</v>
      </c>
    </row>
    <row r="9" spans="1:15" x14ac:dyDescent="0.25">
      <c r="A9" s="11">
        <v>141</v>
      </c>
      <c r="B9" s="11">
        <v>7.5</v>
      </c>
    </row>
    <row r="10" spans="1:15" x14ac:dyDescent="0.25">
      <c r="A10" s="13">
        <v>153</v>
      </c>
      <c r="B10" s="13">
        <v>7.5</v>
      </c>
      <c r="N10" s="26" t="s">
        <v>5528</v>
      </c>
      <c r="O10" s="26"/>
    </row>
    <row r="11" spans="1:15" x14ac:dyDescent="0.25">
      <c r="A11" s="11">
        <v>183</v>
      </c>
      <c r="B11" s="11">
        <v>6.9</v>
      </c>
      <c r="N11" s="23" t="s">
        <v>5530</v>
      </c>
      <c r="O11">
        <f>AVERAGE(Table3[Duration])</f>
        <v>107.2010739856802</v>
      </c>
    </row>
    <row r="12" spans="1:15" x14ac:dyDescent="0.25">
      <c r="A12" s="13">
        <v>169</v>
      </c>
      <c r="B12" s="13">
        <v>6.1</v>
      </c>
      <c r="N12" s="23" t="s">
        <v>5524</v>
      </c>
      <c r="O12">
        <f>MEDIAN(Table3[Duration])</f>
        <v>103</v>
      </c>
    </row>
    <row r="13" spans="1:15" x14ac:dyDescent="0.25">
      <c r="A13" s="11">
        <v>106</v>
      </c>
      <c r="B13" s="11">
        <v>6.7</v>
      </c>
      <c r="N13" s="23" t="s">
        <v>5531</v>
      </c>
      <c r="O13">
        <f>_xlfn.STDEV.P(Table3[Duration])</f>
        <v>25.194934972130731</v>
      </c>
    </row>
    <row r="14" spans="1:15" x14ac:dyDescent="0.25">
      <c r="A14" s="13">
        <v>151</v>
      </c>
      <c r="B14" s="13">
        <v>7.3</v>
      </c>
    </row>
    <row r="15" spans="1:15" x14ac:dyDescent="0.25">
      <c r="A15" s="11">
        <v>150</v>
      </c>
      <c r="B15" s="11">
        <v>6.5</v>
      </c>
    </row>
    <row r="16" spans="1:15" x14ac:dyDescent="0.25">
      <c r="A16" s="13">
        <v>143</v>
      </c>
      <c r="B16" s="13">
        <v>7.2</v>
      </c>
    </row>
    <row r="17" spans="1:2" x14ac:dyDescent="0.25">
      <c r="A17" s="11">
        <v>150</v>
      </c>
      <c r="B17" s="11">
        <v>6.6</v>
      </c>
    </row>
    <row r="18" spans="1:2" x14ac:dyDescent="0.25">
      <c r="A18" s="13">
        <v>173</v>
      </c>
      <c r="B18" s="13">
        <v>8.1</v>
      </c>
    </row>
    <row r="19" spans="1:2" x14ac:dyDescent="0.25">
      <c r="A19" s="11">
        <v>136</v>
      </c>
      <c r="B19" s="11">
        <v>6.7</v>
      </c>
    </row>
    <row r="20" spans="1:2" x14ac:dyDescent="0.25">
      <c r="A20" s="13">
        <v>106</v>
      </c>
      <c r="B20" s="13">
        <v>6.8</v>
      </c>
    </row>
    <row r="21" spans="1:2" x14ac:dyDescent="0.25">
      <c r="A21" s="11">
        <v>164</v>
      </c>
      <c r="B21" s="11">
        <v>7.5</v>
      </c>
    </row>
    <row r="22" spans="1:2" x14ac:dyDescent="0.25">
      <c r="A22" s="13">
        <v>153</v>
      </c>
      <c r="B22" s="13">
        <v>7</v>
      </c>
    </row>
    <row r="23" spans="1:2" x14ac:dyDescent="0.25">
      <c r="A23" s="11">
        <v>156</v>
      </c>
      <c r="B23" s="11">
        <v>6.7</v>
      </c>
    </row>
    <row r="24" spans="1:2" x14ac:dyDescent="0.25">
      <c r="A24" s="13">
        <v>186</v>
      </c>
      <c r="B24" s="13">
        <v>7.9</v>
      </c>
    </row>
    <row r="25" spans="1:2" x14ac:dyDescent="0.25">
      <c r="A25" s="11">
        <v>113</v>
      </c>
      <c r="B25" s="11">
        <v>6.1</v>
      </c>
    </row>
    <row r="26" spans="1:2" x14ac:dyDescent="0.25">
      <c r="A26" s="13">
        <v>201</v>
      </c>
      <c r="B26" s="13">
        <v>7.2</v>
      </c>
    </row>
    <row r="27" spans="1:2" x14ac:dyDescent="0.25">
      <c r="A27" s="11">
        <v>194</v>
      </c>
      <c r="B27" s="11">
        <v>7.7</v>
      </c>
    </row>
    <row r="28" spans="1:2" x14ac:dyDescent="0.25">
      <c r="A28" s="13">
        <v>147</v>
      </c>
      <c r="B28" s="13">
        <v>8.1999999999999993</v>
      </c>
    </row>
    <row r="29" spans="1:2" x14ac:dyDescent="0.25">
      <c r="A29" s="11">
        <v>131</v>
      </c>
      <c r="B29" s="11">
        <v>5.9</v>
      </c>
    </row>
    <row r="30" spans="1:2" x14ac:dyDescent="0.25">
      <c r="A30" s="13">
        <v>124</v>
      </c>
      <c r="B30" s="13">
        <v>7</v>
      </c>
    </row>
    <row r="31" spans="1:2" x14ac:dyDescent="0.25">
      <c r="A31" s="11">
        <v>143</v>
      </c>
      <c r="B31" s="11">
        <v>7.8</v>
      </c>
    </row>
    <row r="32" spans="1:2" x14ac:dyDescent="0.25">
      <c r="A32" s="13">
        <v>135</v>
      </c>
      <c r="B32" s="13">
        <v>7.3</v>
      </c>
    </row>
    <row r="33" spans="1:2" x14ac:dyDescent="0.25">
      <c r="A33" s="11">
        <v>195</v>
      </c>
      <c r="B33" s="11">
        <v>7.2</v>
      </c>
    </row>
    <row r="34" spans="1:2" x14ac:dyDescent="0.25">
      <c r="A34" s="13">
        <v>108</v>
      </c>
      <c r="B34" s="13">
        <v>6.5</v>
      </c>
    </row>
    <row r="35" spans="1:2" x14ac:dyDescent="0.25">
      <c r="A35" s="11">
        <v>104</v>
      </c>
      <c r="B35" s="11">
        <v>6.8</v>
      </c>
    </row>
    <row r="36" spans="1:2" x14ac:dyDescent="0.25">
      <c r="A36" s="13">
        <v>104</v>
      </c>
      <c r="B36" s="13">
        <v>7.3</v>
      </c>
    </row>
    <row r="37" spans="1:2" x14ac:dyDescent="0.25">
      <c r="A37" s="11">
        <v>150</v>
      </c>
      <c r="B37" s="11">
        <v>6</v>
      </c>
    </row>
    <row r="38" spans="1:2" x14ac:dyDescent="0.25">
      <c r="A38" s="13">
        <v>165</v>
      </c>
      <c r="B38" s="13">
        <v>5.7</v>
      </c>
    </row>
    <row r="39" spans="1:2" x14ac:dyDescent="0.25">
      <c r="A39" s="11">
        <v>130</v>
      </c>
      <c r="B39" s="11">
        <v>6.4</v>
      </c>
    </row>
    <row r="40" spans="1:2" x14ac:dyDescent="0.25">
      <c r="A40" s="13">
        <v>142</v>
      </c>
      <c r="B40" s="13">
        <v>6.7</v>
      </c>
    </row>
    <row r="41" spans="1:2" x14ac:dyDescent="0.25">
      <c r="A41" s="11">
        <v>125</v>
      </c>
      <c r="B41" s="11">
        <v>6.8</v>
      </c>
    </row>
    <row r="42" spans="1:2" x14ac:dyDescent="0.25">
      <c r="A42" s="13">
        <v>106</v>
      </c>
      <c r="B42" s="13">
        <v>6.3</v>
      </c>
    </row>
    <row r="43" spans="1:2" x14ac:dyDescent="0.25">
      <c r="A43" s="11">
        <v>123</v>
      </c>
      <c r="B43" s="11">
        <v>5.6</v>
      </c>
    </row>
    <row r="44" spans="1:2" x14ac:dyDescent="0.25">
      <c r="A44" s="13">
        <v>103</v>
      </c>
      <c r="B44" s="13">
        <v>8.3000000000000007</v>
      </c>
    </row>
    <row r="45" spans="1:2" x14ac:dyDescent="0.25">
      <c r="A45" s="11">
        <v>118</v>
      </c>
      <c r="B45" s="11">
        <v>6.6</v>
      </c>
    </row>
    <row r="46" spans="1:2" x14ac:dyDescent="0.25">
      <c r="A46" s="13">
        <v>140</v>
      </c>
      <c r="B46" s="13">
        <v>7.2</v>
      </c>
    </row>
    <row r="47" spans="1:2" x14ac:dyDescent="0.25">
      <c r="A47" s="11">
        <v>123</v>
      </c>
      <c r="B47" s="11">
        <v>7</v>
      </c>
    </row>
    <row r="48" spans="1:2" x14ac:dyDescent="0.25">
      <c r="A48" s="13">
        <v>149</v>
      </c>
      <c r="B48" s="13">
        <v>8</v>
      </c>
    </row>
    <row r="49" spans="1:2" x14ac:dyDescent="0.25">
      <c r="A49" s="11">
        <v>132</v>
      </c>
      <c r="B49" s="11">
        <v>7.8</v>
      </c>
    </row>
    <row r="50" spans="1:2" x14ac:dyDescent="0.25">
      <c r="A50" s="13">
        <v>114</v>
      </c>
      <c r="B50" s="13">
        <v>6.3</v>
      </c>
    </row>
    <row r="51" spans="1:2" x14ac:dyDescent="0.25">
      <c r="A51" s="11">
        <v>143</v>
      </c>
      <c r="B51" s="11">
        <v>7.3</v>
      </c>
    </row>
    <row r="52" spans="1:2" x14ac:dyDescent="0.25">
      <c r="A52" s="13">
        <v>116</v>
      </c>
      <c r="B52" s="13">
        <v>6.6</v>
      </c>
    </row>
    <row r="53" spans="1:2" x14ac:dyDescent="0.25">
      <c r="A53" s="11">
        <v>131</v>
      </c>
      <c r="B53" s="11">
        <v>7</v>
      </c>
    </row>
    <row r="54" spans="1:2" x14ac:dyDescent="0.25">
      <c r="A54" s="13">
        <v>154</v>
      </c>
      <c r="B54" s="13">
        <v>6.3</v>
      </c>
    </row>
    <row r="55" spans="1:2" x14ac:dyDescent="0.25">
      <c r="A55" s="11">
        <v>122</v>
      </c>
      <c r="B55" s="11">
        <v>6.2</v>
      </c>
    </row>
    <row r="56" spans="1:2" x14ac:dyDescent="0.25">
      <c r="A56" s="13">
        <v>93</v>
      </c>
      <c r="B56" s="13">
        <v>6.8</v>
      </c>
    </row>
    <row r="57" spans="1:2" x14ac:dyDescent="0.25">
      <c r="A57" s="11">
        <v>93</v>
      </c>
      <c r="B57" s="11">
        <v>7.2</v>
      </c>
    </row>
    <row r="58" spans="1:2" x14ac:dyDescent="0.25">
      <c r="A58" s="13">
        <v>122</v>
      </c>
      <c r="B58" s="13">
        <v>7.5</v>
      </c>
    </row>
    <row r="59" spans="1:2" x14ac:dyDescent="0.25">
      <c r="A59" s="11">
        <v>98</v>
      </c>
      <c r="B59" s="11">
        <v>8.4</v>
      </c>
    </row>
    <row r="60" spans="1:2" x14ac:dyDescent="0.25">
      <c r="A60" s="13">
        <v>91</v>
      </c>
      <c r="B60" s="13">
        <v>6.2</v>
      </c>
    </row>
    <row r="61" spans="1:2" x14ac:dyDescent="0.25">
      <c r="A61" s="11">
        <v>158</v>
      </c>
      <c r="B61" s="11">
        <v>5.8</v>
      </c>
    </row>
    <row r="62" spans="1:2" x14ac:dyDescent="0.25">
      <c r="A62" s="13">
        <v>96</v>
      </c>
      <c r="B62" s="13">
        <v>6.8</v>
      </c>
    </row>
    <row r="63" spans="1:2" x14ac:dyDescent="0.25">
      <c r="A63" s="11">
        <v>127</v>
      </c>
      <c r="B63" s="11">
        <v>5.4</v>
      </c>
    </row>
    <row r="64" spans="1:2" x14ac:dyDescent="0.25">
      <c r="A64" s="13">
        <v>110</v>
      </c>
      <c r="B64" s="13">
        <v>6.6</v>
      </c>
    </row>
    <row r="65" spans="1:2" x14ac:dyDescent="0.25">
      <c r="A65" s="11">
        <v>150</v>
      </c>
      <c r="B65" s="11">
        <v>6.9</v>
      </c>
    </row>
    <row r="66" spans="1:2" x14ac:dyDescent="0.25">
      <c r="A66" s="13">
        <v>144</v>
      </c>
      <c r="B66" s="13">
        <v>7.3</v>
      </c>
    </row>
    <row r="67" spans="1:2" x14ac:dyDescent="0.25">
      <c r="A67" s="11">
        <v>152</v>
      </c>
      <c r="B67" s="11">
        <v>9</v>
      </c>
    </row>
    <row r="68" spans="1:2" x14ac:dyDescent="0.25">
      <c r="A68" s="13">
        <v>96</v>
      </c>
      <c r="B68" s="13">
        <v>8.3000000000000007</v>
      </c>
    </row>
    <row r="69" spans="1:2" x14ac:dyDescent="0.25">
      <c r="A69" s="11">
        <v>94</v>
      </c>
      <c r="B69" s="11">
        <v>6.5</v>
      </c>
    </row>
    <row r="70" spans="1:2" x14ac:dyDescent="0.25">
      <c r="A70" s="13">
        <v>126</v>
      </c>
      <c r="B70" s="13">
        <v>7.9</v>
      </c>
    </row>
    <row r="71" spans="1:2" x14ac:dyDescent="0.25">
      <c r="A71" s="11">
        <v>126</v>
      </c>
      <c r="B71" s="11">
        <v>7.5</v>
      </c>
    </row>
    <row r="72" spans="1:2" x14ac:dyDescent="0.25">
      <c r="A72" s="13">
        <v>106</v>
      </c>
      <c r="B72" s="13">
        <v>4.8</v>
      </c>
    </row>
    <row r="73" spans="1:2" x14ac:dyDescent="0.25">
      <c r="A73" s="11">
        <v>112</v>
      </c>
      <c r="B73" s="11">
        <v>5.2</v>
      </c>
    </row>
    <row r="74" spans="1:2" x14ac:dyDescent="0.25">
      <c r="A74" s="13">
        <v>123</v>
      </c>
      <c r="B74" s="13">
        <v>6.9</v>
      </c>
    </row>
    <row r="75" spans="1:2" x14ac:dyDescent="0.25">
      <c r="A75" s="11">
        <v>96</v>
      </c>
      <c r="B75" s="11">
        <v>5.4</v>
      </c>
    </row>
    <row r="76" spans="1:2" x14ac:dyDescent="0.25">
      <c r="A76" s="13">
        <v>113</v>
      </c>
      <c r="B76" s="13">
        <v>7.9</v>
      </c>
    </row>
    <row r="77" spans="1:2" x14ac:dyDescent="0.25">
      <c r="A77" s="11">
        <v>176</v>
      </c>
      <c r="B77" s="11">
        <v>6.1</v>
      </c>
    </row>
    <row r="78" spans="1:2" x14ac:dyDescent="0.25">
      <c r="A78" s="13">
        <v>118</v>
      </c>
      <c r="B78" s="13">
        <v>5.8</v>
      </c>
    </row>
    <row r="79" spans="1:2" x14ac:dyDescent="0.25">
      <c r="A79" s="11">
        <v>95</v>
      </c>
      <c r="B79" s="11">
        <v>8.3000000000000007</v>
      </c>
    </row>
    <row r="80" spans="1:2" x14ac:dyDescent="0.25">
      <c r="A80" s="13">
        <v>106</v>
      </c>
      <c r="B80" s="13">
        <v>7.8</v>
      </c>
    </row>
    <row r="81" spans="1:2" x14ac:dyDescent="0.25">
      <c r="A81" s="11">
        <v>124</v>
      </c>
      <c r="B81" s="11">
        <v>7</v>
      </c>
    </row>
    <row r="82" spans="1:2" x14ac:dyDescent="0.25">
      <c r="A82" s="13">
        <v>132</v>
      </c>
      <c r="B82" s="13">
        <v>6.1</v>
      </c>
    </row>
    <row r="83" spans="1:2" x14ac:dyDescent="0.25">
      <c r="A83" s="11">
        <v>97</v>
      </c>
      <c r="B83" s="11">
        <v>7</v>
      </c>
    </row>
    <row r="84" spans="1:2" x14ac:dyDescent="0.25">
      <c r="A84" s="13">
        <v>130</v>
      </c>
      <c r="B84" s="13">
        <v>7.6</v>
      </c>
    </row>
    <row r="85" spans="1:2" x14ac:dyDescent="0.25">
      <c r="A85" s="11">
        <v>109</v>
      </c>
      <c r="B85" s="11">
        <v>4.5</v>
      </c>
    </row>
    <row r="86" spans="1:2" x14ac:dyDescent="0.25">
      <c r="A86" s="13">
        <v>128</v>
      </c>
      <c r="B86" s="13">
        <v>6.3</v>
      </c>
    </row>
    <row r="87" spans="1:2" x14ac:dyDescent="0.25">
      <c r="A87" s="11">
        <v>136</v>
      </c>
      <c r="B87" s="11">
        <v>7.8</v>
      </c>
    </row>
    <row r="88" spans="1:2" x14ac:dyDescent="0.25">
      <c r="A88" s="13">
        <v>93</v>
      </c>
      <c r="B88" s="13">
        <v>6.4</v>
      </c>
    </row>
    <row r="89" spans="1:2" x14ac:dyDescent="0.25">
      <c r="A89" s="11">
        <v>130</v>
      </c>
      <c r="B89" s="11">
        <v>6.5</v>
      </c>
    </row>
    <row r="90" spans="1:2" x14ac:dyDescent="0.25">
      <c r="A90" s="13">
        <v>102</v>
      </c>
      <c r="B90" s="13">
        <v>7.9</v>
      </c>
    </row>
    <row r="91" spans="1:2" x14ac:dyDescent="0.25">
      <c r="A91" s="11">
        <v>101</v>
      </c>
      <c r="B91" s="11">
        <v>7.8</v>
      </c>
    </row>
    <row r="92" spans="1:2" x14ac:dyDescent="0.25">
      <c r="A92" s="13">
        <v>100</v>
      </c>
      <c r="B92" s="13">
        <v>6.6</v>
      </c>
    </row>
    <row r="93" spans="1:2" x14ac:dyDescent="0.25">
      <c r="A93" s="11">
        <v>120</v>
      </c>
      <c r="B93" s="11">
        <v>5.5</v>
      </c>
    </row>
    <row r="94" spans="1:2" x14ac:dyDescent="0.25">
      <c r="A94" s="13">
        <v>98</v>
      </c>
      <c r="B94" s="13">
        <v>8.1999999999999993</v>
      </c>
    </row>
    <row r="95" spans="1:2" x14ac:dyDescent="0.25">
      <c r="A95" s="11">
        <v>109</v>
      </c>
      <c r="B95" s="11">
        <v>6.4</v>
      </c>
    </row>
    <row r="96" spans="1:2" x14ac:dyDescent="0.25">
      <c r="A96" s="13">
        <v>121</v>
      </c>
      <c r="B96" s="13">
        <v>8.1</v>
      </c>
    </row>
    <row r="97" spans="1:2" x14ac:dyDescent="0.25">
      <c r="A97" s="11">
        <v>169</v>
      </c>
      <c r="B97" s="11">
        <v>8.6</v>
      </c>
    </row>
    <row r="98" spans="1:2" x14ac:dyDescent="0.25">
      <c r="A98" s="13">
        <v>148</v>
      </c>
      <c r="B98" s="13">
        <v>8.8000000000000007</v>
      </c>
    </row>
    <row r="99" spans="1:2" x14ac:dyDescent="0.25">
      <c r="A99" s="11">
        <v>120</v>
      </c>
      <c r="B99" s="11">
        <v>8.1999999999999993</v>
      </c>
    </row>
    <row r="100" spans="1:2" x14ac:dyDescent="0.25">
      <c r="A100" s="13">
        <v>182</v>
      </c>
      <c r="B100" s="13">
        <v>7.9</v>
      </c>
    </row>
    <row r="101" spans="1:2" x14ac:dyDescent="0.25">
      <c r="A101" s="11">
        <v>106</v>
      </c>
      <c r="B101" s="11">
        <v>6.7</v>
      </c>
    </row>
    <row r="102" spans="1:2" x14ac:dyDescent="0.25">
      <c r="A102" s="13">
        <v>166</v>
      </c>
      <c r="B102" s="13">
        <v>7.8</v>
      </c>
    </row>
    <row r="103" spans="1:2" x14ac:dyDescent="0.25">
      <c r="A103" s="11">
        <v>132</v>
      </c>
      <c r="B103" s="11">
        <v>7.8</v>
      </c>
    </row>
    <row r="104" spans="1:2" x14ac:dyDescent="0.25">
      <c r="A104" s="13">
        <v>137</v>
      </c>
      <c r="B104" s="13">
        <v>6.6</v>
      </c>
    </row>
    <row r="105" spans="1:2" x14ac:dyDescent="0.25">
      <c r="A105" s="11">
        <v>109</v>
      </c>
      <c r="B105" s="11">
        <v>6.1</v>
      </c>
    </row>
    <row r="106" spans="1:2" x14ac:dyDescent="0.25">
      <c r="A106" s="13">
        <v>98</v>
      </c>
      <c r="B106" s="13">
        <v>5.6</v>
      </c>
    </row>
    <row r="107" spans="1:2" x14ac:dyDescent="0.25">
      <c r="A107" s="11">
        <v>113</v>
      </c>
      <c r="B107" s="11">
        <v>6.4</v>
      </c>
    </row>
    <row r="108" spans="1:2" x14ac:dyDescent="0.25">
      <c r="A108" s="13">
        <v>93</v>
      </c>
      <c r="B108" s="13">
        <v>6.1</v>
      </c>
    </row>
    <row r="109" spans="1:2" x14ac:dyDescent="0.25">
      <c r="A109" s="11">
        <v>123</v>
      </c>
      <c r="B109" s="11">
        <v>7.3</v>
      </c>
    </row>
    <row r="110" spans="1:2" x14ac:dyDescent="0.25">
      <c r="A110" s="13">
        <v>126</v>
      </c>
      <c r="B110" s="13">
        <v>6.6</v>
      </c>
    </row>
    <row r="111" spans="1:2" x14ac:dyDescent="0.25">
      <c r="A111" s="11">
        <v>113</v>
      </c>
      <c r="B111" s="11">
        <v>6.3</v>
      </c>
    </row>
    <row r="112" spans="1:2" x14ac:dyDescent="0.25">
      <c r="A112" s="13">
        <v>184</v>
      </c>
      <c r="B112" s="13">
        <v>6.1</v>
      </c>
    </row>
    <row r="113" spans="1:2" x14ac:dyDescent="0.25">
      <c r="A113" s="11">
        <v>144</v>
      </c>
      <c r="B113" s="11">
        <v>7.1</v>
      </c>
    </row>
    <row r="114" spans="1:2" x14ac:dyDescent="0.25">
      <c r="A114" s="13">
        <v>206</v>
      </c>
      <c r="B114" s="13">
        <v>5.5</v>
      </c>
    </row>
    <row r="115" spans="1:2" x14ac:dyDescent="0.25">
      <c r="A115" s="11">
        <v>138</v>
      </c>
      <c r="B115" s="11">
        <v>7.5</v>
      </c>
    </row>
    <row r="116" spans="1:2" x14ac:dyDescent="0.25">
      <c r="A116" s="13">
        <v>157</v>
      </c>
      <c r="B116" s="13">
        <v>7.6</v>
      </c>
    </row>
    <row r="117" spans="1:2" x14ac:dyDescent="0.25">
      <c r="A117" s="11">
        <v>102</v>
      </c>
      <c r="B117" s="11">
        <v>6.4</v>
      </c>
    </row>
    <row r="118" spans="1:2" x14ac:dyDescent="0.25">
      <c r="A118" s="13">
        <v>104</v>
      </c>
      <c r="B118" s="13">
        <v>7.2</v>
      </c>
    </row>
    <row r="119" spans="1:2" x14ac:dyDescent="0.25">
      <c r="A119" s="11">
        <v>115</v>
      </c>
      <c r="B119" s="11">
        <v>6.7</v>
      </c>
    </row>
    <row r="120" spans="1:2" x14ac:dyDescent="0.25">
      <c r="A120" s="13">
        <v>111</v>
      </c>
      <c r="B120" s="13">
        <v>8</v>
      </c>
    </row>
    <row r="121" spans="1:2" x14ac:dyDescent="0.25">
      <c r="A121" s="11">
        <v>128</v>
      </c>
      <c r="B121" s="11">
        <v>8.3000000000000007</v>
      </c>
    </row>
    <row r="122" spans="1:2" x14ac:dyDescent="0.25">
      <c r="A122" s="13">
        <v>89</v>
      </c>
      <c r="B122" s="13">
        <v>6.7</v>
      </c>
    </row>
    <row r="123" spans="1:2" x14ac:dyDescent="0.25">
      <c r="A123" s="11">
        <v>105</v>
      </c>
      <c r="B123" s="11">
        <v>5.9</v>
      </c>
    </row>
    <row r="124" spans="1:2" x14ac:dyDescent="0.25">
      <c r="A124" s="13">
        <v>119</v>
      </c>
      <c r="B124" s="13">
        <v>6.7</v>
      </c>
    </row>
    <row r="125" spans="1:2" x14ac:dyDescent="0.25">
      <c r="A125" s="11">
        <v>129</v>
      </c>
      <c r="B125" s="11">
        <v>6.7</v>
      </c>
    </row>
    <row r="126" spans="1:2" x14ac:dyDescent="0.25">
      <c r="A126" s="13">
        <v>102</v>
      </c>
      <c r="B126" s="13">
        <v>7.6</v>
      </c>
    </row>
    <row r="127" spans="1:2" x14ac:dyDescent="0.25">
      <c r="A127" s="11">
        <v>138</v>
      </c>
      <c r="B127" s="11">
        <v>7.2</v>
      </c>
    </row>
    <row r="128" spans="1:2" x14ac:dyDescent="0.25">
      <c r="A128" s="13">
        <v>112</v>
      </c>
      <c r="B128" s="13">
        <v>7.1</v>
      </c>
    </row>
    <row r="129" spans="1:2" x14ac:dyDescent="0.25">
      <c r="A129" s="11">
        <v>120</v>
      </c>
      <c r="B129" s="11">
        <v>8.1</v>
      </c>
    </row>
    <row r="130" spans="1:2" x14ac:dyDescent="0.25">
      <c r="A130" s="13">
        <v>146</v>
      </c>
      <c r="B130" s="13">
        <v>6.7</v>
      </c>
    </row>
    <row r="131" spans="1:2" x14ac:dyDescent="0.25">
      <c r="A131" s="11">
        <v>115</v>
      </c>
      <c r="B131" s="11">
        <v>7</v>
      </c>
    </row>
    <row r="132" spans="1:2" x14ac:dyDescent="0.25">
      <c r="A132" s="13">
        <v>96</v>
      </c>
      <c r="B132" s="13">
        <v>6.9</v>
      </c>
    </row>
    <row r="133" spans="1:2" x14ac:dyDescent="0.25">
      <c r="A133" s="11">
        <v>88</v>
      </c>
      <c r="B133" s="11">
        <v>5.0999999999999996</v>
      </c>
    </row>
    <row r="134" spans="1:2" x14ac:dyDescent="0.25">
      <c r="A134" s="13">
        <v>99</v>
      </c>
      <c r="B134" s="13">
        <v>5.8</v>
      </c>
    </row>
    <row r="135" spans="1:2" x14ac:dyDescent="0.25">
      <c r="A135" s="11">
        <v>113</v>
      </c>
      <c r="B135" s="11">
        <v>6.2</v>
      </c>
    </row>
    <row r="136" spans="1:2" x14ac:dyDescent="0.25">
      <c r="A136" s="13">
        <v>131</v>
      </c>
      <c r="B136" s="13">
        <v>7.4</v>
      </c>
    </row>
    <row r="137" spans="1:2" x14ac:dyDescent="0.25">
      <c r="A137" s="11">
        <v>119</v>
      </c>
      <c r="B137" s="11">
        <v>5.8</v>
      </c>
    </row>
    <row r="138" spans="1:2" x14ac:dyDescent="0.25">
      <c r="A138" s="13">
        <v>110</v>
      </c>
      <c r="B138" s="13">
        <v>6.6</v>
      </c>
    </row>
    <row r="139" spans="1:2" x14ac:dyDescent="0.25">
      <c r="A139" s="11">
        <v>91</v>
      </c>
      <c r="B139" s="11">
        <v>6.2</v>
      </c>
    </row>
    <row r="140" spans="1:2" x14ac:dyDescent="0.25">
      <c r="A140" s="13">
        <v>90</v>
      </c>
      <c r="B140" s="13">
        <v>7.3</v>
      </c>
    </row>
    <row r="141" spans="1:2" x14ac:dyDescent="0.25">
      <c r="A141" s="11">
        <v>103</v>
      </c>
      <c r="B141" s="11">
        <v>4.2</v>
      </c>
    </row>
    <row r="142" spans="1:2" x14ac:dyDescent="0.25">
      <c r="A142" s="13">
        <v>124</v>
      </c>
      <c r="B142" s="13">
        <v>6.9</v>
      </c>
    </row>
    <row r="143" spans="1:2" x14ac:dyDescent="0.25">
      <c r="A143" s="11">
        <v>131</v>
      </c>
      <c r="B143" s="11">
        <v>6.4</v>
      </c>
    </row>
    <row r="144" spans="1:2" x14ac:dyDescent="0.25">
      <c r="A144" s="13">
        <v>88</v>
      </c>
      <c r="B144" s="13">
        <v>5.4</v>
      </c>
    </row>
    <row r="145" spans="1:2" x14ac:dyDescent="0.25">
      <c r="A145" s="11">
        <v>85</v>
      </c>
      <c r="B145" s="11">
        <v>6.7</v>
      </c>
    </row>
    <row r="146" spans="1:2" x14ac:dyDescent="0.25">
      <c r="A146" s="13">
        <v>111</v>
      </c>
      <c r="B146" s="13">
        <v>5.8</v>
      </c>
    </row>
    <row r="147" spans="1:2" x14ac:dyDescent="0.25">
      <c r="A147" s="11">
        <v>92</v>
      </c>
      <c r="B147" s="11">
        <v>6.9</v>
      </c>
    </row>
    <row r="148" spans="1:2" x14ac:dyDescent="0.25">
      <c r="A148" s="13">
        <v>196</v>
      </c>
      <c r="B148" s="13">
        <v>7.2</v>
      </c>
    </row>
    <row r="149" spans="1:2" x14ac:dyDescent="0.25">
      <c r="A149" s="11">
        <v>93</v>
      </c>
      <c r="B149" s="11">
        <v>6.9</v>
      </c>
    </row>
    <row r="150" spans="1:2" x14ac:dyDescent="0.25">
      <c r="A150" s="13">
        <v>133</v>
      </c>
      <c r="B150" s="13">
        <v>6.1</v>
      </c>
    </row>
    <row r="151" spans="1:2" x14ac:dyDescent="0.25">
      <c r="A151" s="11">
        <v>116</v>
      </c>
      <c r="B151" s="11">
        <v>5.5</v>
      </c>
    </row>
    <row r="152" spans="1:2" x14ac:dyDescent="0.25">
      <c r="A152" s="13">
        <v>153</v>
      </c>
      <c r="B152" s="13">
        <v>6.6</v>
      </c>
    </row>
    <row r="153" spans="1:2" x14ac:dyDescent="0.25">
      <c r="A153" s="11">
        <v>88</v>
      </c>
      <c r="B153" s="11">
        <v>6.1</v>
      </c>
    </row>
    <row r="154" spans="1:2" x14ac:dyDescent="0.25">
      <c r="A154" s="13">
        <v>115</v>
      </c>
      <c r="B154" s="13">
        <v>6.3</v>
      </c>
    </row>
    <row r="155" spans="1:2" x14ac:dyDescent="0.25">
      <c r="A155" s="11">
        <v>95</v>
      </c>
      <c r="B155" s="11">
        <v>7.2</v>
      </c>
    </row>
    <row r="156" spans="1:2" x14ac:dyDescent="0.25">
      <c r="A156" s="13">
        <v>133</v>
      </c>
      <c r="B156" s="13">
        <v>7.4</v>
      </c>
    </row>
    <row r="157" spans="1:2" x14ac:dyDescent="0.25">
      <c r="A157" s="11">
        <v>97</v>
      </c>
      <c r="B157" s="11">
        <v>7.3</v>
      </c>
    </row>
    <row r="158" spans="1:2" x14ac:dyDescent="0.25">
      <c r="A158" s="13">
        <v>90</v>
      </c>
      <c r="B158" s="13">
        <v>6.1</v>
      </c>
    </row>
    <row r="159" spans="1:2" x14ac:dyDescent="0.25">
      <c r="A159" s="11">
        <v>154</v>
      </c>
      <c r="B159" s="11">
        <v>7.7</v>
      </c>
    </row>
    <row r="160" spans="1:2" x14ac:dyDescent="0.25">
      <c r="A160" s="13">
        <v>150</v>
      </c>
      <c r="B160" s="13">
        <v>6.1</v>
      </c>
    </row>
    <row r="161" spans="1:2" x14ac:dyDescent="0.25">
      <c r="A161" s="11">
        <v>127</v>
      </c>
      <c r="B161" s="11">
        <v>8</v>
      </c>
    </row>
    <row r="162" spans="1:2" x14ac:dyDescent="0.25">
      <c r="A162" s="13">
        <v>121</v>
      </c>
      <c r="B162" s="13">
        <v>7.3</v>
      </c>
    </row>
    <row r="163" spans="1:2" x14ac:dyDescent="0.25">
      <c r="A163" s="11">
        <v>102</v>
      </c>
      <c r="B163" s="11">
        <v>7.9</v>
      </c>
    </row>
    <row r="164" spans="1:2" x14ac:dyDescent="0.25">
      <c r="A164" s="13">
        <v>126</v>
      </c>
      <c r="B164" s="13">
        <v>5.5</v>
      </c>
    </row>
    <row r="165" spans="1:2" x14ac:dyDescent="0.25">
      <c r="A165" s="11">
        <v>121</v>
      </c>
      <c r="B165" s="11">
        <v>5</v>
      </c>
    </row>
    <row r="166" spans="1:2" x14ac:dyDescent="0.25">
      <c r="A166" s="13">
        <v>215</v>
      </c>
      <c r="B166" s="13">
        <v>7.7</v>
      </c>
    </row>
    <row r="167" spans="1:2" x14ac:dyDescent="0.25">
      <c r="A167" s="11">
        <v>127</v>
      </c>
      <c r="B167" s="11">
        <v>6.6</v>
      </c>
    </row>
    <row r="168" spans="1:2" x14ac:dyDescent="0.25">
      <c r="A168" s="13">
        <v>138</v>
      </c>
      <c r="B168" s="13">
        <v>5.7</v>
      </c>
    </row>
    <row r="169" spans="1:2" x14ac:dyDescent="0.25">
      <c r="A169" s="11">
        <v>122</v>
      </c>
      <c r="B169" s="11">
        <v>5.8</v>
      </c>
    </row>
    <row r="170" spans="1:2" x14ac:dyDescent="0.25">
      <c r="A170" s="13">
        <v>124</v>
      </c>
      <c r="B170" s="13">
        <v>6</v>
      </c>
    </row>
    <row r="171" spans="1:2" x14ac:dyDescent="0.25">
      <c r="A171" s="11">
        <v>106</v>
      </c>
      <c r="B171" s="11">
        <v>6.4</v>
      </c>
    </row>
    <row r="172" spans="1:2" x14ac:dyDescent="0.25">
      <c r="A172" s="13">
        <v>124</v>
      </c>
      <c r="B172" s="13">
        <v>6.9</v>
      </c>
    </row>
    <row r="173" spans="1:2" x14ac:dyDescent="0.25">
      <c r="A173" s="11">
        <v>128</v>
      </c>
      <c r="B173" s="11">
        <v>6.4</v>
      </c>
    </row>
    <row r="174" spans="1:2" x14ac:dyDescent="0.25">
      <c r="A174" s="13">
        <v>138</v>
      </c>
      <c r="B174" s="13">
        <v>7.4</v>
      </c>
    </row>
    <row r="175" spans="1:2" x14ac:dyDescent="0.25">
      <c r="A175" s="11">
        <v>115</v>
      </c>
      <c r="B175" s="11">
        <v>5.5</v>
      </c>
    </row>
    <row r="176" spans="1:2" x14ac:dyDescent="0.25">
      <c r="A176" s="13">
        <v>100</v>
      </c>
      <c r="B176" s="13">
        <v>5.9</v>
      </c>
    </row>
    <row r="177" spans="1:2" x14ac:dyDescent="0.25">
      <c r="A177" s="11">
        <v>135</v>
      </c>
      <c r="B177" s="11">
        <v>6.8</v>
      </c>
    </row>
    <row r="178" spans="1:2" x14ac:dyDescent="0.25">
      <c r="A178" s="13">
        <v>60</v>
      </c>
      <c r="B178" s="13">
        <v>7.5</v>
      </c>
    </row>
    <row r="179" spans="1:2" x14ac:dyDescent="0.25">
      <c r="A179" s="11">
        <v>117</v>
      </c>
      <c r="B179" s="11">
        <v>6.8</v>
      </c>
    </row>
    <row r="180" spans="1:2" x14ac:dyDescent="0.25">
      <c r="A180" s="13">
        <v>156</v>
      </c>
      <c r="B180" s="13">
        <v>8.1</v>
      </c>
    </row>
    <row r="181" spans="1:2" x14ac:dyDescent="0.25">
      <c r="A181" s="11">
        <v>96</v>
      </c>
      <c r="B181" s="11">
        <v>6.5</v>
      </c>
    </row>
    <row r="182" spans="1:2" x14ac:dyDescent="0.25">
      <c r="A182" s="13">
        <v>107</v>
      </c>
      <c r="B182" s="13">
        <v>7.2</v>
      </c>
    </row>
    <row r="183" spans="1:2" x14ac:dyDescent="0.25">
      <c r="A183" s="11">
        <v>92</v>
      </c>
      <c r="B183" s="11">
        <v>6.7</v>
      </c>
    </row>
    <row r="184" spans="1:2" x14ac:dyDescent="0.25">
      <c r="A184" s="13">
        <v>115</v>
      </c>
      <c r="B184" s="13">
        <v>8.1</v>
      </c>
    </row>
    <row r="185" spans="1:2" x14ac:dyDescent="0.25">
      <c r="A185" s="11">
        <v>92</v>
      </c>
      <c r="B185" s="11">
        <v>7.6</v>
      </c>
    </row>
    <row r="186" spans="1:2" x14ac:dyDescent="0.25">
      <c r="A186" s="13">
        <v>117</v>
      </c>
      <c r="B186" s="13">
        <v>7.4</v>
      </c>
    </row>
    <row r="187" spans="1:2" x14ac:dyDescent="0.25">
      <c r="A187" s="11">
        <v>146</v>
      </c>
      <c r="B187" s="11">
        <v>7.6</v>
      </c>
    </row>
    <row r="188" spans="1:2" x14ac:dyDescent="0.25">
      <c r="A188" s="13">
        <v>115</v>
      </c>
      <c r="B188" s="13">
        <v>5.5</v>
      </c>
    </row>
    <row r="189" spans="1:2" x14ac:dyDescent="0.25">
      <c r="A189" s="11">
        <v>94</v>
      </c>
      <c r="B189" s="11">
        <v>6.7</v>
      </c>
    </row>
    <row r="190" spans="1:2" x14ac:dyDescent="0.25">
      <c r="A190" s="13">
        <v>116</v>
      </c>
      <c r="B190" s="13">
        <v>6.5</v>
      </c>
    </row>
    <row r="191" spans="1:2" x14ac:dyDescent="0.25">
      <c r="A191" s="11">
        <v>147</v>
      </c>
      <c r="B191" s="11">
        <v>6.6</v>
      </c>
    </row>
    <row r="192" spans="1:2" x14ac:dyDescent="0.25">
      <c r="A192" s="13">
        <v>90</v>
      </c>
      <c r="B192" s="13">
        <v>6.7</v>
      </c>
    </row>
    <row r="193" spans="1:2" x14ac:dyDescent="0.25">
      <c r="A193" s="11">
        <v>101</v>
      </c>
      <c r="B193" s="11">
        <v>6.4</v>
      </c>
    </row>
    <row r="194" spans="1:2" x14ac:dyDescent="0.25">
      <c r="A194" s="13">
        <v>138</v>
      </c>
      <c r="B194" s="13">
        <v>5.8</v>
      </c>
    </row>
    <row r="195" spans="1:2" x14ac:dyDescent="0.25">
      <c r="A195" s="11">
        <v>107</v>
      </c>
      <c r="B195" s="11">
        <v>7.4</v>
      </c>
    </row>
    <row r="196" spans="1:2" x14ac:dyDescent="0.25">
      <c r="A196" s="13">
        <v>142</v>
      </c>
      <c r="B196" s="13">
        <v>7.8</v>
      </c>
    </row>
    <row r="197" spans="1:2" x14ac:dyDescent="0.25">
      <c r="A197" s="11">
        <v>165</v>
      </c>
      <c r="B197" s="11">
        <v>6.6</v>
      </c>
    </row>
    <row r="198" spans="1:2" x14ac:dyDescent="0.25">
      <c r="A198" s="13">
        <v>100</v>
      </c>
      <c r="B198" s="13">
        <v>4.9000000000000004</v>
      </c>
    </row>
    <row r="199" spans="1:2" x14ac:dyDescent="0.25">
      <c r="A199" s="11">
        <v>82</v>
      </c>
      <c r="B199" s="11">
        <v>6.5</v>
      </c>
    </row>
    <row r="200" spans="1:2" x14ac:dyDescent="0.25">
      <c r="A200" s="11">
        <v>98</v>
      </c>
      <c r="B200" s="11">
        <v>6.2</v>
      </c>
    </row>
    <row r="201" spans="1:2" x14ac:dyDescent="0.25">
      <c r="A201" s="13">
        <v>95</v>
      </c>
      <c r="B201" s="13">
        <v>7.3</v>
      </c>
    </row>
    <row r="202" spans="1:2" x14ac:dyDescent="0.25">
      <c r="A202" s="11">
        <v>159</v>
      </c>
      <c r="B202" s="11">
        <v>7.5</v>
      </c>
    </row>
    <row r="203" spans="1:2" x14ac:dyDescent="0.25">
      <c r="A203" s="13">
        <v>96</v>
      </c>
      <c r="B203" s="13">
        <v>5.6</v>
      </c>
    </row>
    <row r="204" spans="1:2" x14ac:dyDescent="0.25">
      <c r="A204" s="11">
        <v>120</v>
      </c>
      <c r="B204" s="11">
        <v>8.1999999999999993</v>
      </c>
    </row>
    <row r="205" spans="1:2" x14ac:dyDescent="0.25">
      <c r="A205" s="13">
        <v>143</v>
      </c>
      <c r="B205" s="13">
        <v>8.1</v>
      </c>
    </row>
    <row r="206" spans="1:2" x14ac:dyDescent="0.25">
      <c r="A206" s="13">
        <v>123</v>
      </c>
      <c r="B206" s="13">
        <v>6.7</v>
      </c>
    </row>
    <row r="207" spans="1:2" x14ac:dyDescent="0.25">
      <c r="A207" s="11">
        <v>174</v>
      </c>
      <c r="B207" s="11">
        <v>6.6</v>
      </c>
    </row>
    <row r="208" spans="1:2" x14ac:dyDescent="0.25">
      <c r="A208" s="13">
        <v>101</v>
      </c>
      <c r="B208" s="13">
        <v>6.4</v>
      </c>
    </row>
    <row r="209" spans="1:2" x14ac:dyDescent="0.25">
      <c r="A209" s="11">
        <v>134</v>
      </c>
      <c r="B209" s="11">
        <v>7.5</v>
      </c>
    </row>
    <row r="210" spans="1:2" x14ac:dyDescent="0.25">
      <c r="A210" s="13">
        <v>132</v>
      </c>
      <c r="B210" s="13">
        <v>7.3</v>
      </c>
    </row>
    <row r="211" spans="1:2" x14ac:dyDescent="0.25">
      <c r="A211" s="11">
        <v>129</v>
      </c>
      <c r="B211" s="11">
        <v>7.5</v>
      </c>
    </row>
    <row r="212" spans="1:2" x14ac:dyDescent="0.25">
      <c r="A212" s="13">
        <v>106</v>
      </c>
      <c r="B212" s="13">
        <v>5.8</v>
      </c>
    </row>
    <row r="213" spans="1:2" x14ac:dyDescent="0.25">
      <c r="A213" s="11">
        <v>113</v>
      </c>
      <c r="B213" s="11">
        <v>7.5</v>
      </c>
    </row>
    <row r="214" spans="1:2" x14ac:dyDescent="0.25">
      <c r="A214" s="13">
        <v>102</v>
      </c>
      <c r="B214" s="13">
        <v>6.6</v>
      </c>
    </row>
    <row r="215" spans="1:2" x14ac:dyDescent="0.25">
      <c r="A215" s="11">
        <v>135</v>
      </c>
      <c r="B215" s="11">
        <v>6.7</v>
      </c>
    </row>
    <row r="216" spans="1:2" x14ac:dyDescent="0.25">
      <c r="A216" s="13">
        <v>125</v>
      </c>
      <c r="B216" s="13">
        <v>3.7</v>
      </c>
    </row>
    <row r="217" spans="1:2" x14ac:dyDescent="0.25">
      <c r="A217" s="11">
        <v>110</v>
      </c>
      <c r="B217" s="11">
        <v>6</v>
      </c>
    </row>
    <row r="218" spans="1:2" x14ac:dyDescent="0.25">
      <c r="A218" s="13">
        <v>124</v>
      </c>
      <c r="B218" s="13">
        <v>6.4</v>
      </c>
    </row>
    <row r="219" spans="1:2" x14ac:dyDescent="0.25">
      <c r="A219" s="11">
        <v>123</v>
      </c>
      <c r="B219" s="11">
        <v>6.1</v>
      </c>
    </row>
    <row r="220" spans="1:2" x14ac:dyDescent="0.25">
      <c r="A220" s="13">
        <v>130</v>
      </c>
      <c r="B220" s="13">
        <v>6.4</v>
      </c>
    </row>
    <row r="221" spans="1:2" x14ac:dyDescent="0.25">
      <c r="A221" s="11">
        <v>92</v>
      </c>
      <c r="B221" s="11">
        <v>5.6</v>
      </c>
    </row>
    <row r="222" spans="1:2" x14ac:dyDescent="0.25">
      <c r="A222" s="13">
        <v>127</v>
      </c>
      <c r="B222" s="13">
        <v>8</v>
      </c>
    </row>
    <row r="223" spans="1:2" x14ac:dyDescent="0.25">
      <c r="A223" s="11">
        <v>123</v>
      </c>
      <c r="B223" s="11">
        <v>5.2</v>
      </c>
    </row>
    <row r="224" spans="1:2" x14ac:dyDescent="0.25">
      <c r="A224" s="13">
        <v>123</v>
      </c>
      <c r="B224" s="13">
        <v>7.1</v>
      </c>
    </row>
    <row r="225" spans="1:2" x14ac:dyDescent="0.25">
      <c r="A225" s="11">
        <v>107</v>
      </c>
      <c r="B225" s="11">
        <v>4.8</v>
      </c>
    </row>
    <row r="226" spans="1:2" x14ac:dyDescent="0.25">
      <c r="A226" s="13">
        <v>124</v>
      </c>
      <c r="B226" s="13">
        <v>7</v>
      </c>
    </row>
    <row r="227" spans="1:2" x14ac:dyDescent="0.25">
      <c r="A227" s="11">
        <v>77</v>
      </c>
      <c r="B227" s="11">
        <v>5.4</v>
      </c>
    </row>
    <row r="228" spans="1:2" x14ac:dyDescent="0.25">
      <c r="A228" s="13">
        <v>109</v>
      </c>
      <c r="B228" s="13">
        <v>6.6</v>
      </c>
    </row>
    <row r="229" spans="1:2" x14ac:dyDescent="0.25">
      <c r="A229" s="11">
        <v>134</v>
      </c>
      <c r="B229" s="11">
        <v>6.7</v>
      </c>
    </row>
    <row r="230" spans="1:2" x14ac:dyDescent="0.25">
      <c r="A230" s="13">
        <v>117</v>
      </c>
      <c r="B230" s="13">
        <v>6.2</v>
      </c>
    </row>
    <row r="231" spans="1:2" x14ac:dyDescent="0.25">
      <c r="A231" s="11">
        <v>135</v>
      </c>
      <c r="B231" s="11">
        <v>6.1</v>
      </c>
    </row>
    <row r="232" spans="1:2" x14ac:dyDescent="0.25">
      <c r="A232" s="13">
        <v>121</v>
      </c>
      <c r="B232" s="13">
        <v>5.3</v>
      </c>
    </row>
    <row r="233" spans="1:2" x14ac:dyDescent="0.25">
      <c r="A233" s="11">
        <v>117</v>
      </c>
      <c r="B233" s="11">
        <v>6.3</v>
      </c>
    </row>
    <row r="234" spans="1:2" x14ac:dyDescent="0.25">
      <c r="A234" s="13">
        <v>124</v>
      </c>
      <c r="B234" s="13">
        <v>7</v>
      </c>
    </row>
    <row r="235" spans="1:2" x14ac:dyDescent="0.25">
      <c r="A235" s="11">
        <v>140</v>
      </c>
      <c r="B235" s="11">
        <v>7.6</v>
      </c>
    </row>
    <row r="236" spans="1:2" x14ac:dyDescent="0.25">
      <c r="A236" s="13">
        <v>142</v>
      </c>
      <c r="B236" s="13">
        <v>6.7</v>
      </c>
    </row>
    <row r="237" spans="1:2" x14ac:dyDescent="0.25">
      <c r="A237" s="11">
        <v>92</v>
      </c>
      <c r="B237" s="11">
        <v>8.1</v>
      </c>
    </row>
    <row r="238" spans="1:2" x14ac:dyDescent="0.25">
      <c r="A238" s="13">
        <v>138</v>
      </c>
      <c r="B238" s="13">
        <v>6.7</v>
      </c>
    </row>
    <row r="239" spans="1:2" x14ac:dyDescent="0.25">
      <c r="A239" s="11">
        <v>136</v>
      </c>
      <c r="B239" s="11">
        <v>6.5</v>
      </c>
    </row>
    <row r="240" spans="1:2" x14ac:dyDescent="0.25">
      <c r="A240" s="13">
        <v>98</v>
      </c>
      <c r="B240" s="13">
        <v>7.3</v>
      </c>
    </row>
    <row r="241" spans="1:2" x14ac:dyDescent="0.25">
      <c r="A241" s="11">
        <v>116</v>
      </c>
      <c r="B241" s="11">
        <v>5.0999999999999996</v>
      </c>
    </row>
    <row r="242" spans="1:2" x14ac:dyDescent="0.25">
      <c r="A242" s="13">
        <v>153</v>
      </c>
      <c r="B242" s="13">
        <v>6</v>
      </c>
    </row>
    <row r="243" spans="1:2" x14ac:dyDescent="0.25">
      <c r="A243" s="11">
        <v>120</v>
      </c>
      <c r="B243" s="11">
        <v>6.1</v>
      </c>
    </row>
    <row r="244" spans="1:2" x14ac:dyDescent="0.25">
      <c r="A244" s="13">
        <v>101</v>
      </c>
      <c r="B244" s="13">
        <v>5.9</v>
      </c>
    </row>
    <row r="245" spans="1:2" x14ac:dyDescent="0.25">
      <c r="A245" s="11">
        <v>91</v>
      </c>
      <c r="B245" s="11">
        <v>7.8</v>
      </c>
    </row>
    <row r="246" spans="1:2" x14ac:dyDescent="0.25">
      <c r="A246" s="13">
        <v>108</v>
      </c>
      <c r="B246" s="13">
        <v>5.8</v>
      </c>
    </row>
    <row r="247" spans="1:2" x14ac:dyDescent="0.25">
      <c r="A247" s="11">
        <v>112</v>
      </c>
      <c r="B247" s="11">
        <v>6.3</v>
      </c>
    </row>
    <row r="248" spans="1:2" x14ac:dyDescent="0.25">
      <c r="A248" s="13">
        <v>100</v>
      </c>
      <c r="B248" s="13">
        <v>4.3</v>
      </c>
    </row>
    <row r="249" spans="1:2" x14ac:dyDescent="0.25">
      <c r="A249" s="11">
        <v>108</v>
      </c>
      <c r="B249" s="11">
        <v>6.4</v>
      </c>
    </row>
    <row r="250" spans="1:2" x14ac:dyDescent="0.25">
      <c r="A250" s="13">
        <v>114</v>
      </c>
      <c r="B250" s="13">
        <v>6.1</v>
      </c>
    </row>
    <row r="251" spans="1:2" x14ac:dyDescent="0.25">
      <c r="A251" s="11">
        <v>119</v>
      </c>
      <c r="B251" s="11">
        <v>6.5</v>
      </c>
    </row>
    <row r="252" spans="1:2" x14ac:dyDescent="0.25">
      <c r="A252" s="13">
        <v>142</v>
      </c>
      <c r="B252" s="13">
        <v>7.1</v>
      </c>
    </row>
    <row r="253" spans="1:2" x14ac:dyDescent="0.25">
      <c r="A253" s="11">
        <v>125</v>
      </c>
      <c r="B253" s="11">
        <v>6.4</v>
      </c>
    </row>
    <row r="254" spans="1:2" x14ac:dyDescent="0.25">
      <c r="A254" s="13">
        <v>126</v>
      </c>
      <c r="B254" s="13">
        <v>6.5</v>
      </c>
    </row>
    <row r="255" spans="1:2" x14ac:dyDescent="0.25">
      <c r="A255" s="11">
        <v>119</v>
      </c>
      <c r="B255" s="11">
        <v>6.3</v>
      </c>
    </row>
    <row r="256" spans="1:2" x14ac:dyDescent="0.25">
      <c r="A256" s="13">
        <v>170</v>
      </c>
      <c r="B256" s="13">
        <v>7.5</v>
      </c>
    </row>
    <row r="257" spans="1:2" x14ac:dyDescent="0.25">
      <c r="A257" s="11">
        <v>85</v>
      </c>
      <c r="B257" s="11">
        <v>4.9000000000000004</v>
      </c>
    </row>
    <row r="258" spans="1:2" x14ac:dyDescent="0.25">
      <c r="A258" s="13">
        <v>119</v>
      </c>
      <c r="B258" s="13">
        <v>5.8</v>
      </c>
    </row>
    <row r="259" spans="1:2" x14ac:dyDescent="0.25">
      <c r="A259" s="11">
        <v>60</v>
      </c>
      <c r="B259" s="11">
        <v>7.6</v>
      </c>
    </row>
    <row r="260" spans="1:2" x14ac:dyDescent="0.25">
      <c r="A260" s="13">
        <v>102</v>
      </c>
      <c r="B260" s="13">
        <v>6.2</v>
      </c>
    </row>
    <row r="261" spans="1:2" x14ac:dyDescent="0.25">
      <c r="A261" s="11">
        <v>103</v>
      </c>
      <c r="B261" s="11">
        <v>5.5</v>
      </c>
    </row>
    <row r="262" spans="1:2" x14ac:dyDescent="0.25">
      <c r="A262" s="13">
        <v>76</v>
      </c>
      <c r="B262" s="13">
        <v>5.4</v>
      </c>
    </row>
    <row r="263" spans="1:2" x14ac:dyDescent="0.25">
      <c r="A263" s="11">
        <v>120</v>
      </c>
      <c r="B263" s="11">
        <v>5.8</v>
      </c>
    </row>
    <row r="264" spans="1:2" x14ac:dyDescent="0.25">
      <c r="A264" s="13">
        <v>127</v>
      </c>
      <c r="B264" s="13">
        <v>7.1</v>
      </c>
    </row>
    <row r="265" spans="1:2" x14ac:dyDescent="0.25">
      <c r="A265" s="11">
        <v>105</v>
      </c>
      <c r="B265" s="11">
        <v>5.4</v>
      </c>
    </row>
    <row r="266" spans="1:2" x14ac:dyDescent="0.25">
      <c r="A266" s="13">
        <v>121</v>
      </c>
      <c r="B266" s="13">
        <v>3.7</v>
      </c>
    </row>
    <row r="267" spans="1:2" x14ac:dyDescent="0.25">
      <c r="A267" s="11">
        <v>114</v>
      </c>
      <c r="B267" s="11">
        <v>6.7</v>
      </c>
    </row>
    <row r="268" spans="1:2" x14ac:dyDescent="0.25">
      <c r="A268" s="13">
        <v>129</v>
      </c>
      <c r="B268" s="13">
        <v>7.2</v>
      </c>
    </row>
    <row r="269" spans="1:2" x14ac:dyDescent="0.25">
      <c r="A269" s="11">
        <v>171</v>
      </c>
      <c r="B269" s="11">
        <v>8.8000000000000007</v>
      </c>
    </row>
    <row r="270" spans="1:2" x14ac:dyDescent="0.25">
      <c r="A270" s="13">
        <v>120</v>
      </c>
      <c r="B270" s="13">
        <v>5.8</v>
      </c>
    </row>
    <row r="271" spans="1:2" x14ac:dyDescent="0.25">
      <c r="A271" s="11">
        <v>165</v>
      </c>
      <c r="B271" s="11">
        <v>6.8</v>
      </c>
    </row>
    <row r="272" spans="1:2" x14ac:dyDescent="0.25">
      <c r="A272" s="13">
        <v>82</v>
      </c>
      <c r="B272" s="13">
        <v>3.8</v>
      </c>
    </row>
    <row r="273" spans="1:2" x14ac:dyDescent="0.25">
      <c r="A273" s="11">
        <v>115</v>
      </c>
      <c r="B273" s="11">
        <v>7.1</v>
      </c>
    </row>
    <row r="274" spans="1:2" x14ac:dyDescent="0.25">
      <c r="A274" s="13">
        <v>194</v>
      </c>
      <c r="B274" s="13">
        <v>7.2</v>
      </c>
    </row>
    <row r="275" spans="1:2" x14ac:dyDescent="0.25">
      <c r="A275" s="11">
        <v>84</v>
      </c>
      <c r="B275" s="11">
        <v>5.9</v>
      </c>
    </row>
    <row r="276" spans="1:2" x14ac:dyDescent="0.25">
      <c r="A276" s="13">
        <v>97</v>
      </c>
      <c r="B276" s="13">
        <v>7.1</v>
      </c>
    </row>
    <row r="277" spans="1:2" x14ac:dyDescent="0.25">
      <c r="A277" s="11">
        <v>151</v>
      </c>
      <c r="B277" s="11">
        <v>8.1</v>
      </c>
    </row>
    <row r="278" spans="1:2" x14ac:dyDescent="0.25">
      <c r="A278" s="13">
        <v>22</v>
      </c>
      <c r="B278" s="13">
        <v>7.2</v>
      </c>
    </row>
    <row r="279" spans="1:2" x14ac:dyDescent="0.25">
      <c r="A279" s="11">
        <v>136</v>
      </c>
      <c r="B279" s="11">
        <v>6.9</v>
      </c>
    </row>
    <row r="280" spans="1:2" x14ac:dyDescent="0.25">
      <c r="A280" s="13">
        <v>104</v>
      </c>
      <c r="B280" s="13">
        <v>4.4000000000000004</v>
      </c>
    </row>
    <row r="281" spans="1:2" x14ac:dyDescent="0.25">
      <c r="A281" s="11">
        <v>127</v>
      </c>
      <c r="B281" s="11">
        <v>6.5</v>
      </c>
    </row>
    <row r="282" spans="1:2" x14ac:dyDescent="0.25">
      <c r="A282" s="13">
        <v>171</v>
      </c>
      <c r="B282" s="13">
        <v>8.5</v>
      </c>
    </row>
    <row r="283" spans="1:2" x14ac:dyDescent="0.25">
      <c r="A283" s="11">
        <v>145</v>
      </c>
      <c r="B283" s="11">
        <v>7.7</v>
      </c>
    </row>
    <row r="284" spans="1:2" x14ac:dyDescent="0.25">
      <c r="A284" s="13">
        <v>174</v>
      </c>
      <c r="B284" s="13">
        <v>7.4</v>
      </c>
    </row>
    <row r="285" spans="1:2" x14ac:dyDescent="0.25">
      <c r="A285" s="11">
        <v>144</v>
      </c>
      <c r="B285" s="11">
        <v>8</v>
      </c>
    </row>
    <row r="286" spans="1:2" x14ac:dyDescent="0.25">
      <c r="A286" s="13">
        <v>119</v>
      </c>
      <c r="B286" s="13">
        <v>5.7</v>
      </c>
    </row>
    <row r="287" spans="1:2" x14ac:dyDescent="0.25">
      <c r="A287" s="11">
        <v>153</v>
      </c>
      <c r="B287" s="11">
        <v>8.5</v>
      </c>
    </row>
    <row r="288" spans="1:2" x14ac:dyDescent="0.25">
      <c r="A288" s="13">
        <v>140</v>
      </c>
      <c r="B288" s="13">
        <v>7</v>
      </c>
    </row>
    <row r="289" spans="1:2" x14ac:dyDescent="0.25">
      <c r="A289" s="11">
        <v>176</v>
      </c>
      <c r="B289" s="11">
        <v>7.8</v>
      </c>
    </row>
    <row r="290" spans="1:2" x14ac:dyDescent="0.25">
      <c r="A290" s="13">
        <v>141</v>
      </c>
      <c r="B290" s="13">
        <v>7.2</v>
      </c>
    </row>
    <row r="291" spans="1:2" x14ac:dyDescent="0.25">
      <c r="A291" s="11">
        <v>106</v>
      </c>
      <c r="B291" s="11">
        <v>6.4</v>
      </c>
    </row>
    <row r="292" spans="1:2" x14ac:dyDescent="0.25">
      <c r="A292" s="13">
        <v>98</v>
      </c>
      <c r="B292" s="13">
        <v>5.5</v>
      </c>
    </row>
    <row r="293" spans="1:2" x14ac:dyDescent="0.25">
      <c r="A293" s="11">
        <v>116</v>
      </c>
      <c r="B293" s="11">
        <v>6.7</v>
      </c>
    </row>
    <row r="294" spans="1:2" x14ac:dyDescent="0.25">
      <c r="A294" s="13">
        <v>115</v>
      </c>
      <c r="B294" s="13">
        <v>6.1</v>
      </c>
    </row>
    <row r="295" spans="1:2" x14ac:dyDescent="0.25">
      <c r="A295" s="11">
        <v>165</v>
      </c>
      <c r="B295" s="11">
        <v>8.5</v>
      </c>
    </row>
    <row r="296" spans="1:2" x14ac:dyDescent="0.25">
      <c r="A296" s="13">
        <v>91</v>
      </c>
      <c r="B296" s="13">
        <v>6.9</v>
      </c>
    </row>
    <row r="297" spans="1:2" x14ac:dyDescent="0.25">
      <c r="A297" s="11">
        <v>78</v>
      </c>
      <c r="B297" s="11">
        <v>7.3</v>
      </c>
    </row>
    <row r="298" spans="1:2" x14ac:dyDescent="0.25">
      <c r="A298" s="13">
        <v>103</v>
      </c>
      <c r="B298" s="13">
        <v>6.7</v>
      </c>
    </row>
    <row r="299" spans="1:2" x14ac:dyDescent="0.25">
      <c r="A299" s="11">
        <v>131</v>
      </c>
      <c r="B299" s="11">
        <v>6.9</v>
      </c>
    </row>
    <row r="300" spans="1:2" x14ac:dyDescent="0.25">
      <c r="A300" s="13">
        <v>104</v>
      </c>
      <c r="B300" s="13">
        <v>5.0999999999999996</v>
      </c>
    </row>
    <row r="301" spans="1:2" x14ac:dyDescent="0.25">
      <c r="A301" s="11">
        <v>101</v>
      </c>
      <c r="B301" s="11">
        <v>6.8</v>
      </c>
    </row>
    <row r="302" spans="1:2" x14ac:dyDescent="0.25">
      <c r="A302" s="13">
        <v>111</v>
      </c>
      <c r="B302" s="13">
        <v>5.8</v>
      </c>
    </row>
    <row r="303" spans="1:2" x14ac:dyDescent="0.25">
      <c r="A303" s="11">
        <v>102</v>
      </c>
      <c r="B303" s="11">
        <v>6.7</v>
      </c>
    </row>
    <row r="304" spans="1:2" x14ac:dyDescent="0.25">
      <c r="A304" s="13">
        <v>103</v>
      </c>
      <c r="B304" s="13">
        <v>6</v>
      </c>
    </row>
    <row r="305" spans="1:2" x14ac:dyDescent="0.25">
      <c r="A305" s="11">
        <v>121</v>
      </c>
      <c r="B305" s="11">
        <v>5.7</v>
      </c>
    </row>
    <row r="306" spans="1:2" x14ac:dyDescent="0.25">
      <c r="A306" s="13">
        <v>143</v>
      </c>
      <c r="B306" s="13">
        <v>8</v>
      </c>
    </row>
    <row r="307" spans="1:2" x14ac:dyDescent="0.25">
      <c r="A307" s="11">
        <v>240</v>
      </c>
      <c r="B307" s="11">
        <v>8.1999999999999993</v>
      </c>
    </row>
    <row r="308" spans="1:2" x14ac:dyDescent="0.25">
      <c r="A308" s="13">
        <v>121</v>
      </c>
      <c r="B308" s="13">
        <v>5.4</v>
      </c>
    </row>
    <row r="309" spans="1:2" x14ac:dyDescent="0.25">
      <c r="A309" s="11">
        <v>129</v>
      </c>
      <c r="B309" s="11">
        <v>7.2</v>
      </c>
    </row>
    <row r="310" spans="1:2" x14ac:dyDescent="0.25">
      <c r="A310" s="13">
        <v>172</v>
      </c>
      <c r="B310" s="13">
        <v>7.5</v>
      </c>
    </row>
    <row r="311" spans="1:2" x14ac:dyDescent="0.25">
      <c r="A311" s="11">
        <v>101</v>
      </c>
      <c r="B311" s="11">
        <v>7</v>
      </c>
    </row>
    <row r="312" spans="1:2" x14ac:dyDescent="0.25">
      <c r="A312" s="13">
        <v>87</v>
      </c>
      <c r="B312" s="13">
        <v>3.3</v>
      </c>
    </row>
    <row r="313" spans="1:2" x14ac:dyDescent="0.25">
      <c r="A313" s="11">
        <v>101</v>
      </c>
      <c r="B313" s="11">
        <v>6</v>
      </c>
    </row>
    <row r="314" spans="1:2" x14ac:dyDescent="0.25">
      <c r="A314" s="13">
        <v>95</v>
      </c>
      <c r="B314" s="13">
        <v>7.1</v>
      </c>
    </row>
    <row r="315" spans="1:2" x14ac:dyDescent="0.25">
      <c r="A315" s="11">
        <v>102</v>
      </c>
      <c r="B315" s="11">
        <v>5.4</v>
      </c>
    </row>
    <row r="316" spans="1:2" x14ac:dyDescent="0.25">
      <c r="A316" s="13">
        <v>131</v>
      </c>
      <c r="B316" s="13">
        <v>6.1</v>
      </c>
    </row>
    <row r="317" spans="1:2" x14ac:dyDescent="0.25">
      <c r="A317" s="11">
        <v>114</v>
      </c>
      <c r="B317" s="11">
        <v>5.3</v>
      </c>
    </row>
    <row r="318" spans="1:2" x14ac:dyDescent="0.25">
      <c r="A318" s="13">
        <v>94</v>
      </c>
      <c r="B318" s="13">
        <v>2.2000000000000002</v>
      </c>
    </row>
    <row r="319" spans="1:2" x14ac:dyDescent="0.25">
      <c r="A319" s="11">
        <v>122</v>
      </c>
      <c r="B319" s="11">
        <v>7</v>
      </c>
    </row>
    <row r="320" spans="1:2" x14ac:dyDescent="0.25">
      <c r="A320" s="13">
        <v>95</v>
      </c>
      <c r="B320" s="13">
        <v>3.8</v>
      </c>
    </row>
    <row r="321" spans="1:2" x14ac:dyDescent="0.25">
      <c r="A321" s="11">
        <v>115</v>
      </c>
      <c r="B321" s="11">
        <v>6.9</v>
      </c>
    </row>
    <row r="322" spans="1:2" x14ac:dyDescent="0.25">
      <c r="A322" s="13">
        <v>88</v>
      </c>
      <c r="B322" s="13">
        <v>7.2</v>
      </c>
    </row>
    <row r="323" spans="1:2" x14ac:dyDescent="0.25">
      <c r="A323" s="11">
        <v>110</v>
      </c>
      <c r="B323" s="11">
        <v>7.3</v>
      </c>
    </row>
    <row r="324" spans="1:2" x14ac:dyDescent="0.25">
      <c r="A324" s="13">
        <v>130</v>
      </c>
      <c r="B324" s="13">
        <v>6.3</v>
      </c>
    </row>
    <row r="325" spans="1:2" x14ac:dyDescent="0.25">
      <c r="A325" s="11">
        <v>216</v>
      </c>
      <c r="B325" s="11">
        <v>7.5</v>
      </c>
    </row>
    <row r="326" spans="1:2" x14ac:dyDescent="0.25">
      <c r="A326" s="13">
        <v>146</v>
      </c>
      <c r="B326" s="13">
        <v>7.6</v>
      </c>
    </row>
    <row r="327" spans="1:2" x14ac:dyDescent="0.25">
      <c r="A327" s="11">
        <v>85</v>
      </c>
      <c r="B327" s="11">
        <v>6.8</v>
      </c>
    </row>
    <row r="328" spans="1:2" x14ac:dyDescent="0.25">
      <c r="A328" s="13">
        <v>93</v>
      </c>
      <c r="B328" s="13">
        <v>5.2</v>
      </c>
    </row>
    <row r="329" spans="1:2" x14ac:dyDescent="0.25">
      <c r="A329" s="11">
        <v>152</v>
      </c>
      <c r="B329" s="11">
        <v>7.7</v>
      </c>
    </row>
    <row r="330" spans="1:2" x14ac:dyDescent="0.25">
      <c r="A330" s="13">
        <v>85</v>
      </c>
      <c r="B330" s="13">
        <v>6.2</v>
      </c>
    </row>
    <row r="331" spans="1:2" x14ac:dyDescent="0.25">
      <c r="A331" s="11">
        <v>126</v>
      </c>
      <c r="B331" s="11">
        <v>7.7</v>
      </c>
    </row>
    <row r="332" spans="1:2" x14ac:dyDescent="0.25">
      <c r="A332" s="13">
        <v>146</v>
      </c>
      <c r="B332" s="13">
        <v>4.3</v>
      </c>
    </row>
    <row r="333" spans="1:2" x14ac:dyDescent="0.25">
      <c r="A333" s="11">
        <v>89</v>
      </c>
      <c r="B333" s="11">
        <v>6.9</v>
      </c>
    </row>
    <row r="334" spans="1:2" x14ac:dyDescent="0.25">
      <c r="A334" s="13">
        <v>88</v>
      </c>
      <c r="B334" s="13">
        <v>6.6</v>
      </c>
    </row>
    <row r="335" spans="1:2" x14ac:dyDescent="0.25">
      <c r="A335" s="11">
        <v>105</v>
      </c>
      <c r="B335" s="11">
        <v>7</v>
      </c>
    </row>
    <row r="336" spans="1:2" x14ac:dyDescent="0.25">
      <c r="A336" s="13">
        <v>135</v>
      </c>
      <c r="B336" s="13">
        <v>6.7</v>
      </c>
    </row>
    <row r="337" spans="1:2" x14ac:dyDescent="0.25">
      <c r="A337" s="11">
        <v>100</v>
      </c>
      <c r="B337" s="11">
        <v>8.1999999999999993</v>
      </c>
    </row>
    <row r="338" spans="1:2" x14ac:dyDescent="0.25">
      <c r="A338" s="13">
        <v>192</v>
      </c>
      <c r="B338" s="13">
        <v>8.9</v>
      </c>
    </row>
    <row r="339" spans="1:2" x14ac:dyDescent="0.25">
      <c r="A339" s="11">
        <v>172</v>
      </c>
      <c r="B339" s="11">
        <v>8.6999999999999993</v>
      </c>
    </row>
    <row r="340" spans="1:2" x14ac:dyDescent="0.25">
      <c r="A340" s="13">
        <v>102</v>
      </c>
      <c r="B340" s="13">
        <v>5.5</v>
      </c>
    </row>
    <row r="341" spans="1:2" x14ac:dyDescent="0.25">
      <c r="A341" s="11">
        <v>100</v>
      </c>
      <c r="B341" s="11">
        <v>5.7</v>
      </c>
    </row>
    <row r="342" spans="1:2" x14ac:dyDescent="0.25">
      <c r="A342" s="13">
        <v>119</v>
      </c>
      <c r="B342" s="13">
        <v>6.3</v>
      </c>
    </row>
    <row r="343" spans="1:2" x14ac:dyDescent="0.25">
      <c r="A343" s="11">
        <v>92</v>
      </c>
      <c r="B343" s="11">
        <v>5.9</v>
      </c>
    </row>
    <row r="344" spans="1:2" x14ac:dyDescent="0.25">
      <c r="A344" s="13">
        <v>105</v>
      </c>
      <c r="B344" s="13">
        <v>7.6</v>
      </c>
    </row>
    <row r="345" spans="1:2" x14ac:dyDescent="0.25">
      <c r="A345" s="11">
        <v>107</v>
      </c>
      <c r="B345" s="11">
        <v>6.6</v>
      </c>
    </row>
    <row r="346" spans="1:2" x14ac:dyDescent="0.25">
      <c r="A346" s="13">
        <v>101</v>
      </c>
      <c r="B346" s="13">
        <v>5.3</v>
      </c>
    </row>
    <row r="347" spans="1:2" x14ac:dyDescent="0.25">
      <c r="A347" s="11">
        <v>137</v>
      </c>
      <c r="B347" s="11">
        <v>6</v>
      </c>
    </row>
    <row r="348" spans="1:2" x14ac:dyDescent="0.25">
      <c r="A348" s="13">
        <v>115</v>
      </c>
      <c r="B348" s="13">
        <v>8</v>
      </c>
    </row>
    <row r="349" spans="1:2" x14ac:dyDescent="0.25">
      <c r="A349" s="11">
        <v>124</v>
      </c>
      <c r="B349" s="11">
        <v>5.6</v>
      </c>
    </row>
    <row r="350" spans="1:2" x14ac:dyDescent="0.25">
      <c r="A350" s="13">
        <v>118</v>
      </c>
      <c r="B350" s="13">
        <v>5.9</v>
      </c>
    </row>
    <row r="351" spans="1:2" x14ac:dyDescent="0.25">
      <c r="A351" s="11">
        <v>98</v>
      </c>
      <c r="B351" s="11">
        <v>7.3</v>
      </c>
    </row>
    <row r="352" spans="1:2" x14ac:dyDescent="0.25">
      <c r="A352" s="13">
        <v>82</v>
      </c>
      <c r="B352" s="13">
        <v>7.9</v>
      </c>
    </row>
    <row r="353" spans="1:2" x14ac:dyDescent="0.25">
      <c r="A353" s="11">
        <v>98</v>
      </c>
      <c r="B353" s="11">
        <v>6.8</v>
      </c>
    </row>
    <row r="354" spans="1:2" x14ac:dyDescent="0.25">
      <c r="A354" s="13">
        <v>90</v>
      </c>
      <c r="B354" s="13">
        <v>6.6</v>
      </c>
    </row>
    <row r="355" spans="1:2" x14ac:dyDescent="0.25">
      <c r="A355" s="11">
        <v>130</v>
      </c>
      <c r="B355" s="11">
        <v>6.6</v>
      </c>
    </row>
    <row r="356" spans="1:2" x14ac:dyDescent="0.25">
      <c r="A356" s="13">
        <v>90</v>
      </c>
      <c r="B356" s="13">
        <v>7</v>
      </c>
    </row>
    <row r="357" spans="1:2" x14ac:dyDescent="0.25">
      <c r="A357" s="11">
        <v>94</v>
      </c>
      <c r="B357" s="11">
        <v>7</v>
      </c>
    </row>
    <row r="358" spans="1:2" x14ac:dyDescent="0.25">
      <c r="A358" s="13">
        <v>114</v>
      </c>
      <c r="B358" s="13">
        <v>7.3</v>
      </c>
    </row>
    <row r="359" spans="1:2" x14ac:dyDescent="0.25">
      <c r="A359" s="11">
        <v>94</v>
      </c>
      <c r="B359" s="11">
        <v>5.5</v>
      </c>
    </row>
    <row r="360" spans="1:2" x14ac:dyDescent="0.25">
      <c r="A360" s="13">
        <v>151</v>
      </c>
      <c r="B360" s="13">
        <v>8.5</v>
      </c>
    </row>
    <row r="361" spans="1:2" x14ac:dyDescent="0.25">
      <c r="A361" s="11">
        <v>88</v>
      </c>
      <c r="B361" s="11">
        <v>7.5</v>
      </c>
    </row>
    <row r="362" spans="1:2" x14ac:dyDescent="0.25">
      <c r="A362" s="13">
        <v>121</v>
      </c>
      <c r="B362" s="13">
        <v>7</v>
      </c>
    </row>
    <row r="363" spans="1:2" x14ac:dyDescent="0.25">
      <c r="A363" s="11">
        <v>158</v>
      </c>
      <c r="B363" s="11">
        <v>7.8</v>
      </c>
    </row>
    <row r="364" spans="1:2" x14ac:dyDescent="0.25">
      <c r="A364" s="13">
        <v>128</v>
      </c>
      <c r="B364" s="13">
        <v>7.6</v>
      </c>
    </row>
    <row r="365" spans="1:2" x14ac:dyDescent="0.25">
      <c r="A365" s="11">
        <v>128</v>
      </c>
      <c r="B365" s="11">
        <v>7.6</v>
      </c>
    </row>
    <row r="366" spans="1:2" x14ac:dyDescent="0.25">
      <c r="A366" s="13">
        <v>141</v>
      </c>
      <c r="B366" s="13">
        <v>6.1</v>
      </c>
    </row>
    <row r="367" spans="1:2" x14ac:dyDescent="0.25">
      <c r="A367" s="11">
        <v>95</v>
      </c>
      <c r="B367" s="11">
        <v>6.8</v>
      </c>
    </row>
    <row r="368" spans="1:2" x14ac:dyDescent="0.25">
      <c r="A368" s="13">
        <v>92</v>
      </c>
      <c r="B368" s="13">
        <v>5</v>
      </c>
    </row>
    <row r="369" spans="1:2" x14ac:dyDescent="0.25">
      <c r="A369" s="11">
        <v>121</v>
      </c>
      <c r="B369" s="11">
        <v>7.1</v>
      </c>
    </row>
    <row r="370" spans="1:2" x14ac:dyDescent="0.25">
      <c r="A370" s="13">
        <v>113</v>
      </c>
      <c r="B370" s="13">
        <v>5.5</v>
      </c>
    </row>
    <row r="371" spans="1:2" x14ac:dyDescent="0.25">
      <c r="A371" s="11">
        <v>106</v>
      </c>
      <c r="B371" s="11">
        <v>5.6</v>
      </c>
    </row>
    <row r="372" spans="1:2" x14ac:dyDescent="0.25">
      <c r="A372" s="13">
        <v>146</v>
      </c>
      <c r="B372" s="13">
        <v>7.1</v>
      </c>
    </row>
    <row r="373" spans="1:2" x14ac:dyDescent="0.25">
      <c r="A373" s="11">
        <v>88</v>
      </c>
      <c r="B373" s="11">
        <v>4.9000000000000004</v>
      </c>
    </row>
    <row r="374" spans="1:2" x14ac:dyDescent="0.25">
      <c r="A374" s="13">
        <v>150</v>
      </c>
      <c r="B374" s="13">
        <v>7.4</v>
      </c>
    </row>
    <row r="375" spans="1:2" x14ac:dyDescent="0.25">
      <c r="A375" s="11">
        <v>119</v>
      </c>
      <c r="B375" s="11">
        <v>5.7</v>
      </c>
    </row>
    <row r="376" spans="1:2" x14ac:dyDescent="0.25">
      <c r="A376" s="13">
        <v>128</v>
      </c>
      <c r="B376" s="13">
        <v>6.4</v>
      </c>
    </row>
    <row r="377" spans="1:2" x14ac:dyDescent="0.25">
      <c r="A377" s="11">
        <v>106</v>
      </c>
      <c r="B377" s="11">
        <v>5.9</v>
      </c>
    </row>
    <row r="378" spans="1:2" x14ac:dyDescent="0.25">
      <c r="A378" s="13">
        <v>117</v>
      </c>
      <c r="B378" s="13">
        <v>5.5</v>
      </c>
    </row>
    <row r="379" spans="1:2" x14ac:dyDescent="0.25">
      <c r="A379" s="11">
        <v>129</v>
      </c>
      <c r="B379" s="11">
        <v>6.9</v>
      </c>
    </row>
    <row r="380" spans="1:2" x14ac:dyDescent="0.25">
      <c r="A380" s="13">
        <v>116</v>
      </c>
      <c r="B380" s="13">
        <v>6.2</v>
      </c>
    </row>
    <row r="381" spans="1:2" x14ac:dyDescent="0.25">
      <c r="A381" s="11">
        <v>114</v>
      </c>
      <c r="B381" s="11">
        <v>7</v>
      </c>
    </row>
    <row r="382" spans="1:2" x14ac:dyDescent="0.25">
      <c r="A382" s="13">
        <v>114</v>
      </c>
      <c r="B382" s="13">
        <v>5.6</v>
      </c>
    </row>
    <row r="383" spans="1:2" x14ac:dyDescent="0.25">
      <c r="A383" s="11">
        <v>96</v>
      </c>
      <c r="B383" s="11">
        <v>7</v>
      </c>
    </row>
    <row r="384" spans="1:2" x14ac:dyDescent="0.25">
      <c r="A384" s="13">
        <v>132</v>
      </c>
      <c r="B384" s="13">
        <v>6.8</v>
      </c>
    </row>
    <row r="385" spans="1:2" x14ac:dyDescent="0.25">
      <c r="A385" s="11">
        <v>104</v>
      </c>
      <c r="B385" s="11">
        <v>5.4</v>
      </c>
    </row>
    <row r="386" spans="1:2" x14ac:dyDescent="0.25">
      <c r="A386" s="13">
        <v>111</v>
      </c>
      <c r="B386" s="13">
        <v>6.1</v>
      </c>
    </row>
    <row r="387" spans="1:2" x14ac:dyDescent="0.25">
      <c r="A387" s="11">
        <v>138</v>
      </c>
      <c r="B387" s="11">
        <v>6.7</v>
      </c>
    </row>
    <row r="388" spans="1:2" x14ac:dyDescent="0.25">
      <c r="A388" s="13">
        <v>100</v>
      </c>
      <c r="B388" s="13">
        <v>4.3</v>
      </c>
    </row>
    <row r="389" spans="1:2" x14ac:dyDescent="0.25">
      <c r="A389" s="11">
        <v>129</v>
      </c>
      <c r="B389" s="11">
        <v>6.9</v>
      </c>
    </row>
    <row r="390" spans="1:2" x14ac:dyDescent="0.25">
      <c r="A390" s="13">
        <v>144</v>
      </c>
      <c r="B390" s="13">
        <v>8</v>
      </c>
    </row>
    <row r="391" spans="1:2" x14ac:dyDescent="0.25">
      <c r="A391" s="11">
        <v>110</v>
      </c>
      <c r="B391" s="11">
        <v>4.4000000000000004</v>
      </c>
    </row>
    <row r="392" spans="1:2" x14ac:dyDescent="0.25">
      <c r="A392" s="13">
        <v>140</v>
      </c>
      <c r="B392" s="13">
        <v>7.3</v>
      </c>
    </row>
    <row r="393" spans="1:2" x14ac:dyDescent="0.25">
      <c r="A393" s="11">
        <v>113</v>
      </c>
      <c r="B393" s="11">
        <v>6.3</v>
      </c>
    </row>
    <row r="394" spans="1:2" x14ac:dyDescent="0.25">
      <c r="A394" s="13">
        <v>106</v>
      </c>
      <c r="B394" s="13">
        <v>6.7</v>
      </c>
    </row>
    <row r="395" spans="1:2" x14ac:dyDescent="0.25">
      <c r="A395" s="11">
        <v>143</v>
      </c>
      <c r="B395" s="11">
        <v>7.7</v>
      </c>
    </row>
    <row r="396" spans="1:2" x14ac:dyDescent="0.25">
      <c r="A396" s="13">
        <v>108</v>
      </c>
      <c r="B396" s="13">
        <v>6.5</v>
      </c>
    </row>
    <row r="397" spans="1:2" x14ac:dyDescent="0.25">
      <c r="A397" s="11">
        <v>108</v>
      </c>
      <c r="B397" s="11">
        <v>7.8</v>
      </c>
    </row>
    <row r="398" spans="1:2" x14ac:dyDescent="0.25">
      <c r="A398" s="13">
        <v>124</v>
      </c>
      <c r="B398" s="13">
        <v>6.4</v>
      </c>
    </row>
    <row r="399" spans="1:2" x14ac:dyDescent="0.25">
      <c r="A399" s="11">
        <v>116</v>
      </c>
      <c r="B399" s="11">
        <v>7.8</v>
      </c>
    </row>
    <row r="400" spans="1:2" x14ac:dyDescent="0.25">
      <c r="A400" s="13">
        <v>110</v>
      </c>
      <c r="B400" s="13">
        <v>5.8</v>
      </c>
    </row>
    <row r="401" spans="1:2" x14ac:dyDescent="0.25">
      <c r="A401" s="11">
        <v>91</v>
      </c>
      <c r="B401" s="11">
        <v>7.1</v>
      </c>
    </row>
    <row r="402" spans="1:2" x14ac:dyDescent="0.25">
      <c r="A402" s="13">
        <v>107</v>
      </c>
      <c r="B402" s="13">
        <v>7.1</v>
      </c>
    </row>
    <row r="403" spans="1:2" x14ac:dyDescent="0.25">
      <c r="A403" s="11">
        <v>44</v>
      </c>
      <c r="B403" s="11">
        <v>8.6</v>
      </c>
    </row>
    <row r="404" spans="1:2" x14ac:dyDescent="0.25">
      <c r="A404" s="13">
        <v>115</v>
      </c>
      <c r="B404" s="13">
        <v>6.8</v>
      </c>
    </row>
    <row r="405" spans="1:2" x14ac:dyDescent="0.25">
      <c r="A405" s="11">
        <v>100</v>
      </c>
      <c r="B405" s="11">
        <v>4.8</v>
      </c>
    </row>
    <row r="406" spans="1:2" x14ac:dyDescent="0.25">
      <c r="A406" s="13">
        <v>104</v>
      </c>
      <c r="B406" s="13">
        <v>6.2</v>
      </c>
    </row>
    <row r="407" spans="1:2" x14ac:dyDescent="0.25">
      <c r="A407" s="11">
        <v>138</v>
      </c>
      <c r="B407" s="11">
        <v>6.9</v>
      </c>
    </row>
    <row r="408" spans="1:2" x14ac:dyDescent="0.25">
      <c r="A408" s="13">
        <v>140</v>
      </c>
      <c r="B408" s="13">
        <v>7.3</v>
      </c>
    </row>
    <row r="409" spans="1:2" x14ac:dyDescent="0.25">
      <c r="A409" s="11">
        <v>120</v>
      </c>
      <c r="B409" s="11">
        <v>6.6</v>
      </c>
    </row>
    <row r="410" spans="1:2" x14ac:dyDescent="0.25">
      <c r="A410" s="13">
        <v>122</v>
      </c>
      <c r="B410" s="13">
        <v>6.9</v>
      </c>
    </row>
    <row r="411" spans="1:2" x14ac:dyDescent="0.25">
      <c r="A411" s="11">
        <v>83</v>
      </c>
      <c r="B411" s="11">
        <v>6.2</v>
      </c>
    </row>
    <row r="412" spans="1:2" x14ac:dyDescent="0.25">
      <c r="A412" s="13">
        <v>139</v>
      </c>
      <c r="B412" s="13">
        <v>6.7</v>
      </c>
    </row>
    <row r="413" spans="1:2" x14ac:dyDescent="0.25">
      <c r="A413" s="11">
        <v>131</v>
      </c>
      <c r="B413" s="11">
        <v>7.6</v>
      </c>
    </row>
    <row r="414" spans="1:2" x14ac:dyDescent="0.25">
      <c r="A414" s="13">
        <v>104</v>
      </c>
      <c r="B414" s="13">
        <v>6.7</v>
      </c>
    </row>
    <row r="415" spans="1:2" x14ac:dyDescent="0.25">
      <c r="A415" s="11">
        <v>130</v>
      </c>
      <c r="B415" s="11">
        <v>6.2</v>
      </c>
    </row>
    <row r="416" spans="1:2" x14ac:dyDescent="0.25">
      <c r="A416" s="13">
        <v>145</v>
      </c>
      <c r="B416" s="13">
        <v>7.3</v>
      </c>
    </row>
    <row r="417" spans="1:2" x14ac:dyDescent="0.25">
      <c r="A417" s="11">
        <v>104</v>
      </c>
      <c r="B417" s="11">
        <v>6</v>
      </c>
    </row>
    <row r="418" spans="1:2" x14ac:dyDescent="0.25">
      <c r="A418" s="13">
        <v>97</v>
      </c>
      <c r="B418" s="13">
        <v>7.1</v>
      </c>
    </row>
    <row r="419" spans="1:2" x14ac:dyDescent="0.25">
      <c r="A419" s="11">
        <v>178</v>
      </c>
      <c r="B419" s="11">
        <v>7.1</v>
      </c>
    </row>
    <row r="420" spans="1:2" x14ac:dyDescent="0.25">
      <c r="A420" s="13">
        <v>108</v>
      </c>
      <c r="B420" s="13">
        <v>5.5</v>
      </c>
    </row>
    <row r="421" spans="1:2" x14ac:dyDescent="0.25">
      <c r="A421" s="11">
        <v>123</v>
      </c>
      <c r="B421" s="11">
        <v>7.8</v>
      </c>
    </row>
    <row r="422" spans="1:2" x14ac:dyDescent="0.25">
      <c r="A422" s="13">
        <v>106</v>
      </c>
      <c r="B422" s="13">
        <v>5.6</v>
      </c>
    </row>
    <row r="423" spans="1:2" x14ac:dyDescent="0.25">
      <c r="A423" s="11">
        <v>112</v>
      </c>
      <c r="B423" s="11">
        <v>7.5</v>
      </c>
    </row>
    <row r="424" spans="1:2" x14ac:dyDescent="0.25">
      <c r="A424" s="13">
        <v>135</v>
      </c>
      <c r="B424" s="13">
        <v>5.4</v>
      </c>
    </row>
    <row r="425" spans="1:2" x14ac:dyDescent="0.25">
      <c r="A425" s="11">
        <v>109</v>
      </c>
      <c r="B425" s="11">
        <v>4.3</v>
      </c>
    </row>
    <row r="426" spans="1:2" x14ac:dyDescent="0.25">
      <c r="A426" s="13">
        <v>86</v>
      </c>
      <c r="B426" s="13">
        <v>4.9000000000000004</v>
      </c>
    </row>
    <row r="427" spans="1:2" x14ac:dyDescent="0.25">
      <c r="A427" s="11">
        <v>95</v>
      </c>
      <c r="B427" s="11">
        <v>7.1</v>
      </c>
    </row>
    <row r="428" spans="1:2" x14ac:dyDescent="0.25">
      <c r="A428" s="13">
        <v>107</v>
      </c>
      <c r="B428" s="13">
        <v>6.4</v>
      </c>
    </row>
    <row r="429" spans="1:2" x14ac:dyDescent="0.25">
      <c r="A429" s="11">
        <v>130</v>
      </c>
      <c r="B429" s="11">
        <v>6.9</v>
      </c>
    </row>
    <row r="430" spans="1:2" x14ac:dyDescent="0.25">
      <c r="A430" s="13">
        <v>82</v>
      </c>
      <c r="B430" s="13">
        <v>4.3</v>
      </c>
    </row>
    <row r="431" spans="1:2" x14ac:dyDescent="0.25">
      <c r="A431" s="11">
        <v>88</v>
      </c>
      <c r="B431" s="11">
        <v>6.1</v>
      </c>
    </row>
    <row r="432" spans="1:2" x14ac:dyDescent="0.25">
      <c r="A432" s="13">
        <v>120</v>
      </c>
      <c r="B432" s="13">
        <v>7</v>
      </c>
    </row>
    <row r="433" spans="1:2" x14ac:dyDescent="0.25">
      <c r="A433" s="11">
        <v>162</v>
      </c>
      <c r="B433" s="11">
        <v>7.7</v>
      </c>
    </row>
    <row r="434" spans="1:2" x14ac:dyDescent="0.25">
      <c r="A434" s="13">
        <v>123</v>
      </c>
      <c r="B434" s="13">
        <v>5.9</v>
      </c>
    </row>
    <row r="435" spans="1:2" x14ac:dyDescent="0.25">
      <c r="A435" s="11">
        <v>101</v>
      </c>
      <c r="B435" s="11">
        <v>6.7</v>
      </c>
    </row>
    <row r="436" spans="1:2" x14ac:dyDescent="0.25">
      <c r="A436" s="13">
        <v>113</v>
      </c>
      <c r="B436" s="13">
        <v>6.5</v>
      </c>
    </row>
    <row r="437" spans="1:2" x14ac:dyDescent="0.25">
      <c r="A437" s="11">
        <v>110</v>
      </c>
      <c r="B437" s="11">
        <v>7.1</v>
      </c>
    </row>
    <row r="438" spans="1:2" x14ac:dyDescent="0.25">
      <c r="A438" s="13">
        <v>142</v>
      </c>
      <c r="B438" s="13">
        <v>7.3</v>
      </c>
    </row>
    <row r="439" spans="1:2" x14ac:dyDescent="0.25">
      <c r="A439" s="11">
        <v>102</v>
      </c>
      <c r="B439" s="11">
        <v>6.5</v>
      </c>
    </row>
    <row r="440" spans="1:2" x14ac:dyDescent="0.25">
      <c r="A440" s="13">
        <v>126</v>
      </c>
      <c r="B440" s="13">
        <v>7</v>
      </c>
    </row>
    <row r="441" spans="1:2" x14ac:dyDescent="0.25">
      <c r="A441" s="11">
        <v>83</v>
      </c>
      <c r="B441" s="11">
        <v>6.8</v>
      </c>
    </row>
    <row r="442" spans="1:2" x14ac:dyDescent="0.25">
      <c r="A442" s="13">
        <v>85</v>
      </c>
      <c r="B442" s="13">
        <v>7.2</v>
      </c>
    </row>
    <row r="443" spans="1:2" x14ac:dyDescent="0.25">
      <c r="A443" s="11">
        <v>97</v>
      </c>
      <c r="B443" s="11">
        <v>6.4</v>
      </c>
    </row>
    <row r="444" spans="1:2" x14ac:dyDescent="0.25">
      <c r="A444" s="13">
        <v>120</v>
      </c>
      <c r="B444" s="13">
        <v>6.1</v>
      </c>
    </row>
    <row r="445" spans="1:2" x14ac:dyDescent="0.25">
      <c r="A445" s="11">
        <v>116</v>
      </c>
      <c r="B445" s="11">
        <v>6.7</v>
      </c>
    </row>
    <row r="446" spans="1:2" x14ac:dyDescent="0.25">
      <c r="A446" s="13">
        <v>113</v>
      </c>
      <c r="B446" s="13">
        <v>6.4</v>
      </c>
    </row>
    <row r="447" spans="1:2" x14ac:dyDescent="0.25">
      <c r="A447" s="11">
        <v>87</v>
      </c>
      <c r="B447" s="11">
        <v>4.4000000000000004</v>
      </c>
    </row>
    <row r="448" spans="1:2" x14ac:dyDescent="0.25">
      <c r="A448" s="13">
        <v>101</v>
      </c>
      <c r="B448" s="13">
        <v>5.4</v>
      </c>
    </row>
    <row r="449" spans="1:2" x14ac:dyDescent="0.25">
      <c r="A449" s="11">
        <v>110</v>
      </c>
      <c r="B449" s="11">
        <v>6.5</v>
      </c>
    </row>
    <row r="450" spans="1:2" x14ac:dyDescent="0.25">
      <c r="A450" s="13">
        <v>128</v>
      </c>
      <c r="B450" s="13">
        <v>6.7</v>
      </c>
    </row>
    <row r="451" spans="1:2" x14ac:dyDescent="0.25">
      <c r="A451" s="11">
        <v>138</v>
      </c>
      <c r="B451" s="11">
        <v>8.1</v>
      </c>
    </row>
    <row r="452" spans="1:2" x14ac:dyDescent="0.25">
      <c r="A452" s="13">
        <v>88</v>
      </c>
      <c r="B452" s="13">
        <v>5.6</v>
      </c>
    </row>
    <row r="453" spans="1:2" x14ac:dyDescent="0.25">
      <c r="A453" s="11">
        <v>91</v>
      </c>
      <c r="B453" s="11">
        <v>6.3</v>
      </c>
    </row>
    <row r="454" spans="1:2" x14ac:dyDescent="0.25">
      <c r="A454" s="13">
        <v>138</v>
      </c>
      <c r="B454" s="13">
        <v>7.3</v>
      </c>
    </row>
    <row r="455" spans="1:2" x14ac:dyDescent="0.25">
      <c r="A455" s="11">
        <v>99</v>
      </c>
      <c r="B455" s="11">
        <v>6.1</v>
      </c>
    </row>
    <row r="456" spans="1:2" x14ac:dyDescent="0.25">
      <c r="A456" s="13">
        <v>117</v>
      </c>
      <c r="B456" s="13">
        <v>7.7</v>
      </c>
    </row>
    <row r="457" spans="1:2" x14ac:dyDescent="0.25">
      <c r="A457" s="11">
        <v>117</v>
      </c>
      <c r="B457" s="11">
        <v>6.4</v>
      </c>
    </row>
    <row r="458" spans="1:2" x14ac:dyDescent="0.25">
      <c r="A458" s="13">
        <v>54</v>
      </c>
      <c r="B458" s="13">
        <v>8.8000000000000007</v>
      </c>
    </row>
    <row r="459" spans="1:2" x14ac:dyDescent="0.25">
      <c r="A459" s="11">
        <v>123</v>
      </c>
      <c r="B459" s="11">
        <v>6.8</v>
      </c>
    </row>
    <row r="460" spans="1:2" x14ac:dyDescent="0.25">
      <c r="A460" s="13">
        <v>118</v>
      </c>
      <c r="B460" s="13">
        <v>6.6</v>
      </c>
    </row>
    <row r="461" spans="1:2" x14ac:dyDescent="0.25">
      <c r="A461" s="11">
        <v>154</v>
      </c>
      <c r="B461" s="11">
        <v>7.2</v>
      </c>
    </row>
    <row r="462" spans="1:2" x14ac:dyDescent="0.25">
      <c r="A462" s="13">
        <v>118</v>
      </c>
      <c r="B462" s="13">
        <v>6.9</v>
      </c>
    </row>
    <row r="463" spans="1:2" x14ac:dyDescent="0.25">
      <c r="A463" s="11">
        <v>90</v>
      </c>
      <c r="B463" s="11">
        <v>5.2</v>
      </c>
    </row>
    <row r="464" spans="1:2" x14ac:dyDescent="0.25">
      <c r="A464" s="13">
        <v>113</v>
      </c>
      <c r="B464" s="13">
        <v>4.9000000000000004</v>
      </c>
    </row>
    <row r="465" spans="1:2" x14ac:dyDescent="0.25">
      <c r="A465" s="11">
        <v>88</v>
      </c>
      <c r="B465" s="11">
        <v>6.3</v>
      </c>
    </row>
    <row r="466" spans="1:2" x14ac:dyDescent="0.25">
      <c r="A466" s="13">
        <v>93</v>
      </c>
      <c r="B466" s="13">
        <v>5.6</v>
      </c>
    </row>
    <row r="467" spans="1:2" x14ac:dyDescent="0.25">
      <c r="A467" s="11">
        <v>104</v>
      </c>
      <c r="B467" s="11">
        <v>5.5</v>
      </c>
    </row>
    <row r="468" spans="1:2" x14ac:dyDescent="0.25">
      <c r="A468" s="13">
        <v>135</v>
      </c>
      <c r="B468" s="13">
        <v>6.7</v>
      </c>
    </row>
    <row r="469" spans="1:2" x14ac:dyDescent="0.25">
      <c r="A469" s="11">
        <v>134</v>
      </c>
      <c r="B469" s="11">
        <v>7.6</v>
      </c>
    </row>
    <row r="470" spans="1:2" x14ac:dyDescent="0.25">
      <c r="A470" s="13">
        <v>98</v>
      </c>
      <c r="B470" s="13">
        <v>5.7</v>
      </c>
    </row>
    <row r="471" spans="1:2" x14ac:dyDescent="0.25">
      <c r="A471" s="11">
        <v>80</v>
      </c>
      <c r="B471" s="11">
        <v>4.5999999999999996</v>
      </c>
    </row>
    <row r="472" spans="1:2" x14ac:dyDescent="0.25">
      <c r="A472" s="13">
        <v>83</v>
      </c>
      <c r="B472" s="13">
        <v>7</v>
      </c>
    </row>
    <row r="473" spans="1:2" x14ac:dyDescent="0.25">
      <c r="A473" s="11">
        <v>102</v>
      </c>
      <c r="B473" s="11">
        <v>5.2</v>
      </c>
    </row>
    <row r="474" spans="1:2" x14ac:dyDescent="0.25">
      <c r="A474" s="13">
        <v>130</v>
      </c>
      <c r="B474" s="13">
        <v>5.0999999999999996</v>
      </c>
    </row>
    <row r="475" spans="1:2" x14ac:dyDescent="0.25">
      <c r="A475" s="11">
        <v>129</v>
      </c>
      <c r="B475" s="11">
        <v>6.6</v>
      </c>
    </row>
    <row r="476" spans="1:2" x14ac:dyDescent="0.25">
      <c r="A476" s="13">
        <v>117</v>
      </c>
      <c r="B476" s="13">
        <v>7</v>
      </c>
    </row>
    <row r="477" spans="1:2" x14ac:dyDescent="0.25">
      <c r="A477" s="11">
        <v>89</v>
      </c>
      <c r="B477" s="11">
        <v>6.7</v>
      </c>
    </row>
    <row r="478" spans="1:2" x14ac:dyDescent="0.25">
      <c r="A478" s="13">
        <v>25</v>
      </c>
      <c r="B478" s="13">
        <v>7.6</v>
      </c>
    </row>
    <row r="479" spans="1:2" x14ac:dyDescent="0.25">
      <c r="A479" s="11">
        <v>74</v>
      </c>
      <c r="B479" s="11">
        <v>7.3</v>
      </c>
    </row>
    <row r="480" spans="1:2" x14ac:dyDescent="0.25">
      <c r="A480" s="13">
        <v>96</v>
      </c>
      <c r="B480" s="13">
        <v>5.9</v>
      </c>
    </row>
    <row r="481" spans="1:2" x14ac:dyDescent="0.25">
      <c r="A481" s="11">
        <v>114</v>
      </c>
      <c r="B481" s="11">
        <v>5.6</v>
      </c>
    </row>
    <row r="482" spans="1:2" x14ac:dyDescent="0.25">
      <c r="A482" s="13">
        <v>99</v>
      </c>
      <c r="B482" s="13">
        <v>6.5</v>
      </c>
    </row>
    <row r="483" spans="1:2" x14ac:dyDescent="0.25">
      <c r="A483" s="11">
        <v>129</v>
      </c>
      <c r="B483" s="11">
        <v>5.9</v>
      </c>
    </row>
    <row r="484" spans="1:2" x14ac:dyDescent="0.25">
      <c r="A484" s="13">
        <v>113</v>
      </c>
      <c r="B484" s="13">
        <v>7</v>
      </c>
    </row>
    <row r="485" spans="1:2" x14ac:dyDescent="0.25">
      <c r="A485" s="11">
        <v>90</v>
      </c>
      <c r="B485" s="11">
        <v>5.3</v>
      </c>
    </row>
    <row r="486" spans="1:2" x14ac:dyDescent="0.25">
      <c r="A486" s="13">
        <v>118</v>
      </c>
      <c r="B486" s="13">
        <v>5.9</v>
      </c>
    </row>
    <row r="487" spans="1:2" x14ac:dyDescent="0.25">
      <c r="A487" s="11">
        <v>106</v>
      </c>
      <c r="B487" s="11">
        <v>6.3</v>
      </c>
    </row>
    <row r="488" spans="1:2" x14ac:dyDescent="0.25">
      <c r="A488" s="13">
        <v>81</v>
      </c>
      <c r="B488" s="13">
        <v>6.4</v>
      </c>
    </row>
    <row r="489" spans="1:2" x14ac:dyDescent="0.25">
      <c r="A489" s="11">
        <v>117</v>
      </c>
      <c r="B489" s="11">
        <v>6.9</v>
      </c>
    </row>
    <row r="490" spans="1:2" x14ac:dyDescent="0.25">
      <c r="A490" s="13">
        <v>89</v>
      </c>
      <c r="B490" s="13">
        <v>6.3</v>
      </c>
    </row>
    <row r="491" spans="1:2" x14ac:dyDescent="0.25">
      <c r="A491" s="11">
        <v>145</v>
      </c>
      <c r="B491" s="11">
        <v>7.3</v>
      </c>
    </row>
    <row r="492" spans="1:2" x14ac:dyDescent="0.25">
      <c r="A492" s="13">
        <v>114</v>
      </c>
      <c r="B492" s="13">
        <v>5.8</v>
      </c>
    </row>
    <row r="493" spans="1:2" x14ac:dyDescent="0.25">
      <c r="A493" s="11">
        <v>87</v>
      </c>
      <c r="B493" s="11">
        <v>5.2</v>
      </c>
    </row>
    <row r="494" spans="1:2" x14ac:dyDescent="0.25">
      <c r="A494" s="13">
        <v>119</v>
      </c>
      <c r="B494" s="13">
        <v>2.4</v>
      </c>
    </row>
    <row r="495" spans="1:2" x14ac:dyDescent="0.25">
      <c r="A495" s="11">
        <v>91</v>
      </c>
      <c r="B495" s="11">
        <v>5.7</v>
      </c>
    </row>
    <row r="496" spans="1:2" x14ac:dyDescent="0.25">
      <c r="A496" s="13">
        <v>118</v>
      </c>
      <c r="B496" s="13">
        <v>5.8</v>
      </c>
    </row>
    <row r="497" spans="1:2" x14ac:dyDescent="0.25">
      <c r="A497" s="11">
        <v>116</v>
      </c>
      <c r="B497" s="11">
        <v>5.6</v>
      </c>
    </row>
    <row r="498" spans="1:2" x14ac:dyDescent="0.25">
      <c r="A498" s="13">
        <v>177</v>
      </c>
      <c r="B498" s="13">
        <v>6</v>
      </c>
    </row>
    <row r="499" spans="1:2" x14ac:dyDescent="0.25">
      <c r="A499" s="11">
        <v>97</v>
      </c>
      <c r="B499" s="11">
        <v>5.8</v>
      </c>
    </row>
    <row r="500" spans="1:2" x14ac:dyDescent="0.25">
      <c r="A500" s="13">
        <v>106</v>
      </c>
      <c r="B500" s="13">
        <v>6</v>
      </c>
    </row>
    <row r="501" spans="1:2" x14ac:dyDescent="0.25">
      <c r="A501" s="11">
        <v>106</v>
      </c>
      <c r="B501" s="11">
        <v>5.7</v>
      </c>
    </row>
    <row r="502" spans="1:2" x14ac:dyDescent="0.25">
      <c r="A502" s="13">
        <v>94</v>
      </c>
      <c r="B502" s="13">
        <v>6</v>
      </c>
    </row>
    <row r="503" spans="1:2" x14ac:dyDescent="0.25">
      <c r="A503" s="11">
        <v>104</v>
      </c>
      <c r="B503" s="11">
        <v>7.8</v>
      </c>
    </row>
    <row r="504" spans="1:2" x14ac:dyDescent="0.25">
      <c r="A504" s="13">
        <v>102</v>
      </c>
      <c r="B504" s="13">
        <v>4.2</v>
      </c>
    </row>
    <row r="505" spans="1:2" x14ac:dyDescent="0.25">
      <c r="A505" s="11">
        <v>105</v>
      </c>
      <c r="B505" s="11">
        <v>5.6</v>
      </c>
    </row>
    <row r="506" spans="1:2" x14ac:dyDescent="0.25">
      <c r="A506" s="13">
        <v>89</v>
      </c>
      <c r="B506" s="13">
        <v>4.4000000000000004</v>
      </c>
    </row>
    <row r="507" spans="1:2" x14ac:dyDescent="0.25">
      <c r="A507" s="11">
        <v>135</v>
      </c>
      <c r="B507" s="11">
        <v>8.1999999999999993</v>
      </c>
    </row>
    <row r="508" spans="1:2" x14ac:dyDescent="0.25">
      <c r="A508" s="13">
        <v>73</v>
      </c>
      <c r="B508" s="13">
        <v>8.5</v>
      </c>
    </row>
    <row r="509" spans="1:2" x14ac:dyDescent="0.25">
      <c r="A509" s="11">
        <v>94</v>
      </c>
      <c r="B509" s="11">
        <v>5.8</v>
      </c>
    </row>
    <row r="510" spans="1:2" x14ac:dyDescent="0.25">
      <c r="A510" s="13">
        <v>95</v>
      </c>
      <c r="B510" s="13">
        <v>6.5</v>
      </c>
    </row>
    <row r="511" spans="1:2" x14ac:dyDescent="0.25">
      <c r="A511" s="11">
        <v>124</v>
      </c>
      <c r="B511" s="11">
        <v>7.2</v>
      </c>
    </row>
    <row r="512" spans="1:2" x14ac:dyDescent="0.25">
      <c r="A512" s="13">
        <v>136</v>
      </c>
      <c r="B512" s="13">
        <v>6.7</v>
      </c>
    </row>
    <row r="513" spans="1:2" x14ac:dyDescent="0.25">
      <c r="A513" s="11">
        <v>91</v>
      </c>
      <c r="B513" s="11">
        <v>3.4</v>
      </c>
    </row>
    <row r="514" spans="1:2" x14ac:dyDescent="0.25">
      <c r="A514" s="13">
        <v>107</v>
      </c>
      <c r="B514" s="13">
        <v>5.9</v>
      </c>
    </row>
    <row r="515" spans="1:2" x14ac:dyDescent="0.25">
      <c r="A515" s="11">
        <v>108</v>
      </c>
      <c r="B515" s="11">
        <v>7.8</v>
      </c>
    </row>
    <row r="516" spans="1:2" x14ac:dyDescent="0.25">
      <c r="A516" s="13">
        <v>99</v>
      </c>
      <c r="B516" s="13">
        <v>5.9</v>
      </c>
    </row>
    <row r="517" spans="1:2" x14ac:dyDescent="0.25">
      <c r="A517" s="11">
        <v>92</v>
      </c>
      <c r="B517" s="11">
        <v>4.0999999999999996</v>
      </c>
    </row>
    <row r="518" spans="1:2" x14ac:dyDescent="0.25">
      <c r="A518" s="13">
        <v>87</v>
      </c>
      <c r="B518" s="13">
        <v>6.8</v>
      </c>
    </row>
    <row r="519" spans="1:2" x14ac:dyDescent="0.25">
      <c r="A519" s="11">
        <v>110</v>
      </c>
      <c r="B519" s="11">
        <v>5.8</v>
      </c>
    </row>
    <row r="520" spans="1:2" x14ac:dyDescent="0.25">
      <c r="A520" s="13">
        <v>98</v>
      </c>
      <c r="B520" s="13">
        <v>7.5</v>
      </c>
    </row>
    <row r="521" spans="1:2" x14ac:dyDescent="0.25">
      <c r="A521" s="11">
        <v>154</v>
      </c>
      <c r="B521" s="11">
        <v>6.9</v>
      </c>
    </row>
    <row r="522" spans="1:2" x14ac:dyDescent="0.25">
      <c r="A522" s="13">
        <v>129</v>
      </c>
      <c r="B522" s="13">
        <v>6.5</v>
      </c>
    </row>
    <row r="523" spans="1:2" x14ac:dyDescent="0.25">
      <c r="A523" s="11">
        <v>86</v>
      </c>
      <c r="B523" s="11">
        <v>6.9</v>
      </c>
    </row>
    <row r="524" spans="1:2" x14ac:dyDescent="0.25">
      <c r="A524" s="13">
        <v>109</v>
      </c>
      <c r="B524" s="13">
        <v>7.9</v>
      </c>
    </row>
    <row r="525" spans="1:2" x14ac:dyDescent="0.25">
      <c r="A525" s="11">
        <v>104</v>
      </c>
      <c r="B525" s="11">
        <v>7.4</v>
      </c>
    </row>
    <row r="526" spans="1:2" x14ac:dyDescent="0.25">
      <c r="A526" s="13">
        <v>110</v>
      </c>
      <c r="B526" s="13">
        <v>6.7</v>
      </c>
    </row>
    <row r="527" spans="1:2" x14ac:dyDescent="0.25">
      <c r="A527" s="11">
        <v>136</v>
      </c>
      <c r="B527" s="11">
        <v>7.4</v>
      </c>
    </row>
    <row r="528" spans="1:2" x14ac:dyDescent="0.25">
      <c r="A528" s="13">
        <v>115</v>
      </c>
      <c r="B528" s="13">
        <v>6.9</v>
      </c>
    </row>
    <row r="529" spans="1:2" x14ac:dyDescent="0.25">
      <c r="A529" s="11">
        <v>99</v>
      </c>
      <c r="B529" s="11">
        <v>6.8</v>
      </c>
    </row>
    <row r="530" spans="1:2" x14ac:dyDescent="0.25">
      <c r="A530" s="13">
        <v>117</v>
      </c>
      <c r="B530" s="13">
        <v>6.7</v>
      </c>
    </row>
    <row r="531" spans="1:2" x14ac:dyDescent="0.25">
      <c r="A531" s="11">
        <v>125</v>
      </c>
      <c r="B531" s="11">
        <v>5.0999999999999996</v>
      </c>
    </row>
    <row r="532" spans="1:2" x14ac:dyDescent="0.25">
      <c r="A532" s="13">
        <v>110</v>
      </c>
      <c r="B532" s="13">
        <v>4.0999999999999996</v>
      </c>
    </row>
    <row r="533" spans="1:2" x14ac:dyDescent="0.25">
      <c r="A533" s="11">
        <v>125</v>
      </c>
      <c r="B533" s="11">
        <v>7.3</v>
      </c>
    </row>
    <row r="534" spans="1:2" x14ac:dyDescent="0.25">
      <c r="A534" s="13">
        <v>102</v>
      </c>
      <c r="B534" s="13">
        <v>6</v>
      </c>
    </row>
    <row r="535" spans="1:2" x14ac:dyDescent="0.25">
      <c r="A535" s="11">
        <v>128</v>
      </c>
      <c r="B535" s="11">
        <v>7.3</v>
      </c>
    </row>
    <row r="536" spans="1:2" x14ac:dyDescent="0.25">
      <c r="A536" s="13">
        <v>43</v>
      </c>
      <c r="B536" s="13">
        <v>7.5</v>
      </c>
    </row>
    <row r="537" spans="1:2" x14ac:dyDescent="0.25">
      <c r="A537" s="11">
        <v>100</v>
      </c>
      <c r="B537" s="11">
        <v>5.4</v>
      </c>
    </row>
    <row r="538" spans="1:2" x14ac:dyDescent="0.25">
      <c r="A538" s="13">
        <v>124</v>
      </c>
      <c r="B538" s="13">
        <v>5.9</v>
      </c>
    </row>
    <row r="539" spans="1:2" x14ac:dyDescent="0.25">
      <c r="A539" s="11">
        <v>102</v>
      </c>
      <c r="B539" s="11">
        <v>7.1</v>
      </c>
    </row>
    <row r="540" spans="1:2" x14ac:dyDescent="0.25">
      <c r="A540" s="13">
        <v>90</v>
      </c>
      <c r="B540" s="13">
        <v>6</v>
      </c>
    </row>
    <row r="541" spans="1:2" x14ac:dyDescent="0.25">
      <c r="A541" s="11">
        <v>130</v>
      </c>
      <c r="B541" s="11">
        <v>6.5</v>
      </c>
    </row>
    <row r="542" spans="1:2" x14ac:dyDescent="0.25">
      <c r="A542" s="13">
        <v>45</v>
      </c>
      <c r="B542" s="13">
        <v>8.3000000000000007</v>
      </c>
    </row>
    <row r="543" spans="1:2" x14ac:dyDescent="0.25">
      <c r="A543" s="11">
        <v>118</v>
      </c>
      <c r="B543" s="11">
        <v>5.7</v>
      </c>
    </row>
    <row r="544" spans="1:2" x14ac:dyDescent="0.25">
      <c r="A544" s="13">
        <v>163</v>
      </c>
      <c r="B544" s="13">
        <v>7.6</v>
      </c>
    </row>
    <row r="545" spans="1:2" x14ac:dyDescent="0.25">
      <c r="A545" s="11">
        <v>142</v>
      </c>
      <c r="B545" s="11">
        <v>6.6</v>
      </c>
    </row>
    <row r="546" spans="1:2" x14ac:dyDescent="0.25">
      <c r="A546" s="13">
        <v>100</v>
      </c>
      <c r="B546" s="13">
        <v>5.4</v>
      </c>
    </row>
    <row r="547" spans="1:2" x14ac:dyDescent="0.25">
      <c r="A547" s="11">
        <v>116</v>
      </c>
      <c r="B547" s="11">
        <v>7.3</v>
      </c>
    </row>
    <row r="548" spans="1:2" x14ac:dyDescent="0.25">
      <c r="A548" s="13">
        <v>131</v>
      </c>
      <c r="B548" s="13">
        <v>6.5</v>
      </c>
    </row>
    <row r="549" spans="1:2" x14ac:dyDescent="0.25">
      <c r="A549" s="11">
        <v>91</v>
      </c>
      <c r="B549" s="11">
        <v>6.6</v>
      </c>
    </row>
    <row r="550" spans="1:2" x14ac:dyDescent="0.25">
      <c r="A550" s="13">
        <v>123</v>
      </c>
      <c r="B550" s="13">
        <v>6.6</v>
      </c>
    </row>
    <row r="551" spans="1:2" x14ac:dyDescent="0.25">
      <c r="A551" s="11">
        <v>134</v>
      </c>
      <c r="B551" s="11">
        <v>5.9</v>
      </c>
    </row>
    <row r="552" spans="1:2" x14ac:dyDescent="0.25">
      <c r="A552" s="13">
        <v>148</v>
      </c>
      <c r="B552" s="13">
        <v>6.7</v>
      </c>
    </row>
    <row r="553" spans="1:2" x14ac:dyDescent="0.25">
      <c r="A553" s="11">
        <v>110</v>
      </c>
      <c r="B553" s="11">
        <v>6.1</v>
      </c>
    </row>
    <row r="554" spans="1:2" x14ac:dyDescent="0.25">
      <c r="A554" s="13">
        <v>113</v>
      </c>
      <c r="B554" s="13">
        <v>6.6</v>
      </c>
    </row>
    <row r="555" spans="1:2" x14ac:dyDescent="0.25">
      <c r="A555" s="11">
        <v>94</v>
      </c>
      <c r="B555" s="11">
        <v>6.6</v>
      </c>
    </row>
    <row r="556" spans="1:2" x14ac:dyDescent="0.25">
      <c r="A556" s="13">
        <v>116</v>
      </c>
      <c r="B556" s="13">
        <v>5.3</v>
      </c>
    </row>
    <row r="557" spans="1:2" x14ac:dyDescent="0.25">
      <c r="A557" s="11">
        <v>99</v>
      </c>
      <c r="B557" s="11">
        <v>6</v>
      </c>
    </row>
    <row r="558" spans="1:2" x14ac:dyDescent="0.25">
      <c r="A558" s="13">
        <v>84</v>
      </c>
      <c r="B558" s="13">
        <v>6</v>
      </c>
    </row>
    <row r="559" spans="1:2" x14ac:dyDescent="0.25">
      <c r="A559" s="11">
        <v>93</v>
      </c>
      <c r="B559" s="11">
        <v>4.7</v>
      </c>
    </row>
    <row r="560" spans="1:2" x14ac:dyDescent="0.25">
      <c r="A560" s="13">
        <v>113</v>
      </c>
      <c r="B560" s="13">
        <v>6.1</v>
      </c>
    </row>
    <row r="561" spans="1:2" x14ac:dyDescent="0.25">
      <c r="A561" s="11">
        <v>106</v>
      </c>
      <c r="B561" s="11">
        <v>7.2</v>
      </c>
    </row>
    <row r="562" spans="1:2" x14ac:dyDescent="0.25">
      <c r="A562" s="13">
        <v>91</v>
      </c>
      <c r="B562" s="13">
        <v>6.4</v>
      </c>
    </row>
    <row r="563" spans="1:2" x14ac:dyDescent="0.25">
      <c r="A563" s="11">
        <v>128</v>
      </c>
      <c r="B563" s="11">
        <v>6.1</v>
      </c>
    </row>
    <row r="564" spans="1:2" x14ac:dyDescent="0.25">
      <c r="A564" s="13">
        <v>98</v>
      </c>
      <c r="B564" s="13">
        <v>5.9</v>
      </c>
    </row>
    <row r="565" spans="1:2" x14ac:dyDescent="0.25">
      <c r="A565" s="11">
        <v>134</v>
      </c>
      <c r="B565" s="11">
        <v>6</v>
      </c>
    </row>
    <row r="566" spans="1:2" x14ac:dyDescent="0.25">
      <c r="A566" s="13">
        <v>97</v>
      </c>
      <c r="B566" s="13">
        <v>6.3</v>
      </c>
    </row>
    <row r="567" spans="1:2" x14ac:dyDescent="0.25">
      <c r="A567" s="11">
        <v>112</v>
      </c>
      <c r="B567" s="11">
        <v>5.6</v>
      </c>
    </row>
    <row r="568" spans="1:2" x14ac:dyDescent="0.25">
      <c r="A568" s="13">
        <v>153</v>
      </c>
      <c r="B568" s="13">
        <v>6.4</v>
      </c>
    </row>
    <row r="569" spans="1:2" x14ac:dyDescent="0.25">
      <c r="A569" s="11">
        <v>110</v>
      </c>
      <c r="B569" s="11">
        <v>7.1</v>
      </c>
    </row>
    <row r="570" spans="1:2" x14ac:dyDescent="0.25">
      <c r="A570" s="13">
        <v>122</v>
      </c>
      <c r="B570" s="13">
        <v>6.6</v>
      </c>
    </row>
    <row r="571" spans="1:2" x14ac:dyDescent="0.25">
      <c r="A571" s="11">
        <v>87</v>
      </c>
      <c r="B571" s="11">
        <v>4.5999999999999996</v>
      </c>
    </row>
    <row r="572" spans="1:2" x14ac:dyDescent="0.25">
      <c r="A572" s="13">
        <v>178</v>
      </c>
      <c r="B572" s="13">
        <v>8.4</v>
      </c>
    </row>
    <row r="573" spans="1:2" x14ac:dyDescent="0.25">
      <c r="A573" s="11">
        <v>125</v>
      </c>
      <c r="B573" s="11">
        <v>7.1</v>
      </c>
    </row>
    <row r="574" spans="1:2" x14ac:dyDescent="0.25">
      <c r="A574" s="13">
        <v>87</v>
      </c>
      <c r="B574" s="13">
        <v>7.4</v>
      </c>
    </row>
    <row r="575" spans="1:2" x14ac:dyDescent="0.25">
      <c r="A575" s="11">
        <v>152</v>
      </c>
      <c r="B575" s="11">
        <v>6.9</v>
      </c>
    </row>
    <row r="576" spans="1:2" x14ac:dyDescent="0.25">
      <c r="A576" s="13">
        <v>116</v>
      </c>
      <c r="B576" s="13">
        <v>4.5</v>
      </c>
    </row>
    <row r="577" spans="1:2" x14ac:dyDescent="0.25">
      <c r="A577" s="11">
        <v>109</v>
      </c>
      <c r="B577" s="11">
        <v>7.1</v>
      </c>
    </row>
    <row r="578" spans="1:2" x14ac:dyDescent="0.25">
      <c r="A578" s="13">
        <v>108</v>
      </c>
      <c r="B578" s="13">
        <v>6.5</v>
      </c>
    </row>
    <row r="579" spans="1:2" x14ac:dyDescent="0.25">
      <c r="A579" s="11">
        <v>85</v>
      </c>
      <c r="B579" s="11">
        <v>5.3</v>
      </c>
    </row>
    <row r="580" spans="1:2" x14ac:dyDescent="0.25">
      <c r="A580" s="13">
        <v>106</v>
      </c>
      <c r="B580" s="13">
        <v>6.7</v>
      </c>
    </row>
    <row r="581" spans="1:2" x14ac:dyDescent="0.25">
      <c r="A581" s="11">
        <v>93</v>
      </c>
      <c r="B581" s="11">
        <v>7.2</v>
      </c>
    </row>
    <row r="582" spans="1:2" x14ac:dyDescent="0.25">
      <c r="A582" s="13">
        <v>117</v>
      </c>
      <c r="B582" s="13">
        <v>7.2</v>
      </c>
    </row>
    <row r="583" spans="1:2" x14ac:dyDescent="0.25">
      <c r="A583" s="11">
        <v>116</v>
      </c>
      <c r="B583" s="11">
        <v>5.5</v>
      </c>
    </row>
    <row r="584" spans="1:2" x14ac:dyDescent="0.25">
      <c r="A584" s="13">
        <v>132</v>
      </c>
      <c r="B584" s="13">
        <v>5.8</v>
      </c>
    </row>
    <row r="585" spans="1:2" x14ac:dyDescent="0.25">
      <c r="A585" s="11">
        <v>92</v>
      </c>
      <c r="B585" s="11">
        <v>6</v>
      </c>
    </row>
    <row r="586" spans="1:2" x14ac:dyDescent="0.25">
      <c r="A586" s="13">
        <v>139</v>
      </c>
      <c r="B586" s="13">
        <v>6.6</v>
      </c>
    </row>
    <row r="587" spans="1:2" x14ac:dyDescent="0.25">
      <c r="A587" s="11">
        <v>153</v>
      </c>
      <c r="B587" s="11">
        <v>8.3000000000000007</v>
      </c>
    </row>
    <row r="588" spans="1:2" x14ac:dyDescent="0.25">
      <c r="A588" s="13">
        <v>142</v>
      </c>
      <c r="B588" s="13">
        <v>6.7</v>
      </c>
    </row>
    <row r="589" spans="1:2" x14ac:dyDescent="0.25">
      <c r="A589" s="11">
        <v>101</v>
      </c>
      <c r="B589" s="11">
        <v>6</v>
      </c>
    </row>
    <row r="590" spans="1:2" x14ac:dyDescent="0.25">
      <c r="A590" s="13">
        <v>124</v>
      </c>
      <c r="B590" s="13">
        <v>7.1</v>
      </c>
    </row>
    <row r="591" spans="1:2" x14ac:dyDescent="0.25">
      <c r="A591" s="11">
        <v>117</v>
      </c>
      <c r="B591" s="11">
        <v>6</v>
      </c>
    </row>
    <row r="592" spans="1:2" x14ac:dyDescent="0.25">
      <c r="A592" s="13">
        <v>45</v>
      </c>
      <c r="B592" s="13">
        <v>7.5</v>
      </c>
    </row>
    <row r="593" spans="1:2" x14ac:dyDescent="0.25">
      <c r="A593" s="11">
        <v>141</v>
      </c>
      <c r="B593" s="11">
        <v>6.9</v>
      </c>
    </row>
    <row r="594" spans="1:2" x14ac:dyDescent="0.25">
      <c r="A594" s="13">
        <v>110</v>
      </c>
      <c r="B594" s="13">
        <v>5.6</v>
      </c>
    </row>
    <row r="595" spans="1:2" x14ac:dyDescent="0.25">
      <c r="A595" s="11">
        <v>109</v>
      </c>
      <c r="B595" s="11">
        <v>5.6</v>
      </c>
    </row>
    <row r="596" spans="1:2" x14ac:dyDescent="0.25">
      <c r="A596" s="13">
        <v>88</v>
      </c>
      <c r="B596" s="13">
        <v>4.5</v>
      </c>
    </row>
    <row r="597" spans="1:2" x14ac:dyDescent="0.25">
      <c r="A597" s="11">
        <v>124</v>
      </c>
      <c r="B597" s="11">
        <v>7.1</v>
      </c>
    </row>
    <row r="598" spans="1:2" x14ac:dyDescent="0.25">
      <c r="A598" s="13">
        <v>119</v>
      </c>
      <c r="B598" s="13">
        <v>6.5</v>
      </c>
    </row>
    <row r="599" spans="1:2" x14ac:dyDescent="0.25">
      <c r="A599" s="11">
        <v>103</v>
      </c>
      <c r="B599" s="11">
        <v>6.4</v>
      </c>
    </row>
    <row r="600" spans="1:2" x14ac:dyDescent="0.25">
      <c r="A600" s="13">
        <v>116</v>
      </c>
      <c r="B600" s="13">
        <v>5.8</v>
      </c>
    </row>
    <row r="601" spans="1:2" x14ac:dyDescent="0.25">
      <c r="A601" s="11">
        <v>125</v>
      </c>
      <c r="B601" s="11">
        <v>8</v>
      </c>
    </row>
    <row r="602" spans="1:2" x14ac:dyDescent="0.25">
      <c r="A602" s="13">
        <v>125</v>
      </c>
      <c r="B602" s="13">
        <v>6.2</v>
      </c>
    </row>
    <row r="603" spans="1:2" x14ac:dyDescent="0.25">
      <c r="A603" s="11">
        <v>146</v>
      </c>
      <c r="B603" s="11">
        <v>7.2</v>
      </c>
    </row>
    <row r="604" spans="1:2" x14ac:dyDescent="0.25">
      <c r="A604" s="13">
        <v>118</v>
      </c>
      <c r="B604" s="13">
        <v>6.1</v>
      </c>
    </row>
    <row r="605" spans="1:2" x14ac:dyDescent="0.25">
      <c r="A605" s="11">
        <v>171</v>
      </c>
      <c r="B605" s="11">
        <v>7.6</v>
      </c>
    </row>
    <row r="606" spans="1:2" x14ac:dyDescent="0.25">
      <c r="A606" s="13">
        <v>136</v>
      </c>
      <c r="B606" s="13">
        <v>6.3</v>
      </c>
    </row>
    <row r="607" spans="1:2" x14ac:dyDescent="0.25">
      <c r="A607" s="11">
        <v>92</v>
      </c>
      <c r="B607" s="11">
        <v>6.3</v>
      </c>
    </row>
    <row r="608" spans="1:2" x14ac:dyDescent="0.25">
      <c r="A608" s="13">
        <v>116</v>
      </c>
      <c r="B608" s="13">
        <v>6.3</v>
      </c>
    </row>
    <row r="609" spans="1:2" x14ac:dyDescent="0.25">
      <c r="A609" s="11">
        <v>127</v>
      </c>
      <c r="B609" s="11">
        <v>7.7</v>
      </c>
    </row>
    <row r="610" spans="1:2" x14ac:dyDescent="0.25">
      <c r="A610" s="13">
        <v>136</v>
      </c>
      <c r="B610" s="13">
        <v>7</v>
      </c>
    </row>
    <row r="611" spans="1:2" x14ac:dyDescent="0.25">
      <c r="A611" s="11">
        <v>111</v>
      </c>
      <c r="B611" s="11">
        <v>5.3</v>
      </c>
    </row>
    <row r="612" spans="1:2" x14ac:dyDescent="0.25">
      <c r="A612" s="13">
        <v>116</v>
      </c>
      <c r="B612" s="13">
        <v>5.6</v>
      </c>
    </row>
    <row r="613" spans="1:2" x14ac:dyDescent="0.25">
      <c r="A613" s="11">
        <v>113</v>
      </c>
      <c r="B613" s="11">
        <v>5.2</v>
      </c>
    </row>
    <row r="614" spans="1:2" x14ac:dyDescent="0.25">
      <c r="A614" s="13">
        <v>97</v>
      </c>
      <c r="B614" s="13">
        <v>5.4</v>
      </c>
    </row>
    <row r="615" spans="1:2" x14ac:dyDescent="0.25">
      <c r="A615" s="11">
        <v>88</v>
      </c>
      <c r="B615" s="11">
        <v>6.4</v>
      </c>
    </row>
    <row r="616" spans="1:2" x14ac:dyDescent="0.25">
      <c r="A616" s="13">
        <v>136</v>
      </c>
      <c r="B616" s="13">
        <v>5.9</v>
      </c>
    </row>
    <row r="617" spans="1:2" x14ac:dyDescent="0.25">
      <c r="A617" s="11">
        <v>125</v>
      </c>
      <c r="B617" s="11">
        <v>6.3</v>
      </c>
    </row>
    <row r="618" spans="1:2" x14ac:dyDescent="0.25">
      <c r="A618" s="13">
        <v>116</v>
      </c>
      <c r="B618" s="13">
        <v>6.5</v>
      </c>
    </row>
    <row r="619" spans="1:2" x14ac:dyDescent="0.25">
      <c r="A619" s="11">
        <v>98</v>
      </c>
      <c r="B619" s="11">
        <v>3</v>
      </c>
    </row>
    <row r="620" spans="1:2" x14ac:dyDescent="0.25">
      <c r="A620" s="13">
        <v>91</v>
      </c>
      <c r="B620" s="13">
        <v>3.6</v>
      </c>
    </row>
    <row r="621" spans="1:2" x14ac:dyDescent="0.25">
      <c r="A621" s="11">
        <v>97</v>
      </c>
      <c r="B621" s="11">
        <v>5.8</v>
      </c>
    </row>
    <row r="622" spans="1:2" x14ac:dyDescent="0.25">
      <c r="A622" s="13">
        <v>95</v>
      </c>
      <c r="B622" s="13">
        <v>6.2</v>
      </c>
    </row>
    <row r="623" spans="1:2" x14ac:dyDescent="0.25">
      <c r="A623" s="11">
        <v>88</v>
      </c>
      <c r="B623" s="11">
        <v>5.6</v>
      </c>
    </row>
    <row r="624" spans="1:2" x14ac:dyDescent="0.25">
      <c r="A624" s="13">
        <v>133</v>
      </c>
      <c r="B624" s="13">
        <v>5.4</v>
      </c>
    </row>
    <row r="625" spans="1:2" x14ac:dyDescent="0.25">
      <c r="A625" s="11">
        <v>106</v>
      </c>
      <c r="B625" s="11">
        <v>6.1</v>
      </c>
    </row>
    <row r="626" spans="1:2" x14ac:dyDescent="0.25">
      <c r="A626" s="13">
        <v>116</v>
      </c>
      <c r="B626" s="13">
        <v>4.2</v>
      </c>
    </row>
    <row r="627" spans="1:2" x14ac:dyDescent="0.25">
      <c r="A627" s="11">
        <v>115</v>
      </c>
      <c r="B627" s="11">
        <v>6.7</v>
      </c>
    </row>
    <row r="628" spans="1:2" x14ac:dyDescent="0.25">
      <c r="A628" s="13">
        <v>99</v>
      </c>
      <c r="B628" s="13">
        <v>4.2</v>
      </c>
    </row>
    <row r="629" spans="1:2" x14ac:dyDescent="0.25">
      <c r="A629" s="11">
        <v>124</v>
      </c>
      <c r="B629" s="11">
        <v>6.4</v>
      </c>
    </row>
    <row r="630" spans="1:2" x14ac:dyDescent="0.25">
      <c r="A630" s="13">
        <v>124</v>
      </c>
      <c r="B630" s="13">
        <v>4.9000000000000004</v>
      </c>
    </row>
    <row r="631" spans="1:2" x14ac:dyDescent="0.25">
      <c r="A631" s="11">
        <v>124</v>
      </c>
      <c r="B631" s="11">
        <v>6.8</v>
      </c>
    </row>
    <row r="632" spans="1:2" x14ac:dyDescent="0.25">
      <c r="A632" s="13">
        <v>87</v>
      </c>
      <c r="B632" s="13">
        <v>7.7</v>
      </c>
    </row>
    <row r="633" spans="1:2" x14ac:dyDescent="0.25">
      <c r="A633" s="11">
        <v>105</v>
      </c>
      <c r="B633" s="11">
        <v>5.6</v>
      </c>
    </row>
    <row r="634" spans="1:2" x14ac:dyDescent="0.25">
      <c r="A634" s="13">
        <v>125</v>
      </c>
      <c r="B634" s="13">
        <v>6.4</v>
      </c>
    </row>
    <row r="635" spans="1:2" x14ac:dyDescent="0.25">
      <c r="A635" s="11">
        <v>141</v>
      </c>
      <c r="B635" s="11">
        <v>7.2</v>
      </c>
    </row>
    <row r="636" spans="1:2" x14ac:dyDescent="0.25">
      <c r="A636" s="13">
        <v>121</v>
      </c>
      <c r="B636" s="13">
        <v>6</v>
      </c>
    </row>
    <row r="637" spans="1:2" x14ac:dyDescent="0.25">
      <c r="A637" s="11">
        <v>111</v>
      </c>
      <c r="B637" s="11">
        <v>5.9</v>
      </c>
    </row>
    <row r="638" spans="1:2" x14ac:dyDescent="0.25">
      <c r="A638" s="13">
        <v>157</v>
      </c>
      <c r="B638" s="13">
        <v>7.9</v>
      </c>
    </row>
    <row r="639" spans="1:2" x14ac:dyDescent="0.25">
      <c r="A639" s="11">
        <v>117</v>
      </c>
      <c r="B639" s="11">
        <v>6.8</v>
      </c>
    </row>
    <row r="640" spans="1:2" x14ac:dyDescent="0.25">
      <c r="A640" s="13">
        <v>128</v>
      </c>
      <c r="B640" s="13">
        <v>7.1</v>
      </c>
    </row>
    <row r="641" spans="1:2" x14ac:dyDescent="0.25">
      <c r="A641" s="11">
        <v>114</v>
      </c>
      <c r="B641" s="11">
        <v>5.9</v>
      </c>
    </row>
    <row r="642" spans="1:2" x14ac:dyDescent="0.25">
      <c r="A642" s="13">
        <v>105</v>
      </c>
      <c r="B642" s="13">
        <v>5.9</v>
      </c>
    </row>
    <row r="643" spans="1:2" x14ac:dyDescent="0.25">
      <c r="A643" s="11">
        <v>113</v>
      </c>
      <c r="B643" s="11">
        <v>6.2</v>
      </c>
    </row>
    <row r="644" spans="1:2" x14ac:dyDescent="0.25">
      <c r="A644" s="13">
        <v>30</v>
      </c>
      <c r="B644" s="13">
        <v>7.4</v>
      </c>
    </row>
    <row r="645" spans="1:2" x14ac:dyDescent="0.25">
      <c r="A645" s="11">
        <v>121</v>
      </c>
      <c r="B645" s="11">
        <v>7</v>
      </c>
    </row>
    <row r="646" spans="1:2" x14ac:dyDescent="0.25">
      <c r="A646" s="13">
        <v>102</v>
      </c>
      <c r="B646" s="13">
        <v>5.4</v>
      </c>
    </row>
    <row r="647" spans="1:2" x14ac:dyDescent="0.25">
      <c r="A647" s="11">
        <v>169</v>
      </c>
      <c r="B647" s="11">
        <v>8.6</v>
      </c>
    </row>
    <row r="648" spans="1:2" x14ac:dyDescent="0.25">
      <c r="A648" s="13">
        <v>132</v>
      </c>
      <c r="B648" s="13">
        <v>6.5</v>
      </c>
    </row>
    <row r="649" spans="1:2" x14ac:dyDescent="0.25">
      <c r="A649" s="11">
        <v>127</v>
      </c>
      <c r="B649" s="11">
        <v>6.4</v>
      </c>
    </row>
    <row r="650" spans="1:2" x14ac:dyDescent="0.25">
      <c r="A650" s="13">
        <v>103</v>
      </c>
      <c r="B650" s="13">
        <v>7.6</v>
      </c>
    </row>
    <row r="651" spans="1:2" x14ac:dyDescent="0.25">
      <c r="A651" s="11">
        <v>136</v>
      </c>
      <c r="B651" s="11">
        <v>5.5</v>
      </c>
    </row>
    <row r="652" spans="1:2" x14ac:dyDescent="0.25">
      <c r="A652" s="13">
        <v>150</v>
      </c>
      <c r="B652" s="13">
        <v>7.4</v>
      </c>
    </row>
    <row r="653" spans="1:2" x14ac:dyDescent="0.25">
      <c r="A653" s="11">
        <v>136</v>
      </c>
      <c r="B653" s="11">
        <v>8.6999999999999993</v>
      </c>
    </row>
    <row r="654" spans="1:2" x14ac:dyDescent="0.25">
      <c r="A654" s="13">
        <v>140</v>
      </c>
      <c r="B654" s="13">
        <v>7.6</v>
      </c>
    </row>
    <row r="655" spans="1:2" x14ac:dyDescent="0.25">
      <c r="A655" s="11">
        <v>113</v>
      </c>
      <c r="B655" s="11">
        <v>7.5</v>
      </c>
    </row>
    <row r="656" spans="1:2" x14ac:dyDescent="0.25">
      <c r="A656" s="13">
        <v>104</v>
      </c>
      <c r="B656" s="13">
        <v>5.5</v>
      </c>
    </row>
    <row r="657" spans="1:2" x14ac:dyDescent="0.25">
      <c r="A657" s="11">
        <v>158</v>
      </c>
      <c r="B657" s="11">
        <v>7.6</v>
      </c>
    </row>
    <row r="658" spans="1:2" x14ac:dyDescent="0.25">
      <c r="A658" s="13">
        <v>119</v>
      </c>
      <c r="B658" s="13">
        <v>6.5</v>
      </c>
    </row>
    <row r="659" spans="1:2" x14ac:dyDescent="0.25">
      <c r="A659" s="11">
        <v>106</v>
      </c>
      <c r="B659" s="11">
        <v>6.9</v>
      </c>
    </row>
    <row r="660" spans="1:2" x14ac:dyDescent="0.25">
      <c r="A660" s="13">
        <v>136</v>
      </c>
      <c r="B660" s="13">
        <v>6.7</v>
      </c>
    </row>
    <row r="661" spans="1:2" x14ac:dyDescent="0.25">
      <c r="A661" s="11">
        <v>95</v>
      </c>
      <c r="B661" s="11">
        <v>6.6</v>
      </c>
    </row>
    <row r="662" spans="1:2" x14ac:dyDescent="0.25">
      <c r="A662" s="13">
        <v>137</v>
      </c>
      <c r="B662" s="13">
        <v>7.2</v>
      </c>
    </row>
    <row r="663" spans="1:2" x14ac:dyDescent="0.25">
      <c r="A663" s="11">
        <v>130</v>
      </c>
      <c r="B663" s="11">
        <v>6.4</v>
      </c>
    </row>
    <row r="664" spans="1:2" x14ac:dyDescent="0.25">
      <c r="A664" s="13">
        <v>124</v>
      </c>
      <c r="B664" s="13">
        <v>6.4</v>
      </c>
    </row>
    <row r="665" spans="1:2" x14ac:dyDescent="0.25">
      <c r="A665" s="11">
        <v>108</v>
      </c>
      <c r="B665" s="11">
        <v>6</v>
      </c>
    </row>
    <row r="666" spans="1:2" x14ac:dyDescent="0.25">
      <c r="A666" s="13">
        <v>104</v>
      </c>
      <c r="B666" s="13">
        <v>6.1</v>
      </c>
    </row>
    <row r="667" spans="1:2" x14ac:dyDescent="0.25">
      <c r="A667" s="11">
        <v>129</v>
      </c>
      <c r="B667" s="11">
        <v>6</v>
      </c>
    </row>
    <row r="668" spans="1:2" x14ac:dyDescent="0.25">
      <c r="A668" s="13">
        <v>117</v>
      </c>
      <c r="B668" s="13">
        <v>6.4</v>
      </c>
    </row>
    <row r="669" spans="1:2" x14ac:dyDescent="0.25">
      <c r="A669" s="11">
        <v>99</v>
      </c>
      <c r="B669" s="11">
        <v>6.4</v>
      </c>
    </row>
    <row r="670" spans="1:2" x14ac:dyDescent="0.25">
      <c r="A670" s="13">
        <v>159</v>
      </c>
      <c r="B670" s="13">
        <v>7.3</v>
      </c>
    </row>
    <row r="671" spans="1:2" x14ac:dyDescent="0.25">
      <c r="A671" s="11">
        <v>118</v>
      </c>
      <c r="B671" s="11">
        <v>5.2</v>
      </c>
    </row>
    <row r="672" spans="1:2" x14ac:dyDescent="0.25">
      <c r="A672" s="13">
        <v>105</v>
      </c>
      <c r="B672" s="13">
        <v>6.6</v>
      </c>
    </row>
    <row r="673" spans="1:2" x14ac:dyDescent="0.25">
      <c r="A673" s="11">
        <v>103</v>
      </c>
      <c r="B673" s="11">
        <v>6.3</v>
      </c>
    </row>
    <row r="674" spans="1:2" x14ac:dyDescent="0.25">
      <c r="A674" s="13">
        <v>122</v>
      </c>
      <c r="B674" s="13">
        <v>5.9</v>
      </c>
    </row>
    <row r="675" spans="1:2" x14ac:dyDescent="0.25">
      <c r="A675" s="11">
        <v>114</v>
      </c>
      <c r="B675" s="11">
        <v>6.4</v>
      </c>
    </row>
    <row r="676" spans="1:2" x14ac:dyDescent="0.25">
      <c r="A676" s="13">
        <v>143</v>
      </c>
      <c r="B676" s="13">
        <v>6.7</v>
      </c>
    </row>
    <row r="677" spans="1:2" x14ac:dyDescent="0.25">
      <c r="A677" s="11">
        <v>96</v>
      </c>
      <c r="B677" s="11">
        <v>5.4</v>
      </c>
    </row>
    <row r="678" spans="1:2" x14ac:dyDescent="0.25">
      <c r="A678" s="13">
        <v>111</v>
      </c>
      <c r="B678" s="13">
        <v>6.4</v>
      </c>
    </row>
    <row r="679" spans="1:2" x14ac:dyDescent="0.25">
      <c r="A679" s="11">
        <v>121</v>
      </c>
      <c r="B679" s="11">
        <v>6.7</v>
      </c>
    </row>
    <row r="680" spans="1:2" x14ac:dyDescent="0.25">
      <c r="A680" s="13">
        <v>135</v>
      </c>
      <c r="B680" s="13">
        <v>6.2</v>
      </c>
    </row>
    <row r="681" spans="1:2" x14ac:dyDescent="0.25">
      <c r="A681" s="11">
        <v>101</v>
      </c>
      <c r="B681" s="11">
        <v>6.1</v>
      </c>
    </row>
    <row r="682" spans="1:2" x14ac:dyDescent="0.25">
      <c r="A682" s="13">
        <v>151</v>
      </c>
      <c r="B682" s="13">
        <v>8.8000000000000007</v>
      </c>
    </row>
    <row r="683" spans="1:2" x14ac:dyDescent="0.25">
      <c r="A683" s="11">
        <v>131</v>
      </c>
      <c r="B683" s="11">
        <v>7.1</v>
      </c>
    </row>
    <row r="684" spans="1:2" x14ac:dyDescent="0.25">
      <c r="A684" s="13">
        <v>60</v>
      </c>
      <c r="B684" s="13">
        <v>8.1</v>
      </c>
    </row>
    <row r="685" spans="1:2" x14ac:dyDescent="0.25">
      <c r="A685" s="11">
        <v>100</v>
      </c>
      <c r="B685" s="11">
        <v>5.7</v>
      </c>
    </row>
    <row r="686" spans="1:2" x14ac:dyDescent="0.25">
      <c r="A686" s="13">
        <v>105</v>
      </c>
      <c r="B686" s="13">
        <v>5</v>
      </c>
    </row>
    <row r="687" spans="1:2" x14ac:dyDescent="0.25">
      <c r="A687" s="11">
        <v>92</v>
      </c>
      <c r="B687" s="11">
        <v>5.0999999999999996</v>
      </c>
    </row>
    <row r="688" spans="1:2" x14ac:dyDescent="0.25">
      <c r="A688" s="13">
        <v>130</v>
      </c>
      <c r="B688" s="13">
        <v>6.9</v>
      </c>
    </row>
    <row r="689" spans="1:2" x14ac:dyDescent="0.25">
      <c r="A689" s="11">
        <v>100</v>
      </c>
      <c r="B689" s="11">
        <v>4.8</v>
      </c>
    </row>
    <row r="690" spans="1:2" x14ac:dyDescent="0.25">
      <c r="A690" s="13">
        <v>102</v>
      </c>
      <c r="B690" s="13">
        <v>6.5</v>
      </c>
    </row>
    <row r="691" spans="1:2" x14ac:dyDescent="0.25">
      <c r="A691" s="11">
        <v>133</v>
      </c>
      <c r="B691" s="11">
        <v>5.0999999999999996</v>
      </c>
    </row>
    <row r="692" spans="1:2" x14ac:dyDescent="0.25">
      <c r="A692" s="13">
        <v>121</v>
      </c>
      <c r="B692" s="13">
        <v>7.1</v>
      </c>
    </row>
    <row r="693" spans="1:2" x14ac:dyDescent="0.25">
      <c r="A693" s="11">
        <v>147</v>
      </c>
      <c r="B693" s="11">
        <v>7.5</v>
      </c>
    </row>
    <row r="694" spans="1:2" x14ac:dyDescent="0.25">
      <c r="A694" s="13">
        <v>94</v>
      </c>
      <c r="B694" s="13">
        <v>6.2</v>
      </c>
    </row>
    <row r="695" spans="1:2" x14ac:dyDescent="0.25">
      <c r="A695" s="11">
        <v>94</v>
      </c>
      <c r="B695" s="11">
        <v>6.3</v>
      </c>
    </row>
    <row r="696" spans="1:2" x14ac:dyDescent="0.25">
      <c r="A696" s="13">
        <v>127</v>
      </c>
      <c r="B696" s="13">
        <v>8.1</v>
      </c>
    </row>
    <row r="697" spans="1:2" x14ac:dyDescent="0.25">
      <c r="A697" s="11">
        <v>212</v>
      </c>
      <c r="B697" s="11">
        <v>6.6</v>
      </c>
    </row>
    <row r="698" spans="1:2" x14ac:dyDescent="0.25">
      <c r="A698" s="13">
        <v>141</v>
      </c>
      <c r="B698" s="13">
        <v>6.9</v>
      </c>
    </row>
    <row r="699" spans="1:2" x14ac:dyDescent="0.25">
      <c r="A699" s="11">
        <v>103</v>
      </c>
      <c r="B699" s="11">
        <v>6.1</v>
      </c>
    </row>
    <row r="700" spans="1:2" x14ac:dyDescent="0.25">
      <c r="A700" s="13">
        <v>98</v>
      </c>
      <c r="B700" s="13">
        <v>4.3</v>
      </c>
    </row>
    <row r="701" spans="1:2" x14ac:dyDescent="0.25">
      <c r="A701" s="11">
        <v>116</v>
      </c>
      <c r="B701" s="11">
        <v>6.6</v>
      </c>
    </row>
    <row r="702" spans="1:2" x14ac:dyDescent="0.25">
      <c r="A702" s="13">
        <v>114</v>
      </c>
      <c r="B702" s="13">
        <v>6.8</v>
      </c>
    </row>
    <row r="703" spans="1:2" x14ac:dyDescent="0.25">
      <c r="A703" s="11">
        <v>87</v>
      </c>
      <c r="B703" s="11">
        <v>3.8</v>
      </c>
    </row>
    <row r="704" spans="1:2" x14ac:dyDescent="0.25">
      <c r="A704" s="13">
        <v>125</v>
      </c>
      <c r="B704" s="13">
        <v>5.9</v>
      </c>
    </row>
    <row r="705" spans="1:2" x14ac:dyDescent="0.25">
      <c r="A705" s="11">
        <v>187</v>
      </c>
      <c r="B705" s="11">
        <v>7.9</v>
      </c>
    </row>
    <row r="706" spans="1:2" x14ac:dyDescent="0.25">
      <c r="A706" s="13">
        <v>93</v>
      </c>
      <c r="B706" s="13">
        <v>6.3</v>
      </c>
    </row>
    <row r="707" spans="1:2" x14ac:dyDescent="0.25">
      <c r="A707" s="11">
        <v>95</v>
      </c>
      <c r="B707" s="11">
        <v>5.5</v>
      </c>
    </row>
    <row r="708" spans="1:2" x14ac:dyDescent="0.25">
      <c r="A708" s="13">
        <v>117</v>
      </c>
      <c r="B708" s="13">
        <v>7.7</v>
      </c>
    </row>
    <row r="709" spans="1:2" x14ac:dyDescent="0.25">
      <c r="A709" s="11">
        <v>106</v>
      </c>
      <c r="B709" s="11">
        <v>6.3</v>
      </c>
    </row>
    <row r="710" spans="1:2" x14ac:dyDescent="0.25">
      <c r="A710" s="13">
        <v>115</v>
      </c>
      <c r="B710" s="13">
        <v>7.1</v>
      </c>
    </row>
    <row r="711" spans="1:2" x14ac:dyDescent="0.25">
      <c r="A711" s="11">
        <v>189</v>
      </c>
      <c r="B711" s="11">
        <v>8.5</v>
      </c>
    </row>
    <row r="712" spans="1:2" x14ac:dyDescent="0.25">
      <c r="A712" s="13">
        <v>100</v>
      </c>
      <c r="B712" s="13">
        <v>5.9</v>
      </c>
    </row>
    <row r="713" spans="1:2" x14ac:dyDescent="0.25">
      <c r="A713" s="11">
        <v>81</v>
      </c>
      <c r="B713" s="11">
        <v>5.8</v>
      </c>
    </row>
    <row r="714" spans="1:2" x14ac:dyDescent="0.25">
      <c r="A714" s="13">
        <v>149</v>
      </c>
      <c r="B714" s="13">
        <v>8.1</v>
      </c>
    </row>
    <row r="715" spans="1:2" x14ac:dyDescent="0.25">
      <c r="A715" s="11">
        <v>119</v>
      </c>
      <c r="B715" s="11">
        <v>7.9</v>
      </c>
    </row>
    <row r="716" spans="1:2" x14ac:dyDescent="0.25">
      <c r="A716" s="13">
        <v>130</v>
      </c>
      <c r="B716" s="13">
        <v>7.2</v>
      </c>
    </row>
    <row r="717" spans="1:2" x14ac:dyDescent="0.25">
      <c r="A717" s="11">
        <v>116</v>
      </c>
      <c r="B717" s="11">
        <v>6.3</v>
      </c>
    </row>
    <row r="718" spans="1:2" x14ac:dyDescent="0.25">
      <c r="A718" s="13">
        <v>103</v>
      </c>
      <c r="B718" s="13">
        <v>8.1</v>
      </c>
    </row>
    <row r="719" spans="1:2" x14ac:dyDescent="0.25">
      <c r="A719" s="11">
        <v>99</v>
      </c>
      <c r="B719" s="11">
        <v>7</v>
      </c>
    </row>
    <row r="720" spans="1:2" x14ac:dyDescent="0.25">
      <c r="A720" s="13">
        <v>92</v>
      </c>
      <c r="B720" s="13">
        <v>5.5</v>
      </c>
    </row>
    <row r="721" spans="1:2" x14ac:dyDescent="0.25">
      <c r="A721" s="11">
        <v>109</v>
      </c>
      <c r="B721" s="11">
        <v>6.7</v>
      </c>
    </row>
    <row r="722" spans="1:2" x14ac:dyDescent="0.25">
      <c r="A722" s="13">
        <v>87</v>
      </c>
      <c r="B722" s="13">
        <v>5.2</v>
      </c>
    </row>
    <row r="723" spans="1:2" x14ac:dyDescent="0.25">
      <c r="A723" s="11">
        <v>111</v>
      </c>
      <c r="B723" s="11">
        <v>7</v>
      </c>
    </row>
    <row r="724" spans="1:2" x14ac:dyDescent="0.25">
      <c r="A724" s="13">
        <v>101</v>
      </c>
      <c r="B724" s="13">
        <v>6.1</v>
      </c>
    </row>
    <row r="725" spans="1:2" x14ac:dyDescent="0.25">
      <c r="A725" s="11">
        <v>83</v>
      </c>
      <c r="B725" s="11">
        <v>6.6</v>
      </c>
    </row>
    <row r="726" spans="1:2" x14ac:dyDescent="0.25">
      <c r="A726" s="13">
        <v>113</v>
      </c>
      <c r="B726" s="13">
        <v>5.5</v>
      </c>
    </row>
    <row r="727" spans="1:2" x14ac:dyDescent="0.25">
      <c r="A727" s="11">
        <v>107</v>
      </c>
      <c r="B727" s="11">
        <v>5.9</v>
      </c>
    </row>
    <row r="728" spans="1:2" x14ac:dyDescent="0.25">
      <c r="A728" s="13">
        <v>94</v>
      </c>
      <c r="B728" s="13">
        <v>5.4</v>
      </c>
    </row>
    <row r="729" spans="1:2" x14ac:dyDescent="0.25">
      <c r="A729" s="11">
        <v>132</v>
      </c>
      <c r="B729" s="11">
        <v>6.4</v>
      </c>
    </row>
    <row r="730" spans="1:2" x14ac:dyDescent="0.25">
      <c r="A730" s="13">
        <v>140</v>
      </c>
      <c r="B730" s="13">
        <v>5.7</v>
      </c>
    </row>
    <row r="731" spans="1:2" x14ac:dyDescent="0.25">
      <c r="A731" s="11">
        <v>125</v>
      </c>
      <c r="B731" s="11">
        <v>6.7</v>
      </c>
    </row>
    <row r="732" spans="1:2" x14ac:dyDescent="0.25">
      <c r="A732" s="13">
        <v>111</v>
      </c>
      <c r="B732" s="13">
        <v>7.1</v>
      </c>
    </row>
    <row r="733" spans="1:2" x14ac:dyDescent="0.25">
      <c r="A733" s="11">
        <v>156</v>
      </c>
      <c r="B733" s="11">
        <v>6.8</v>
      </c>
    </row>
    <row r="734" spans="1:2" x14ac:dyDescent="0.25">
      <c r="A734" s="13">
        <v>170</v>
      </c>
      <c r="B734" s="13">
        <v>6.5</v>
      </c>
    </row>
    <row r="735" spans="1:2" x14ac:dyDescent="0.25">
      <c r="A735" s="11">
        <v>120</v>
      </c>
      <c r="B735" s="11">
        <v>7.6</v>
      </c>
    </row>
    <row r="736" spans="1:2" x14ac:dyDescent="0.25">
      <c r="A736" s="13">
        <v>100</v>
      </c>
      <c r="B736" s="13">
        <v>5.5</v>
      </c>
    </row>
    <row r="737" spans="1:2" x14ac:dyDescent="0.25">
      <c r="A737" s="11">
        <v>115</v>
      </c>
      <c r="B737" s="11">
        <v>6.5</v>
      </c>
    </row>
    <row r="738" spans="1:2" x14ac:dyDescent="0.25">
      <c r="A738" s="13">
        <v>130</v>
      </c>
      <c r="B738" s="13">
        <v>7</v>
      </c>
    </row>
    <row r="739" spans="1:2" x14ac:dyDescent="0.25">
      <c r="A739" s="11">
        <v>105</v>
      </c>
      <c r="B739" s="11">
        <v>5.8</v>
      </c>
    </row>
    <row r="740" spans="1:2" x14ac:dyDescent="0.25">
      <c r="A740" s="13">
        <v>111</v>
      </c>
      <c r="B740" s="13">
        <v>7.3</v>
      </c>
    </row>
    <row r="741" spans="1:2" x14ac:dyDescent="0.25">
      <c r="A741" s="11">
        <v>106</v>
      </c>
      <c r="B741" s="11">
        <v>6.6</v>
      </c>
    </row>
    <row r="742" spans="1:2" x14ac:dyDescent="0.25">
      <c r="A742" s="13">
        <v>89</v>
      </c>
      <c r="B742" s="13">
        <v>4.4000000000000004</v>
      </c>
    </row>
    <row r="743" spans="1:2" x14ac:dyDescent="0.25">
      <c r="A743" s="11">
        <v>100</v>
      </c>
      <c r="B743" s="11">
        <v>7.7</v>
      </c>
    </row>
    <row r="744" spans="1:2" x14ac:dyDescent="0.25">
      <c r="A744" s="13">
        <v>91</v>
      </c>
      <c r="B744" s="13">
        <v>5</v>
      </c>
    </row>
    <row r="745" spans="1:2" x14ac:dyDescent="0.25">
      <c r="A745" s="11">
        <v>146</v>
      </c>
      <c r="B745" s="11">
        <v>7.7</v>
      </c>
    </row>
    <row r="746" spans="1:2" x14ac:dyDescent="0.25">
      <c r="A746" s="13">
        <v>98</v>
      </c>
      <c r="B746" s="13">
        <v>4.4000000000000004</v>
      </c>
    </row>
    <row r="747" spans="1:2" x14ac:dyDescent="0.25">
      <c r="A747" s="11">
        <v>101</v>
      </c>
      <c r="B747" s="11">
        <v>6.1</v>
      </c>
    </row>
    <row r="748" spans="1:2" x14ac:dyDescent="0.25">
      <c r="A748" s="13">
        <v>94</v>
      </c>
      <c r="B748" s="13">
        <v>5.4</v>
      </c>
    </row>
    <row r="749" spans="1:2" x14ac:dyDescent="0.25">
      <c r="A749" s="11">
        <v>132</v>
      </c>
      <c r="B749" s="11">
        <v>6.8</v>
      </c>
    </row>
    <row r="750" spans="1:2" x14ac:dyDescent="0.25">
      <c r="A750" s="13">
        <v>115</v>
      </c>
      <c r="B750" s="13">
        <v>6.5</v>
      </c>
    </row>
    <row r="751" spans="1:2" x14ac:dyDescent="0.25">
      <c r="A751" s="11">
        <v>92</v>
      </c>
      <c r="B751" s="11">
        <v>7</v>
      </c>
    </row>
    <row r="752" spans="1:2" x14ac:dyDescent="0.25">
      <c r="A752" s="13">
        <v>124</v>
      </c>
      <c r="B752" s="13">
        <v>6.3</v>
      </c>
    </row>
    <row r="753" spans="1:2" x14ac:dyDescent="0.25">
      <c r="A753" s="11">
        <v>119</v>
      </c>
      <c r="B753" s="11">
        <v>6.3</v>
      </c>
    </row>
    <row r="754" spans="1:2" x14ac:dyDescent="0.25">
      <c r="A754" s="13">
        <v>124</v>
      </c>
      <c r="B754" s="13">
        <v>6.1</v>
      </c>
    </row>
    <row r="755" spans="1:2" x14ac:dyDescent="0.25">
      <c r="A755" s="11">
        <v>93</v>
      </c>
      <c r="B755" s="11">
        <v>6.1</v>
      </c>
    </row>
    <row r="756" spans="1:2" x14ac:dyDescent="0.25">
      <c r="A756" s="13">
        <v>22</v>
      </c>
      <c r="B756" s="13">
        <v>7.3</v>
      </c>
    </row>
    <row r="757" spans="1:2" x14ac:dyDescent="0.25">
      <c r="A757" s="11">
        <v>98</v>
      </c>
      <c r="B757" s="11">
        <v>5.3</v>
      </c>
    </row>
    <row r="758" spans="1:2" x14ac:dyDescent="0.25">
      <c r="A758" s="13">
        <v>92</v>
      </c>
      <c r="B758" s="13">
        <v>5.4</v>
      </c>
    </row>
    <row r="759" spans="1:2" x14ac:dyDescent="0.25">
      <c r="A759" s="11">
        <v>105</v>
      </c>
      <c r="B759" s="11">
        <v>6.2</v>
      </c>
    </row>
    <row r="760" spans="1:2" x14ac:dyDescent="0.25">
      <c r="A760" s="13">
        <v>124</v>
      </c>
      <c r="B760" s="13">
        <v>6.6</v>
      </c>
    </row>
    <row r="761" spans="1:2" x14ac:dyDescent="0.25">
      <c r="A761" s="11">
        <v>99</v>
      </c>
      <c r="B761" s="11">
        <v>5.9</v>
      </c>
    </row>
    <row r="762" spans="1:2" x14ac:dyDescent="0.25">
      <c r="A762" s="13">
        <v>116</v>
      </c>
      <c r="B762" s="13">
        <v>6.3</v>
      </c>
    </row>
    <row r="763" spans="1:2" x14ac:dyDescent="0.25">
      <c r="A763" s="11">
        <v>124</v>
      </c>
      <c r="B763" s="11">
        <v>7.2</v>
      </c>
    </row>
    <row r="764" spans="1:2" x14ac:dyDescent="0.25">
      <c r="A764" s="13">
        <v>96</v>
      </c>
      <c r="B764" s="13">
        <v>6.8</v>
      </c>
    </row>
    <row r="765" spans="1:2" x14ac:dyDescent="0.25">
      <c r="A765" s="11">
        <v>104</v>
      </c>
      <c r="B765" s="11">
        <v>6.1</v>
      </c>
    </row>
    <row r="766" spans="1:2" x14ac:dyDescent="0.25">
      <c r="A766" s="13">
        <v>100</v>
      </c>
      <c r="B766" s="13">
        <v>7.8</v>
      </c>
    </row>
    <row r="767" spans="1:2" x14ac:dyDescent="0.25">
      <c r="A767" s="11">
        <v>115</v>
      </c>
      <c r="B767" s="11">
        <v>5</v>
      </c>
    </row>
    <row r="768" spans="1:2" x14ac:dyDescent="0.25">
      <c r="A768" s="13">
        <v>101</v>
      </c>
      <c r="B768" s="13">
        <v>6.2</v>
      </c>
    </row>
    <row r="769" spans="1:2" x14ac:dyDescent="0.25">
      <c r="A769" s="11">
        <v>113</v>
      </c>
      <c r="B769" s="11">
        <v>6.7</v>
      </c>
    </row>
    <row r="770" spans="1:2" x14ac:dyDescent="0.25">
      <c r="A770" s="13">
        <v>100</v>
      </c>
      <c r="B770" s="13">
        <v>4.9000000000000004</v>
      </c>
    </row>
    <row r="771" spans="1:2" x14ac:dyDescent="0.25">
      <c r="A771" s="11">
        <v>134</v>
      </c>
      <c r="B771" s="11">
        <v>7.4</v>
      </c>
    </row>
    <row r="772" spans="1:2" x14ac:dyDescent="0.25">
      <c r="A772" s="13">
        <v>127</v>
      </c>
      <c r="B772" s="13">
        <v>7.1</v>
      </c>
    </row>
    <row r="773" spans="1:2" x14ac:dyDescent="0.25">
      <c r="A773" s="11">
        <v>125</v>
      </c>
      <c r="B773" s="11">
        <v>6.2</v>
      </c>
    </row>
    <row r="774" spans="1:2" x14ac:dyDescent="0.25">
      <c r="A774" s="13">
        <v>94</v>
      </c>
      <c r="B774" s="13">
        <v>4.9000000000000004</v>
      </c>
    </row>
    <row r="775" spans="1:2" x14ac:dyDescent="0.25">
      <c r="A775" s="11">
        <v>107</v>
      </c>
      <c r="B775" s="11">
        <v>6.1</v>
      </c>
    </row>
    <row r="776" spans="1:2" x14ac:dyDescent="0.25">
      <c r="A776" s="13">
        <v>91</v>
      </c>
      <c r="B776" s="13">
        <v>6.1</v>
      </c>
    </row>
    <row r="777" spans="1:2" x14ac:dyDescent="0.25">
      <c r="A777" s="11">
        <v>116</v>
      </c>
      <c r="B777" s="11">
        <v>6.4</v>
      </c>
    </row>
    <row r="778" spans="1:2" x14ac:dyDescent="0.25">
      <c r="A778" s="13">
        <v>100</v>
      </c>
      <c r="B778" s="13">
        <v>6.3</v>
      </c>
    </row>
    <row r="779" spans="1:2" x14ac:dyDescent="0.25">
      <c r="A779" s="11">
        <v>111</v>
      </c>
      <c r="B779" s="11">
        <v>6.8</v>
      </c>
    </row>
    <row r="780" spans="1:2" x14ac:dyDescent="0.25">
      <c r="A780" s="13">
        <v>117</v>
      </c>
      <c r="B780" s="13">
        <v>6.6</v>
      </c>
    </row>
    <row r="781" spans="1:2" x14ac:dyDescent="0.25">
      <c r="A781" s="11">
        <v>110</v>
      </c>
      <c r="B781" s="11">
        <v>5.7</v>
      </c>
    </row>
    <row r="782" spans="1:2" x14ac:dyDescent="0.25">
      <c r="A782" s="13">
        <v>96</v>
      </c>
      <c r="B782" s="13">
        <v>5.9</v>
      </c>
    </row>
    <row r="783" spans="1:2" x14ac:dyDescent="0.25">
      <c r="A783" s="11">
        <v>101</v>
      </c>
      <c r="B783" s="11">
        <v>6</v>
      </c>
    </row>
    <row r="784" spans="1:2" x14ac:dyDescent="0.25">
      <c r="A784" s="13">
        <v>111</v>
      </c>
      <c r="B784" s="13">
        <v>6.1</v>
      </c>
    </row>
    <row r="785" spans="1:2" x14ac:dyDescent="0.25">
      <c r="A785" s="11">
        <v>117</v>
      </c>
      <c r="B785" s="11">
        <v>6.7</v>
      </c>
    </row>
    <row r="786" spans="1:2" x14ac:dyDescent="0.25">
      <c r="A786" s="13">
        <v>126</v>
      </c>
      <c r="B786" s="13">
        <v>6.7</v>
      </c>
    </row>
    <row r="787" spans="1:2" x14ac:dyDescent="0.25">
      <c r="A787" s="11">
        <v>152</v>
      </c>
      <c r="B787" s="11">
        <v>7.9</v>
      </c>
    </row>
    <row r="788" spans="1:2" x14ac:dyDescent="0.25">
      <c r="A788" s="13">
        <v>86</v>
      </c>
      <c r="B788" s="13">
        <v>5</v>
      </c>
    </row>
    <row r="789" spans="1:2" x14ac:dyDescent="0.25">
      <c r="A789" s="11">
        <v>101</v>
      </c>
      <c r="B789" s="11">
        <v>4.3</v>
      </c>
    </row>
    <row r="790" spans="1:2" x14ac:dyDescent="0.25">
      <c r="A790" s="13">
        <v>87</v>
      </c>
      <c r="B790" s="13">
        <v>5.7</v>
      </c>
    </row>
    <row r="791" spans="1:2" x14ac:dyDescent="0.25">
      <c r="A791" s="11">
        <v>85</v>
      </c>
      <c r="B791" s="11">
        <v>6.7</v>
      </c>
    </row>
    <row r="792" spans="1:2" x14ac:dyDescent="0.25">
      <c r="A792" s="13">
        <v>130</v>
      </c>
      <c r="B792" s="13">
        <v>6.7</v>
      </c>
    </row>
    <row r="793" spans="1:2" x14ac:dyDescent="0.25">
      <c r="A793" s="11">
        <v>173</v>
      </c>
      <c r="B793" s="11">
        <v>8.1</v>
      </c>
    </row>
    <row r="794" spans="1:2" x14ac:dyDescent="0.25">
      <c r="A794" s="13">
        <v>104</v>
      </c>
      <c r="B794" s="13">
        <v>6.1</v>
      </c>
    </row>
    <row r="795" spans="1:2" x14ac:dyDescent="0.25">
      <c r="A795" s="11">
        <v>121</v>
      </c>
      <c r="B795" s="11">
        <v>5.6</v>
      </c>
    </row>
    <row r="796" spans="1:2" x14ac:dyDescent="0.25">
      <c r="A796" s="13">
        <v>140</v>
      </c>
      <c r="B796" s="13">
        <v>6.6</v>
      </c>
    </row>
    <row r="797" spans="1:2" x14ac:dyDescent="0.25">
      <c r="A797" s="11">
        <v>131</v>
      </c>
      <c r="B797" s="11">
        <v>6.9</v>
      </c>
    </row>
    <row r="798" spans="1:2" x14ac:dyDescent="0.25">
      <c r="A798" s="13">
        <v>91</v>
      </c>
      <c r="B798" s="13">
        <v>4.8</v>
      </c>
    </row>
    <row r="799" spans="1:2" x14ac:dyDescent="0.25">
      <c r="A799" s="11">
        <v>118</v>
      </c>
      <c r="B799" s="11">
        <v>6.2</v>
      </c>
    </row>
    <row r="800" spans="1:2" x14ac:dyDescent="0.25">
      <c r="A800" s="13">
        <v>130</v>
      </c>
      <c r="B800" s="13">
        <v>6</v>
      </c>
    </row>
    <row r="801" spans="1:2" x14ac:dyDescent="0.25">
      <c r="A801" s="11">
        <v>90</v>
      </c>
      <c r="B801" s="11">
        <v>4.9000000000000004</v>
      </c>
    </row>
    <row r="802" spans="1:2" x14ac:dyDescent="0.25">
      <c r="A802" s="13">
        <v>103</v>
      </c>
      <c r="B802" s="13">
        <v>5.6</v>
      </c>
    </row>
    <row r="803" spans="1:2" x14ac:dyDescent="0.25">
      <c r="A803" s="11">
        <v>122</v>
      </c>
      <c r="B803" s="11">
        <v>6.1</v>
      </c>
    </row>
    <row r="804" spans="1:2" x14ac:dyDescent="0.25">
      <c r="A804" s="13">
        <v>106</v>
      </c>
      <c r="B804" s="13">
        <v>6.1</v>
      </c>
    </row>
    <row r="805" spans="1:2" x14ac:dyDescent="0.25">
      <c r="A805" s="11">
        <v>103</v>
      </c>
      <c r="B805" s="11">
        <v>4.8</v>
      </c>
    </row>
    <row r="806" spans="1:2" x14ac:dyDescent="0.25">
      <c r="A806" s="13">
        <v>107</v>
      </c>
      <c r="B806" s="13">
        <v>5.5</v>
      </c>
    </row>
    <row r="807" spans="1:2" x14ac:dyDescent="0.25">
      <c r="A807" s="11">
        <v>156</v>
      </c>
      <c r="B807" s="11">
        <v>3.8</v>
      </c>
    </row>
    <row r="808" spans="1:2" x14ac:dyDescent="0.25">
      <c r="A808" s="13">
        <v>127</v>
      </c>
      <c r="B808" s="13">
        <v>6.5</v>
      </c>
    </row>
    <row r="809" spans="1:2" x14ac:dyDescent="0.25">
      <c r="A809" s="11">
        <v>119</v>
      </c>
      <c r="B809" s="11">
        <v>6</v>
      </c>
    </row>
    <row r="810" spans="1:2" x14ac:dyDescent="0.25">
      <c r="A810" s="13">
        <v>132</v>
      </c>
      <c r="B810" s="13">
        <v>6.7</v>
      </c>
    </row>
    <row r="811" spans="1:2" x14ac:dyDescent="0.25">
      <c r="A811" s="11">
        <v>108</v>
      </c>
      <c r="B811" s="11">
        <v>8.1</v>
      </c>
    </row>
    <row r="812" spans="1:2" x14ac:dyDescent="0.25">
      <c r="A812" s="13">
        <v>114</v>
      </c>
      <c r="B812" s="13">
        <v>4.9000000000000004</v>
      </c>
    </row>
    <row r="813" spans="1:2" x14ac:dyDescent="0.25">
      <c r="A813" s="11">
        <v>133</v>
      </c>
      <c r="B813" s="11">
        <v>7.3</v>
      </c>
    </row>
    <row r="814" spans="1:2" x14ac:dyDescent="0.25">
      <c r="A814" s="13">
        <v>103</v>
      </c>
      <c r="B814" s="13">
        <v>6.4</v>
      </c>
    </row>
    <row r="815" spans="1:2" x14ac:dyDescent="0.25">
      <c r="A815" s="11">
        <v>22</v>
      </c>
      <c r="B815" s="11">
        <v>6.6</v>
      </c>
    </row>
    <row r="816" spans="1:2" x14ac:dyDescent="0.25">
      <c r="A816" s="13">
        <v>95</v>
      </c>
      <c r="B816" s="13">
        <v>6.7</v>
      </c>
    </row>
    <row r="817" spans="1:2" x14ac:dyDescent="0.25">
      <c r="A817" s="11">
        <v>90</v>
      </c>
      <c r="B817" s="11">
        <v>3.6</v>
      </c>
    </row>
    <row r="818" spans="1:2" x14ac:dyDescent="0.25">
      <c r="A818" s="13">
        <v>87</v>
      </c>
      <c r="B818" s="13">
        <v>5.7</v>
      </c>
    </row>
    <row r="819" spans="1:2" x14ac:dyDescent="0.25">
      <c r="A819" s="11">
        <v>114</v>
      </c>
      <c r="B819" s="11">
        <v>6</v>
      </c>
    </row>
    <row r="820" spans="1:2" x14ac:dyDescent="0.25">
      <c r="A820" s="13">
        <v>119</v>
      </c>
      <c r="B820" s="13">
        <v>4.9000000000000004</v>
      </c>
    </row>
    <row r="821" spans="1:2" x14ac:dyDescent="0.25">
      <c r="A821" s="11">
        <v>103</v>
      </c>
      <c r="B821" s="11">
        <v>4.7</v>
      </c>
    </row>
    <row r="822" spans="1:2" x14ac:dyDescent="0.25">
      <c r="A822" s="13">
        <v>125</v>
      </c>
      <c r="B822" s="13">
        <v>6.3</v>
      </c>
    </row>
    <row r="823" spans="1:2" x14ac:dyDescent="0.25">
      <c r="A823" s="11">
        <v>97</v>
      </c>
      <c r="B823" s="11">
        <v>5.9</v>
      </c>
    </row>
    <row r="824" spans="1:2" x14ac:dyDescent="0.25">
      <c r="A824" s="13">
        <v>125</v>
      </c>
      <c r="B824" s="13">
        <v>5.9</v>
      </c>
    </row>
    <row r="825" spans="1:2" x14ac:dyDescent="0.25">
      <c r="A825" s="11">
        <v>30</v>
      </c>
      <c r="B825" s="11">
        <v>7</v>
      </c>
    </row>
    <row r="826" spans="1:2" x14ac:dyDescent="0.25">
      <c r="A826" s="13">
        <v>136</v>
      </c>
      <c r="B826" s="13">
        <v>7.5</v>
      </c>
    </row>
    <row r="827" spans="1:2" x14ac:dyDescent="0.25">
      <c r="A827" s="11">
        <v>116</v>
      </c>
      <c r="B827" s="11">
        <v>5.6</v>
      </c>
    </row>
    <row r="828" spans="1:2" x14ac:dyDescent="0.25">
      <c r="A828" s="13">
        <v>103</v>
      </c>
      <c r="B828" s="13">
        <v>6.4</v>
      </c>
    </row>
    <row r="829" spans="1:2" x14ac:dyDescent="0.25">
      <c r="A829" s="11">
        <v>97</v>
      </c>
      <c r="B829" s="11">
        <v>6.3</v>
      </c>
    </row>
    <row r="830" spans="1:2" x14ac:dyDescent="0.25">
      <c r="A830" s="13">
        <v>96</v>
      </c>
      <c r="B830" s="13">
        <v>4.3</v>
      </c>
    </row>
    <row r="831" spans="1:2" x14ac:dyDescent="0.25">
      <c r="A831" s="11">
        <v>131</v>
      </c>
      <c r="B831" s="11">
        <v>5.9</v>
      </c>
    </row>
    <row r="832" spans="1:2" x14ac:dyDescent="0.25">
      <c r="A832" s="13">
        <v>22</v>
      </c>
      <c r="B832" s="13">
        <v>6.7</v>
      </c>
    </row>
    <row r="833" spans="1:2" x14ac:dyDescent="0.25">
      <c r="A833" s="11">
        <v>95</v>
      </c>
      <c r="B833" s="11">
        <v>5.5</v>
      </c>
    </row>
    <row r="834" spans="1:2" x14ac:dyDescent="0.25">
      <c r="A834" s="13">
        <v>86</v>
      </c>
      <c r="B834" s="13">
        <v>6.2</v>
      </c>
    </row>
    <row r="835" spans="1:2" x14ac:dyDescent="0.25">
      <c r="A835" s="11">
        <v>142</v>
      </c>
      <c r="B835" s="11">
        <v>8.8000000000000007</v>
      </c>
    </row>
    <row r="836" spans="1:2" x14ac:dyDescent="0.25">
      <c r="A836" s="13">
        <v>92</v>
      </c>
      <c r="B836" s="13">
        <v>5.2</v>
      </c>
    </row>
    <row r="837" spans="1:2" x14ac:dyDescent="0.25">
      <c r="A837" s="11">
        <v>108</v>
      </c>
      <c r="B837" s="11">
        <v>7</v>
      </c>
    </row>
    <row r="838" spans="1:2" x14ac:dyDescent="0.25">
      <c r="A838" s="13">
        <v>84</v>
      </c>
      <c r="B838" s="13">
        <v>6.6</v>
      </c>
    </row>
    <row r="839" spans="1:2" x14ac:dyDescent="0.25">
      <c r="A839" s="11">
        <v>188</v>
      </c>
      <c r="B839" s="11">
        <v>7.3</v>
      </c>
    </row>
    <row r="840" spans="1:2" x14ac:dyDescent="0.25">
      <c r="A840" s="13">
        <v>95</v>
      </c>
      <c r="B840" s="13">
        <v>5.6</v>
      </c>
    </row>
    <row r="841" spans="1:2" x14ac:dyDescent="0.25">
      <c r="A841" s="11">
        <v>118</v>
      </c>
      <c r="B841" s="11">
        <v>6.6</v>
      </c>
    </row>
    <row r="842" spans="1:2" x14ac:dyDescent="0.25">
      <c r="A842" s="13">
        <v>92</v>
      </c>
      <c r="B842" s="13">
        <v>5.4</v>
      </c>
    </row>
    <row r="843" spans="1:2" x14ac:dyDescent="0.25">
      <c r="A843" s="11">
        <v>74</v>
      </c>
      <c r="B843" s="11">
        <v>6.3</v>
      </c>
    </row>
    <row r="844" spans="1:2" x14ac:dyDescent="0.25">
      <c r="A844" s="13">
        <v>134</v>
      </c>
      <c r="B844" s="13">
        <v>7.9</v>
      </c>
    </row>
    <row r="845" spans="1:2" x14ac:dyDescent="0.25">
      <c r="A845" s="11">
        <v>101</v>
      </c>
      <c r="B845" s="11">
        <v>6.3</v>
      </c>
    </row>
    <row r="846" spans="1:2" x14ac:dyDescent="0.25">
      <c r="A846" s="13">
        <v>100</v>
      </c>
      <c r="B846" s="13">
        <v>6</v>
      </c>
    </row>
    <row r="847" spans="1:2" x14ac:dyDescent="0.25">
      <c r="A847" s="11">
        <v>132</v>
      </c>
      <c r="B847" s="11">
        <v>7.2</v>
      </c>
    </row>
    <row r="848" spans="1:2" x14ac:dyDescent="0.25">
      <c r="A848" s="13">
        <v>105</v>
      </c>
      <c r="B848" s="13">
        <v>5.0999999999999996</v>
      </c>
    </row>
    <row r="849" spans="1:2" x14ac:dyDescent="0.25">
      <c r="A849" s="11">
        <v>123</v>
      </c>
      <c r="B849" s="11">
        <v>7.3</v>
      </c>
    </row>
    <row r="850" spans="1:2" x14ac:dyDescent="0.25">
      <c r="A850" s="13">
        <v>117</v>
      </c>
      <c r="B850" s="13">
        <v>8</v>
      </c>
    </row>
    <row r="851" spans="1:2" x14ac:dyDescent="0.25">
      <c r="A851" s="11">
        <v>98</v>
      </c>
      <c r="B851" s="11">
        <v>6.2</v>
      </c>
    </row>
    <row r="852" spans="1:2" x14ac:dyDescent="0.25">
      <c r="A852" s="13">
        <v>128</v>
      </c>
      <c r="B852" s="13">
        <v>6</v>
      </c>
    </row>
    <row r="853" spans="1:2" x14ac:dyDescent="0.25">
      <c r="A853" s="11">
        <v>114</v>
      </c>
      <c r="B853" s="11">
        <v>6.7</v>
      </c>
    </row>
    <row r="854" spans="1:2" x14ac:dyDescent="0.25">
      <c r="A854" s="13">
        <v>111</v>
      </c>
      <c r="B854" s="13">
        <v>8.1</v>
      </c>
    </row>
    <row r="855" spans="1:2" x14ac:dyDescent="0.25">
      <c r="A855" s="11">
        <v>85</v>
      </c>
      <c r="B855" s="11">
        <v>6.4</v>
      </c>
    </row>
    <row r="856" spans="1:2" x14ac:dyDescent="0.25">
      <c r="A856" s="13">
        <v>44</v>
      </c>
      <c r="B856" s="13">
        <v>8.4</v>
      </c>
    </row>
    <row r="857" spans="1:2" x14ac:dyDescent="0.25">
      <c r="A857" s="11">
        <v>137</v>
      </c>
      <c r="B857" s="11">
        <v>8</v>
      </c>
    </row>
    <row r="858" spans="1:2" x14ac:dyDescent="0.25">
      <c r="A858" s="13">
        <v>97</v>
      </c>
      <c r="B858" s="13">
        <v>6.3</v>
      </c>
    </row>
    <row r="859" spans="1:2" x14ac:dyDescent="0.25">
      <c r="A859" s="11">
        <v>104</v>
      </c>
      <c r="B859" s="11">
        <v>6.4</v>
      </c>
    </row>
    <row r="860" spans="1:2" x14ac:dyDescent="0.25">
      <c r="A860" s="13">
        <v>110</v>
      </c>
      <c r="B860" s="13">
        <v>6.6</v>
      </c>
    </row>
    <row r="861" spans="1:2" x14ac:dyDescent="0.25">
      <c r="A861" s="11">
        <v>133</v>
      </c>
      <c r="B861" s="11">
        <v>6.4</v>
      </c>
    </row>
    <row r="862" spans="1:2" x14ac:dyDescent="0.25">
      <c r="A862" s="13">
        <v>94</v>
      </c>
      <c r="B862" s="13">
        <v>6</v>
      </c>
    </row>
    <row r="863" spans="1:2" x14ac:dyDescent="0.25">
      <c r="A863" s="11">
        <v>104</v>
      </c>
      <c r="B863" s="11">
        <v>6.6</v>
      </c>
    </row>
    <row r="864" spans="1:2" x14ac:dyDescent="0.25">
      <c r="A864" s="13">
        <v>91</v>
      </c>
      <c r="B864" s="13">
        <v>5.9</v>
      </c>
    </row>
    <row r="865" spans="1:2" x14ac:dyDescent="0.25">
      <c r="A865" s="11">
        <v>145</v>
      </c>
      <c r="B865" s="11">
        <v>6.4</v>
      </c>
    </row>
    <row r="866" spans="1:2" x14ac:dyDescent="0.25">
      <c r="A866" s="13">
        <v>135</v>
      </c>
      <c r="B866" s="13">
        <v>6.3</v>
      </c>
    </row>
    <row r="867" spans="1:2" x14ac:dyDescent="0.25">
      <c r="A867" s="11">
        <v>122</v>
      </c>
      <c r="B867" s="11">
        <v>7.3</v>
      </c>
    </row>
    <row r="868" spans="1:2" x14ac:dyDescent="0.25">
      <c r="A868" s="13">
        <v>110</v>
      </c>
      <c r="B868" s="13">
        <v>6.8</v>
      </c>
    </row>
    <row r="869" spans="1:2" x14ac:dyDescent="0.25">
      <c r="A869" s="11">
        <v>95</v>
      </c>
      <c r="B869" s="11">
        <v>7.2</v>
      </c>
    </row>
    <row r="870" spans="1:2" x14ac:dyDescent="0.25">
      <c r="A870" s="13">
        <v>102</v>
      </c>
      <c r="B870" s="13">
        <v>5.7</v>
      </c>
    </row>
    <row r="871" spans="1:2" x14ac:dyDescent="0.25">
      <c r="A871" s="11">
        <v>94</v>
      </c>
      <c r="B871" s="11">
        <v>6</v>
      </c>
    </row>
    <row r="872" spans="1:2" x14ac:dyDescent="0.25">
      <c r="A872" s="13">
        <v>126</v>
      </c>
      <c r="B872" s="13">
        <v>6.5</v>
      </c>
    </row>
    <row r="873" spans="1:2" x14ac:dyDescent="0.25">
      <c r="A873" s="11">
        <v>118</v>
      </c>
      <c r="B873" s="11">
        <v>5.8</v>
      </c>
    </row>
    <row r="874" spans="1:2" x14ac:dyDescent="0.25">
      <c r="A874" s="13">
        <v>99</v>
      </c>
      <c r="B874" s="13">
        <v>5.8</v>
      </c>
    </row>
    <row r="875" spans="1:2" x14ac:dyDescent="0.25">
      <c r="A875" s="11">
        <v>88</v>
      </c>
      <c r="B875" s="11">
        <v>6.7</v>
      </c>
    </row>
    <row r="876" spans="1:2" x14ac:dyDescent="0.25">
      <c r="A876" s="13">
        <v>141</v>
      </c>
      <c r="B876" s="13">
        <v>7.8</v>
      </c>
    </row>
    <row r="877" spans="1:2" x14ac:dyDescent="0.25">
      <c r="A877" s="11">
        <v>107</v>
      </c>
      <c r="B877" s="11">
        <v>5.6</v>
      </c>
    </row>
    <row r="878" spans="1:2" x14ac:dyDescent="0.25">
      <c r="A878" s="13">
        <v>116</v>
      </c>
      <c r="B878" s="13">
        <v>5.8</v>
      </c>
    </row>
    <row r="879" spans="1:2" x14ac:dyDescent="0.25">
      <c r="A879" s="11">
        <v>143</v>
      </c>
      <c r="B879" s="11">
        <v>7.4</v>
      </c>
    </row>
    <row r="880" spans="1:2" x14ac:dyDescent="0.25">
      <c r="A880" s="13">
        <v>114</v>
      </c>
      <c r="B880" s="13">
        <v>6.9</v>
      </c>
    </row>
    <row r="881" spans="1:2" x14ac:dyDescent="0.25">
      <c r="A881" s="11">
        <v>93</v>
      </c>
      <c r="B881" s="11">
        <v>5.5</v>
      </c>
    </row>
    <row r="882" spans="1:2" x14ac:dyDescent="0.25">
      <c r="A882" s="13">
        <v>280</v>
      </c>
      <c r="B882" s="13">
        <v>6.3</v>
      </c>
    </row>
    <row r="883" spans="1:2" x14ac:dyDescent="0.25">
      <c r="A883" s="11">
        <v>100</v>
      </c>
      <c r="B883" s="11">
        <v>4.7</v>
      </c>
    </row>
    <row r="884" spans="1:2" x14ac:dyDescent="0.25">
      <c r="A884" s="13">
        <v>107</v>
      </c>
      <c r="B884" s="13">
        <v>5.6</v>
      </c>
    </row>
    <row r="885" spans="1:2" x14ac:dyDescent="0.25">
      <c r="A885" s="11">
        <v>119</v>
      </c>
      <c r="B885" s="11">
        <v>6.4</v>
      </c>
    </row>
    <row r="886" spans="1:2" x14ac:dyDescent="0.25">
      <c r="A886" s="13">
        <v>95</v>
      </c>
      <c r="B886" s="13">
        <v>4.2</v>
      </c>
    </row>
    <row r="887" spans="1:2" x14ac:dyDescent="0.25">
      <c r="A887" s="11">
        <v>119</v>
      </c>
      <c r="B887" s="11">
        <v>6.4</v>
      </c>
    </row>
    <row r="888" spans="1:2" x14ac:dyDescent="0.25">
      <c r="A888" s="13">
        <v>133</v>
      </c>
      <c r="B888" s="13">
        <v>7.7</v>
      </c>
    </row>
    <row r="889" spans="1:2" x14ac:dyDescent="0.25">
      <c r="A889" s="11">
        <v>152</v>
      </c>
      <c r="B889" s="11">
        <v>7.7</v>
      </c>
    </row>
    <row r="890" spans="1:2" x14ac:dyDescent="0.25">
      <c r="A890" s="13">
        <v>96</v>
      </c>
      <c r="B890" s="13">
        <v>5.3</v>
      </c>
    </row>
    <row r="891" spans="1:2" x14ac:dyDescent="0.25">
      <c r="A891" s="11">
        <v>117</v>
      </c>
      <c r="B891" s="11">
        <v>6.7</v>
      </c>
    </row>
    <row r="892" spans="1:2" x14ac:dyDescent="0.25">
      <c r="A892" s="13">
        <v>123</v>
      </c>
      <c r="B892" s="13">
        <v>7.7</v>
      </c>
    </row>
    <row r="893" spans="1:2" x14ac:dyDescent="0.25">
      <c r="A893" s="11">
        <v>92</v>
      </c>
      <c r="B893" s="11">
        <v>5.7</v>
      </c>
    </row>
    <row r="894" spans="1:2" x14ac:dyDescent="0.25">
      <c r="A894" s="13">
        <v>170</v>
      </c>
      <c r="B894" s="13">
        <v>7.6</v>
      </c>
    </row>
    <row r="895" spans="1:2" x14ac:dyDescent="0.25">
      <c r="A895" s="11">
        <v>123</v>
      </c>
      <c r="B895" s="11">
        <v>6.4</v>
      </c>
    </row>
    <row r="896" spans="1:2" x14ac:dyDescent="0.25">
      <c r="A896" s="13">
        <v>110</v>
      </c>
      <c r="B896" s="13">
        <v>5.6</v>
      </c>
    </row>
    <row r="897" spans="1:2" x14ac:dyDescent="0.25">
      <c r="A897" s="11">
        <v>116</v>
      </c>
      <c r="B897" s="11">
        <v>6.8</v>
      </c>
    </row>
    <row r="898" spans="1:2" x14ac:dyDescent="0.25">
      <c r="A898" s="13">
        <v>121</v>
      </c>
      <c r="B898" s="13">
        <v>2.4</v>
      </c>
    </row>
    <row r="899" spans="1:2" x14ac:dyDescent="0.25">
      <c r="A899" s="11">
        <v>128</v>
      </c>
      <c r="B899" s="11">
        <v>6.2</v>
      </c>
    </row>
    <row r="900" spans="1:2" x14ac:dyDescent="0.25">
      <c r="A900" s="13">
        <v>99</v>
      </c>
      <c r="B900" s="13">
        <v>5.9</v>
      </c>
    </row>
    <row r="901" spans="1:2" x14ac:dyDescent="0.25">
      <c r="A901" s="11">
        <v>94</v>
      </c>
      <c r="B901" s="11">
        <v>7.1</v>
      </c>
    </row>
    <row r="902" spans="1:2" x14ac:dyDescent="0.25">
      <c r="A902" s="13">
        <v>127</v>
      </c>
      <c r="B902" s="13">
        <v>7.6</v>
      </c>
    </row>
    <row r="903" spans="1:2" x14ac:dyDescent="0.25">
      <c r="A903" s="11">
        <v>89</v>
      </c>
      <c r="B903" s="11">
        <v>5.5</v>
      </c>
    </row>
    <row r="904" spans="1:2" x14ac:dyDescent="0.25">
      <c r="A904" s="13">
        <v>123</v>
      </c>
      <c r="B904" s="13">
        <v>7</v>
      </c>
    </row>
    <row r="905" spans="1:2" x14ac:dyDescent="0.25">
      <c r="A905" s="11">
        <v>135</v>
      </c>
      <c r="B905" s="11">
        <v>7.1</v>
      </c>
    </row>
    <row r="906" spans="1:2" x14ac:dyDescent="0.25">
      <c r="A906" s="13">
        <v>118</v>
      </c>
      <c r="B906" s="13">
        <v>7.4</v>
      </c>
    </row>
    <row r="907" spans="1:2" x14ac:dyDescent="0.25">
      <c r="A907" s="11">
        <v>189</v>
      </c>
      <c r="B907" s="11">
        <v>7.6</v>
      </c>
    </row>
    <row r="908" spans="1:2" x14ac:dyDescent="0.25">
      <c r="A908" s="13">
        <v>172</v>
      </c>
      <c r="B908" s="13">
        <v>5.9</v>
      </c>
    </row>
    <row r="909" spans="1:2" x14ac:dyDescent="0.25">
      <c r="A909" s="11">
        <v>124</v>
      </c>
      <c r="B909" s="11">
        <v>5.9</v>
      </c>
    </row>
    <row r="910" spans="1:2" x14ac:dyDescent="0.25">
      <c r="A910" s="13">
        <v>141</v>
      </c>
      <c r="B910" s="13">
        <v>8</v>
      </c>
    </row>
    <row r="911" spans="1:2" x14ac:dyDescent="0.25">
      <c r="A911" s="11">
        <v>157</v>
      </c>
      <c r="B911" s="11">
        <v>7.4</v>
      </c>
    </row>
    <row r="912" spans="1:2" x14ac:dyDescent="0.25">
      <c r="A912" s="13">
        <v>106</v>
      </c>
      <c r="B912" s="13">
        <v>5.8</v>
      </c>
    </row>
    <row r="913" spans="1:2" x14ac:dyDescent="0.25">
      <c r="A913" s="11">
        <v>108</v>
      </c>
      <c r="B913" s="11">
        <v>6.3</v>
      </c>
    </row>
    <row r="914" spans="1:2" x14ac:dyDescent="0.25">
      <c r="A914" s="13">
        <v>125</v>
      </c>
      <c r="B914" s="13">
        <v>5.7</v>
      </c>
    </row>
    <row r="915" spans="1:2" x14ac:dyDescent="0.25">
      <c r="A915" s="11">
        <v>107</v>
      </c>
      <c r="B915" s="11">
        <v>5.0999999999999996</v>
      </c>
    </row>
    <row r="916" spans="1:2" x14ac:dyDescent="0.25">
      <c r="A916" s="13">
        <v>215</v>
      </c>
      <c r="B916" s="13">
        <v>7.6</v>
      </c>
    </row>
    <row r="917" spans="1:2" x14ac:dyDescent="0.25">
      <c r="A917" s="11">
        <v>118</v>
      </c>
      <c r="B917" s="11">
        <v>6.4</v>
      </c>
    </row>
    <row r="918" spans="1:2" x14ac:dyDescent="0.25">
      <c r="A918" s="13">
        <v>118</v>
      </c>
      <c r="B918" s="13">
        <v>7.4</v>
      </c>
    </row>
    <row r="919" spans="1:2" x14ac:dyDescent="0.25">
      <c r="A919" s="11">
        <v>178</v>
      </c>
      <c r="B919" s="11">
        <v>8.1999999999999993</v>
      </c>
    </row>
    <row r="920" spans="1:2" x14ac:dyDescent="0.25">
      <c r="A920" s="13">
        <v>92</v>
      </c>
      <c r="B920" s="13">
        <v>6.5</v>
      </c>
    </row>
    <row r="921" spans="1:2" x14ac:dyDescent="0.25">
      <c r="A921" s="11">
        <v>104</v>
      </c>
      <c r="B921" s="11">
        <v>5.5</v>
      </c>
    </row>
    <row r="922" spans="1:2" x14ac:dyDescent="0.25">
      <c r="A922" s="13">
        <v>116</v>
      </c>
      <c r="B922" s="13">
        <v>6.5</v>
      </c>
    </row>
    <row r="923" spans="1:2" x14ac:dyDescent="0.25">
      <c r="A923" s="11">
        <v>90</v>
      </c>
      <c r="B923" s="11">
        <v>5.6</v>
      </c>
    </row>
    <row r="924" spans="1:2" x14ac:dyDescent="0.25">
      <c r="A924" s="13">
        <v>93</v>
      </c>
      <c r="B924" s="13">
        <v>4.9000000000000004</v>
      </c>
    </row>
    <row r="925" spans="1:2" x14ac:dyDescent="0.25">
      <c r="A925" s="11">
        <v>130</v>
      </c>
      <c r="B925" s="11">
        <v>4.5999999999999996</v>
      </c>
    </row>
    <row r="926" spans="1:2" x14ac:dyDescent="0.25">
      <c r="A926" s="13">
        <v>90</v>
      </c>
      <c r="B926" s="13">
        <v>7.9</v>
      </c>
    </row>
    <row r="927" spans="1:2" x14ac:dyDescent="0.25">
      <c r="A927" s="11">
        <v>106</v>
      </c>
      <c r="B927" s="11">
        <v>7.1</v>
      </c>
    </row>
    <row r="928" spans="1:2" x14ac:dyDescent="0.25">
      <c r="A928" s="13">
        <v>155</v>
      </c>
      <c r="B928" s="13">
        <v>6.9</v>
      </c>
    </row>
    <row r="929" spans="1:2" x14ac:dyDescent="0.25">
      <c r="A929" s="11">
        <v>139</v>
      </c>
      <c r="B929" s="11">
        <v>7.3</v>
      </c>
    </row>
    <row r="930" spans="1:2" x14ac:dyDescent="0.25">
      <c r="A930" s="13">
        <v>112</v>
      </c>
      <c r="B930" s="13">
        <v>7</v>
      </c>
    </row>
    <row r="931" spans="1:2" x14ac:dyDescent="0.25">
      <c r="A931" s="11">
        <v>139</v>
      </c>
      <c r="B931" s="11">
        <v>7.7</v>
      </c>
    </row>
    <row r="932" spans="1:2" x14ac:dyDescent="0.25">
      <c r="A932" s="13">
        <v>115</v>
      </c>
      <c r="B932" s="13">
        <v>6.7</v>
      </c>
    </row>
    <row r="933" spans="1:2" x14ac:dyDescent="0.25">
      <c r="A933" s="11">
        <v>143</v>
      </c>
      <c r="B933" s="11">
        <v>6.3</v>
      </c>
    </row>
    <row r="934" spans="1:2" x14ac:dyDescent="0.25">
      <c r="A934" s="13">
        <v>96</v>
      </c>
      <c r="B934" s="13">
        <v>5.8</v>
      </c>
    </row>
    <row r="935" spans="1:2" x14ac:dyDescent="0.25">
      <c r="A935" s="11">
        <v>112</v>
      </c>
      <c r="B935" s="11">
        <v>7.1</v>
      </c>
    </row>
    <row r="936" spans="1:2" x14ac:dyDescent="0.25">
      <c r="A936" s="13">
        <v>131</v>
      </c>
      <c r="B936" s="13">
        <v>7.3</v>
      </c>
    </row>
    <row r="937" spans="1:2" x14ac:dyDescent="0.25">
      <c r="A937" s="11">
        <v>116</v>
      </c>
      <c r="B937" s="11">
        <v>6.4</v>
      </c>
    </row>
    <row r="938" spans="1:2" x14ac:dyDescent="0.25">
      <c r="A938" s="13">
        <v>112</v>
      </c>
      <c r="B938" s="13">
        <v>7.1</v>
      </c>
    </row>
    <row r="939" spans="1:2" x14ac:dyDescent="0.25">
      <c r="A939" s="11">
        <v>123</v>
      </c>
      <c r="B939" s="11">
        <v>7.6</v>
      </c>
    </row>
    <row r="940" spans="1:2" x14ac:dyDescent="0.25">
      <c r="A940" s="13">
        <v>104</v>
      </c>
      <c r="B940" s="13">
        <v>6.8</v>
      </c>
    </row>
    <row r="941" spans="1:2" x14ac:dyDescent="0.25">
      <c r="A941" s="11">
        <v>107</v>
      </c>
      <c r="B941" s="11">
        <v>6.6</v>
      </c>
    </row>
    <row r="942" spans="1:2" x14ac:dyDescent="0.25">
      <c r="A942" s="13">
        <v>124</v>
      </c>
      <c r="B942" s="13">
        <v>6.7</v>
      </c>
    </row>
    <row r="943" spans="1:2" x14ac:dyDescent="0.25">
      <c r="A943" s="11">
        <v>96</v>
      </c>
      <c r="B943" s="11">
        <v>6.1</v>
      </c>
    </row>
    <row r="944" spans="1:2" x14ac:dyDescent="0.25">
      <c r="A944" s="13">
        <v>125</v>
      </c>
      <c r="B944" s="13">
        <v>6</v>
      </c>
    </row>
    <row r="945" spans="1:2" x14ac:dyDescent="0.25">
      <c r="A945" s="11">
        <v>129</v>
      </c>
      <c r="B945" s="11">
        <v>7.6</v>
      </c>
    </row>
    <row r="946" spans="1:2" x14ac:dyDescent="0.25">
      <c r="A946" s="13">
        <v>90</v>
      </c>
      <c r="B946" s="13">
        <v>7.1</v>
      </c>
    </row>
    <row r="947" spans="1:2" x14ac:dyDescent="0.25">
      <c r="A947" s="11">
        <v>109</v>
      </c>
      <c r="B947" s="11">
        <v>5</v>
      </c>
    </row>
    <row r="948" spans="1:2" x14ac:dyDescent="0.25">
      <c r="A948" s="13">
        <v>124</v>
      </c>
      <c r="B948" s="13">
        <v>7.1</v>
      </c>
    </row>
    <row r="949" spans="1:2" x14ac:dyDescent="0.25">
      <c r="A949" s="11">
        <v>121</v>
      </c>
      <c r="B949" s="11">
        <v>6.2</v>
      </c>
    </row>
    <row r="950" spans="1:2" x14ac:dyDescent="0.25">
      <c r="A950" s="13">
        <v>95</v>
      </c>
      <c r="B950" s="13">
        <v>5.6</v>
      </c>
    </row>
    <row r="951" spans="1:2" x14ac:dyDescent="0.25">
      <c r="A951" s="11">
        <v>128</v>
      </c>
      <c r="B951" s="11">
        <v>5.4</v>
      </c>
    </row>
    <row r="952" spans="1:2" x14ac:dyDescent="0.25">
      <c r="A952" s="13">
        <v>118</v>
      </c>
      <c r="B952" s="13">
        <v>7.4</v>
      </c>
    </row>
    <row r="953" spans="1:2" x14ac:dyDescent="0.25">
      <c r="A953" s="11">
        <v>80</v>
      </c>
      <c r="B953" s="11">
        <v>5</v>
      </c>
    </row>
    <row r="954" spans="1:2" x14ac:dyDescent="0.25">
      <c r="A954" s="13">
        <v>99</v>
      </c>
      <c r="B954" s="13">
        <v>5.2</v>
      </c>
    </row>
    <row r="955" spans="1:2" x14ac:dyDescent="0.25">
      <c r="A955" s="11">
        <v>133</v>
      </c>
      <c r="B955" s="11">
        <v>7.6</v>
      </c>
    </row>
    <row r="956" spans="1:2" x14ac:dyDescent="0.25">
      <c r="A956" s="13">
        <v>127</v>
      </c>
      <c r="B956" s="13">
        <v>6.6</v>
      </c>
    </row>
    <row r="957" spans="1:2" x14ac:dyDescent="0.25">
      <c r="A957" s="11">
        <v>106</v>
      </c>
      <c r="B957" s="11">
        <v>7</v>
      </c>
    </row>
    <row r="958" spans="1:2" x14ac:dyDescent="0.25">
      <c r="A958" s="13">
        <v>98</v>
      </c>
      <c r="B958" s="13">
        <v>5.7</v>
      </c>
    </row>
    <row r="959" spans="1:2" x14ac:dyDescent="0.25">
      <c r="A959" s="11">
        <v>132</v>
      </c>
      <c r="B959" s="11">
        <v>8.1999999999999993</v>
      </c>
    </row>
    <row r="960" spans="1:2" x14ac:dyDescent="0.25">
      <c r="A960" s="13">
        <v>114</v>
      </c>
      <c r="B960" s="13">
        <v>6.2</v>
      </c>
    </row>
    <row r="961" spans="1:2" x14ac:dyDescent="0.25">
      <c r="A961" s="11">
        <v>45</v>
      </c>
      <c r="B961" s="11">
        <v>7.9</v>
      </c>
    </row>
    <row r="962" spans="1:2" x14ac:dyDescent="0.25">
      <c r="A962" s="13">
        <v>78</v>
      </c>
      <c r="B962" s="13">
        <v>6.6</v>
      </c>
    </row>
    <row r="963" spans="1:2" x14ac:dyDescent="0.25">
      <c r="A963" s="11">
        <v>101</v>
      </c>
      <c r="B963" s="11">
        <v>4.7</v>
      </c>
    </row>
    <row r="964" spans="1:2" x14ac:dyDescent="0.25">
      <c r="A964" s="13">
        <v>113</v>
      </c>
      <c r="B964" s="13">
        <v>6.3</v>
      </c>
    </row>
    <row r="965" spans="1:2" x14ac:dyDescent="0.25">
      <c r="A965" s="11">
        <v>98</v>
      </c>
      <c r="B965" s="11">
        <v>6.1</v>
      </c>
    </row>
    <row r="966" spans="1:2" x14ac:dyDescent="0.25">
      <c r="A966" s="13">
        <v>124</v>
      </c>
      <c r="B966" s="13">
        <v>6.7</v>
      </c>
    </row>
    <row r="967" spans="1:2" x14ac:dyDescent="0.25">
      <c r="A967" s="11">
        <v>109</v>
      </c>
      <c r="B967" s="11">
        <v>6.1</v>
      </c>
    </row>
    <row r="968" spans="1:2" x14ac:dyDescent="0.25">
      <c r="A968" s="13">
        <v>128</v>
      </c>
      <c r="B968" s="13">
        <v>7</v>
      </c>
    </row>
    <row r="969" spans="1:2" x14ac:dyDescent="0.25">
      <c r="A969" s="11">
        <v>144</v>
      </c>
      <c r="B969" s="11">
        <v>7.4</v>
      </c>
    </row>
    <row r="970" spans="1:2" x14ac:dyDescent="0.25">
      <c r="A970" s="13">
        <v>95</v>
      </c>
      <c r="B970" s="13">
        <v>7.3</v>
      </c>
    </row>
    <row r="971" spans="1:2" x14ac:dyDescent="0.25">
      <c r="A971" s="11">
        <v>105</v>
      </c>
      <c r="B971" s="11">
        <v>5.8</v>
      </c>
    </row>
    <row r="972" spans="1:2" x14ac:dyDescent="0.25">
      <c r="A972" s="13">
        <v>121</v>
      </c>
      <c r="B972" s="13">
        <v>6.7</v>
      </c>
    </row>
    <row r="973" spans="1:2" x14ac:dyDescent="0.25">
      <c r="A973" s="11">
        <v>125</v>
      </c>
      <c r="B973" s="11">
        <v>5.8</v>
      </c>
    </row>
    <row r="974" spans="1:2" x14ac:dyDescent="0.25">
      <c r="A974" s="13">
        <v>129</v>
      </c>
      <c r="B974" s="13">
        <v>7.8</v>
      </c>
    </row>
    <row r="975" spans="1:2" x14ac:dyDescent="0.25">
      <c r="A975" s="11">
        <v>132</v>
      </c>
      <c r="B975" s="11">
        <v>6.6</v>
      </c>
    </row>
    <row r="976" spans="1:2" x14ac:dyDescent="0.25">
      <c r="A976" s="13">
        <v>118</v>
      </c>
      <c r="B976" s="13">
        <v>6.5</v>
      </c>
    </row>
    <row r="977" spans="1:2" x14ac:dyDescent="0.25">
      <c r="A977" s="11">
        <v>113</v>
      </c>
      <c r="B977" s="11">
        <v>6.7</v>
      </c>
    </row>
    <row r="978" spans="1:2" x14ac:dyDescent="0.25">
      <c r="A978" s="13">
        <v>140</v>
      </c>
      <c r="B978" s="13">
        <v>7.3</v>
      </c>
    </row>
    <row r="979" spans="1:2" x14ac:dyDescent="0.25">
      <c r="A979" s="11">
        <v>89</v>
      </c>
      <c r="B979" s="11">
        <v>5.8</v>
      </c>
    </row>
    <row r="980" spans="1:2" x14ac:dyDescent="0.25">
      <c r="A980" s="13">
        <v>104</v>
      </c>
      <c r="B980" s="13">
        <v>5.5</v>
      </c>
    </row>
    <row r="981" spans="1:2" x14ac:dyDescent="0.25">
      <c r="A981" s="11">
        <v>106</v>
      </c>
      <c r="B981" s="11">
        <v>6.3</v>
      </c>
    </row>
    <row r="982" spans="1:2" x14ac:dyDescent="0.25">
      <c r="A982" s="13">
        <v>141</v>
      </c>
      <c r="B982" s="13">
        <v>7.4</v>
      </c>
    </row>
    <row r="983" spans="1:2" x14ac:dyDescent="0.25">
      <c r="A983" s="11">
        <v>124</v>
      </c>
      <c r="B983" s="11">
        <v>5.9</v>
      </c>
    </row>
    <row r="984" spans="1:2" x14ac:dyDescent="0.25">
      <c r="A984" s="13">
        <v>98</v>
      </c>
      <c r="B984" s="13">
        <v>6.2</v>
      </c>
    </row>
    <row r="985" spans="1:2" x14ac:dyDescent="0.25">
      <c r="A985" s="11">
        <v>108</v>
      </c>
      <c r="B985" s="11">
        <v>5.9</v>
      </c>
    </row>
    <row r="986" spans="1:2" x14ac:dyDescent="0.25">
      <c r="A986" s="13">
        <v>114</v>
      </c>
      <c r="B986" s="13">
        <v>6.5</v>
      </c>
    </row>
    <row r="987" spans="1:2" x14ac:dyDescent="0.25">
      <c r="A987" s="11">
        <v>101</v>
      </c>
      <c r="B987" s="11">
        <v>4.4000000000000004</v>
      </c>
    </row>
    <row r="988" spans="1:2" x14ac:dyDescent="0.25">
      <c r="A988" s="13">
        <v>93</v>
      </c>
      <c r="B988" s="13">
        <v>3.5</v>
      </c>
    </row>
    <row r="989" spans="1:2" x14ac:dyDescent="0.25">
      <c r="A989" s="11">
        <v>119</v>
      </c>
      <c r="B989" s="11">
        <v>6.6</v>
      </c>
    </row>
    <row r="990" spans="1:2" x14ac:dyDescent="0.25">
      <c r="A990" s="13">
        <v>119</v>
      </c>
      <c r="B990" s="13">
        <v>6</v>
      </c>
    </row>
    <row r="991" spans="1:2" x14ac:dyDescent="0.25">
      <c r="A991" s="11">
        <v>99</v>
      </c>
      <c r="B991" s="11">
        <v>6.4</v>
      </c>
    </row>
    <row r="992" spans="1:2" x14ac:dyDescent="0.25">
      <c r="A992" s="13">
        <v>137</v>
      </c>
      <c r="B992" s="13">
        <v>6.5</v>
      </c>
    </row>
    <row r="993" spans="1:2" x14ac:dyDescent="0.25">
      <c r="A993" s="11">
        <v>105</v>
      </c>
      <c r="B993" s="11">
        <v>7.8</v>
      </c>
    </row>
    <row r="994" spans="1:2" x14ac:dyDescent="0.25">
      <c r="A994" s="13">
        <v>117</v>
      </c>
      <c r="B994" s="13">
        <v>4.3</v>
      </c>
    </row>
    <row r="995" spans="1:2" x14ac:dyDescent="0.25">
      <c r="A995" s="11">
        <v>87</v>
      </c>
      <c r="B995" s="11">
        <v>4.2</v>
      </c>
    </row>
    <row r="996" spans="1:2" x14ac:dyDescent="0.25">
      <c r="A996" s="13">
        <v>129</v>
      </c>
      <c r="B996" s="13">
        <v>6.5</v>
      </c>
    </row>
    <row r="997" spans="1:2" x14ac:dyDescent="0.25">
      <c r="A997" s="11">
        <v>115</v>
      </c>
      <c r="B997" s="11">
        <v>6.1</v>
      </c>
    </row>
    <row r="998" spans="1:2" x14ac:dyDescent="0.25">
      <c r="A998" s="13">
        <v>132</v>
      </c>
      <c r="B998" s="13">
        <v>6.3</v>
      </c>
    </row>
    <row r="999" spans="1:2" x14ac:dyDescent="0.25">
      <c r="A999" s="11">
        <v>131</v>
      </c>
      <c r="B999" s="11">
        <v>6.2</v>
      </c>
    </row>
    <row r="1000" spans="1:2" x14ac:dyDescent="0.25">
      <c r="A1000" s="13">
        <v>95</v>
      </c>
      <c r="B1000" s="13">
        <v>5.9</v>
      </c>
    </row>
    <row r="1001" spans="1:2" x14ac:dyDescent="0.25">
      <c r="A1001" s="11">
        <v>125</v>
      </c>
      <c r="B1001" s="11">
        <v>5.9</v>
      </c>
    </row>
    <row r="1002" spans="1:2" x14ac:dyDescent="0.25">
      <c r="A1002" s="13">
        <v>98</v>
      </c>
      <c r="B1002" s="13">
        <v>6.5</v>
      </c>
    </row>
    <row r="1003" spans="1:2" x14ac:dyDescent="0.25">
      <c r="A1003" s="11">
        <v>110</v>
      </c>
      <c r="B1003" s="11">
        <v>6.4</v>
      </c>
    </row>
    <row r="1004" spans="1:2" x14ac:dyDescent="0.25">
      <c r="A1004" s="13">
        <v>118</v>
      </c>
      <c r="B1004" s="13">
        <v>6.5</v>
      </c>
    </row>
    <row r="1005" spans="1:2" x14ac:dyDescent="0.25">
      <c r="A1005" s="11">
        <v>101</v>
      </c>
      <c r="B1005" s="11">
        <v>5.7</v>
      </c>
    </row>
    <row r="1006" spans="1:2" x14ac:dyDescent="0.25">
      <c r="A1006" s="13">
        <v>60</v>
      </c>
      <c r="B1006" s="13">
        <v>7.5</v>
      </c>
    </row>
    <row r="1007" spans="1:2" x14ac:dyDescent="0.25">
      <c r="A1007" s="11">
        <v>90</v>
      </c>
      <c r="B1007" s="11">
        <v>8</v>
      </c>
    </row>
    <row r="1008" spans="1:2" x14ac:dyDescent="0.25">
      <c r="A1008" s="13">
        <v>119</v>
      </c>
      <c r="B1008" s="13">
        <v>7.3</v>
      </c>
    </row>
    <row r="1009" spans="1:2" x14ac:dyDescent="0.25">
      <c r="A1009" s="11">
        <v>139</v>
      </c>
      <c r="B1009" s="11">
        <v>6.7</v>
      </c>
    </row>
    <row r="1010" spans="1:2" x14ac:dyDescent="0.25">
      <c r="A1010" s="13">
        <v>130</v>
      </c>
      <c r="B1010" s="13">
        <v>7.5</v>
      </c>
    </row>
    <row r="1011" spans="1:2" x14ac:dyDescent="0.25">
      <c r="A1011" s="11">
        <v>100</v>
      </c>
      <c r="B1011" s="11">
        <v>5.4</v>
      </c>
    </row>
    <row r="1012" spans="1:2" x14ac:dyDescent="0.25">
      <c r="A1012" s="13">
        <v>114</v>
      </c>
      <c r="B1012" s="13">
        <v>6.6</v>
      </c>
    </row>
    <row r="1013" spans="1:2" x14ac:dyDescent="0.25">
      <c r="A1013" s="11">
        <v>96</v>
      </c>
      <c r="B1013" s="11">
        <v>7.7</v>
      </c>
    </row>
    <row r="1014" spans="1:2" x14ac:dyDescent="0.25">
      <c r="A1014" s="13">
        <v>110</v>
      </c>
      <c r="B1014" s="13">
        <v>5.8</v>
      </c>
    </row>
    <row r="1015" spans="1:2" x14ac:dyDescent="0.25">
      <c r="A1015" s="11">
        <v>158</v>
      </c>
      <c r="B1015" s="11">
        <v>6.4</v>
      </c>
    </row>
    <row r="1016" spans="1:2" x14ac:dyDescent="0.25">
      <c r="A1016" s="13">
        <v>102</v>
      </c>
      <c r="B1016" s="13">
        <v>5.6</v>
      </c>
    </row>
    <row r="1017" spans="1:2" x14ac:dyDescent="0.25">
      <c r="A1017" s="11">
        <v>84</v>
      </c>
      <c r="B1017" s="11">
        <v>6</v>
      </c>
    </row>
    <row r="1018" spans="1:2" x14ac:dyDescent="0.25">
      <c r="A1018" s="13">
        <v>115</v>
      </c>
      <c r="B1018" s="13">
        <v>6.2</v>
      </c>
    </row>
    <row r="1019" spans="1:2" x14ac:dyDescent="0.25">
      <c r="A1019" s="11">
        <v>99</v>
      </c>
      <c r="B1019" s="11">
        <v>5.9</v>
      </c>
    </row>
    <row r="1020" spans="1:2" x14ac:dyDescent="0.25">
      <c r="A1020" s="13">
        <v>135</v>
      </c>
      <c r="B1020" s="13">
        <v>5.0999999999999996</v>
      </c>
    </row>
    <row r="1021" spans="1:2" x14ac:dyDescent="0.25">
      <c r="A1021" s="11">
        <v>108</v>
      </c>
      <c r="B1021" s="11">
        <v>6.8</v>
      </c>
    </row>
    <row r="1022" spans="1:2" x14ac:dyDescent="0.25">
      <c r="A1022" s="13">
        <v>43</v>
      </c>
      <c r="B1022" s="13">
        <v>7</v>
      </c>
    </row>
    <row r="1023" spans="1:2" x14ac:dyDescent="0.25">
      <c r="A1023" s="11">
        <v>127</v>
      </c>
      <c r="B1023" s="11">
        <v>6</v>
      </c>
    </row>
    <row r="1024" spans="1:2" x14ac:dyDescent="0.25">
      <c r="A1024" s="13">
        <v>107</v>
      </c>
      <c r="B1024" s="13">
        <v>5.0999999999999996</v>
      </c>
    </row>
    <row r="1025" spans="1:2" x14ac:dyDescent="0.25">
      <c r="A1025" s="11">
        <v>95</v>
      </c>
      <c r="B1025" s="11">
        <v>5.8</v>
      </c>
    </row>
    <row r="1026" spans="1:2" x14ac:dyDescent="0.25">
      <c r="A1026" s="13">
        <v>124</v>
      </c>
      <c r="B1026" s="13">
        <v>6.2</v>
      </c>
    </row>
    <row r="1027" spans="1:2" x14ac:dyDescent="0.25">
      <c r="A1027" s="11">
        <v>109</v>
      </c>
      <c r="B1027" s="11">
        <v>6.4</v>
      </c>
    </row>
    <row r="1028" spans="1:2" x14ac:dyDescent="0.25">
      <c r="A1028" s="13">
        <v>102</v>
      </c>
      <c r="B1028" s="13">
        <v>4.8</v>
      </c>
    </row>
    <row r="1029" spans="1:2" x14ac:dyDescent="0.25">
      <c r="A1029" s="11">
        <v>88</v>
      </c>
      <c r="B1029" s="11">
        <v>4.9000000000000004</v>
      </c>
    </row>
    <row r="1030" spans="1:2" x14ac:dyDescent="0.25">
      <c r="A1030" s="13">
        <v>87</v>
      </c>
      <c r="B1030" s="13">
        <v>5.6</v>
      </c>
    </row>
    <row r="1031" spans="1:2" x14ac:dyDescent="0.25">
      <c r="A1031" s="11">
        <v>104</v>
      </c>
      <c r="B1031" s="11">
        <v>5.5</v>
      </c>
    </row>
    <row r="1032" spans="1:2" x14ac:dyDescent="0.25">
      <c r="A1032" s="13">
        <v>96</v>
      </c>
      <c r="B1032" s="13">
        <v>3.7</v>
      </c>
    </row>
    <row r="1033" spans="1:2" x14ac:dyDescent="0.25">
      <c r="A1033" s="11">
        <v>85</v>
      </c>
      <c r="B1033" s="11">
        <v>5.9</v>
      </c>
    </row>
    <row r="1034" spans="1:2" x14ac:dyDescent="0.25">
      <c r="A1034" s="13">
        <v>64</v>
      </c>
      <c r="B1034" s="13">
        <v>8.5</v>
      </c>
    </row>
    <row r="1035" spans="1:2" x14ac:dyDescent="0.25">
      <c r="A1035" s="11">
        <v>104</v>
      </c>
      <c r="B1035" s="11">
        <v>6.3</v>
      </c>
    </row>
    <row r="1036" spans="1:2" x14ac:dyDescent="0.25">
      <c r="A1036" s="13">
        <v>135</v>
      </c>
      <c r="B1036" s="13">
        <v>7.4</v>
      </c>
    </row>
    <row r="1037" spans="1:2" x14ac:dyDescent="0.25">
      <c r="A1037" s="11">
        <v>190</v>
      </c>
      <c r="B1037" s="11">
        <v>7.6</v>
      </c>
    </row>
    <row r="1038" spans="1:2" x14ac:dyDescent="0.25">
      <c r="A1038" s="13">
        <v>127</v>
      </c>
      <c r="B1038" s="13">
        <v>8.3000000000000007</v>
      </c>
    </row>
    <row r="1039" spans="1:2" x14ac:dyDescent="0.25">
      <c r="A1039" s="11">
        <v>129</v>
      </c>
      <c r="B1039" s="11">
        <v>6.6</v>
      </c>
    </row>
    <row r="1040" spans="1:2" x14ac:dyDescent="0.25">
      <c r="A1040" s="13">
        <v>120</v>
      </c>
      <c r="B1040" s="13">
        <v>6.9</v>
      </c>
    </row>
    <row r="1041" spans="1:2" x14ac:dyDescent="0.25">
      <c r="A1041" s="11">
        <v>118</v>
      </c>
      <c r="B1041" s="11">
        <v>6.7</v>
      </c>
    </row>
    <row r="1042" spans="1:2" x14ac:dyDescent="0.25">
      <c r="A1042" s="13">
        <v>112</v>
      </c>
      <c r="B1042" s="13">
        <v>6.8</v>
      </c>
    </row>
    <row r="1043" spans="1:2" x14ac:dyDescent="0.25">
      <c r="A1043" s="11">
        <v>89</v>
      </c>
      <c r="B1043" s="11">
        <v>4.5999999999999996</v>
      </c>
    </row>
    <row r="1044" spans="1:2" x14ac:dyDescent="0.25">
      <c r="A1044" s="13">
        <v>114</v>
      </c>
      <c r="B1044" s="13">
        <v>7.1</v>
      </c>
    </row>
    <row r="1045" spans="1:2" x14ac:dyDescent="0.25">
      <c r="A1045" s="11">
        <v>137</v>
      </c>
      <c r="B1045" s="11">
        <v>6.4</v>
      </c>
    </row>
    <row r="1046" spans="1:2" x14ac:dyDescent="0.25">
      <c r="A1046" s="13">
        <v>112</v>
      </c>
      <c r="B1046" s="13">
        <v>6.4</v>
      </c>
    </row>
    <row r="1047" spans="1:2" x14ac:dyDescent="0.25">
      <c r="A1047" s="11">
        <v>120</v>
      </c>
      <c r="B1047" s="11">
        <v>7.4</v>
      </c>
    </row>
    <row r="1048" spans="1:2" x14ac:dyDescent="0.25">
      <c r="A1048" s="13">
        <v>123</v>
      </c>
      <c r="B1048" s="13">
        <v>6.4</v>
      </c>
    </row>
    <row r="1049" spans="1:2" x14ac:dyDescent="0.25">
      <c r="A1049" s="11">
        <v>93</v>
      </c>
      <c r="B1049" s="11">
        <v>6</v>
      </c>
    </row>
    <row r="1050" spans="1:2" x14ac:dyDescent="0.25">
      <c r="A1050" s="13">
        <v>123</v>
      </c>
      <c r="B1050" s="13">
        <v>6.5</v>
      </c>
    </row>
    <row r="1051" spans="1:2" x14ac:dyDescent="0.25">
      <c r="A1051" s="11">
        <v>122</v>
      </c>
      <c r="B1051" s="11">
        <v>7.8</v>
      </c>
    </row>
    <row r="1052" spans="1:2" x14ac:dyDescent="0.25">
      <c r="A1052" s="13">
        <v>115</v>
      </c>
      <c r="B1052" s="13">
        <v>6</v>
      </c>
    </row>
    <row r="1053" spans="1:2" x14ac:dyDescent="0.25">
      <c r="A1053" s="11">
        <v>123</v>
      </c>
      <c r="B1053" s="11">
        <v>7</v>
      </c>
    </row>
    <row r="1054" spans="1:2" x14ac:dyDescent="0.25">
      <c r="A1054" s="13">
        <v>96</v>
      </c>
      <c r="B1054" s="13">
        <v>6</v>
      </c>
    </row>
    <row r="1055" spans="1:2" x14ac:dyDescent="0.25">
      <c r="A1055" s="11">
        <v>110</v>
      </c>
      <c r="B1055" s="11">
        <v>7.8</v>
      </c>
    </row>
    <row r="1056" spans="1:2" x14ac:dyDescent="0.25">
      <c r="A1056" s="13">
        <v>105</v>
      </c>
      <c r="B1056" s="13">
        <v>6.1</v>
      </c>
    </row>
    <row r="1057" spans="1:2" x14ac:dyDescent="0.25">
      <c r="A1057" s="11">
        <v>113</v>
      </c>
      <c r="B1057" s="11">
        <v>6.8</v>
      </c>
    </row>
    <row r="1058" spans="1:2" x14ac:dyDescent="0.25">
      <c r="A1058" s="13">
        <v>132</v>
      </c>
      <c r="B1058" s="13">
        <v>6.4</v>
      </c>
    </row>
    <row r="1059" spans="1:2" x14ac:dyDescent="0.25">
      <c r="A1059" s="11">
        <v>93</v>
      </c>
      <c r="B1059" s="11">
        <v>7.7</v>
      </c>
    </row>
    <row r="1060" spans="1:2" x14ac:dyDescent="0.25">
      <c r="A1060" s="13">
        <v>115</v>
      </c>
      <c r="B1060" s="13">
        <v>8.1</v>
      </c>
    </row>
    <row r="1061" spans="1:2" x14ac:dyDescent="0.25">
      <c r="A1061" s="11">
        <v>75</v>
      </c>
      <c r="B1061" s="11">
        <v>4.5</v>
      </c>
    </row>
    <row r="1062" spans="1:2" x14ac:dyDescent="0.25">
      <c r="A1062" s="13">
        <v>108</v>
      </c>
      <c r="B1062" s="13">
        <v>5.8</v>
      </c>
    </row>
    <row r="1063" spans="1:2" x14ac:dyDescent="0.25">
      <c r="A1063" s="11">
        <v>105</v>
      </c>
      <c r="B1063" s="11">
        <v>6.3</v>
      </c>
    </row>
    <row r="1064" spans="1:2" x14ac:dyDescent="0.25">
      <c r="A1064" s="13">
        <v>102</v>
      </c>
      <c r="B1064" s="13">
        <v>5.7</v>
      </c>
    </row>
    <row r="1065" spans="1:2" x14ac:dyDescent="0.25">
      <c r="A1065" s="11">
        <v>118</v>
      </c>
      <c r="B1065" s="11">
        <v>7.2</v>
      </c>
    </row>
    <row r="1066" spans="1:2" x14ac:dyDescent="0.25">
      <c r="A1066" s="13">
        <v>111</v>
      </c>
      <c r="B1066" s="13">
        <v>7.6</v>
      </c>
    </row>
    <row r="1067" spans="1:2" x14ac:dyDescent="0.25">
      <c r="A1067" s="11">
        <v>81</v>
      </c>
      <c r="B1067" s="11">
        <v>4.7</v>
      </c>
    </row>
    <row r="1068" spans="1:2" x14ac:dyDescent="0.25">
      <c r="A1068" s="13">
        <v>116</v>
      </c>
      <c r="B1068" s="13">
        <v>6.6</v>
      </c>
    </row>
    <row r="1069" spans="1:2" x14ac:dyDescent="0.25">
      <c r="A1069" s="11">
        <v>86</v>
      </c>
      <c r="B1069" s="11">
        <v>6.8</v>
      </c>
    </row>
    <row r="1070" spans="1:2" x14ac:dyDescent="0.25">
      <c r="A1070" s="13">
        <v>127</v>
      </c>
      <c r="B1070" s="13">
        <v>7.3</v>
      </c>
    </row>
    <row r="1071" spans="1:2" x14ac:dyDescent="0.25">
      <c r="A1071" s="11">
        <v>140</v>
      </c>
      <c r="B1071" s="11">
        <v>2.7</v>
      </c>
    </row>
    <row r="1072" spans="1:2" x14ac:dyDescent="0.25">
      <c r="A1072" s="13">
        <v>91</v>
      </c>
      <c r="B1072" s="13">
        <v>4.8</v>
      </c>
    </row>
    <row r="1073" spans="1:2" x14ac:dyDescent="0.25">
      <c r="A1073" s="11">
        <v>98</v>
      </c>
      <c r="B1073" s="11">
        <v>6.3</v>
      </c>
    </row>
    <row r="1074" spans="1:2" x14ac:dyDescent="0.25">
      <c r="A1074" s="13">
        <v>84</v>
      </c>
      <c r="B1074" s="13">
        <v>5.5</v>
      </c>
    </row>
    <row r="1075" spans="1:2" x14ac:dyDescent="0.25">
      <c r="A1075" s="11">
        <v>109</v>
      </c>
      <c r="B1075" s="11">
        <v>6.2</v>
      </c>
    </row>
    <row r="1076" spans="1:2" x14ac:dyDescent="0.25">
      <c r="A1076" s="13">
        <v>93</v>
      </c>
      <c r="B1076" s="13">
        <v>5.8</v>
      </c>
    </row>
    <row r="1077" spans="1:2" x14ac:dyDescent="0.25">
      <c r="A1077" s="11">
        <v>113</v>
      </c>
      <c r="B1077" s="11">
        <v>5.7</v>
      </c>
    </row>
    <row r="1078" spans="1:2" x14ac:dyDescent="0.25">
      <c r="A1078" s="13">
        <v>141</v>
      </c>
      <c r="B1078" s="13">
        <v>6.5</v>
      </c>
    </row>
    <row r="1079" spans="1:2" x14ac:dyDescent="0.25">
      <c r="A1079" s="11">
        <v>119</v>
      </c>
      <c r="B1079" s="11">
        <v>6.7</v>
      </c>
    </row>
    <row r="1080" spans="1:2" x14ac:dyDescent="0.25">
      <c r="A1080" s="13">
        <v>97</v>
      </c>
      <c r="B1080" s="13">
        <v>7.4</v>
      </c>
    </row>
    <row r="1081" spans="1:2" x14ac:dyDescent="0.25">
      <c r="A1081" s="11">
        <v>117</v>
      </c>
      <c r="B1081" s="11">
        <v>6.9</v>
      </c>
    </row>
    <row r="1082" spans="1:2" x14ac:dyDescent="0.25">
      <c r="A1082" s="13">
        <v>101</v>
      </c>
      <c r="B1082" s="13">
        <v>5.5</v>
      </c>
    </row>
    <row r="1083" spans="1:2" x14ac:dyDescent="0.25">
      <c r="A1083" s="11">
        <v>153</v>
      </c>
      <c r="B1083" s="11">
        <v>8.1</v>
      </c>
    </row>
    <row r="1084" spans="1:2" x14ac:dyDescent="0.25">
      <c r="A1084" s="13">
        <v>122</v>
      </c>
      <c r="B1084" s="13">
        <v>7.7</v>
      </c>
    </row>
    <row r="1085" spans="1:2" x14ac:dyDescent="0.25">
      <c r="A1085" s="11">
        <v>102</v>
      </c>
      <c r="B1085" s="11">
        <v>7.3</v>
      </c>
    </row>
    <row r="1086" spans="1:2" x14ac:dyDescent="0.25">
      <c r="A1086" s="13">
        <v>83</v>
      </c>
      <c r="B1086" s="13">
        <v>5.2</v>
      </c>
    </row>
    <row r="1087" spans="1:2" x14ac:dyDescent="0.25">
      <c r="A1087" s="11">
        <v>103</v>
      </c>
      <c r="B1087" s="11">
        <v>7.1</v>
      </c>
    </row>
    <row r="1088" spans="1:2" x14ac:dyDescent="0.25">
      <c r="A1088" s="13">
        <v>110</v>
      </c>
      <c r="B1088" s="13">
        <v>7.1</v>
      </c>
    </row>
    <row r="1089" spans="1:2" x14ac:dyDescent="0.25">
      <c r="A1089" s="11">
        <v>136</v>
      </c>
      <c r="B1089" s="11">
        <v>7.2</v>
      </c>
    </row>
    <row r="1090" spans="1:2" x14ac:dyDescent="0.25">
      <c r="A1090" s="13">
        <v>91</v>
      </c>
      <c r="B1090" s="13">
        <v>6.5</v>
      </c>
    </row>
    <row r="1091" spans="1:2" x14ac:dyDescent="0.25">
      <c r="A1091" s="11">
        <v>89</v>
      </c>
      <c r="B1091" s="11">
        <v>4.5999999999999996</v>
      </c>
    </row>
    <row r="1092" spans="1:2" x14ac:dyDescent="0.25">
      <c r="A1092" s="13">
        <v>107</v>
      </c>
      <c r="B1092" s="13">
        <v>5.6</v>
      </c>
    </row>
    <row r="1093" spans="1:2" x14ac:dyDescent="0.25">
      <c r="A1093" s="11">
        <v>129</v>
      </c>
      <c r="B1093" s="11">
        <v>7.7</v>
      </c>
    </row>
    <row r="1094" spans="1:2" x14ac:dyDescent="0.25">
      <c r="A1094" s="13">
        <v>95</v>
      </c>
      <c r="B1094" s="13">
        <v>7.2</v>
      </c>
    </row>
    <row r="1095" spans="1:2" x14ac:dyDescent="0.25">
      <c r="A1095" s="11">
        <v>122</v>
      </c>
      <c r="B1095" s="11">
        <v>6.8</v>
      </c>
    </row>
    <row r="1096" spans="1:2" x14ac:dyDescent="0.25">
      <c r="A1096" s="13">
        <v>110</v>
      </c>
      <c r="B1096" s="13">
        <v>5.4</v>
      </c>
    </row>
    <row r="1097" spans="1:2" x14ac:dyDescent="0.25">
      <c r="A1097" s="11">
        <v>135</v>
      </c>
      <c r="B1097" s="11">
        <v>6.3</v>
      </c>
    </row>
    <row r="1098" spans="1:2" x14ac:dyDescent="0.25">
      <c r="A1098" s="13">
        <v>111</v>
      </c>
      <c r="B1098" s="13">
        <v>7.2</v>
      </c>
    </row>
    <row r="1099" spans="1:2" x14ac:dyDescent="0.25">
      <c r="A1099" s="11">
        <v>95</v>
      </c>
      <c r="B1099" s="11">
        <v>5.6</v>
      </c>
    </row>
    <row r="1100" spans="1:2" x14ac:dyDescent="0.25">
      <c r="A1100" s="13">
        <v>109</v>
      </c>
      <c r="B1100" s="13">
        <v>6.8</v>
      </c>
    </row>
    <row r="1101" spans="1:2" x14ac:dyDescent="0.25">
      <c r="A1101" s="11">
        <v>93</v>
      </c>
      <c r="B1101" s="11">
        <v>4.3</v>
      </c>
    </row>
    <row r="1102" spans="1:2" x14ac:dyDescent="0.25">
      <c r="A1102" s="13">
        <v>94</v>
      </c>
      <c r="B1102" s="13">
        <v>6.3</v>
      </c>
    </row>
    <row r="1103" spans="1:2" x14ac:dyDescent="0.25">
      <c r="A1103" s="11">
        <v>117</v>
      </c>
      <c r="B1103" s="11">
        <v>6.5</v>
      </c>
    </row>
    <row r="1104" spans="1:2" x14ac:dyDescent="0.25">
      <c r="A1104" s="13">
        <v>112</v>
      </c>
      <c r="B1104" s="13">
        <v>6.4</v>
      </c>
    </row>
    <row r="1105" spans="1:2" x14ac:dyDescent="0.25">
      <c r="A1105" s="11">
        <v>111</v>
      </c>
      <c r="B1105" s="11">
        <v>6.3</v>
      </c>
    </row>
    <row r="1106" spans="1:2" x14ac:dyDescent="0.25">
      <c r="A1106" s="13">
        <v>96</v>
      </c>
      <c r="B1106" s="13">
        <v>5.9</v>
      </c>
    </row>
    <row r="1107" spans="1:2" x14ac:dyDescent="0.25">
      <c r="A1107" s="11">
        <v>141</v>
      </c>
      <c r="B1107" s="11">
        <v>6.5</v>
      </c>
    </row>
    <row r="1108" spans="1:2" x14ac:dyDescent="0.25">
      <c r="A1108" s="13">
        <v>94</v>
      </c>
      <c r="B1108" s="13">
        <v>6.5</v>
      </c>
    </row>
    <row r="1109" spans="1:2" x14ac:dyDescent="0.25">
      <c r="A1109" s="11">
        <v>87</v>
      </c>
      <c r="B1109" s="11">
        <v>6.1</v>
      </c>
    </row>
    <row r="1110" spans="1:2" x14ac:dyDescent="0.25">
      <c r="A1110" s="13">
        <v>88</v>
      </c>
      <c r="B1110" s="13">
        <v>5.9</v>
      </c>
    </row>
    <row r="1111" spans="1:2" x14ac:dyDescent="0.25">
      <c r="A1111" s="11">
        <v>177</v>
      </c>
      <c r="B1111" s="11">
        <v>6.6</v>
      </c>
    </row>
    <row r="1112" spans="1:2" x14ac:dyDescent="0.25">
      <c r="A1112" s="13">
        <v>133</v>
      </c>
      <c r="B1112" s="13">
        <v>7.4</v>
      </c>
    </row>
    <row r="1113" spans="1:2" x14ac:dyDescent="0.25">
      <c r="A1113" s="11">
        <v>119</v>
      </c>
      <c r="B1113" s="11">
        <v>7.3</v>
      </c>
    </row>
    <row r="1114" spans="1:2" x14ac:dyDescent="0.25">
      <c r="A1114" s="13">
        <v>102</v>
      </c>
      <c r="B1114" s="13">
        <v>6.6</v>
      </c>
    </row>
    <row r="1115" spans="1:2" x14ac:dyDescent="0.25">
      <c r="A1115" s="11">
        <v>101</v>
      </c>
      <c r="B1115" s="11">
        <v>5.6</v>
      </c>
    </row>
    <row r="1116" spans="1:2" x14ac:dyDescent="0.25">
      <c r="A1116" s="13">
        <v>91</v>
      </c>
      <c r="B1116" s="13">
        <v>5.3</v>
      </c>
    </row>
    <row r="1117" spans="1:2" x14ac:dyDescent="0.25">
      <c r="A1117" s="11">
        <v>117</v>
      </c>
      <c r="B1117" s="11">
        <v>6</v>
      </c>
    </row>
    <row r="1118" spans="1:2" x14ac:dyDescent="0.25">
      <c r="A1118" s="13">
        <v>86</v>
      </c>
      <c r="B1118" s="13">
        <v>5.4</v>
      </c>
    </row>
    <row r="1119" spans="1:2" x14ac:dyDescent="0.25">
      <c r="A1119" s="11">
        <v>124</v>
      </c>
      <c r="B1119" s="11">
        <v>6.8</v>
      </c>
    </row>
    <row r="1120" spans="1:2" x14ac:dyDescent="0.25">
      <c r="A1120" s="13">
        <v>134</v>
      </c>
      <c r="B1120" s="13">
        <v>6.4</v>
      </c>
    </row>
    <row r="1121" spans="1:2" x14ac:dyDescent="0.25">
      <c r="A1121" s="11">
        <v>95</v>
      </c>
      <c r="B1121" s="11">
        <v>7.1</v>
      </c>
    </row>
    <row r="1122" spans="1:2" x14ac:dyDescent="0.25">
      <c r="A1122" s="13">
        <v>100</v>
      </c>
      <c r="B1122" s="13">
        <v>4.9000000000000004</v>
      </c>
    </row>
    <row r="1123" spans="1:2" x14ac:dyDescent="0.25">
      <c r="A1123" s="11">
        <v>220</v>
      </c>
      <c r="B1123" s="11">
        <v>5.8</v>
      </c>
    </row>
    <row r="1124" spans="1:2" x14ac:dyDescent="0.25">
      <c r="A1124" s="13">
        <v>212</v>
      </c>
      <c r="B1124" s="13">
        <v>7.1</v>
      </c>
    </row>
    <row r="1125" spans="1:2" x14ac:dyDescent="0.25">
      <c r="A1125" s="11">
        <v>128</v>
      </c>
      <c r="B1125" s="11">
        <v>7.2</v>
      </c>
    </row>
    <row r="1126" spans="1:2" x14ac:dyDescent="0.25">
      <c r="A1126" s="13">
        <v>106</v>
      </c>
      <c r="B1126" s="13">
        <v>6</v>
      </c>
    </row>
    <row r="1127" spans="1:2" x14ac:dyDescent="0.25">
      <c r="A1127" s="11">
        <v>160</v>
      </c>
      <c r="B1127" s="11">
        <v>6</v>
      </c>
    </row>
    <row r="1128" spans="1:2" x14ac:dyDescent="0.25">
      <c r="A1128" s="13">
        <v>114</v>
      </c>
      <c r="B1128" s="13">
        <v>7</v>
      </c>
    </row>
    <row r="1129" spans="1:2" x14ac:dyDescent="0.25">
      <c r="A1129" s="11">
        <v>99</v>
      </c>
      <c r="B1129" s="11">
        <v>5.4</v>
      </c>
    </row>
    <row r="1130" spans="1:2" x14ac:dyDescent="0.25">
      <c r="A1130" s="13">
        <v>74</v>
      </c>
      <c r="B1130" s="13">
        <v>6.5</v>
      </c>
    </row>
    <row r="1131" spans="1:2" x14ac:dyDescent="0.25">
      <c r="A1131" s="11">
        <v>139</v>
      </c>
      <c r="B1131" s="11">
        <v>6.4</v>
      </c>
    </row>
    <row r="1132" spans="1:2" x14ac:dyDescent="0.25">
      <c r="A1132" s="13">
        <v>52</v>
      </c>
      <c r="B1132" s="13">
        <v>8.3000000000000007</v>
      </c>
    </row>
    <row r="1133" spans="1:2" x14ac:dyDescent="0.25">
      <c r="A1133" s="11">
        <v>103</v>
      </c>
      <c r="B1133" s="11">
        <v>4.9000000000000004</v>
      </c>
    </row>
    <row r="1134" spans="1:2" x14ac:dyDescent="0.25">
      <c r="A1134" s="13">
        <v>101</v>
      </c>
      <c r="B1134" s="13">
        <v>6.3</v>
      </c>
    </row>
    <row r="1135" spans="1:2" x14ac:dyDescent="0.25">
      <c r="A1135" s="11">
        <v>91</v>
      </c>
      <c r="B1135" s="11">
        <v>1.7</v>
      </c>
    </row>
    <row r="1136" spans="1:2" x14ac:dyDescent="0.25">
      <c r="A1136" s="13">
        <v>130</v>
      </c>
      <c r="B1136" s="13">
        <v>7.7</v>
      </c>
    </row>
    <row r="1137" spans="1:2" x14ac:dyDescent="0.25">
      <c r="A1137" s="11">
        <v>130</v>
      </c>
      <c r="B1137" s="11">
        <v>7.8</v>
      </c>
    </row>
    <row r="1138" spans="1:2" x14ac:dyDescent="0.25">
      <c r="A1138" s="13">
        <v>110</v>
      </c>
      <c r="B1138" s="13">
        <v>5.5</v>
      </c>
    </row>
    <row r="1139" spans="1:2" x14ac:dyDescent="0.25">
      <c r="A1139" s="11">
        <v>147</v>
      </c>
      <c r="B1139" s="11">
        <v>7.5</v>
      </c>
    </row>
    <row r="1140" spans="1:2" x14ac:dyDescent="0.25">
      <c r="A1140" s="13">
        <v>96</v>
      </c>
      <c r="B1140" s="13">
        <v>6.4</v>
      </c>
    </row>
    <row r="1141" spans="1:2" x14ac:dyDescent="0.25">
      <c r="A1141" s="11">
        <v>118</v>
      </c>
      <c r="B1141" s="11">
        <v>5.6</v>
      </c>
    </row>
    <row r="1142" spans="1:2" x14ac:dyDescent="0.25">
      <c r="A1142" s="13">
        <v>88</v>
      </c>
      <c r="B1142" s="13">
        <v>7.5</v>
      </c>
    </row>
    <row r="1143" spans="1:2" x14ac:dyDescent="0.25">
      <c r="A1143" s="11">
        <v>325</v>
      </c>
      <c r="B1143" s="11">
        <v>6.8</v>
      </c>
    </row>
    <row r="1144" spans="1:2" x14ac:dyDescent="0.25">
      <c r="A1144" s="13">
        <v>102</v>
      </c>
      <c r="B1144" s="13">
        <v>6.8</v>
      </c>
    </row>
    <row r="1145" spans="1:2" x14ac:dyDescent="0.25">
      <c r="A1145" s="11">
        <v>110</v>
      </c>
      <c r="B1145" s="11">
        <v>6</v>
      </c>
    </row>
    <row r="1146" spans="1:2" x14ac:dyDescent="0.25">
      <c r="A1146" s="13">
        <v>136</v>
      </c>
      <c r="B1146" s="13">
        <v>7.3</v>
      </c>
    </row>
    <row r="1147" spans="1:2" x14ac:dyDescent="0.25">
      <c r="A1147" s="11">
        <v>103</v>
      </c>
      <c r="B1147" s="11">
        <v>6</v>
      </c>
    </row>
    <row r="1148" spans="1:2" x14ac:dyDescent="0.25">
      <c r="A1148" s="13">
        <v>103</v>
      </c>
      <c r="B1148" s="13">
        <v>7</v>
      </c>
    </row>
    <row r="1149" spans="1:2" x14ac:dyDescent="0.25">
      <c r="A1149" s="11">
        <v>90</v>
      </c>
      <c r="B1149" s="11">
        <v>5.0999999999999996</v>
      </c>
    </row>
    <row r="1150" spans="1:2" x14ac:dyDescent="0.25">
      <c r="A1150" s="13">
        <v>154</v>
      </c>
      <c r="B1150" s="13">
        <v>6.8</v>
      </c>
    </row>
    <row r="1151" spans="1:2" x14ac:dyDescent="0.25">
      <c r="A1151" s="11">
        <v>99</v>
      </c>
      <c r="B1151" s="11">
        <v>6.5</v>
      </c>
    </row>
    <row r="1152" spans="1:2" x14ac:dyDescent="0.25">
      <c r="A1152" s="13">
        <v>93</v>
      </c>
      <c r="B1152" s="13">
        <v>6.6</v>
      </c>
    </row>
    <row r="1153" spans="1:2" x14ac:dyDescent="0.25">
      <c r="A1153" s="11">
        <v>109</v>
      </c>
      <c r="B1153" s="11">
        <v>7.2</v>
      </c>
    </row>
    <row r="1154" spans="1:2" x14ac:dyDescent="0.25">
      <c r="A1154" s="13">
        <v>124</v>
      </c>
      <c r="B1154" s="13">
        <v>7</v>
      </c>
    </row>
    <row r="1155" spans="1:2" x14ac:dyDescent="0.25">
      <c r="A1155" s="11">
        <v>84</v>
      </c>
      <c r="B1155" s="11">
        <v>7</v>
      </c>
    </row>
    <row r="1156" spans="1:2" x14ac:dyDescent="0.25">
      <c r="A1156" s="13">
        <v>90</v>
      </c>
      <c r="B1156" s="13">
        <v>5.9</v>
      </c>
    </row>
    <row r="1157" spans="1:2" x14ac:dyDescent="0.25">
      <c r="A1157" s="11">
        <v>117</v>
      </c>
      <c r="B1157" s="11">
        <v>5.4</v>
      </c>
    </row>
    <row r="1158" spans="1:2" x14ac:dyDescent="0.25">
      <c r="A1158" s="13">
        <v>123</v>
      </c>
      <c r="B1158" s="13">
        <v>6.6</v>
      </c>
    </row>
    <row r="1159" spans="1:2" x14ac:dyDescent="0.25">
      <c r="A1159" s="11">
        <v>251</v>
      </c>
      <c r="B1159" s="11">
        <v>7</v>
      </c>
    </row>
    <row r="1160" spans="1:2" x14ac:dyDescent="0.25">
      <c r="A1160" s="13">
        <v>105</v>
      </c>
      <c r="B1160" s="13">
        <v>6.5</v>
      </c>
    </row>
    <row r="1161" spans="1:2" x14ac:dyDescent="0.25">
      <c r="A1161" s="11">
        <v>115</v>
      </c>
      <c r="B1161" s="11">
        <v>6.3</v>
      </c>
    </row>
    <row r="1162" spans="1:2" x14ac:dyDescent="0.25">
      <c r="A1162" s="13">
        <v>122</v>
      </c>
      <c r="B1162" s="13">
        <v>6.5</v>
      </c>
    </row>
    <row r="1163" spans="1:2" x14ac:dyDescent="0.25">
      <c r="A1163" s="11">
        <v>119</v>
      </c>
      <c r="B1163" s="11">
        <v>6.5</v>
      </c>
    </row>
    <row r="1164" spans="1:2" x14ac:dyDescent="0.25">
      <c r="A1164" s="13">
        <v>81</v>
      </c>
      <c r="B1164" s="13">
        <v>5.8</v>
      </c>
    </row>
    <row r="1165" spans="1:2" x14ac:dyDescent="0.25">
      <c r="A1165" s="11">
        <v>133</v>
      </c>
      <c r="B1165" s="11">
        <v>6.6</v>
      </c>
    </row>
    <row r="1166" spans="1:2" x14ac:dyDescent="0.25">
      <c r="A1166" s="13">
        <v>100</v>
      </c>
      <c r="B1166" s="13">
        <v>5.4</v>
      </c>
    </row>
    <row r="1167" spans="1:2" x14ac:dyDescent="0.25">
      <c r="A1167" s="11">
        <v>120</v>
      </c>
      <c r="B1167" s="11">
        <v>6.1</v>
      </c>
    </row>
    <row r="1168" spans="1:2" x14ac:dyDescent="0.25">
      <c r="A1168" s="13">
        <v>104</v>
      </c>
      <c r="B1168" s="13">
        <v>4</v>
      </c>
    </row>
    <row r="1169" spans="1:2" x14ac:dyDescent="0.25">
      <c r="A1169" s="11">
        <v>122</v>
      </c>
      <c r="B1169" s="11">
        <v>7.6</v>
      </c>
    </row>
    <row r="1170" spans="1:2" x14ac:dyDescent="0.25">
      <c r="A1170" s="13">
        <v>80</v>
      </c>
      <c r="B1170" s="13">
        <v>7.9</v>
      </c>
    </row>
    <row r="1171" spans="1:2" x14ac:dyDescent="0.25">
      <c r="A1171" s="11">
        <v>91</v>
      </c>
      <c r="B1171" s="11">
        <v>5.3</v>
      </c>
    </row>
    <row r="1172" spans="1:2" x14ac:dyDescent="0.25">
      <c r="A1172" s="13">
        <v>112</v>
      </c>
      <c r="B1172" s="13">
        <v>6.6</v>
      </c>
    </row>
    <row r="1173" spans="1:2" x14ac:dyDescent="0.25">
      <c r="A1173" s="11">
        <v>100</v>
      </c>
      <c r="B1173" s="11">
        <v>6.3</v>
      </c>
    </row>
    <row r="1174" spans="1:2" x14ac:dyDescent="0.25">
      <c r="A1174" s="13">
        <v>30</v>
      </c>
      <c r="B1174" s="13">
        <v>7.5</v>
      </c>
    </row>
    <row r="1175" spans="1:2" x14ac:dyDescent="0.25">
      <c r="A1175" s="11">
        <v>105</v>
      </c>
      <c r="B1175" s="11">
        <v>7.2</v>
      </c>
    </row>
    <row r="1176" spans="1:2" x14ac:dyDescent="0.25">
      <c r="A1176" s="13">
        <v>110</v>
      </c>
      <c r="B1176" s="13">
        <v>7</v>
      </c>
    </row>
    <row r="1177" spans="1:2" x14ac:dyDescent="0.25">
      <c r="A1177" s="11">
        <v>101</v>
      </c>
      <c r="B1177" s="11">
        <v>4.9000000000000004</v>
      </c>
    </row>
    <row r="1178" spans="1:2" x14ac:dyDescent="0.25">
      <c r="A1178" s="13">
        <v>144</v>
      </c>
      <c r="B1178" s="13">
        <v>6.9</v>
      </c>
    </row>
    <row r="1179" spans="1:2" x14ac:dyDescent="0.25">
      <c r="A1179" s="11">
        <v>108</v>
      </c>
      <c r="B1179" s="11">
        <v>5.2</v>
      </c>
    </row>
    <row r="1180" spans="1:2" x14ac:dyDescent="0.25">
      <c r="A1180" s="13">
        <v>107</v>
      </c>
      <c r="B1180" s="13">
        <v>8.1</v>
      </c>
    </row>
    <row r="1181" spans="1:2" x14ac:dyDescent="0.25">
      <c r="A1181" s="11">
        <v>102</v>
      </c>
      <c r="B1181" s="11">
        <v>6.6</v>
      </c>
    </row>
    <row r="1182" spans="1:2" x14ac:dyDescent="0.25">
      <c r="A1182" s="13">
        <v>100</v>
      </c>
      <c r="B1182" s="13">
        <v>6.2</v>
      </c>
    </row>
    <row r="1183" spans="1:2" x14ac:dyDescent="0.25">
      <c r="A1183" s="11">
        <v>126</v>
      </c>
      <c r="B1183" s="11">
        <v>7.2</v>
      </c>
    </row>
    <row r="1184" spans="1:2" x14ac:dyDescent="0.25">
      <c r="A1184" s="13">
        <v>138</v>
      </c>
      <c r="B1184" s="13">
        <v>7.3</v>
      </c>
    </row>
    <row r="1185" spans="1:2" x14ac:dyDescent="0.25">
      <c r="A1185" s="11">
        <v>108</v>
      </c>
      <c r="B1185" s="11">
        <v>6.7</v>
      </c>
    </row>
    <row r="1186" spans="1:2" x14ac:dyDescent="0.25">
      <c r="A1186" s="13">
        <v>105</v>
      </c>
      <c r="B1186" s="13">
        <v>6.4</v>
      </c>
    </row>
    <row r="1187" spans="1:2" x14ac:dyDescent="0.25">
      <c r="A1187" s="11">
        <v>108</v>
      </c>
      <c r="B1187" s="11">
        <v>7.8</v>
      </c>
    </row>
    <row r="1188" spans="1:2" x14ac:dyDescent="0.25">
      <c r="A1188" s="13">
        <v>89</v>
      </c>
      <c r="B1188" s="13">
        <v>6.4</v>
      </c>
    </row>
    <row r="1189" spans="1:2" x14ac:dyDescent="0.25">
      <c r="A1189" s="11">
        <v>129</v>
      </c>
      <c r="B1189" s="11">
        <v>4.0999999999999996</v>
      </c>
    </row>
    <row r="1190" spans="1:2" x14ac:dyDescent="0.25">
      <c r="A1190" s="13">
        <v>84</v>
      </c>
      <c r="B1190" s="13">
        <v>4.0999999999999996</v>
      </c>
    </row>
    <row r="1191" spans="1:2" x14ac:dyDescent="0.25">
      <c r="A1191" s="11">
        <v>149</v>
      </c>
      <c r="B1191" s="11">
        <v>7.4</v>
      </c>
    </row>
    <row r="1192" spans="1:2" x14ac:dyDescent="0.25">
      <c r="A1192" s="13">
        <v>94</v>
      </c>
      <c r="B1192" s="13">
        <v>5.8</v>
      </c>
    </row>
    <row r="1193" spans="1:2" x14ac:dyDescent="0.25">
      <c r="A1193" s="11">
        <v>121</v>
      </c>
      <c r="B1193" s="11">
        <v>7.6</v>
      </c>
    </row>
    <row r="1194" spans="1:2" x14ac:dyDescent="0.25">
      <c r="A1194" s="13">
        <v>128</v>
      </c>
      <c r="B1194" s="13">
        <v>7.2</v>
      </c>
    </row>
    <row r="1195" spans="1:2" x14ac:dyDescent="0.25">
      <c r="A1195" s="11">
        <v>134</v>
      </c>
      <c r="B1195" s="11">
        <v>7.8</v>
      </c>
    </row>
    <row r="1196" spans="1:2" x14ac:dyDescent="0.25">
      <c r="A1196" s="13">
        <v>120</v>
      </c>
      <c r="B1196" s="13">
        <v>7.7</v>
      </c>
    </row>
    <row r="1197" spans="1:2" x14ac:dyDescent="0.25">
      <c r="A1197" s="11">
        <v>129</v>
      </c>
      <c r="B1197" s="11">
        <v>6.4</v>
      </c>
    </row>
    <row r="1198" spans="1:2" x14ac:dyDescent="0.25">
      <c r="A1198" s="13">
        <v>89</v>
      </c>
      <c r="B1198" s="13">
        <v>5.0999999999999996</v>
      </c>
    </row>
    <row r="1199" spans="1:2" x14ac:dyDescent="0.25">
      <c r="A1199" s="11">
        <v>116</v>
      </c>
      <c r="B1199" s="11">
        <v>5.5</v>
      </c>
    </row>
    <row r="1200" spans="1:2" x14ac:dyDescent="0.25">
      <c r="A1200" s="13">
        <v>118</v>
      </c>
      <c r="B1200" s="13">
        <v>7.4</v>
      </c>
    </row>
    <row r="1201" spans="1:2" x14ac:dyDescent="0.25">
      <c r="A1201" s="11">
        <v>107</v>
      </c>
      <c r="B1201" s="11">
        <v>6</v>
      </c>
    </row>
    <row r="1202" spans="1:2" x14ac:dyDescent="0.25">
      <c r="A1202" s="13">
        <v>155</v>
      </c>
      <c r="B1202" s="13">
        <v>7.5</v>
      </c>
    </row>
    <row r="1203" spans="1:2" x14ac:dyDescent="0.25">
      <c r="A1203" s="11">
        <v>123</v>
      </c>
      <c r="B1203" s="11">
        <v>7</v>
      </c>
    </row>
    <row r="1204" spans="1:2" x14ac:dyDescent="0.25">
      <c r="A1204" s="13">
        <v>128</v>
      </c>
      <c r="B1204" s="13">
        <v>7.5</v>
      </c>
    </row>
    <row r="1205" spans="1:2" x14ac:dyDescent="0.25">
      <c r="A1205" s="11">
        <v>139</v>
      </c>
      <c r="B1205" s="11">
        <v>7.3</v>
      </c>
    </row>
    <row r="1206" spans="1:2" x14ac:dyDescent="0.25">
      <c r="A1206" s="13">
        <v>109</v>
      </c>
      <c r="B1206" s="13">
        <v>5.7</v>
      </c>
    </row>
    <row r="1207" spans="1:2" x14ac:dyDescent="0.25">
      <c r="A1207" s="11">
        <v>120</v>
      </c>
      <c r="B1207" s="11">
        <v>7.3</v>
      </c>
    </row>
    <row r="1208" spans="1:2" x14ac:dyDescent="0.25">
      <c r="A1208" s="13">
        <v>121</v>
      </c>
      <c r="B1208" s="13">
        <v>7.2</v>
      </c>
    </row>
    <row r="1209" spans="1:2" x14ac:dyDescent="0.25">
      <c r="A1209" s="11">
        <v>102</v>
      </c>
      <c r="B1209" s="11">
        <v>5.9</v>
      </c>
    </row>
    <row r="1210" spans="1:2" x14ac:dyDescent="0.25">
      <c r="A1210" s="13">
        <v>117</v>
      </c>
      <c r="B1210" s="13">
        <v>7.8</v>
      </c>
    </row>
    <row r="1211" spans="1:2" x14ac:dyDescent="0.25">
      <c r="A1211" s="11">
        <v>178</v>
      </c>
      <c r="B1211" s="11">
        <v>7.7</v>
      </c>
    </row>
    <row r="1212" spans="1:2" x14ac:dyDescent="0.25">
      <c r="A1212" s="13">
        <v>147</v>
      </c>
      <c r="B1212" s="13">
        <v>8.1</v>
      </c>
    </row>
    <row r="1213" spans="1:2" x14ac:dyDescent="0.25">
      <c r="A1213" s="11">
        <v>90</v>
      </c>
      <c r="B1213" s="11">
        <v>6.6</v>
      </c>
    </row>
    <row r="1214" spans="1:2" x14ac:dyDescent="0.25">
      <c r="A1214" s="13">
        <v>105</v>
      </c>
      <c r="B1214" s="13">
        <v>7.1</v>
      </c>
    </row>
    <row r="1215" spans="1:2" x14ac:dyDescent="0.25">
      <c r="A1215" s="11">
        <v>114</v>
      </c>
      <c r="B1215" s="11">
        <v>5.9</v>
      </c>
    </row>
    <row r="1216" spans="1:2" x14ac:dyDescent="0.25">
      <c r="A1216" s="13">
        <v>206</v>
      </c>
      <c r="B1216" s="13">
        <v>8</v>
      </c>
    </row>
    <row r="1217" spans="1:2" x14ac:dyDescent="0.25">
      <c r="A1217" s="11">
        <v>99</v>
      </c>
      <c r="B1217" s="11">
        <v>4.5999999999999996</v>
      </c>
    </row>
    <row r="1218" spans="1:2" x14ac:dyDescent="0.25">
      <c r="A1218" s="13">
        <v>123</v>
      </c>
      <c r="B1218" s="13">
        <v>6.1</v>
      </c>
    </row>
    <row r="1219" spans="1:2" x14ac:dyDescent="0.25">
      <c r="A1219" s="11">
        <v>137</v>
      </c>
      <c r="B1219" s="11">
        <v>7.2</v>
      </c>
    </row>
    <row r="1220" spans="1:2" x14ac:dyDescent="0.25">
      <c r="A1220" s="13">
        <v>102</v>
      </c>
      <c r="B1220" s="13">
        <v>6.4</v>
      </c>
    </row>
    <row r="1221" spans="1:2" x14ac:dyDescent="0.25">
      <c r="A1221" s="11">
        <v>109</v>
      </c>
      <c r="B1221" s="11">
        <v>6</v>
      </c>
    </row>
    <row r="1222" spans="1:2" x14ac:dyDescent="0.25">
      <c r="A1222" s="13">
        <v>82</v>
      </c>
      <c r="B1222" s="13">
        <v>5.2</v>
      </c>
    </row>
    <row r="1223" spans="1:2" x14ac:dyDescent="0.25">
      <c r="A1223" s="11">
        <v>142</v>
      </c>
      <c r="B1223" s="11">
        <v>7.6</v>
      </c>
    </row>
    <row r="1224" spans="1:2" x14ac:dyDescent="0.25">
      <c r="A1224" s="13">
        <v>106</v>
      </c>
      <c r="B1224" s="13">
        <v>6.4</v>
      </c>
    </row>
    <row r="1225" spans="1:2" x14ac:dyDescent="0.25">
      <c r="A1225" s="11">
        <v>114</v>
      </c>
      <c r="B1225" s="11">
        <v>6.4</v>
      </c>
    </row>
    <row r="1226" spans="1:2" x14ac:dyDescent="0.25">
      <c r="A1226" s="13">
        <v>106</v>
      </c>
      <c r="B1226" s="13">
        <v>6.1</v>
      </c>
    </row>
    <row r="1227" spans="1:2" x14ac:dyDescent="0.25">
      <c r="A1227" s="11">
        <v>108</v>
      </c>
      <c r="B1227" s="11">
        <v>6.1</v>
      </c>
    </row>
    <row r="1228" spans="1:2" x14ac:dyDescent="0.25">
      <c r="A1228" s="13">
        <v>98</v>
      </c>
      <c r="B1228" s="13">
        <v>5.2</v>
      </c>
    </row>
    <row r="1229" spans="1:2" x14ac:dyDescent="0.25">
      <c r="A1229" s="11">
        <v>131</v>
      </c>
      <c r="B1229" s="11">
        <v>7.7</v>
      </c>
    </row>
    <row r="1230" spans="1:2" x14ac:dyDescent="0.25">
      <c r="A1230" s="13">
        <v>118</v>
      </c>
      <c r="B1230" s="13">
        <v>7.3</v>
      </c>
    </row>
    <row r="1231" spans="1:2" x14ac:dyDescent="0.25">
      <c r="A1231" s="11">
        <v>113</v>
      </c>
      <c r="B1231" s="11">
        <v>6.9</v>
      </c>
    </row>
    <row r="1232" spans="1:2" x14ac:dyDescent="0.25">
      <c r="A1232" s="13">
        <v>130</v>
      </c>
      <c r="B1232" s="13">
        <v>8.5</v>
      </c>
    </row>
    <row r="1233" spans="1:2" x14ac:dyDescent="0.25">
      <c r="A1233" s="11">
        <v>116</v>
      </c>
      <c r="B1233" s="11">
        <v>6.3</v>
      </c>
    </row>
    <row r="1234" spans="1:2" x14ac:dyDescent="0.25">
      <c r="A1234" s="13">
        <v>89</v>
      </c>
      <c r="B1234" s="13">
        <v>5.9</v>
      </c>
    </row>
    <row r="1235" spans="1:2" x14ac:dyDescent="0.25">
      <c r="A1235" s="11">
        <v>139</v>
      </c>
      <c r="B1235" s="11">
        <v>7.8</v>
      </c>
    </row>
    <row r="1236" spans="1:2" x14ac:dyDescent="0.25">
      <c r="A1236" s="13">
        <v>130</v>
      </c>
      <c r="B1236" s="13">
        <v>6.7</v>
      </c>
    </row>
    <row r="1237" spans="1:2" x14ac:dyDescent="0.25">
      <c r="A1237" s="11">
        <v>107</v>
      </c>
      <c r="B1237" s="11">
        <v>6.4</v>
      </c>
    </row>
    <row r="1238" spans="1:2" x14ac:dyDescent="0.25">
      <c r="A1238" s="13">
        <v>116</v>
      </c>
      <c r="B1238" s="13">
        <v>5.9</v>
      </c>
    </row>
    <row r="1239" spans="1:2" x14ac:dyDescent="0.25">
      <c r="A1239" s="11">
        <v>96</v>
      </c>
      <c r="B1239" s="11">
        <v>6.6</v>
      </c>
    </row>
    <row r="1240" spans="1:2" x14ac:dyDescent="0.25">
      <c r="A1240" s="13">
        <v>99</v>
      </c>
      <c r="B1240" s="13">
        <v>6.8</v>
      </c>
    </row>
    <row r="1241" spans="1:2" x14ac:dyDescent="0.25">
      <c r="A1241" s="11">
        <v>104</v>
      </c>
      <c r="B1241" s="11">
        <v>6.5</v>
      </c>
    </row>
    <row r="1242" spans="1:2" x14ac:dyDescent="0.25">
      <c r="A1242" s="13">
        <v>105</v>
      </c>
      <c r="B1242" s="13">
        <v>6.6</v>
      </c>
    </row>
    <row r="1243" spans="1:2" x14ac:dyDescent="0.25">
      <c r="A1243" s="11">
        <v>101</v>
      </c>
      <c r="B1243" s="11">
        <v>5.8</v>
      </c>
    </row>
    <row r="1244" spans="1:2" x14ac:dyDescent="0.25">
      <c r="A1244" s="13">
        <v>134</v>
      </c>
      <c r="B1244" s="13">
        <v>6.9</v>
      </c>
    </row>
    <row r="1245" spans="1:2" x14ac:dyDescent="0.25">
      <c r="A1245" s="11">
        <v>135</v>
      </c>
      <c r="B1245" s="11">
        <v>7.1</v>
      </c>
    </row>
    <row r="1246" spans="1:2" x14ac:dyDescent="0.25">
      <c r="A1246" s="13">
        <v>98</v>
      </c>
      <c r="B1246" s="13">
        <v>5.8</v>
      </c>
    </row>
    <row r="1247" spans="1:2" x14ac:dyDescent="0.25">
      <c r="A1247" s="11">
        <v>155</v>
      </c>
      <c r="B1247" s="11">
        <v>7.2</v>
      </c>
    </row>
    <row r="1248" spans="1:2" x14ac:dyDescent="0.25">
      <c r="A1248" s="13">
        <v>106</v>
      </c>
      <c r="B1248" s="13">
        <v>6</v>
      </c>
    </row>
    <row r="1249" spans="1:2" x14ac:dyDescent="0.25">
      <c r="A1249" s="11">
        <v>102</v>
      </c>
      <c r="B1249" s="11">
        <v>4.7</v>
      </c>
    </row>
    <row r="1250" spans="1:2" x14ac:dyDescent="0.25">
      <c r="A1250" s="13">
        <v>95</v>
      </c>
      <c r="B1250" s="13">
        <v>5.2</v>
      </c>
    </row>
    <row r="1251" spans="1:2" x14ac:dyDescent="0.25">
      <c r="A1251" s="11">
        <v>103</v>
      </c>
      <c r="B1251" s="11">
        <v>5.5</v>
      </c>
    </row>
    <row r="1252" spans="1:2" x14ac:dyDescent="0.25">
      <c r="A1252" s="13">
        <v>95</v>
      </c>
      <c r="B1252" s="13">
        <v>6.5</v>
      </c>
    </row>
    <row r="1253" spans="1:2" x14ac:dyDescent="0.25">
      <c r="A1253" s="11">
        <v>109</v>
      </c>
      <c r="B1253" s="11">
        <v>7</v>
      </c>
    </row>
    <row r="1254" spans="1:2" x14ac:dyDescent="0.25">
      <c r="A1254" s="13">
        <v>95</v>
      </c>
      <c r="B1254" s="13">
        <v>5.8</v>
      </c>
    </row>
    <row r="1255" spans="1:2" x14ac:dyDescent="0.25">
      <c r="A1255" s="11">
        <v>111</v>
      </c>
      <c r="B1255" s="11">
        <v>6.2</v>
      </c>
    </row>
    <row r="1256" spans="1:2" x14ac:dyDescent="0.25">
      <c r="A1256" s="13">
        <v>123</v>
      </c>
      <c r="B1256" s="13">
        <v>6.5</v>
      </c>
    </row>
    <row r="1257" spans="1:2" x14ac:dyDescent="0.25">
      <c r="A1257" s="11">
        <v>140</v>
      </c>
      <c r="B1257" s="11">
        <v>7.2</v>
      </c>
    </row>
    <row r="1258" spans="1:2" x14ac:dyDescent="0.25">
      <c r="A1258" s="13">
        <v>94</v>
      </c>
      <c r="B1258" s="13">
        <v>5.0999999999999996</v>
      </c>
    </row>
    <row r="1259" spans="1:2" x14ac:dyDescent="0.25">
      <c r="A1259" s="11">
        <v>94</v>
      </c>
      <c r="B1259" s="11">
        <v>4.7</v>
      </c>
    </row>
    <row r="1260" spans="1:2" x14ac:dyDescent="0.25">
      <c r="A1260" s="13">
        <v>92</v>
      </c>
      <c r="B1260" s="13">
        <v>5.9</v>
      </c>
    </row>
    <row r="1261" spans="1:2" x14ac:dyDescent="0.25">
      <c r="A1261" s="11">
        <v>102</v>
      </c>
      <c r="B1261" s="11">
        <v>5.8</v>
      </c>
    </row>
    <row r="1262" spans="1:2" x14ac:dyDescent="0.25">
      <c r="A1262" s="13">
        <v>123</v>
      </c>
      <c r="B1262" s="13">
        <v>7.2</v>
      </c>
    </row>
    <row r="1263" spans="1:2" x14ac:dyDescent="0.25">
      <c r="A1263" s="11">
        <v>104</v>
      </c>
      <c r="B1263" s="11">
        <v>6.2</v>
      </c>
    </row>
    <row r="1264" spans="1:2" x14ac:dyDescent="0.25">
      <c r="A1264" s="13">
        <v>30</v>
      </c>
      <c r="B1264" s="13">
        <v>7.4</v>
      </c>
    </row>
    <row r="1265" spans="1:2" x14ac:dyDescent="0.25">
      <c r="A1265" s="11">
        <v>102</v>
      </c>
      <c r="B1265" s="11">
        <v>5.7</v>
      </c>
    </row>
    <row r="1266" spans="1:2" x14ac:dyDescent="0.25">
      <c r="A1266" s="13">
        <v>136</v>
      </c>
      <c r="B1266" s="13">
        <v>6.1</v>
      </c>
    </row>
    <row r="1267" spans="1:2" x14ac:dyDescent="0.25">
      <c r="A1267" s="11">
        <v>93</v>
      </c>
      <c r="B1267" s="11">
        <v>6</v>
      </c>
    </row>
    <row r="1268" spans="1:2" x14ac:dyDescent="0.25">
      <c r="A1268" s="13">
        <v>129</v>
      </c>
      <c r="B1268" s="13">
        <v>6.9</v>
      </c>
    </row>
    <row r="1269" spans="1:2" x14ac:dyDescent="0.25">
      <c r="A1269" s="11">
        <v>107</v>
      </c>
      <c r="B1269" s="11">
        <v>6.5</v>
      </c>
    </row>
    <row r="1270" spans="1:2" x14ac:dyDescent="0.25">
      <c r="A1270" s="13">
        <v>117</v>
      </c>
      <c r="B1270" s="13">
        <v>5</v>
      </c>
    </row>
    <row r="1271" spans="1:2" x14ac:dyDescent="0.25">
      <c r="A1271" s="11">
        <v>116</v>
      </c>
      <c r="B1271" s="11">
        <v>5.7</v>
      </c>
    </row>
    <row r="1272" spans="1:2" x14ac:dyDescent="0.25">
      <c r="A1272" s="13">
        <v>135</v>
      </c>
      <c r="B1272" s="13">
        <v>7</v>
      </c>
    </row>
    <row r="1273" spans="1:2" x14ac:dyDescent="0.25">
      <c r="A1273" s="11">
        <v>107</v>
      </c>
      <c r="B1273" s="11">
        <v>5.0999999999999996</v>
      </c>
    </row>
    <row r="1274" spans="1:2" x14ac:dyDescent="0.25">
      <c r="A1274" s="13">
        <v>90</v>
      </c>
      <c r="B1274" s="13">
        <v>5.3</v>
      </c>
    </row>
    <row r="1275" spans="1:2" x14ac:dyDescent="0.25">
      <c r="A1275" s="11">
        <v>99</v>
      </c>
      <c r="B1275" s="11">
        <v>4.4000000000000004</v>
      </c>
    </row>
    <row r="1276" spans="1:2" x14ac:dyDescent="0.25">
      <c r="A1276" s="13">
        <v>104</v>
      </c>
      <c r="B1276" s="13">
        <v>4.7</v>
      </c>
    </row>
    <row r="1277" spans="1:2" x14ac:dyDescent="0.25">
      <c r="A1277" s="11">
        <v>115</v>
      </c>
      <c r="B1277" s="11">
        <v>6.7</v>
      </c>
    </row>
    <row r="1278" spans="1:2" x14ac:dyDescent="0.25">
      <c r="A1278" s="13">
        <v>119</v>
      </c>
      <c r="B1278" s="13">
        <v>6.7</v>
      </c>
    </row>
    <row r="1279" spans="1:2" x14ac:dyDescent="0.25">
      <c r="A1279" s="11">
        <v>99</v>
      </c>
      <c r="B1279" s="11">
        <v>5.7</v>
      </c>
    </row>
    <row r="1280" spans="1:2" x14ac:dyDescent="0.25">
      <c r="A1280" s="13">
        <v>112</v>
      </c>
      <c r="B1280" s="13">
        <v>7.4</v>
      </c>
    </row>
    <row r="1281" spans="1:2" x14ac:dyDescent="0.25">
      <c r="A1281" s="11">
        <v>128</v>
      </c>
      <c r="B1281" s="11">
        <v>6.1</v>
      </c>
    </row>
    <row r="1282" spans="1:2" x14ac:dyDescent="0.25">
      <c r="A1282" s="13">
        <v>112</v>
      </c>
      <c r="B1282" s="13">
        <v>6.4</v>
      </c>
    </row>
    <row r="1283" spans="1:2" x14ac:dyDescent="0.25">
      <c r="A1283" s="11">
        <v>86</v>
      </c>
      <c r="B1283" s="11">
        <v>6.2</v>
      </c>
    </row>
    <row r="1284" spans="1:2" x14ac:dyDescent="0.25">
      <c r="A1284" s="13">
        <v>108</v>
      </c>
      <c r="B1284" s="13">
        <v>6.2</v>
      </c>
    </row>
    <row r="1285" spans="1:2" x14ac:dyDescent="0.25">
      <c r="A1285" s="11">
        <v>128</v>
      </c>
      <c r="B1285" s="11">
        <v>5.9</v>
      </c>
    </row>
    <row r="1286" spans="1:2" x14ac:dyDescent="0.25">
      <c r="A1286" s="13">
        <v>84</v>
      </c>
      <c r="B1286" s="13">
        <v>4</v>
      </c>
    </row>
    <row r="1287" spans="1:2" x14ac:dyDescent="0.25">
      <c r="A1287" s="11">
        <v>111</v>
      </c>
      <c r="B1287" s="11">
        <v>6.2</v>
      </c>
    </row>
    <row r="1288" spans="1:2" x14ac:dyDescent="0.25">
      <c r="A1288" s="13">
        <v>131</v>
      </c>
      <c r="B1288" s="13">
        <v>4.5999999999999996</v>
      </c>
    </row>
    <row r="1289" spans="1:2" x14ac:dyDescent="0.25">
      <c r="A1289" s="11">
        <v>123</v>
      </c>
      <c r="B1289" s="11">
        <v>6.4</v>
      </c>
    </row>
    <row r="1290" spans="1:2" x14ac:dyDescent="0.25">
      <c r="A1290" s="13">
        <v>101</v>
      </c>
      <c r="B1290" s="13">
        <v>5.9</v>
      </c>
    </row>
    <row r="1291" spans="1:2" x14ac:dyDescent="0.25">
      <c r="A1291" s="11">
        <v>102</v>
      </c>
      <c r="B1291" s="11">
        <v>5.0999999999999996</v>
      </c>
    </row>
    <row r="1292" spans="1:2" x14ac:dyDescent="0.25">
      <c r="A1292" s="13">
        <v>114</v>
      </c>
      <c r="B1292" s="13">
        <v>7.6</v>
      </c>
    </row>
    <row r="1293" spans="1:2" x14ac:dyDescent="0.25">
      <c r="A1293" s="11">
        <v>107</v>
      </c>
      <c r="B1293" s="11">
        <v>4.2</v>
      </c>
    </row>
    <row r="1294" spans="1:2" x14ac:dyDescent="0.25">
      <c r="A1294" s="13">
        <v>87</v>
      </c>
      <c r="B1294" s="13">
        <v>7.8</v>
      </c>
    </row>
    <row r="1295" spans="1:2" x14ac:dyDescent="0.25">
      <c r="A1295" s="11">
        <v>103</v>
      </c>
      <c r="B1295" s="11">
        <v>5.8</v>
      </c>
    </row>
    <row r="1296" spans="1:2" x14ac:dyDescent="0.25">
      <c r="A1296" s="13">
        <v>99</v>
      </c>
      <c r="B1296" s="13">
        <v>5.9</v>
      </c>
    </row>
    <row r="1297" spans="1:2" x14ac:dyDescent="0.25">
      <c r="A1297" s="11">
        <v>122</v>
      </c>
      <c r="B1297" s="11">
        <v>8.4</v>
      </c>
    </row>
    <row r="1298" spans="1:2" x14ac:dyDescent="0.25">
      <c r="A1298" s="13">
        <v>91</v>
      </c>
      <c r="B1298" s="13">
        <v>4.8</v>
      </c>
    </row>
    <row r="1299" spans="1:2" x14ac:dyDescent="0.25">
      <c r="A1299" s="11">
        <v>103</v>
      </c>
      <c r="B1299" s="11">
        <v>6.2</v>
      </c>
    </row>
    <row r="1300" spans="1:2" x14ac:dyDescent="0.25">
      <c r="A1300" s="13">
        <v>107</v>
      </c>
      <c r="B1300" s="13">
        <v>6.5</v>
      </c>
    </row>
    <row r="1301" spans="1:2" x14ac:dyDescent="0.25">
      <c r="A1301" s="11">
        <v>106</v>
      </c>
      <c r="B1301" s="11">
        <v>6.3</v>
      </c>
    </row>
    <row r="1302" spans="1:2" x14ac:dyDescent="0.25">
      <c r="A1302" s="13">
        <v>101</v>
      </c>
      <c r="B1302" s="13">
        <v>3.3</v>
      </c>
    </row>
    <row r="1303" spans="1:2" x14ac:dyDescent="0.25">
      <c r="A1303" s="11">
        <v>109</v>
      </c>
      <c r="B1303" s="11">
        <v>5.9</v>
      </c>
    </row>
    <row r="1304" spans="1:2" x14ac:dyDescent="0.25">
      <c r="A1304" s="13">
        <v>110</v>
      </c>
      <c r="B1304" s="13">
        <v>6</v>
      </c>
    </row>
    <row r="1305" spans="1:2" x14ac:dyDescent="0.25">
      <c r="A1305" s="11">
        <v>89</v>
      </c>
      <c r="B1305" s="11">
        <v>5.8</v>
      </c>
    </row>
    <row r="1306" spans="1:2" x14ac:dyDescent="0.25">
      <c r="A1306" s="13">
        <v>100</v>
      </c>
      <c r="B1306" s="13">
        <v>6.5</v>
      </c>
    </row>
    <row r="1307" spans="1:2" x14ac:dyDescent="0.25">
      <c r="A1307" s="11">
        <v>119</v>
      </c>
      <c r="B1307" s="11">
        <v>4.7</v>
      </c>
    </row>
    <row r="1308" spans="1:2" x14ac:dyDescent="0.25">
      <c r="A1308" s="13">
        <v>83</v>
      </c>
      <c r="B1308" s="13">
        <v>4.0999999999999996</v>
      </c>
    </row>
    <row r="1309" spans="1:2" x14ac:dyDescent="0.25">
      <c r="A1309" s="11">
        <v>108</v>
      </c>
      <c r="B1309" s="11">
        <v>6.8</v>
      </c>
    </row>
    <row r="1310" spans="1:2" x14ac:dyDescent="0.25">
      <c r="A1310" s="13">
        <v>102</v>
      </c>
      <c r="B1310" s="13">
        <v>6.2</v>
      </c>
    </row>
    <row r="1311" spans="1:2" x14ac:dyDescent="0.25">
      <c r="A1311" s="11">
        <v>93</v>
      </c>
      <c r="B1311" s="11">
        <v>4.5</v>
      </c>
    </row>
    <row r="1312" spans="1:2" x14ac:dyDescent="0.25">
      <c r="A1312" s="13">
        <v>84</v>
      </c>
      <c r="B1312" s="13">
        <v>5.8</v>
      </c>
    </row>
    <row r="1313" spans="1:2" x14ac:dyDescent="0.25">
      <c r="A1313" s="11">
        <v>107</v>
      </c>
      <c r="B1313" s="11">
        <v>7.3</v>
      </c>
    </row>
    <row r="1314" spans="1:2" x14ac:dyDescent="0.25">
      <c r="A1314" s="13">
        <v>91</v>
      </c>
      <c r="B1314" s="13">
        <v>5.9</v>
      </c>
    </row>
    <row r="1315" spans="1:2" x14ac:dyDescent="0.25">
      <c r="A1315" s="11">
        <v>94</v>
      </c>
      <c r="B1315" s="11">
        <v>4.4000000000000004</v>
      </c>
    </row>
    <row r="1316" spans="1:2" x14ac:dyDescent="0.25">
      <c r="A1316" s="13">
        <v>115</v>
      </c>
      <c r="B1316" s="13">
        <v>5.8</v>
      </c>
    </row>
    <row r="1317" spans="1:2" x14ac:dyDescent="0.25">
      <c r="A1317" s="11">
        <v>93</v>
      </c>
      <c r="B1317" s="11">
        <v>5.0999999999999996</v>
      </c>
    </row>
    <row r="1318" spans="1:2" x14ac:dyDescent="0.25">
      <c r="A1318" s="13">
        <v>105</v>
      </c>
      <c r="B1318" s="13">
        <v>6.9</v>
      </c>
    </row>
    <row r="1319" spans="1:2" x14ac:dyDescent="0.25">
      <c r="A1319" s="11">
        <v>107</v>
      </c>
      <c r="B1319" s="11">
        <v>6.2</v>
      </c>
    </row>
    <row r="1320" spans="1:2" x14ac:dyDescent="0.25">
      <c r="A1320" s="13">
        <v>101</v>
      </c>
      <c r="B1320" s="13">
        <v>6.9</v>
      </c>
    </row>
    <row r="1321" spans="1:2" x14ac:dyDescent="0.25">
      <c r="A1321" s="11">
        <v>111</v>
      </c>
      <c r="B1321" s="11">
        <v>7.3</v>
      </c>
    </row>
    <row r="1322" spans="1:2" x14ac:dyDescent="0.25">
      <c r="A1322" s="13">
        <v>113</v>
      </c>
      <c r="B1322" s="13">
        <v>7.1</v>
      </c>
    </row>
    <row r="1323" spans="1:2" x14ac:dyDescent="0.25">
      <c r="A1323" s="11">
        <v>112</v>
      </c>
      <c r="B1323" s="11">
        <v>6</v>
      </c>
    </row>
    <row r="1324" spans="1:2" x14ac:dyDescent="0.25">
      <c r="A1324" s="13">
        <v>126</v>
      </c>
      <c r="B1324" s="13">
        <v>7</v>
      </c>
    </row>
    <row r="1325" spans="1:2" x14ac:dyDescent="0.25">
      <c r="A1325" s="11">
        <v>90</v>
      </c>
      <c r="B1325" s="11">
        <v>6.8</v>
      </c>
    </row>
    <row r="1326" spans="1:2" x14ac:dyDescent="0.25">
      <c r="A1326" s="13">
        <v>93</v>
      </c>
      <c r="B1326" s="13">
        <v>5.7</v>
      </c>
    </row>
    <row r="1327" spans="1:2" x14ac:dyDescent="0.25">
      <c r="A1327" s="11">
        <v>98</v>
      </c>
      <c r="B1327" s="11">
        <v>7.6</v>
      </c>
    </row>
    <row r="1328" spans="1:2" x14ac:dyDescent="0.25">
      <c r="A1328" s="13">
        <v>159</v>
      </c>
      <c r="B1328" s="13">
        <v>8.4</v>
      </c>
    </row>
    <row r="1329" spans="1:2" x14ac:dyDescent="0.25">
      <c r="A1329" s="11">
        <v>107</v>
      </c>
      <c r="B1329" s="11">
        <v>7.1</v>
      </c>
    </row>
    <row r="1330" spans="1:2" x14ac:dyDescent="0.25">
      <c r="A1330" s="13">
        <v>102</v>
      </c>
      <c r="B1330" s="13">
        <v>5.6</v>
      </c>
    </row>
    <row r="1331" spans="1:2" x14ac:dyDescent="0.25">
      <c r="A1331" s="11">
        <v>106</v>
      </c>
      <c r="B1331" s="11">
        <v>6.7</v>
      </c>
    </row>
    <row r="1332" spans="1:2" x14ac:dyDescent="0.25">
      <c r="A1332" s="13">
        <v>87</v>
      </c>
      <c r="B1332" s="13">
        <v>7</v>
      </c>
    </row>
    <row r="1333" spans="1:2" x14ac:dyDescent="0.25">
      <c r="A1333" s="11">
        <v>119</v>
      </c>
      <c r="B1333" s="11">
        <v>8</v>
      </c>
    </row>
    <row r="1334" spans="1:2" x14ac:dyDescent="0.25">
      <c r="A1334" s="13">
        <v>110</v>
      </c>
      <c r="B1334" s="13">
        <v>5.3</v>
      </c>
    </row>
    <row r="1335" spans="1:2" x14ac:dyDescent="0.25">
      <c r="A1335" s="11">
        <v>125</v>
      </c>
      <c r="B1335" s="11">
        <v>4.9000000000000004</v>
      </c>
    </row>
    <row r="1336" spans="1:2" x14ac:dyDescent="0.25">
      <c r="A1336" s="13">
        <v>113</v>
      </c>
      <c r="B1336" s="13">
        <v>6.4</v>
      </c>
    </row>
    <row r="1337" spans="1:2" x14ac:dyDescent="0.25">
      <c r="A1337" s="11">
        <v>150</v>
      </c>
      <c r="B1337" s="11">
        <v>7.4</v>
      </c>
    </row>
    <row r="1338" spans="1:2" x14ac:dyDescent="0.25">
      <c r="A1338" s="13">
        <v>108</v>
      </c>
      <c r="B1338" s="13">
        <v>6.1</v>
      </c>
    </row>
    <row r="1339" spans="1:2" x14ac:dyDescent="0.25">
      <c r="A1339" s="11">
        <v>96</v>
      </c>
      <c r="B1339" s="11">
        <v>6.5</v>
      </c>
    </row>
    <row r="1340" spans="1:2" x14ac:dyDescent="0.25">
      <c r="A1340" s="13">
        <v>93</v>
      </c>
      <c r="B1340" s="13">
        <v>5.7</v>
      </c>
    </row>
    <row r="1341" spans="1:2" x14ac:dyDescent="0.25">
      <c r="A1341" s="11">
        <v>100</v>
      </c>
      <c r="B1341" s="11">
        <v>5.0999999999999996</v>
      </c>
    </row>
    <row r="1342" spans="1:2" x14ac:dyDescent="0.25">
      <c r="A1342" s="13">
        <v>118</v>
      </c>
      <c r="B1342" s="13">
        <v>6.6</v>
      </c>
    </row>
    <row r="1343" spans="1:2" x14ac:dyDescent="0.25">
      <c r="A1343" s="11">
        <v>122</v>
      </c>
      <c r="B1343" s="11">
        <v>6.5</v>
      </c>
    </row>
    <row r="1344" spans="1:2" x14ac:dyDescent="0.25">
      <c r="A1344" s="13">
        <v>120</v>
      </c>
      <c r="B1344" s="13">
        <v>6.9</v>
      </c>
    </row>
    <row r="1345" spans="1:2" x14ac:dyDescent="0.25">
      <c r="A1345" s="11">
        <v>60</v>
      </c>
      <c r="B1345" s="11">
        <v>7.8</v>
      </c>
    </row>
    <row r="1346" spans="1:2" x14ac:dyDescent="0.25">
      <c r="A1346" s="13">
        <v>88</v>
      </c>
      <c r="B1346" s="13">
        <v>6.4</v>
      </c>
    </row>
    <row r="1347" spans="1:2" x14ac:dyDescent="0.25">
      <c r="A1347" s="11">
        <v>146</v>
      </c>
      <c r="B1347" s="11">
        <v>7.6</v>
      </c>
    </row>
    <row r="1348" spans="1:2" x14ac:dyDescent="0.25">
      <c r="A1348" s="13">
        <v>115</v>
      </c>
      <c r="B1348" s="13">
        <v>5.6</v>
      </c>
    </row>
    <row r="1349" spans="1:2" x14ac:dyDescent="0.25">
      <c r="A1349" s="11">
        <v>123</v>
      </c>
      <c r="B1349" s="11">
        <v>6.2</v>
      </c>
    </row>
    <row r="1350" spans="1:2" x14ac:dyDescent="0.25">
      <c r="A1350" s="13">
        <v>94</v>
      </c>
      <c r="B1350" s="13">
        <v>4.4000000000000004</v>
      </c>
    </row>
    <row r="1351" spans="1:2" x14ac:dyDescent="0.25">
      <c r="A1351" s="11">
        <v>102</v>
      </c>
      <c r="B1351" s="11">
        <v>5.6</v>
      </c>
    </row>
    <row r="1352" spans="1:2" x14ac:dyDescent="0.25">
      <c r="A1352" s="13">
        <v>98</v>
      </c>
      <c r="B1352" s="13">
        <v>5.5</v>
      </c>
    </row>
    <row r="1353" spans="1:2" x14ac:dyDescent="0.25">
      <c r="A1353" s="11">
        <v>133</v>
      </c>
      <c r="B1353" s="11">
        <v>6.7</v>
      </c>
    </row>
    <row r="1354" spans="1:2" x14ac:dyDescent="0.25">
      <c r="A1354" s="13">
        <v>118</v>
      </c>
      <c r="B1354" s="13">
        <v>6.1</v>
      </c>
    </row>
    <row r="1355" spans="1:2" x14ac:dyDescent="0.25">
      <c r="A1355" s="11">
        <v>105</v>
      </c>
      <c r="B1355" s="11">
        <v>6.2</v>
      </c>
    </row>
    <row r="1356" spans="1:2" x14ac:dyDescent="0.25">
      <c r="A1356" s="13">
        <v>109</v>
      </c>
      <c r="B1356" s="13">
        <v>7.3</v>
      </c>
    </row>
    <row r="1357" spans="1:2" x14ac:dyDescent="0.25">
      <c r="A1357" s="11">
        <v>129</v>
      </c>
      <c r="B1357" s="11">
        <v>6.6</v>
      </c>
    </row>
    <row r="1358" spans="1:2" x14ac:dyDescent="0.25">
      <c r="A1358" s="13">
        <v>109</v>
      </c>
      <c r="B1358" s="13">
        <v>8.1999999999999993</v>
      </c>
    </row>
    <row r="1359" spans="1:2" x14ac:dyDescent="0.25">
      <c r="A1359" s="11">
        <v>127</v>
      </c>
      <c r="B1359" s="11">
        <v>6.4</v>
      </c>
    </row>
    <row r="1360" spans="1:2" x14ac:dyDescent="0.25">
      <c r="A1360" s="13">
        <v>118</v>
      </c>
      <c r="B1360" s="13">
        <v>6.4</v>
      </c>
    </row>
    <row r="1361" spans="1:2" x14ac:dyDescent="0.25">
      <c r="A1361" s="11">
        <v>110</v>
      </c>
      <c r="B1361" s="11">
        <v>5.2</v>
      </c>
    </row>
    <row r="1362" spans="1:2" x14ac:dyDescent="0.25">
      <c r="A1362" s="13">
        <v>90</v>
      </c>
      <c r="B1362" s="13">
        <v>6.5</v>
      </c>
    </row>
    <row r="1363" spans="1:2" x14ac:dyDescent="0.25">
      <c r="A1363" s="11">
        <v>144</v>
      </c>
      <c r="B1363" s="11">
        <v>7.1</v>
      </c>
    </row>
    <row r="1364" spans="1:2" x14ac:dyDescent="0.25">
      <c r="A1364" s="13">
        <v>97</v>
      </c>
      <c r="B1364" s="13">
        <v>4.8</v>
      </c>
    </row>
    <row r="1365" spans="1:2" x14ac:dyDescent="0.25">
      <c r="A1365" s="11">
        <v>130</v>
      </c>
      <c r="B1365" s="11">
        <v>7.3</v>
      </c>
    </row>
    <row r="1366" spans="1:2" x14ac:dyDescent="0.25">
      <c r="A1366" s="13">
        <v>112</v>
      </c>
      <c r="B1366" s="13">
        <v>5.2</v>
      </c>
    </row>
    <row r="1367" spans="1:2" x14ac:dyDescent="0.25">
      <c r="A1367" s="11">
        <v>133</v>
      </c>
      <c r="B1367" s="11">
        <v>7.7</v>
      </c>
    </row>
    <row r="1368" spans="1:2" x14ac:dyDescent="0.25">
      <c r="A1368" s="13">
        <v>150</v>
      </c>
      <c r="B1368" s="13">
        <v>7.6</v>
      </c>
    </row>
    <row r="1369" spans="1:2" x14ac:dyDescent="0.25">
      <c r="A1369" s="11">
        <v>110</v>
      </c>
      <c r="B1369" s="11">
        <v>5.7</v>
      </c>
    </row>
    <row r="1370" spans="1:2" x14ac:dyDescent="0.25">
      <c r="A1370" s="13">
        <v>96</v>
      </c>
      <c r="B1370" s="13">
        <v>7</v>
      </c>
    </row>
    <row r="1371" spans="1:2" x14ac:dyDescent="0.25">
      <c r="A1371" s="11">
        <v>96</v>
      </c>
      <c r="B1371" s="11">
        <v>6</v>
      </c>
    </row>
    <row r="1372" spans="1:2" x14ac:dyDescent="0.25">
      <c r="A1372" s="13">
        <v>123</v>
      </c>
      <c r="B1372" s="13">
        <v>8.1</v>
      </c>
    </row>
    <row r="1373" spans="1:2" x14ac:dyDescent="0.25">
      <c r="A1373" s="11">
        <v>188</v>
      </c>
      <c r="B1373" s="11">
        <v>8</v>
      </c>
    </row>
    <row r="1374" spans="1:2" x14ac:dyDescent="0.25">
      <c r="A1374" s="13">
        <v>107</v>
      </c>
      <c r="B1374" s="13">
        <v>5.6</v>
      </c>
    </row>
    <row r="1375" spans="1:2" x14ac:dyDescent="0.25">
      <c r="A1375" s="11">
        <v>110</v>
      </c>
      <c r="B1375" s="11">
        <v>6.1</v>
      </c>
    </row>
    <row r="1376" spans="1:2" x14ac:dyDescent="0.25">
      <c r="A1376" s="13">
        <v>113</v>
      </c>
      <c r="B1376" s="13">
        <v>6.9</v>
      </c>
    </row>
    <row r="1377" spans="1:2" x14ac:dyDescent="0.25">
      <c r="A1377" s="11">
        <v>122</v>
      </c>
      <c r="B1377" s="11">
        <v>5.2</v>
      </c>
    </row>
    <row r="1378" spans="1:2" x14ac:dyDescent="0.25">
      <c r="A1378" s="13">
        <v>116</v>
      </c>
      <c r="B1378" s="13">
        <v>7</v>
      </c>
    </row>
    <row r="1379" spans="1:2" x14ac:dyDescent="0.25">
      <c r="A1379" s="11">
        <v>93</v>
      </c>
      <c r="B1379" s="11">
        <v>6.3</v>
      </c>
    </row>
    <row r="1380" spans="1:2" x14ac:dyDescent="0.25">
      <c r="A1380" s="13">
        <v>118</v>
      </c>
      <c r="B1380" s="13">
        <v>7</v>
      </c>
    </row>
    <row r="1381" spans="1:2" x14ac:dyDescent="0.25">
      <c r="A1381" s="11">
        <v>115</v>
      </c>
      <c r="B1381" s="11">
        <v>5.3</v>
      </c>
    </row>
    <row r="1382" spans="1:2" x14ac:dyDescent="0.25">
      <c r="A1382" s="13">
        <v>93</v>
      </c>
      <c r="B1382" s="13">
        <v>6.9</v>
      </c>
    </row>
    <row r="1383" spans="1:2" x14ac:dyDescent="0.25">
      <c r="A1383" s="11">
        <v>121</v>
      </c>
      <c r="B1383" s="11">
        <v>6.2</v>
      </c>
    </row>
    <row r="1384" spans="1:2" x14ac:dyDescent="0.25">
      <c r="A1384" s="13">
        <v>101</v>
      </c>
      <c r="B1384" s="13">
        <v>6.4</v>
      </c>
    </row>
    <row r="1385" spans="1:2" x14ac:dyDescent="0.25">
      <c r="A1385" s="11">
        <v>107</v>
      </c>
      <c r="B1385" s="11">
        <v>6.4</v>
      </c>
    </row>
    <row r="1386" spans="1:2" x14ac:dyDescent="0.25">
      <c r="A1386" s="13">
        <v>124</v>
      </c>
      <c r="B1386" s="13">
        <v>5.7</v>
      </c>
    </row>
    <row r="1387" spans="1:2" x14ac:dyDescent="0.25">
      <c r="A1387" s="11">
        <v>109</v>
      </c>
      <c r="B1387" s="11">
        <v>6.1</v>
      </c>
    </row>
    <row r="1388" spans="1:2" x14ac:dyDescent="0.25">
      <c r="A1388" s="13">
        <v>105</v>
      </c>
      <c r="B1388" s="13">
        <v>5.4</v>
      </c>
    </row>
    <row r="1389" spans="1:2" x14ac:dyDescent="0.25">
      <c r="A1389" s="11">
        <v>130</v>
      </c>
      <c r="B1389" s="11">
        <v>6.7</v>
      </c>
    </row>
    <row r="1390" spans="1:2" x14ac:dyDescent="0.25">
      <c r="A1390" s="13">
        <v>127</v>
      </c>
      <c r="B1390" s="13">
        <v>6.8</v>
      </c>
    </row>
    <row r="1391" spans="1:2" x14ac:dyDescent="0.25">
      <c r="A1391" s="11">
        <v>114</v>
      </c>
      <c r="B1391" s="11">
        <v>6</v>
      </c>
    </row>
    <row r="1392" spans="1:2" x14ac:dyDescent="0.25">
      <c r="A1392" s="13">
        <v>106</v>
      </c>
      <c r="B1392" s="13">
        <v>7.8</v>
      </c>
    </row>
    <row r="1393" spans="1:2" x14ac:dyDescent="0.25">
      <c r="A1393" s="11">
        <v>95</v>
      </c>
      <c r="B1393" s="11">
        <v>5.3</v>
      </c>
    </row>
    <row r="1394" spans="1:2" x14ac:dyDescent="0.25">
      <c r="A1394" s="13">
        <v>81</v>
      </c>
      <c r="B1394" s="13">
        <v>4.5</v>
      </c>
    </row>
    <row r="1395" spans="1:2" x14ac:dyDescent="0.25">
      <c r="A1395" s="11">
        <v>95</v>
      </c>
      <c r="B1395" s="11">
        <v>5.4</v>
      </c>
    </row>
    <row r="1396" spans="1:2" x14ac:dyDescent="0.25">
      <c r="A1396" s="13">
        <v>108</v>
      </c>
      <c r="B1396" s="13">
        <v>7.8</v>
      </c>
    </row>
    <row r="1397" spans="1:2" x14ac:dyDescent="0.25">
      <c r="A1397" s="11">
        <v>105</v>
      </c>
      <c r="B1397" s="11">
        <v>7.2</v>
      </c>
    </row>
    <row r="1398" spans="1:2" x14ac:dyDescent="0.25">
      <c r="A1398" s="13">
        <v>95</v>
      </c>
      <c r="B1398" s="13">
        <v>6.6</v>
      </c>
    </row>
    <row r="1399" spans="1:2" x14ac:dyDescent="0.25">
      <c r="A1399" s="11">
        <v>126</v>
      </c>
      <c r="B1399" s="11">
        <v>7.6</v>
      </c>
    </row>
    <row r="1400" spans="1:2" x14ac:dyDescent="0.25">
      <c r="A1400" s="13">
        <v>102</v>
      </c>
      <c r="B1400" s="13">
        <v>5.9</v>
      </c>
    </row>
    <row r="1401" spans="1:2" x14ac:dyDescent="0.25">
      <c r="A1401" s="11">
        <v>121</v>
      </c>
      <c r="B1401" s="11">
        <v>6.7</v>
      </c>
    </row>
    <row r="1402" spans="1:2" x14ac:dyDescent="0.25">
      <c r="A1402" s="13">
        <v>129</v>
      </c>
      <c r="B1402" s="13">
        <v>7.7</v>
      </c>
    </row>
    <row r="1403" spans="1:2" x14ac:dyDescent="0.25">
      <c r="A1403" s="11">
        <v>43</v>
      </c>
      <c r="B1403" s="11">
        <v>5.8</v>
      </c>
    </row>
    <row r="1404" spans="1:2" x14ac:dyDescent="0.25">
      <c r="A1404" s="13">
        <v>88</v>
      </c>
      <c r="B1404" s="13">
        <v>5.4</v>
      </c>
    </row>
    <row r="1405" spans="1:2" x14ac:dyDescent="0.25">
      <c r="A1405" s="11">
        <v>106</v>
      </c>
      <c r="B1405" s="11">
        <v>6.9</v>
      </c>
    </row>
    <row r="1406" spans="1:2" x14ac:dyDescent="0.25">
      <c r="A1406" s="13">
        <v>110</v>
      </c>
      <c r="B1406" s="13">
        <v>7.7</v>
      </c>
    </row>
    <row r="1407" spans="1:2" x14ac:dyDescent="0.25">
      <c r="A1407" s="11">
        <v>109</v>
      </c>
      <c r="B1407" s="11">
        <v>6.8</v>
      </c>
    </row>
    <row r="1408" spans="1:2" x14ac:dyDescent="0.25">
      <c r="A1408" s="13">
        <v>143</v>
      </c>
      <c r="B1408" s="13">
        <v>6.4</v>
      </c>
    </row>
    <row r="1409" spans="1:2" x14ac:dyDescent="0.25">
      <c r="A1409" s="11">
        <v>120</v>
      </c>
      <c r="B1409" s="11">
        <v>5.7</v>
      </c>
    </row>
    <row r="1410" spans="1:2" x14ac:dyDescent="0.25">
      <c r="A1410" s="13">
        <v>128</v>
      </c>
      <c r="B1410" s="13">
        <v>7.3</v>
      </c>
    </row>
    <row r="1411" spans="1:2" x14ac:dyDescent="0.25">
      <c r="A1411" s="11">
        <v>123</v>
      </c>
      <c r="B1411" s="11">
        <v>6.8</v>
      </c>
    </row>
    <row r="1412" spans="1:2" x14ac:dyDescent="0.25">
      <c r="A1412" s="13">
        <v>129</v>
      </c>
      <c r="B1412" s="13">
        <v>6.3</v>
      </c>
    </row>
    <row r="1413" spans="1:2" x14ac:dyDescent="0.25">
      <c r="A1413" s="11">
        <v>105</v>
      </c>
      <c r="B1413" s="11">
        <v>5.9</v>
      </c>
    </row>
    <row r="1414" spans="1:2" x14ac:dyDescent="0.25">
      <c r="A1414" s="13">
        <v>162</v>
      </c>
      <c r="B1414" s="13">
        <v>7.4</v>
      </c>
    </row>
    <row r="1415" spans="1:2" x14ac:dyDescent="0.25">
      <c r="A1415" s="11">
        <v>138</v>
      </c>
      <c r="B1415" s="11">
        <v>8.3000000000000007</v>
      </c>
    </row>
    <row r="1416" spans="1:2" x14ac:dyDescent="0.25">
      <c r="A1416" s="13">
        <v>100</v>
      </c>
      <c r="B1416" s="13">
        <v>6.2</v>
      </c>
    </row>
    <row r="1417" spans="1:2" x14ac:dyDescent="0.25">
      <c r="A1417" s="11">
        <v>90</v>
      </c>
      <c r="B1417" s="11">
        <v>6.3</v>
      </c>
    </row>
    <row r="1418" spans="1:2" x14ac:dyDescent="0.25">
      <c r="A1418" s="13">
        <v>108</v>
      </c>
      <c r="B1418" s="13">
        <v>5.8</v>
      </c>
    </row>
    <row r="1419" spans="1:2" x14ac:dyDescent="0.25">
      <c r="A1419" s="11">
        <v>101</v>
      </c>
      <c r="B1419" s="11">
        <v>7.5</v>
      </c>
    </row>
    <row r="1420" spans="1:2" x14ac:dyDescent="0.25">
      <c r="A1420" s="13">
        <v>109</v>
      </c>
      <c r="B1420" s="13">
        <v>6.3</v>
      </c>
    </row>
    <row r="1421" spans="1:2" x14ac:dyDescent="0.25">
      <c r="A1421" s="11">
        <v>132</v>
      </c>
      <c r="B1421" s="11">
        <v>6.4</v>
      </c>
    </row>
    <row r="1422" spans="1:2" x14ac:dyDescent="0.25">
      <c r="A1422" s="13">
        <v>123</v>
      </c>
      <c r="B1422" s="13">
        <v>7.2</v>
      </c>
    </row>
    <row r="1423" spans="1:2" x14ac:dyDescent="0.25">
      <c r="A1423" s="11">
        <v>87</v>
      </c>
      <c r="B1423" s="11">
        <v>6.3</v>
      </c>
    </row>
    <row r="1424" spans="1:2" x14ac:dyDescent="0.25">
      <c r="A1424" s="13">
        <v>109</v>
      </c>
      <c r="B1424" s="13">
        <v>6.9</v>
      </c>
    </row>
    <row r="1425" spans="1:2" x14ac:dyDescent="0.25">
      <c r="A1425" s="11">
        <v>109</v>
      </c>
      <c r="B1425" s="11">
        <v>6.6</v>
      </c>
    </row>
    <row r="1426" spans="1:2" x14ac:dyDescent="0.25">
      <c r="A1426" s="13">
        <v>92</v>
      </c>
      <c r="B1426" s="13">
        <v>6</v>
      </c>
    </row>
    <row r="1427" spans="1:2" x14ac:dyDescent="0.25">
      <c r="A1427" s="11">
        <v>125</v>
      </c>
      <c r="B1427" s="11">
        <v>7.5</v>
      </c>
    </row>
    <row r="1428" spans="1:2" x14ac:dyDescent="0.25">
      <c r="A1428" s="13">
        <v>202</v>
      </c>
      <c r="B1428" s="13">
        <v>7.7</v>
      </c>
    </row>
    <row r="1429" spans="1:2" x14ac:dyDescent="0.25">
      <c r="A1429" s="11">
        <v>134</v>
      </c>
      <c r="B1429" s="11">
        <v>6.2</v>
      </c>
    </row>
    <row r="1430" spans="1:2" x14ac:dyDescent="0.25">
      <c r="A1430" s="13">
        <v>88</v>
      </c>
      <c r="B1430" s="13">
        <v>5.4</v>
      </c>
    </row>
    <row r="1431" spans="1:2" x14ac:dyDescent="0.25">
      <c r="A1431" s="11">
        <v>92</v>
      </c>
      <c r="B1431" s="11">
        <v>6.6</v>
      </c>
    </row>
    <row r="1432" spans="1:2" x14ac:dyDescent="0.25">
      <c r="A1432" s="13">
        <v>91</v>
      </c>
      <c r="B1432" s="13">
        <v>5.3</v>
      </c>
    </row>
    <row r="1433" spans="1:2" x14ac:dyDescent="0.25">
      <c r="A1433" s="11">
        <v>75</v>
      </c>
      <c r="B1433" s="11">
        <v>5.6</v>
      </c>
    </row>
    <row r="1434" spans="1:2" x14ac:dyDescent="0.25">
      <c r="A1434" s="13">
        <v>98</v>
      </c>
      <c r="B1434" s="13">
        <v>5.9</v>
      </c>
    </row>
    <row r="1435" spans="1:2" x14ac:dyDescent="0.25">
      <c r="A1435" s="11">
        <v>147</v>
      </c>
      <c r="B1435" s="11">
        <v>7.8</v>
      </c>
    </row>
    <row r="1436" spans="1:2" x14ac:dyDescent="0.25">
      <c r="A1436" s="13">
        <v>100</v>
      </c>
      <c r="B1436" s="13">
        <v>6.7</v>
      </c>
    </row>
    <row r="1437" spans="1:2" x14ac:dyDescent="0.25">
      <c r="A1437" s="11">
        <v>120</v>
      </c>
      <c r="B1437" s="11">
        <v>7.4</v>
      </c>
    </row>
    <row r="1438" spans="1:2" x14ac:dyDescent="0.25">
      <c r="A1438" s="13">
        <v>104</v>
      </c>
      <c r="B1438" s="13">
        <v>6.2</v>
      </c>
    </row>
    <row r="1439" spans="1:2" x14ac:dyDescent="0.25">
      <c r="A1439" s="11">
        <v>103</v>
      </c>
      <c r="B1439" s="11">
        <v>5.4</v>
      </c>
    </row>
    <row r="1440" spans="1:2" x14ac:dyDescent="0.25">
      <c r="A1440" s="13">
        <v>109</v>
      </c>
      <c r="B1440" s="13">
        <v>6.7</v>
      </c>
    </row>
    <row r="1441" spans="1:2" x14ac:dyDescent="0.25">
      <c r="A1441" s="11">
        <v>104</v>
      </c>
      <c r="B1441" s="11">
        <v>5.3</v>
      </c>
    </row>
    <row r="1442" spans="1:2" x14ac:dyDescent="0.25">
      <c r="A1442" s="13">
        <v>112</v>
      </c>
      <c r="B1442" s="13">
        <v>5.9</v>
      </c>
    </row>
    <row r="1443" spans="1:2" x14ac:dyDescent="0.25">
      <c r="A1443" s="11">
        <v>60</v>
      </c>
      <c r="B1443" s="11">
        <v>7</v>
      </c>
    </row>
    <row r="1444" spans="1:2" x14ac:dyDescent="0.25">
      <c r="A1444" s="13">
        <v>95</v>
      </c>
      <c r="B1444" s="13">
        <v>4.8</v>
      </c>
    </row>
    <row r="1445" spans="1:2" x14ac:dyDescent="0.25">
      <c r="A1445" s="11">
        <v>102</v>
      </c>
      <c r="B1445" s="11">
        <v>7.3</v>
      </c>
    </row>
    <row r="1446" spans="1:2" x14ac:dyDescent="0.25">
      <c r="A1446" s="13">
        <v>102</v>
      </c>
      <c r="B1446" s="13">
        <v>3.8</v>
      </c>
    </row>
    <row r="1447" spans="1:2" x14ac:dyDescent="0.25">
      <c r="A1447" s="11">
        <v>150</v>
      </c>
      <c r="B1447" s="11">
        <v>8.5</v>
      </c>
    </row>
    <row r="1448" spans="1:2" x14ac:dyDescent="0.25">
      <c r="A1448" s="13">
        <v>122</v>
      </c>
      <c r="B1448" s="13">
        <v>6.8</v>
      </c>
    </row>
    <row r="1449" spans="1:2" x14ac:dyDescent="0.25">
      <c r="A1449" s="11">
        <v>101</v>
      </c>
      <c r="B1449" s="11">
        <v>6.8</v>
      </c>
    </row>
    <row r="1450" spans="1:2" x14ac:dyDescent="0.25">
      <c r="A1450" s="13">
        <v>108</v>
      </c>
      <c r="B1450" s="13">
        <v>5.3</v>
      </c>
    </row>
    <row r="1451" spans="1:2" x14ac:dyDescent="0.25">
      <c r="A1451" s="11">
        <v>98</v>
      </c>
      <c r="B1451" s="11">
        <v>7.3</v>
      </c>
    </row>
    <row r="1452" spans="1:2" x14ac:dyDescent="0.25">
      <c r="A1452" s="13">
        <v>137</v>
      </c>
      <c r="B1452" s="13">
        <v>6.6</v>
      </c>
    </row>
    <row r="1453" spans="1:2" x14ac:dyDescent="0.25">
      <c r="A1453" s="11">
        <v>112</v>
      </c>
      <c r="B1453" s="11">
        <v>6.2</v>
      </c>
    </row>
    <row r="1454" spans="1:2" x14ac:dyDescent="0.25">
      <c r="A1454" s="13">
        <v>101</v>
      </c>
      <c r="B1454" s="13">
        <v>5.2</v>
      </c>
    </row>
    <row r="1455" spans="1:2" x14ac:dyDescent="0.25">
      <c r="A1455" s="11">
        <v>103</v>
      </c>
      <c r="B1455" s="11">
        <v>6.2</v>
      </c>
    </row>
    <row r="1456" spans="1:2" x14ac:dyDescent="0.25">
      <c r="A1456" s="13">
        <v>101</v>
      </c>
      <c r="B1456" s="13">
        <v>6.2</v>
      </c>
    </row>
    <row r="1457" spans="1:2" x14ac:dyDescent="0.25">
      <c r="A1457" s="11">
        <v>112</v>
      </c>
      <c r="B1457" s="11">
        <v>6.6</v>
      </c>
    </row>
    <row r="1458" spans="1:2" x14ac:dyDescent="0.25">
      <c r="A1458" s="13">
        <v>111</v>
      </c>
      <c r="B1458" s="13">
        <v>6.4</v>
      </c>
    </row>
    <row r="1459" spans="1:2" x14ac:dyDescent="0.25">
      <c r="A1459" s="11">
        <v>102</v>
      </c>
      <c r="B1459" s="11">
        <v>6.2</v>
      </c>
    </row>
    <row r="1460" spans="1:2" x14ac:dyDescent="0.25">
      <c r="A1460" s="13">
        <v>101</v>
      </c>
      <c r="B1460" s="13">
        <v>5.0999999999999996</v>
      </c>
    </row>
    <row r="1461" spans="1:2" x14ac:dyDescent="0.25">
      <c r="A1461" s="11">
        <v>155</v>
      </c>
      <c r="B1461" s="11">
        <v>6.6</v>
      </c>
    </row>
    <row r="1462" spans="1:2" x14ac:dyDescent="0.25">
      <c r="A1462" s="13">
        <v>93</v>
      </c>
      <c r="B1462" s="13">
        <v>6.1</v>
      </c>
    </row>
    <row r="1463" spans="1:2" x14ac:dyDescent="0.25">
      <c r="A1463" s="11">
        <v>109</v>
      </c>
      <c r="B1463" s="11">
        <v>6.1</v>
      </c>
    </row>
    <row r="1464" spans="1:2" x14ac:dyDescent="0.25">
      <c r="A1464" s="13">
        <v>140</v>
      </c>
      <c r="B1464" s="13">
        <v>6.6</v>
      </c>
    </row>
    <row r="1465" spans="1:2" x14ac:dyDescent="0.25">
      <c r="A1465" s="11">
        <v>108</v>
      </c>
      <c r="B1465" s="11">
        <v>5.9</v>
      </c>
    </row>
    <row r="1466" spans="1:2" x14ac:dyDescent="0.25">
      <c r="A1466" s="13">
        <v>96</v>
      </c>
      <c r="B1466" s="13">
        <v>6.3</v>
      </c>
    </row>
    <row r="1467" spans="1:2" x14ac:dyDescent="0.25">
      <c r="A1467" s="11">
        <v>123</v>
      </c>
      <c r="B1467" s="11">
        <v>7.1</v>
      </c>
    </row>
    <row r="1468" spans="1:2" x14ac:dyDescent="0.25">
      <c r="A1468" s="13">
        <v>106</v>
      </c>
      <c r="B1468" s="13">
        <v>5</v>
      </c>
    </row>
    <row r="1469" spans="1:2" x14ac:dyDescent="0.25">
      <c r="A1469" s="11">
        <v>76</v>
      </c>
      <c r="B1469" s="11">
        <v>5.6</v>
      </c>
    </row>
    <row r="1470" spans="1:2" x14ac:dyDescent="0.25">
      <c r="A1470" s="13">
        <v>107</v>
      </c>
      <c r="B1470" s="13">
        <v>7.4</v>
      </c>
    </row>
    <row r="1471" spans="1:2" x14ac:dyDescent="0.25">
      <c r="A1471" s="11">
        <v>82</v>
      </c>
      <c r="B1471" s="11">
        <v>4.5</v>
      </c>
    </row>
    <row r="1472" spans="1:2" x14ac:dyDescent="0.25">
      <c r="A1472" s="13">
        <v>109</v>
      </c>
      <c r="B1472" s="13">
        <v>6.2</v>
      </c>
    </row>
    <row r="1473" spans="1:2" x14ac:dyDescent="0.25">
      <c r="A1473" s="11">
        <v>99</v>
      </c>
      <c r="B1473" s="11">
        <v>5</v>
      </c>
    </row>
    <row r="1474" spans="1:2" x14ac:dyDescent="0.25">
      <c r="A1474" s="13">
        <v>91</v>
      </c>
      <c r="B1474" s="13">
        <v>6.5</v>
      </c>
    </row>
    <row r="1475" spans="1:2" x14ac:dyDescent="0.25">
      <c r="A1475" s="11">
        <v>87</v>
      </c>
      <c r="B1475" s="11">
        <v>5.0999999999999996</v>
      </c>
    </row>
    <row r="1476" spans="1:2" x14ac:dyDescent="0.25">
      <c r="A1476" s="13">
        <v>125</v>
      </c>
      <c r="B1476" s="13">
        <v>6.5</v>
      </c>
    </row>
    <row r="1477" spans="1:2" x14ac:dyDescent="0.25">
      <c r="A1477" s="11">
        <v>118</v>
      </c>
      <c r="B1477" s="11">
        <v>6.2</v>
      </c>
    </row>
    <row r="1478" spans="1:2" x14ac:dyDescent="0.25">
      <c r="A1478" s="13">
        <v>98</v>
      </c>
      <c r="B1478" s="13">
        <v>6.3</v>
      </c>
    </row>
    <row r="1479" spans="1:2" x14ac:dyDescent="0.25">
      <c r="A1479" s="11">
        <v>92</v>
      </c>
      <c r="B1479" s="11">
        <v>3.8</v>
      </c>
    </row>
    <row r="1480" spans="1:2" x14ac:dyDescent="0.25">
      <c r="A1480" s="13">
        <v>93</v>
      </c>
      <c r="B1480" s="13">
        <v>5.2</v>
      </c>
    </row>
    <row r="1481" spans="1:2" x14ac:dyDescent="0.25">
      <c r="A1481" s="11">
        <v>116</v>
      </c>
      <c r="B1481" s="11">
        <v>6</v>
      </c>
    </row>
    <row r="1482" spans="1:2" x14ac:dyDescent="0.25">
      <c r="A1482" s="13">
        <v>92</v>
      </c>
      <c r="B1482" s="13">
        <v>6.2</v>
      </c>
    </row>
    <row r="1483" spans="1:2" x14ac:dyDescent="0.25">
      <c r="A1483" s="11">
        <v>115</v>
      </c>
      <c r="B1483" s="11">
        <v>5.7</v>
      </c>
    </row>
    <row r="1484" spans="1:2" x14ac:dyDescent="0.25">
      <c r="A1484" s="13">
        <v>120</v>
      </c>
      <c r="B1484" s="13">
        <v>6.7</v>
      </c>
    </row>
    <row r="1485" spans="1:2" x14ac:dyDescent="0.25">
      <c r="A1485" s="11">
        <v>111</v>
      </c>
      <c r="B1485" s="11">
        <v>6.8</v>
      </c>
    </row>
    <row r="1486" spans="1:2" x14ac:dyDescent="0.25">
      <c r="A1486" s="13">
        <v>94</v>
      </c>
      <c r="B1486" s="13">
        <v>6</v>
      </c>
    </row>
    <row r="1487" spans="1:2" x14ac:dyDescent="0.25">
      <c r="A1487" s="11">
        <v>100</v>
      </c>
      <c r="B1487" s="11">
        <v>7.3</v>
      </c>
    </row>
    <row r="1488" spans="1:2" x14ac:dyDescent="0.25">
      <c r="A1488" s="13">
        <v>101</v>
      </c>
      <c r="B1488" s="13">
        <v>5.5</v>
      </c>
    </row>
    <row r="1489" spans="1:2" x14ac:dyDescent="0.25">
      <c r="A1489" s="11">
        <v>139</v>
      </c>
      <c r="B1489" s="11">
        <v>6.7</v>
      </c>
    </row>
    <row r="1490" spans="1:2" x14ac:dyDescent="0.25">
      <c r="A1490" s="13">
        <v>91</v>
      </c>
      <c r="B1490" s="13">
        <v>4.8</v>
      </c>
    </row>
    <row r="1491" spans="1:2" x14ac:dyDescent="0.25">
      <c r="A1491" s="11">
        <v>109</v>
      </c>
      <c r="B1491" s="11">
        <v>5.7</v>
      </c>
    </row>
    <row r="1492" spans="1:2" x14ac:dyDescent="0.25">
      <c r="A1492" s="13">
        <v>102</v>
      </c>
      <c r="B1492" s="13">
        <v>5.0999999999999996</v>
      </c>
    </row>
    <row r="1493" spans="1:2" x14ac:dyDescent="0.25">
      <c r="A1493" s="11">
        <v>103</v>
      </c>
      <c r="B1493" s="11">
        <v>6</v>
      </c>
    </row>
    <row r="1494" spans="1:2" x14ac:dyDescent="0.25">
      <c r="A1494" s="13">
        <v>83</v>
      </c>
      <c r="B1494" s="13">
        <v>4.2</v>
      </c>
    </row>
    <row r="1495" spans="1:2" x14ac:dyDescent="0.25">
      <c r="A1495" s="11">
        <v>123</v>
      </c>
      <c r="B1495" s="11">
        <v>7.4</v>
      </c>
    </row>
    <row r="1496" spans="1:2" x14ac:dyDescent="0.25">
      <c r="A1496" s="13">
        <v>101</v>
      </c>
      <c r="B1496" s="13">
        <v>4.5999999999999996</v>
      </c>
    </row>
    <row r="1497" spans="1:2" x14ac:dyDescent="0.25">
      <c r="A1497" s="11">
        <v>117</v>
      </c>
      <c r="B1497" s="11">
        <v>6.9</v>
      </c>
    </row>
    <row r="1498" spans="1:2" x14ac:dyDescent="0.25">
      <c r="A1498" s="13">
        <v>60</v>
      </c>
      <c r="B1498" s="13">
        <v>8.6</v>
      </c>
    </row>
    <row r="1499" spans="1:2" x14ac:dyDescent="0.25">
      <c r="A1499" s="11">
        <v>114</v>
      </c>
      <c r="B1499" s="11">
        <v>6.9</v>
      </c>
    </row>
    <row r="1500" spans="1:2" x14ac:dyDescent="0.25">
      <c r="A1500" s="13">
        <v>330</v>
      </c>
      <c r="B1500" s="13">
        <v>8</v>
      </c>
    </row>
    <row r="1501" spans="1:2" x14ac:dyDescent="0.25">
      <c r="A1501" s="11">
        <v>121</v>
      </c>
      <c r="B1501" s="11">
        <v>6.4</v>
      </c>
    </row>
    <row r="1502" spans="1:2" x14ac:dyDescent="0.25">
      <c r="A1502" s="13">
        <v>114</v>
      </c>
      <c r="B1502" s="13">
        <v>6.3</v>
      </c>
    </row>
    <row r="1503" spans="1:2" x14ac:dyDescent="0.25">
      <c r="A1503" s="11">
        <v>156</v>
      </c>
      <c r="B1503" s="11">
        <v>8.4</v>
      </c>
    </row>
    <row r="1504" spans="1:2" x14ac:dyDescent="0.25">
      <c r="A1504" s="13">
        <v>135</v>
      </c>
      <c r="B1504" s="13">
        <v>7.1</v>
      </c>
    </row>
    <row r="1505" spans="1:2" x14ac:dyDescent="0.25">
      <c r="A1505" s="11">
        <v>148</v>
      </c>
      <c r="B1505" s="11">
        <v>6.8</v>
      </c>
    </row>
    <row r="1506" spans="1:2" x14ac:dyDescent="0.25">
      <c r="A1506" s="13">
        <v>148</v>
      </c>
      <c r="B1506" s="13">
        <v>7.5</v>
      </c>
    </row>
    <row r="1507" spans="1:2" x14ac:dyDescent="0.25">
      <c r="A1507" s="11">
        <v>109</v>
      </c>
      <c r="B1507" s="11">
        <v>4.5</v>
      </c>
    </row>
    <row r="1508" spans="1:2" x14ac:dyDescent="0.25">
      <c r="A1508" s="13">
        <v>93</v>
      </c>
      <c r="B1508" s="13">
        <v>5.7</v>
      </c>
    </row>
    <row r="1509" spans="1:2" x14ac:dyDescent="0.25">
      <c r="A1509" s="13">
        <v>113</v>
      </c>
      <c r="B1509" s="13">
        <v>6.8</v>
      </c>
    </row>
    <row r="1510" spans="1:2" x14ac:dyDescent="0.25">
      <c r="A1510" s="11">
        <v>91</v>
      </c>
      <c r="B1510" s="11">
        <v>5.4</v>
      </c>
    </row>
    <row r="1511" spans="1:2" x14ac:dyDescent="0.25">
      <c r="A1511" s="13">
        <v>139</v>
      </c>
      <c r="B1511" s="13">
        <v>7.2</v>
      </c>
    </row>
    <row r="1512" spans="1:2" x14ac:dyDescent="0.25">
      <c r="A1512" s="11">
        <v>96</v>
      </c>
      <c r="B1512" s="11">
        <v>7.3</v>
      </c>
    </row>
    <row r="1513" spans="1:2" x14ac:dyDescent="0.25">
      <c r="A1513" s="13">
        <v>102</v>
      </c>
      <c r="B1513" s="13">
        <v>5.2</v>
      </c>
    </row>
    <row r="1514" spans="1:2" x14ac:dyDescent="0.25">
      <c r="A1514" s="11">
        <v>96</v>
      </c>
      <c r="B1514" s="11">
        <v>5.5</v>
      </c>
    </row>
    <row r="1515" spans="1:2" x14ac:dyDescent="0.25">
      <c r="A1515" s="13">
        <v>101</v>
      </c>
      <c r="B1515" s="13">
        <v>7.7</v>
      </c>
    </row>
    <row r="1516" spans="1:2" x14ac:dyDescent="0.25">
      <c r="A1516" s="11">
        <v>128</v>
      </c>
      <c r="B1516" s="11">
        <v>7.1</v>
      </c>
    </row>
    <row r="1517" spans="1:2" x14ac:dyDescent="0.25">
      <c r="A1517" s="13">
        <v>109</v>
      </c>
      <c r="B1517" s="13">
        <v>5.3</v>
      </c>
    </row>
    <row r="1518" spans="1:2" x14ac:dyDescent="0.25">
      <c r="A1518" s="11">
        <v>114</v>
      </c>
      <c r="B1518" s="11">
        <v>5.6</v>
      </c>
    </row>
    <row r="1519" spans="1:2" x14ac:dyDescent="0.25">
      <c r="A1519" s="13">
        <v>105</v>
      </c>
      <c r="B1519" s="13">
        <v>5.7</v>
      </c>
    </row>
    <row r="1520" spans="1:2" x14ac:dyDescent="0.25">
      <c r="A1520" s="11">
        <v>141</v>
      </c>
      <c r="B1520" s="11">
        <v>7.1</v>
      </c>
    </row>
    <row r="1521" spans="1:2" x14ac:dyDescent="0.25">
      <c r="A1521" s="13">
        <v>195</v>
      </c>
      <c r="B1521" s="13">
        <v>7.5</v>
      </c>
    </row>
    <row r="1522" spans="1:2" x14ac:dyDescent="0.25">
      <c r="A1522" s="11">
        <v>138</v>
      </c>
      <c r="B1522" s="11">
        <v>7.6</v>
      </c>
    </row>
    <row r="1523" spans="1:2" x14ac:dyDescent="0.25">
      <c r="A1523" s="13">
        <v>101</v>
      </c>
      <c r="B1523" s="13">
        <v>5.5</v>
      </c>
    </row>
    <row r="1524" spans="1:2" x14ac:dyDescent="0.25">
      <c r="A1524" s="11">
        <v>99</v>
      </c>
      <c r="B1524" s="11">
        <v>5.0999999999999996</v>
      </c>
    </row>
    <row r="1525" spans="1:2" x14ac:dyDescent="0.25">
      <c r="A1525" s="13">
        <v>85</v>
      </c>
      <c r="B1525" s="13">
        <v>6.3</v>
      </c>
    </row>
    <row r="1526" spans="1:2" x14ac:dyDescent="0.25">
      <c r="A1526" s="11">
        <v>89</v>
      </c>
      <c r="B1526" s="11">
        <v>4.9000000000000004</v>
      </c>
    </row>
    <row r="1527" spans="1:2" x14ac:dyDescent="0.25">
      <c r="A1527" s="13">
        <v>99</v>
      </c>
      <c r="B1527" s="13">
        <v>6.5</v>
      </c>
    </row>
    <row r="1528" spans="1:2" x14ac:dyDescent="0.25">
      <c r="A1528" s="11">
        <v>105</v>
      </c>
      <c r="B1528" s="11">
        <v>5.6</v>
      </c>
    </row>
    <row r="1529" spans="1:2" x14ac:dyDescent="0.25">
      <c r="A1529" s="13">
        <v>97</v>
      </c>
      <c r="B1529" s="13">
        <v>5.3</v>
      </c>
    </row>
    <row r="1530" spans="1:2" x14ac:dyDescent="0.25">
      <c r="A1530" s="11">
        <v>140</v>
      </c>
      <c r="B1530" s="11">
        <v>6.5</v>
      </c>
    </row>
    <row r="1531" spans="1:2" x14ac:dyDescent="0.25">
      <c r="A1531" s="13">
        <v>118</v>
      </c>
      <c r="B1531" s="13">
        <v>6.8</v>
      </c>
    </row>
    <row r="1532" spans="1:2" x14ac:dyDescent="0.25">
      <c r="A1532" s="11">
        <v>94</v>
      </c>
      <c r="B1532" s="11">
        <v>6.5</v>
      </c>
    </row>
    <row r="1533" spans="1:2" x14ac:dyDescent="0.25">
      <c r="A1533" s="13">
        <v>124</v>
      </c>
      <c r="B1533" s="13">
        <v>6</v>
      </c>
    </row>
    <row r="1534" spans="1:2" x14ac:dyDescent="0.25">
      <c r="A1534" s="11">
        <v>134</v>
      </c>
      <c r="B1534" s="11">
        <v>8.4</v>
      </c>
    </row>
    <row r="1535" spans="1:2" x14ac:dyDescent="0.25">
      <c r="A1535" s="13">
        <v>113</v>
      </c>
      <c r="B1535" s="13">
        <v>6</v>
      </c>
    </row>
    <row r="1536" spans="1:2" x14ac:dyDescent="0.25">
      <c r="A1536" s="11">
        <v>124</v>
      </c>
      <c r="B1536" s="11">
        <v>7.6</v>
      </c>
    </row>
    <row r="1537" spans="1:2" x14ac:dyDescent="0.25">
      <c r="A1537" s="13">
        <v>98</v>
      </c>
      <c r="B1537" s="13">
        <v>5.6</v>
      </c>
    </row>
    <row r="1538" spans="1:2" x14ac:dyDescent="0.25">
      <c r="A1538" s="11">
        <v>97</v>
      </c>
      <c r="B1538" s="11">
        <v>6.9</v>
      </c>
    </row>
    <row r="1539" spans="1:2" x14ac:dyDescent="0.25">
      <c r="A1539" s="13">
        <v>123</v>
      </c>
      <c r="B1539" s="13">
        <v>6.4</v>
      </c>
    </row>
    <row r="1540" spans="1:2" x14ac:dyDescent="0.25">
      <c r="A1540" s="11">
        <v>99</v>
      </c>
      <c r="B1540" s="11">
        <v>5.0999999999999996</v>
      </c>
    </row>
    <row r="1541" spans="1:2" x14ac:dyDescent="0.25">
      <c r="A1541" s="13">
        <v>101</v>
      </c>
      <c r="B1541" s="13">
        <v>7</v>
      </c>
    </row>
    <row r="1542" spans="1:2" x14ac:dyDescent="0.25">
      <c r="A1542" s="11">
        <v>92</v>
      </c>
      <c r="B1542" s="11">
        <v>5.7</v>
      </c>
    </row>
    <row r="1543" spans="1:2" x14ac:dyDescent="0.25">
      <c r="A1543" s="13">
        <v>131</v>
      </c>
      <c r="B1543" s="13">
        <v>6.8</v>
      </c>
    </row>
    <row r="1544" spans="1:2" x14ac:dyDescent="0.25">
      <c r="A1544" s="11">
        <v>107</v>
      </c>
      <c r="B1544" s="11">
        <v>6.7</v>
      </c>
    </row>
    <row r="1545" spans="1:2" x14ac:dyDescent="0.25">
      <c r="A1545" s="13">
        <v>103</v>
      </c>
      <c r="B1545" s="13">
        <v>6.2</v>
      </c>
    </row>
    <row r="1546" spans="1:2" x14ac:dyDescent="0.25">
      <c r="A1546" s="11">
        <v>129</v>
      </c>
      <c r="B1546" s="11">
        <v>7.2</v>
      </c>
    </row>
    <row r="1547" spans="1:2" x14ac:dyDescent="0.25">
      <c r="A1547" s="13">
        <v>107</v>
      </c>
      <c r="B1547" s="13">
        <v>6.2</v>
      </c>
    </row>
    <row r="1548" spans="1:2" x14ac:dyDescent="0.25">
      <c r="A1548" s="11">
        <v>89</v>
      </c>
      <c r="B1548" s="11">
        <v>5.6</v>
      </c>
    </row>
    <row r="1549" spans="1:2" x14ac:dyDescent="0.25">
      <c r="A1549" s="13">
        <v>113</v>
      </c>
      <c r="B1549" s="13">
        <v>4.4000000000000004</v>
      </c>
    </row>
    <row r="1550" spans="1:2" x14ac:dyDescent="0.25">
      <c r="A1550" s="11">
        <v>93</v>
      </c>
      <c r="B1550" s="11">
        <v>7.5</v>
      </c>
    </row>
    <row r="1551" spans="1:2" x14ac:dyDescent="0.25">
      <c r="A1551" s="13">
        <v>120</v>
      </c>
      <c r="B1551" s="13">
        <v>7.1</v>
      </c>
    </row>
    <row r="1552" spans="1:2" x14ac:dyDescent="0.25">
      <c r="A1552" s="11">
        <v>98</v>
      </c>
      <c r="B1552" s="11">
        <v>6.4</v>
      </c>
    </row>
    <row r="1553" spans="1:2" x14ac:dyDescent="0.25">
      <c r="A1553" s="13">
        <v>105</v>
      </c>
      <c r="B1553" s="13">
        <v>7.1</v>
      </c>
    </row>
    <row r="1554" spans="1:2" x14ac:dyDescent="0.25">
      <c r="A1554" s="11">
        <v>142</v>
      </c>
      <c r="B1554" s="11">
        <v>5.9</v>
      </c>
    </row>
    <row r="1555" spans="1:2" x14ac:dyDescent="0.25">
      <c r="A1555" s="13">
        <v>98</v>
      </c>
      <c r="B1555" s="13">
        <v>6.9</v>
      </c>
    </row>
    <row r="1556" spans="1:2" x14ac:dyDescent="0.25">
      <c r="A1556" s="11">
        <v>96</v>
      </c>
      <c r="B1556" s="11">
        <v>7.5</v>
      </c>
    </row>
    <row r="1557" spans="1:2" x14ac:dyDescent="0.25">
      <c r="A1557" s="13">
        <v>87</v>
      </c>
      <c r="B1557" s="13">
        <v>6.3</v>
      </c>
    </row>
    <row r="1558" spans="1:2" x14ac:dyDescent="0.25">
      <c r="A1558" s="11">
        <v>107</v>
      </c>
      <c r="B1558" s="11">
        <v>6.4</v>
      </c>
    </row>
    <row r="1559" spans="1:2" x14ac:dyDescent="0.25">
      <c r="A1559" s="13">
        <v>90</v>
      </c>
      <c r="B1559" s="13">
        <v>5.9</v>
      </c>
    </row>
    <row r="1560" spans="1:2" x14ac:dyDescent="0.25">
      <c r="A1560" s="11">
        <v>121</v>
      </c>
      <c r="B1560" s="11">
        <v>6.8</v>
      </c>
    </row>
    <row r="1561" spans="1:2" x14ac:dyDescent="0.25">
      <c r="A1561" s="13">
        <v>119</v>
      </c>
      <c r="B1561" s="13">
        <v>6.3</v>
      </c>
    </row>
    <row r="1562" spans="1:2" x14ac:dyDescent="0.25">
      <c r="A1562" s="11">
        <v>107</v>
      </c>
      <c r="B1562" s="11">
        <v>3.6</v>
      </c>
    </row>
    <row r="1563" spans="1:2" x14ac:dyDescent="0.25">
      <c r="A1563" s="13">
        <v>110</v>
      </c>
      <c r="B1563" s="13">
        <v>5.3</v>
      </c>
    </row>
    <row r="1564" spans="1:2" x14ac:dyDescent="0.25">
      <c r="A1564" s="11">
        <v>100</v>
      </c>
      <c r="B1564" s="11">
        <v>5.9</v>
      </c>
    </row>
    <row r="1565" spans="1:2" x14ac:dyDescent="0.25">
      <c r="A1565" s="13">
        <v>75</v>
      </c>
      <c r="B1565" s="13">
        <v>6.9</v>
      </c>
    </row>
    <row r="1566" spans="1:2" x14ac:dyDescent="0.25">
      <c r="A1566" s="11">
        <v>132</v>
      </c>
      <c r="B1566" s="11">
        <v>6.9</v>
      </c>
    </row>
    <row r="1567" spans="1:2" x14ac:dyDescent="0.25">
      <c r="A1567" s="13">
        <v>105</v>
      </c>
      <c r="B1567" s="13">
        <v>6.1</v>
      </c>
    </row>
    <row r="1568" spans="1:2" x14ac:dyDescent="0.25">
      <c r="A1568" s="11">
        <v>93</v>
      </c>
      <c r="B1568" s="11">
        <v>5.7</v>
      </c>
    </row>
    <row r="1569" spans="1:2" x14ac:dyDescent="0.25">
      <c r="A1569" s="13">
        <v>289</v>
      </c>
      <c r="B1569" s="13">
        <v>8.5</v>
      </c>
    </row>
    <row r="1570" spans="1:2" x14ac:dyDescent="0.25">
      <c r="A1570" s="11">
        <v>102</v>
      </c>
      <c r="B1570" s="11">
        <v>6.3</v>
      </c>
    </row>
    <row r="1571" spans="1:2" x14ac:dyDescent="0.25">
      <c r="A1571" s="13">
        <v>143</v>
      </c>
      <c r="B1571" s="13">
        <v>7.3</v>
      </c>
    </row>
    <row r="1572" spans="1:2" x14ac:dyDescent="0.25">
      <c r="A1572" s="11">
        <v>113</v>
      </c>
      <c r="B1572" s="11">
        <v>6.3</v>
      </c>
    </row>
    <row r="1573" spans="1:2" x14ac:dyDescent="0.25">
      <c r="A1573" s="13">
        <v>161</v>
      </c>
      <c r="B1573" s="13">
        <v>7.2</v>
      </c>
    </row>
    <row r="1574" spans="1:2" x14ac:dyDescent="0.25">
      <c r="A1574" s="11">
        <v>138</v>
      </c>
      <c r="B1574" s="11">
        <v>7.3</v>
      </c>
    </row>
    <row r="1575" spans="1:2" x14ac:dyDescent="0.25">
      <c r="A1575" s="13">
        <v>126</v>
      </c>
      <c r="B1575" s="13">
        <v>6.3</v>
      </c>
    </row>
    <row r="1576" spans="1:2" x14ac:dyDescent="0.25">
      <c r="A1576" s="11">
        <v>99</v>
      </c>
      <c r="B1576" s="11">
        <v>8.1</v>
      </c>
    </row>
    <row r="1577" spans="1:2" x14ac:dyDescent="0.25">
      <c r="A1577" s="13">
        <v>101</v>
      </c>
      <c r="B1577" s="13">
        <v>6.9</v>
      </c>
    </row>
    <row r="1578" spans="1:2" x14ac:dyDescent="0.25">
      <c r="A1578" s="11">
        <v>103</v>
      </c>
      <c r="B1578" s="11">
        <v>6.3</v>
      </c>
    </row>
    <row r="1579" spans="1:2" x14ac:dyDescent="0.25">
      <c r="A1579" s="13">
        <v>118</v>
      </c>
      <c r="B1579" s="13">
        <v>7.3</v>
      </c>
    </row>
    <row r="1580" spans="1:2" x14ac:dyDescent="0.25">
      <c r="A1580" s="11">
        <v>116</v>
      </c>
      <c r="B1580" s="11">
        <v>5.5</v>
      </c>
    </row>
    <row r="1581" spans="1:2" x14ac:dyDescent="0.25">
      <c r="A1581" s="13">
        <v>99</v>
      </c>
      <c r="B1581" s="13">
        <v>6.1</v>
      </c>
    </row>
    <row r="1582" spans="1:2" x14ac:dyDescent="0.25">
      <c r="A1582" s="11">
        <v>105</v>
      </c>
      <c r="B1582" s="11">
        <v>6.9</v>
      </c>
    </row>
    <row r="1583" spans="1:2" x14ac:dyDescent="0.25">
      <c r="A1583" s="13">
        <v>113</v>
      </c>
      <c r="B1583" s="13">
        <v>7.2</v>
      </c>
    </row>
    <row r="1584" spans="1:2" x14ac:dyDescent="0.25">
      <c r="A1584" s="11">
        <v>93</v>
      </c>
      <c r="B1584" s="11">
        <v>6.4</v>
      </c>
    </row>
    <row r="1585" spans="1:2" x14ac:dyDescent="0.25">
      <c r="A1585" s="13">
        <v>108</v>
      </c>
      <c r="B1585" s="13">
        <v>6.4</v>
      </c>
    </row>
    <row r="1586" spans="1:2" x14ac:dyDescent="0.25">
      <c r="A1586" s="11">
        <v>74</v>
      </c>
      <c r="B1586" s="11">
        <v>8.3000000000000007</v>
      </c>
    </row>
    <row r="1587" spans="1:2" x14ac:dyDescent="0.25">
      <c r="A1587" s="13">
        <v>116</v>
      </c>
      <c r="B1587" s="13">
        <v>7.2</v>
      </c>
    </row>
    <row r="1588" spans="1:2" x14ac:dyDescent="0.25">
      <c r="A1588" s="11">
        <v>104</v>
      </c>
      <c r="B1588" s="11">
        <v>6.8</v>
      </c>
    </row>
    <row r="1589" spans="1:2" x14ac:dyDescent="0.25">
      <c r="A1589" s="13">
        <v>106</v>
      </c>
      <c r="B1589" s="13">
        <v>6.5</v>
      </c>
    </row>
    <row r="1590" spans="1:2" x14ac:dyDescent="0.25">
      <c r="A1590" s="11">
        <v>120</v>
      </c>
      <c r="B1590" s="11">
        <v>7.8</v>
      </c>
    </row>
    <row r="1591" spans="1:2" x14ac:dyDescent="0.25">
      <c r="A1591" s="13">
        <v>135</v>
      </c>
      <c r="B1591" s="13">
        <v>7.6</v>
      </c>
    </row>
    <row r="1592" spans="1:2" x14ac:dyDescent="0.25">
      <c r="A1592" s="11">
        <v>132</v>
      </c>
      <c r="B1592" s="11">
        <v>7.2</v>
      </c>
    </row>
    <row r="1593" spans="1:2" x14ac:dyDescent="0.25">
      <c r="A1593" s="13">
        <v>92</v>
      </c>
      <c r="B1593" s="13">
        <v>6.7</v>
      </c>
    </row>
    <row r="1594" spans="1:2" x14ac:dyDescent="0.25">
      <c r="A1594" s="11">
        <v>99</v>
      </c>
      <c r="B1594" s="11">
        <v>6.8</v>
      </c>
    </row>
    <row r="1595" spans="1:2" x14ac:dyDescent="0.25">
      <c r="A1595" s="13">
        <v>90</v>
      </c>
      <c r="B1595" s="13">
        <v>6.3</v>
      </c>
    </row>
    <row r="1596" spans="1:2" x14ac:dyDescent="0.25">
      <c r="A1596" s="11">
        <v>111</v>
      </c>
      <c r="B1596" s="11">
        <v>6.2</v>
      </c>
    </row>
    <row r="1597" spans="1:2" x14ac:dyDescent="0.25">
      <c r="A1597" s="13">
        <v>103</v>
      </c>
      <c r="B1597" s="13">
        <v>6.2</v>
      </c>
    </row>
    <row r="1598" spans="1:2" x14ac:dyDescent="0.25">
      <c r="A1598" s="11">
        <v>127</v>
      </c>
      <c r="B1598" s="11">
        <v>8.6</v>
      </c>
    </row>
    <row r="1599" spans="1:2" x14ac:dyDescent="0.25">
      <c r="A1599" s="13">
        <v>112</v>
      </c>
      <c r="B1599" s="13">
        <v>8</v>
      </c>
    </row>
    <row r="1600" spans="1:2" x14ac:dyDescent="0.25">
      <c r="A1600" s="11">
        <v>87</v>
      </c>
      <c r="B1600" s="11">
        <v>7</v>
      </c>
    </row>
    <row r="1601" spans="1:2" x14ac:dyDescent="0.25">
      <c r="A1601" s="13">
        <v>138</v>
      </c>
      <c r="B1601" s="13">
        <v>8</v>
      </c>
    </row>
    <row r="1602" spans="1:2" x14ac:dyDescent="0.25">
      <c r="A1602" s="11">
        <v>132</v>
      </c>
      <c r="B1602" s="11">
        <v>8.1</v>
      </c>
    </row>
    <row r="1603" spans="1:2" x14ac:dyDescent="0.25">
      <c r="A1603" s="13">
        <v>103</v>
      </c>
      <c r="B1603" s="13">
        <v>6.7</v>
      </c>
    </row>
    <row r="1604" spans="1:2" x14ac:dyDescent="0.25">
      <c r="A1604" s="11">
        <v>123</v>
      </c>
      <c r="B1604" s="11">
        <v>7.9</v>
      </c>
    </row>
    <row r="1605" spans="1:2" x14ac:dyDescent="0.25">
      <c r="A1605" s="13">
        <v>111</v>
      </c>
      <c r="B1605" s="13">
        <v>6.1</v>
      </c>
    </row>
    <row r="1606" spans="1:2" x14ac:dyDescent="0.25">
      <c r="A1606" s="11">
        <v>102</v>
      </c>
      <c r="B1606" s="11">
        <v>4.2</v>
      </c>
    </row>
    <row r="1607" spans="1:2" x14ac:dyDescent="0.25">
      <c r="A1607" s="13">
        <v>78</v>
      </c>
      <c r="B1607" s="13">
        <v>6.1</v>
      </c>
    </row>
    <row r="1608" spans="1:2" x14ac:dyDescent="0.25">
      <c r="A1608" s="11">
        <v>132</v>
      </c>
      <c r="B1608" s="11">
        <v>6.6</v>
      </c>
    </row>
    <row r="1609" spans="1:2" x14ac:dyDescent="0.25">
      <c r="A1609" s="13">
        <v>133</v>
      </c>
      <c r="B1609" s="13">
        <v>7.5</v>
      </c>
    </row>
    <row r="1610" spans="1:2" x14ac:dyDescent="0.25">
      <c r="A1610" s="11">
        <v>108</v>
      </c>
      <c r="B1610" s="11">
        <v>7.4</v>
      </c>
    </row>
    <row r="1611" spans="1:2" x14ac:dyDescent="0.25">
      <c r="A1611" s="13">
        <v>125</v>
      </c>
      <c r="B1611" s="13">
        <v>7.2</v>
      </c>
    </row>
    <row r="1612" spans="1:2" x14ac:dyDescent="0.25">
      <c r="A1612" s="11">
        <v>98</v>
      </c>
      <c r="B1612" s="11">
        <v>6.9</v>
      </c>
    </row>
    <row r="1613" spans="1:2" x14ac:dyDescent="0.25">
      <c r="A1613" s="13">
        <v>119</v>
      </c>
      <c r="B1613" s="13">
        <v>7.4</v>
      </c>
    </row>
    <row r="1614" spans="1:2" x14ac:dyDescent="0.25">
      <c r="A1614" s="11">
        <v>87</v>
      </c>
      <c r="B1614" s="11">
        <v>5.4</v>
      </c>
    </row>
    <row r="1615" spans="1:2" x14ac:dyDescent="0.25">
      <c r="A1615" s="13">
        <v>91</v>
      </c>
      <c r="B1615" s="13">
        <v>6.8</v>
      </c>
    </row>
    <row r="1616" spans="1:2" x14ac:dyDescent="0.25">
      <c r="A1616" s="11">
        <v>100</v>
      </c>
      <c r="B1616" s="11">
        <v>6.3</v>
      </c>
    </row>
    <row r="1617" spans="1:2" x14ac:dyDescent="0.25">
      <c r="A1617" s="13">
        <v>118</v>
      </c>
      <c r="B1617" s="13">
        <v>7.2</v>
      </c>
    </row>
    <row r="1618" spans="1:2" x14ac:dyDescent="0.25">
      <c r="A1618" s="11">
        <v>44</v>
      </c>
      <c r="B1618" s="11">
        <v>8.6999999999999993</v>
      </c>
    </row>
    <row r="1619" spans="1:2" x14ac:dyDescent="0.25">
      <c r="A1619" s="13">
        <v>109</v>
      </c>
      <c r="B1619" s="13">
        <v>6.9</v>
      </c>
    </row>
    <row r="1620" spans="1:2" x14ac:dyDescent="0.25">
      <c r="A1620" s="11">
        <v>99</v>
      </c>
      <c r="B1620" s="11">
        <v>6</v>
      </c>
    </row>
    <row r="1621" spans="1:2" x14ac:dyDescent="0.25">
      <c r="A1621" s="13">
        <v>114</v>
      </c>
      <c r="B1621" s="13">
        <v>5.9</v>
      </c>
    </row>
    <row r="1622" spans="1:2" x14ac:dyDescent="0.25">
      <c r="A1622" s="11">
        <v>89</v>
      </c>
      <c r="B1622" s="11">
        <v>5.4</v>
      </c>
    </row>
    <row r="1623" spans="1:2" x14ac:dyDescent="0.25">
      <c r="A1623" s="13">
        <v>95</v>
      </c>
      <c r="B1623" s="13">
        <v>5.9</v>
      </c>
    </row>
    <row r="1624" spans="1:2" x14ac:dyDescent="0.25">
      <c r="A1624" s="11">
        <v>98</v>
      </c>
      <c r="B1624" s="11">
        <v>6.1</v>
      </c>
    </row>
    <row r="1625" spans="1:2" x14ac:dyDescent="0.25">
      <c r="A1625" s="13">
        <v>94</v>
      </c>
      <c r="B1625" s="13">
        <v>7.7</v>
      </c>
    </row>
    <row r="1626" spans="1:2" x14ac:dyDescent="0.25">
      <c r="A1626" s="11">
        <v>85</v>
      </c>
      <c r="B1626" s="11">
        <v>5.8</v>
      </c>
    </row>
    <row r="1627" spans="1:2" x14ac:dyDescent="0.25">
      <c r="A1627" s="13">
        <v>124</v>
      </c>
      <c r="B1627" s="13">
        <v>7.6</v>
      </c>
    </row>
    <row r="1628" spans="1:2" x14ac:dyDescent="0.25">
      <c r="A1628" s="11">
        <v>131</v>
      </c>
      <c r="B1628" s="11">
        <v>6.1</v>
      </c>
    </row>
    <row r="1629" spans="1:2" x14ac:dyDescent="0.25">
      <c r="A1629" s="13">
        <v>107</v>
      </c>
      <c r="B1629" s="13">
        <v>5.4</v>
      </c>
    </row>
    <row r="1630" spans="1:2" x14ac:dyDescent="0.25">
      <c r="A1630" s="11">
        <v>99</v>
      </c>
      <c r="B1630" s="11">
        <v>5.0999999999999996</v>
      </c>
    </row>
    <row r="1631" spans="1:2" x14ac:dyDescent="0.25">
      <c r="A1631" s="13">
        <v>83</v>
      </c>
      <c r="B1631" s="13">
        <v>6.4</v>
      </c>
    </row>
    <row r="1632" spans="1:2" x14ac:dyDescent="0.25">
      <c r="A1632" s="11">
        <v>131</v>
      </c>
      <c r="B1632" s="11">
        <v>6.3</v>
      </c>
    </row>
    <row r="1633" spans="1:2" x14ac:dyDescent="0.25">
      <c r="A1633" s="13">
        <v>85</v>
      </c>
      <c r="B1633" s="13">
        <v>7.5</v>
      </c>
    </row>
    <row r="1634" spans="1:2" x14ac:dyDescent="0.25">
      <c r="A1634" s="11">
        <v>126</v>
      </c>
      <c r="B1634" s="11">
        <v>7.1</v>
      </c>
    </row>
    <row r="1635" spans="1:2" x14ac:dyDescent="0.25">
      <c r="A1635" s="13">
        <v>102</v>
      </c>
      <c r="B1635" s="13">
        <v>5.2</v>
      </c>
    </row>
    <row r="1636" spans="1:2" x14ac:dyDescent="0.25">
      <c r="A1636" s="11">
        <v>123</v>
      </c>
      <c r="B1636" s="11">
        <v>7.8</v>
      </c>
    </row>
    <row r="1637" spans="1:2" x14ac:dyDescent="0.25">
      <c r="A1637" s="13">
        <v>105</v>
      </c>
      <c r="B1637" s="13">
        <v>6.5</v>
      </c>
    </row>
    <row r="1638" spans="1:2" x14ac:dyDescent="0.25">
      <c r="A1638" s="11">
        <v>125</v>
      </c>
      <c r="B1638" s="11">
        <v>6.6</v>
      </c>
    </row>
    <row r="1639" spans="1:2" x14ac:dyDescent="0.25">
      <c r="A1639" s="13">
        <v>92</v>
      </c>
      <c r="B1639" s="13">
        <v>5.0999999999999996</v>
      </c>
    </row>
    <row r="1640" spans="1:2" x14ac:dyDescent="0.25">
      <c r="A1640" s="11">
        <v>77</v>
      </c>
      <c r="B1640" s="11">
        <v>7.4</v>
      </c>
    </row>
    <row r="1641" spans="1:2" x14ac:dyDescent="0.25">
      <c r="A1641" s="13">
        <v>118</v>
      </c>
      <c r="B1641" s="13">
        <v>7.2</v>
      </c>
    </row>
    <row r="1642" spans="1:2" x14ac:dyDescent="0.25">
      <c r="A1642" s="11">
        <v>121</v>
      </c>
      <c r="B1642" s="11">
        <v>7.6</v>
      </c>
    </row>
    <row r="1643" spans="1:2" x14ac:dyDescent="0.25">
      <c r="A1643" s="13">
        <v>124</v>
      </c>
      <c r="B1643" s="13">
        <v>7.5</v>
      </c>
    </row>
    <row r="1644" spans="1:2" x14ac:dyDescent="0.25">
      <c r="A1644" s="11">
        <v>99</v>
      </c>
      <c r="B1644" s="11">
        <v>6.6</v>
      </c>
    </row>
    <row r="1645" spans="1:2" x14ac:dyDescent="0.25">
      <c r="A1645" s="13">
        <v>112</v>
      </c>
      <c r="B1645" s="13">
        <v>7.2</v>
      </c>
    </row>
    <row r="1646" spans="1:2" x14ac:dyDescent="0.25">
      <c r="A1646" s="11">
        <v>111</v>
      </c>
      <c r="B1646" s="11">
        <v>7.6</v>
      </c>
    </row>
    <row r="1647" spans="1:2" x14ac:dyDescent="0.25">
      <c r="A1647" s="13">
        <v>107</v>
      </c>
      <c r="B1647" s="13">
        <v>6.2</v>
      </c>
    </row>
    <row r="1648" spans="1:2" x14ac:dyDescent="0.25">
      <c r="A1648" s="11">
        <v>104</v>
      </c>
      <c r="B1648" s="11">
        <v>5.6</v>
      </c>
    </row>
    <row r="1649" spans="1:2" x14ac:dyDescent="0.25">
      <c r="A1649" s="13">
        <v>113</v>
      </c>
      <c r="B1649" s="13">
        <v>7.6</v>
      </c>
    </row>
    <row r="1650" spans="1:2" x14ac:dyDescent="0.25">
      <c r="A1650" s="11">
        <v>113</v>
      </c>
      <c r="B1650" s="11">
        <v>6.6</v>
      </c>
    </row>
    <row r="1651" spans="1:2" x14ac:dyDescent="0.25">
      <c r="A1651" s="13">
        <v>95</v>
      </c>
      <c r="B1651" s="13">
        <v>7</v>
      </c>
    </row>
    <row r="1652" spans="1:2" x14ac:dyDescent="0.25">
      <c r="A1652" s="11">
        <v>86</v>
      </c>
      <c r="B1652" s="11">
        <v>2.7</v>
      </c>
    </row>
    <row r="1653" spans="1:2" x14ac:dyDescent="0.25">
      <c r="A1653" s="13">
        <v>126</v>
      </c>
      <c r="B1653" s="13">
        <v>7.6</v>
      </c>
    </row>
    <row r="1654" spans="1:2" x14ac:dyDescent="0.25">
      <c r="A1654" s="11">
        <v>101</v>
      </c>
      <c r="B1654" s="11">
        <v>6.6</v>
      </c>
    </row>
    <row r="1655" spans="1:2" x14ac:dyDescent="0.25">
      <c r="A1655" s="13">
        <v>102</v>
      </c>
      <c r="B1655" s="13">
        <v>6.9</v>
      </c>
    </row>
    <row r="1656" spans="1:2" x14ac:dyDescent="0.25">
      <c r="A1656" s="11">
        <v>111</v>
      </c>
      <c r="B1656" s="11">
        <v>6.8</v>
      </c>
    </row>
    <row r="1657" spans="1:2" x14ac:dyDescent="0.25">
      <c r="A1657" s="13">
        <v>60</v>
      </c>
      <c r="B1657" s="13">
        <v>7.5</v>
      </c>
    </row>
    <row r="1658" spans="1:2" x14ac:dyDescent="0.25">
      <c r="A1658" s="11">
        <v>95</v>
      </c>
      <c r="B1658" s="11">
        <v>3.7</v>
      </c>
    </row>
    <row r="1659" spans="1:2" x14ac:dyDescent="0.25">
      <c r="A1659" s="13">
        <v>98</v>
      </c>
      <c r="B1659" s="13">
        <v>6.1</v>
      </c>
    </row>
    <row r="1660" spans="1:2" x14ac:dyDescent="0.25">
      <c r="A1660" s="11">
        <v>100</v>
      </c>
      <c r="B1660" s="11">
        <v>5.9</v>
      </c>
    </row>
    <row r="1661" spans="1:2" x14ac:dyDescent="0.25">
      <c r="A1661" s="13">
        <v>118</v>
      </c>
      <c r="B1661" s="13">
        <v>6.7</v>
      </c>
    </row>
    <row r="1662" spans="1:2" x14ac:dyDescent="0.25">
      <c r="A1662" s="11">
        <v>28</v>
      </c>
      <c r="B1662" s="11">
        <v>8.5</v>
      </c>
    </row>
    <row r="1663" spans="1:2" x14ac:dyDescent="0.25">
      <c r="A1663" s="13">
        <v>125</v>
      </c>
      <c r="B1663" s="13">
        <v>6.9</v>
      </c>
    </row>
    <row r="1664" spans="1:2" x14ac:dyDescent="0.25">
      <c r="A1664" s="11">
        <v>94</v>
      </c>
      <c r="B1664" s="11">
        <v>5.5</v>
      </c>
    </row>
    <row r="1665" spans="1:2" x14ac:dyDescent="0.25">
      <c r="A1665" s="13">
        <v>79</v>
      </c>
      <c r="B1665" s="13">
        <v>7.1</v>
      </c>
    </row>
    <row r="1666" spans="1:2" x14ac:dyDescent="0.25">
      <c r="A1666" s="11">
        <v>106</v>
      </c>
      <c r="B1666" s="11">
        <v>7.1</v>
      </c>
    </row>
    <row r="1667" spans="1:2" x14ac:dyDescent="0.25">
      <c r="A1667" s="13">
        <v>111</v>
      </c>
      <c r="B1667" s="13">
        <v>5.9</v>
      </c>
    </row>
    <row r="1668" spans="1:2" x14ac:dyDescent="0.25">
      <c r="A1668" s="11">
        <v>63</v>
      </c>
      <c r="B1668" s="11">
        <v>7.3</v>
      </c>
    </row>
    <row r="1669" spans="1:2" x14ac:dyDescent="0.25">
      <c r="A1669" s="13">
        <v>85</v>
      </c>
      <c r="B1669" s="13">
        <v>3.4</v>
      </c>
    </row>
    <row r="1670" spans="1:2" x14ac:dyDescent="0.25">
      <c r="A1670" s="11">
        <v>108</v>
      </c>
      <c r="B1670" s="11">
        <v>6.8</v>
      </c>
    </row>
    <row r="1671" spans="1:2" x14ac:dyDescent="0.25">
      <c r="A1671" s="13">
        <v>139</v>
      </c>
      <c r="B1671" s="13">
        <v>6.9</v>
      </c>
    </row>
    <row r="1672" spans="1:2" x14ac:dyDescent="0.25">
      <c r="A1672" s="11">
        <v>127</v>
      </c>
      <c r="B1672" s="11">
        <v>7</v>
      </c>
    </row>
    <row r="1673" spans="1:2" x14ac:dyDescent="0.25">
      <c r="A1673" s="13">
        <v>106</v>
      </c>
      <c r="B1673" s="13">
        <v>5.5</v>
      </c>
    </row>
    <row r="1674" spans="1:2" x14ac:dyDescent="0.25">
      <c r="A1674" s="11">
        <v>95</v>
      </c>
      <c r="B1674" s="11">
        <v>5.0999999999999996</v>
      </c>
    </row>
    <row r="1675" spans="1:2" x14ac:dyDescent="0.25">
      <c r="A1675" s="13">
        <v>118</v>
      </c>
      <c r="B1675" s="13">
        <v>6.2</v>
      </c>
    </row>
    <row r="1676" spans="1:2" x14ac:dyDescent="0.25">
      <c r="A1676" s="11">
        <v>108</v>
      </c>
      <c r="B1676" s="11">
        <v>5.9</v>
      </c>
    </row>
    <row r="1677" spans="1:2" x14ac:dyDescent="0.25">
      <c r="A1677" s="13">
        <v>105</v>
      </c>
      <c r="B1677" s="13">
        <v>5.2</v>
      </c>
    </row>
    <row r="1678" spans="1:2" x14ac:dyDescent="0.25">
      <c r="A1678" s="11">
        <v>131</v>
      </c>
      <c r="B1678" s="11">
        <v>6.2</v>
      </c>
    </row>
    <row r="1679" spans="1:2" x14ac:dyDescent="0.25">
      <c r="A1679" s="13">
        <v>104</v>
      </c>
      <c r="B1679" s="13">
        <v>5.5</v>
      </c>
    </row>
    <row r="1680" spans="1:2" x14ac:dyDescent="0.25">
      <c r="A1680" s="11">
        <v>133</v>
      </c>
      <c r="B1680" s="11">
        <v>7.4</v>
      </c>
    </row>
    <row r="1681" spans="1:2" x14ac:dyDescent="0.25">
      <c r="A1681" s="13">
        <v>94</v>
      </c>
      <c r="B1681" s="13">
        <v>4.4000000000000004</v>
      </c>
    </row>
    <row r="1682" spans="1:2" x14ac:dyDescent="0.25">
      <c r="A1682" s="11">
        <v>109</v>
      </c>
      <c r="B1682" s="11">
        <v>6.3</v>
      </c>
    </row>
    <row r="1683" spans="1:2" x14ac:dyDescent="0.25">
      <c r="A1683" s="13">
        <v>96</v>
      </c>
      <c r="B1683" s="13">
        <v>6.1</v>
      </c>
    </row>
    <row r="1684" spans="1:2" x14ac:dyDescent="0.25">
      <c r="A1684" s="11">
        <v>105</v>
      </c>
      <c r="B1684" s="11">
        <v>5.3</v>
      </c>
    </row>
    <row r="1685" spans="1:2" x14ac:dyDescent="0.25">
      <c r="A1685" s="13">
        <v>99</v>
      </c>
      <c r="B1685" s="13">
        <v>5.4</v>
      </c>
    </row>
    <row r="1686" spans="1:2" x14ac:dyDescent="0.25">
      <c r="A1686" s="11">
        <v>112</v>
      </c>
      <c r="B1686" s="11">
        <v>6.7</v>
      </c>
    </row>
    <row r="1687" spans="1:2" x14ac:dyDescent="0.25">
      <c r="A1687" s="13">
        <v>108</v>
      </c>
      <c r="B1687" s="13">
        <v>5.9</v>
      </c>
    </row>
    <row r="1688" spans="1:2" x14ac:dyDescent="0.25">
      <c r="A1688" s="11">
        <v>126</v>
      </c>
      <c r="B1688" s="11">
        <v>7.3</v>
      </c>
    </row>
    <row r="1689" spans="1:2" x14ac:dyDescent="0.25">
      <c r="A1689" s="13">
        <v>98</v>
      </c>
      <c r="B1689" s="13">
        <v>5.5</v>
      </c>
    </row>
    <row r="1690" spans="1:2" x14ac:dyDescent="0.25">
      <c r="A1690" s="11">
        <v>104</v>
      </c>
      <c r="B1690" s="11">
        <v>5.8</v>
      </c>
    </row>
    <row r="1691" spans="1:2" x14ac:dyDescent="0.25">
      <c r="A1691" s="13">
        <v>110</v>
      </c>
      <c r="B1691" s="13">
        <v>4.5999999999999996</v>
      </c>
    </row>
    <row r="1692" spans="1:2" x14ac:dyDescent="0.25">
      <c r="A1692" s="11">
        <v>130</v>
      </c>
      <c r="B1692" s="11">
        <v>6.7</v>
      </c>
    </row>
    <row r="1693" spans="1:2" x14ac:dyDescent="0.25">
      <c r="A1693" s="13">
        <v>93</v>
      </c>
      <c r="B1693" s="13">
        <v>5.0999999999999996</v>
      </c>
    </row>
    <row r="1694" spans="1:2" x14ac:dyDescent="0.25">
      <c r="A1694" s="11">
        <v>96</v>
      </c>
      <c r="B1694" s="11">
        <v>5.6</v>
      </c>
    </row>
    <row r="1695" spans="1:2" x14ac:dyDescent="0.25">
      <c r="A1695" s="13">
        <v>114</v>
      </c>
      <c r="B1695" s="13">
        <v>7</v>
      </c>
    </row>
    <row r="1696" spans="1:2" x14ac:dyDescent="0.25">
      <c r="A1696" s="11">
        <v>106</v>
      </c>
      <c r="B1696" s="11">
        <v>6.4</v>
      </c>
    </row>
    <row r="1697" spans="1:2" x14ac:dyDescent="0.25">
      <c r="A1697" s="13">
        <v>150</v>
      </c>
      <c r="B1697" s="13">
        <v>6.7</v>
      </c>
    </row>
    <row r="1698" spans="1:2" x14ac:dyDescent="0.25">
      <c r="A1698" s="11">
        <v>100</v>
      </c>
      <c r="B1698" s="11">
        <v>4.0999999999999996</v>
      </c>
    </row>
    <row r="1699" spans="1:2" x14ac:dyDescent="0.25">
      <c r="A1699" s="13">
        <v>100</v>
      </c>
      <c r="B1699" s="13">
        <v>5.5</v>
      </c>
    </row>
    <row r="1700" spans="1:2" x14ac:dyDescent="0.25">
      <c r="A1700" s="11">
        <v>100</v>
      </c>
      <c r="B1700" s="11">
        <v>2.7</v>
      </c>
    </row>
    <row r="1701" spans="1:2" x14ac:dyDescent="0.25">
      <c r="A1701" s="13">
        <v>107</v>
      </c>
      <c r="B1701" s="13">
        <v>6.4</v>
      </c>
    </row>
    <row r="1702" spans="1:2" x14ac:dyDescent="0.25">
      <c r="A1702" s="11">
        <v>102</v>
      </c>
      <c r="B1702" s="11">
        <v>4.8</v>
      </c>
    </row>
    <row r="1703" spans="1:2" x14ac:dyDescent="0.25">
      <c r="A1703" s="13">
        <v>101</v>
      </c>
      <c r="B1703" s="13">
        <v>6.1</v>
      </c>
    </row>
    <row r="1704" spans="1:2" x14ac:dyDescent="0.25">
      <c r="A1704" s="11">
        <v>86</v>
      </c>
      <c r="B1704" s="11">
        <v>4.8</v>
      </c>
    </row>
    <row r="1705" spans="1:2" x14ac:dyDescent="0.25">
      <c r="A1705" s="13">
        <v>108</v>
      </c>
      <c r="B1705" s="13">
        <v>7</v>
      </c>
    </row>
    <row r="1706" spans="1:2" x14ac:dyDescent="0.25">
      <c r="A1706" s="11">
        <v>123</v>
      </c>
      <c r="B1706" s="11">
        <v>6.8</v>
      </c>
    </row>
    <row r="1707" spans="1:2" x14ac:dyDescent="0.25">
      <c r="A1707" s="13">
        <v>134</v>
      </c>
      <c r="B1707" s="13">
        <v>7.3</v>
      </c>
    </row>
    <row r="1708" spans="1:2" x14ac:dyDescent="0.25">
      <c r="A1708" s="11">
        <v>511</v>
      </c>
      <c r="B1708" s="11">
        <v>8.1999999999999993</v>
      </c>
    </row>
    <row r="1709" spans="1:2" x14ac:dyDescent="0.25">
      <c r="A1709" s="13">
        <v>88</v>
      </c>
      <c r="B1709" s="13">
        <v>5.6</v>
      </c>
    </row>
    <row r="1710" spans="1:2" x14ac:dyDescent="0.25">
      <c r="A1710" s="11">
        <v>109</v>
      </c>
      <c r="B1710" s="11">
        <v>6.1</v>
      </c>
    </row>
    <row r="1711" spans="1:2" x14ac:dyDescent="0.25">
      <c r="A1711" s="13">
        <v>122</v>
      </c>
      <c r="B1711" s="13">
        <v>7.9</v>
      </c>
    </row>
    <row r="1712" spans="1:2" x14ac:dyDescent="0.25">
      <c r="A1712" s="11">
        <v>251</v>
      </c>
      <c r="B1712" s="11">
        <v>8.4</v>
      </c>
    </row>
    <row r="1713" spans="1:2" x14ac:dyDescent="0.25">
      <c r="A1713" s="13">
        <v>118</v>
      </c>
      <c r="B1713" s="13">
        <v>6.5</v>
      </c>
    </row>
    <row r="1714" spans="1:2" x14ac:dyDescent="0.25">
      <c r="A1714" s="11">
        <v>131</v>
      </c>
      <c r="B1714" s="11">
        <v>7.1</v>
      </c>
    </row>
    <row r="1715" spans="1:2" x14ac:dyDescent="0.25">
      <c r="A1715" s="13">
        <v>109</v>
      </c>
      <c r="B1715" s="13">
        <v>6.6</v>
      </c>
    </row>
    <row r="1716" spans="1:2" x14ac:dyDescent="0.25">
      <c r="A1716" s="11">
        <v>80</v>
      </c>
      <c r="B1716" s="11">
        <v>4</v>
      </c>
    </row>
    <row r="1717" spans="1:2" x14ac:dyDescent="0.25">
      <c r="A1717" s="13">
        <v>88</v>
      </c>
      <c r="B1717" s="13">
        <v>7</v>
      </c>
    </row>
    <row r="1718" spans="1:2" x14ac:dyDescent="0.25">
      <c r="A1718" s="11">
        <v>103</v>
      </c>
      <c r="B1718" s="11">
        <v>5.6</v>
      </c>
    </row>
    <row r="1719" spans="1:2" x14ac:dyDescent="0.25">
      <c r="A1719" s="13">
        <v>87</v>
      </c>
      <c r="B1719" s="13">
        <v>4.8</v>
      </c>
    </row>
    <row r="1720" spans="1:2" x14ac:dyDescent="0.25">
      <c r="A1720" s="11">
        <v>160</v>
      </c>
      <c r="B1720" s="11">
        <v>7.5</v>
      </c>
    </row>
    <row r="1721" spans="1:2" x14ac:dyDescent="0.25">
      <c r="A1721" s="13">
        <v>121</v>
      </c>
      <c r="B1721" s="13">
        <v>6</v>
      </c>
    </row>
    <row r="1722" spans="1:2" x14ac:dyDescent="0.25">
      <c r="A1722" s="11">
        <v>91</v>
      </c>
      <c r="B1722" s="11">
        <v>7.2</v>
      </c>
    </row>
    <row r="1723" spans="1:2" x14ac:dyDescent="0.25">
      <c r="A1723" s="13">
        <v>92</v>
      </c>
      <c r="B1723" s="13">
        <v>5.6</v>
      </c>
    </row>
    <row r="1724" spans="1:2" x14ac:dyDescent="0.25">
      <c r="A1724" s="11">
        <v>129</v>
      </c>
      <c r="B1724" s="11">
        <v>6.8</v>
      </c>
    </row>
    <row r="1725" spans="1:2" x14ac:dyDescent="0.25">
      <c r="A1725" s="13">
        <v>93</v>
      </c>
      <c r="B1725" s="13">
        <v>4.9000000000000004</v>
      </c>
    </row>
    <row r="1726" spans="1:2" x14ac:dyDescent="0.25">
      <c r="A1726" s="11">
        <v>118</v>
      </c>
      <c r="B1726" s="11">
        <v>7.1</v>
      </c>
    </row>
    <row r="1727" spans="1:2" x14ac:dyDescent="0.25">
      <c r="A1727" s="13">
        <v>110</v>
      </c>
      <c r="B1727" s="13">
        <v>2</v>
      </c>
    </row>
    <row r="1728" spans="1:2" x14ac:dyDescent="0.25">
      <c r="A1728" s="11">
        <v>103</v>
      </c>
      <c r="B1728" s="11">
        <v>5.7</v>
      </c>
    </row>
    <row r="1729" spans="1:2" x14ac:dyDescent="0.25">
      <c r="A1729" s="13">
        <v>85</v>
      </c>
      <c r="B1729" s="13">
        <v>4.0999999999999996</v>
      </c>
    </row>
    <row r="1730" spans="1:2" x14ac:dyDescent="0.25">
      <c r="A1730" s="11">
        <v>110</v>
      </c>
      <c r="B1730" s="11">
        <v>6.7</v>
      </c>
    </row>
    <row r="1731" spans="1:2" x14ac:dyDescent="0.25">
      <c r="A1731" s="13">
        <v>89</v>
      </c>
      <c r="B1731" s="13">
        <v>7.5</v>
      </c>
    </row>
    <row r="1732" spans="1:2" x14ac:dyDescent="0.25">
      <c r="A1732" s="11">
        <v>115</v>
      </c>
      <c r="B1732" s="11">
        <v>6.5</v>
      </c>
    </row>
    <row r="1733" spans="1:2" x14ac:dyDescent="0.25">
      <c r="A1733" s="13">
        <v>153</v>
      </c>
      <c r="B1733" s="13">
        <v>7.9</v>
      </c>
    </row>
    <row r="1734" spans="1:2" x14ac:dyDescent="0.25">
      <c r="A1734" s="11">
        <v>42</v>
      </c>
      <c r="B1734" s="11">
        <v>7.6</v>
      </c>
    </row>
    <row r="1735" spans="1:2" x14ac:dyDescent="0.25">
      <c r="A1735" s="13">
        <v>128</v>
      </c>
      <c r="B1735" s="13">
        <v>6.4</v>
      </c>
    </row>
    <row r="1736" spans="1:2" x14ac:dyDescent="0.25">
      <c r="A1736" s="11">
        <v>89</v>
      </c>
      <c r="B1736" s="11">
        <v>5.8</v>
      </c>
    </row>
    <row r="1737" spans="1:2" x14ac:dyDescent="0.25">
      <c r="A1737" s="13">
        <v>122</v>
      </c>
      <c r="B1737" s="13">
        <v>7.7</v>
      </c>
    </row>
    <row r="1738" spans="1:2" x14ac:dyDescent="0.25">
      <c r="A1738" s="11">
        <v>113</v>
      </c>
      <c r="B1738" s="11">
        <v>7.1</v>
      </c>
    </row>
    <row r="1739" spans="1:2" x14ac:dyDescent="0.25">
      <c r="A1739" s="13">
        <v>99</v>
      </c>
      <c r="B1739" s="13">
        <v>5.3</v>
      </c>
    </row>
    <row r="1740" spans="1:2" x14ac:dyDescent="0.25">
      <c r="A1740" s="11">
        <v>99</v>
      </c>
      <c r="B1740" s="11">
        <v>5.3</v>
      </c>
    </row>
    <row r="1741" spans="1:2" x14ac:dyDescent="0.25">
      <c r="A1741" s="13">
        <v>147</v>
      </c>
      <c r="B1741" s="13">
        <v>7.5</v>
      </c>
    </row>
    <row r="1742" spans="1:2" x14ac:dyDescent="0.25">
      <c r="A1742" s="11">
        <v>112</v>
      </c>
      <c r="B1742" s="11">
        <v>6.9</v>
      </c>
    </row>
    <row r="1743" spans="1:2" x14ac:dyDescent="0.25">
      <c r="A1743" s="13">
        <v>88</v>
      </c>
      <c r="B1743" s="13">
        <v>4.9000000000000004</v>
      </c>
    </row>
    <row r="1744" spans="1:2" x14ac:dyDescent="0.25">
      <c r="A1744" s="11">
        <v>94</v>
      </c>
      <c r="B1744" s="11">
        <v>7.1</v>
      </c>
    </row>
    <row r="1745" spans="1:2" x14ac:dyDescent="0.25">
      <c r="A1745" s="13">
        <v>90</v>
      </c>
      <c r="B1745" s="13">
        <v>8</v>
      </c>
    </row>
    <row r="1746" spans="1:2" x14ac:dyDescent="0.25">
      <c r="A1746" s="11">
        <v>167</v>
      </c>
      <c r="B1746" s="11">
        <v>7.9</v>
      </c>
    </row>
    <row r="1747" spans="1:2" x14ac:dyDescent="0.25">
      <c r="A1747" s="13">
        <v>118</v>
      </c>
      <c r="B1747" s="13">
        <v>7.6</v>
      </c>
    </row>
    <row r="1748" spans="1:2" x14ac:dyDescent="0.25">
      <c r="A1748" s="11">
        <v>83</v>
      </c>
      <c r="B1748" s="11">
        <v>5.9</v>
      </c>
    </row>
    <row r="1749" spans="1:2" x14ac:dyDescent="0.25">
      <c r="A1749" s="13">
        <v>104</v>
      </c>
      <c r="B1749" s="13">
        <v>6.3</v>
      </c>
    </row>
    <row r="1750" spans="1:2" x14ac:dyDescent="0.25">
      <c r="A1750" s="11">
        <v>110</v>
      </c>
      <c r="B1750" s="11">
        <v>7.1</v>
      </c>
    </row>
    <row r="1751" spans="1:2" x14ac:dyDescent="0.25">
      <c r="A1751" s="13">
        <v>102</v>
      </c>
      <c r="B1751" s="13">
        <v>6.4</v>
      </c>
    </row>
    <row r="1752" spans="1:2" x14ac:dyDescent="0.25">
      <c r="A1752" s="11">
        <v>131</v>
      </c>
      <c r="B1752" s="11">
        <v>8.1999999999999993</v>
      </c>
    </row>
    <row r="1753" spans="1:2" x14ac:dyDescent="0.25">
      <c r="A1753" s="13">
        <v>101</v>
      </c>
      <c r="B1753" s="13">
        <v>6.9</v>
      </c>
    </row>
    <row r="1754" spans="1:2" x14ac:dyDescent="0.25">
      <c r="A1754" s="11">
        <v>130</v>
      </c>
      <c r="B1754" s="11">
        <v>7.8</v>
      </c>
    </row>
    <row r="1755" spans="1:2" x14ac:dyDescent="0.25">
      <c r="A1755" s="13">
        <v>120</v>
      </c>
      <c r="B1755" s="13">
        <v>6.7</v>
      </c>
    </row>
    <row r="1756" spans="1:2" x14ac:dyDescent="0.25">
      <c r="A1756" s="11">
        <v>135</v>
      </c>
      <c r="B1756" s="11">
        <v>7.5</v>
      </c>
    </row>
    <row r="1757" spans="1:2" x14ac:dyDescent="0.25">
      <c r="A1757" s="13">
        <v>110</v>
      </c>
      <c r="B1757" s="13">
        <v>7.4</v>
      </c>
    </row>
    <row r="1758" spans="1:2" x14ac:dyDescent="0.25">
      <c r="A1758" s="11">
        <v>103</v>
      </c>
      <c r="B1758" s="11">
        <v>5.2</v>
      </c>
    </row>
    <row r="1759" spans="1:2" x14ac:dyDescent="0.25">
      <c r="A1759" s="13">
        <v>115</v>
      </c>
      <c r="B1759" s="13">
        <v>6.5</v>
      </c>
    </row>
    <row r="1760" spans="1:2" x14ac:dyDescent="0.25">
      <c r="A1760" s="11">
        <v>110</v>
      </c>
      <c r="B1760" s="11">
        <v>7.6</v>
      </c>
    </row>
    <row r="1761" spans="1:2" x14ac:dyDescent="0.25">
      <c r="A1761" s="13">
        <v>91</v>
      </c>
      <c r="B1761" s="13">
        <v>7.3</v>
      </c>
    </row>
    <row r="1762" spans="1:2" x14ac:dyDescent="0.25">
      <c r="A1762" s="11">
        <v>105</v>
      </c>
      <c r="B1762" s="11">
        <v>6.6</v>
      </c>
    </row>
    <row r="1763" spans="1:2" x14ac:dyDescent="0.25">
      <c r="A1763" s="13">
        <v>127</v>
      </c>
      <c r="B1763" s="13">
        <v>6.8</v>
      </c>
    </row>
    <row r="1764" spans="1:2" x14ac:dyDescent="0.25">
      <c r="A1764" s="11">
        <v>82</v>
      </c>
      <c r="B1764" s="11">
        <v>6.9</v>
      </c>
    </row>
    <row r="1765" spans="1:2" x14ac:dyDescent="0.25">
      <c r="A1765" s="13">
        <v>99</v>
      </c>
      <c r="B1765" s="13">
        <v>5.8</v>
      </c>
    </row>
    <row r="1766" spans="1:2" x14ac:dyDescent="0.25">
      <c r="A1766" s="11">
        <v>90</v>
      </c>
      <c r="B1766" s="11">
        <v>6.6</v>
      </c>
    </row>
    <row r="1767" spans="1:2" x14ac:dyDescent="0.25">
      <c r="A1767" s="13">
        <v>115</v>
      </c>
      <c r="B1767" s="13">
        <v>6.7</v>
      </c>
    </row>
    <row r="1768" spans="1:2" x14ac:dyDescent="0.25">
      <c r="A1768" s="11">
        <v>96</v>
      </c>
      <c r="B1768" s="11">
        <v>6.7</v>
      </c>
    </row>
    <row r="1769" spans="1:2" x14ac:dyDescent="0.25">
      <c r="A1769" s="13">
        <v>104</v>
      </c>
      <c r="B1769" s="13">
        <v>6.3</v>
      </c>
    </row>
    <row r="1770" spans="1:2" x14ac:dyDescent="0.25">
      <c r="A1770" s="11">
        <v>117</v>
      </c>
      <c r="B1770" s="11">
        <v>7.7</v>
      </c>
    </row>
    <row r="1771" spans="1:2" x14ac:dyDescent="0.25">
      <c r="A1771" s="13">
        <v>83</v>
      </c>
      <c r="B1771" s="13">
        <v>6.1</v>
      </c>
    </row>
    <row r="1772" spans="1:2" x14ac:dyDescent="0.25">
      <c r="A1772" s="11">
        <v>99</v>
      </c>
      <c r="B1772" s="11">
        <v>4.9000000000000004</v>
      </c>
    </row>
    <row r="1773" spans="1:2" x14ac:dyDescent="0.25">
      <c r="A1773" s="13">
        <v>81</v>
      </c>
      <c r="B1773" s="13">
        <v>6.2</v>
      </c>
    </row>
    <row r="1774" spans="1:2" x14ac:dyDescent="0.25">
      <c r="A1774" s="11">
        <v>135</v>
      </c>
      <c r="B1774" s="11">
        <v>7.8</v>
      </c>
    </row>
    <row r="1775" spans="1:2" x14ac:dyDescent="0.25">
      <c r="A1775" s="13">
        <v>117</v>
      </c>
      <c r="B1775" s="13">
        <v>8.1999999999999993</v>
      </c>
    </row>
    <row r="1776" spans="1:2" x14ac:dyDescent="0.25">
      <c r="A1776" s="11">
        <v>139</v>
      </c>
      <c r="B1776" s="11">
        <v>6.9</v>
      </c>
    </row>
    <row r="1777" spans="1:2" x14ac:dyDescent="0.25">
      <c r="A1777" s="13">
        <v>123</v>
      </c>
      <c r="B1777" s="13">
        <v>6.2</v>
      </c>
    </row>
    <row r="1778" spans="1:2" x14ac:dyDescent="0.25">
      <c r="A1778" s="11">
        <v>117</v>
      </c>
      <c r="B1778" s="11">
        <v>6.9</v>
      </c>
    </row>
    <row r="1779" spans="1:2" x14ac:dyDescent="0.25">
      <c r="A1779" s="13">
        <v>97</v>
      </c>
      <c r="B1779" s="13">
        <v>4.8</v>
      </c>
    </row>
    <row r="1780" spans="1:2" x14ac:dyDescent="0.25">
      <c r="A1780" s="11">
        <v>81</v>
      </c>
      <c r="B1780" s="11">
        <v>8</v>
      </c>
    </row>
    <row r="1781" spans="1:2" x14ac:dyDescent="0.25">
      <c r="A1781" s="13">
        <v>103</v>
      </c>
      <c r="B1781" s="13">
        <v>5.3</v>
      </c>
    </row>
    <row r="1782" spans="1:2" x14ac:dyDescent="0.25">
      <c r="A1782" s="11">
        <v>119</v>
      </c>
      <c r="B1782" s="11">
        <v>6.7</v>
      </c>
    </row>
    <row r="1783" spans="1:2" x14ac:dyDescent="0.25">
      <c r="A1783" s="13">
        <v>94</v>
      </c>
      <c r="B1783" s="13">
        <v>5.4</v>
      </c>
    </row>
    <row r="1784" spans="1:2" x14ac:dyDescent="0.25">
      <c r="A1784" s="11">
        <v>89</v>
      </c>
      <c r="B1784" s="11">
        <v>5.4</v>
      </c>
    </row>
    <row r="1785" spans="1:2" x14ac:dyDescent="0.25">
      <c r="A1785" s="13">
        <v>98</v>
      </c>
      <c r="B1785" s="13">
        <v>4.9000000000000004</v>
      </c>
    </row>
    <row r="1786" spans="1:2" x14ac:dyDescent="0.25">
      <c r="A1786" s="11">
        <v>107</v>
      </c>
      <c r="B1786" s="11">
        <v>6.1</v>
      </c>
    </row>
    <row r="1787" spans="1:2" x14ac:dyDescent="0.25">
      <c r="A1787" s="13">
        <v>108</v>
      </c>
      <c r="B1787" s="13">
        <v>5.8</v>
      </c>
    </row>
    <row r="1788" spans="1:2" x14ac:dyDescent="0.25">
      <c r="A1788" s="11">
        <v>134</v>
      </c>
      <c r="B1788" s="11">
        <v>7</v>
      </c>
    </row>
    <row r="1789" spans="1:2" x14ac:dyDescent="0.25">
      <c r="A1789" s="13">
        <v>110</v>
      </c>
      <c r="B1789" s="13">
        <v>6.5</v>
      </c>
    </row>
    <row r="1790" spans="1:2" x14ac:dyDescent="0.25">
      <c r="A1790" s="11">
        <v>103</v>
      </c>
      <c r="B1790" s="11">
        <v>6.6</v>
      </c>
    </row>
    <row r="1791" spans="1:2" x14ac:dyDescent="0.25">
      <c r="A1791" s="13">
        <v>145</v>
      </c>
      <c r="B1791" s="13">
        <v>6.1</v>
      </c>
    </row>
    <row r="1792" spans="1:2" x14ac:dyDescent="0.25">
      <c r="A1792" s="11">
        <v>100</v>
      </c>
      <c r="B1792" s="11">
        <v>5.7</v>
      </c>
    </row>
    <row r="1793" spans="1:2" x14ac:dyDescent="0.25">
      <c r="A1793" s="13">
        <v>131</v>
      </c>
      <c r="B1793" s="13">
        <v>6.6</v>
      </c>
    </row>
    <row r="1794" spans="1:2" x14ac:dyDescent="0.25">
      <c r="A1794" s="11">
        <v>133</v>
      </c>
      <c r="B1794" s="11">
        <v>7</v>
      </c>
    </row>
    <row r="1795" spans="1:2" x14ac:dyDescent="0.25">
      <c r="A1795" s="13">
        <v>109</v>
      </c>
      <c r="B1795" s="13">
        <v>7.4</v>
      </c>
    </row>
    <row r="1796" spans="1:2" x14ac:dyDescent="0.25">
      <c r="A1796" s="11">
        <v>114</v>
      </c>
      <c r="B1796" s="11">
        <v>5.3</v>
      </c>
    </row>
    <row r="1797" spans="1:2" x14ac:dyDescent="0.25">
      <c r="A1797" s="13">
        <v>164</v>
      </c>
      <c r="B1797" s="13">
        <v>7.4</v>
      </c>
    </row>
    <row r="1798" spans="1:2" x14ac:dyDescent="0.25">
      <c r="A1798" s="11">
        <v>92</v>
      </c>
      <c r="B1798" s="11">
        <v>7.4</v>
      </c>
    </row>
    <row r="1799" spans="1:2" x14ac:dyDescent="0.25">
      <c r="A1799" s="13">
        <v>122</v>
      </c>
      <c r="B1799" s="13">
        <v>6.8</v>
      </c>
    </row>
    <row r="1800" spans="1:2" x14ac:dyDescent="0.25">
      <c r="A1800" s="11">
        <v>42</v>
      </c>
      <c r="B1800" s="11">
        <v>7.9</v>
      </c>
    </row>
    <row r="1801" spans="1:2" x14ac:dyDescent="0.25">
      <c r="A1801" s="13">
        <v>110</v>
      </c>
      <c r="B1801" s="13">
        <v>7.2</v>
      </c>
    </row>
    <row r="1802" spans="1:2" x14ac:dyDescent="0.25">
      <c r="A1802" s="11">
        <v>116</v>
      </c>
      <c r="B1802" s="11">
        <v>6</v>
      </c>
    </row>
    <row r="1803" spans="1:2" x14ac:dyDescent="0.25">
      <c r="A1803" s="13">
        <v>106</v>
      </c>
      <c r="B1803" s="13">
        <v>7.8</v>
      </c>
    </row>
    <row r="1804" spans="1:2" x14ac:dyDescent="0.25">
      <c r="A1804" s="11">
        <v>115</v>
      </c>
      <c r="B1804" s="11">
        <v>6.6</v>
      </c>
    </row>
    <row r="1805" spans="1:2" x14ac:dyDescent="0.25">
      <c r="A1805" s="13">
        <v>148</v>
      </c>
      <c r="B1805" s="13">
        <v>7.9</v>
      </c>
    </row>
    <row r="1806" spans="1:2" x14ac:dyDescent="0.25">
      <c r="A1806" s="11">
        <v>119</v>
      </c>
      <c r="B1806" s="11">
        <v>6.2</v>
      </c>
    </row>
    <row r="1807" spans="1:2" x14ac:dyDescent="0.25">
      <c r="A1807" s="13">
        <v>118</v>
      </c>
      <c r="B1807" s="13">
        <v>5.7</v>
      </c>
    </row>
    <row r="1808" spans="1:2" x14ac:dyDescent="0.25">
      <c r="A1808" s="11">
        <v>101</v>
      </c>
      <c r="B1808" s="11">
        <v>7.1</v>
      </c>
    </row>
    <row r="1809" spans="1:2" x14ac:dyDescent="0.25">
      <c r="A1809" s="13">
        <v>82</v>
      </c>
      <c r="B1809" s="13">
        <v>5.6</v>
      </c>
    </row>
    <row r="1810" spans="1:2" x14ac:dyDescent="0.25">
      <c r="A1810" s="11">
        <v>110</v>
      </c>
      <c r="B1810" s="11">
        <v>7.8</v>
      </c>
    </row>
    <row r="1811" spans="1:2" x14ac:dyDescent="0.25">
      <c r="A1811" s="13">
        <v>193</v>
      </c>
      <c r="B1811" s="13">
        <v>7.9</v>
      </c>
    </row>
    <row r="1812" spans="1:2" x14ac:dyDescent="0.25">
      <c r="A1812" s="11">
        <v>130</v>
      </c>
      <c r="B1812" s="11">
        <v>6.9</v>
      </c>
    </row>
    <row r="1813" spans="1:2" x14ac:dyDescent="0.25">
      <c r="A1813" s="13">
        <v>94</v>
      </c>
      <c r="B1813" s="13">
        <v>7.4</v>
      </c>
    </row>
    <row r="1814" spans="1:2" x14ac:dyDescent="0.25">
      <c r="A1814" s="11">
        <v>111</v>
      </c>
      <c r="B1814" s="11">
        <v>7.7</v>
      </c>
    </row>
    <row r="1815" spans="1:2" x14ac:dyDescent="0.25">
      <c r="A1815" s="13">
        <v>110</v>
      </c>
      <c r="B1815" s="13">
        <v>6.9</v>
      </c>
    </row>
    <row r="1816" spans="1:2" x14ac:dyDescent="0.25">
      <c r="A1816" s="11">
        <v>30</v>
      </c>
      <c r="B1816" s="11">
        <v>8.6999999999999993</v>
      </c>
    </row>
    <row r="1817" spans="1:2" x14ac:dyDescent="0.25">
      <c r="A1817" s="13">
        <v>109</v>
      </c>
      <c r="B1817" s="13">
        <v>6.7</v>
      </c>
    </row>
    <row r="1818" spans="1:2" x14ac:dyDescent="0.25">
      <c r="A1818" s="11">
        <v>123</v>
      </c>
      <c r="B1818" s="11">
        <v>6</v>
      </c>
    </row>
    <row r="1819" spans="1:2" x14ac:dyDescent="0.25">
      <c r="A1819" s="13">
        <v>109</v>
      </c>
      <c r="B1819" s="13">
        <v>6.2</v>
      </c>
    </row>
    <row r="1820" spans="1:2" x14ac:dyDescent="0.25">
      <c r="A1820" s="11">
        <v>99</v>
      </c>
      <c r="B1820" s="11">
        <v>5.9</v>
      </c>
    </row>
    <row r="1821" spans="1:2" x14ac:dyDescent="0.25">
      <c r="A1821" s="13">
        <v>106</v>
      </c>
      <c r="B1821" s="13">
        <v>6.8</v>
      </c>
    </row>
    <row r="1822" spans="1:2" x14ac:dyDescent="0.25">
      <c r="A1822" s="11">
        <v>89</v>
      </c>
      <c r="B1822" s="11">
        <v>3.6</v>
      </c>
    </row>
    <row r="1823" spans="1:2" x14ac:dyDescent="0.25">
      <c r="A1823" s="13">
        <v>98</v>
      </c>
      <c r="B1823" s="13">
        <v>6.7</v>
      </c>
    </row>
    <row r="1824" spans="1:2" x14ac:dyDescent="0.25">
      <c r="A1824" s="11">
        <v>93</v>
      </c>
      <c r="B1824" s="11">
        <v>6.3</v>
      </c>
    </row>
    <row r="1825" spans="1:2" x14ac:dyDescent="0.25">
      <c r="A1825" s="13">
        <v>112</v>
      </c>
      <c r="B1825" s="13">
        <v>6.4</v>
      </c>
    </row>
    <row r="1826" spans="1:2" x14ac:dyDescent="0.25">
      <c r="A1826" s="11">
        <v>101</v>
      </c>
      <c r="B1826" s="11">
        <v>6.4</v>
      </c>
    </row>
    <row r="1827" spans="1:2" x14ac:dyDescent="0.25">
      <c r="A1827" s="13">
        <v>104</v>
      </c>
      <c r="B1827" s="13">
        <v>5.7</v>
      </c>
    </row>
    <row r="1828" spans="1:2" x14ac:dyDescent="0.25">
      <c r="A1828" s="11">
        <v>120</v>
      </c>
      <c r="B1828" s="11">
        <v>6.2</v>
      </c>
    </row>
    <row r="1829" spans="1:2" x14ac:dyDescent="0.25">
      <c r="A1829" s="13">
        <v>135</v>
      </c>
      <c r="B1829" s="13">
        <v>6.6</v>
      </c>
    </row>
    <row r="1830" spans="1:2" x14ac:dyDescent="0.25">
      <c r="A1830" s="11">
        <v>91</v>
      </c>
      <c r="B1830" s="11">
        <v>5.2</v>
      </c>
    </row>
    <row r="1831" spans="1:2" x14ac:dyDescent="0.25">
      <c r="A1831" s="13">
        <v>97</v>
      </c>
      <c r="B1831" s="13">
        <v>6.1</v>
      </c>
    </row>
    <row r="1832" spans="1:2" x14ac:dyDescent="0.25">
      <c r="A1832" s="11">
        <v>133</v>
      </c>
      <c r="B1832" s="11">
        <v>7.1</v>
      </c>
    </row>
    <row r="1833" spans="1:2" x14ac:dyDescent="0.25">
      <c r="A1833" s="13">
        <v>123</v>
      </c>
      <c r="B1833" s="13">
        <v>7.2</v>
      </c>
    </row>
    <row r="1834" spans="1:2" x14ac:dyDescent="0.25">
      <c r="A1834" s="11">
        <v>114</v>
      </c>
      <c r="B1834" s="11">
        <v>6.5</v>
      </c>
    </row>
    <row r="1835" spans="1:2" x14ac:dyDescent="0.25">
      <c r="A1835" s="13">
        <v>111</v>
      </c>
      <c r="B1835" s="13">
        <v>6</v>
      </c>
    </row>
    <row r="1836" spans="1:2" x14ac:dyDescent="0.25">
      <c r="A1836" s="11">
        <v>117</v>
      </c>
      <c r="B1836" s="11">
        <v>7</v>
      </c>
    </row>
    <row r="1837" spans="1:2" x14ac:dyDescent="0.25">
      <c r="A1837" s="13">
        <v>121</v>
      </c>
      <c r="B1837" s="13">
        <v>7</v>
      </c>
    </row>
    <row r="1838" spans="1:2" x14ac:dyDescent="0.25">
      <c r="A1838" s="11">
        <v>139</v>
      </c>
      <c r="B1838" s="11">
        <v>7.5</v>
      </c>
    </row>
    <row r="1839" spans="1:2" x14ac:dyDescent="0.25">
      <c r="A1839" s="13">
        <v>115</v>
      </c>
      <c r="B1839" s="13">
        <v>6.6</v>
      </c>
    </row>
    <row r="1840" spans="1:2" x14ac:dyDescent="0.25">
      <c r="A1840" s="11">
        <v>22</v>
      </c>
      <c r="B1840" s="11">
        <v>8.8000000000000007</v>
      </c>
    </row>
    <row r="1841" spans="1:2" x14ac:dyDescent="0.25">
      <c r="A1841" s="13">
        <v>175</v>
      </c>
      <c r="B1841" s="13">
        <v>7.4</v>
      </c>
    </row>
    <row r="1842" spans="1:2" x14ac:dyDescent="0.25">
      <c r="A1842" s="11">
        <v>85</v>
      </c>
      <c r="B1842" s="11">
        <v>6.5</v>
      </c>
    </row>
    <row r="1843" spans="1:2" x14ac:dyDescent="0.25">
      <c r="A1843" s="13">
        <v>90</v>
      </c>
      <c r="B1843" s="13">
        <v>6.2</v>
      </c>
    </row>
    <row r="1844" spans="1:2" x14ac:dyDescent="0.25">
      <c r="A1844" s="11">
        <v>107</v>
      </c>
      <c r="B1844" s="11">
        <v>7.8</v>
      </c>
    </row>
    <row r="1845" spans="1:2" x14ac:dyDescent="0.25">
      <c r="A1845" s="13">
        <v>100</v>
      </c>
      <c r="B1845" s="13">
        <v>5.2</v>
      </c>
    </row>
    <row r="1846" spans="1:2" x14ac:dyDescent="0.25">
      <c r="A1846" s="11">
        <v>129</v>
      </c>
      <c r="B1846" s="11">
        <v>6.5</v>
      </c>
    </row>
    <row r="1847" spans="1:2" x14ac:dyDescent="0.25">
      <c r="A1847" s="13">
        <v>109</v>
      </c>
      <c r="B1847" s="13">
        <v>6.5</v>
      </c>
    </row>
    <row r="1848" spans="1:2" x14ac:dyDescent="0.25">
      <c r="A1848" s="11">
        <v>94</v>
      </c>
      <c r="B1848" s="11">
        <v>5.2</v>
      </c>
    </row>
    <row r="1849" spans="1:2" x14ac:dyDescent="0.25">
      <c r="A1849" s="13">
        <v>133</v>
      </c>
      <c r="B1849" s="13">
        <v>7.2</v>
      </c>
    </row>
    <row r="1850" spans="1:2" x14ac:dyDescent="0.25">
      <c r="A1850" s="11">
        <v>105</v>
      </c>
      <c r="B1850" s="11">
        <v>7.1</v>
      </c>
    </row>
    <row r="1851" spans="1:2" x14ac:dyDescent="0.25">
      <c r="A1851" s="13">
        <v>100</v>
      </c>
      <c r="B1851" s="13">
        <v>4.5</v>
      </c>
    </row>
    <row r="1852" spans="1:2" x14ac:dyDescent="0.25">
      <c r="A1852" s="11">
        <v>113</v>
      </c>
      <c r="B1852" s="11">
        <v>5.7</v>
      </c>
    </row>
    <row r="1853" spans="1:2" x14ac:dyDescent="0.25">
      <c r="A1853" s="13">
        <v>118</v>
      </c>
      <c r="B1853" s="13">
        <v>6</v>
      </c>
    </row>
    <row r="1854" spans="1:2" x14ac:dyDescent="0.25">
      <c r="A1854" s="11">
        <v>110</v>
      </c>
      <c r="B1854" s="11">
        <v>6.4</v>
      </c>
    </row>
    <row r="1855" spans="1:2" x14ac:dyDescent="0.25">
      <c r="A1855" s="13">
        <v>110</v>
      </c>
      <c r="B1855" s="13">
        <v>5.2</v>
      </c>
    </row>
    <row r="1856" spans="1:2" x14ac:dyDescent="0.25">
      <c r="A1856" s="11">
        <v>99</v>
      </c>
      <c r="B1856" s="11">
        <v>4.3</v>
      </c>
    </row>
    <row r="1857" spans="1:2" x14ac:dyDescent="0.25">
      <c r="A1857" s="13">
        <v>101</v>
      </c>
      <c r="B1857" s="13">
        <v>6.1</v>
      </c>
    </row>
    <row r="1858" spans="1:2" x14ac:dyDescent="0.25">
      <c r="A1858" s="11">
        <v>100</v>
      </c>
      <c r="B1858" s="11">
        <v>6.3</v>
      </c>
    </row>
    <row r="1859" spans="1:2" x14ac:dyDescent="0.25">
      <c r="A1859" s="13">
        <v>103</v>
      </c>
      <c r="B1859" s="13">
        <v>6.8</v>
      </c>
    </row>
    <row r="1860" spans="1:2" x14ac:dyDescent="0.25">
      <c r="A1860" s="11">
        <v>100</v>
      </c>
      <c r="B1860" s="11">
        <v>4</v>
      </c>
    </row>
    <row r="1861" spans="1:2" x14ac:dyDescent="0.25">
      <c r="A1861" s="13">
        <v>95</v>
      </c>
      <c r="B1861" s="13">
        <v>5.2</v>
      </c>
    </row>
    <row r="1862" spans="1:2" x14ac:dyDescent="0.25">
      <c r="A1862" s="11">
        <v>117</v>
      </c>
      <c r="B1862" s="11">
        <v>6.5</v>
      </c>
    </row>
    <row r="1863" spans="1:2" x14ac:dyDescent="0.25">
      <c r="A1863" s="13">
        <v>129</v>
      </c>
      <c r="B1863" s="13">
        <v>7.5</v>
      </c>
    </row>
    <row r="1864" spans="1:2" x14ac:dyDescent="0.25">
      <c r="A1864" s="11">
        <v>120</v>
      </c>
      <c r="B1864" s="11">
        <v>7.1</v>
      </c>
    </row>
    <row r="1865" spans="1:2" x14ac:dyDescent="0.25">
      <c r="A1865" s="13">
        <v>125</v>
      </c>
      <c r="B1865" s="13">
        <v>6.9</v>
      </c>
    </row>
    <row r="1866" spans="1:2" x14ac:dyDescent="0.25">
      <c r="A1866" s="11">
        <v>133</v>
      </c>
      <c r="B1866" s="11">
        <v>8</v>
      </c>
    </row>
    <row r="1867" spans="1:2" x14ac:dyDescent="0.25">
      <c r="A1867" s="13">
        <v>116</v>
      </c>
      <c r="B1867" s="13">
        <v>8.1999999999999993</v>
      </c>
    </row>
    <row r="1868" spans="1:2" x14ac:dyDescent="0.25">
      <c r="A1868" s="11">
        <v>129</v>
      </c>
      <c r="B1868" s="11">
        <v>6.4</v>
      </c>
    </row>
    <row r="1869" spans="1:2" x14ac:dyDescent="0.25">
      <c r="A1869" s="13">
        <v>93</v>
      </c>
      <c r="B1869" s="13">
        <v>7.9</v>
      </c>
    </row>
    <row r="1870" spans="1:2" x14ac:dyDescent="0.25">
      <c r="A1870" s="11">
        <v>118</v>
      </c>
      <c r="B1870" s="11">
        <v>6.7</v>
      </c>
    </row>
    <row r="1871" spans="1:2" x14ac:dyDescent="0.25">
      <c r="A1871" s="13">
        <v>129</v>
      </c>
      <c r="B1871" s="13">
        <v>6.1</v>
      </c>
    </row>
    <row r="1872" spans="1:2" x14ac:dyDescent="0.25">
      <c r="A1872" s="11">
        <v>185</v>
      </c>
      <c r="B1872" s="11">
        <v>8.9</v>
      </c>
    </row>
    <row r="1873" spans="1:2" x14ac:dyDescent="0.25">
      <c r="A1873" s="13">
        <v>146</v>
      </c>
      <c r="B1873" s="13">
        <v>8.1</v>
      </c>
    </row>
    <row r="1874" spans="1:2" x14ac:dyDescent="0.25">
      <c r="A1874" s="11">
        <v>128</v>
      </c>
      <c r="B1874" s="11">
        <v>6.2</v>
      </c>
    </row>
    <row r="1875" spans="1:2" x14ac:dyDescent="0.25">
      <c r="A1875" s="13">
        <v>93</v>
      </c>
      <c r="B1875" s="13">
        <v>4.9000000000000004</v>
      </c>
    </row>
    <row r="1876" spans="1:2" x14ac:dyDescent="0.25">
      <c r="A1876" s="11">
        <v>107</v>
      </c>
      <c r="B1876" s="11">
        <v>5.4</v>
      </c>
    </row>
    <row r="1877" spans="1:2" x14ac:dyDescent="0.25">
      <c r="A1877" s="13">
        <v>97</v>
      </c>
      <c r="B1877" s="13">
        <v>5.8</v>
      </c>
    </row>
    <row r="1878" spans="1:2" x14ac:dyDescent="0.25">
      <c r="A1878" s="11">
        <v>101</v>
      </c>
      <c r="B1878" s="11">
        <v>4.7</v>
      </c>
    </row>
    <row r="1879" spans="1:2" x14ac:dyDescent="0.25">
      <c r="A1879" s="13">
        <v>82</v>
      </c>
      <c r="B1879" s="13">
        <v>6</v>
      </c>
    </row>
    <row r="1880" spans="1:2" x14ac:dyDescent="0.25">
      <c r="A1880" s="11">
        <v>85</v>
      </c>
      <c r="B1880" s="11">
        <v>7</v>
      </c>
    </row>
    <row r="1881" spans="1:2" x14ac:dyDescent="0.25">
      <c r="A1881" s="13">
        <v>88</v>
      </c>
      <c r="B1881" s="13">
        <v>6</v>
      </c>
    </row>
    <row r="1882" spans="1:2" x14ac:dyDescent="0.25">
      <c r="A1882" s="11">
        <v>119</v>
      </c>
      <c r="B1882" s="11">
        <v>7.9</v>
      </c>
    </row>
    <row r="1883" spans="1:2" x14ac:dyDescent="0.25">
      <c r="A1883" s="13">
        <v>122</v>
      </c>
      <c r="B1883" s="13">
        <v>8.1</v>
      </c>
    </row>
    <row r="1884" spans="1:2" x14ac:dyDescent="0.25">
      <c r="A1884" s="11">
        <v>99</v>
      </c>
      <c r="B1884" s="11">
        <v>6.2</v>
      </c>
    </row>
    <row r="1885" spans="1:2" x14ac:dyDescent="0.25">
      <c r="A1885" s="13">
        <v>97</v>
      </c>
      <c r="B1885" s="13">
        <v>6.7</v>
      </c>
    </row>
    <row r="1886" spans="1:2" x14ac:dyDescent="0.25">
      <c r="A1886" s="11">
        <v>121</v>
      </c>
      <c r="B1886" s="11">
        <v>7.3</v>
      </c>
    </row>
    <row r="1887" spans="1:2" x14ac:dyDescent="0.25">
      <c r="A1887" s="13">
        <v>95</v>
      </c>
      <c r="B1887" s="13">
        <v>4.5999999999999996</v>
      </c>
    </row>
    <row r="1888" spans="1:2" x14ac:dyDescent="0.25">
      <c r="A1888" s="11">
        <v>105</v>
      </c>
      <c r="B1888" s="11">
        <v>6.1</v>
      </c>
    </row>
    <row r="1889" spans="1:2" x14ac:dyDescent="0.25">
      <c r="A1889" s="13">
        <v>108</v>
      </c>
      <c r="B1889" s="13">
        <v>6.2</v>
      </c>
    </row>
    <row r="1890" spans="1:2" x14ac:dyDescent="0.25">
      <c r="A1890" s="11">
        <v>134</v>
      </c>
      <c r="B1890" s="11">
        <v>7.8</v>
      </c>
    </row>
    <row r="1891" spans="1:2" x14ac:dyDescent="0.25">
      <c r="A1891" s="13">
        <v>115</v>
      </c>
      <c r="B1891" s="13">
        <v>6.1</v>
      </c>
    </row>
    <row r="1892" spans="1:2" x14ac:dyDescent="0.25">
      <c r="A1892" s="11">
        <v>107</v>
      </c>
      <c r="B1892" s="11">
        <v>7.6</v>
      </c>
    </row>
    <row r="1893" spans="1:2" x14ac:dyDescent="0.25">
      <c r="A1893" s="13">
        <v>86</v>
      </c>
      <c r="B1893" s="13">
        <v>5.8</v>
      </c>
    </row>
    <row r="1894" spans="1:2" x14ac:dyDescent="0.25">
      <c r="A1894" s="11">
        <v>101</v>
      </c>
      <c r="B1894" s="11">
        <v>6.5</v>
      </c>
    </row>
    <row r="1895" spans="1:2" x14ac:dyDescent="0.25">
      <c r="A1895" s="13">
        <v>96</v>
      </c>
      <c r="B1895" s="13">
        <v>7.2</v>
      </c>
    </row>
    <row r="1896" spans="1:2" x14ac:dyDescent="0.25">
      <c r="A1896" s="11">
        <v>101</v>
      </c>
      <c r="B1896" s="11">
        <v>7.8</v>
      </c>
    </row>
    <row r="1897" spans="1:2" x14ac:dyDescent="0.25">
      <c r="A1897" s="13">
        <v>100</v>
      </c>
      <c r="B1897" s="13">
        <v>4.7</v>
      </c>
    </row>
    <row r="1898" spans="1:2" x14ac:dyDescent="0.25">
      <c r="A1898" s="11">
        <v>117</v>
      </c>
      <c r="B1898" s="11">
        <v>6.8</v>
      </c>
    </row>
    <row r="1899" spans="1:2" x14ac:dyDescent="0.25">
      <c r="A1899" s="13">
        <v>101</v>
      </c>
      <c r="B1899" s="13">
        <v>5.9</v>
      </c>
    </row>
    <row r="1900" spans="1:2" x14ac:dyDescent="0.25">
      <c r="A1900" s="11">
        <v>98</v>
      </c>
      <c r="B1900" s="11">
        <v>7.2</v>
      </c>
    </row>
    <row r="1901" spans="1:2" x14ac:dyDescent="0.25">
      <c r="A1901" s="13">
        <v>146</v>
      </c>
      <c r="B1901" s="13">
        <v>8.6999999999999993</v>
      </c>
    </row>
    <row r="1902" spans="1:2" x14ac:dyDescent="0.25">
      <c r="A1902" s="11">
        <v>102</v>
      </c>
      <c r="B1902" s="11">
        <v>5</v>
      </c>
    </row>
    <row r="1903" spans="1:2" x14ac:dyDescent="0.25">
      <c r="A1903" s="13">
        <v>97</v>
      </c>
      <c r="B1903" s="13">
        <v>6.6</v>
      </c>
    </row>
    <row r="1904" spans="1:2" x14ac:dyDescent="0.25">
      <c r="A1904" s="11">
        <v>142</v>
      </c>
      <c r="B1904" s="11">
        <v>8.3000000000000007</v>
      </c>
    </row>
    <row r="1905" spans="1:2" x14ac:dyDescent="0.25">
      <c r="A1905" s="13">
        <v>98</v>
      </c>
      <c r="B1905" s="13">
        <v>6.7</v>
      </c>
    </row>
    <row r="1906" spans="1:2" x14ac:dyDescent="0.25">
      <c r="A1906" s="11">
        <v>219</v>
      </c>
      <c r="B1906" s="11">
        <v>7.8</v>
      </c>
    </row>
    <row r="1907" spans="1:2" x14ac:dyDescent="0.25">
      <c r="A1907" s="13">
        <v>109</v>
      </c>
      <c r="B1907" s="13">
        <v>6.5</v>
      </c>
    </row>
    <row r="1908" spans="1:2" x14ac:dyDescent="0.25">
      <c r="A1908" s="11">
        <v>97</v>
      </c>
      <c r="B1908" s="11">
        <v>6.1</v>
      </c>
    </row>
    <row r="1909" spans="1:2" x14ac:dyDescent="0.25">
      <c r="A1909" s="13">
        <v>158</v>
      </c>
      <c r="B1909" s="13">
        <v>8.1</v>
      </c>
    </row>
    <row r="1910" spans="1:2" x14ac:dyDescent="0.25">
      <c r="A1910" s="11">
        <v>85</v>
      </c>
      <c r="B1910" s="11">
        <v>5.2</v>
      </c>
    </row>
    <row r="1911" spans="1:2" x14ac:dyDescent="0.25">
      <c r="A1911" s="13">
        <v>80</v>
      </c>
      <c r="B1911" s="13">
        <v>5.6</v>
      </c>
    </row>
    <row r="1912" spans="1:2" x14ac:dyDescent="0.25">
      <c r="A1912" s="11">
        <v>86</v>
      </c>
      <c r="B1912" s="11">
        <v>5.8</v>
      </c>
    </row>
    <row r="1913" spans="1:2" x14ac:dyDescent="0.25">
      <c r="A1913" s="13">
        <v>119</v>
      </c>
      <c r="B1913" s="13">
        <v>6.6</v>
      </c>
    </row>
    <row r="1914" spans="1:2" x14ac:dyDescent="0.25">
      <c r="A1914" s="11">
        <v>98</v>
      </c>
      <c r="B1914" s="11">
        <v>6.6</v>
      </c>
    </row>
    <row r="1915" spans="1:2" x14ac:dyDescent="0.25">
      <c r="A1915" s="13">
        <v>97</v>
      </c>
      <c r="B1915" s="13">
        <v>5.5</v>
      </c>
    </row>
    <row r="1916" spans="1:2" x14ac:dyDescent="0.25">
      <c r="A1916" s="11">
        <v>105</v>
      </c>
      <c r="B1916" s="11">
        <v>5.5</v>
      </c>
    </row>
    <row r="1917" spans="1:2" x14ac:dyDescent="0.25">
      <c r="A1917" s="13">
        <v>124</v>
      </c>
      <c r="B1917" s="13">
        <v>7</v>
      </c>
    </row>
    <row r="1918" spans="1:2" x14ac:dyDescent="0.25">
      <c r="A1918" s="11">
        <v>97</v>
      </c>
      <c r="B1918" s="11">
        <v>6.5</v>
      </c>
    </row>
    <row r="1919" spans="1:2" x14ac:dyDescent="0.25">
      <c r="A1919" s="13">
        <v>105</v>
      </c>
      <c r="B1919" s="13">
        <v>5.8</v>
      </c>
    </row>
    <row r="1920" spans="1:2" x14ac:dyDescent="0.25">
      <c r="A1920" s="11">
        <v>104</v>
      </c>
      <c r="B1920" s="11">
        <v>5.6</v>
      </c>
    </row>
    <row r="1921" spans="1:2" x14ac:dyDescent="0.25">
      <c r="A1921" s="13">
        <v>101</v>
      </c>
      <c r="B1921" s="13">
        <v>5.6</v>
      </c>
    </row>
    <row r="1922" spans="1:2" x14ac:dyDescent="0.25">
      <c r="A1922" s="11">
        <v>101</v>
      </c>
      <c r="B1922" s="11">
        <v>5.8</v>
      </c>
    </row>
    <row r="1923" spans="1:2" x14ac:dyDescent="0.25">
      <c r="A1923" s="13">
        <v>114</v>
      </c>
      <c r="B1923" s="13">
        <v>7.6</v>
      </c>
    </row>
    <row r="1924" spans="1:2" x14ac:dyDescent="0.25">
      <c r="A1924" s="11">
        <v>105</v>
      </c>
      <c r="B1924" s="11">
        <v>6.4</v>
      </c>
    </row>
    <row r="1925" spans="1:2" x14ac:dyDescent="0.25">
      <c r="A1925" s="13">
        <v>90</v>
      </c>
      <c r="B1925" s="13">
        <v>6.3</v>
      </c>
    </row>
    <row r="1926" spans="1:2" x14ac:dyDescent="0.25">
      <c r="A1926" s="11">
        <v>97</v>
      </c>
      <c r="B1926" s="11">
        <v>4.5999999999999996</v>
      </c>
    </row>
    <row r="1927" spans="1:2" x14ac:dyDescent="0.25">
      <c r="A1927" s="13">
        <v>144</v>
      </c>
      <c r="B1927" s="13">
        <v>6.5</v>
      </c>
    </row>
    <row r="1928" spans="1:2" x14ac:dyDescent="0.25">
      <c r="A1928" s="11">
        <v>114</v>
      </c>
      <c r="B1928" s="11">
        <v>7.5</v>
      </c>
    </row>
    <row r="1929" spans="1:2" x14ac:dyDescent="0.25">
      <c r="A1929" s="13">
        <v>124</v>
      </c>
      <c r="B1929" s="13">
        <v>7.5</v>
      </c>
    </row>
    <row r="1930" spans="1:2" x14ac:dyDescent="0.25">
      <c r="A1930" s="11">
        <v>89</v>
      </c>
      <c r="B1930" s="11">
        <v>5.3</v>
      </c>
    </row>
    <row r="1931" spans="1:2" x14ac:dyDescent="0.25">
      <c r="A1931" s="13">
        <v>160</v>
      </c>
      <c r="B1931" s="13">
        <v>7.5</v>
      </c>
    </row>
    <row r="1932" spans="1:2" x14ac:dyDescent="0.25">
      <c r="A1932" s="11">
        <v>93</v>
      </c>
      <c r="B1932" s="11">
        <v>3.3</v>
      </c>
    </row>
    <row r="1933" spans="1:2" x14ac:dyDescent="0.25">
      <c r="A1933" s="13">
        <v>87</v>
      </c>
      <c r="B1933" s="13">
        <v>5.7</v>
      </c>
    </row>
    <row r="1934" spans="1:2" x14ac:dyDescent="0.25">
      <c r="A1934" s="11">
        <v>88</v>
      </c>
      <c r="B1934" s="11">
        <v>3.5</v>
      </c>
    </row>
    <row r="1935" spans="1:2" x14ac:dyDescent="0.25">
      <c r="A1935" s="13">
        <v>142</v>
      </c>
      <c r="B1935" s="13">
        <v>9.3000000000000007</v>
      </c>
    </row>
    <row r="1936" spans="1:2" x14ac:dyDescent="0.25">
      <c r="A1936" s="11">
        <v>92</v>
      </c>
      <c r="B1936" s="11">
        <v>4.8</v>
      </c>
    </row>
    <row r="1937" spans="1:2" x14ac:dyDescent="0.25">
      <c r="A1937" s="13">
        <v>117</v>
      </c>
      <c r="B1937" s="13">
        <v>6.9</v>
      </c>
    </row>
    <row r="1938" spans="1:2" x14ac:dyDescent="0.25">
      <c r="A1938" s="11">
        <v>111</v>
      </c>
      <c r="B1938" s="11">
        <v>6</v>
      </c>
    </row>
    <row r="1939" spans="1:2" x14ac:dyDescent="0.25">
      <c r="A1939" s="13">
        <v>121</v>
      </c>
      <c r="B1939" s="13">
        <v>7.3</v>
      </c>
    </row>
    <row r="1940" spans="1:2" x14ac:dyDescent="0.25">
      <c r="A1940" s="11">
        <v>98</v>
      </c>
      <c r="B1940" s="11">
        <v>6</v>
      </c>
    </row>
    <row r="1941" spans="1:2" x14ac:dyDescent="0.25">
      <c r="A1941" s="13">
        <v>107</v>
      </c>
      <c r="B1941" s="13">
        <v>6.6</v>
      </c>
    </row>
    <row r="1942" spans="1:2" x14ac:dyDescent="0.25">
      <c r="A1942" s="11">
        <v>106</v>
      </c>
      <c r="B1942" s="11">
        <v>7.5</v>
      </c>
    </row>
    <row r="1943" spans="1:2" x14ac:dyDescent="0.25">
      <c r="A1943" s="13">
        <v>136</v>
      </c>
      <c r="B1943" s="13">
        <v>6.9</v>
      </c>
    </row>
    <row r="1944" spans="1:2" x14ac:dyDescent="0.25">
      <c r="A1944" s="11">
        <v>97</v>
      </c>
      <c r="B1944" s="11">
        <v>6.8</v>
      </c>
    </row>
    <row r="1945" spans="1:2" x14ac:dyDescent="0.25">
      <c r="A1945" s="13">
        <v>7</v>
      </c>
      <c r="B1945" s="13">
        <v>8.3000000000000007</v>
      </c>
    </row>
    <row r="1946" spans="1:2" x14ac:dyDescent="0.25">
      <c r="A1946" s="11">
        <v>108</v>
      </c>
      <c r="B1946" s="11">
        <v>6.3</v>
      </c>
    </row>
    <row r="1947" spans="1:2" x14ac:dyDescent="0.25">
      <c r="A1947" s="13">
        <v>97</v>
      </c>
      <c r="B1947" s="13">
        <v>6.4</v>
      </c>
    </row>
    <row r="1948" spans="1:2" x14ac:dyDescent="0.25">
      <c r="A1948" s="11">
        <v>99</v>
      </c>
      <c r="B1948" s="11">
        <v>5.6</v>
      </c>
    </row>
    <row r="1949" spans="1:2" x14ac:dyDescent="0.25">
      <c r="A1949" s="13">
        <v>103</v>
      </c>
      <c r="B1949" s="13">
        <v>6.3</v>
      </c>
    </row>
    <row r="1950" spans="1:2" x14ac:dyDescent="0.25">
      <c r="A1950" s="11">
        <v>95</v>
      </c>
      <c r="B1950" s="11">
        <v>7.3</v>
      </c>
    </row>
    <row r="1951" spans="1:2" x14ac:dyDescent="0.25">
      <c r="A1951" s="13">
        <v>93</v>
      </c>
      <c r="B1951" s="13">
        <v>6.6</v>
      </c>
    </row>
    <row r="1952" spans="1:2" x14ac:dyDescent="0.25">
      <c r="A1952" s="11">
        <v>98</v>
      </c>
      <c r="B1952" s="11">
        <v>4.5999999999999996</v>
      </c>
    </row>
    <row r="1953" spans="1:2" x14ac:dyDescent="0.25">
      <c r="A1953" s="13">
        <v>90</v>
      </c>
      <c r="B1953" s="13">
        <v>5.0999999999999996</v>
      </c>
    </row>
    <row r="1954" spans="1:2" x14ac:dyDescent="0.25">
      <c r="A1954" s="11">
        <v>107</v>
      </c>
      <c r="B1954" s="11">
        <v>5.6</v>
      </c>
    </row>
    <row r="1955" spans="1:2" x14ac:dyDescent="0.25">
      <c r="A1955" s="13">
        <v>90</v>
      </c>
      <c r="B1955" s="13">
        <v>5.3</v>
      </c>
    </row>
    <row r="1956" spans="1:2" x14ac:dyDescent="0.25">
      <c r="A1956" s="11">
        <v>120</v>
      </c>
      <c r="B1956" s="11">
        <v>7.5</v>
      </c>
    </row>
    <row r="1957" spans="1:2" x14ac:dyDescent="0.25">
      <c r="A1957" s="13">
        <v>115</v>
      </c>
      <c r="B1957" s="13">
        <v>5.6</v>
      </c>
    </row>
    <row r="1958" spans="1:2" x14ac:dyDescent="0.25">
      <c r="A1958" s="11">
        <v>93</v>
      </c>
      <c r="B1958" s="11">
        <v>5.9</v>
      </c>
    </row>
    <row r="1959" spans="1:2" x14ac:dyDescent="0.25">
      <c r="A1959" s="13">
        <v>99</v>
      </c>
      <c r="B1959" s="13">
        <v>4.7</v>
      </c>
    </row>
    <row r="1960" spans="1:2" x14ac:dyDescent="0.25">
      <c r="A1960" s="11">
        <v>107</v>
      </c>
      <c r="B1960" s="11">
        <v>4.8</v>
      </c>
    </row>
    <row r="1961" spans="1:2" x14ac:dyDescent="0.25">
      <c r="A1961" s="13">
        <v>110</v>
      </c>
      <c r="B1961" s="13">
        <v>6.8</v>
      </c>
    </row>
    <row r="1962" spans="1:2" x14ac:dyDescent="0.25">
      <c r="A1962" s="11">
        <v>101</v>
      </c>
      <c r="B1962" s="11">
        <v>5.4</v>
      </c>
    </row>
    <row r="1963" spans="1:2" x14ac:dyDescent="0.25">
      <c r="A1963" s="13">
        <v>85</v>
      </c>
      <c r="B1963" s="13">
        <v>5.0999999999999996</v>
      </c>
    </row>
    <row r="1964" spans="1:2" x14ac:dyDescent="0.25">
      <c r="A1964" s="11">
        <v>132</v>
      </c>
      <c r="B1964" s="11">
        <v>7</v>
      </c>
    </row>
    <row r="1965" spans="1:2" x14ac:dyDescent="0.25">
      <c r="A1965" s="13">
        <v>88</v>
      </c>
      <c r="B1965" s="13">
        <v>6.7</v>
      </c>
    </row>
    <row r="1966" spans="1:2" x14ac:dyDescent="0.25">
      <c r="A1966" s="11">
        <v>90</v>
      </c>
      <c r="B1966" s="11">
        <v>4</v>
      </c>
    </row>
    <row r="1967" spans="1:2" x14ac:dyDescent="0.25">
      <c r="A1967" s="13">
        <v>145</v>
      </c>
      <c r="B1967" s="13">
        <v>7.3</v>
      </c>
    </row>
    <row r="1968" spans="1:2" x14ac:dyDescent="0.25">
      <c r="A1968" s="11">
        <v>110</v>
      </c>
      <c r="B1968" s="11">
        <v>6.8</v>
      </c>
    </row>
    <row r="1969" spans="1:2" x14ac:dyDescent="0.25">
      <c r="A1969" s="13">
        <v>101</v>
      </c>
      <c r="B1969" s="13">
        <v>6.1</v>
      </c>
    </row>
    <row r="1970" spans="1:2" x14ac:dyDescent="0.25">
      <c r="A1970" s="11">
        <v>30</v>
      </c>
      <c r="B1970" s="11">
        <v>7.2</v>
      </c>
    </row>
    <row r="1971" spans="1:2" x14ac:dyDescent="0.25">
      <c r="A1971" s="13">
        <v>122</v>
      </c>
      <c r="B1971" s="13">
        <v>7</v>
      </c>
    </row>
    <row r="1972" spans="1:2" x14ac:dyDescent="0.25">
      <c r="A1972" s="11">
        <v>107</v>
      </c>
      <c r="B1972" s="11">
        <v>7.1</v>
      </c>
    </row>
    <row r="1973" spans="1:2" x14ac:dyDescent="0.25">
      <c r="A1973" s="13">
        <v>127</v>
      </c>
      <c r="B1973" s="13">
        <v>6.9</v>
      </c>
    </row>
    <row r="1974" spans="1:2" x14ac:dyDescent="0.25">
      <c r="A1974" s="11">
        <v>99</v>
      </c>
      <c r="B1974" s="11">
        <v>7.3</v>
      </c>
    </row>
    <row r="1975" spans="1:2" x14ac:dyDescent="0.25">
      <c r="A1975" s="13">
        <v>104</v>
      </c>
      <c r="B1975" s="13">
        <v>6.3</v>
      </c>
    </row>
    <row r="1976" spans="1:2" x14ac:dyDescent="0.25">
      <c r="A1976" s="11">
        <v>140</v>
      </c>
      <c r="B1976" s="11">
        <v>8.1999999999999993</v>
      </c>
    </row>
    <row r="1977" spans="1:2" x14ac:dyDescent="0.25">
      <c r="A1977" s="13">
        <v>133</v>
      </c>
      <c r="B1977" s="13">
        <v>7.1</v>
      </c>
    </row>
    <row r="1978" spans="1:2" x14ac:dyDescent="0.25">
      <c r="A1978" s="11">
        <v>271</v>
      </c>
      <c r="B1978" s="11">
        <v>7.7</v>
      </c>
    </row>
    <row r="1979" spans="1:2" x14ac:dyDescent="0.25">
      <c r="A1979" s="13">
        <v>112</v>
      </c>
      <c r="B1979" s="13">
        <v>6.5</v>
      </c>
    </row>
    <row r="1980" spans="1:2" x14ac:dyDescent="0.25">
      <c r="A1980" s="11">
        <v>99</v>
      </c>
      <c r="B1980" s="11">
        <v>4.9000000000000004</v>
      </c>
    </row>
    <row r="1981" spans="1:2" x14ac:dyDescent="0.25">
      <c r="A1981" s="13">
        <v>100</v>
      </c>
      <c r="B1981" s="13">
        <v>6.4</v>
      </c>
    </row>
    <row r="1982" spans="1:2" x14ac:dyDescent="0.25">
      <c r="A1982" s="11">
        <v>92</v>
      </c>
      <c r="B1982" s="11">
        <v>5.9</v>
      </c>
    </row>
    <row r="1983" spans="1:2" x14ac:dyDescent="0.25">
      <c r="A1983" s="13">
        <v>105</v>
      </c>
      <c r="B1983" s="13">
        <v>6.2</v>
      </c>
    </row>
    <row r="1984" spans="1:2" x14ac:dyDescent="0.25">
      <c r="A1984" s="11">
        <v>110</v>
      </c>
      <c r="B1984" s="11">
        <v>5.8</v>
      </c>
    </row>
    <row r="1985" spans="1:2" x14ac:dyDescent="0.25">
      <c r="A1985" s="13">
        <v>116</v>
      </c>
      <c r="B1985" s="13">
        <v>6.7</v>
      </c>
    </row>
    <row r="1986" spans="1:2" x14ac:dyDescent="0.25">
      <c r="A1986" s="11">
        <v>88</v>
      </c>
      <c r="B1986" s="11">
        <v>5.9</v>
      </c>
    </row>
    <row r="1987" spans="1:2" x14ac:dyDescent="0.25">
      <c r="A1987" s="13">
        <v>111</v>
      </c>
      <c r="B1987" s="13">
        <v>7.3</v>
      </c>
    </row>
    <row r="1988" spans="1:2" x14ac:dyDescent="0.25">
      <c r="A1988" s="11">
        <v>117</v>
      </c>
      <c r="B1988" s="11">
        <v>4.8</v>
      </c>
    </row>
    <row r="1989" spans="1:2" x14ac:dyDescent="0.25">
      <c r="A1989" s="13">
        <v>95</v>
      </c>
      <c r="B1989" s="13">
        <v>4.0999999999999996</v>
      </c>
    </row>
    <row r="1990" spans="1:2" x14ac:dyDescent="0.25">
      <c r="A1990" s="11">
        <v>95</v>
      </c>
      <c r="B1990" s="11">
        <v>4.9000000000000004</v>
      </c>
    </row>
    <row r="1991" spans="1:2" x14ac:dyDescent="0.25">
      <c r="A1991" s="13">
        <v>127</v>
      </c>
      <c r="B1991" s="13">
        <v>7.9</v>
      </c>
    </row>
    <row r="1992" spans="1:2" x14ac:dyDescent="0.25">
      <c r="A1992" s="11">
        <v>105</v>
      </c>
      <c r="B1992" s="11">
        <v>5.6</v>
      </c>
    </row>
    <row r="1993" spans="1:2" x14ac:dyDescent="0.25">
      <c r="A1993" s="13">
        <v>104</v>
      </c>
      <c r="B1993" s="13">
        <v>5.2</v>
      </c>
    </row>
    <row r="1994" spans="1:2" x14ac:dyDescent="0.25">
      <c r="A1994" s="11">
        <v>95</v>
      </c>
      <c r="B1994" s="11">
        <v>4.0999999999999996</v>
      </c>
    </row>
    <row r="1995" spans="1:2" x14ac:dyDescent="0.25">
      <c r="A1995" s="13">
        <v>121</v>
      </c>
      <c r="B1995" s="13">
        <v>6.6</v>
      </c>
    </row>
    <row r="1996" spans="1:2" x14ac:dyDescent="0.25">
      <c r="A1996" s="11">
        <v>92</v>
      </c>
      <c r="B1996" s="11">
        <v>2.9</v>
      </c>
    </row>
    <row r="1997" spans="1:2" x14ac:dyDescent="0.25">
      <c r="A1997" s="13">
        <v>80</v>
      </c>
      <c r="B1997" s="13">
        <v>7.2</v>
      </c>
    </row>
    <row r="1998" spans="1:2" x14ac:dyDescent="0.25">
      <c r="A1998" s="11">
        <v>107</v>
      </c>
      <c r="B1998" s="11">
        <v>6.5</v>
      </c>
    </row>
    <row r="1999" spans="1:2" x14ac:dyDescent="0.25">
      <c r="A1999" s="13">
        <v>91</v>
      </c>
      <c r="B1999" s="13">
        <v>6.8</v>
      </c>
    </row>
    <row r="2000" spans="1:2" x14ac:dyDescent="0.25">
      <c r="A2000" s="11">
        <v>117</v>
      </c>
      <c r="B2000" s="11">
        <v>7.2</v>
      </c>
    </row>
    <row r="2001" spans="1:2" x14ac:dyDescent="0.25">
      <c r="A2001" s="13">
        <v>107</v>
      </c>
      <c r="B2001" s="13">
        <v>6.8</v>
      </c>
    </row>
    <row r="2002" spans="1:2" x14ac:dyDescent="0.25">
      <c r="A2002" s="11">
        <v>131</v>
      </c>
      <c r="B2002" s="11">
        <v>7.8</v>
      </c>
    </row>
    <row r="2003" spans="1:2" x14ac:dyDescent="0.25">
      <c r="A2003" s="13">
        <v>122</v>
      </c>
      <c r="B2003" s="13">
        <v>6.7</v>
      </c>
    </row>
    <row r="2004" spans="1:2" x14ac:dyDescent="0.25">
      <c r="A2004" s="11">
        <v>88</v>
      </c>
      <c r="B2004" s="11">
        <v>6.1</v>
      </c>
    </row>
    <row r="2005" spans="1:2" x14ac:dyDescent="0.25">
      <c r="A2005" s="13">
        <v>134</v>
      </c>
      <c r="B2005" s="13">
        <v>7.1</v>
      </c>
    </row>
    <row r="2006" spans="1:2" x14ac:dyDescent="0.25">
      <c r="A2006" s="11">
        <v>117</v>
      </c>
      <c r="B2006" s="11">
        <v>5.7</v>
      </c>
    </row>
    <row r="2007" spans="1:2" x14ac:dyDescent="0.25">
      <c r="A2007" s="13">
        <v>80</v>
      </c>
      <c r="B2007" s="13">
        <v>2.9</v>
      </c>
    </row>
    <row r="2008" spans="1:2" x14ac:dyDescent="0.25">
      <c r="A2008" s="11">
        <v>85</v>
      </c>
      <c r="B2008" s="11">
        <v>5.2</v>
      </c>
    </row>
    <row r="2009" spans="1:2" x14ac:dyDescent="0.25">
      <c r="A2009" s="13">
        <v>138</v>
      </c>
      <c r="B2009" s="13">
        <v>5.3</v>
      </c>
    </row>
    <row r="2010" spans="1:2" x14ac:dyDescent="0.25">
      <c r="A2010" s="11">
        <v>121</v>
      </c>
      <c r="B2010" s="11">
        <v>6.2</v>
      </c>
    </row>
    <row r="2011" spans="1:2" x14ac:dyDescent="0.25">
      <c r="A2011" s="13">
        <v>134</v>
      </c>
      <c r="B2011" s="13">
        <v>7.3</v>
      </c>
    </row>
    <row r="2012" spans="1:2" x14ac:dyDescent="0.25">
      <c r="A2012" s="11">
        <v>100</v>
      </c>
      <c r="B2012" s="11">
        <v>6.5</v>
      </c>
    </row>
    <row r="2013" spans="1:2" x14ac:dyDescent="0.25">
      <c r="A2013" s="13">
        <v>100</v>
      </c>
      <c r="B2013" s="13">
        <v>4.0999999999999996</v>
      </c>
    </row>
    <row r="2014" spans="1:2" x14ac:dyDescent="0.25">
      <c r="A2014" s="11">
        <v>119</v>
      </c>
      <c r="B2014" s="11">
        <v>7.7</v>
      </c>
    </row>
    <row r="2015" spans="1:2" x14ac:dyDescent="0.25">
      <c r="A2015" s="13">
        <v>137</v>
      </c>
      <c r="B2015" s="13">
        <v>6.1</v>
      </c>
    </row>
    <row r="2016" spans="1:2" x14ac:dyDescent="0.25">
      <c r="A2016" s="11">
        <v>119</v>
      </c>
      <c r="B2016" s="11">
        <v>7.3</v>
      </c>
    </row>
    <row r="2017" spans="1:2" x14ac:dyDescent="0.25">
      <c r="A2017" s="13">
        <v>139</v>
      </c>
      <c r="B2017" s="13">
        <v>7.2</v>
      </c>
    </row>
    <row r="2018" spans="1:2" x14ac:dyDescent="0.25">
      <c r="A2018" s="11">
        <v>114</v>
      </c>
      <c r="B2018" s="11">
        <v>5.3</v>
      </c>
    </row>
    <row r="2019" spans="1:2" x14ac:dyDescent="0.25">
      <c r="A2019" s="13">
        <v>120</v>
      </c>
      <c r="B2019" s="13">
        <v>6.1</v>
      </c>
    </row>
    <row r="2020" spans="1:2" x14ac:dyDescent="0.25">
      <c r="A2020" s="11">
        <v>98</v>
      </c>
      <c r="B2020" s="11">
        <v>5.8</v>
      </c>
    </row>
    <row r="2021" spans="1:2" x14ac:dyDescent="0.25">
      <c r="A2021" s="13">
        <v>106</v>
      </c>
      <c r="B2021" s="13">
        <v>5.7</v>
      </c>
    </row>
    <row r="2022" spans="1:2" x14ac:dyDescent="0.25">
      <c r="A2022" s="11">
        <v>98</v>
      </c>
      <c r="B2022" s="11">
        <v>6.7</v>
      </c>
    </row>
    <row r="2023" spans="1:2" x14ac:dyDescent="0.25">
      <c r="A2023" s="13">
        <v>107</v>
      </c>
      <c r="B2023" s="13">
        <v>6.5</v>
      </c>
    </row>
    <row r="2024" spans="1:2" x14ac:dyDescent="0.25">
      <c r="A2024" s="11">
        <v>88</v>
      </c>
      <c r="B2024" s="11">
        <v>7.2</v>
      </c>
    </row>
    <row r="2025" spans="1:2" x14ac:dyDescent="0.25">
      <c r="A2025" s="13">
        <v>137</v>
      </c>
      <c r="B2025" s="13">
        <v>7.6</v>
      </c>
    </row>
    <row r="2026" spans="1:2" x14ac:dyDescent="0.25">
      <c r="A2026" s="11">
        <v>100</v>
      </c>
      <c r="B2026" s="11">
        <v>4.5999999999999996</v>
      </c>
    </row>
    <row r="2027" spans="1:2" x14ac:dyDescent="0.25">
      <c r="A2027" s="13">
        <v>115</v>
      </c>
      <c r="B2027" s="13">
        <v>6.9</v>
      </c>
    </row>
    <row r="2028" spans="1:2" x14ac:dyDescent="0.25">
      <c r="A2028" s="11">
        <v>101</v>
      </c>
      <c r="B2028" s="11">
        <v>6.6</v>
      </c>
    </row>
    <row r="2029" spans="1:2" x14ac:dyDescent="0.25">
      <c r="A2029" s="13">
        <v>110</v>
      </c>
      <c r="B2029" s="13">
        <v>6.3</v>
      </c>
    </row>
    <row r="2030" spans="1:2" x14ac:dyDescent="0.25">
      <c r="A2030" s="11">
        <v>94</v>
      </c>
      <c r="B2030" s="11">
        <v>6.2</v>
      </c>
    </row>
    <row r="2031" spans="1:2" x14ac:dyDescent="0.25">
      <c r="A2031" s="13">
        <v>88</v>
      </c>
      <c r="B2031" s="13">
        <v>5.3</v>
      </c>
    </row>
    <row r="2032" spans="1:2" x14ac:dyDescent="0.25">
      <c r="A2032" s="11">
        <v>127</v>
      </c>
      <c r="B2032" s="11">
        <v>7.3</v>
      </c>
    </row>
    <row r="2033" spans="1:2" x14ac:dyDescent="0.25">
      <c r="A2033" s="13">
        <v>95</v>
      </c>
      <c r="B2033" s="13">
        <v>5.6</v>
      </c>
    </row>
    <row r="2034" spans="1:2" x14ac:dyDescent="0.25">
      <c r="A2034" s="11">
        <v>87</v>
      </c>
      <c r="B2034" s="11">
        <v>6.2</v>
      </c>
    </row>
    <row r="2035" spans="1:2" x14ac:dyDescent="0.25">
      <c r="A2035" s="13">
        <v>118</v>
      </c>
      <c r="B2035" s="13">
        <v>5.2</v>
      </c>
    </row>
    <row r="2036" spans="1:2" x14ac:dyDescent="0.25">
      <c r="A2036" s="11">
        <v>107</v>
      </c>
      <c r="B2036" s="11">
        <v>5.3</v>
      </c>
    </row>
    <row r="2037" spans="1:2" x14ac:dyDescent="0.25">
      <c r="A2037" s="13">
        <v>124</v>
      </c>
      <c r="B2037" s="13">
        <v>5.4</v>
      </c>
    </row>
    <row r="2038" spans="1:2" x14ac:dyDescent="0.25">
      <c r="A2038" s="11">
        <v>89</v>
      </c>
      <c r="B2038" s="11">
        <v>4.9000000000000004</v>
      </c>
    </row>
    <row r="2039" spans="1:2" x14ac:dyDescent="0.25">
      <c r="A2039" s="13">
        <v>88</v>
      </c>
      <c r="B2039" s="13">
        <v>5.5</v>
      </c>
    </row>
    <row r="2040" spans="1:2" x14ac:dyDescent="0.25">
      <c r="A2040" s="11">
        <v>118</v>
      </c>
      <c r="B2040" s="11">
        <v>6.7</v>
      </c>
    </row>
    <row r="2041" spans="1:2" x14ac:dyDescent="0.25">
      <c r="A2041" s="13">
        <v>93</v>
      </c>
      <c r="B2041" s="13">
        <v>3.9</v>
      </c>
    </row>
    <row r="2042" spans="1:2" x14ac:dyDescent="0.25">
      <c r="A2042" s="11">
        <v>80</v>
      </c>
      <c r="B2042" s="11">
        <v>7.2</v>
      </c>
    </row>
    <row r="2043" spans="1:2" x14ac:dyDescent="0.25">
      <c r="A2043" s="13">
        <v>120</v>
      </c>
      <c r="B2043" s="13">
        <v>5.0999999999999996</v>
      </c>
    </row>
    <row r="2044" spans="1:2" x14ac:dyDescent="0.25">
      <c r="A2044" s="11">
        <v>98</v>
      </c>
      <c r="B2044" s="11">
        <v>6.5</v>
      </c>
    </row>
    <row r="2045" spans="1:2" x14ac:dyDescent="0.25">
      <c r="A2045" s="13">
        <v>119</v>
      </c>
      <c r="B2045" s="13">
        <v>8.1999999999999993</v>
      </c>
    </row>
    <row r="2046" spans="1:2" x14ac:dyDescent="0.25">
      <c r="A2046" s="11">
        <v>88</v>
      </c>
      <c r="B2046" s="11">
        <v>7.7</v>
      </c>
    </row>
    <row r="2047" spans="1:2" x14ac:dyDescent="0.25">
      <c r="A2047" s="13">
        <v>201</v>
      </c>
      <c r="B2047" s="13">
        <v>7.2</v>
      </c>
    </row>
    <row r="2048" spans="1:2" x14ac:dyDescent="0.25">
      <c r="A2048" s="11">
        <v>90</v>
      </c>
      <c r="B2048" s="11">
        <v>6.1</v>
      </c>
    </row>
    <row r="2049" spans="1:2" x14ac:dyDescent="0.25">
      <c r="A2049" s="13">
        <v>127</v>
      </c>
      <c r="B2049" s="13">
        <v>8.8000000000000007</v>
      </c>
    </row>
    <row r="2050" spans="1:2" x14ac:dyDescent="0.25">
      <c r="A2050" s="11">
        <v>119</v>
      </c>
      <c r="B2050" s="11">
        <v>6.8</v>
      </c>
    </row>
    <row r="2051" spans="1:2" x14ac:dyDescent="0.25">
      <c r="A2051" s="13">
        <v>85</v>
      </c>
      <c r="B2051" s="13">
        <v>6.8</v>
      </c>
    </row>
    <row r="2052" spans="1:2" x14ac:dyDescent="0.25">
      <c r="A2052" s="11">
        <v>98</v>
      </c>
      <c r="B2052" s="11">
        <v>6.7</v>
      </c>
    </row>
    <row r="2053" spans="1:2" x14ac:dyDescent="0.25">
      <c r="A2053" s="13">
        <v>101</v>
      </c>
      <c r="B2053" s="13">
        <v>7.1</v>
      </c>
    </row>
    <row r="2054" spans="1:2" x14ac:dyDescent="0.25">
      <c r="A2054" s="11">
        <v>112</v>
      </c>
      <c r="B2054" s="11">
        <v>7.1</v>
      </c>
    </row>
    <row r="2055" spans="1:2" x14ac:dyDescent="0.25">
      <c r="A2055" s="13">
        <v>97</v>
      </c>
      <c r="B2055" s="13">
        <v>6.1</v>
      </c>
    </row>
    <row r="2056" spans="1:2" x14ac:dyDescent="0.25">
      <c r="A2056" s="11">
        <v>126</v>
      </c>
      <c r="B2056" s="11">
        <v>8</v>
      </c>
    </row>
    <row r="2057" spans="1:2" x14ac:dyDescent="0.25">
      <c r="A2057" s="13">
        <v>106</v>
      </c>
      <c r="B2057" s="13">
        <v>7.5</v>
      </c>
    </row>
    <row r="2058" spans="1:2" x14ac:dyDescent="0.25">
      <c r="A2058" s="11">
        <v>97</v>
      </c>
      <c r="B2058" s="11">
        <v>6.6</v>
      </c>
    </row>
    <row r="2059" spans="1:2" x14ac:dyDescent="0.25">
      <c r="A2059" s="13">
        <v>100</v>
      </c>
      <c r="B2059" s="13">
        <v>5.4</v>
      </c>
    </row>
    <row r="2060" spans="1:2" x14ac:dyDescent="0.25">
      <c r="A2060" s="11">
        <v>114</v>
      </c>
      <c r="B2060" s="11">
        <v>6.1</v>
      </c>
    </row>
    <row r="2061" spans="1:2" x14ac:dyDescent="0.25">
      <c r="A2061" s="13">
        <v>101</v>
      </c>
      <c r="B2061" s="13">
        <v>6.1</v>
      </c>
    </row>
    <row r="2062" spans="1:2" x14ac:dyDescent="0.25">
      <c r="A2062" s="11">
        <v>88</v>
      </c>
      <c r="B2062" s="11">
        <v>5.6</v>
      </c>
    </row>
    <row r="2063" spans="1:2" x14ac:dyDescent="0.25">
      <c r="A2063" s="13">
        <v>93</v>
      </c>
      <c r="B2063" s="13">
        <v>5.8</v>
      </c>
    </row>
    <row r="2064" spans="1:2" x14ac:dyDescent="0.25">
      <c r="A2064" s="11">
        <v>92</v>
      </c>
      <c r="B2064" s="11">
        <v>2.8</v>
      </c>
    </row>
    <row r="2065" spans="1:2" x14ac:dyDescent="0.25">
      <c r="A2065" s="13">
        <v>98</v>
      </c>
      <c r="B2065" s="13">
        <v>6.7</v>
      </c>
    </row>
    <row r="2066" spans="1:2" x14ac:dyDescent="0.25">
      <c r="A2066" s="11">
        <v>94</v>
      </c>
      <c r="B2066" s="11">
        <v>5.0999999999999996</v>
      </c>
    </row>
    <row r="2067" spans="1:2" x14ac:dyDescent="0.25">
      <c r="A2067" s="13">
        <v>102</v>
      </c>
      <c r="B2067" s="13">
        <v>7.2</v>
      </c>
    </row>
    <row r="2068" spans="1:2" x14ac:dyDescent="0.25">
      <c r="A2068" s="11">
        <v>98</v>
      </c>
      <c r="B2068" s="11">
        <v>6</v>
      </c>
    </row>
    <row r="2069" spans="1:2" x14ac:dyDescent="0.25">
      <c r="A2069" s="13">
        <v>121</v>
      </c>
      <c r="B2069" s="13">
        <v>7.2</v>
      </c>
    </row>
    <row r="2070" spans="1:2" x14ac:dyDescent="0.25">
      <c r="A2070" s="11">
        <v>111</v>
      </c>
      <c r="B2070" s="11">
        <v>6.7</v>
      </c>
    </row>
    <row r="2071" spans="1:2" x14ac:dyDescent="0.25">
      <c r="A2071" s="13">
        <v>90</v>
      </c>
      <c r="B2071" s="13">
        <v>6.3</v>
      </c>
    </row>
    <row r="2072" spans="1:2" x14ac:dyDescent="0.25">
      <c r="A2072" s="11">
        <v>100</v>
      </c>
      <c r="B2072" s="11">
        <v>6.2</v>
      </c>
    </row>
    <row r="2073" spans="1:2" x14ac:dyDescent="0.25">
      <c r="A2073" s="13">
        <v>50</v>
      </c>
      <c r="B2073" s="13">
        <v>6.8</v>
      </c>
    </row>
    <row r="2074" spans="1:2" x14ac:dyDescent="0.25">
      <c r="A2074" s="11">
        <v>141</v>
      </c>
      <c r="B2074" s="11">
        <v>6.2</v>
      </c>
    </row>
    <row r="2075" spans="1:2" x14ac:dyDescent="0.25">
      <c r="A2075" s="13">
        <v>139</v>
      </c>
      <c r="B2075" s="13">
        <v>6.9</v>
      </c>
    </row>
    <row r="2076" spans="1:2" x14ac:dyDescent="0.25">
      <c r="A2076" s="11">
        <v>114</v>
      </c>
      <c r="B2076" s="11">
        <v>6.8</v>
      </c>
    </row>
    <row r="2077" spans="1:2" x14ac:dyDescent="0.25">
      <c r="A2077" s="13">
        <v>96</v>
      </c>
      <c r="B2077" s="13">
        <v>7.1</v>
      </c>
    </row>
    <row r="2078" spans="1:2" x14ac:dyDescent="0.25">
      <c r="A2078" s="11">
        <v>111</v>
      </c>
      <c r="B2078" s="11">
        <v>7.1</v>
      </c>
    </row>
    <row r="2079" spans="1:2" x14ac:dyDescent="0.25">
      <c r="A2079" s="13">
        <v>127</v>
      </c>
      <c r="B2079" s="13">
        <v>7</v>
      </c>
    </row>
    <row r="2080" spans="1:2" x14ac:dyDescent="0.25">
      <c r="A2080" s="11">
        <v>107</v>
      </c>
      <c r="B2080" s="11">
        <v>7.1</v>
      </c>
    </row>
    <row r="2081" spans="1:2" x14ac:dyDescent="0.25">
      <c r="A2081" s="13">
        <v>97</v>
      </c>
      <c r="B2081" s="13">
        <v>6.4</v>
      </c>
    </row>
    <row r="2082" spans="1:2" x14ac:dyDescent="0.25">
      <c r="A2082" s="11">
        <v>127</v>
      </c>
      <c r="B2082" s="11">
        <v>7</v>
      </c>
    </row>
    <row r="2083" spans="1:2" x14ac:dyDescent="0.25">
      <c r="A2083" s="13">
        <v>110</v>
      </c>
      <c r="B2083" s="13">
        <v>6.2</v>
      </c>
    </row>
    <row r="2084" spans="1:2" x14ac:dyDescent="0.25">
      <c r="A2084" s="11">
        <v>135</v>
      </c>
      <c r="B2084" s="11">
        <v>7.5</v>
      </c>
    </row>
    <row r="2085" spans="1:2" x14ac:dyDescent="0.25">
      <c r="A2085" s="13">
        <v>84</v>
      </c>
      <c r="B2085" s="13">
        <v>4.8</v>
      </c>
    </row>
    <row r="2086" spans="1:2" x14ac:dyDescent="0.25">
      <c r="A2086" s="11">
        <v>240</v>
      </c>
      <c r="B2086" s="11">
        <v>8.1</v>
      </c>
    </row>
    <row r="2087" spans="1:2" x14ac:dyDescent="0.25">
      <c r="A2087" s="13">
        <v>122</v>
      </c>
      <c r="B2087" s="13">
        <v>7.3</v>
      </c>
    </row>
    <row r="2088" spans="1:2" x14ac:dyDescent="0.25">
      <c r="A2088" s="11">
        <v>114</v>
      </c>
      <c r="B2088" s="11">
        <v>5.8</v>
      </c>
    </row>
    <row r="2089" spans="1:2" x14ac:dyDescent="0.25">
      <c r="A2089" s="13">
        <v>132</v>
      </c>
      <c r="B2089" s="13">
        <v>7.6</v>
      </c>
    </row>
    <row r="2090" spans="1:2" x14ac:dyDescent="0.25">
      <c r="A2090" s="11">
        <v>170</v>
      </c>
      <c r="B2090" s="11">
        <v>5.6</v>
      </c>
    </row>
    <row r="2091" spans="1:2" x14ac:dyDescent="0.25">
      <c r="A2091" s="13">
        <v>133</v>
      </c>
      <c r="B2091" s="13">
        <v>7</v>
      </c>
    </row>
    <row r="2092" spans="1:2" x14ac:dyDescent="0.25">
      <c r="A2092" s="11">
        <v>112</v>
      </c>
      <c r="B2092" s="11">
        <v>6.6</v>
      </c>
    </row>
    <row r="2093" spans="1:2" x14ac:dyDescent="0.25">
      <c r="A2093" s="13">
        <v>108</v>
      </c>
      <c r="B2093" s="13">
        <v>6.5</v>
      </c>
    </row>
    <row r="2094" spans="1:2" x14ac:dyDescent="0.25">
      <c r="A2094" s="11">
        <v>115</v>
      </c>
      <c r="B2094" s="11">
        <v>7.4</v>
      </c>
    </row>
    <row r="2095" spans="1:2" x14ac:dyDescent="0.25">
      <c r="A2095" s="13">
        <v>83</v>
      </c>
      <c r="B2095" s="13">
        <v>4.5999999999999996</v>
      </c>
    </row>
    <row r="2096" spans="1:2" x14ac:dyDescent="0.25">
      <c r="A2096" s="11">
        <v>105</v>
      </c>
      <c r="B2096" s="11">
        <v>6.4</v>
      </c>
    </row>
    <row r="2097" spans="1:2" x14ac:dyDescent="0.25">
      <c r="A2097" s="13">
        <v>110</v>
      </c>
      <c r="B2097" s="13">
        <v>6</v>
      </c>
    </row>
    <row r="2098" spans="1:2" x14ac:dyDescent="0.25">
      <c r="A2098" s="11">
        <v>108</v>
      </c>
      <c r="B2098" s="11">
        <v>6.4</v>
      </c>
    </row>
    <row r="2099" spans="1:2" x14ac:dyDescent="0.25">
      <c r="A2099" s="13">
        <v>96</v>
      </c>
      <c r="B2099" s="13">
        <v>5.9</v>
      </c>
    </row>
    <row r="2100" spans="1:2" x14ac:dyDescent="0.25">
      <c r="A2100" s="11">
        <v>94</v>
      </c>
      <c r="B2100" s="11">
        <v>6.4</v>
      </c>
    </row>
    <row r="2101" spans="1:2" x14ac:dyDescent="0.25">
      <c r="A2101" s="13">
        <v>142</v>
      </c>
      <c r="B2101" s="13">
        <v>6.6</v>
      </c>
    </row>
    <row r="2102" spans="1:2" x14ac:dyDescent="0.25">
      <c r="A2102" s="11">
        <v>104</v>
      </c>
      <c r="B2102" s="11">
        <v>6.9</v>
      </c>
    </row>
    <row r="2103" spans="1:2" x14ac:dyDescent="0.25">
      <c r="A2103" s="13">
        <v>136</v>
      </c>
      <c r="B2103" s="13">
        <v>6.9</v>
      </c>
    </row>
    <row r="2104" spans="1:2" x14ac:dyDescent="0.25">
      <c r="A2104" s="11">
        <v>106</v>
      </c>
      <c r="B2104" s="11">
        <v>5.8</v>
      </c>
    </row>
    <row r="2105" spans="1:2" x14ac:dyDescent="0.25">
      <c r="A2105" s="13">
        <v>106</v>
      </c>
      <c r="B2105" s="13">
        <v>6.4</v>
      </c>
    </row>
    <row r="2106" spans="1:2" x14ac:dyDescent="0.25">
      <c r="A2106" s="11">
        <v>98</v>
      </c>
      <c r="B2106" s="11">
        <v>5.3</v>
      </c>
    </row>
    <row r="2107" spans="1:2" x14ac:dyDescent="0.25">
      <c r="A2107" s="13">
        <v>100</v>
      </c>
      <c r="B2107" s="13">
        <v>6.5</v>
      </c>
    </row>
    <row r="2108" spans="1:2" x14ac:dyDescent="0.25">
      <c r="A2108" s="11">
        <v>95</v>
      </c>
      <c r="B2108" s="11">
        <v>5.7</v>
      </c>
    </row>
    <row r="2109" spans="1:2" x14ac:dyDescent="0.25">
      <c r="A2109" s="13">
        <v>107</v>
      </c>
      <c r="B2109" s="13">
        <v>6.7</v>
      </c>
    </row>
    <row r="2110" spans="1:2" x14ac:dyDescent="0.25">
      <c r="A2110" s="11">
        <v>104</v>
      </c>
      <c r="B2110" s="11">
        <v>3.9</v>
      </c>
    </row>
    <row r="2111" spans="1:2" x14ac:dyDescent="0.25">
      <c r="A2111" s="13">
        <v>104</v>
      </c>
      <c r="B2111" s="13">
        <v>4.0999999999999996</v>
      </c>
    </row>
    <row r="2112" spans="1:2" x14ac:dyDescent="0.25">
      <c r="A2112" s="11">
        <v>143</v>
      </c>
      <c r="B2112" s="11">
        <v>6.2</v>
      </c>
    </row>
    <row r="2113" spans="1:2" x14ac:dyDescent="0.25">
      <c r="A2113" s="13">
        <v>77</v>
      </c>
      <c r="B2113" s="13">
        <v>3.8</v>
      </c>
    </row>
    <row r="2114" spans="1:2" x14ac:dyDescent="0.25">
      <c r="A2114" s="11">
        <v>96</v>
      </c>
      <c r="B2114" s="11">
        <v>5.0999999999999996</v>
      </c>
    </row>
    <row r="2115" spans="1:2" x14ac:dyDescent="0.25">
      <c r="A2115" s="13">
        <v>114</v>
      </c>
      <c r="B2115" s="13">
        <v>6.4</v>
      </c>
    </row>
    <row r="2116" spans="1:2" x14ac:dyDescent="0.25">
      <c r="A2116" s="11">
        <v>145</v>
      </c>
      <c r="B2116" s="11">
        <v>7.8</v>
      </c>
    </row>
    <row r="2117" spans="1:2" x14ac:dyDescent="0.25">
      <c r="A2117" s="13">
        <v>116</v>
      </c>
      <c r="B2117" s="13">
        <v>7.8</v>
      </c>
    </row>
    <row r="2118" spans="1:2" x14ac:dyDescent="0.25">
      <c r="A2118" s="11">
        <v>100</v>
      </c>
      <c r="B2118" s="11">
        <v>6.1</v>
      </c>
    </row>
    <row r="2119" spans="1:2" x14ac:dyDescent="0.25">
      <c r="A2119" s="13">
        <v>104</v>
      </c>
      <c r="B2119" s="13">
        <v>5.8</v>
      </c>
    </row>
    <row r="2120" spans="1:2" x14ac:dyDescent="0.25">
      <c r="A2120" s="11">
        <v>92</v>
      </c>
      <c r="B2120" s="11">
        <v>6.3</v>
      </c>
    </row>
    <row r="2121" spans="1:2" x14ac:dyDescent="0.25">
      <c r="A2121" s="13">
        <v>92</v>
      </c>
      <c r="B2121" s="13">
        <v>7.7</v>
      </c>
    </row>
    <row r="2122" spans="1:2" x14ac:dyDescent="0.25">
      <c r="A2122" s="11">
        <v>105</v>
      </c>
      <c r="B2122" s="11">
        <v>5.4</v>
      </c>
    </row>
    <row r="2123" spans="1:2" x14ac:dyDescent="0.25">
      <c r="A2123" s="13">
        <v>120</v>
      </c>
      <c r="B2123" s="13">
        <v>7.3</v>
      </c>
    </row>
    <row r="2124" spans="1:2" x14ac:dyDescent="0.25">
      <c r="A2124" s="11">
        <v>116</v>
      </c>
      <c r="B2124" s="11">
        <v>6.8</v>
      </c>
    </row>
    <row r="2125" spans="1:2" x14ac:dyDescent="0.25">
      <c r="A2125" s="13">
        <v>119</v>
      </c>
      <c r="B2125" s="13">
        <v>7.3</v>
      </c>
    </row>
    <row r="2126" spans="1:2" x14ac:dyDescent="0.25">
      <c r="A2126" s="11">
        <v>101</v>
      </c>
      <c r="B2126" s="11">
        <v>6.5</v>
      </c>
    </row>
    <row r="2127" spans="1:2" x14ac:dyDescent="0.25">
      <c r="A2127" s="13">
        <v>117</v>
      </c>
      <c r="B2127" s="13">
        <v>7.2</v>
      </c>
    </row>
    <row r="2128" spans="1:2" x14ac:dyDescent="0.25">
      <c r="A2128" s="11">
        <v>106</v>
      </c>
      <c r="B2128" s="11">
        <v>6.7</v>
      </c>
    </row>
    <row r="2129" spans="1:2" x14ac:dyDescent="0.25">
      <c r="A2129" s="13">
        <v>112</v>
      </c>
      <c r="B2129" s="13">
        <v>6.3</v>
      </c>
    </row>
    <row r="2130" spans="1:2" x14ac:dyDescent="0.25">
      <c r="A2130" s="11">
        <v>136</v>
      </c>
      <c r="B2130" s="11">
        <v>5.9</v>
      </c>
    </row>
    <row r="2131" spans="1:2" x14ac:dyDescent="0.25">
      <c r="A2131" s="13">
        <v>81</v>
      </c>
      <c r="B2131" s="13">
        <v>7.8</v>
      </c>
    </row>
    <row r="2132" spans="1:2" x14ac:dyDescent="0.25">
      <c r="A2132" s="11">
        <v>87</v>
      </c>
      <c r="B2132" s="11">
        <v>7.4</v>
      </c>
    </row>
    <row r="2133" spans="1:2" x14ac:dyDescent="0.25">
      <c r="A2133" s="13">
        <v>96</v>
      </c>
      <c r="B2133" s="13">
        <v>4.8</v>
      </c>
    </row>
    <row r="2134" spans="1:2" x14ac:dyDescent="0.25">
      <c r="A2134" s="11">
        <v>106</v>
      </c>
      <c r="B2134" s="11">
        <v>6.3</v>
      </c>
    </row>
    <row r="2135" spans="1:2" x14ac:dyDescent="0.25">
      <c r="A2135" s="13">
        <v>122</v>
      </c>
      <c r="B2135" s="13">
        <v>7.8</v>
      </c>
    </row>
    <row r="2136" spans="1:2" x14ac:dyDescent="0.25">
      <c r="A2136" s="11">
        <v>123</v>
      </c>
      <c r="B2136" s="11">
        <v>7.5</v>
      </c>
    </row>
    <row r="2137" spans="1:2" x14ac:dyDescent="0.25">
      <c r="A2137" s="13">
        <v>133</v>
      </c>
      <c r="B2137" s="13">
        <v>6</v>
      </c>
    </row>
    <row r="2138" spans="1:2" x14ac:dyDescent="0.25">
      <c r="A2138" s="11">
        <v>92</v>
      </c>
      <c r="B2138" s="11">
        <v>6.8</v>
      </c>
    </row>
    <row r="2139" spans="1:2" x14ac:dyDescent="0.25">
      <c r="A2139" s="13">
        <v>110</v>
      </c>
      <c r="B2139" s="13">
        <v>6.6</v>
      </c>
    </row>
    <row r="2140" spans="1:2" x14ac:dyDescent="0.25">
      <c r="A2140" s="11">
        <v>104</v>
      </c>
      <c r="B2140" s="11">
        <v>4.5999999999999996</v>
      </c>
    </row>
    <row r="2141" spans="1:2" x14ac:dyDescent="0.25">
      <c r="A2141" s="13">
        <v>60</v>
      </c>
      <c r="B2141" s="13">
        <v>2.9</v>
      </c>
    </row>
    <row r="2142" spans="1:2" x14ac:dyDescent="0.25">
      <c r="A2142" s="11">
        <v>98</v>
      </c>
      <c r="B2142" s="11">
        <v>7.1</v>
      </c>
    </row>
    <row r="2143" spans="1:2" x14ac:dyDescent="0.25">
      <c r="A2143" s="13">
        <v>120</v>
      </c>
      <c r="B2143" s="13">
        <v>6.1</v>
      </c>
    </row>
    <row r="2144" spans="1:2" x14ac:dyDescent="0.25">
      <c r="A2144" s="11">
        <v>112</v>
      </c>
      <c r="B2144" s="11">
        <v>6.7</v>
      </c>
    </row>
    <row r="2145" spans="1:2" x14ac:dyDescent="0.25">
      <c r="A2145" s="13">
        <v>127</v>
      </c>
      <c r="B2145" s="13">
        <v>7.1</v>
      </c>
    </row>
    <row r="2146" spans="1:2" x14ac:dyDescent="0.25">
      <c r="A2146" s="11">
        <v>102</v>
      </c>
      <c r="B2146" s="11">
        <v>5.8</v>
      </c>
    </row>
    <row r="2147" spans="1:2" x14ac:dyDescent="0.25">
      <c r="A2147" s="13">
        <v>91</v>
      </c>
      <c r="B2147" s="13">
        <v>6.7</v>
      </c>
    </row>
    <row r="2148" spans="1:2" x14ac:dyDescent="0.25">
      <c r="A2148" s="11">
        <v>114</v>
      </c>
      <c r="B2148" s="11">
        <v>5.8</v>
      </c>
    </row>
    <row r="2149" spans="1:2" x14ac:dyDescent="0.25">
      <c r="A2149" s="13">
        <v>115</v>
      </c>
      <c r="B2149" s="13">
        <v>6.8</v>
      </c>
    </row>
    <row r="2150" spans="1:2" x14ac:dyDescent="0.25">
      <c r="A2150" s="11">
        <v>115</v>
      </c>
      <c r="B2150" s="11">
        <v>8.5</v>
      </c>
    </row>
    <row r="2151" spans="1:2" x14ac:dyDescent="0.25">
      <c r="A2151" s="13">
        <v>120</v>
      </c>
      <c r="B2151" s="13">
        <v>6.6</v>
      </c>
    </row>
    <row r="2152" spans="1:2" x14ac:dyDescent="0.25">
      <c r="A2152" s="11">
        <v>135</v>
      </c>
      <c r="B2152" s="11">
        <v>7.7</v>
      </c>
    </row>
    <row r="2153" spans="1:2" x14ac:dyDescent="0.25">
      <c r="A2153" s="13">
        <v>90</v>
      </c>
      <c r="B2153" s="13">
        <v>4.7</v>
      </c>
    </row>
    <row r="2154" spans="1:2" x14ac:dyDescent="0.25">
      <c r="A2154" s="11">
        <v>100</v>
      </c>
      <c r="B2154" s="11">
        <v>6.4</v>
      </c>
    </row>
    <row r="2155" spans="1:2" x14ac:dyDescent="0.25">
      <c r="A2155" s="13">
        <v>105</v>
      </c>
      <c r="B2155" s="13">
        <v>5.5</v>
      </c>
    </row>
    <row r="2156" spans="1:2" x14ac:dyDescent="0.25">
      <c r="A2156" s="11">
        <v>138</v>
      </c>
      <c r="B2156" s="11">
        <v>8.6</v>
      </c>
    </row>
    <row r="2157" spans="1:2" x14ac:dyDescent="0.25">
      <c r="A2157" s="13">
        <v>94</v>
      </c>
      <c r="B2157" s="13">
        <v>7</v>
      </c>
    </row>
    <row r="2158" spans="1:2" x14ac:dyDescent="0.25">
      <c r="A2158" s="11">
        <v>101</v>
      </c>
      <c r="B2158" s="11">
        <v>7.1</v>
      </c>
    </row>
    <row r="2159" spans="1:2" x14ac:dyDescent="0.25">
      <c r="A2159" s="13">
        <v>131</v>
      </c>
      <c r="B2159" s="13">
        <v>5.7</v>
      </c>
    </row>
    <row r="2160" spans="1:2" x14ac:dyDescent="0.25">
      <c r="A2160" s="11">
        <v>91</v>
      </c>
      <c r="B2160" s="11">
        <v>3.7</v>
      </c>
    </row>
    <row r="2161" spans="1:2" x14ac:dyDescent="0.25">
      <c r="A2161" s="13">
        <v>112</v>
      </c>
      <c r="B2161" s="13">
        <v>7.5</v>
      </c>
    </row>
    <row r="2162" spans="1:2" x14ac:dyDescent="0.25">
      <c r="A2162" s="11">
        <v>95</v>
      </c>
      <c r="B2162" s="11">
        <v>4.5999999999999996</v>
      </c>
    </row>
    <row r="2163" spans="1:2" x14ac:dyDescent="0.25">
      <c r="A2163" s="13">
        <v>100</v>
      </c>
      <c r="B2163" s="13">
        <v>4.9000000000000004</v>
      </c>
    </row>
    <row r="2164" spans="1:2" x14ac:dyDescent="0.25">
      <c r="A2164" s="11">
        <v>105</v>
      </c>
      <c r="B2164" s="11">
        <v>6.9</v>
      </c>
    </row>
    <row r="2165" spans="1:2" x14ac:dyDescent="0.25">
      <c r="A2165" s="13">
        <v>108</v>
      </c>
      <c r="B2165" s="13">
        <v>7.1</v>
      </c>
    </row>
    <row r="2166" spans="1:2" x14ac:dyDescent="0.25">
      <c r="A2166" s="11">
        <v>101</v>
      </c>
      <c r="B2166" s="11">
        <v>5.8</v>
      </c>
    </row>
    <row r="2167" spans="1:2" x14ac:dyDescent="0.25">
      <c r="A2167" s="13">
        <v>114</v>
      </c>
      <c r="B2167" s="13">
        <v>7</v>
      </c>
    </row>
    <row r="2168" spans="1:2" x14ac:dyDescent="0.25">
      <c r="A2168" s="11">
        <v>109</v>
      </c>
      <c r="B2168" s="11">
        <v>5.4</v>
      </c>
    </row>
    <row r="2169" spans="1:2" x14ac:dyDescent="0.25">
      <c r="A2169" s="13">
        <v>115</v>
      </c>
      <c r="B2169" s="13">
        <v>7.3</v>
      </c>
    </row>
    <row r="2170" spans="1:2" x14ac:dyDescent="0.25">
      <c r="A2170" s="11">
        <v>117</v>
      </c>
      <c r="B2170" s="11">
        <v>7.1</v>
      </c>
    </row>
    <row r="2171" spans="1:2" x14ac:dyDescent="0.25">
      <c r="A2171" s="13">
        <v>107</v>
      </c>
      <c r="B2171" s="13">
        <v>5.8</v>
      </c>
    </row>
    <row r="2172" spans="1:2" x14ac:dyDescent="0.25">
      <c r="A2172" s="11">
        <v>134</v>
      </c>
      <c r="B2172" s="11">
        <v>8.1</v>
      </c>
    </row>
    <row r="2173" spans="1:2" x14ac:dyDescent="0.25">
      <c r="A2173" s="13">
        <v>118</v>
      </c>
      <c r="B2173" s="13">
        <v>5.7</v>
      </c>
    </row>
    <row r="2174" spans="1:2" x14ac:dyDescent="0.25">
      <c r="A2174" s="11">
        <v>121</v>
      </c>
      <c r="B2174" s="11">
        <v>4.4000000000000004</v>
      </c>
    </row>
    <row r="2175" spans="1:2" x14ac:dyDescent="0.25">
      <c r="A2175" s="13">
        <v>105</v>
      </c>
      <c r="B2175" s="13">
        <v>7.9</v>
      </c>
    </row>
    <row r="2176" spans="1:2" x14ac:dyDescent="0.25">
      <c r="A2176" s="11">
        <v>110</v>
      </c>
      <c r="B2176" s="11">
        <v>7.6</v>
      </c>
    </row>
    <row r="2177" spans="1:2" x14ac:dyDescent="0.25">
      <c r="A2177" s="13">
        <v>114</v>
      </c>
      <c r="B2177" s="13">
        <v>4.8</v>
      </c>
    </row>
    <row r="2178" spans="1:2" x14ac:dyDescent="0.25">
      <c r="A2178" s="11">
        <v>104</v>
      </c>
      <c r="B2178" s="11">
        <v>7.8</v>
      </c>
    </row>
    <row r="2179" spans="1:2" x14ac:dyDescent="0.25">
      <c r="A2179" s="13">
        <v>100</v>
      </c>
      <c r="B2179" s="13">
        <v>6.7</v>
      </c>
    </row>
    <row r="2180" spans="1:2" x14ac:dyDescent="0.25">
      <c r="A2180" s="11">
        <v>85</v>
      </c>
      <c r="B2180" s="11">
        <v>2.7</v>
      </c>
    </row>
    <row r="2181" spans="1:2" x14ac:dyDescent="0.25">
      <c r="A2181" s="13">
        <v>72</v>
      </c>
      <c r="B2181" s="13">
        <v>5.8</v>
      </c>
    </row>
    <row r="2182" spans="1:2" x14ac:dyDescent="0.25">
      <c r="A2182" s="11">
        <v>128</v>
      </c>
      <c r="B2182" s="11">
        <v>7.5</v>
      </c>
    </row>
    <row r="2183" spans="1:2" x14ac:dyDescent="0.25">
      <c r="A2183" s="13">
        <v>72</v>
      </c>
      <c r="B2183" s="13">
        <v>5.4</v>
      </c>
    </row>
    <row r="2184" spans="1:2" x14ac:dyDescent="0.25">
      <c r="A2184" s="11">
        <v>89</v>
      </c>
      <c r="B2184" s="11">
        <v>4.0999999999999996</v>
      </c>
    </row>
    <row r="2185" spans="1:2" x14ac:dyDescent="0.25">
      <c r="A2185" s="13">
        <v>96</v>
      </c>
      <c r="B2185" s="13">
        <v>5.9</v>
      </c>
    </row>
    <row r="2186" spans="1:2" x14ac:dyDescent="0.25">
      <c r="A2186" s="11">
        <v>77</v>
      </c>
      <c r="B2186" s="11">
        <v>6.3</v>
      </c>
    </row>
    <row r="2187" spans="1:2" x14ac:dyDescent="0.25">
      <c r="A2187" s="13">
        <v>123</v>
      </c>
      <c r="B2187" s="13">
        <v>7</v>
      </c>
    </row>
    <row r="2188" spans="1:2" x14ac:dyDescent="0.25">
      <c r="A2188" s="11">
        <v>111</v>
      </c>
      <c r="B2188" s="11">
        <v>6.8</v>
      </c>
    </row>
    <row r="2189" spans="1:2" x14ac:dyDescent="0.25">
      <c r="A2189" s="13">
        <v>30</v>
      </c>
      <c r="B2189" s="13">
        <v>3.5</v>
      </c>
    </row>
    <row r="2190" spans="1:2" x14ac:dyDescent="0.25">
      <c r="A2190" s="11">
        <v>93</v>
      </c>
      <c r="B2190" s="11">
        <v>2.2999999999999998</v>
      </c>
    </row>
    <row r="2191" spans="1:2" x14ac:dyDescent="0.25">
      <c r="A2191" s="13">
        <v>129</v>
      </c>
      <c r="B2191" s="13">
        <v>6.9</v>
      </c>
    </row>
    <row r="2192" spans="1:2" x14ac:dyDescent="0.25">
      <c r="A2192" s="11">
        <v>128</v>
      </c>
      <c r="B2192" s="11">
        <v>8.1</v>
      </c>
    </row>
    <row r="2193" spans="1:2" x14ac:dyDescent="0.25">
      <c r="A2193" s="13">
        <v>110</v>
      </c>
      <c r="B2193" s="13">
        <v>6.1</v>
      </c>
    </row>
    <row r="2194" spans="1:2" x14ac:dyDescent="0.25">
      <c r="A2194" s="11">
        <v>137</v>
      </c>
      <c r="B2194" s="11">
        <v>5</v>
      </c>
    </row>
    <row r="2195" spans="1:2" x14ac:dyDescent="0.25">
      <c r="A2195" s="13">
        <v>124</v>
      </c>
      <c r="B2195" s="13">
        <v>5.5</v>
      </c>
    </row>
    <row r="2196" spans="1:2" x14ac:dyDescent="0.25">
      <c r="A2196" s="11">
        <v>93</v>
      </c>
      <c r="B2196" s="11">
        <v>6.2</v>
      </c>
    </row>
    <row r="2197" spans="1:2" x14ac:dyDescent="0.25">
      <c r="A2197" s="13">
        <v>115</v>
      </c>
      <c r="B2197" s="13">
        <v>6.2</v>
      </c>
    </row>
    <row r="2198" spans="1:2" x14ac:dyDescent="0.25">
      <c r="A2198" s="11">
        <v>98</v>
      </c>
      <c r="B2198" s="11">
        <v>5.9</v>
      </c>
    </row>
    <row r="2199" spans="1:2" x14ac:dyDescent="0.25">
      <c r="A2199" s="13">
        <v>105</v>
      </c>
      <c r="B2199" s="13">
        <v>6.3</v>
      </c>
    </row>
    <row r="2200" spans="1:2" x14ac:dyDescent="0.25">
      <c r="A2200" s="11">
        <v>127</v>
      </c>
      <c r="B2200" s="11">
        <v>6.7</v>
      </c>
    </row>
    <row r="2201" spans="1:2" x14ac:dyDescent="0.25">
      <c r="A2201" s="13">
        <v>82</v>
      </c>
      <c r="B2201" s="13">
        <v>3.5</v>
      </c>
    </row>
    <row r="2202" spans="1:2" x14ac:dyDescent="0.25">
      <c r="A2202" s="11">
        <v>143</v>
      </c>
      <c r="B2202" s="11">
        <v>7.5</v>
      </c>
    </row>
    <row r="2203" spans="1:2" x14ac:dyDescent="0.25">
      <c r="A2203" s="13">
        <v>103</v>
      </c>
      <c r="B2203" s="13">
        <v>6.6</v>
      </c>
    </row>
    <row r="2204" spans="1:2" x14ac:dyDescent="0.25">
      <c r="A2204" s="11">
        <v>104</v>
      </c>
      <c r="B2204" s="11">
        <v>7.5</v>
      </c>
    </row>
    <row r="2205" spans="1:2" x14ac:dyDescent="0.25">
      <c r="A2205" s="13">
        <v>98</v>
      </c>
      <c r="B2205" s="13">
        <v>7.2</v>
      </c>
    </row>
    <row r="2206" spans="1:2" x14ac:dyDescent="0.25">
      <c r="A2206" s="11">
        <v>92</v>
      </c>
      <c r="B2206" s="11">
        <v>4.8</v>
      </c>
    </row>
    <row r="2207" spans="1:2" x14ac:dyDescent="0.25">
      <c r="A2207" s="13">
        <v>123</v>
      </c>
      <c r="B2207" s="13">
        <v>6.6</v>
      </c>
    </row>
    <row r="2208" spans="1:2" x14ac:dyDescent="0.25">
      <c r="A2208" s="11">
        <v>88</v>
      </c>
      <c r="B2208" s="11">
        <v>3.5</v>
      </c>
    </row>
    <row r="2209" spans="1:2" x14ac:dyDescent="0.25">
      <c r="A2209" s="13">
        <v>158</v>
      </c>
      <c r="B2209" s="13">
        <v>6.7</v>
      </c>
    </row>
    <row r="2210" spans="1:2" x14ac:dyDescent="0.25">
      <c r="A2210" s="11">
        <v>128</v>
      </c>
      <c r="B2210" s="11">
        <v>7.6</v>
      </c>
    </row>
    <row r="2211" spans="1:2" x14ac:dyDescent="0.25">
      <c r="A2211" s="13">
        <v>107</v>
      </c>
      <c r="B2211" s="13">
        <v>6.3</v>
      </c>
    </row>
    <row r="2212" spans="1:2" x14ac:dyDescent="0.25">
      <c r="A2212" s="11">
        <v>91</v>
      </c>
      <c r="B2212" s="11">
        <v>5.5</v>
      </c>
    </row>
    <row r="2213" spans="1:2" x14ac:dyDescent="0.25">
      <c r="A2213" s="13">
        <v>90</v>
      </c>
      <c r="B2213" s="13">
        <v>6.3</v>
      </c>
    </row>
    <row r="2214" spans="1:2" x14ac:dyDescent="0.25">
      <c r="A2214" s="11">
        <v>115</v>
      </c>
      <c r="B2214" s="11">
        <v>6.5</v>
      </c>
    </row>
    <row r="2215" spans="1:2" x14ac:dyDescent="0.25">
      <c r="A2215" s="13">
        <v>101</v>
      </c>
      <c r="B2215" s="13">
        <v>5.6</v>
      </c>
    </row>
    <row r="2216" spans="1:2" x14ac:dyDescent="0.25">
      <c r="A2216" s="11">
        <v>113</v>
      </c>
      <c r="B2216" s="11">
        <v>6.9</v>
      </c>
    </row>
    <row r="2217" spans="1:2" x14ac:dyDescent="0.25">
      <c r="A2217" s="13">
        <v>113</v>
      </c>
      <c r="B2217" s="13">
        <v>7.6</v>
      </c>
    </row>
    <row r="2218" spans="1:2" x14ac:dyDescent="0.25">
      <c r="A2218" s="11">
        <v>87</v>
      </c>
      <c r="B2218" s="11">
        <v>3.9</v>
      </c>
    </row>
    <row r="2219" spans="1:2" x14ac:dyDescent="0.25">
      <c r="A2219" s="13">
        <v>101</v>
      </c>
      <c r="B2219" s="13">
        <v>6.1</v>
      </c>
    </row>
    <row r="2220" spans="1:2" x14ac:dyDescent="0.25">
      <c r="A2220" s="11">
        <v>111</v>
      </c>
      <c r="B2220" s="11">
        <v>7.3</v>
      </c>
    </row>
    <row r="2221" spans="1:2" x14ac:dyDescent="0.25">
      <c r="A2221" s="13">
        <v>108</v>
      </c>
      <c r="B2221" s="13">
        <v>8.3000000000000007</v>
      </c>
    </row>
    <row r="2222" spans="1:2" x14ac:dyDescent="0.25">
      <c r="A2222" s="11">
        <v>105</v>
      </c>
      <c r="B2222" s="11">
        <v>5.8</v>
      </c>
    </row>
    <row r="2223" spans="1:2" x14ac:dyDescent="0.25">
      <c r="A2223" s="13">
        <v>109</v>
      </c>
      <c r="B2223" s="13">
        <v>6.8</v>
      </c>
    </row>
    <row r="2224" spans="1:2" x14ac:dyDescent="0.25">
      <c r="A2224" s="11">
        <v>109</v>
      </c>
      <c r="B2224" s="11">
        <v>7</v>
      </c>
    </row>
    <row r="2225" spans="1:2" x14ac:dyDescent="0.25">
      <c r="A2225" s="13">
        <v>99</v>
      </c>
      <c r="B2225" s="13">
        <v>5.9</v>
      </c>
    </row>
    <row r="2226" spans="1:2" x14ac:dyDescent="0.25">
      <c r="A2226" s="11">
        <v>98</v>
      </c>
      <c r="B2226" s="11">
        <v>6.5</v>
      </c>
    </row>
    <row r="2227" spans="1:2" x14ac:dyDescent="0.25">
      <c r="A2227" s="13">
        <v>104</v>
      </c>
      <c r="B2227" s="13">
        <v>6.4</v>
      </c>
    </row>
    <row r="2228" spans="1:2" x14ac:dyDescent="0.25">
      <c r="A2228" s="11">
        <v>109</v>
      </c>
      <c r="B2228" s="11">
        <v>5.8</v>
      </c>
    </row>
    <row r="2229" spans="1:2" x14ac:dyDescent="0.25">
      <c r="A2229" s="13">
        <v>75</v>
      </c>
      <c r="B2229" s="13">
        <v>5.0999999999999996</v>
      </c>
    </row>
    <row r="2230" spans="1:2" x14ac:dyDescent="0.25">
      <c r="A2230" s="11">
        <v>119</v>
      </c>
      <c r="B2230" s="11">
        <v>6.8</v>
      </c>
    </row>
    <row r="2231" spans="1:2" x14ac:dyDescent="0.25">
      <c r="A2231" s="13">
        <v>90</v>
      </c>
      <c r="B2231" s="13">
        <v>5.3</v>
      </c>
    </row>
    <row r="2232" spans="1:2" x14ac:dyDescent="0.25">
      <c r="A2232" s="11">
        <v>97</v>
      </c>
      <c r="B2232" s="11">
        <v>5.3</v>
      </c>
    </row>
    <row r="2233" spans="1:2" x14ac:dyDescent="0.25">
      <c r="A2233" s="13">
        <v>103</v>
      </c>
      <c r="B2233" s="13">
        <v>6.4</v>
      </c>
    </row>
    <row r="2234" spans="1:2" x14ac:dyDescent="0.25">
      <c r="A2234" s="11">
        <v>89</v>
      </c>
      <c r="B2234" s="11">
        <v>4.9000000000000004</v>
      </c>
    </row>
    <row r="2235" spans="1:2" x14ac:dyDescent="0.25">
      <c r="A2235" s="13">
        <v>106</v>
      </c>
      <c r="B2235" s="13">
        <v>6.8</v>
      </c>
    </row>
    <row r="2236" spans="1:2" x14ac:dyDescent="0.25">
      <c r="A2236" s="11">
        <v>96</v>
      </c>
      <c r="B2236" s="11">
        <v>7.1</v>
      </c>
    </row>
    <row r="2237" spans="1:2" x14ac:dyDescent="0.25">
      <c r="A2237" s="13">
        <v>115</v>
      </c>
      <c r="B2237" s="13">
        <v>6.8</v>
      </c>
    </row>
    <row r="2238" spans="1:2" x14ac:dyDescent="0.25">
      <c r="A2238" s="11">
        <v>104</v>
      </c>
      <c r="B2238" s="11">
        <v>6.1</v>
      </c>
    </row>
    <row r="2239" spans="1:2" x14ac:dyDescent="0.25">
      <c r="A2239" s="13">
        <v>24</v>
      </c>
      <c r="B2239" s="13">
        <v>7</v>
      </c>
    </row>
    <row r="2240" spans="1:2" x14ac:dyDescent="0.25">
      <c r="A2240" s="11">
        <v>108</v>
      </c>
      <c r="B2240" s="11">
        <v>8.5</v>
      </c>
    </row>
    <row r="2241" spans="1:2" x14ac:dyDescent="0.25">
      <c r="A2241" s="13">
        <v>112</v>
      </c>
      <c r="B2241" s="13">
        <v>5.9</v>
      </c>
    </row>
    <row r="2242" spans="1:2" x14ac:dyDescent="0.25">
      <c r="A2242" s="11">
        <v>104</v>
      </c>
      <c r="B2242" s="11">
        <v>6.3</v>
      </c>
    </row>
    <row r="2243" spans="1:2" x14ac:dyDescent="0.25">
      <c r="A2243" s="13">
        <v>113</v>
      </c>
      <c r="B2243" s="13">
        <v>5.9</v>
      </c>
    </row>
    <row r="2244" spans="1:2" x14ac:dyDescent="0.25">
      <c r="A2244" s="11">
        <v>98</v>
      </c>
      <c r="B2244" s="11">
        <v>5.4</v>
      </c>
    </row>
    <row r="2245" spans="1:2" x14ac:dyDescent="0.25">
      <c r="A2245" s="13">
        <v>121</v>
      </c>
      <c r="B2245" s="13">
        <v>7</v>
      </c>
    </row>
    <row r="2246" spans="1:2" x14ac:dyDescent="0.25">
      <c r="A2246" s="11">
        <v>114</v>
      </c>
      <c r="B2246" s="11">
        <v>6.9</v>
      </c>
    </row>
    <row r="2247" spans="1:2" x14ac:dyDescent="0.25">
      <c r="A2247" s="13">
        <v>124</v>
      </c>
      <c r="B2247" s="13">
        <v>7.5</v>
      </c>
    </row>
    <row r="2248" spans="1:2" x14ac:dyDescent="0.25">
      <c r="A2248" s="11">
        <v>148</v>
      </c>
      <c r="B2248" s="11">
        <v>8.1999999999999993</v>
      </c>
    </row>
    <row r="2249" spans="1:2" x14ac:dyDescent="0.25">
      <c r="A2249" s="13">
        <v>108</v>
      </c>
      <c r="B2249" s="13">
        <v>5.9</v>
      </c>
    </row>
    <row r="2250" spans="1:2" x14ac:dyDescent="0.25">
      <c r="A2250" s="11">
        <v>95</v>
      </c>
      <c r="B2250" s="11">
        <v>5</v>
      </c>
    </row>
    <row r="2251" spans="1:2" x14ac:dyDescent="0.25">
      <c r="A2251" s="13">
        <v>108</v>
      </c>
      <c r="B2251" s="13">
        <v>7.3</v>
      </c>
    </row>
    <row r="2252" spans="1:2" x14ac:dyDescent="0.25">
      <c r="A2252" s="11">
        <v>68</v>
      </c>
      <c r="B2252" s="11">
        <v>6.4</v>
      </c>
    </row>
    <row r="2253" spans="1:2" x14ac:dyDescent="0.25">
      <c r="A2253" s="13">
        <v>103</v>
      </c>
      <c r="B2253" s="13">
        <v>6.6</v>
      </c>
    </row>
    <row r="2254" spans="1:2" x14ac:dyDescent="0.25">
      <c r="A2254" s="11">
        <v>99</v>
      </c>
      <c r="B2254" s="11">
        <v>7.8</v>
      </c>
    </row>
    <row r="2255" spans="1:2" x14ac:dyDescent="0.25">
      <c r="A2255" s="13">
        <v>30</v>
      </c>
      <c r="B2255" s="13">
        <v>6.7</v>
      </c>
    </row>
    <row r="2256" spans="1:2" x14ac:dyDescent="0.25">
      <c r="A2256" s="11">
        <v>88</v>
      </c>
      <c r="B2256" s="11">
        <v>4</v>
      </c>
    </row>
    <row r="2257" spans="1:2" x14ac:dyDescent="0.25">
      <c r="A2257" s="13">
        <v>128</v>
      </c>
      <c r="B2257" s="13">
        <v>7.6</v>
      </c>
    </row>
    <row r="2258" spans="1:2" x14ac:dyDescent="0.25">
      <c r="A2258" s="11">
        <v>124</v>
      </c>
      <c r="B2258" s="11">
        <v>7.7</v>
      </c>
    </row>
    <row r="2259" spans="1:2" x14ac:dyDescent="0.25">
      <c r="A2259" s="13">
        <v>84</v>
      </c>
      <c r="B2259" s="13">
        <v>5.8</v>
      </c>
    </row>
    <row r="2260" spans="1:2" x14ac:dyDescent="0.25">
      <c r="A2260" s="11">
        <v>122</v>
      </c>
      <c r="B2260" s="11">
        <v>5.2</v>
      </c>
    </row>
    <row r="2261" spans="1:2" x14ac:dyDescent="0.25">
      <c r="A2261" s="13">
        <v>101</v>
      </c>
      <c r="B2261" s="13">
        <v>5.6</v>
      </c>
    </row>
    <row r="2262" spans="1:2" x14ac:dyDescent="0.25">
      <c r="A2262" s="11">
        <v>98</v>
      </c>
      <c r="B2262" s="11">
        <v>5.3</v>
      </c>
    </row>
    <row r="2263" spans="1:2" x14ac:dyDescent="0.25">
      <c r="A2263" s="13">
        <v>105</v>
      </c>
      <c r="B2263" s="13">
        <v>7.4</v>
      </c>
    </row>
    <row r="2264" spans="1:2" x14ac:dyDescent="0.25">
      <c r="A2264" s="11">
        <v>225</v>
      </c>
      <c r="B2264" s="11">
        <v>6.6</v>
      </c>
    </row>
    <row r="2265" spans="1:2" x14ac:dyDescent="0.25">
      <c r="A2265" s="13">
        <v>111</v>
      </c>
      <c r="B2265" s="13">
        <v>6.2</v>
      </c>
    </row>
    <row r="2266" spans="1:2" x14ac:dyDescent="0.25">
      <c r="A2266" s="11">
        <v>88</v>
      </c>
      <c r="B2266" s="11">
        <v>1.9</v>
      </c>
    </row>
    <row r="2267" spans="1:2" x14ac:dyDescent="0.25">
      <c r="A2267" s="13">
        <v>88</v>
      </c>
      <c r="B2267" s="13">
        <v>5.7</v>
      </c>
    </row>
    <row r="2268" spans="1:2" x14ac:dyDescent="0.25">
      <c r="A2268" s="11">
        <v>94</v>
      </c>
      <c r="B2268" s="11">
        <v>6.6</v>
      </c>
    </row>
    <row r="2269" spans="1:2" x14ac:dyDescent="0.25">
      <c r="A2269" s="13">
        <v>117</v>
      </c>
      <c r="B2269" s="13">
        <v>6</v>
      </c>
    </row>
    <row r="2270" spans="1:2" x14ac:dyDescent="0.25">
      <c r="A2270" s="11">
        <v>95</v>
      </c>
      <c r="B2270" s="11">
        <v>6.1</v>
      </c>
    </row>
    <row r="2271" spans="1:2" x14ac:dyDescent="0.25">
      <c r="A2271" s="13">
        <v>99</v>
      </c>
      <c r="B2271" s="13">
        <v>4.8</v>
      </c>
    </row>
    <row r="2272" spans="1:2" x14ac:dyDescent="0.25">
      <c r="A2272" s="11">
        <v>96</v>
      </c>
      <c r="B2272" s="11">
        <v>6.2</v>
      </c>
    </row>
    <row r="2273" spans="1:2" x14ac:dyDescent="0.25">
      <c r="A2273" s="13">
        <v>98</v>
      </c>
      <c r="B2273" s="13">
        <v>7.5</v>
      </c>
    </row>
    <row r="2274" spans="1:2" x14ac:dyDescent="0.25">
      <c r="A2274" s="11">
        <v>123</v>
      </c>
      <c r="B2274" s="11">
        <v>6.3</v>
      </c>
    </row>
    <row r="2275" spans="1:2" x14ac:dyDescent="0.25">
      <c r="A2275" s="13">
        <v>101</v>
      </c>
      <c r="B2275" s="13">
        <v>7.1</v>
      </c>
    </row>
    <row r="2276" spans="1:2" x14ac:dyDescent="0.25">
      <c r="A2276" s="11">
        <v>102</v>
      </c>
      <c r="B2276" s="11">
        <v>6.6</v>
      </c>
    </row>
    <row r="2277" spans="1:2" x14ac:dyDescent="0.25">
      <c r="A2277" s="13">
        <v>94</v>
      </c>
      <c r="B2277" s="13">
        <v>6.1</v>
      </c>
    </row>
    <row r="2278" spans="1:2" x14ac:dyDescent="0.25">
      <c r="A2278" s="11">
        <v>102</v>
      </c>
      <c r="B2278" s="11">
        <v>6.7</v>
      </c>
    </row>
    <row r="2279" spans="1:2" x14ac:dyDescent="0.25">
      <c r="A2279" s="13">
        <v>108</v>
      </c>
      <c r="B2279" s="13">
        <v>5.6</v>
      </c>
    </row>
    <row r="2280" spans="1:2" x14ac:dyDescent="0.25">
      <c r="A2280" s="11">
        <v>116</v>
      </c>
      <c r="B2280" s="11">
        <v>7.2</v>
      </c>
    </row>
    <row r="2281" spans="1:2" x14ac:dyDescent="0.25">
      <c r="A2281" s="13">
        <v>93</v>
      </c>
      <c r="B2281" s="13">
        <v>4.3</v>
      </c>
    </row>
    <row r="2282" spans="1:2" x14ac:dyDescent="0.25">
      <c r="A2282" s="11">
        <v>102</v>
      </c>
      <c r="B2282" s="11">
        <v>6.4</v>
      </c>
    </row>
    <row r="2283" spans="1:2" x14ac:dyDescent="0.25">
      <c r="A2283" s="13">
        <v>103</v>
      </c>
      <c r="B2283" s="13">
        <v>7.1</v>
      </c>
    </row>
    <row r="2284" spans="1:2" x14ac:dyDescent="0.25">
      <c r="A2284" s="11">
        <v>115</v>
      </c>
      <c r="B2284" s="11">
        <v>6.3</v>
      </c>
    </row>
    <row r="2285" spans="1:2" x14ac:dyDescent="0.25">
      <c r="A2285" s="13">
        <v>96</v>
      </c>
      <c r="B2285" s="13">
        <v>7.4</v>
      </c>
    </row>
    <row r="2286" spans="1:2" x14ac:dyDescent="0.25">
      <c r="A2286" s="11">
        <v>98</v>
      </c>
      <c r="B2286" s="11">
        <v>6.1</v>
      </c>
    </row>
    <row r="2287" spans="1:2" x14ac:dyDescent="0.25">
      <c r="A2287" s="13">
        <v>101</v>
      </c>
      <c r="B2287" s="13">
        <v>6.6</v>
      </c>
    </row>
    <row r="2288" spans="1:2" x14ac:dyDescent="0.25">
      <c r="A2288" s="11">
        <v>106</v>
      </c>
      <c r="B2288" s="11">
        <v>6</v>
      </c>
    </row>
    <row r="2289" spans="1:2" x14ac:dyDescent="0.25">
      <c r="A2289" s="13">
        <v>101</v>
      </c>
      <c r="B2289" s="13">
        <v>6.8</v>
      </c>
    </row>
    <row r="2290" spans="1:2" x14ac:dyDescent="0.25">
      <c r="A2290" s="11">
        <v>87</v>
      </c>
      <c r="B2290" s="11">
        <v>7.4</v>
      </c>
    </row>
    <row r="2291" spans="1:2" x14ac:dyDescent="0.25">
      <c r="A2291" s="13">
        <v>111</v>
      </c>
      <c r="B2291" s="13">
        <v>6.8</v>
      </c>
    </row>
    <row r="2292" spans="1:2" x14ac:dyDescent="0.25">
      <c r="A2292" s="11">
        <v>99</v>
      </c>
      <c r="B2292" s="11">
        <v>7.2</v>
      </c>
    </row>
    <row r="2293" spans="1:2" x14ac:dyDescent="0.25">
      <c r="A2293" s="13">
        <v>88</v>
      </c>
      <c r="B2293" s="13">
        <v>1.9</v>
      </c>
    </row>
    <row r="2294" spans="1:2" x14ac:dyDescent="0.25">
      <c r="A2294" s="11">
        <v>83</v>
      </c>
      <c r="B2294" s="11">
        <v>5.5</v>
      </c>
    </row>
    <row r="2295" spans="1:2" x14ac:dyDescent="0.25">
      <c r="A2295" s="13">
        <v>91</v>
      </c>
      <c r="B2295" s="13">
        <v>4.5</v>
      </c>
    </row>
    <row r="2296" spans="1:2" x14ac:dyDescent="0.25">
      <c r="A2296" s="11">
        <v>108</v>
      </c>
      <c r="B2296" s="11">
        <v>6.3</v>
      </c>
    </row>
    <row r="2297" spans="1:2" x14ac:dyDescent="0.25">
      <c r="A2297" s="13">
        <v>154</v>
      </c>
      <c r="B2297" s="13">
        <v>7</v>
      </c>
    </row>
    <row r="2298" spans="1:2" x14ac:dyDescent="0.25">
      <c r="A2298" s="11">
        <v>148</v>
      </c>
      <c r="B2298" s="11">
        <v>6.7</v>
      </c>
    </row>
    <row r="2299" spans="1:2" x14ac:dyDescent="0.25">
      <c r="A2299" s="13">
        <v>77</v>
      </c>
      <c r="B2299" s="13">
        <v>2.8</v>
      </c>
    </row>
    <row r="2300" spans="1:2" x14ac:dyDescent="0.25">
      <c r="A2300" s="11">
        <v>110</v>
      </c>
      <c r="B2300" s="11">
        <v>5</v>
      </c>
    </row>
    <row r="2301" spans="1:2" x14ac:dyDescent="0.25">
      <c r="A2301" s="13">
        <v>42</v>
      </c>
      <c r="B2301" s="13">
        <v>7.5</v>
      </c>
    </row>
    <row r="2302" spans="1:2" x14ac:dyDescent="0.25">
      <c r="A2302" s="11">
        <v>83</v>
      </c>
      <c r="B2302" s="11">
        <v>4.3</v>
      </c>
    </row>
    <row r="2303" spans="1:2" x14ac:dyDescent="0.25">
      <c r="A2303" s="13">
        <v>107</v>
      </c>
      <c r="B2303" s="13">
        <v>5.6</v>
      </c>
    </row>
    <row r="2304" spans="1:2" x14ac:dyDescent="0.25">
      <c r="A2304" s="11">
        <v>100</v>
      </c>
      <c r="B2304" s="11">
        <v>6.2</v>
      </c>
    </row>
    <row r="2305" spans="1:2" x14ac:dyDescent="0.25">
      <c r="A2305" s="13">
        <v>87</v>
      </c>
      <c r="B2305" s="13">
        <v>5.3</v>
      </c>
    </row>
    <row r="2306" spans="1:2" x14ac:dyDescent="0.25">
      <c r="A2306" s="11">
        <v>154</v>
      </c>
      <c r="B2306" s="11">
        <v>7.4</v>
      </c>
    </row>
    <row r="2307" spans="1:2" x14ac:dyDescent="0.25">
      <c r="A2307" s="13">
        <v>106</v>
      </c>
      <c r="B2307" s="13">
        <v>7.4</v>
      </c>
    </row>
    <row r="2308" spans="1:2" x14ac:dyDescent="0.25">
      <c r="A2308" s="11">
        <v>99</v>
      </c>
      <c r="B2308" s="11">
        <v>6.5</v>
      </c>
    </row>
    <row r="2309" spans="1:2" x14ac:dyDescent="0.25">
      <c r="A2309" s="13">
        <v>100</v>
      </c>
      <c r="B2309" s="13">
        <v>7.1</v>
      </c>
    </row>
    <row r="2310" spans="1:2" x14ac:dyDescent="0.25">
      <c r="A2310" s="11">
        <v>116</v>
      </c>
      <c r="B2310" s="11">
        <v>7.2</v>
      </c>
    </row>
    <row r="2311" spans="1:2" x14ac:dyDescent="0.25">
      <c r="A2311" s="13">
        <v>94</v>
      </c>
      <c r="B2311" s="13">
        <v>2.2999999999999998</v>
      </c>
    </row>
    <row r="2312" spans="1:2" x14ac:dyDescent="0.25">
      <c r="A2312" s="11">
        <v>111</v>
      </c>
      <c r="B2312" s="11">
        <v>6.4</v>
      </c>
    </row>
    <row r="2313" spans="1:2" x14ac:dyDescent="0.25">
      <c r="A2313" s="13">
        <v>100</v>
      </c>
      <c r="B2313" s="13">
        <v>6.1</v>
      </c>
    </row>
    <row r="2314" spans="1:2" x14ac:dyDescent="0.25">
      <c r="A2314" s="11">
        <v>125</v>
      </c>
      <c r="B2314" s="11">
        <v>7</v>
      </c>
    </row>
    <row r="2315" spans="1:2" x14ac:dyDescent="0.25">
      <c r="A2315" s="13">
        <v>114</v>
      </c>
      <c r="B2315" s="13">
        <v>6.5</v>
      </c>
    </row>
    <row r="2316" spans="1:2" x14ac:dyDescent="0.25">
      <c r="A2316" s="11">
        <v>119</v>
      </c>
      <c r="B2316" s="11">
        <v>7</v>
      </c>
    </row>
    <row r="2317" spans="1:2" x14ac:dyDescent="0.25">
      <c r="A2317" s="13">
        <v>135</v>
      </c>
      <c r="B2317" s="13">
        <v>7</v>
      </c>
    </row>
    <row r="2318" spans="1:2" x14ac:dyDescent="0.25">
      <c r="A2318" s="11">
        <v>93</v>
      </c>
      <c r="B2318" s="11">
        <v>4.9000000000000004</v>
      </c>
    </row>
    <row r="2319" spans="1:2" x14ac:dyDescent="0.25">
      <c r="A2319" s="13">
        <v>114</v>
      </c>
      <c r="B2319" s="13">
        <v>6.9</v>
      </c>
    </row>
    <row r="2320" spans="1:2" x14ac:dyDescent="0.25">
      <c r="A2320" s="11">
        <v>124</v>
      </c>
      <c r="B2320" s="11">
        <v>7.5</v>
      </c>
    </row>
    <row r="2321" spans="1:2" x14ac:dyDescent="0.25">
      <c r="A2321" s="13">
        <v>134</v>
      </c>
      <c r="B2321" s="13">
        <v>8.4</v>
      </c>
    </row>
    <row r="2322" spans="1:2" x14ac:dyDescent="0.25">
      <c r="A2322" s="11">
        <v>114</v>
      </c>
      <c r="B2322" s="11">
        <v>6.9</v>
      </c>
    </row>
    <row r="2323" spans="1:2" x14ac:dyDescent="0.25">
      <c r="A2323" s="13">
        <v>124</v>
      </c>
      <c r="B2323" s="13">
        <v>4.5</v>
      </c>
    </row>
    <row r="2324" spans="1:2" x14ac:dyDescent="0.25">
      <c r="A2324" s="11">
        <v>104</v>
      </c>
      <c r="B2324" s="11">
        <v>7.4</v>
      </c>
    </row>
    <row r="2325" spans="1:2" x14ac:dyDescent="0.25">
      <c r="A2325" s="13">
        <v>118</v>
      </c>
      <c r="B2325" s="13">
        <v>7</v>
      </c>
    </row>
    <row r="2326" spans="1:2" x14ac:dyDescent="0.25">
      <c r="A2326" s="11">
        <v>80</v>
      </c>
      <c r="B2326" s="11">
        <v>2.8</v>
      </c>
    </row>
    <row r="2327" spans="1:2" x14ac:dyDescent="0.25">
      <c r="A2327" s="13">
        <v>107</v>
      </c>
      <c r="B2327" s="13">
        <v>7.5</v>
      </c>
    </row>
    <row r="2328" spans="1:2" x14ac:dyDescent="0.25">
      <c r="A2328" s="11">
        <v>125</v>
      </c>
      <c r="B2328" s="11">
        <v>7.1</v>
      </c>
    </row>
    <row r="2329" spans="1:2" x14ac:dyDescent="0.25">
      <c r="A2329" s="13">
        <v>115</v>
      </c>
      <c r="B2329" s="13">
        <v>6.4</v>
      </c>
    </row>
    <row r="2330" spans="1:2" x14ac:dyDescent="0.25">
      <c r="A2330" s="11">
        <v>88</v>
      </c>
      <c r="B2330" s="11">
        <v>6.7</v>
      </c>
    </row>
    <row r="2331" spans="1:2" x14ac:dyDescent="0.25">
      <c r="A2331" s="13">
        <v>122</v>
      </c>
      <c r="B2331" s="13">
        <v>5.3</v>
      </c>
    </row>
    <row r="2332" spans="1:2" x14ac:dyDescent="0.25">
      <c r="A2332" s="11">
        <v>103</v>
      </c>
      <c r="B2332" s="11">
        <v>6.9</v>
      </c>
    </row>
    <row r="2333" spans="1:2" x14ac:dyDescent="0.25">
      <c r="A2333" s="13">
        <v>101</v>
      </c>
      <c r="B2333" s="13">
        <v>6.2</v>
      </c>
    </row>
    <row r="2334" spans="1:2" x14ac:dyDescent="0.25">
      <c r="A2334" s="11">
        <v>101</v>
      </c>
      <c r="B2334" s="11">
        <v>6.3</v>
      </c>
    </row>
    <row r="2335" spans="1:2" x14ac:dyDescent="0.25">
      <c r="A2335" s="13">
        <v>107</v>
      </c>
      <c r="B2335" s="13">
        <v>6.4</v>
      </c>
    </row>
    <row r="2336" spans="1:2" x14ac:dyDescent="0.25">
      <c r="A2336" s="11">
        <v>86</v>
      </c>
      <c r="B2336" s="11">
        <v>6.5</v>
      </c>
    </row>
    <row r="2337" spans="1:2" x14ac:dyDescent="0.25">
      <c r="A2337" s="13">
        <v>118</v>
      </c>
      <c r="B2337" s="13">
        <v>6</v>
      </c>
    </row>
    <row r="2338" spans="1:2" x14ac:dyDescent="0.25">
      <c r="A2338" s="11">
        <v>107</v>
      </c>
      <c r="B2338" s="11">
        <v>5.0999999999999996</v>
      </c>
    </row>
    <row r="2339" spans="1:2" x14ac:dyDescent="0.25">
      <c r="A2339" s="13">
        <v>100</v>
      </c>
      <c r="B2339" s="13">
        <v>5.5</v>
      </c>
    </row>
    <row r="2340" spans="1:2" x14ac:dyDescent="0.25">
      <c r="A2340" s="11">
        <v>30</v>
      </c>
      <c r="B2340" s="11">
        <v>7.2</v>
      </c>
    </row>
    <row r="2341" spans="1:2" x14ac:dyDescent="0.25">
      <c r="A2341" s="13">
        <v>110</v>
      </c>
      <c r="B2341" s="13">
        <v>5.4</v>
      </c>
    </row>
    <row r="2342" spans="1:2" x14ac:dyDescent="0.25">
      <c r="A2342" s="11">
        <v>106</v>
      </c>
      <c r="B2342" s="11">
        <v>5.7</v>
      </c>
    </row>
    <row r="2343" spans="1:2" x14ac:dyDescent="0.25">
      <c r="A2343" s="13">
        <v>7</v>
      </c>
      <c r="B2343" s="13">
        <v>5.2</v>
      </c>
    </row>
    <row r="2344" spans="1:2" x14ac:dyDescent="0.25">
      <c r="A2344" s="11">
        <v>102</v>
      </c>
      <c r="B2344" s="11">
        <v>6.2</v>
      </c>
    </row>
    <row r="2345" spans="1:2" x14ac:dyDescent="0.25">
      <c r="A2345" s="13">
        <v>98</v>
      </c>
      <c r="B2345" s="13">
        <v>6.7</v>
      </c>
    </row>
    <row r="2346" spans="1:2" x14ac:dyDescent="0.25">
      <c r="A2346" s="11">
        <v>83</v>
      </c>
      <c r="B2346" s="11">
        <v>5.8</v>
      </c>
    </row>
    <row r="2347" spans="1:2" x14ac:dyDescent="0.25">
      <c r="A2347" s="13">
        <v>153</v>
      </c>
      <c r="B2347" s="13">
        <v>7</v>
      </c>
    </row>
    <row r="2348" spans="1:2" x14ac:dyDescent="0.25">
      <c r="A2348" s="11">
        <v>98</v>
      </c>
      <c r="B2348" s="11">
        <v>4.8</v>
      </c>
    </row>
    <row r="2349" spans="1:2" x14ac:dyDescent="0.25">
      <c r="A2349" s="13">
        <v>105</v>
      </c>
      <c r="B2349" s="13">
        <v>7.2</v>
      </c>
    </row>
    <row r="2350" spans="1:2" x14ac:dyDescent="0.25">
      <c r="A2350" s="11">
        <v>96</v>
      </c>
      <c r="B2350" s="11">
        <v>5.6</v>
      </c>
    </row>
    <row r="2351" spans="1:2" x14ac:dyDescent="0.25">
      <c r="A2351" s="13">
        <v>105</v>
      </c>
      <c r="B2351" s="13">
        <v>6.4</v>
      </c>
    </row>
    <row r="2352" spans="1:2" x14ac:dyDescent="0.25">
      <c r="A2352" s="11">
        <v>125</v>
      </c>
      <c r="B2352" s="11">
        <v>7.5</v>
      </c>
    </row>
    <row r="2353" spans="1:2" x14ac:dyDescent="0.25">
      <c r="A2353" s="13">
        <v>184</v>
      </c>
      <c r="B2353" s="13">
        <v>7.4</v>
      </c>
    </row>
    <row r="2354" spans="1:2" x14ac:dyDescent="0.25">
      <c r="A2354" s="11">
        <v>236</v>
      </c>
      <c r="B2354" s="11">
        <v>8</v>
      </c>
    </row>
    <row r="2355" spans="1:2" x14ac:dyDescent="0.25">
      <c r="A2355" s="13">
        <v>97</v>
      </c>
      <c r="B2355" s="13">
        <v>5.7</v>
      </c>
    </row>
    <row r="2356" spans="1:2" x14ac:dyDescent="0.25">
      <c r="A2356" s="11">
        <v>113</v>
      </c>
      <c r="B2356" s="11">
        <v>6.8</v>
      </c>
    </row>
    <row r="2357" spans="1:2" x14ac:dyDescent="0.25">
      <c r="A2357" s="13">
        <v>95</v>
      </c>
      <c r="B2357" s="13">
        <v>5.9</v>
      </c>
    </row>
    <row r="2358" spans="1:2" x14ac:dyDescent="0.25">
      <c r="A2358" s="11">
        <v>103</v>
      </c>
      <c r="B2358" s="11">
        <v>7.2</v>
      </c>
    </row>
    <row r="2359" spans="1:2" x14ac:dyDescent="0.25">
      <c r="A2359" s="13">
        <v>91</v>
      </c>
      <c r="B2359" s="13">
        <v>5.5</v>
      </c>
    </row>
    <row r="2360" spans="1:2" x14ac:dyDescent="0.25">
      <c r="A2360" s="11">
        <v>146</v>
      </c>
      <c r="B2360" s="11">
        <v>8.4</v>
      </c>
    </row>
    <row r="2361" spans="1:2" x14ac:dyDescent="0.25">
      <c r="A2361" s="13">
        <v>116</v>
      </c>
      <c r="B2361" s="13">
        <v>8.5</v>
      </c>
    </row>
    <row r="2362" spans="1:2" x14ac:dyDescent="0.25">
      <c r="A2362" s="11">
        <v>93</v>
      </c>
      <c r="B2362" s="11">
        <v>5.6</v>
      </c>
    </row>
    <row r="2363" spans="1:2" x14ac:dyDescent="0.25">
      <c r="A2363" s="13">
        <v>113</v>
      </c>
      <c r="B2363" s="13">
        <v>4.0999999999999996</v>
      </c>
    </row>
    <row r="2364" spans="1:2" x14ac:dyDescent="0.25">
      <c r="A2364" s="11">
        <v>90</v>
      </c>
      <c r="B2364" s="11">
        <v>5</v>
      </c>
    </row>
    <row r="2365" spans="1:2" x14ac:dyDescent="0.25">
      <c r="A2365" s="13">
        <v>101</v>
      </c>
      <c r="B2365" s="13">
        <v>6.1</v>
      </c>
    </row>
    <row r="2366" spans="1:2" x14ac:dyDescent="0.25">
      <c r="A2366" s="11">
        <v>95</v>
      </c>
      <c r="B2366" s="11">
        <v>5.4</v>
      </c>
    </row>
    <row r="2367" spans="1:2" x14ac:dyDescent="0.25">
      <c r="A2367" s="13">
        <v>109</v>
      </c>
      <c r="B2367" s="13">
        <v>7.1</v>
      </c>
    </row>
    <row r="2368" spans="1:2" x14ac:dyDescent="0.25">
      <c r="A2368" s="11">
        <v>43</v>
      </c>
      <c r="B2368" s="11">
        <v>6.6</v>
      </c>
    </row>
    <row r="2369" spans="1:2" x14ac:dyDescent="0.25">
      <c r="A2369" s="13">
        <v>85</v>
      </c>
      <c r="B2369" s="13">
        <v>3.6</v>
      </c>
    </row>
    <row r="2370" spans="1:2" x14ac:dyDescent="0.25">
      <c r="A2370" s="11">
        <v>101</v>
      </c>
      <c r="B2370" s="11">
        <v>6.5</v>
      </c>
    </row>
    <row r="2371" spans="1:2" x14ac:dyDescent="0.25">
      <c r="A2371" s="13">
        <v>125</v>
      </c>
      <c r="B2371" s="13">
        <v>8.6</v>
      </c>
    </row>
    <row r="2372" spans="1:2" x14ac:dyDescent="0.25">
      <c r="A2372" s="11">
        <v>118</v>
      </c>
      <c r="B2372" s="11">
        <v>6.2</v>
      </c>
    </row>
    <row r="2373" spans="1:2" x14ac:dyDescent="0.25">
      <c r="A2373" s="13">
        <v>132</v>
      </c>
      <c r="B2373" s="13">
        <v>7</v>
      </c>
    </row>
    <row r="2374" spans="1:2" x14ac:dyDescent="0.25">
      <c r="A2374" s="11">
        <v>131</v>
      </c>
      <c r="B2374" s="11">
        <v>7.6</v>
      </c>
    </row>
    <row r="2375" spans="1:2" x14ac:dyDescent="0.25">
      <c r="A2375" s="13">
        <v>129</v>
      </c>
      <c r="B2375" s="13">
        <v>6.5</v>
      </c>
    </row>
    <row r="2376" spans="1:2" x14ac:dyDescent="0.25">
      <c r="A2376" s="11">
        <v>100</v>
      </c>
      <c r="B2376" s="11">
        <v>6.4</v>
      </c>
    </row>
    <row r="2377" spans="1:2" x14ac:dyDescent="0.25">
      <c r="A2377" s="13">
        <v>172</v>
      </c>
      <c r="B2377" s="13">
        <v>6.7</v>
      </c>
    </row>
    <row r="2378" spans="1:2" x14ac:dyDescent="0.25">
      <c r="A2378" s="11">
        <v>97</v>
      </c>
      <c r="B2378" s="11">
        <v>6.3</v>
      </c>
    </row>
    <row r="2379" spans="1:2" x14ac:dyDescent="0.25">
      <c r="A2379" s="13">
        <v>121</v>
      </c>
      <c r="B2379" s="13">
        <v>6.4</v>
      </c>
    </row>
    <row r="2380" spans="1:2" x14ac:dyDescent="0.25">
      <c r="A2380" s="11">
        <v>92</v>
      </c>
      <c r="B2380" s="11">
        <v>5.7</v>
      </c>
    </row>
    <row r="2381" spans="1:2" x14ac:dyDescent="0.25">
      <c r="A2381" s="13">
        <v>116</v>
      </c>
      <c r="B2381" s="13">
        <v>6.3</v>
      </c>
    </row>
    <row r="2382" spans="1:2" x14ac:dyDescent="0.25">
      <c r="A2382" s="11">
        <v>110</v>
      </c>
      <c r="B2382" s="11">
        <v>7.8</v>
      </c>
    </row>
    <row r="2383" spans="1:2" x14ac:dyDescent="0.25">
      <c r="A2383" s="13">
        <v>90</v>
      </c>
      <c r="B2383" s="13">
        <v>6</v>
      </c>
    </row>
    <row r="2384" spans="1:2" x14ac:dyDescent="0.25">
      <c r="A2384" s="11">
        <v>81</v>
      </c>
      <c r="B2384" s="11">
        <v>7.7</v>
      </c>
    </row>
    <row r="2385" spans="1:2" x14ac:dyDescent="0.25">
      <c r="A2385" s="13">
        <v>97</v>
      </c>
      <c r="B2385" s="13">
        <v>6.2</v>
      </c>
    </row>
    <row r="2386" spans="1:2" x14ac:dyDescent="0.25">
      <c r="A2386" s="11">
        <v>107</v>
      </c>
      <c r="B2386" s="11">
        <v>5.7</v>
      </c>
    </row>
    <row r="2387" spans="1:2" x14ac:dyDescent="0.25">
      <c r="A2387" s="13">
        <v>118</v>
      </c>
      <c r="B2387" s="13">
        <v>7.7</v>
      </c>
    </row>
    <row r="2388" spans="1:2" x14ac:dyDescent="0.25">
      <c r="A2388" s="11">
        <v>100</v>
      </c>
      <c r="B2388" s="11">
        <v>6.4</v>
      </c>
    </row>
    <row r="2389" spans="1:2" x14ac:dyDescent="0.25">
      <c r="A2389" s="13">
        <v>97</v>
      </c>
      <c r="B2389" s="13">
        <v>6.4</v>
      </c>
    </row>
    <row r="2390" spans="1:2" x14ac:dyDescent="0.25">
      <c r="A2390" s="11">
        <v>114</v>
      </c>
      <c r="B2390" s="11">
        <v>6.9</v>
      </c>
    </row>
    <row r="2391" spans="1:2" x14ac:dyDescent="0.25">
      <c r="A2391" s="13">
        <v>130</v>
      </c>
      <c r="B2391" s="13">
        <v>7.3</v>
      </c>
    </row>
    <row r="2392" spans="1:2" x14ac:dyDescent="0.25">
      <c r="A2392" s="11">
        <v>82</v>
      </c>
      <c r="B2392" s="11">
        <v>7.3</v>
      </c>
    </row>
    <row r="2393" spans="1:2" x14ac:dyDescent="0.25">
      <c r="A2393" s="13">
        <v>96</v>
      </c>
      <c r="B2393" s="13">
        <v>6.2</v>
      </c>
    </row>
    <row r="2394" spans="1:2" x14ac:dyDescent="0.25">
      <c r="A2394" s="11">
        <v>105</v>
      </c>
      <c r="B2394" s="11">
        <v>6.6</v>
      </c>
    </row>
    <row r="2395" spans="1:2" x14ac:dyDescent="0.25">
      <c r="A2395" s="13">
        <v>122</v>
      </c>
      <c r="B2395" s="13">
        <v>6.7</v>
      </c>
    </row>
    <row r="2396" spans="1:2" x14ac:dyDescent="0.25">
      <c r="A2396" s="11">
        <v>88</v>
      </c>
      <c r="B2396" s="11">
        <v>5.7</v>
      </c>
    </row>
    <row r="2397" spans="1:2" x14ac:dyDescent="0.25">
      <c r="A2397" s="13">
        <v>110</v>
      </c>
      <c r="B2397" s="13">
        <v>3.1</v>
      </c>
    </row>
    <row r="2398" spans="1:2" x14ac:dyDescent="0.25">
      <c r="A2398" s="11">
        <v>103</v>
      </c>
      <c r="B2398" s="11">
        <v>6.3</v>
      </c>
    </row>
    <row r="2399" spans="1:2" x14ac:dyDescent="0.25">
      <c r="A2399" s="13">
        <v>106</v>
      </c>
      <c r="B2399" s="13">
        <v>5.7</v>
      </c>
    </row>
    <row r="2400" spans="1:2" x14ac:dyDescent="0.25">
      <c r="A2400" s="11">
        <v>98</v>
      </c>
      <c r="B2400" s="11">
        <v>7.1</v>
      </c>
    </row>
    <row r="2401" spans="1:2" x14ac:dyDescent="0.25">
      <c r="A2401" s="13">
        <v>68</v>
      </c>
      <c r="B2401" s="13">
        <v>7</v>
      </c>
    </row>
    <row r="2402" spans="1:2" x14ac:dyDescent="0.25">
      <c r="A2402" s="11">
        <v>94</v>
      </c>
      <c r="B2402" s="11">
        <v>6.1</v>
      </c>
    </row>
    <row r="2403" spans="1:2" x14ac:dyDescent="0.25">
      <c r="A2403" s="13">
        <v>99</v>
      </c>
      <c r="B2403" s="13">
        <v>6.6</v>
      </c>
    </row>
    <row r="2404" spans="1:2" x14ac:dyDescent="0.25">
      <c r="A2404" s="11">
        <v>107</v>
      </c>
      <c r="B2404" s="11">
        <v>7.8</v>
      </c>
    </row>
    <row r="2405" spans="1:2" x14ac:dyDescent="0.25">
      <c r="A2405" s="13">
        <v>180</v>
      </c>
      <c r="B2405" s="13">
        <v>8.3000000000000007</v>
      </c>
    </row>
    <row r="2406" spans="1:2" x14ac:dyDescent="0.25">
      <c r="A2406" s="11">
        <v>89</v>
      </c>
      <c r="B2406" s="11">
        <v>3.9</v>
      </c>
    </row>
    <row r="2407" spans="1:2" x14ac:dyDescent="0.25">
      <c r="A2407" s="13">
        <v>97</v>
      </c>
      <c r="B2407" s="13">
        <v>7</v>
      </c>
    </row>
    <row r="2408" spans="1:2" x14ac:dyDescent="0.25">
      <c r="A2408" s="11">
        <v>113</v>
      </c>
      <c r="B2408" s="11">
        <v>6.7</v>
      </c>
    </row>
    <row r="2409" spans="1:2" x14ac:dyDescent="0.25">
      <c r="A2409" s="13">
        <v>131</v>
      </c>
      <c r="B2409" s="13">
        <v>7.3</v>
      </c>
    </row>
    <row r="2410" spans="1:2" x14ac:dyDescent="0.25">
      <c r="A2410" s="11">
        <v>44</v>
      </c>
      <c r="B2410" s="11">
        <v>7.5</v>
      </c>
    </row>
    <row r="2411" spans="1:2" x14ac:dyDescent="0.25">
      <c r="A2411" s="13">
        <v>103</v>
      </c>
      <c r="B2411" s="13">
        <v>6.3</v>
      </c>
    </row>
    <row r="2412" spans="1:2" x14ac:dyDescent="0.25">
      <c r="A2412" s="11">
        <v>119</v>
      </c>
      <c r="B2412" s="11">
        <v>7.8</v>
      </c>
    </row>
    <row r="2413" spans="1:2" x14ac:dyDescent="0.25">
      <c r="A2413" s="13">
        <v>98</v>
      </c>
      <c r="B2413" s="13">
        <v>7.3</v>
      </c>
    </row>
    <row r="2414" spans="1:2" x14ac:dyDescent="0.25">
      <c r="A2414" s="11">
        <v>111</v>
      </c>
      <c r="B2414" s="11">
        <v>7.6</v>
      </c>
    </row>
    <row r="2415" spans="1:2" x14ac:dyDescent="0.25">
      <c r="A2415" s="13">
        <v>94</v>
      </c>
      <c r="B2415" s="13">
        <v>5.3</v>
      </c>
    </row>
    <row r="2416" spans="1:2" x14ac:dyDescent="0.25">
      <c r="A2416" s="11">
        <v>122</v>
      </c>
      <c r="B2416" s="11">
        <v>7.9</v>
      </c>
    </row>
    <row r="2417" spans="1:2" x14ac:dyDescent="0.25">
      <c r="A2417" s="13">
        <v>81</v>
      </c>
      <c r="B2417" s="13">
        <v>5.3</v>
      </c>
    </row>
    <row r="2418" spans="1:2" x14ac:dyDescent="0.25">
      <c r="A2418" s="11">
        <v>89</v>
      </c>
      <c r="B2418" s="11">
        <v>6.8</v>
      </c>
    </row>
    <row r="2419" spans="1:2" x14ac:dyDescent="0.25">
      <c r="A2419" s="13">
        <v>106</v>
      </c>
      <c r="B2419" s="13">
        <v>7.1</v>
      </c>
    </row>
    <row r="2420" spans="1:2" x14ac:dyDescent="0.25">
      <c r="A2420" s="11">
        <v>122</v>
      </c>
      <c r="B2420" s="11">
        <v>7.2</v>
      </c>
    </row>
    <row r="2421" spans="1:2" x14ac:dyDescent="0.25">
      <c r="A2421" s="13">
        <v>86</v>
      </c>
      <c r="B2421" s="13">
        <v>5.8</v>
      </c>
    </row>
    <row r="2422" spans="1:2" x14ac:dyDescent="0.25">
      <c r="A2422" s="11">
        <v>103</v>
      </c>
      <c r="B2422" s="11">
        <v>5.8</v>
      </c>
    </row>
    <row r="2423" spans="1:2" x14ac:dyDescent="0.25">
      <c r="A2423" s="13">
        <v>121</v>
      </c>
      <c r="B2423" s="13">
        <v>8.3000000000000007</v>
      </c>
    </row>
    <row r="2424" spans="1:2" x14ac:dyDescent="0.25">
      <c r="A2424" s="11">
        <v>109</v>
      </c>
      <c r="B2424" s="11">
        <v>5.6</v>
      </c>
    </row>
    <row r="2425" spans="1:2" x14ac:dyDescent="0.25">
      <c r="A2425" s="13">
        <v>109</v>
      </c>
      <c r="B2425" s="13">
        <v>6.8</v>
      </c>
    </row>
    <row r="2426" spans="1:2" x14ac:dyDescent="0.25">
      <c r="A2426" s="11">
        <v>123</v>
      </c>
      <c r="B2426" s="11">
        <v>5</v>
      </c>
    </row>
    <row r="2427" spans="1:2" x14ac:dyDescent="0.25">
      <c r="A2427" s="13">
        <v>94</v>
      </c>
      <c r="B2427" s="13">
        <v>7.6</v>
      </c>
    </row>
    <row r="2428" spans="1:2" x14ac:dyDescent="0.25">
      <c r="A2428" s="11">
        <v>94</v>
      </c>
      <c r="B2428" s="11">
        <v>6.7</v>
      </c>
    </row>
    <row r="2429" spans="1:2" x14ac:dyDescent="0.25">
      <c r="A2429" s="13">
        <v>115</v>
      </c>
      <c r="B2429" s="13">
        <v>6.7</v>
      </c>
    </row>
    <row r="2430" spans="1:2" x14ac:dyDescent="0.25">
      <c r="A2430" s="11">
        <v>107</v>
      </c>
      <c r="B2430" s="11">
        <v>5.7</v>
      </c>
    </row>
    <row r="2431" spans="1:2" x14ac:dyDescent="0.25">
      <c r="A2431" s="13">
        <v>91</v>
      </c>
      <c r="B2431" s="13">
        <v>5.2</v>
      </c>
    </row>
    <row r="2432" spans="1:2" x14ac:dyDescent="0.25">
      <c r="A2432" s="11">
        <v>125</v>
      </c>
      <c r="B2432" s="11">
        <v>7.5</v>
      </c>
    </row>
    <row r="2433" spans="1:2" x14ac:dyDescent="0.25">
      <c r="A2433" s="13">
        <v>122</v>
      </c>
      <c r="B2433" s="13">
        <v>7.2</v>
      </c>
    </row>
    <row r="2434" spans="1:2" x14ac:dyDescent="0.25">
      <c r="A2434" s="11">
        <v>102</v>
      </c>
      <c r="B2434" s="11">
        <v>5.3</v>
      </c>
    </row>
    <row r="2435" spans="1:2" x14ac:dyDescent="0.25">
      <c r="A2435" s="13">
        <v>90</v>
      </c>
      <c r="B2435" s="13">
        <v>6.5</v>
      </c>
    </row>
    <row r="2436" spans="1:2" x14ac:dyDescent="0.25">
      <c r="A2436" s="11">
        <v>98</v>
      </c>
      <c r="B2436" s="11">
        <v>5</v>
      </c>
    </row>
    <row r="2437" spans="1:2" x14ac:dyDescent="0.25">
      <c r="A2437" s="13">
        <v>109</v>
      </c>
      <c r="B2437" s="13">
        <v>6.1</v>
      </c>
    </row>
    <row r="2438" spans="1:2" x14ac:dyDescent="0.25">
      <c r="A2438" s="11">
        <v>107</v>
      </c>
      <c r="B2438" s="11">
        <v>7.4</v>
      </c>
    </row>
    <row r="2439" spans="1:2" x14ac:dyDescent="0.25">
      <c r="A2439" s="13">
        <v>90</v>
      </c>
      <c r="B2439" s="13">
        <v>4.4000000000000004</v>
      </c>
    </row>
    <row r="2440" spans="1:2" x14ac:dyDescent="0.25">
      <c r="A2440" s="11">
        <v>112</v>
      </c>
      <c r="B2440" s="11">
        <v>7.5</v>
      </c>
    </row>
    <row r="2441" spans="1:2" x14ac:dyDescent="0.25">
      <c r="A2441" s="13">
        <v>94</v>
      </c>
      <c r="B2441" s="13">
        <v>5.7</v>
      </c>
    </row>
    <row r="2442" spans="1:2" x14ac:dyDescent="0.25">
      <c r="A2442" s="11">
        <v>105</v>
      </c>
      <c r="B2442" s="11">
        <v>5.5</v>
      </c>
    </row>
    <row r="2443" spans="1:2" x14ac:dyDescent="0.25">
      <c r="A2443" s="13">
        <v>104</v>
      </c>
      <c r="B2443" s="13">
        <v>7.1</v>
      </c>
    </row>
    <row r="2444" spans="1:2" x14ac:dyDescent="0.25">
      <c r="A2444" s="11">
        <v>112</v>
      </c>
      <c r="B2444" s="11">
        <v>5.9</v>
      </c>
    </row>
    <row r="2445" spans="1:2" x14ac:dyDescent="0.25">
      <c r="A2445" s="13">
        <v>108</v>
      </c>
      <c r="B2445" s="13">
        <v>6.7</v>
      </c>
    </row>
    <row r="2446" spans="1:2" x14ac:dyDescent="0.25">
      <c r="A2446" s="11">
        <v>112</v>
      </c>
      <c r="B2446" s="11">
        <v>7</v>
      </c>
    </row>
    <row r="2447" spans="1:2" x14ac:dyDescent="0.25">
      <c r="A2447" s="13">
        <v>127</v>
      </c>
      <c r="B2447" s="13">
        <v>7.9</v>
      </c>
    </row>
    <row r="2448" spans="1:2" x14ac:dyDescent="0.25">
      <c r="A2448" s="11">
        <v>111</v>
      </c>
      <c r="B2448" s="11">
        <v>6.9</v>
      </c>
    </row>
    <row r="2449" spans="1:2" x14ac:dyDescent="0.25">
      <c r="A2449" s="13">
        <v>126</v>
      </c>
      <c r="B2449" s="13">
        <v>7.3</v>
      </c>
    </row>
    <row r="2450" spans="1:2" x14ac:dyDescent="0.25">
      <c r="A2450" s="11">
        <v>114</v>
      </c>
      <c r="B2450" s="11">
        <v>7.3</v>
      </c>
    </row>
    <row r="2451" spans="1:2" x14ac:dyDescent="0.25">
      <c r="A2451" s="13">
        <v>99</v>
      </c>
      <c r="B2451" s="13">
        <v>3.5</v>
      </c>
    </row>
    <row r="2452" spans="1:2" x14ac:dyDescent="0.25">
      <c r="A2452" s="11">
        <v>150</v>
      </c>
      <c r="B2452" s="11">
        <v>7.8</v>
      </c>
    </row>
    <row r="2453" spans="1:2" x14ac:dyDescent="0.25">
      <c r="A2453" s="13">
        <v>117</v>
      </c>
      <c r="B2453" s="13">
        <v>7.4</v>
      </c>
    </row>
    <row r="2454" spans="1:2" x14ac:dyDescent="0.25">
      <c r="A2454" s="11">
        <v>112</v>
      </c>
      <c r="B2454" s="11">
        <v>6.7</v>
      </c>
    </row>
    <row r="2455" spans="1:2" x14ac:dyDescent="0.25">
      <c r="A2455" s="13">
        <v>108</v>
      </c>
      <c r="B2455" s="13">
        <v>6.4</v>
      </c>
    </row>
    <row r="2456" spans="1:2" x14ac:dyDescent="0.25">
      <c r="A2456" s="11">
        <v>116</v>
      </c>
      <c r="B2456" s="11">
        <v>7.1</v>
      </c>
    </row>
    <row r="2457" spans="1:2" x14ac:dyDescent="0.25">
      <c r="A2457" s="13">
        <v>60</v>
      </c>
      <c r="B2457" s="13">
        <v>6.7</v>
      </c>
    </row>
    <row r="2458" spans="1:2" x14ac:dyDescent="0.25">
      <c r="A2458" s="11">
        <v>144</v>
      </c>
      <c r="B2458" s="11">
        <v>7.8</v>
      </c>
    </row>
    <row r="2459" spans="1:2" x14ac:dyDescent="0.25">
      <c r="A2459" s="13">
        <v>92</v>
      </c>
      <c r="B2459" s="13">
        <v>4</v>
      </c>
    </row>
    <row r="2460" spans="1:2" x14ac:dyDescent="0.25">
      <c r="A2460" s="11">
        <v>93</v>
      </c>
      <c r="B2460" s="11">
        <v>5.9</v>
      </c>
    </row>
    <row r="2461" spans="1:2" x14ac:dyDescent="0.25">
      <c r="A2461" s="13">
        <v>103</v>
      </c>
      <c r="B2461" s="13">
        <v>7.2</v>
      </c>
    </row>
    <row r="2462" spans="1:2" x14ac:dyDescent="0.25">
      <c r="A2462" s="11">
        <v>93</v>
      </c>
      <c r="B2462" s="11">
        <v>7.2</v>
      </c>
    </row>
    <row r="2463" spans="1:2" x14ac:dyDescent="0.25">
      <c r="A2463" s="13">
        <v>98</v>
      </c>
      <c r="B2463" s="13">
        <v>5.0999999999999996</v>
      </c>
    </row>
    <row r="2464" spans="1:2" x14ac:dyDescent="0.25">
      <c r="A2464" s="11">
        <v>334</v>
      </c>
      <c r="B2464" s="11">
        <v>7.7</v>
      </c>
    </row>
    <row r="2465" spans="1:2" x14ac:dyDescent="0.25">
      <c r="A2465" s="13">
        <v>114</v>
      </c>
      <c r="B2465" s="13">
        <v>5.5</v>
      </c>
    </row>
    <row r="2466" spans="1:2" x14ac:dyDescent="0.25">
      <c r="A2466" s="11">
        <v>121</v>
      </c>
      <c r="B2466" s="11">
        <v>6.2</v>
      </c>
    </row>
    <row r="2467" spans="1:2" x14ac:dyDescent="0.25">
      <c r="A2467" s="13">
        <v>87</v>
      </c>
      <c r="B2467" s="13">
        <v>7.2</v>
      </c>
    </row>
    <row r="2468" spans="1:2" x14ac:dyDescent="0.25">
      <c r="A2468" s="11">
        <v>92</v>
      </c>
      <c r="B2468" s="11">
        <v>5.2</v>
      </c>
    </row>
    <row r="2469" spans="1:2" x14ac:dyDescent="0.25">
      <c r="A2469" s="13">
        <v>105</v>
      </c>
      <c r="B2469" s="13">
        <v>6.7</v>
      </c>
    </row>
    <row r="2470" spans="1:2" x14ac:dyDescent="0.25">
      <c r="A2470" s="11">
        <v>90</v>
      </c>
      <c r="B2470" s="11">
        <v>6.3</v>
      </c>
    </row>
    <row r="2471" spans="1:2" x14ac:dyDescent="0.25">
      <c r="A2471" s="13">
        <v>89</v>
      </c>
      <c r="B2471" s="13">
        <v>5</v>
      </c>
    </row>
    <row r="2472" spans="1:2" x14ac:dyDescent="0.25">
      <c r="A2472" s="11">
        <v>114</v>
      </c>
      <c r="B2472" s="11">
        <v>6.2</v>
      </c>
    </row>
    <row r="2473" spans="1:2" x14ac:dyDescent="0.25">
      <c r="A2473" s="13">
        <v>119</v>
      </c>
      <c r="B2473" s="13">
        <v>7.6</v>
      </c>
    </row>
    <row r="2474" spans="1:2" x14ac:dyDescent="0.25">
      <c r="A2474" s="11">
        <v>103</v>
      </c>
      <c r="B2474" s="11">
        <v>4.0999999999999996</v>
      </c>
    </row>
    <row r="2475" spans="1:2" x14ac:dyDescent="0.25">
      <c r="A2475" s="13">
        <v>91</v>
      </c>
      <c r="B2475" s="13">
        <v>5.3</v>
      </c>
    </row>
    <row r="2476" spans="1:2" x14ac:dyDescent="0.25">
      <c r="A2476" s="11">
        <v>98</v>
      </c>
      <c r="B2476" s="11">
        <v>6.2</v>
      </c>
    </row>
    <row r="2477" spans="1:2" x14ac:dyDescent="0.25">
      <c r="A2477" s="13">
        <v>80</v>
      </c>
      <c r="B2477" s="13">
        <v>6.5</v>
      </c>
    </row>
    <row r="2478" spans="1:2" x14ac:dyDescent="0.25">
      <c r="A2478" s="11">
        <v>121</v>
      </c>
      <c r="B2478" s="11">
        <v>8.1</v>
      </c>
    </row>
    <row r="2479" spans="1:2" x14ac:dyDescent="0.25">
      <c r="A2479" s="13">
        <v>94</v>
      </c>
      <c r="B2479" s="13">
        <v>6.3</v>
      </c>
    </row>
    <row r="2480" spans="1:2" x14ac:dyDescent="0.25">
      <c r="A2480" s="11">
        <v>93</v>
      </c>
      <c r="B2480" s="11">
        <v>4.4000000000000004</v>
      </c>
    </row>
    <row r="2481" spans="1:2" x14ac:dyDescent="0.25">
      <c r="A2481" s="13">
        <v>93</v>
      </c>
      <c r="B2481" s="13">
        <v>4.5999999999999996</v>
      </c>
    </row>
    <row r="2482" spans="1:2" x14ac:dyDescent="0.25">
      <c r="A2482" s="11">
        <v>116</v>
      </c>
      <c r="B2482" s="11">
        <v>6</v>
      </c>
    </row>
    <row r="2483" spans="1:2" x14ac:dyDescent="0.25">
      <c r="A2483" s="13">
        <v>101</v>
      </c>
      <c r="B2483" s="13">
        <v>7.6</v>
      </c>
    </row>
    <row r="2484" spans="1:2" x14ac:dyDescent="0.25">
      <c r="A2484" s="11">
        <v>154</v>
      </c>
      <c r="B2484" s="11">
        <v>8.4</v>
      </c>
    </row>
    <row r="2485" spans="1:2" x14ac:dyDescent="0.25">
      <c r="A2485" s="13">
        <v>170</v>
      </c>
      <c r="B2485" s="13">
        <v>7.9</v>
      </c>
    </row>
    <row r="2486" spans="1:2" x14ac:dyDescent="0.25">
      <c r="A2486" s="11">
        <v>99</v>
      </c>
      <c r="B2486" s="11">
        <v>5.6</v>
      </c>
    </row>
    <row r="2487" spans="1:2" x14ac:dyDescent="0.25">
      <c r="A2487" s="13">
        <v>104</v>
      </c>
      <c r="B2487" s="13">
        <v>6.5</v>
      </c>
    </row>
    <row r="2488" spans="1:2" x14ac:dyDescent="0.25">
      <c r="A2488" s="11">
        <v>126</v>
      </c>
      <c r="B2488" s="11">
        <v>7.5</v>
      </c>
    </row>
    <row r="2489" spans="1:2" x14ac:dyDescent="0.25">
      <c r="A2489" s="13">
        <v>110</v>
      </c>
      <c r="B2489" s="13">
        <v>6.3</v>
      </c>
    </row>
    <row r="2490" spans="1:2" x14ac:dyDescent="0.25">
      <c r="A2490" s="11">
        <v>101</v>
      </c>
      <c r="B2490" s="11">
        <v>7.9</v>
      </c>
    </row>
    <row r="2491" spans="1:2" x14ac:dyDescent="0.25">
      <c r="A2491" s="13">
        <v>80</v>
      </c>
      <c r="B2491" s="13">
        <v>7.9</v>
      </c>
    </row>
    <row r="2492" spans="1:2" x14ac:dyDescent="0.25">
      <c r="A2492" s="11">
        <v>87</v>
      </c>
      <c r="B2492" s="11">
        <v>5.0999999999999996</v>
      </c>
    </row>
    <row r="2493" spans="1:2" x14ac:dyDescent="0.25">
      <c r="A2493" s="13">
        <v>123</v>
      </c>
      <c r="B2493" s="13">
        <v>6.7</v>
      </c>
    </row>
    <row r="2494" spans="1:2" x14ac:dyDescent="0.25">
      <c r="A2494" s="11">
        <v>109</v>
      </c>
      <c r="B2494" s="11">
        <v>6.7</v>
      </c>
    </row>
    <row r="2495" spans="1:2" x14ac:dyDescent="0.25">
      <c r="A2495" s="13">
        <v>90</v>
      </c>
      <c r="B2495" s="13">
        <v>5.6</v>
      </c>
    </row>
    <row r="2496" spans="1:2" x14ac:dyDescent="0.25">
      <c r="A2496" s="11">
        <v>96</v>
      </c>
      <c r="B2496" s="11">
        <v>5.6</v>
      </c>
    </row>
    <row r="2497" spans="1:2" x14ac:dyDescent="0.25">
      <c r="A2497" s="13">
        <v>125</v>
      </c>
      <c r="B2497" s="13">
        <v>6.8</v>
      </c>
    </row>
    <row r="2498" spans="1:2" x14ac:dyDescent="0.25">
      <c r="A2498" s="11">
        <v>82</v>
      </c>
      <c r="B2498" s="11">
        <v>6.2</v>
      </c>
    </row>
    <row r="2499" spans="1:2" x14ac:dyDescent="0.25">
      <c r="A2499" s="13">
        <v>86</v>
      </c>
      <c r="B2499" s="13">
        <v>5.6</v>
      </c>
    </row>
    <row r="2500" spans="1:2" x14ac:dyDescent="0.25">
      <c r="A2500" s="11">
        <v>108</v>
      </c>
      <c r="B2500" s="11">
        <v>6.4</v>
      </c>
    </row>
    <row r="2501" spans="1:2" x14ac:dyDescent="0.25">
      <c r="A2501" s="13">
        <v>98</v>
      </c>
      <c r="B2501" s="13">
        <v>5.6</v>
      </c>
    </row>
    <row r="2502" spans="1:2" x14ac:dyDescent="0.25">
      <c r="A2502" s="11">
        <v>129</v>
      </c>
      <c r="B2502" s="11">
        <v>7.4</v>
      </c>
    </row>
    <row r="2503" spans="1:2" x14ac:dyDescent="0.25">
      <c r="A2503" s="13">
        <v>99</v>
      </c>
      <c r="B2503" s="13">
        <v>4.9000000000000004</v>
      </c>
    </row>
    <row r="2504" spans="1:2" x14ac:dyDescent="0.25">
      <c r="A2504" s="11">
        <v>105</v>
      </c>
      <c r="B2504" s="11">
        <v>6</v>
      </c>
    </row>
    <row r="2505" spans="1:2" x14ac:dyDescent="0.25">
      <c r="A2505" s="13">
        <v>112</v>
      </c>
      <c r="B2505" s="13">
        <v>7.2</v>
      </c>
    </row>
    <row r="2506" spans="1:2" x14ac:dyDescent="0.25">
      <c r="A2506" s="11">
        <v>108</v>
      </c>
      <c r="B2506" s="11">
        <v>4.9000000000000004</v>
      </c>
    </row>
    <row r="2507" spans="1:2" x14ac:dyDescent="0.25">
      <c r="A2507" s="13">
        <v>121</v>
      </c>
      <c r="B2507" s="13">
        <v>7.5</v>
      </c>
    </row>
    <row r="2508" spans="1:2" x14ac:dyDescent="0.25">
      <c r="A2508" s="11">
        <v>89</v>
      </c>
      <c r="B2508" s="11">
        <v>4.8</v>
      </c>
    </row>
    <row r="2509" spans="1:2" x14ac:dyDescent="0.25">
      <c r="A2509" s="13">
        <v>89</v>
      </c>
      <c r="B2509" s="13">
        <v>3.1</v>
      </c>
    </row>
    <row r="2510" spans="1:2" x14ac:dyDescent="0.25">
      <c r="A2510" s="11">
        <v>73</v>
      </c>
      <c r="B2510" s="11">
        <v>5.8</v>
      </c>
    </row>
    <row r="2511" spans="1:2" x14ac:dyDescent="0.25">
      <c r="A2511" s="13">
        <v>132</v>
      </c>
      <c r="B2511" s="13">
        <v>6.7</v>
      </c>
    </row>
    <row r="2512" spans="1:2" x14ac:dyDescent="0.25">
      <c r="A2512" s="11">
        <v>154</v>
      </c>
      <c r="B2512" s="11">
        <v>6.8</v>
      </c>
    </row>
    <row r="2513" spans="1:2" x14ac:dyDescent="0.25">
      <c r="A2513" s="13">
        <v>96</v>
      </c>
      <c r="B2513" s="13">
        <v>6.5</v>
      </c>
    </row>
    <row r="2514" spans="1:2" x14ac:dyDescent="0.25">
      <c r="A2514" s="11">
        <v>98</v>
      </c>
      <c r="B2514" s="11">
        <v>5.9</v>
      </c>
    </row>
    <row r="2515" spans="1:2" x14ac:dyDescent="0.25">
      <c r="A2515" s="13">
        <v>107</v>
      </c>
      <c r="B2515" s="13">
        <v>5.5</v>
      </c>
    </row>
    <row r="2516" spans="1:2" x14ac:dyDescent="0.25">
      <c r="A2516" s="11">
        <v>134</v>
      </c>
      <c r="B2516" s="11">
        <v>3.6</v>
      </c>
    </row>
    <row r="2517" spans="1:2" x14ac:dyDescent="0.25">
      <c r="A2517" s="13">
        <v>94</v>
      </c>
      <c r="B2517" s="13">
        <v>3.3</v>
      </c>
    </row>
    <row r="2518" spans="1:2" x14ac:dyDescent="0.25">
      <c r="A2518" s="11">
        <v>122</v>
      </c>
      <c r="B2518" s="11">
        <v>7.4</v>
      </c>
    </row>
    <row r="2519" spans="1:2" x14ac:dyDescent="0.25">
      <c r="A2519" s="13">
        <v>128</v>
      </c>
      <c r="B2519" s="13">
        <v>6.7</v>
      </c>
    </row>
    <row r="2520" spans="1:2" x14ac:dyDescent="0.25">
      <c r="A2520" s="11">
        <v>97</v>
      </c>
      <c r="B2520" s="11">
        <v>3</v>
      </c>
    </row>
    <row r="2521" spans="1:2" x14ac:dyDescent="0.25">
      <c r="A2521" s="13">
        <v>110</v>
      </c>
      <c r="B2521" s="13">
        <v>7.6</v>
      </c>
    </row>
    <row r="2522" spans="1:2" x14ac:dyDescent="0.25">
      <c r="A2522" s="11">
        <v>102</v>
      </c>
      <c r="B2522" s="11">
        <v>6.4</v>
      </c>
    </row>
    <row r="2523" spans="1:2" x14ac:dyDescent="0.25">
      <c r="A2523" s="13">
        <v>98</v>
      </c>
      <c r="B2523" s="13">
        <v>6.9</v>
      </c>
    </row>
    <row r="2524" spans="1:2" x14ac:dyDescent="0.25">
      <c r="A2524" s="11">
        <v>120</v>
      </c>
      <c r="B2524" s="11">
        <v>6.6</v>
      </c>
    </row>
    <row r="2525" spans="1:2" x14ac:dyDescent="0.25">
      <c r="A2525" s="13">
        <v>160</v>
      </c>
      <c r="B2525" s="13">
        <v>5.5</v>
      </c>
    </row>
    <row r="2526" spans="1:2" x14ac:dyDescent="0.25">
      <c r="A2526" s="11">
        <v>80</v>
      </c>
      <c r="B2526" s="11">
        <v>6.6</v>
      </c>
    </row>
    <row r="2527" spans="1:2" x14ac:dyDescent="0.25">
      <c r="A2527" s="13">
        <v>91</v>
      </c>
      <c r="B2527" s="13">
        <v>5.2</v>
      </c>
    </row>
    <row r="2528" spans="1:2" x14ac:dyDescent="0.25">
      <c r="A2528" s="11">
        <v>83</v>
      </c>
      <c r="B2528" s="11">
        <v>4.0999999999999996</v>
      </c>
    </row>
    <row r="2529" spans="1:2" x14ac:dyDescent="0.25">
      <c r="A2529" s="13">
        <v>102</v>
      </c>
      <c r="B2529" s="13">
        <v>6.8</v>
      </c>
    </row>
    <row r="2530" spans="1:2" x14ac:dyDescent="0.25">
      <c r="A2530" s="11">
        <v>122</v>
      </c>
      <c r="B2530" s="11">
        <v>6.5</v>
      </c>
    </row>
    <row r="2531" spans="1:2" x14ac:dyDescent="0.25">
      <c r="A2531" s="13">
        <v>110</v>
      </c>
      <c r="B2531" s="13">
        <v>7.6</v>
      </c>
    </row>
    <row r="2532" spans="1:2" x14ac:dyDescent="0.25">
      <c r="A2532" s="11">
        <v>126</v>
      </c>
      <c r="B2532" s="11">
        <v>7.4</v>
      </c>
    </row>
    <row r="2533" spans="1:2" x14ac:dyDescent="0.25">
      <c r="A2533" s="13">
        <v>136</v>
      </c>
      <c r="B2533" s="13">
        <v>7.7</v>
      </c>
    </row>
    <row r="2534" spans="1:2" x14ac:dyDescent="0.25">
      <c r="A2534" s="11">
        <v>120</v>
      </c>
      <c r="B2534" s="11">
        <v>7.1</v>
      </c>
    </row>
    <row r="2535" spans="1:2" x14ac:dyDescent="0.25">
      <c r="A2535" s="13">
        <v>108</v>
      </c>
      <c r="B2535" s="13">
        <v>6.3</v>
      </c>
    </row>
    <row r="2536" spans="1:2" x14ac:dyDescent="0.25">
      <c r="A2536" s="11">
        <v>126</v>
      </c>
      <c r="B2536" s="11">
        <v>7.6</v>
      </c>
    </row>
    <row r="2537" spans="1:2" x14ac:dyDescent="0.25">
      <c r="A2537" s="13">
        <v>128</v>
      </c>
      <c r="B2537" s="13">
        <v>8</v>
      </c>
    </row>
    <row r="2538" spans="1:2" x14ac:dyDescent="0.25">
      <c r="A2538" s="11">
        <v>113</v>
      </c>
      <c r="B2538" s="11">
        <v>7.3</v>
      </c>
    </row>
    <row r="2539" spans="1:2" x14ac:dyDescent="0.25">
      <c r="A2539" s="13">
        <v>89</v>
      </c>
      <c r="B2539" s="13">
        <v>7.6</v>
      </c>
    </row>
    <row r="2540" spans="1:2" x14ac:dyDescent="0.25">
      <c r="A2540" s="11">
        <v>129</v>
      </c>
      <c r="B2540" s="11">
        <v>7.8</v>
      </c>
    </row>
    <row r="2541" spans="1:2" x14ac:dyDescent="0.25">
      <c r="A2541" s="13">
        <v>94</v>
      </c>
      <c r="B2541" s="13">
        <v>6.5</v>
      </c>
    </row>
    <row r="2542" spans="1:2" x14ac:dyDescent="0.25">
      <c r="A2542" s="11">
        <v>106</v>
      </c>
      <c r="B2542" s="11">
        <v>6.4</v>
      </c>
    </row>
    <row r="2543" spans="1:2" x14ac:dyDescent="0.25">
      <c r="A2543" s="13">
        <v>100</v>
      </c>
      <c r="B2543" s="13">
        <v>8</v>
      </c>
    </row>
    <row r="2544" spans="1:2" x14ac:dyDescent="0.25">
      <c r="A2544" s="11">
        <v>89</v>
      </c>
      <c r="B2544" s="11">
        <v>4.8</v>
      </c>
    </row>
    <row r="2545" spans="1:2" x14ac:dyDescent="0.25">
      <c r="A2545" s="13">
        <v>94</v>
      </c>
      <c r="B2545" s="13">
        <v>7.8</v>
      </c>
    </row>
    <row r="2546" spans="1:2" x14ac:dyDescent="0.25">
      <c r="A2546" s="11">
        <v>83</v>
      </c>
      <c r="B2546" s="11">
        <v>5.9</v>
      </c>
    </row>
    <row r="2547" spans="1:2" x14ac:dyDescent="0.25">
      <c r="A2547" s="13">
        <v>111</v>
      </c>
      <c r="B2547" s="13">
        <v>5.4</v>
      </c>
    </row>
    <row r="2548" spans="1:2" x14ac:dyDescent="0.25">
      <c r="A2548" s="11">
        <v>80</v>
      </c>
      <c r="B2548" s="11">
        <v>3.3</v>
      </c>
    </row>
    <row r="2549" spans="1:2" x14ac:dyDescent="0.25">
      <c r="A2549" s="13">
        <v>112</v>
      </c>
      <c r="B2549" s="13">
        <v>8.1999999999999993</v>
      </c>
    </row>
    <row r="2550" spans="1:2" x14ac:dyDescent="0.25">
      <c r="A2550" s="11">
        <v>60</v>
      </c>
      <c r="B2550" s="11">
        <v>6.6</v>
      </c>
    </row>
    <row r="2551" spans="1:2" x14ac:dyDescent="0.25">
      <c r="A2551" s="13">
        <v>94</v>
      </c>
      <c r="B2551" s="13">
        <v>5.4</v>
      </c>
    </row>
    <row r="2552" spans="1:2" x14ac:dyDescent="0.25">
      <c r="A2552" s="11">
        <v>130</v>
      </c>
      <c r="B2552" s="11">
        <v>6.4</v>
      </c>
    </row>
    <row r="2553" spans="1:2" x14ac:dyDescent="0.25">
      <c r="A2553" s="13">
        <v>91</v>
      </c>
      <c r="B2553" s="13">
        <v>4.8</v>
      </c>
    </row>
    <row r="2554" spans="1:2" x14ac:dyDescent="0.25">
      <c r="A2554" s="11">
        <v>91</v>
      </c>
      <c r="B2554" s="11">
        <v>5.9</v>
      </c>
    </row>
    <row r="2555" spans="1:2" x14ac:dyDescent="0.25">
      <c r="A2555" s="13">
        <v>110</v>
      </c>
      <c r="B2555" s="13">
        <v>5.5</v>
      </c>
    </row>
    <row r="2556" spans="1:2" x14ac:dyDescent="0.25">
      <c r="A2556" s="11">
        <v>121</v>
      </c>
      <c r="B2556" s="11">
        <v>7.9</v>
      </c>
    </row>
    <row r="2557" spans="1:2" x14ac:dyDescent="0.25">
      <c r="A2557" s="13">
        <v>114</v>
      </c>
      <c r="B2557" s="13">
        <v>4.9000000000000004</v>
      </c>
    </row>
    <row r="2558" spans="1:2" x14ac:dyDescent="0.25">
      <c r="A2558" s="11">
        <v>96</v>
      </c>
      <c r="B2558" s="11">
        <v>7.2</v>
      </c>
    </row>
    <row r="2559" spans="1:2" x14ac:dyDescent="0.25">
      <c r="A2559" s="13">
        <v>270</v>
      </c>
      <c r="B2559" s="13">
        <v>6.6</v>
      </c>
    </row>
    <row r="2560" spans="1:2" x14ac:dyDescent="0.25">
      <c r="A2560" s="11">
        <v>100</v>
      </c>
      <c r="B2560" s="11">
        <v>6.7</v>
      </c>
    </row>
    <row r="2561" spans="1:2" x14ac:dyDescent="0.25">
      <c r="A2561" s="13">
        <v>94</v>
      </c>
      <c r="B2561" s="13">
        <v>5.3</v>
      </c>
    </row>
    <row r="2562" spans="1:2" x14ac:dyDescent="0.25">
      <c r="A2562" s="11">
        <v>109</v>
      </c>
      <c r="B2562" s="11">
        <v>7.2</v>
      </c>
    </row>
    <row r="2563" spans="1:2" x14ac:dyDescent="0.25">
      <c r="A2563" s="13">
        <v>107</v>
      </c>
      <c r="B2563" s="13">
        <v>5.0999999999999996</v>
      </c>
    </row>
    <row r="2564" spans="1:2" x14ac:dyDescent="0.25">
      <c r="A2564" s="11">
        <v>96</v>
      </c>
      <c r="B2564" s="11">
        <v>5.6</v>
      </c>
    </row>
    <row r="2565" spans="1:2" x14ac:dyDescent="0.25">
      <c r="A2565" s="13">
        <v>88</v>
      </c>
      <c r="B2565" s="13">
        <v>7.6</v>
      </c>
    </row>
    <row r="2566" spans="1:2" x14ac:dyDescent="0.25">
      <c r="A2566" s="11">
        <v>110</v>
      </c>
      <c r="B2566" s="11">
        <v>3.1</v>
      </c>
    </row>
    <row r="2567" spans="1:2" x14ac:dyDescent="0.25">
      <c r="A2567" s="13">
        <v>113</v>
      </c>
      <c r="B2567" s="13">
        <v>7.2</v>
      </c>
    </row>
    <row r="2568" spans="1:2" x14ac:dyDescent="0.25">
      <c r="A2568" s="11">
        <v>101</v>
      </c>
      <c r="B2568" s="11">
        <v>5.7</v>
      </c>
    </row>
    <row r="2569" spans="1:2" x14ac:dyDescent="0.25">
      <c r="A2569" s="13">
        <v>105</v>
      </c>
      <c r="B2569" s="13">
        <v>5.2</v>
      </c>
    </row>
    <row r="2570" spans="1:2" x14ac:dyDescent="0.25">
      <c r="A2570" s="11">
        <v>125</v>
      </c>
      <c r="B2570" s="11">
        <v>7.7</v>
      </c>
    </row>
    <row r="2571" spans="1:2" x14ac:dyDescent="0.25">
      <c r="A2571" s="13">
        <v>100</v>
      </c>
      <c r="B2571" s="13">
        <v>7</v>
      </c>
    </row>
    <row r="2572" spans="1:2" x14ac:dyDescent="0.25">
      <c r="A2572" s="11">
        <v>97</v>
      </c>
      <c r="B2572" s="11">
        <v>3.6</v>
      </c>
    </row>
    <row r="2573" spans="1:2" x14ac:dyDescent="0.25">
      <c r="A2573" s="13">
        <v>108</v>
      </c>
      <c r="B2573" s="13">
        <v>4.9000000000000004</v>
      </c>
    </row>
    <row r="2574" spans="1:2" x14ac:dyDescent="0.25">
      <c r="A2574" s="11">
        <v>112</v>
      </c>
      <c r="B2574" s="11">
        <v>6</v>
      </c>
    </row>
    <row r="2575" spans="1:2" x14ac:dyDescent="0.25">
      <c r="A2575" s="13">
        <v>112</v>
      </c>
      <c r="B2575" s="13">
        <v>6.6</v>
      </c>
    </row>
    <row r="2576" spans="1:2" x14ac:dyDescent="0.25">
      <c r="A2576" s="11">
        <v>95</v>
      </c>
      <c r="B2576" s="11">
        <v>6.8</v>
      </c>
    </row>
    <row r="2577" spans="1:2" x14ac:dyDescent="0.25">
      <c r="A2577" s="13">
        <v>110</v>
      </c>
      <c r="B2577" s="13">
        <v>7.2</v>
      </c>
    </row>
    <row r="2578" spans="1:2" x14ac:dyDescent="0.25">
      <c r="A2578" s="11">
        <v>118</v>
      </c>
      <c r="B2578" s="11">
        <v>7.2</v>
      </c>
    </row>
    <row r="2579" spans="1:2" x14ac:dyDescent="0.25">
      <c r="A2579" s="13">
        <v>97</v>
      </c>
      <c r="B2579" s="13">
        <v>2.8</v>
      </c>
    </row>
    <row r="2580" spans="1:2" x14ac:dyDescent="0.25">
      <c r="A2580" s="11">
        <v>120</v>
      </c>
      <c r="B2580" s="11">
        <v>6.6</v>
      </c>
    </row>
    <row r="2581" spans="1:2" x14ac:dyDescent="0.25">
      <c r="A2581" s="13">
        <v>135</v>
      </c>
      <c r="B2581" s="13">
        <v>6.7</v>
      </c>
    </row>
    <row r="2582" spans="1:2" x14ac:dyDescent="0.25">
      <c r="A2582" s="11">
        <v>101</v>
      </c>
      <c r="B2582" s="11">
        <v>7</v>
      </c>
    </row>
    <row r="2583" spans="1:2" x14ac:dyDescent="0.25">
      <c r="A2583" s="13">
        <v>92</v>
      </c>
      <c r="B2583" s="13">
        <v>4.4000000000000004</v>
      </c>
    </row>
    <row r="2584" spans="1:2" x14ac:dyDescent="0.25">
      <c r="A2584" s="11">
        <v>106</v>
      </c>
      <c r="B2584" s="11">
        <v>7.1</v>
      </c>
    </row>
    <row r="2585" spans="1:2" x14ac:dyDescent="0.25">
      <c r="A2585" s="13">
        <v>92</v>
      </c>
      <c r="B2585" s="13">
        <v>6.2</v>
      </c>
    </row>
    <row r="2586" spans="1:2" x14ac:dyDescent="0.25">
      <c r="A2586" s="11">
        <v>161</v>
      </c>
      <c r="B2586" s="11">
        <v>7.3</v>
      </c>
    </row>
    <row r="2587" spans="1:2" x14ac:dyDescent="0.25">
      <c r="A2587" s="13">
        <v>92</v>
      </c>
      <c r="B2587" s="13">
        <v>5.0999999999999996</v>
      </c>
    </row>
    <row r="2588" spans="1:2" x14ac:dyDescent="0.25">
      <c r="A2588" s="11">
        <v>93</v>
      </c>
      <c r="B2588" s="11">
        <v>8.1</v>
      </c>
    </row>
    <row r="2589" spans="1:2" x14ac:dyDescent="0.25">
      <c r="A2589" s="13">
        <v>110</v>
      </c>
      <c r="B2589" s="13">
        <v>6.7</v>
      </c>
    </row>
    <row r="2590" spans="1:2" x14ac:dyDescent="0.25">
      <c r="A2590" s="11">
        <v>122</v>
      </c>
      <c r="B2590" s="11">
        <v>6.6</v>
      </c>
    </row>
    <row r="2591" spans="1:2" x14ac:dyDescent="0.25">
      <c r="A2591" s="13">
        <v>91</v>
      </c>
      <c r="B2591" s="13">
        <v>4.5</v>
      </c>
    </row>
    <row r="2592" spans="1:2" x14ac:dyDescent="0.25">
      <c r="A2592" s="11">
        <v>45</v>
      </c>
      <c r="B2592" s="11">
        <v>8.1</v>
      </c>
    </row>
    <row r="2593" spans="1:2" x14ac:dyDescent="0.25">
      <c r="A2593" s="13">
        <v>115</v>
      </c>
      <c r="B2593" s="13">
        <v>6.6</v>
      </c>
    </row>
    <row r="2594" spans="1:2" x14ac:dyDescent="0.25">
      <c r="A2594" s="11">
        <v>94</v>
      </c>
      <c r="B2594" s="11">
        <v>6.5</v>
      </c>
    </row>
    <row r="2595" spans="1:2" x14ac:dyDescent="0.25">
      <c r="A2595" s="13">
        <v>93</v>
      </c>
      <c r="B2595" s="13">
        <v>5.9</v>
      </c>
    </row>
    <row r="2596" spans="1:2" x14ac:dyDescent="0.25">
      <c r="A2596" s="11">
        <v>94</v>
      </c>
      <c r="B2596" s="11">
        <v>6.6</v>
      </c>
    </row>
    <row r="2597" spans="1:2" x14ac:dyDescent="0.25">
      <c r="A2597" s="13">
        <v>95</v>
      </c>
      <c r="B2597" s="13">
        <v>6.5</v>
      </c>
    </row>
    <row r="2598" spans="1:2" x14ac:dyDescent="0.25">
      <c r="A2598" s="11">
        <v>105</v>
      </c>
      <c r="B2598" s="11">
        <v>7.3</v>
      </c>
    </row>
    <row r="2599" spans="1:2" x14ac:dyDescent="0.25">
      <c r="A2599" s="13">
        <v>103</v>
      </c>
      <c r="B2599" s="13">
        <v>7.5</v>
      </c>
    </row>
    <row r="2600" spans="1:2" x14ac:dyDescent="0.25">
      <c r="A2600" s="11">
        <v>102</v>
      </c>
      <c r="B2600" s="11">
        <v>5.9</v>
      </c>
    </row>
    <row r="2601" spans="1:2" x14ac:dyDescent="0.25">
      <c r="A2601" s="13">
        <v>116</v>
      </c>
      <c r="B2601" s="13">
        <v>7.4</v>
      </c>
    </row>
    <row r="2602" spans="1:2" x14ac:dyDescent="0.25">
      <c r="A2602" s="11">
        <v>110</v>
      </c>
      <c r="B2602" s="11">
        <v>6.9</v>
      </c>
    </row>
    <row r="2603" spans="1:2" x14ac:dyDescent="0.25">
      <c r="A2603" s="13">
        <v>120</v>
      </c>
      <c r="B2603" s="13">
        <v>7.9</v>
      </c>
    </row>
    <row r="2604" spans="1:2" x14ac:dyDescent="0.25">
      <c r="A2604" s="11">
        <v>122</v>
      </c>
      <c r="B2604" s="11">
        <v>8.4</v>
      </c>
    </row>
    <row r="2605" spans="1:2" x14ac:dyDescent="0.25">
      <c r="A2605" s="13">
        <v>118</v>
      </c>
      <c r="B2605" s="13">
        <v>8</v>
      </c>
    </row>
    <row r="2606" spans="1:2" x14ac:dyDescent="0.25">
      <c r="A2606" s="11">
        <v>107</v>
      </c>
      <c r="B2606" s="11">
        <v>6</v>
      </c>
    </row>
    <row r="2607" spans="1:2" x14ac:dyDescent="0.25">
      <c r="A2607" s="13">
        <v>45</v>
      </c>
      <c r="B2607" s="13">
        <v>7.3</v>
      </c>
    </row>
    <row r="2608" spans="1:2" x14ac:dyDescent="0.25">
      <c r="A2608" s="11">
        <v>102</v>
      </c>
      <c r="B2608" s="11">
        <v>6.8</v>
      </c>
    </row>
    <row r="2609" spans="1:2" x14ac:dyDescent="0.25">
      <c r="A2609" s="13">
        <v>154</v>
      </c>
      <c r="B2609" s="13">
        <v>7.8</v>
      </c>
    </row>
    <row r="2610" spans="1:2" x14ac:dyDescent="0.25">
      <c r="A2610" s="11">
        <v>103</v>
      </c>
      <c r="B2610" s="11">
        <v>5.7</v>
      </c>
    </row>
    <row r="2611" spans="1:2" x14ac:dyDescent="0.25">
      <c r="A2611" s="13">
        <v>141</v>
      </c>
      <c r="B2611" s="13">
        <v>6.1</v>
      </c>
    </row>
    <row r="2612" spans="1:2" x14ac:dyDescent="0.25">
      <c r="A2612" s="11">
        <v>114</v>
      </c>
      <c r="B2612" s="11">
        <v>8.1</v>
      </c>
    </row>
    <row r="2613" spans="1:2" x14ac:dyDescent="0.25">
      <c r="A2613" s="13">
        <v>109</v>
      </c>
      <c r="B2613" s="13">
        <v>6.1</v>
      </c>
    </row>
    <row r="2614" spans="1:2" x14ac:dyDescent="0.25">
      <c r="A2614" s="11">
        <v>124</v>
      </c>
      <c r="B2614" s="11">
        <v>7.5</v>
      </c>
    </row>
    <row r="2615" spans="1:2" x14ac:dyDescent="0.25">
      <c r="A2615" s="13">
        <v>94</v>
      </c>
      <c r="B2615" s="13">
        <v>6.2</v>
      </c>
    </row>
    <row r="2616" spans="1:2" x14ac:dyDescent="0.25">
      <c r="A2616" s="11">
        <v>100</v>
      </c>
      <c r="B2616" s="11">
        <v>6.2</v>
      </c>
    </row>
    <row r="2617" spans="1:2" x14ac:dyDescent="0.25">
      <c r="A2617" s="13">
        <v>101</v>
      </c>
      <c r="B2617" s="13">
        <v>7.9</v>
      </c>
    </row>
    <row r="2618" spans="1:2" x14ac:dyDescent="0.25">
      <c r="A2618" s="11">
        <v>98</v>
      </c>
      <c r="B2618" s="11">
        <v>7.4</v>
      </c>
    </row>
    <row r="2619" spans="1:2" x14ac:dyDescent="0.25">
      <c r="A2619" s="13">
        <v>102</v>
      </c>
      <c r="B2619" s="13">
        <v>6.6</v>
      </c>
    </row>
    <row r="2620" spans="1:2" x14ac:dyDescent="0.25">
      <c r="A2620" s="11">
        <v>94</v>
      </c>
      <c r="B2620" s="11">
        <v>7.3</v>
      </c>
    </row>
    <row r="2621" spans="1:2" x14ac:dyDescent="0.25">
      <c r="A2621" s="13">
        <v>92</v>
      </c>
      <c r="B2621" s="13">
        <v>7.5</v>
      </c>
    </row>
    <row r="2622" spans="1:2" x14ac:dyDescent="0.25">
      <c r="A2622" s="11">
        <v>113</v>
      </c>
      <c r="B2622" s="11">
        <v>5.6</v>
      </c>
    </row>
    <row r="2623" spans="1:2" x14ac:dyDescent="0.25">
      <c r="A2623" s="13">
        <v>115</v>
      </c>
      <c r="B2623" s="13">
        <v>7.3</v>
      </c>
    </row>
    <row r="2624" spans="1:2" x14ac:dyDescent="0.25">
      <c r="A2624" s="11">
        <v>95</v>
      </c>
      <c r="B2624" s="11">
        <v>6.4</v>
      </c>
    </row>
    <row r="2625" spans="1:2" x14ac:dyDescent="0.25">
      <c r="A2625" s="13">
        <v>87</v>
      </c>
      <c r="B2625" s="13">
        <v>5</v>
      </c>
    </row>
    <row r="2626" spans="1:2" x14ac:dyDescent="0.25">
      <c r="A2626" s="11">
        <v>88</v>
      </c>
      <c r="B2626" s="11">
        <v>5.4</v>
      </c>
    </row>
    <row r="2627" spans="1:2" x14ac:dyDescent="0.25">
      <c r="A2627" s="13">
        <v>183</v>
      </c>
      <c r="B2627" s="13">
        <v>8.1999999999999993</v>
      </c>
    </row>
    <row r="2628" spans="1:2" x14ac:dyDescent="0.25">
      <c r="A2628" s="11">
        <v>97</v>
      </c>
      <c r="B2628" s="11">
        <v>7.1</v>
      </c>
    </row>
    <row r="2629" spans="1:2" x14ac:dyDescent="0.25">
      <c r="A2629" s="13">
        <v>94</v>
      </c>
      <c r="B2629" s="13">
        <v>5.3</v>
      </c>
    </row>
    <row r="2630" spans="1:2" x14ac:dyDescent="0.25">
      <c r="A2630" s="11">
        <v>112</v>
      </c>
      <c r="B2630" s="11">
        <v>6.5</v>
      </c>
    </row>
    <row r="2631" spans="1:2" x14ac:dyDescent="0.25">
      <c r="A2631" s="13">
        <v>98</v>
      </c>
      <c r="B2631" s="13">
        <v>6.2</v>
      </c>
    </row>
    <row r="2632" spans="1:2" x14ac:dyDescent="0.25">
      <c r="A2632" s="11">
        <v>104</v>
      </c>
      <c r="B2632" s="11">
        <v>6.4</v>
      </c>
    </row>
    <row r="2633" spans="1:2" x14ac:dyDescent="0.25">
      <c r="A2633" s="13">
        <v>118</v>
      </c>
      <c r="B2633" s="13">
        <v>7.2</v>
      </c>
    </row>
    <row r="2634" spans="1:2" x14ac:dyDescent="0.25">
      <c r="A2634" s="11">
        <v>120</v>
      </c>
      <c r="B2634" s="11">
        <v>6.9</v>
      </c>
    </row>
    <row r="2635" spans="1:2" x14ac:dyDescent="0.25">
      <c r="A2635" s="13">
        <v>99</v>
      </c>
      <c r="B2635" s="13">
        <v>5.7</v>
      </c>
    </row>
    <row r="2636" spans="1:2" x14ac:dyDescent="0.25">
      <c r="A2636" s="11">
        <v>109</v>
      </c>
      <c r="B2636" s="11">
        <v>7.7</v>
      </c>
    </row>
    <row r="2637" spans="1:2" x14ac:dyDescent="0.25">
      <c r="A2637" s="13">
        <v>105</v>
      </c>
      <c r="B2637" s="13">
        <v>5.4</v>
      </c>
    </row>
    <row r="2638" spans="1:2" x14ac:dyDescent="0.25">
      <c r="A2638" s="11">
        <v>106</v>
      </c>
      <c r="B2638" s="11">
        <v>5.6</v>
      </c>
    </row>
    <row r="2639" spans="1:2" x14ac:dyDescent="0.25">
      <c r="A2639" s="13">
        <v>123</v>
      </c>
      <c r="B2639" s="13">
        <v>7.7</v>
      </c>
    </row>
    <row r="2640" spans="1:2" x14ac:dyDescent="0.25">
      <c r="A2640" s="11">
        <v>86</v>
      </c>
      <c r="B2640" s="11">
        <v>5.0999999999999996</v>
      </c>
    </row>
    <row r="2641" spans="1:2" x14ac:dyDescent="0.25">
      <c r="A2641" s="13">
        <v>120</v>
      </c>
      <c r="B2641" s="13">
        <v>6.8</v>
      </c>
    </row>
    <row r="2642" spans="1:2" x14ac:dyDescent="0.25">
      <c r="A2642" s="11">
        <v>227</v>
      </c>
      <c r="B2642" s="11">
        <v>8.4</v>
      </c>
    </row>
    <row r="2643" spans="1:2" x14ac:dyDescent="0.25">
      <c r="A2643" s="13">
        <v>119</v>
      </c>
      <c r="B2643" s="13">
        <v>4.9000000000000004</v>
      </c>
    </row>
    <row r="2644" spans="1:2" x14ac:dyDescent="0.25">
      <c r="A2644" s="11">
        <v>115</v>
      </c>
      <c r="B2644" s="11">
        <v>7.1</v>
      </c>
    </row>
    <row r="2645" spans="1:2" x14ac:dyDescent="0.25">
      <c r="A2645" s="13">
        <v>114</v>
      </c>
      <c r="B2645" s="13">
        <v>6.6</v>
      </c>
    </row>
    <row r="2646" spans="1:2" x14ac:dyDescent="0.25">
      <c r="A2646" s="11">
        <v>90</v>
      </c>
      <c r="B2646" s="11">
        <v>6.1</v>
      </c>
    </row>
    <row r="2647" spans="1:2" x14ac:dyDescent="0.25">
      <c r="A2647" s="13">
        <v>94</v>
      </c>
      <c r="B2647" s="13">
        <v>4.0999999999999996</v>
      </c>
    </row>
    <row r="2648" spans="1:2" x14ac:dyDescent="0.25">
      <c r="A2648" s="11">
        <v>106</v>
      </c>
      <c r="B2648" s="11">
        <v>5.8</v>
      </c>
    </row>
    <row r="2649" spans="1:2" x14ac:dyDescent="0.25">
      <c r="A2649" s="13">
        <v>98</v>
      </c>
      <c r="B2649" s="13">
        <v>8.1</v>
      </c>
    </row>
    <row r="2650" spans="1:2" x14ac:dyDescent="0.25">
      <c r="A2650" s="11">
        <v>126</v>
      </c>
      <c r="B2650" s="11">
        <v>7.6</v>
      </c>
    </row>
    <row r="2651" spans="1:2" x14ac:dyDescent="0.25">
      <c r="A2651" s="13">
        <v>100</v>
      </c>
      <c r="B2651" s="13">
        <v>7.8</v>
      </c>
    </row>
    <row r="2652" spans="1:2" x14ac:dyDescent="0.25">
      <c r="A2652" s="11">
        <v>89</v>
      </c>
      <c r="B2652" s="11">
        <v>4.5999999999999996</v>
      </c>
    </row>
    <row r="2653" spans="1:2" x14ac:dyDescent="0.25">
      <c r="A2653" s="13">
        <v>111</v>
      </c>
      <c r="B2653" s="13">
        <v>6</v>
      </c>
    </row>
    <row r="2654" spans="1:2" x14ac:dyDescent="0.25">
      <c r="A2654" s="11">
        <v>100</v>
      </c>
      <c r="B2654" s="11">
        <v>7</v>
      </c>
    </row>
    <row r="2655" spans="1:2" x14ac:dyDescent="0.25">
      <c r="A2655" s="13">
        <v>115</v>
      </c>
      <c r="B2655" s="13">
        <v>6.7</v>
      </c>
    </row>
    <row r="2656" spans="1:2" x14ac:dyDescent="0.25">
      <c r="A2656" s="11">
        <v>106</v>
      </c>
      <c r="B2656" s="11">
        <v>6.4</v>
      </c>
    </row>
    <row r="2657" spans="1:2" x14ac:dyDescent="0.25">
      <c r="A2657" s="13">
        <v>124</v>
      </c>
      <c r="B2657" s="13">
        <v>7.2</v>
      </c>
    </row>
    <row r="2658" spans="1:2" x14ac:dyDescent="0.25">
      <c r="A2658" s="11">
        <v>107</v>
      </c>
      <c r="B2658" s="11">
        <v>7.4</v>
      </c>
    </row>
    <row r="2659" spans="1:2" x14ac:dyDescent="0.25">
      <c r="A2659" s="13">
        <v>99</v>
      </c>
      <c r="B2659" s="13">
        <v>4.8</v>
      </c>
    </row>
    <row r="2660" spans="1:2" x14ac:dyDescent="0.25">
      <c r="A2660" s="11">
        <v>90</v>
      </c>
      <c r="B2660" s="11">
        <v>4</v>
      </c>
    </row>
    <row r="2661" spans="1:2" x14ac:dyDescent="0.25">
      <c r="A2661" s="13">
        <v>101</v>
      </c>
      <c r="B2661" s="13">
        <v>6.2</v>
      </c>
    </row>
    <row r="2662" spans="1:2" x14ac:dyDescent="0.25">
      <c r="A2662" s="11">
        <v>119</v>
      </c>
      <c r="B2662" s="11">
        <v>7.7</v>
      </c>
    </row>
    <row r="2663" spans="1:2" x14ac:dyDescent="0.25">
      <c r="A2663" s="13">
        <v>103</v>
      </c>
      <c r="B2663" s="13">
        <v>6.7</v>
      </c>
    </row>
    <row r="2664" spans="1:2" x14ac:dyDescent="0.25">
      <c r="A2664" s="11">
        <v>134</v>
      </c>
      <c r="B2664" s="11">
        <v>7.9</v>
      </c>
    </row>
    <row r="2665" spans="1:2" x14ac:dyDescent="0.25">
      <c r="A2665" s="13">
        <v>155</v>
      </c>
      <c r="B2665" s="13">
        <v>7.9</v>
      </c>
    </row>
    <row r="2666" spans="1:2" x14ac:dyDescent="0.25">
      <c r="A2666" s="11">
        <v>94</v>
      </c>
      <c r="B2666" s="11">
        <v>5.5</v>
      </c>
    </row>
    <row r="2667" spans="1:2" x14ac:dyDescent="0.25">
      <c r="A2667" s="13">
        <v>95</v>
      </c>
      <c r="B2667" s="13">
        <v>6.2</v>
      </c>
    </row>
    <row r="2668" spans="1:2" x14ac:dyDescent="0.25">
      <c r="A2668" s="11">
        <v>89</v>
      </c>
      <c r="B2668" s="11">
        <v>5.0999999999999996</v>
      </c>
    </row>
    <row r="2669" spans="1:2" x14ac:dyDescent="0.25">
      <c r="A2669" s="13">
        <v>97</v>
      </c>
      <c r="B2669" s="13">
        <v>4.0999999999999996</v>
      </c>
    </row>
    <row r="2670" spans="1:2" x14ac:dyDescent="0.25">
      <c r="A2670" s="11">
        <v>90</v>
      </c>
      <c r="B2670" s="11">
        <v>6.7</v>
      </c>
    </row>
    <row r="2671" spans="1:2" x14ac:dyDescent="0.25">
      <c r="A2671" s="13">
        <v>92</v>
      </c>
      <c r="B2671" s="13">
        <v>4.7</v>
      </c>
    </row>
    <row r="2672" spans="1:2" x14ac:dyDescent="0.25">
      <c r="A2672" s="11">
        <v>100</v>
      </c>
      <c r="B2672" s="11">
        <v>6.4</v>
      </c>
    </row>
    <row r="2673" spans="1:2" x14ac:dyDescent="0.25">
      <c r="A2673" s="13">
        <v>117</v>
      </c>
      <c r="B2673" s="13">
        <v>6.3</v>
      </c>
    </row>
    <row r="2674" spans="1:2" x14ac:dyDescent="0.25">
      <c r="A2674" s="11">
        <v>84</v>
      </c>
      <c r="B2674" s="11">
        <v>5.5</v>
      </c>
    </row>
    <row r="2675" spans="1:2" x14ac:dyDescent="0.25">
      <c r="A2675" s="13">
        <v>140</v>
      </c>
      <c r="B2675" s="13">
        <v>7.3</v>
      </c>
    </row>
    <row r="2676" spans="1:2" x14ac:dyDescent="0.25">
      <c r="A2676" s="11">
        <v>108</v>
      </c>
      <c r="B2676" s="11">
        <v>6.3</v>
      </c>
    </row>
    <row r="2677" spans="1:2" x14ac:dyDescent="0.25">
      <c r="A2677" s="13">
        <v>109</v>
      </c>
      <c r="B2677" s="13">
        <v>4.9000000000000004</v>
      </c>
    </row>
    <row r="2678" spans="1:2" x14ac:dyDescent="0.25">
      <c r="A2678" s="11">
        <v>131</v>
      </c>
      <c r="B2678" s="11">
        <v>7.6</v>
      </c>
    </row>
    <row r="2679" spans="1:2" x14ac:dyDescent="0.25">
      <c r="A2679" s="13">
        <v>114</v>
      </c>
      <c r="B2679" s="13">
        <v>6</v>
      </c>
    </row>
    <row r="2680" spans="1:2" x14ac:dyDescent="0.25">
      <c r="A2680" s="11">
        <v>97</v>
      </c>
      <c r="B2680" s="11">
        <v>6.2</v>
      </c>
    </row>
    <row r="2681" spans="1:2" x14ac:dyDescent="0.25">
      <c r="A2681" s="13">
        <v>122</v>
      </c>
      <c r="B2681" s="13">
        <v>6.8</v>
      </c>
    </row>
    <row r="2682" spans="1:2" x14ac:dyDescent="0.25">
      <c r="A2682" s="11">
        <v>87</v>
      </c>
      <c r="B2682" s="11">
        <v>4.5</v>
      </c>
    </row>
    <row r="2683" spans="1:2" x14ac:dyDescent="0.25">
      <c r="A2683" s="13">
        <v>85</v>
      </c>
      <c r="B2683" s="13">
        <v>5.7</v>
      </c>
    </row>
    <row r="2684" spans="1:2" x14ac:dyDescent="0.25">
      <c r="A2684" s="11">
        <v>85</v>
      </c>
      <c r="B2684" s="11">
        <v>8.4</v>
      </c>
    </row>
    <row r="2685" spans="1:2" x14ac:dyDescent="0.25">
      <c r="A2685" s="13">
        <v>101</v>
      </c>
      <c r="B2685" s="13">
        <v>4.5999999999999996</v>
      </c>
    </row>
    <row r="2686" spans="1:2" x14ac:dyDescent="0.25">
      <c r="A2686" s="11">
        <v>121</v>
      </c>
      <c r="B2686" s="11">
        <v>6.2</v>
      </c>
    </row>
    <row r="2687" spans="1:2" x14ac:dyDescent="0.25">
      <c r="A2687" s="13">
        <v>107</v>
      </c>
      <c r="B2687" s="13">
        <v>7</v>
      </c>
    </row>
    <row r="2688" spans="1:2" x14ac:dyDescent="0.25">
      <c r="A2688" s="11">
        <v>111</v>
      </c>
      <c r="B2688" s="11">
        <v>6.9</v>
      </c>
    </row>
    <row r="2689" spans="1:2" x14ac:dyDescent="0.25">
      <c r="A2689" s="13">
        <v>92</v>
      </c>
      <c r="B2689" s="13">
        <v>6.1</v>
      </c>
    </row>
    <row r="2690" spans="1:2" x14ac:dyDescent="0.25">
      <c r="A2690" s="11">
        <v>97</v>
      </c>
      <c r="B2690" s="11">
        <v>6.7</v>
      </c>
    </row>
    <row r="2691" spans="1:2" x14ac:dyDescent="0.25">
      <c r="A2691" s="13">
        <v>97</v>
      </c>
      <c r="B2691" s="13">
        <v>5.6</v>
      </c>
    </row>
    <row r="2692" spans="1:2" x14ac:dyDescent="0.25">
      <c r="A2692" s="11">
        <v>125</v>
      </c>
      <c r="B2692" s="11">
        <v>6.6</v>
      </c>
    </row>
    <row r="2693" spans="1:2" x14ac:dyDescent="0.25">
      <c r="A2693" s="13">
        <v>124</v>
      </c>
      <c r="B2693" s="13">
        <v>6.4</v>
      </c>
    </row>
    <row r="2694" spans="1:2" x14ac:dyDescent="0.25">
      <c r="A2694" s="11">
        <v>76</v>
      </c>
      <c r="B2694" s="11">
        <v>2.8</v>
      </c>
    </row>
    <row r="2695" spans="1:2" x14ac:dyDescent="0.25">
      <c r="A2695" s="13">
        <v>107</v>
      </c>
      <c r="B2695" s="13">
        <v>5.4</v>
      </c>
    </row>
    <row r="2696" spans="1:2" x14ac:dyDescent="0.25">
      <c r="A2696" s="11">
        <v>91</v>
      </c>
      <c r="B2696" s="11">
        <v>5</v>
      </c>
    </row>
    <row r="2697" spans="1:2" x14ac:dyDescent="0.25">
      <c r="A2697" s="13">
        <v>96</v>
      </c>
      <c r="B2697" s="13">
        <v>5.0999999999999996</v>
      </c>
    </row>
    <row r="2698" spans="1:2" x14ac:dyDescent="0.25">
      <c r="A2698" s="11">
        <v>142</v>
      </c>
      <c r="B2698" s="11">
        <v>8</v>
      </c>
    </row>
    <row r="2699" spans="1:2" x14ac:dyDescent="0.25">
      <c r="A2699" s="13">
        <v>103</v>
      </c>
      <c r="B2699" s="13">
        <v>5.9</v>
      </c>
    </row>
    <row r="2700" spans="1:2" x14ac:dyDescent="0.25">
      <c r="A2700" s="11">
        <v>60</v>
      </c>
      <c r="B2700" s="11">
        <v>7.5</v>
      </c>
    </row>
    <row r="2701" spans="1:2" x14ac:dyDescent="0.25">
      <c r="A2701" s="13">
        <v>117</v>
      </c>
      <c r="B2701" s="13">
        <v>8.1999999999999993</v>
      </c>
    </row>
    <row r="2702" spans="1:2" x14ac:dyDescent="0.25">
      <c r="A2702" s="11">
        <v>116</v>
      </c>
      <c r="B2702" s="11">
        <v>7</v>
      </c>
    </row>
    <row r="2703" spans="1:2" x14ac:dyDescent="0.25">
      <c r="A2703" s="13">
        <v>118</v>
      </c>
      <c r="B2703" s="13">
        <v>6.6</v>
      </c>
    </row>
    <row r="2704" spans="1:2" x14ac:dyDescent="0.25">
      <c r="A2704" s="11">
        <v>108</v>
      </c>
      <c r="B2704" s="11">
        <v>6.7</v>
      </c>
    </row>
    <row r="2705" spans="1:2" x14ac:dyDescent="0.25">
      <c r="A2705" s="13">
        <v>94</v>
      </c>
      <c r="B2705" s="13">
        <v>5.5</v>
      </c>
    </row>
    <row r="2706" spans="1:2" x14ac:dyDescent="0.25">
      <c r="A2706" s="11">
        <v>97</v>
      </c>
      <c r="B2706" s="11">
        <v>4.9000000000000004</v>
      </c>
    </row>
    <row r="2707" spans="1:2" x14ac:dyDescent="0.25">
      <c r="A2707" s="13">
        <v>97</v>
      </c>
      <c r="B2707" s="13">
        <v>6.9</v>
      </c>
    </row>
    <row r="2708" spans="1:2" x14ac:dyDescent="0.25">
      <c r="A2708" s="11">
        <v>99</v>
      </c>
      <c r="B2708" s="11">
        <v>7.4</v>
      </c>
    </row>
    <row r="2709" spans="1:2" x14ac:dyDescent="0.25">
      <c r="A2709" s="13">
        <v>91</v>
      </c>
      <c r="B2709" s="13">
        <v>5.6</v>
      </c>
    </row>
    <row r="2710" spans="1:2" x14ac:dyDescent="0.25">
      <c r="A2710" s="11">
        <v>107</v>
      </c>
      <c r="B2710" s="11">
        <v>8</v>
      </c>
    </row>
    <row r="2711" spans="1:2" x14ac:dyDescent="0.25">
      <c r="A2711" s="13">
        <v>95</v>
      </c>
      <c r="B2711" s="13">
        <v>5.3</v>
      </c>
    </row>
    <row r="2712" spans="1:2" x14ac:dyDescent="0.25">
      <c r="A2712" s="11">
        <v>102</v>
      </c>
      <c r="B2712" s="11">
        <v>6.2</v>
      </c>
    </row>
    <row r="2713" spans="1:2" x14ac:dyDescent="0.25">
      <c r="A2713" s="13">
        <v>88</v>
      </c>
      <c r="B2713" s="13">
        <v>5.3</v>
      </c>
    </row>
    <row r="2714" spans="1:2" x14ac:dyDescent="0.25">
      <c r="A2714" s="11">
        <v>106</v>
      </c>
      <c r="B2714" s="11">
        <v>6.6</v>
      </c>
    </row>
    <row r="2715" spans="1:2" x14ac:dyDescent="0.25">
      <c r="A2715" s="13">
        <v>92</v>
      </c>
      <c r="B2715" s="13">
        <v>7.2</v>
      </c>
    </row>
    <row r="2716" spans="1:2" x14ac:dyDescent="0.25">
      <c r="A2716" s="11">
        <v>105</v>
      </c>
      <c r="B2716" s="11">
        <v>4.5999999999999996</v>
      </c>
    </row>
    <row r="2717" spans="1:2" x14ac:dyDescent="0.25">
      <c r="A2717" s="13">
        <v>107</v>
      </c>
      <c r="B2717" s="13">
        <v>7.5</v>
      </c>
    </row>
    <row r="2718" spans="1:2" x14ac:dyDescent="0.25">
      <c r="A2718" s="11">
        <v>120</v>
      </c>
      <c r="B2718" s="11">
        <v>6.5</v>
      </c>
    </row>
    <row r="2719" spans="1:2" x14ac:dyDescent="0.25">
      <c r="A2719" s="13">
        <v>103</v>
      </c>
      <c r="B2719" s="13">
        <v>7.6</v>
      </c>
    </row>
    <row r="2720" spans="1:2" x14ac:dyDescent="0.25">
      <c r="A2720" s="11">
        <v>92</v>
      </c>
      <c r="B2720" s="11">
        <v>6.2</v>
      </c>
    </row>
    <row r="2721" spans="1:2" x14ac:dyDescent="0.25">
      <c r="A2721" s="13">
        <v>147</v>
      </c>
      <c r="B2721" s="13">
        <v>8</v>
      </c>
    </row>
    <row r="2722" spans="1:2" x14ac:dyDescent="0.25">
      <c r="A2722" s="11">
        <v>98</v>
      </c>
      <c r="B2722" s="11">
        <v>5.5</v>
      </c>
    </row>
    <row r="2723" spans="1:2" x14ac:dyDescent="0.25">
      <c r="A2723" s="13">
        <v>98</v>
      </c>
      <c r="B2723" s="13">
        <v>6.3</v>
      </c>
    </row>
    <row r="2724" spans="1:2" x14ac:dyDescent="0.25">
      <c r="A2724" s="11">
        <v>103</v>
      </c>
      <c r="B2724" s="11">
        <v>7.2</v>
      </c>
    </row>
    <row r="2725" spans="1:2" x14ac:dyDescent="0.25">
      <c r="A2725" s="13">
        <v>286</v>
      </c>
      <c r="B2725" s="13">
        <v>7.9</v>
      </c>
    </row>
    <row r="2726" spans="1:2" x14ac:dyDescent="0.25">
      <c r="A2726" s="11">
        <v>111</v>
      </c>
      <c r="B2726" s="11">
        <v>6.7</v>
      </c>
    </row>
    <row r="2727" spans="1:2" x14ac:dyDescent="0.25">
      <c r="A2727" s="13">
        <v>98</v>
      </c>
      <c r="B2727" s="13">
        <v>5.3</v>
      </c>
    </row>
    <row r="2728" spans="1:2" x14ac:dyDescent="0.25">
      <c r="A2728" s="11">
        <v>111</v>
      </c>
      <c r="B2728" s="11">
        <v>6.3</v>
      </c>
    </row>
    <row r="2729" spans="1:2" x14ac:dyDescent="0.25">
      <c r="A2729" s="13">
        <v>111</v>
      </c>
      <c r="B2729" s="13">
        <v>6.5</v>
      </c>
    </row>
    <row r="2730" spans="1:2" x14ac:dyDescent="0.25">
      <c r="A2730" s="11">
        <v>100</v>
      </c>
      <c r="B2730" s="11">
        <v>5.6</v>
      </c>
    </row>
    <row r="2731" spans="1:2" x14ac:dyDescent="0.25">
      <c r="A2731" s="13">
        <v>116</v>
      </c>
      <c r="B2731" s="13">
        <v>7</v>
      </c>
    </row>
    <row r="2732" spans="1:2" x14ac:dyDescent="0.25">
      <c r="A2732" s="11">
        <v>145</v>
      </c>
      <c r="B2732" s="11">
        <v>8.3000000000000007</v>
      </c>
    </row>
    <row r="2733" spans="1:2" x14ac:dyDescent="0.25">
      <c r="A2733" s="13">
        <v>84</v>
      </c>
      <c r="B2733" s="13">
        <v>7.2</v>
      </c>
    </row>
    <row r="2734" spans="1:2" x14ac:dyDescent="0.25">
      <c r="A2734" s="11">
        <v>115</v>
      </c>
      <c r="B2734" s="11">
        <v>6.8</v>
      </c>
    </row>
    <row r="2735" spans="1:2" x14ac:dyDescent="0.25">
      <c r="A2735" s="13">
        <v>105</v>
      </c>
      <c r="B2735" s="13">
        <v>6.4</v>
      </c>
    </row>
    <row r="2736" spans="1:2" x14ac:dyDescent="0.25">
      <c r="A2736" s="11">
        <v>98</v>
      </c>
      <c r="B2736" s="11">
        <v>6.9</v>
      </c>
    </row>
    <row r="2737" spans="1:2" x14ac:dyDescent="0.25">
      <c r="A2737" s="13">
        <v>99</v>
      </c>
      <c r="B2737" s="13">
        <v>8</v>
      </c>
    </row>
    <row r="2738" spans="1:2" x14ac:dyDescent="0.25">
      <c r="A2738" s="11">
        <v>110</v>
      </c>
      <c r="B2738" s="11">
        <v>6.2</v>
      </c>
    </row>
    <row r="2739" spans="1:2" x14ac:dyDescent="0.25">
      <c r="A2739" s="13">
        <v>97</v>
      </c>
      <c r="B2739" s="13">
        <v>6.4</v>
      </c>
    </row>
    <row r="2740" spans="1:2" x14ac:dyDescent="0.25">
      <c r="A2740" s="11">
        <v>88</v>
      </c>
      <c r="B2740" s="11">
        <v>5.6</v>
      </c>
    </row>
    <row r="2741" spans="1:2" x14ac:dyDescent="0.25">
      <c r="A2741" s="13">
        <v>103</v>
      </c>
      <c r="B2741" s="13">
        <v>6.1</v>
      </c>
    </row>
    <row r="2742" spans="1:2" x14ac:dyDescent="0.25">
      <c r="A2742" s="11">
        <v>104</v>
      </c>
      <c r="B2742" s="11">
        <v>6</v>
      </c>
    </row>
    <row r="2743" spans="1:2" x14ac:dyDescent="0.25">
      <c r="A2743" s="13">
        <v>90</v>
      </c>
      <c r="B2743" s="13">
        <v>5.0999999999999996</v>
      </c>
    </row>
    <row r="2744" spans="1:2" x14ac:dyDescent="0.25">
      <c r="A2744" s="11">
        <v>105</v>
      </c>
      <c r="B2744" s="11">
        <v>4.5</v>
      </c>
    </row>
    <row r="2745" spans="1:2" x14ac:dyDescent="0.25">
      <c r="A2745" s="13">
        <v>93</v>
      </c>
      <c r="B2745" s="13">
        <v>5.9</v>
      </c>
    </row>
    <row r="2746" spans="1:2" x14ac:dyDescent="0.25">
      <c r="A2746" s="11">
        <v>141</v>
      </c>
      <c r="B2746" s="11">
        <v>6</v>
      </c>
    </row>
    <row r="2747" spans="1:2" x14ac:dyDescent="0.25">
      <c r="A2747" s="13">
        <v>85</v>
      </c>
      <c r="B2747" s="13">
        <v>5.8</v>
      </c>
    </row>
    <row r="2748" spans="1:2" x14ac:dyDescent="0.25">
      <c r="A2748" s="11">
        <v>109</v>
      </c>
      <c r="B2748" s="11">
        <v>6.1</v>
      </c>
    </row>
    <row r="2749" spans="1:2" x14ac:dyDescent="0.25">
      <c r="A2749" s="13">
        <v>105</v>
      </c>
      <c r="B2749" s="13">
        <v>4.9000000000000004</v>
      </c>
    </row>
    <row r="2750" spans="1:2" x14ac:dyDescent="0.25">
      <c r="A2750" s="11">
        <v>98</v>
      </c>
      <c r="B2750" s="11">
        <v>5.7</v>
      </c>
    </row>
    <row r="2751" spans="1:2" x14ac:dyDescent="0.25">
      <c r="A2751" s="13">
        <v>119</v>
      </c>
      <c r="B2751" s="13">
        <v>7.1</v>
      </c>
    </row>
    <row r="2752" spans="1:2" x14ac:dyDescent="0.25">
      <c r="A2752" s="11">
        <v>124</v>
      </c>
      <c r="B2752" s="11">
        <v>6.6</v>
      </c>
    </row>
    <row r="2753" spans="1:2" x14ac:dyDescent="0.25">
      <c r="A2753" s="13">
        <v>101</v>
      </c>
      <c r="B2753" s="13">
        <v>8.1</v>
      </c>
    </row>
    <row r="2754" spans="1:2" x14ac:dyDescent="0.25">
      <c r="A2754" s="11">
        <v>115</v>
      </c>
      <c r="B2754" s="11">
        <v>5.7</v>
      </c>
    </row>
    <row r="2755" spans="1:2" x14ac:dyDescent="0.25">
      <c r="A2755" s="13">
        <v>120</v>
      </c>
      <c r="B2755" s="13">
        <v>6.8</v>
      </c>
    </row>
    <row r="2756" spans="1:2" x14ac:dyDescent="0.25">
      <c r="A2756" s="11">
        <v>111</v>
      </c>
      <c r="B2756" s="11">
        <v>7.5</v>
      </c>
    </row>
    <row r="2757" spans="1:2" x14ac:dyDescent="0.25">
      <c r="A2757" s="13">
        <v>94</v>
      </c>
      <c r="B2757" s="13">
        <v>6.2</v>
      </c>
    </row>
    <row r="2758" spans="1:2" x14ac:dyDescent="0.25">
      <c r="A2758" s="11">
        <v>131</v>
      </c>
      <c r="B2758" s="11">
        <v>8.3000000000000007</v>
      </c>
    </row>
    <row r="2759" spans="1:2" x14ac:dyDescent="0.25">
      <c r="A2759" s="13">
        <v>139</v>
      </c>
      <c r="B2759" s="13">
        <v>7.4</v>
      </c>
    </row>
    <row r="2760" spans="1:2" x14ac:dyDescent="0.25">
      <c r="A2760" s="11">
        <v>120</v>
      </c>
      <c r="B2760" s="11">
        <v>8</v>
      </c>
    </row>
    <row r="2761" spans="1:2" x14ac:dyDescent="0.25">
      <c r="A2761" s="13">
        <v>119</v>
      </c>
      <c r="B2761" s="13">
        <v>6.9</v>
      </c>
    </row>
    <row r="2762" spans="1:2" x14ac:dyDescent="0.25">
      <c r="A2762" s="11">
        <v>125</v>
      </c>
      <c r="B2762" s="11">
        <v>6.9</v>
      </c>
    </row>
    <row r="2763" spans="1:2" x14ac:dyDescent="0.25">
      <c r="A2763" s="13">
        <v>65</v>
      </c>
      <c r="B2763" s="13">
        <v>9.5</v>
      </c>
    </row>
    <row r="2764" spans="1:2" x14ac:dyDescent="0.25">
      <c r="A2764" s="11">
        <v>108</v>
      </c>
      <c r="B2764" s="11">
        <v>5.5</v>
      </c>
    </row>
    <row r="2765" spans="1:2" x14ac:dyDescent="0.25">
      <c r="A2765" s="13">
        <v>101</v>
      </c>
      <c r="B2765" s="13">
        <v>5.7</v>
      </c>
    </row>
    <row r="2766" spans="1:2" x14ac:dyDescent="0.25">
      <c r="A2766" s="11">
        <v>145</v>
      </c>
      <c r="B2766" s="11">
        <v>7.2</v>
      </c>
    </row>
    <row r="2767" spans="1:2" x14ac:dyDescent="0.25">
      <c r="A2767" s="13">
        <v>98</v>
      </c>
      <c r="B2767" s="13">
        <v>6.9</v>
      </c>
    </row>
    <row r="2768" spans="1:2" x14ac:dyDescent="0.25">
      <c r="A2768" s="11">
        <v>101</v>
      </c>
      <c r="B2768" s="11">
        <v>5.5</v>
      </c>
    </row>
    <row r="2769" spans="1:2" x14ac:dyDescent="0.25">
      <c r="A2769" s="13">
        <v>92</v>
      </c>
      <c r="B2769" s="13">
        <v>5.9</v>
      </c>
    </row>
    <row r="2770" spans="1:2" x14ac:dyDescent="0.25">
      <c r="A2770" s="11">
        <v>93</v>
      </c>
      <c r="B2770" s="11">
        <v>7.7</v>
      </c>
    </row>
    <row r="2771" spans="1:2" x14ac:dyDescent="0.25">
      <c r="A2771" s="13">
        <v>109</v>
      </c>
      <c r="B2771" s="13">
        <v>5.2</v>
      </c>
    </row>
    <row r="2772" spans="1:2" x14ac:dyDescent="0.25">
      <c r="A2772" s="11">
        <v>123</v>
      </c>
      <c r="B2772" s="11">
        <v>7.1</v>
      </c>
    </row>
    <row r="2773" spans="1:2" x14ac:dyDescent="0.25">
      <c r="A2773" s="13">
        <v>60</v>
      </c>
      <c r="B2773" s="13">
        <v>6.6</v>
      </c>
    </row>
    <row r="2774" spans="1:2" x14ac:dyDescent="0.25">
      <c r="A2774" s="11">
        <v>99</v>
      </c>
      <c r="B2774" s="11">
        <v>5.5</v>
      </c>
    </row>
    <row r="2775" spans="1:2" x14ac:dyDescent="0.25">
      <c r="A2775" s="13">
        <v>119</v>
      </c>
      <c r="B2775" s="13">
        <v>7.7</v>
      </c>
    </row>
    <row r="2776" spans="1:2" x14ac:dyDescent="0.25">
      <c r="A2776" s="11">
        <v>110</v>
      </c>
      <c r="B2776" s="11">
        <v>5.4</v>
      </c>
    </row>
    <row r="2777" spans="1:2" x14ac:dyDescent="0.25">
      <c r="A2777" s="13">
        <v>107</v>
      </c>
      <c r="B2777" s="13">
        <v>6.7</v>
      </c>
    </row>
    <row r="2778" spans="1:2" x14ac:dyDescent="0.25">
      <c r="A2778" s="11">
        <v>81</v>
      </c>
      <c r="B2778" s="11">
        <v>5</v>
      </c>
    </row>
    <row r="2779" spans="1:2" x14ac:dyDescent="0.25">
      <c r="A2779" s="13">
        <v>105</v>
      </c>
      <c r="B2779" s="13">
        <v>6.4</v>
      </c>
    </row>
    <row r="2780" spans="1:2" x14ac:dyDescent="0.25">
      <c r="A2780" s="11">
        <v>82</v>
      </c>
      <c r="B2780" s="11">
        <v>6.6</v>
      </c>
    </row>
    <row r="2781" spans="1:2" x14ac:dyDescent="0.25">
      <c r="A2781" s="13">
        <v>109</v>
      </c>
      <c r="B2781" s="13">
        <v>5.9</v>
      </c>
    </row>
    <row r="2782" spans="1:2" x14ac:dyDescent="0.25">
      <c r="A2782" s="11">
        <v>95</v>
      </c>
      <c r="B2782" s="11">
        <v>5.7</v>
      </c>
    </row>
    <row r="2783" spans="1:2" x14ac:dyDescent="0.25">
      <c r="A2783" s="13">
        <v>100</v>
      </c>
      <c r="B2783" s="13">
        <v>4.5</v>
      </c>
    </row>
    <row r="2784" spans="1:2" x14ac:dyDescent="0.25">
      <c r="A2784" s="11">
        <v>118</v>
      </c>
      <c r="B2784" s="11">
        <v>3.7</v>
      </c>
    </row>
    <row r="2785" spans="1:2" x14ac:dyDescent="0.25">
      <c r="A2785" s="13">
        <v>91</v>
      </c>
      <c r="B2785" s="13">
        <v>5</v>
      </c>
    </row>
    <row r="2786" spans="1:2" x14ac:dyDescent="0.25">
      <c r="A2786" s="11">
        <v>90</v>
      </c>
      <c r="B2786" s="11">
        <v>4.5999999999999996</v>
      </c>
    </row>
    <row r="2787" spans="1:2" x14ac:dyDescent="0.25">
      <c r="A2787" s="13">
        <v>108</v>
      </c>
      <c r="B2787" s="13">
        <v>6.5</v>
      </c>
    </row>
    <row r="2788" spans="1:2" x14ac:dyDescent="0.25">
      <c r="A2788" s="11">
        <v>103</v>
      </c>
      <c r="B2788" s="11">
        <v>4.9000000000000004</v>
      </c>
    </row>
    <row r="2789" spans="1:2" x14ac:dyDescent="0.25">
      <c r="A2789" s="13">
        <v>96</v>
      </c>
      <c r="B2789" s="13">
        <v>6</v>
      </c>
    </row>
    <row r="2790" spans="1:2" x14ac:dyDescent="0.25">
      <c r="A2790" s="11">
        <v>117</v>
      </c>
      <c r="B2790" s="11">
        <v>6.9</v>
      </c>
    </row>
    <row r="2791" spans="1:2" x14ac:dyDescent="0.25">
      <c r="A2791" s="13">
        <v>93</v>
      </c>
      <c r="B2791" s="13">
        <v>5.7</v>
      </c>
    </row>
    <row r="2792" spans="1:2" x14ac:dyDescent="0.25">
      <c r="A2792" s="11">
        <v>136</v>
      </c>
      <c r="B2792" s="11">
        <v>6.7</v>
      </c>
    </row>
    <row r="2793" spans="1:2" x14ac:dyDescent="0.25">
      <c r="A2793" s="13">
        <v>115</v>
      </c>
      <c r="B2793" s="13">
        <v>6.9</v>
      </c>
    </row>
    <row r="2794" spans="1:2" x14ac:dyDescent="0.25">
      <c r="A2794" s="11">
        <v>94</v>
      </c>
      <c r="B2794" s="11">
        <v>5.5</v>
      </c>
    </row>
    <row r="2795" spans="1:2" x14ac:dyDescent="0.25">
      <c r="A2795" s="13">
        <v>85</v>
      </c>
      <c r="B2795" s="13">
        <v>4.4000000000000004</v>
      </c>
    </row>
    <row r="2796" spans="1:2" x14ac:dyDescent="0.25">
      <c r="A2796" s="11">
        <v>88</v>
      </c>
      <c r="B2796" s="11">
        <v>5.4</v>
      </c>
    </row>
    <row r="2797" spans="1:2" x14ac:dyDescent="0.25">
      <c r="A2797" s="13">
        <v>112</v>
      </c>
      <c r="B2797" s="13">
        <v>7</v>
      </c>
    </row>
    <row r="2798" spans="1:2" x14ac:dyDescent="0.25">
      <c r="A2798" s="11">
        <v>86</v>
      </c>
      <c r="B2798" s="11">
        <v>5.4</v>
      </c>
    </row>
    <row r="2799" spans="1:2" x14ac:dyDescent="0.25">
      <c r="A2799" s="13">
        <v>86</v>
      </c>
      <c r="B2799" s="13">
        <v>5.4</v>
      </c>
    </row>
    <row r="2800" spans="1:2" x14ac:dyDescent="0.25">
      <c r="A2800" s="11">
        <v>112</v>
      </c>
      <c r="B2800" s="11">
        <v>8</v>
      </c>
    </row>
    <row r="2801" spans="1:2" x14ac:dyDescent="0.25">
      <c r="A2801" s="13">
        <v>137</v>
      </c>
      <c r="B2801" s="13">
        <v>7.6</v>
      </c>
    </row>
    <row r="2802" spans="1:2" x14ac:dyDescent="0.25">
      <c r="A2802" s="11">
        <v>90</v>
      </c>
      <c r="B2802" s="11">
        <v>5.9</v>
      </c>
    </row>
    <row r="2803" spans="1:2" x14ac:dyDescent="0.25">
      <c r="A2803" s="13">
        <v>107</v>
      </c>
      <c r="B2803" s="13">
        <v>6.6</v>
      </c>
    </row>
    <row r="2804" spans="1:2" x14ac:dyDescent="0.25">
      <c r="A2804" s="11">
        <v>98</v>
      </c>
      <c r="B2804" s="11">
        <v>6.7</v>
      </c>
    </row>
    <row r="2805" spans="1:2" x14ac:dyDescent="0.25">
      <c r="A2805" s="13">
        <v>84</v>
      </c>
      <c r="B2805" s="13">
        <v>3.9</v>
      </c>
    </row>
    <row r="2806" spans="1:2" x14ac:dyDescent="0.25">
      <c r="A2806" s="11">
        <v>139</v>
      </c>
      <c r="B2806" s="11">
        <v>5.7</v>
      </c>
    </row>
    <row r="2807" spans="1:2" x14ac:dyDescent="0.25">
      <c r="A2807" s="13">
        <v>97</v>
      </c>
      <c r="B2807" s="13">
        <v>6.7</v>
      </c>
    </row>
    <row r="2808" spans="1:2" x14ac:dyDescent="0.25">
      <c r="A2808" s="11">
        <v>127</v>
      </c>
      <c r="B2808" s="11">
        <v>6.5</v>
      </c>
    </row>
    <row r="2809" spans="1:2" x14ac:dyDescent="0.25">
      <c r="A2809" s="13">
        <v>150</v>
      </c>
      <c r="B2809" s="13">
        <v>6.8</v>
      </c>
    </row>
    <row r="2810" spans="1:2" x14ac:dyDescent="0.25">
      <c r="A2810" s="11">
        <v>104</v>
      </c>
      <c r="B2810" s="11">
        <v>6.3</v>
      </c>
    </row>
    <row r="2811" spans="1:2" x14ac:dyDescent="0.25">
      <c r="A2811" s="13">
        <v>132</v>
      </c>
      <c r="B2811" s="13">
        <v>7.3</v>
      </c>
    </row>
    <row r="2812" spans="1:2" x14ac:dyDescent="0.25">
      <c r="A2812" s="11">
        <v>117</v>
      </c>
      <c r="B2812" s="11">
        <v>6.9</v>
      </c>
    </row>
    <row r="2813" spans="1:2" x14ac:dyDescent="0.25">
      <c r="A2813" s="13">
        <v>115</v>
      </c>
      <c r="B2813" s="13">
        <v>7</v>
      </c>
    </row>
    <row r="2814" spans="1:2" x14ac:dyDescent="0.25">
      <c r="A2814" s="11">
        <v>186</v>
      </c>
      <c r="B2814" s="11">
        <v>6.5</v>
      </c>
    </row>
    <row r="2815" spans="1:2" x14ac:dyDescent="0.25">
      <c r="A2815" s="13">
        <v>90</v>
      </c>
      <c r="B2815" s="13">
        <v>3.6</v>
      </c>
    </row>
    <row r="2816" spans="1:2" x14ac:dyDescent="0.25">
      <c r="A2816" s="11">
        <v>90</v>
      </c>
      <c r="B2816" s="11">
        <v>7.7</v>
      </c>
    </row>
    <row r="2817" spans="1:2" x14ac:dyDescent="0.25">
      <c r="A2817" s="13">
        <v>134</v>
      </c>
      <c r="B2817" s="13">
        <v>7.7</v>
      </c>
    </row>
    <row r="2818" spans="1:2" x14ac:dyDescent="0.25">
      <c r="A2818" s="11">
        <v>101</v>
      </c>
      <c r="B2818" s="11">
        <v>5.9</v>
      </c>
    </row>
    <row r="2819" spans="1:2" x14ac:dyDescent="0.25">
      <c r="A2819" s="13">
        <v>97</v>
      </c>
      <c r="B2819" s="13">
        <v>6.8</v>
      </c>
    </row>
    <row r="2820" spans="1:2" x14ac:dyDescent="0.25">
      <c r="A2820" s="11">
        <v>107</v>
      </c>
      <c r="B2820" s="11">
        <v>7.4</v>
      </c>
    </row>
    <row r="2821" spans="1:2" x14ac:dyDescent="0.25">
      <c r="A2821" s="13">
        <v>99</v>
      </c>
      <c r="B2821" s="13">
        <v>5.0999999999999996</v>
      </c>
    </row>
    <row r="2822" spans="1:2" x14ac:dyDescent="0.25">
      <c r="A2822" s="11">
        <v>55</v>
      </c>
      <c r="B2822" s="11">
        <v>9.1</v>
      </c>
    </row>
    <row r="2823" spans="1:2" x14ac:dyDescent="0.25">
      <c r="A2823" s="13">
        <v>124</v>
      </c>
      <c r="B2823" s="13">
        <v>7.4</v>
      </c>
    </row>
    <row r="2824" spans="1:2" x14ac:dyDescent="0.25">
      <c r="A2824" s="11">
        <v>110</v>
      </c>
      <c r="B2824" s="11">
        <v>7.2</v>
      </c>
    </row>
    <row r="2825" spans="1:2" x14ac:dyDescent="0.25">
      <c r="A2825" s="13">
        <v>105</v>
      </c>
      <c r="B2825" s="13">
        <v>6</v>
      </c>
    </row>
    <row r="2826" spans="1:2" x14ac:dyDescent="0.25">
      <c r="A2826" s="11">
        <v>41</v>
      </c>
      <c r="B2826" s="11">
        <v>7.4</v>
      </c>
    </row>
    <row r="2827" spans="1:2" x14ac:dyDescent="0.25">
      <c r="A2827" s="13">
        <v>178</v>
      </c>
      <c r="B2827" s="13">
        <v>8.3000000000000007</v>
      </c>
    </row>
    <row r="2828" spans="1:2" x14ac:dyDescent="0.25">
      <c r="A2828" s="11">
        <v>125</v>
      </c>
      <c r="B2828" s="11">
        <v>8.1</v>
      </c>
    </row>
    <row r="2829" spans="1:2" x14ac:dyDescent="0.25">
      <c r="A2829" s="13">
        <v>108</v>
      </c>
      <c r="B2829" s="13">
        <v>6.3</v>
      </c>
    </row>
    <row r="2830" spans="1:2" x14ac:dyDescent="0.25">
      <c r="A2830" s="11">
        <v>121</v>
      </c>
      <c r="B2830" s="11">
        <v>7.3</v>
      </c>
    </row>
    <row r="2831" spans="1:2" x14ac:dyDescent="0.25">
      <c r="A2831" s="13">
        <v>100</v>
      </c>
      <c r="B2831" s="13">
        <v>3.6</v>
      </c>
    </row>
    <row r="2832" spans="1:2" x14ac:dyDescent="0.25">
      <c r="A2832" s="11">
        <v>115</v>
      </c>
      <c r="B2832" s="11">
        <v>1.6</v>
      </c>
    </row>
    <row r="2833" spans="1:2" x14ac:dyDescent="0.25">
      <c r="A2833" s="13">
        <v>108</v>
      </c>
      <c r="B2833" s="13">
        <v>8</v>
      </c>
    </row>
    <row r="2834" spans="1:2" x14ac:dyDescent="0.25">
      <c r="A2834" s="11">
        <v>117</v>
      </c>
      <c r="B2834" s="11">
        <v>6.2</v>
      </c>
    </row>
    <row r="2835" spans="1:2" x14ac:dyDescent="0.25">
      <c r="A2835" s="13">
        <v>220</v>
      </c>
      <c r="B2835" s="13">
        <v>9</v>
      </c>
    </row>
    <row r="2836" spans="1:2" x14ac:dyDescent="0.25">
      <c r="A2836" s="11">
        <v>112</v>
      </c>
      <c r="B2836" s="11">
        <v>6.1</v>
      </c>
    </row>
    <row r="2837" spans="1:2" x14ac:dyDescent="0.25">
      <c r="A2837" s="13">
        <v>99</v>
      </c>
      <c r="B2837" s="13">
        <v>5.7</v>
      </c>
    </row>
    <row r="2838" spans="1:2" x14ac:dyDescent="0.25">
      <c r="A2838" s="11">
        <v>109</v>
      </c>
      <c r="B2838" s="11">
        <v>6.8</v>
      </c>
    </row>
    <row r="2839" spans="1:2" x14ac:dyDescent="0.25">
      <c r="A2839" s="13">
        <v>83</v>
      </c>
      <c r="B2839" s="13">
        <v>5.5</v>
      </c>
    </row>
    <row r="2840" spans="1:2" x14ac:dyDescent="0.25">
      <c r="A2840" s="11">
        <v>107</v>
      </c>
      <c r="B2840" s="11">
        <v>6.8</v>
      </c>
    </row>
    <row r="2841" spans="1:2" x14ac:dyDescent="0.25">
      <c r="A2841" s="13">
        <v>102</v>
      </c>
      <c r="B2841" s="13">
        <v>7.3</v>
      </c>
    </row>
    <row r="2842" spans="1:2" x14ac:dyDescent="0.25">
      <c r="A2842" s="11">
        <v>100</v>
      </c>
      <c r="B2842" s="11">
        <v>6.1</v>
      </c>
    </row>
    <row r="2843" spans="1:2" x14ac:dyDescent="0.25">
      <c r="A2843" s="13">
        <v>97</v>
      </c>
      <c r="B2843" s="13">
        <v>7.2</v>
      </c>
    </row>
    <row r="2844" spans="1:2" x14ac:dyDescent="0.25">
      <c r="A2844" s="11">
        <v>92</v>
      </c>
      <c r="B2844" s="11">
        <v>5.9</v>
      </c>
    </row>
    <row r="2845" spans="1:2" x14ac:dyDescent="0.25">
      <c r="A2845" s="13">
        <v>84</v>
      </c>
      <c r="B2845" s="13">
        <v>6.1</v>
      </c>
    </row>
    <row r="2846" spans="1:2" x14ac:dyDescent="0.25">
      <c r="A2846" s="11">
        <v>86</v>
      </c>
      <c r="B2846" s="11">
        <v>6.8</v>
      </c>
    </row>
    <row r="2847" spans="1:2" x14ac:dyDescent="0.25">
      <c r="A2847" s="13">
        <v>120</v>
      </c>
      <c r="B2847" s="13">
        <v>7.7</v>
      </c>
    </row>
    <row r="2848" spans="1:2" x14ac:dyDescent="0.25">
      <c r="A2848" s="11">
        <v>89</v>
      </c>
      <c r="B2848" s="11">
        <v>4.9000000000000004</v>
      </c>
    </row>
    <row r="2849" spans="1:2" x14ac:dyDescent="0.25">
      <c r="A2849" s="13">
        <v>117</v>
      </c>
      <c r="B2849" s="13">
        <v>6.1</v>
      </c>
    </row>
    <row r="2850" spans="1:2" x14ac:dyDescent="0.25">
      <c r="A2850" s="11">
        <v>97</v>
      </c>
      <c r="B2850" s="11">
        <v>2.5</v>
      </c>
    </row>
    <row r="2851" spans="1:2" x14ac:dyDescent="0.25">
      <c r="A2851" s="13">
        <v>91</v>
      </c>
      <c r="B2851" s="13">
        <v>6.1</v>
      </c>
    </row>
    <row r="2852" spans="1:2" x14ac:dyDescent="0.25">
      <c r="A2852" s="11">
        <v>100</v>
      </c>
      <c r="B2852" s="11">
        <v>5.9</v>
      </c>
    </row>
    <row r="2853" spans="1:2" x14ac:dyDescent="0.25">
      <c r="A2853" s="13">
        <v>72</v>
      </c>
      <c r="B2853" s="13">
        <v>5.7</v>
      </c>
    </row>
    <row r="2854" spans="1:2" x14ac:dyDescent="0.25">
      <c r="A2854" s="11">
        <v>84</v>
      </c>
      <c r="B2854" s="11">
        <v>5.6</v>
      </c>
    </row>
    <row r="2855" spans="1:2" x14ac:dyDescent="0.25">
      <c r="A2855" s="13">
        <v>126</v>
      </c>
      <c r="B2855" s="13">
        <v>7.2</v>
      </c>
    </row>
    <row r="2856" spans="1:2" x14ac:dyDescent="0.25">
      <c r="A2856" s="11">
        <v>108</v>
      </c>
      <c r="B2856" s="11">
        <v>7.7</v>
      </c>
    </row>
    <row r="2857" spans="1:2" x14ac:dyDescent="0.25">
      <c r="A2857" s="13">
        <v>112</v>
      </c>
      <c r="B2857" s="13">
        <v>7.8</v>
      </c>
    </row>
    <row r="2858" spans="1:2" x14ac:dyDescent="0.25">
      <c r="A2858" s="11">
        <v>90</v>
      </c>
      <c r="B2858" s="11">
        <v>6.1</v>
      </c>
    </row>
    <row r="2859" spans="1:2" x14ac:dyDescent="0.25">
      <c r="A2859" s="13">
        <v>91</v>
      </c>
      <c r="B2859" s="13">
        <v>5.8</v>
      </c>
    </row>
    <row r="2860" spans="1:2" x14ac:dyDescent="0.25">
      <c r="A2860" s="11">
        <v>135</v>
      </c>
      <c r="B2860" s="11">
        <v>6.5</v>
      </c>
    </row>
    <row r="2861" spans="1:2" x14ac:dyDescent="0.25">
      <c r="A2861" s="13">
        <v>141</v>
      </c>
      <c r="B2861" s="13">
        <v>7.9</v>
      </c>
    </row>
    <row r="2862" spans="1:2" x14ac:dyDescent="0.25">
      <c r="A2862" s="11">
        <v>104</v>
      </c>
      <c r="B2862" s="11">
        <v>6.3</v>
      </c>
    </row>
    <row r="2863" spans="1:2" x14ac:dyDescent="0.25">
      <c r="A2863" s="13">
        <v>84</v>
      </c>
      <c r="B2863" s="13">
        <v>3.8</v>
      </c>
    </row>
    <row r="2864" spans="1:2" x14ac:dyDescent="0.25">
      <c r="A2864" s="11">
        <v>118</v>
      </c>
      <c r="B2864" s="11">
        <v>8.3000000000000007</v>
      </c>
    </row>
    <row r="2865" spans="1:2" x14ac:dyDescent="0.25">
      <c r="A2865" s="13">
        <v>82</v>
      </c>
      <c r="B2865" s="13">
        <v>6.4</v>
      </c>
    </row>
    <row r="2866" spans="1:2" x14ac:dyDescent="0.25">
      <c r="A2866" s="11">
        <v>95</v>
      </c>
      <c r="B2866" s="11">
        <v>6.7</v>
      </c>
    </row>
    <row r="2867" spans="1:2" x14ac:dyDescent="0.25">
      <c r="A2867" s="13">
        <v>94</v>
      </c>
      <c r="B2867" s="13">
        <v>6.1</v>
      </c>
    </row>
    <row r="2868" spans="1:2" x14ac:dyDescent="0.25">
      <c r="A2868" s="11">
        <v>88</v>
      </c>
      <c r="B2868" s="11">
        <v>8.1</v>
      </c>
    </row>
    <row r="2869" spans="1:2" x14ac:dyDescent="0.25">
      <c r="A2869" s="13">
        <v>99</v>
      </c>
      <c r="B2869" s="13">
        <v>6</v>
      </c>
    </row>
    <row r="2870" spans="1:2" x14ac:dyDescent="0.25">
      <c r="A2870" s="11">
        <v>121</v>
      </c>
      <c r="B2870" s="11">
        <v>5.8</v>
      </c>
    </row>
    <row r="2871" spans="1:2" x14ac:dyDescent="0.25">
      <c r="A2871" s="13">
        <v>84</v>
      </c>
      <c r="B2871" s="13">
        <v>5.6</v>
      </c>
    </row>
    <row r="2872" spans="1:2" x14ac:dyDescent="0.25">
      <c r="A2872" s="11">
        <v>93</v>
      </c>
      <c r="B2872" s="11">
        <v>6.1</v>
      </c>
    </row>
    <row r="2873" spans="1:2" x14ac:dyDescent="0.25">
      <c r="A2873" s="13">
        <v>93</v>
      </c>
      <c r="B2873" s="13">
        <v>5.9</v>
      </c>
    </row>
    <row r="2874" spans="1:2" x14ac:dyDescent="0.25">
      <c r="A2874" s="11">
        <v>120</v>
      </c>
      <c r="B2874" s="11">
        <v>7.3</v>
      </c>
    </row>
    <row r="2875" spans="1:2" x14ac:dyDescent="0.25">
      <c r="A2875" s="13">
        <v>112</v>
      </c>
      <c r="B2875" s="13">
        <v>6.8</v>
      </c>
    </row>
    <row r="2876" spans="1:2" x14ac:dyDescent="0.25">
      <c r="A2876" s="11">
        <v>107</v>
      </c>
      <c r="B2876" s="11">
        <v>5.7</v>
      </c>
    </row>
    <row r="2877" spans="1:2" x14ac:dyDescent="0.25">
      <c r="A2877" s="13">
        <v>112</v>
      </c>
      <c r="B2877" s="13">
        <v>7.3</v>
      </c>
    </row>
    <row r="2878" spans="1:2" x14ac:dyDescent="0.25">
      <c r="A2878" s="11">
        <v>96</v>
      </c>
      <c r="B2878" s="11">
        <v>6.3</v>
      </c>
    </row>
    <row r="2879" spans="1:2" x14ac:dyDescent="0.25">
      <c r="A2879" s="13">
        <v>91</v>
      </c>
      <c r="B2879" s="13">
        <v>5.9</v>
      </c>
    </row>
    <row r="2880" spans="1:2" x14ac:dyDescent="0.25">
      <c r="A2880" s="11">
        <v>105</v>
      </c>
      <c r="B2880" s="11">
        <v>7.1</v>
      </c>
    </row>
    <row r="2881" spans="1:2" x14ac:dyDescent="0.25">
      <c r="A2881" s="13">
        <v>125</v>
      </c>
      <c r="B2881" s="13">
        <v>7.1</v>
      </c>
    </row>
    <row r="2882" spans="1:2" x14ac:dyDescent="0.25">
      <c r="A2882" s="11">
        <v>102</v>
      </c>
      <c r="B2882" s="11">
        <v>8</v>
      </c>
    </row>
    <row r="2883" spans="1:2" x14ac:dyDescent="0.25">
      <c r="A2883" s="13">
        <v>87</v>
      </c>
      <c r="B2883" s="13">
        <v>5.0999999999999996</v>
      </c>
    </row>
    <row r="2884" spans="1:2" x14ac:dyDescent="0.25">
      <c r="A2884" s="11">
        <v>118</v>
      </c>
      <c r="B2884" s="11">
        <v>7.1</v>
      </c>
    </row>
    <row r="2885" spans="1:2" x14ac:dyDescent="0.25">
      <c r="A2885" s="13">
        <v>115</v>
      </c>
      <c r="B2885" s="13">
        <v>6.5</v>
      </c>
    </row>
    <row r="2886" spans="1:2" x14ac:dyDescent="0.25">
      <c r="A2886" s="11">
        <v>91</v>
      </c>
      <c r="B2886" s="11">
        <v>4.5</v>
      </c>
    </row>
    <row r="2887" spans="1:2" x14ac:dyDescent="0.25">
      <c r="A2887" s="13">
        <v>88</v>
      </c>
      <c r="B2887" s="13">
        <v>6.6</v>
      </c>
    </row>
    <row r="2888" spans="1:2" x14ac:dyDescent="0.25">
      <c r="A2888" s="11">
        <v>127</v>
      </c>
      <c r="B2888" s="11">
        <v>4.3</v>
      </c>
    </row>
    <row r="2889" spans="1:2" x14ac:dyDescent="0.25">
      <c r="A2889" s="13">
        <v>94</v>
      </c>
      <c r="B2889" s="13">
        <v>6.7</v>
      </c>
    </row>
    <row r="2890" spans="1:2" x14ac:dyDescent="0.25">
      <c r="A2890" s="11">
        <v>115</v>
      </c>
      <c r="B2890" s="11">
        <v>6.8</v>
      </c>
    </row>
    <row r="2891" spans="1:2" x14ac:dyDescent="0.25">
      <c r="A2891" s="13">
        <v>90</v>
      </c>
      <c r="B2891" s="13">
        <v>5.4</v>
      </c>
    </row>
    <row r="2892" spans="1:2" x14ac:dyDescent="0.25">
      <c r="A2892" s="11">
        <v>102</v>
      </c>
      <c r="B2892" s="11">
        <v>6.6</v>
      </c>
    </row>
    <row r="2893" spans="1:2" x14ac:dyDescent="0.25">
      <c r="A2893" s="13">
        <v>100</v>
      </c>
      <c r="B2893" s="13">
        <v>7.4</v>
      </c>
    </row>
    <row r="2894" spans="1:2" x14ac:dyDescent="0.25">
      <c r="A2894" s="11">
        <v>117</v>
      </c>
      <c r="B2894" s="11">
        <v>7.3</v>
      </c>
    </row>
    <row r="2895" spans="1:2" x14ac:dyDescent="0.25">
      <c r="A2895" s="13">
        <v>109</v>
      </c>
      <c r="B2895" s="13">
        <v>6.9</v>
      </c>
    </row>
    <row r="2896" spans="1:2" x14ac:dyDescent="0.25">
      <c r="A2896" s="11">
        <v>121</v>
      </c>
      <c r="B2896" s="11">
        <v>8</v>
      </c>
    </row>
    <row r="2897" spans="1:2" x14ac:dyDescent="0.25">
      <c r="A2897" s="13">
        <v>111</v>
      </c>
      <c r="B2897" s="13">
        <v>6.4</v>
      </c>
    </row>
    <row r="2898" spans="1:2" x14ac:dyDescent="0.25">
      <c r="A2898" s="11">
        <v>100</v>
      </c>
      <c r="B2898" s="11">
        <v>7.8</v>
      </c>
    </row>
    <row r="2899" spans="1:2" x14ac:dyDescent="0.25">
      <c r="A2899" s="13">
        <v>109</v>
      </c>
      <c r="B2899" s="13">
        <v>6.1</v>
      </c>
    </row>
    <row r="2900" spans="1:2" x14ac:dyDescent="0.25">
      <c r="A2900" s="11">
        <v>93</v>
      </c>
      <c r="B2900" s="11">
        <v>6.1</v>
      </c>
    </row>
    <row r="2901" spans="1:2" x14ac:dyDescent="0.25">
      <c r="A2901" s="13">
        <v>101</v>
      </c>
      <c r="B2901" s="13">
        <v>5.0999999999999996</v>
      </c>
    </row>
    <row r="2902" spans="1:2" x14ac:dyDescent="0.25">
      <c r="A2902" s="11">
        <v>101</v>
      </c>
      <c r="B2902" s="11">
        <v>7.8</v>
      </c>
    </row>
    <row r="2903" spans="1:2" x14ac:dyDescent="0.25">
      <c r="A2903" s="13">
        <v>106</v>
      </c>
      <c r="B2903" s="13">
        <v>7.4</v>
      </c>
    </row>
    <row r="2904" spans="1:2" x14ac:dyDescent="0.25">
      <c r="A2904" s="11">
        <v>94</v>
      </c>
      <c r="B2904" s="11">
        <v>7.8</v>
      </c>
    </row>
    <row r="2905" spans="1:2" x14ac:dyDescent="0.25">
      <c r="A2905" s="13">
        <v>140</v>
      </c>
      <c r="B2905" s="13">
        <v>8</v>
      </c>
    </row>
    <row r="2906" spans="1:2" x14ac:dyDescent="0.25">
      <c r="A2906" s="11">
        <v>132</v>
      </c>
      <c r="B2906" s="11">
        <v>6.7</v>
      </c>
    </row>
    <row r="2907" spans="1:2" x14ac:dyDescent="0.25">
      <c r="A2907" s="13">
        <v>99</v>
      </c>
      <c r="B2907" s="13">
        <v>6.6</v>
      </c>
    </row>
    <row r="2908" spans="1:2" x14ac:dyDescent="0.25">
      <c r="A2908" s="11">
        <v>90</v>
      </c>
      <c r="B2908" s="11">
        <v>6.4</v>
      </c>
    </row>
    <row r="2909" spans="1:2" x14ac:dyDescent="0.25">
      <c r="A2909" s="13">
        <v>105</v>
      </c>
      <c r="B2909" s="13">
        <v>6.7</v>
      </c>
    </row>
    <row r="2910" spans="1:2" x14ac:dyDescent="0.25">
      <c r="A2910" s="11">
        <v>108</v>
      </c>
      <c r="B2910" s="11">
        <v>6.2</v>
      </c>
    </row>
    <row r="2911" spans="1:2" x14ac:dyDescent="0.25">
      <c r="A2911" s="13">
        <v>69</v>
      </c>
      <c r="B2911" s="13">
        <v>7.3</v>
      </c>
    </row>
    <row r="2912" spans="1:2" x14ac:dyDescent="0.25">
      <c r="A2912" s="11">
        <v>148</v>
      </c>
      <c r="B2912" s="11">
        <v>8.1</v>
      </c>
    </row>
    <row r="2913" spans="1:2" x14ac:dyDescent="0.25">
      <c r="A2913" s="13">
        <v>118</v>
      </c>
      <c r="B2913" s="13">
        <v>7</v>
      </c>
    </row>
    <row r="2914" spans="1:2" x14ac:dyDescent="0.25">
      <c r="A2914" s="11">
        <v>132</v>
      </c>
      <c r="B2914" s="11">
        <v>8</v>
      </c>
    </row>
    <row r="2915" spans="1:2" x14ac:dyDescent="0.25">
      <c r="A2915" s="13">
        <v>130</v>
      </c>
      <c r="B2915" s="13">
        <v>8</v>
      </c>
    </row>
    <row r="2916" spans="1:2" x14ac:dyDescent="0.25">
      <c r="A2916" s="11">
        <v>95</v>
      </c>
      <c r="B2916" s="11">
        <v>7</v>
      </c>
    </row>
    <row r="2917" spans="1:2" x14ac:dyDescent="0.25">
      <c r="A2917" s="13">
        <v>80</v>
      </c>
      <c r="B2917" s="13">
        <v>7.9</v>
      </c>
    </row>
    <row r="2918" spans="1:2" x14ac:dyDescent="0.25">
      <c r="A2918" s="11">
        <v>94</v>
      </c>
      <c r="B2918" s="11">
        <v>5.9</v>
      </c>
    </row>
    <row r="2919" spans="1:2" x14ac:dyDescent="0.25">
      <c r="A2919" s="13">
        <v>122</v>
      </c>
      <c r="B2919" s="13">
        <v>6.6</v>
      </c>
    </row>
    <row r="2920" spans="1:2" x14ac:dyDescent="0.25">
      <c r="A2920" s="11">
        <v>102</v>
      </c>
      <c r="B2920" s="11">
        <v>6.3</v>
      </c>
    </row>
    <row r="2921" spans="1:2" x14ac:dyDescent="0.25">
      <c r="A2921" s="13">
        <v>116</v>
      </c>
      <c r="B2921" s="13">
        <v>7.7</v>
      </c>
    </row>
    <row r="2922" spans="1:2" x14ac:dyDescent="0.25">
      <c r="A2922" s="11">
        <v>78</v>
      </c>
      <c r="B2922" s="11">
        <v>6.9</v>
      </c>
    </row>
    <row r="2923" spans="1:2" x14ac:dyDescent="0.25">
      <c r="A2923" s="13">
        <v>114</v>
      </c>
      <c r="B2923" s="13">
        <v>7.1</v>
      </c>
    </row>
    <row r="2924" spans="1:2" x14ac:dyDescent="0.25">
      <c r="A2924" s="11">
        <v>112</v>
      </c>
      <c r="B2924" s="11">
        <v>7.4</v>
      </c>
    </row>
    <row r="2925" spans="1:2" x14ac:dyDescent="0.25">
      <c r="A2925" s="13">
        <v>110</v>
      </c>
      <c r="B2925" s="13">
        <v>6.5</v>
      </c>
    </row>
    <row r="2926" spans="1:2" x14ac:dyDescent="0.25">
      <c r="A2926" s="11">
        <v>104</v>
      </c>
      <c r="B2926" s="11">
        <v>6.5</v>
      </c>
    </row>
    <row r="2927" spans="1:2" x14ac:dyDescent="0.25">
      <c r="A2927" s="13">
        <v>81</v>
      </c>
      <c r="B2927" s="13">
        <v>6.8</v>
      </c>
    </row>
    <row r="2928" spans="1:2" x14ac:dyDescent="0.25">
      <c r="A2928" s="11">
        <v>154</v>
      </c>
      <c r="B2928" s="11">
        <v>7.5</v>
      </c>
    </row>
    <row r="2929" spans="1:2" x14ac:dyDescent="0.25">
      <c r="A2929" s="13">
        <v>102</v>
      </c>
      <c r="B2929" s="13">
        <v>6.6</v>
      </c>
    </row>
    <row r="2930" spans="1:2" x14ac:dyDescent="0.25">
      <c r="A2930" s="11">
        <v>89</v>
      </c>
      <c r="B2930" s="11">
        <v>7.1</v>
      </c>
    </row>
    <row r="2931" spans="1:2" x14ac:dyDescent="0.25">
      <c r="A2931" s="13">
        <v>132</v>
      </c>
      <c r="B2931" s="13">
        <v>6.6</v>
      </c>
    </row>
    <row r="2932" spans="1:2" x14ac:dyDescent="0.25">
      <c r="A2932" s="11">
        <v>103</v>
      </c>
      <c r="B2932" s="11">
        <v>7</v>
      </c>
    </row>
    <row r="2933" spans="1:2" x14ac:dyDescent="0.25">
      <c r="A2933" s="13">
        <v>93</v>
      </c>
      <c r="B2933" s="13">
        <v>3.3</v>
      </c>
    </row>
    <row r="2934" spans="1:2" x14ac:dyDescent="0.25">
      <c r="A2934" s="11">
        <v>93</v>
      </c>
      <c r="B2934" s="11">
        <v>6.7</v>
      </c>
    </row>
    <row r="2935" spans="1:2" x14ac:dyDescent="0.25">
      <c r="A2935" s="13">
        <v>172</v>
      </c>
      <c r="B2935" s="13">
        <v>8</v>
      </c>
    </row>
    <row r="2936" spans="1:2" x14ac:dyDescent="0.25">
      <c r="A2936" s="11">
        <v>96</v>
      </c>
      <c r="B2936" s="11">
        <v>6.8</v>
      </c>
    </row>
    <row r="2937" spans="1:2" x14ac:dyDescent="0.25">
      <c r="A2937" s="13">
        <v>89</v>
      </c>
      <c r="B2937" s="13">
        <v>6</v>
      </c>
    </row>
    <row r="2938" spans="1:2" x14ac:dyDescent="0.25">
      <c r="A2938" s="11">
        <v>92</v>
      </c>
      <c r="B2938" s="11">
        <v>5.4</v>
      </c>
    </row>
    <row r="2939" spans="1:2" x14ac:dyDescent="0.25">
      <c r="A2939" s="13">
        <v>97</v>
      </c>
      <c r="B2939" s="13">
        <v>4.3</v>
      </c>
    </row>
    <row r="2940" spans="1:2" x14ac:dyDescent="0.25">
      <c r="A2940" s="11">
        <v>93</v>
      </c>
      <c r="B2940" s="11">
        <v>6.2</v>
      </c>
    </row>
    <row r="2941" spans="1:2" x14ac:dyDescent="0.25">
      <c r="A2941" s="13">
        <v>89</v>
      </c>
      <c r="B2941" s="13">
        <v>7.7</v>
      </c>
    </row>
    <row r="2942" spans="1:2" x14ac:dyDescent="0.25">
      <c r="A2942" s="11">
        <v>144</v>
      </c>
      <c r="B2942" s="11">
        <v>8</v>
      </c>
    </row>
    <row r="2943" spans="1:2" x14ac:dyDescent="0.25">
      <c r="A2943" s="13">
        <v>123</v>
      </c>
      <c r="B2943" s="13">
        <v>7.4</v>
      </c>
    </row>
    <row r="2944" spans="1:2" x14ac:dyDescent="0.25">
      <c r="A2944" s="11">
        <v>93</v>
      </c>
      <c r="B2944" s="11">
        <v>5.9</v>
      </c>
    </row>
    <row r="2945" spans="1:2" x14ac:dyDescent="0.25">
      <c r="A2945" s="13">
        <v>133</v>
      </c>
      <c r="B2945" s="13">
        <v>7.8</v>
      </c>
    </row>
    <row r="2946" spans="1:2" x14ac:dyDescent="0.25">
      <c r="A2946" s="11">
        <v>121</v>
      </c>
      <c r="B2946" s="11">
        <v>7.4</v>
      </c>
    </row>
    <row r="2947" spans="1:2" x14ac:dyDescent="0.25">
      <c r="A2947" s="13">
        <v>102</v>
      </c>
      <c r="B2947" s="13">
        <v>6.5</v>
      </c>
    </row>
    <row r="2948" spans="1:2" x14ac:dyDescent="0.25">
      <c r="A2948" s="11">
        <v>102</v>
      </c>
      <c r="B2948" s="11">
        <v>5.4</v>
      </c>
    </row>
    <row r="2949" spans="1:2" x14ac:dyDescent="0.25">
      <c r="A2949" s="13">
        <v>99</v>
      </c>
      <c r="B2949" s="13">
        <v>7</v>
      </c>
    </row>
    <row r="2950" spans="1:2" x14ac:dyDescent="0.25">
      <c r="A2950" s="11">
        <v>55</v>
      </c>
      <c r="B2950" s="11">
        <v>8.6</v>
      </c>
    </row>
    <row r="2951" spans="1:2" x14ac:dyDescent="0.25">
      <c r="A2951" s="13">
        <v>98</v>
      </c>
      <c r="B2951" s="13">
        <v>7.6</v>
      </c>
    </row>
    <row r="2952" spans="1:2" x14ac:dyDescent="0.25">
      <c r="A2952" s="11">
        <v>118</v>
      </c>
      <c r="B2952" s="11">
        <v>6.9</v>
      </c>
    </row>
    <row r="2953" spans="1:2" x14ac:dyDescent="0.25">
      <c r="A2953" s="13">
        <v>125</v>
      </c>
      <c r="B2953" s="13">
        <v>7</v>
      </c>
    </row>
    <row r="2954" spans="1:2" x14ac:dyDescent="0.25">
      <c r="A2954" s="11">
        <v>104</v>
      </c>
      <c r="B2954" s="11">
        <v>5.3</v>
      </c>
    </row>
    <row r="2955" spans="1:2" x14ac:dyDescent="0.25">
      <c r="A2955" s="13">
        <v>109</v>
      </c>
      <c r="B2955" s="13">
        <v>6.4</v>
      </c>
    </row>
    <row r="2956" spans="1:2" x14ac:dyDescent="0.25">
      <c r="A2956" s="11">
        <v>86</v>
      </c>
      <c r="B2956" s="11">
        <v>4.5</v>
      </c>
    </row>
    <row r="2957" spans="1:2" x14ac:dyDescent="0.25">
      <c r="A2957" s="13">
        <v>115</v>
      </c>
      <c r="B2957" s="13">
        <v>7.8</v>
      </c>
    </row>
    <row r="2958" spans="1:2" x14ac:dyDescent="0.25">
      <c r="A2958" s="11">
        <v>92</v>
      </c>
      <c r="B2958" s="11">
        <v>6.7</v>
      </c>
    </row>
    <row r="2959" spans="1:2" x14ac:dyDescent="0.25">
      <c r="A2959" s="13">
        <v>91</v>
      </c>
      <c r="B2959" s="13">
        <v>5.3</v>
      </c>
    </row>
    <row r="2960" spans="1:2" x14ac:dyDescent="0.25">
      <c r="A2960" s="11">
        <v>94</v>
      </c>
      <c r="B2960" s="11">
        <v>6.3</v>
      </c>
    </row>
    <row r="2961" spans="1:2" x14ac:dyDescent="0.25">
      <c r="A2961" s="13">
        <v>93</v>
      </c>
      <c r="B2961" s="13">
        <v>7</v>
      </c>
    </row>
    <row r="2962" spans="1:2" x14ac:dyDescent="0.25">
      <c r="A2962" s="11">
        <v>93</v>
      </c>
      <c r="B2962" s="11">
        <v>5.3</v>
      </c>
    </row>
    <row r="2963" spans="1:2" x14ac:dyDescent="0.25">
      <c r="A2963" s="13">
        <v>100</v>
      </c>
      <c r="B2963" s="13">
        <v>6.6</v>
      </c>
    </row>
    <row r="2964" spans="1:2" x14ac:dyDescent="0.25">
      <c r="A2964" s="11">
        <v>100</v>
      </c>
      <c r="B2964" s="11">
        <v>5.8</v>
      </c>
    </row>
    <row r="2965" spans="1:2" x14ac:dyDescent="0.25">
      <c r="A2965" s="13">
        <v>113</v>
      </c>
      <c r="B2965" s="13">
        <v>6.7</v>
      </c>
    </row>
    <row r="2966" spans="1:2" x14ac:dyDescent="0.25">
      <c r="A2966" s="11">
        <v>122</v>
      </c>
      <c r="B2966" s="11">
        <v>6.6</v>
      </c>
    </row>
    <row r="2967" spans="1:2" x14ac:dyDescent="0.25">
      <c r="A2967" s="13">
        <v>100</v>
      </c>
      <c r="B2967" s="13">
        <v>7</v>
      </c>
    </row>
    <row r="2968" spans="1:2" x14ac:dyDescent="0.25">
      <c r="A2968" s="11">
        <v>293</v>
      </c>
      <c r="B2968" s="11">
        <v>8.4</v>
      </c>
    </row>
    <row r="2969" spans="1:2" x14ac:dyDescent="0.25">
      <c r="A2969" s="13">
        <v>137</v>
      </c>
      <c r="B2969" s="13">
        <v>6</v>
      </c>
    </row>
    <row r="2970" spans="1:2" x14ac:dyDescent="0.25">
      <c r="A2970" s="11">
        <v>93</v>
      </c>
      <c r="B2970" s="11">
        <v>5.4</v>
      </c>
    </row>
    <row r="2971" spans="1:2" x14ac:dyDescent="0.25">
      <c r="A2971" s="13">
        <v>123</v>
      </c>
      <c r="B2971" s="13">
        <v>7.8</v>
      </c>
    </row>
    <row r="2972" spans="1:2" x14ac:dyDescent="0.25">
      <c r="A2972" s="11">
        <v>119</v>
      </c>
      <c r="B2972" s="11">
        <v>7.6</v>
      </c>
    </row>
    <row r="2973" spans="1:2" x14ac:dyDescent="0.25">
      <c r="A2973" s="13">
        <v>107</v>
      </c>
      <c r="B2973" s="13">
        <v>6.6</v>
      </c>
    </row>
    <row r="2974" spans="1:2" x14ac:dyDescent="0.25">
      <c r="A2974" s="11">
        <v>106</v>
      </c>
      <c r="B2974" s="11">
        <v>6.4</v>
      </c>
    </row>
    <row r="2975" spans="1:2" x14ac:dyDescent="0.25">
      <c r="A2975" s="13">
        <v>109</v>
      </c>
      <c r="B2975" s="13">
        <v>7</v>
      </c>
    </row>
    <row r="2976" spans="1:2" x14ac:dyDescent="0.25">
      <c r="A2976" s="11">
        <v>81</v>
      </c>
      <c r="B2976" s="11">
        <v>5.7</v>
      </c>
    </row>
    <row r="2977" spans="1:2" x14ac:dyDescent="0.25">
      <c r="A2977" s="13">
        <v>95</v>
      </c>
      <c r="B2977" s="13">
        <v>5.9</v>
      </c>
    </row>
    <row r="2978" spans="1:2" x14ac:dyDescent="0.25">
      <c r="A2978" s="11">
        <v>86</v>
      </c>
      <c r="B2978" s="11">
        <v>6.3</v>
      </c>
    </row>
    <row r="2979" spans="1:2" x14ac:dyDescent="0.25">
      <c r="A2979" s="13">
        <v>113</v>
      </c>
      <c r="B2979" s="13">
        <v>6.3</v>
      </c>
    </row>
    <row r="2980" spans="1:2" x14ac:dyDescent="0.25">
      <c r="A2980" s="11">
        <v>122</v>
      </c>
      <c r="B2980" s="11">
        <v>6.2</v>
      </c>
    </row>
    <row r="2981" spans="1:2" x14ac:dyDescent="0.25">
      <c r="A2981" s="13">
        <v>90</v>
      </c>
      <c r="B2981" s="13">
        <v>2.1</v>
      </c>
    </row>
    <row r="2982" spans="1:2" x14ac:dyDescent="0.25">
      <c r="A2982" s="11">
        <v>108</v>
      </c>
      <c r="B2982" s="11">
        <v>5</v>
      </c>
    </row>
    <row r="2983" spans="1:2" x14ac:dyDescent="0.25">
      <c r="A2983" s="13">
        <v>113</v>
      </c>
      <c r="B2983" s="13">
        <v>5.3</v>
      </c>
    </row>
    <row r="2984" spans="1:2" x14ac:dyDescent="0.25">
      <c r="A2984" s="11">
        <v>110</v>
      </c>
      <c r="B2984" s="11">
        <v>7.1</v>
      </c>
    </row>
    <row r="2985" spans="1:2" x14ac:dyDescent="0.25">
      <c r="A2985" s="13">
        <v>109</v>
      </c>
      <c r="B2985" s="13">
        <v>7</v>
      </c>
    </row>
    <row r="2986" spans="1:2" x14ac:dyDescent="0.25">
      <c r="A2986" s="11">
        <v>110</v>
      </c>
      <c r="B2986" s="11">
        <v>7</v>
      </c>
    </row>
    <row r="2987" spans="1:2" x14ac:dyDescent="0.25">
      <c r="A2987" s="13">
        <v>100</v>
      </c>
      <c r="B2987" s="13">
        <v>5.7</v>
      </c>
    </row>
    <row r="2988" spans="1:2" x14ac:dyDescent="0.25">
      <c r="A2988" s="11">
        <v>101</v>
      </c>
      <c r="B2988" s="11">
        <v>7.1</v>
      </c>
    </row>
    <row r="2989" spans="1:2" x14ac:dyDescent="0.25">
      <c r="A2989" s="13">
        <v>97</v>
      </c>
      <c r="B2989" s="13">
        <v>7</v>
      </c>
    </row>
    <row r="2990" spans="1:2" x14ac:dyDescent="0.25">
      <c r="A2990" s="11">
        <v>172</v>
      </c>
      <c r="B2990" s="11">
        <v>7.7</v>
      </c>
    </row>
    <row r="2991" spans="1:2" x14ac:dyDescent="0.25">
      <c r="A2991" s="13">
        <v>104</v>
      </c>
      <c r="B2991" s="13">
        <v>7.1</v>
      </c>
    </row>
    <row r="2992" spans="1:2" x14ac:dyDescent="0.25">
      <c r="A2992" s="11">
        <v>99</v>
      </c>
      <c r="B2992" s="11">
        <v>6.8</v>
      </c>
    </row>
    <row r="2993" spans="1:2" x14ac:dyDescent="0.25">
      <c r="A2993" s="13">
        <v>129</v>
      </c>
      <c r="B2993" s="13">
        <v>7.5</v>
      </c>
    </row>
    <row r="2994" spans="1:2" x14ac:dyDescent="0.25">
      <c r="A2994" s="11">
        <v>91</v>
      </c>
      <c r="B2994" s="11">
        <v>6.3</v>
      </c>
    </row>
    <row r="2995" spans="1:2" x14ac:dyDescent="0.25">
      <c r="A2995" s="13">
        <v>100</v>
      </c>
      <c r="B2995" s="13">
        <v>7.3</v>
      </c>
    </row>
    <row r="2996" spans="1:2" x14ac:dyDescent="0.25">
      <c r="A2996" s="11">
        <v>111</v>
      </c>
      <c r="B2996" s="11">
        <v>6.8</v>
      </c>
    </row>
    <row r="2997" spans="1:2" x14ac:dyDescent="0.25">
      <c r="A2997" s="13">
        <v>114</v>
      </c>
      <c r="B2997" s="13">
        <v>7.2</v>
      </c>
    </row>
    <row r="2998" spans="1:2" x14ac:dyDescent="0.25">
      <c r="A2998" s="11">
        <v>86</v>
      </c>
      <c r="B2998" s="11">
        <v>6.4</v>
      </c>
    </row>
    <row r="2999" spans="1:2" x14ac:dyDescent="0.25">
      <c r="A2999" s="13">
        <v>107</v>
      </c>
      <c r="B2999" s="13">
        <v>6</v>
      </c>
    </row>
    <row r="3000" spans="1:2" x14ac:dyDescent="0.25">
      <c r="A3000" s="11">
        <v>90</v>
      </c>
      <c r="B3000" s="11">
        <v>6.4</v>
      </c>
    </row>
    <row r="3001" spans="1:2" x14ac:dyDescent="0.25">
      <c r="A3001" s="13">
        <v>103</v>
      </c>
      <c r="B3001" s="13">
        <v>5.0999999999999996</v>
      </c>
    </row>
    <row r="3002" spans="1:2" x14ac:dyDescent="0.25">
      <c r="A3002" s="11">
        <v>120</v>
      </c>
      <c r="B3002" s="11">
        <v>7.5</v>
      </c>
    </row>
    <row r="3003" spans="1:2" x14ac:dyDescent="0.25">
      <c r="A3003" s="13">
        <v>134</v>
      </c>
      <c r="B3003" s="13">
        <v>7.1</v>
      </c>
    </row>
    <row r="3004" spans="1:2" x14ac:dyDescent="0.25">
      <c r="A3004" s="11">
        <v>110</v>
      </c>
      <c r="B3004" s="11">
        <v>4.5999999999999996</v>
      </c>
    </row>
    <row r="3005" spans="1:2" x14ac:dyDescent="0.25">
      <c r="A3005" s="13">
        <v>95</v>
      </c>
      <c r="B3005" s="13">
        <v>5.7</v>
      </c>
    </row>
    <row r="3006" spans="1:2" x14ac:dyDescent="0.25">
      <c r="A3006" s="11">
        <v>95</v>
      </c>
      <c r="B3006" s="11">
        <v>6.8</v>
      </c>
    </row>
    <row r="3007" spans="1:2" x14ac:dyDescent="0.25">
      <c r="A3007" s="13">
        <v>132</v>
      </c>
      <c r="B3007" s="13">
        <v>7.7</v>
      </c>
    </row>
    <row r="3008" spans="1:2" x14ac:dyDescent="0.25">
      <c r="A3008" s="11">
        <v>94</v>
      </c>
      <c r="B3008" s="11">
        <v>6.7</v>
      </c>
    </row>
    <row r="3009" spans="1:2" x14ac:dyDescent="0.25">
      <c r="A3009" s="13">
        <v>89</v>
      </c>
      <c r="B3009" s="13">
        <v>3.2</v>
      </c>
    </row>
    <row r="3010" spans="1:2" x14ac:dyDescent="0.25">
      <c r="A3010" s="11">
        <v>138</v>
      </c>
      <c r="B3010" s="11">
        <v>6.1</v>
      </c>
    </row>
    <row r="3011" spans="1:2" x14ac:dyDescent="0.25">
      <c r="A3011" s="13">
        <v>113</v>
      </c>
      <c r="B3011" s="13">
        <v>5.6</v>
      </c>
    </row>
    <row r="3012" spans="1:2" x14ac:dyDescent="0.25">
      <c r="A3012" s="11">
        <v>99</v>
      </c>
      <c r="B3012" s="11">
        <v>6.9</v>
      </c>
    </row>
    <row r="3013" spans="1:2" x14ac:dyDescent="0.25">
      <c r="A3013" s="13">
        <v>111</v>
      </c>
      <c r="B3013" s="13">
        <v>7.5</v>
      </c>
    </row>
    <row r="3014" spans="1:2" x14ac:dyDescent="0.25">
      <c r="A3014" s="11">
        <v>99</v>
      </c>
      <c r="B3014" s="11">
        <v>5.8</v>
      </c>
    </row>
    <row r="3015" spans="1:2" x14ac:dyDescent="0.25">
      <c r="A3015" s="13">
        <v>104</v>
      </c>
      <c r="B3015" s="13">
        <v>8.3000000000000007</v>
      </c>
    </row>
    <row r="3016" spans="1:2" x14ac:dyDescent="0.25">
      <c r="A3016" s="11">
        <v>89</v>
      </c>
      <c r="B3016" s="11">
        <v>2.8</v>
      </c>
    </row>
    <row r="3017" spans="1:2" x14ac:dyDescent="0.25">
      <c r="A3017" s="13">
        <v>103</v>
      </c>
      <c r="B3017" s="13">
        <v>6.6</v>
      </c>
    </row>
    <row r="3018" spans="1:2" x14ac:dyDescent="0.25">
      <c r="A3018" s="11">
        <v>134</v>
      </c>
      <c r="B3018" s="11">
        <v>7.5</v>
      </c>
    </row>
    <row r="3019" spans="1:2" x14ac:dyDescent="0.25">
      <c r="A3019" s="13">
        <v>100</v>
      </c>
      <c r="B3019" s="13">
        <v>6</v>
      </c>
    </row>
    <row r="3020" spans="1:2" x14ac:dyDescent="0.25">
      <c r="A3020" s="11">
        <v>130</v>
      </c>
      <c r="B3020" s="11">
        <v>6.2</v>
      </c>
    </row>
    <row r="3021" spans="1:2" x14ac:dyDescent="0.25">
      <c r="A3021" s="13">
        <v>106</v>
      </c>
      <c r="B3021" s="13">
        <v>7.2</v>
      </c>
    </row>
    <row r="3022" spans="1:2" x14ac:dyDescent="0.25">
      <c r="A3022" s="11">
        <v>125</v>
      </c>
      <c r="B3022" s="11">
        <v>8.6999999999999993</v>
      </c>
    </row>
    <row r="3023" spans="1:2" x14ac:dyDescent="0.25">
      <c r="A3023" s="13">
        <v>109</v>
      </c>
      <c r="B3023" s="13">
        <v>6</v>
      </c>
    </row>
    <row r="3024" spans="1:2" x14ac:dyDescent="0.25">
      <c r="A3024" s="11">
        <v>200</v>
      </c>
      <c r="B3024" s="11">
        <v>8</v>
      </c>
    </row>
    <row r="3025" spans="1:2" x14ac:dyDescent="0.25">
      <c r="A3025" s="13">
        <v>114</v>
      </c>
      <c r="B3025" s="13">
        <v>7.2</v>
      </c>
    </row>
    <row r="3026" spans="1:2" x14ac:dyDescent="0.25">
      <c r="A3026" s="11">
        <v>112</v>
      </c>
      <c r="B3026" s="11">
        <v>4.5</v>
      </c>
    </row>
    <row r="3027" spans="1:2" x14ac:dyDescent="0.25">
      <c r="A3027" s="13">
        <v>116</v>
      </c>
      <c r="B3027" s="13">
        <v>7.9</v>
      </c>
    </row>
    <row r="3028" spans="1:2" x14ac:dyDescent="0.25">
      <c r="A3028" s="11">
        <v>92</v>
      </c>
      <c r="B3028" s="11">
        <v>7.1</v>
      </c>
    </row>
    <row r="3029" spans="1:2" x14ac:dyDescent="0.25">
      <c r="A3029" s="13">
        <v>120</v>
      </c>
      <c r="B3029" s="13">
        <v>7.5</v>
      </c>
    </row>
    <row r="3030" spans="1:2" x14ac:dyDescent="0.25">
      <c r="A3030" s="11">
        <v>107</v>
      </c>
      <c r="B3030" s="11">
        <v>6.8</v>
      </c>
    </row>
    <row r="3031" spans="1:2" x14ac:dyDescent="0.25">
      <c r="A3031" s="13">
        <v>92</v>
      </c>
      <c r="B3031" s="13">
        <v>4.3</v>
      </c>
    </row>
    <row r="3032" spans="1:2" x14ac:dyDescent="0.25">
      <c r="A3032" s="11">
        <v>107</v>
      </c>
      <c r="B3032" s="11">
        <v>7.2</v>
      </c>
    </row>
    <row r="3033" spans="1:2" x14ac:dyDescent="0.25">
      <c r="A3033" s="13">
        <v>100</v>
      </c>
      <c r="B3033" s="13">
        <v>5.8</v>
      </c>
    </row>
    <row r="3034" spans="1:2" x14ac:dyDescent="0.25">
      <c r="A3034" s="11">
        <v>81</v>
      </c>
      <c r="B3034" s="11">
        <v>7.1</v>
      </c>
    </row>
    <row r="3035" spans="1:2" x14ac:dyDescent="0.25">
      <c r="A3035" s="13">
        <v>101</v>
      </c>
      <c r="B3035" s="13">
        <v>7.4</v>
      </c>
    </row>
    <row r="3036" spans="1:2" x14ac:dyDescent="0.25">
      <c r="A3036" s="11">
        <v>122</v>
      </c>
      <c r="B3036" s="11">
        <v>7.6</v>
      </c>
    </row>
    <row r="3037" spans="1:2" x14ac:dyDescent="0.25">
      <c r="A3037" s="13">
        <v>97</v>
      </c>
      <c r="B3037" s="13">
        <v>6.9</v>
      </c>
    </row>
    <row r="3038" spans="1:2" x14ac:dyDescent="0.25">
      <c r="A3038" s="11">
        <v>92</v>
      </c>
      <c r="B3038" s="11">
        <v>6</v>
      </c>
    </row>
    <row r="3039" spans="1:2" x14ac:dyDescent="0.25">
      <c r="A3039" s="13">
        <v>92</v>
      </c>
      <c r="B3039" s="13">
        <v>6.9</v>
      </c>
    </row>
    <row r="3040" spans="1:2" x14ac:dyDescent="0.25">
      <c r="A3040" s="11">
        <v>110</v>
      </c>
      <c r="B3040" s="11">
        <v>7.3</v>
      </c>
    </row>
    <row r="3041" spans="1:2" x14ac:dyDescent="0.25">
      <c r="A3041" s="13">
        <v>86</v>
      </c>
      <c r="B3041" s="13">
        <v>4.5999999999999996</v>
      </c>
    </row>
    <row r="3042" spans="1:2" x14ac:dyDescent="0.25">
      <c r="A3042" s="11">
        <v>91</v>
      </c>
      <c r="B3042" s="11">
        <v>6</v>
      </c>
    </row>
    <row r="3043" spans="1:2" x14ac:dyDescent="0.25">
      <c r="A3043" s="13">
        <v>145</v>
      </c>
      <c r="B3043" s="13">
        <v>6.4</v>
      </c>
    </row>
    <row r="3044" spans="1:2" x14ac:dyDescent="0.25">
      <c r="A3044" s="11">
        <v>100</v>
      </c>
      <c r="B3044" s="11">
        <v>5.5</v>
      </c>
    </row>
    <row r="3045" spans="1:2" x14ac:dyDescent="0.25">
      <c r="A3045" s="13">
        <v>111</v>
      </c>
      <c r="B3045" s="13">
        <v>7.5</v>
      </c>
    </row>
    <row r="3046" spans="1:2" x14ac:dyDescent="0.25">
      <c r="A3046" s="11">
        <v>184</v>
      </c>
      <c r="B3046" s="11">
        <v>8.1</v>
      </c>
    </row>
    <row r="3047" spans="1:2" x14ac:dyDescent="0.25">
      <c r="A3047" s="13">
        <v>89</v>
      </c>
      <c r="B3047" s="13">
        <v>6.3</v>
      </c>
    </row>
    <row r="3048" spans="1:2" x14ac:dyDescent="0.25">
      <c r="A3048" s="11">
        <v>84</v>
      </c>
      <c r="B3048" s="11">
        <v>5.0999999999999996</v>
      </c>
    </row>
    <row r="3049" spans="1:2" x14ac:dyDescent="0.25">
      <c r="A3049" s="13">
        <v>98</v>
      </c>
      <c r="B3049" s="13">
        <v>6.8</v>
      </c>
    </row>
    <row r="3050" spans="1:2" x14ac:dyDescent="0.25">
      <c r="A3050" s="11">
        <v>95</v>
      </c>
      <c r="B3050" s="11">
        <v>5.3</v>
      </c>
    </row>
    <row r="3051" spans="1:2" x14ac:dyDescent="0.25">
      <c r="A3051" s="13">
        <v>100</v>
      </c>
      <c r="B3051" s="13">
        <v>7.3</v>
      </c>
    </row>
    <row r="3052" spans="1:2" x14ac:dyDescent="0.25">
      <c r="A3052" s="11">
        <v>109</v>
      </c>
      <c r="B3052" s="11">
        <v>7.3</v>
      </c>
    </row>
    <row r="3053" spans="1:2" x14ac:dyDescent="0.25">
      <c r="A3053" s="13">
        <v>118</v>
      </c>
      <c r="B3053" s="13">
        <v>7.1</v>
      </c>
    </row>
    <row r="3054" spans="1:2" x14ac:dyDescent="0.25">
      <c r="A3054" s="11">
        <v>88</v>
      </c>
      <c r="B3054" s="11">
        <v>7.6</v>
      </c>
    </row>
    <row r="3055" spans="1:2" x14ac:dyDescent="0.25">
      <c r="A3055" s="13">
        <v>86</v>
      </c>
      <c r="B3055" s="13">
        <v>5.3</v>
      </c>
    </row>
    <row r="3056" spans="1:2" x14ac:dyDescent="0.25">
      <c r="A3056" s="11">
        <v>118</v>
      </c>
      <c r="B3056" s="11">
        <v>7.8</v>
      </c>
    </row>
    <row r="3057" spans="1:2" x14ac:dyDescent="0.25">
      <c r="A3057" s="13">
        <v>125</v>
      </c>
      <c r="B3057" s="13">
        <v>7.7</v>
      </c>
    </row>
    <row r="3058" spans="1:2" x14ac:dyDescent="0.25">
      <c r="A3058" s="11">
        <v>125</v>
      </c>
      <c r="B3058" s="11">
        <v>7.7</v>
      </c>
    </row>
    <row r="3059" spans="1:2" x14ac:dyDescent="0.25">
      <c r="A3059" s="13">
        <v>94</v>
      </c>
      <c r="B3059" s="13">
        <v>5.4</v>
      </c>
    </row>
    <row r="3060" spans="1:2" x14ac:dyDescent="0.25">
      <c r="A3060" s="11">
        <v>113</v>
      </c>
      <c r="B3060" s="11">
        <v>6.2</v>
      </c>
    </row>
    <row r="3061" spans="1:2" x14ac:dyDescent="0.25">
      <c r="A3061" s="13">
        <v>104</v>
      </c>
      <c r="B3061" s="13">
        <v>7.4</v>
      </c>
    </row>
    <row r="3062" spans="1:2" x14ac:dyDescent="0.25">
      <c r="A3062" s="11">
        <v>95</v>
      </c>
      <c r="B3062" s="11">
        <v>6.2</v>
      </c>
    </row>
    <row r="3063" spans="1:2" x14ac:dyDescent="0.25">
      <c r="A3063" s="13">
        <v>102</v>
      </c>
      <c r="B3063" s="13">
        <v>5.0999999999999996</v>
      </c>
    </row>
    <row r="3064" spans="1:2" x14ac:dyDescent="0.25">
      <c r="A3064" s="11">
        <v>124</v>
      </c>
      <c r="B3064" s="11">
        <v>6.9</v>
      </c>
    </row>
    <row r="3065" spans="1:2" x14ac:dyDescent="0.25">
      <c r="A3065" s="13">
        <v>105</v>
      </c>
      <c r="B3065" s="13">
        <v>6.3</v>
      </c>
    </row>
    <row r="3066" spans="1:2" x14ac:dyDescent="0.25">
      <c r="A3066" s="11">
        <v>104</v>
      </c>
      <c r="B3066" s="11">
        <v>6.8</v>
      </c>
    </row>
    <row r="3067" spans="1:2" x14ac:dyDescent="0.25">
      <c r="A3067" s="13">
        <v>120</v>
      </c>
      <c r="B3067" s="13">
        <v>7.4</v>
      </c>
    </row>
    <row r="3068" spans="1:2" x14ac:dyDescent="0.25">
      <c r="A3068" s="11">
        <v>111</v>
      </c>
      <c r="B3068" s="11">
        <v>5.7</v>
      </c>
    </row>
    <row r="3069" spans="1:2" x14ac:dyDescent="0.25">
      <c r="A3069" s="13">
        <v>95</v>
      </c>
      <c r="B3069" s="13">
        <v>5.8</v>
      </c>
    </row>
    <row r="3070" spans="1:2" x14ac:dyDescent="0.25">
      <c r="A3070" s="11">
        <v>96</v>
      </c>
      <c r="B3070" s="11">
        <v>6.2</v>
      </c>
    </row>
    <row r="3071" spans="1:2" x14ac:dyDescent="0.25">
      <c r="A3071" s="13">
        <v>97</v>
      </c>
      <c r="B3071" s="13">
        <v>4.3</v>
      </c>
    </row>
    <row r="3072" spans="1:2" x14ac:dyDescent="0.25">
      <c r="A3072" s="11">
        <v>118</v>
      </c>
      <c r="B3072" s="11">
        <v>6.4</v>
      </c>
    </row>
    <row r="3073" spans="1:2" x14ac:dyDescent="0.25">
      <c r="A3073" s="13">
        <v>193</v>
      </c>
      <c r="B3073" s="13">
        <v>6</v>
      </c>
    </row>
    <row r="3074" spans="1:2" x14ac:dyDescent="0.25">
      <c r="A3074" s="11">
        <v>97</v>
      </c>
      <c r="B3074" s="11">
        <v>6.9</v>
      </c>
    </row>
    <row r="3075" spans="1:2" x14ac:dyDescent="0.25">
      <c r="A3075" s="13">
        <v>98</v>
      </c>
      <c r="B3075" s="13">
        <v>5.5</v>
      </c>
    </row>
    <row r="3076" spans="1:2" x14ac:dyDescent="0.25">
      <c r="A3076" s="11">
        <v>103</v>
      </c>
      <c r="B3076" s="11">
        <v>5.4</v>
      </c>
    </row>
    <row r="3077" spans="1:2" x14ac:dyDescent="0.25">
      <c r="A3077" s="13">
        <v>161</v>
      </c>
      <c r="B3077" s="13">
        <v>8.3000000000000007</v>
      </c>
    </row>
    <row r="3078" spans="1:2" x14ac:dyDescent="0.25">
      <c r="A3078" s="11">
        <v>120</v>
      </c>
      <c r="B3078" s="11">
        <v>7.9</v>
      </c>
    </row>
    <row r="3079" spans="1:2" x14ac:dyDescent="0.25">
      <c r="A3079" s="13">
        <v>97</v>
      </c>
      <c r="B3079" s="13">
        <v>6.5</v>
      </c>
    </row>
    <row r="3080" spans="1:2" x14ac:dyDescent="0.25">
      <c r="A3080" s="11">
        <v>97</v>
      </c>
      <c r="B3080" s="11">
        <v>6.3</v>
      </c>
    </row>
    <row r="3081" spans="1:2" x14ac:dyDescent="0.25">
      <c r="A3081" s="13">
        <v>99</v>
      </c>
      <c r="B3081" s="13">
        <v>6.4</v>
      </c>
    </row>
    <row r="3082" spans="1:2" x14ac:dyDescent="0.25">
      <c r="A3082" s="11">
        <v>24</v>
      </c>
      <c r="B3082" s="11">
        <v>7.9</v>
      </c>
    </row>
    <row r="3083" spans="1:2" x14ac:dyDescent="0.25">
      <c r="A3083" s="13">
        <v>144</v>
      </c>
      <c r="B3083" s="13">
        <v>5.3</v>
      </c>
    </row>
    <row r="3084" spans="1:2" x14ac:dyDescent="0.25">
      <c r="A3084" s="11">
        <v>111</v>
      </c>
      <c r="B3084" s="11">
        <v>5.8</v>
      </c>
    </row>
    <row r="3085" spans="1:2" x14ac:dyDescent="0.25">
      <c r="A3085" s="13">
        <v>145</v>
      </c>
      <c r="B3085" s="13">
        <v>6.6</v>
      </c>
    </row>
    <row r="3086" spans="1:2" x14ac:dyDescent="0.25">
      <c r="A3086" s="11">
        <v>106</v>
      </c>
      <c r="B3086" s="11">
        <v>7.4</v>
      </c>
    </row>
    <row r="3087" spans="1:2" x14ac:dyDescent="0.25">
      <c r="A3087" s="13">
        <v>126</v>
      </c>
      <c r="B3087" s="13">
        <v>8.3000000000000007</v>
      </c>
    </row>
    <row r="3088" spans="1:2" x14ac:dyDescent="0.25">
      <c r="A3088" s="11">
        <v>106</v>
      </c>
      <c r="B3088" s="11">
        <v>5.3</v>
      </c>
    </row>
    <row r="3089" spans="1:2" x14ac:dyDescent="0.25">
      <c r="A3089" s="13">
        <v>121</v>
      </c>
      <c r="B3089" s="13">
        <v>6.2</v>
      </c>
    </row>
    <row r="3090" spans="1:2" x14ac:dyDescent="0.25">
      <c r="A3090" s="11">
        <v>117</v>
      </c>
      <c r="B3090" s="11">
        <v>6.9</v>
      </c>
    </row>
    <row r="3091" spans="1:2" x14ac:dyDescent="0.25">
      <c r="A3091" s="13">
        <v>98</v>
      </c>
      <c r="B3091" s="13">
        <v>5.9</v>
      </c>
    </row>
    <row r="3092" spans="1:2" x14ac:dyDescent="0.25">
      <c r="A3092" s="11">
        <v>109</v>
      </c>
      <c r="B3092" s="11">
        <v>6.1</v>
      </c>
    </row>
    <row r="3093" spans="1:2" x14ac:dyDescent="0.25">
      <c r="A3093" s="13">
        <v>95</v>
      </c>
      <c r="B3093" s="13">
        <v>5.8</v>
      </c>
    </row>
    <row r="3094" spans="1:2" x14ac:dyDescent="0.25">
      <c r="A3094" s="11">
        <v>109</v>
      </c>
      <c r="B3094" s="11">
        <v>7.3</v>
      </c>
    </row>
    <row r="3095" spans="1:2" x14ac:dyDescent="0.25">
      <c r="A3095" s="13">
        <v>96</v>
      </c>
      <c r="B3095" s="13">
        <v>5.9</v>
      </c>
    </row>
    <row r="3096" spans="1:2" x14ac:dyDescent="0.25">
      <c r="A3096" s="11">
        <v>101</v>
      </c>
      <c r="B3096" s="11">
        <v>5.5</v>
      </c>
    </row>
    <row r="3097" spans="1:2" x14ac:dyDescent="0.25">
      <c r="A3097" s="13">
        <v>107</v>
      </c>
      <c r="B3097" s="13">
        <v>5</v>
      </c>
    </row>
    <row r="3098" spans="1:2" x14ac:dyDescent="0.25">
      <c r="A3098" s="11">
        <v>119</v>
      </c>
      <c r="B3098" s="11">
        <v>7</v>
      </c>
    </row>
    <row r="3099" spans="1:2" x14ac:dyDescent="0.25">
      <c r="A3099" s="13">
        <v>178</v>
      </c>
      <c r="B3099" s="13">
        <v>7.8</v>
      </c>
    </row>
    <row r="3100" spans="1:2" x14ac:dyDescent="0.25">
      <c r="A3100" s="11">
        <v>100</v>
      </c>
      <c r="B3100" s="11">
        <v>6.4</v>
      </c>
    </row>
    <row r="3101" spans="1:2" x14ac:dyDescent="0.25">
      <c r="A3101" s="13">
        <v>98</v>
      </c>
      <c r="B3101" s="13">
        <v>5.9</v>
      </c>
    </row>
    <row r="3102" spans="1:2" x14ac:dyDescent="0.25">
      <c r="A3102" s="11">
        <v>92</v>
      </c>
      <c r="B3102" s="11">
        <v>7</v>
      </c>
    </row>
    <row r="3103" spans="1:2" x14ac:dyDescent="0.25">
      <c r="A3103" s="13">
        <v>90</v>
      </c>
      <c r="B3103" s="13">
        <v>6.1</v>
      </c>
    </row>
    <row r="3104" spans="1:2" x14ac:dyDescent="0.25">
      <c r="A3104" s="11">
        <v>90</v>
      </c>
      <c r="B3104" s="11">
        <v>6.9</v>
      </c>
    </row>
    <row r="3105" spans="1:2" x14ac:dyDescent="0.25">
      <c r="A3105" s="13">
        <v>153</v>
      </c>
      <c r="B3105" s="13">
        <v>7.5</v>
      </c>
    </row>
    <row r="3106" spans="1:2" x14ac:dyDescent="0.25">
      <c r="A3106" s="11">
        <v>124</v>
      </c>
      <c r="B3106" s="11">
        <v>7.3</v>
      </c>
    </row>
    <row r="3107" spans="1:2" x14ac:dyDescent="0.25">
      <c r="A3107" s="13">
        <v>82</v>
      </c>
      <c r="B3107" s="13">
        <v>6.5</v>
      </c>
    </row>
    <row r="3108" spans="1:2" x14ac:dyDescent="0.25">
      <c r="A3108" s="11">
        <v>107</v>
      </c>
      <c r="B3108" s="11">
        <v>6.2</v>
      </c>
    </row>
    <row r="3109" spans="1:2" x14ac:dyDescent="0.25">
      <c r="A3109" s="13">
        <v>75</v>
      </c>
      <c r="B3109" s="13">
        <v>6.7</v>
      </c>
    </row>
    <row r="3110" spans="1:2" x14ac:dyDescent="0.25">
      <c r="A3110" s="11">
        <v>97</v>
      </c>
      <c r="B3110" s="11">
        <v>6</v>
      </c>
    </row>
    <row r="3111" spans="1:2" x14ac:dyDescent="0.25">
      <c r="A3111" s="13">
        <v>80</v>
      </c>
      <c r="B3111" s="13">
        <v>6.3</v>
      </c>
    </row>
    <row r="3112" spans="1:2" x14ac:dyDescent="0.25">
      <c r="A3112" s="11">
        <v>85</v>
      </c>
      <c r="B3112" s="11">
        <v>5.8</v>
      </c>
    </row>
    <row r="3113" spans="1:2" x14ac:dyDescent="0.25">
      <c r="A3113" s="13">
        <v>97</v>
      </c>
      <c r="B3113" s="13">
        <v>6.1</v>
      </c>
    </row>
    <row r="3114" spans="1:2" x14ac:dyDescent="0.25">
      <c r="A3114" s="11">
        <v>109</v>
      </c>
      <c r="B3114" s="11">
        <v>6.9</v>
      </c>
    </row>
    <row r="3115" spans="1:2" x14ac:dyDescent="0.25">
      <c r="A3115" s="13">
        <v>104</v>
      </c>
      <c r="B3115" s="13">
        <v>8.3000000000000007</v>
      </c>
    </row>
    <row r="3116" spans="1:2" x14ac:dyDescent="0.25">
      <c r="A3116" s="11">
        <v>140</v>
      </c>
      <c r="B3116" s="11">
        <v>5.4</v>
      </c>
    </row>
    <row r="3117" spans="1:2" x14ac:dyDescent="0.25">
      <c r="A3117" s="13">
        <v>90</v>
      </c>
      <c r="B3117" s="13">
        <v>6.7</v>
      </c>
    </row>
    <row r="3118" spans="1:2" x14ac:dyDescent="0.25">
      <c r="A3118" s="11">
        <v>130</v>
      </c>
      <c r="B3118" s="11">
        <v>7.4</v>
      </c>
    </row>
    <row r="3119" spans="1:2" x14ac:dyDescent="0.25">
      <c r="A3119" s="13">
        <v>98</v>
      </c>
      <c r="B3119" s="13">
        <v>5.6</v>
      </c>
    </row>
    <row r="3120" spans="1:2" x14ac:dyDescent="0.25">
      <c r="A3120" s="11">
        <v>101</v>
      </c>
      <c r="B3120" s="11">
        <v>6.5</v>
      </c>
    </row>
    <row r="3121" spans="1:2" x14ac:dyDescent="0.25">
      <c r="A3121" s="13">
        <v>114</v>
      </c>
      <c r="B3121" s="13">
        <v>6.5</v>
      </c>
    </row>
    <row r="3122" spans="1:2" x14ac:dyDescent="0.25">
      <c r="A3122" s="11">
        <v>100</v>
      </c>
      <c r="B3122" s="11">
        <v>5.8</v>
      </c>
    </row>
    <row r="3123" spans="1:2" x14ac:dyDescent="0.25">
      <c r="A3123" s="13">
        <v>85</v>
      </c>
      <c r="B3123" s="13">
        <v>5</v>
      </c>
    </row>
    <row r="3124" spans="1:2" x14ac:dyDescent="0.25">
      <c r="A3124" s="11">
        <v>103</v>
      </c>
      <c r="B3124" s="11">
        <v>5.5</v>
      </c>
    </row>
    <row r="3125" spans="1:2" x14ac:dyDescent="0.25">
      <c r="A3125" s="13">
        <v>100</v>
      </c>
      <c r="B3125" s="13">
        <v>6.5</v>
      </c>
    </row>
    <row r="3126" spans="1:2" x14ac:dyDescent="0.25">
      <c r="A3126" s="11">
        <v>114</v>
      </c>
      <c r="B3126" s="11">
        <v>7.2</v>
      </c>
    </row>
    <row r="3127" spans="1:2" x14ac:dyDescent="0.25">
      <c r="A3127" s="13">
        <v>102</v>
      </c>
      <c r="B3127" s="13">
        <v>7.3</v>
      </c>
    </row>
    <row r="3128" spans="1:2" x14ac:dyDescent="0.25">
      <c r="A3128" s="11">
        <v>103</v>
      </c>
      <c r="B3128" s="11">
        <v>7.2</v>
      </c>
    </row>
    <row r="3129" spans="1:2" x14ac:dyDescent="0.25">
      <c r="A3129" s="13">
        <v>97</v>
      </c>
      <c r="B3129" s="13">
        <v>5.2</v>
      </c>
    </row>
    <row r="3130" spans="1:2" x14ac:dyDescent="0.25">
      <c r="A3130" s="11">
        <v>116</v>
      </c>
      <c r="B3130" s="11">
        <v>5.7</v>
      </c>
    </row>
    <row r="3131" spans="1:2" x14ac:dyDescent="0.25">
      <c r="A3131" s="13">
        <v>96</v>
      </c>
      <c r="B3131" s="13">
        <v>4.7</v>
      </c>
    </row>
    <row r="3132" spans="1:2" x14ac:dyDescent="0.25">
      <c r="A3132" s="11">
        <v>98</v>
      </c>
      <c r="B3132" s="11">
        <v>5.9</v>
      </c>
    </row>
    <row r="3133" spans="1:2" x14ac:dyDescent="0.25">
      <c r="A3133" s="13">
        <v>105</v>
      </c>
      <c r="B3133" s="13">
        <v>6.8</v>
      </c>
    </row>
    <row r="3134" spans="1:2" x14ac:dyDescent="0.25">
      <c r="A3134" s="11">
        <v>123</v>
      </c>
      <c r="B3134" s="11">
        <v>5.9</v>
      </c>
    </row>
    <row r="3135" spans="1:2" x14ac:dyDescent="0.25">
      <c r="A3135" s="13">
        <v>107</v>
      </c>
      <c r="B3135" s="13">
        <v>5.3</v>
      </c>
    </row>
    <row r="3136" spans="1:2" x14ac:dyDescent="0.25">
      <c r="A3136" s="11">
        <v>112</v>
      </c>
      <c r="B3136" s="11">
        <v>6</v>
      </c>
    </row>
    <row r="3137" spans="1:2" x14ac:dyDescent="0.25">
      <c r="A3137" s="13">
        <v>93</v>
      </c>
      <c r="B3137" s="13">
        <v>7.7</v>
      </c>
    </row>
    <row r="3138" spans="1:2" x14ac:dyDescent="0.25">
      <c r="A3138" s="11">
        <v>97</v>
      </c>
      <c r="B3138" s="11">
        <v>4.4000000000000004</v>
      </c>
    </row>
    <row r="3139" spans="1:2" x14ac:dyDescent="0.25">
      <c r="A3139" s="13">
        <v>122</v>
      </c>
      <c r="B3139" s="13">
        <v>6.6</v>
      </c>
    </row>
    <row r="3140" spans="1:2" x14ac:dyDescent="0.25">
      <c r="A3140" s="11">
        <v>101</v>
      </c>
      <c r="B3140" s="11">
        <v>6.7</v>
      </c>
    </row>
    <row r="3141" spans="1:2" x14ac:dyDescent="0.25">
      <c r="A3141" s="13">
        <v>100</v>
      </c>
      <c r="B3141" s="13">
        <v>5.5</v>
      </c>
    </row>
    <row r="3142" spans="1:2" x14ac:dyDescent="0.25">
      <c r="A3142" s="11">
        <v>129</v>
      </c>
      <c r="B3142" s="11">
        <v>6.5</v>
      </c>
    </row>
    <row r="3143" spans="1:2" x14ac:dyDescent="0.25">
      <c r="A3143" s="13">
        <v>81</v>
      </c>
      <c r="B3143" s="13">
        <v>6.2</v>
      </c>
    </row>
    <row r="3144" spans="1:2" x14ac:dyDescent="0.25">
      <c r="A3144" s="11">
        <v>96</v>
      </c>
      <c r="B3144" s="11">
        <v>7.1</v>
      </c>
    </row>
    <row r="3145" spans="1:2" x14ac:dyDescent="0.25">
      <c r="A3145" s="13">
        <v>84</v>
      </c>
      <c r="B3145" s="13">
        <v>6.1</v>
      </c>
    </row>
    <row r="3146" spans="1:2" x14ac:dyDescent="0.25">
      <c r="A3146" s="11">
        <v>100</v>
      </c>
      <c r="B3146" s="11">
        <v>7.1</v>
      </c>
    </row>
    <row r="3147" spans="1:2" x14ac:dyDescent="0.25">
      <c r="A3147" s="13">
        <v>110</v>
      </c>
      <c r="B3147" s="13">
        <v>6</v>
      </c>
    </row>
    <row r="3148" spans="1:2" x14ac:dyDescent="0.25">
      <c r="A3148" s="11">
        <v>130</v>
      </c>
      <c r="B3148" s="11">
        <v>7.4</v>
      </c>
    </row>
    <row r="3149" spans="1:2" x14ac:dyDescent="0.25">
      <c r="A3149" s="13">
        <v>84</v>
      </c>
      <c r="B3149" s="13">
        <v>5.9</v>
      </c>
    </row>
    <row r="3150" spans="1:2" x14ac:dyDescent="0.25">
      <c r="A3150" s="11">
        <v>106</v>
      </c>
      <c r="B3150" s="11">
        <v>4.0999999999999996</v>
      </c>
    </row>
    <row r="3151" spans="1:2" x14ac:dyDescent="0.25">
      <c r="A3151" s="13">
        <v>89</v>
      </c>
      <c r="B3151" s="13">
        <v>5.8</v>
      </c>
    </row>
    <row r="3152" spans="1:2" x14ac:dyDescent="0.25">
      <c r="A3152" s="11">
        <v>76</v>
      </c>
      <c r="B3152" s="11">
        <v>5.9</v>
      </c>
    </row>
    <row r="3153" spans="1:2" x14ac:dyDescent="0.25">
      <c r="A3153" s="13">
        <v>99</v>
      </c>
      <c r="B3153" s="13">
        <v>7</v>
      </c>
    </row>
    <row r="3154" spans="1:2" x14ac:dyDescent="0.25">
      <c r="A3154" s="11">
        <v>96</v>
      </c>
      <c r="B3154" s="11">
        <v>6.8</v>
      </c>
    </row>
    <row r="3155" spans="1:2" x14ac:dyDescent="0.25">
      <c r="A3155" s="13">
        <v>104</v>
      </c>
      <c r="B3155" s="13">
        <v>7.4</v>
      </c>
    </row>
    <row r="3156" spans="1:2" x14ac:dyDescent="0.25">
      <c r="A3156" s="11">
        <v>108</v>
      </c>
      <c r="B3156" s="11">
        <v>7.1</v>
      </c>
    </row>
    <row r="3157" spans="1:2" x14ac:dyDescent="0.25">
      <c r="A3157" s="13">
        <v>108</v>
      </c>
      <c r="B3157" s="13">
        <v>7</v>
      </c>
    </row>
    <row r="3158" spans="1:2" x14ac:dyDescent="0.25">
      <c r="A3158" s="11">
        <v>87</v>
      </c>
      <c r="B3158" s="11">
        <v>5.8</v>
      </c>
    </row>
    <row r="3159" spans="1:2" x14ac:dyDescent="0.25">
      <c r="A3159" s="13">
        <v>89</v>
      </c>
      <c r="B3159" s="13">
        <v>7.8</v>
      </c>
    </row>
    <row r="3160" spans="1:2" x14ac:dyDescent="0.25">
      <c r="A3160" s="11">
        <v>97</v>
      </c>
      <c r="B3160" s="11">
        <v>6.5</v>
      </c>
    </row>
    <row r="3161" spans="1:2" x14ac:dyDescent="0.25">
      <c r="A3161" s="13">
        <v>106</v>
      </c>
      <c r="B3161" s="13">
        <v>7</v>
      </c>
    </row>
    <row r="3162" spans="1:2" x14ac:dyDescent="0.25">
      <c r="A3162" s="11">
        <v>100</v>
      </c>
      <c r="B3162" s="11">
        <v>6.3</v>
      </c>
    </row>
    <row r="3163" spans="1:2" x14ac:dyDescent="0.25">
      <c r="A3163" s="13">
        <v>89</v>
      </c>
      <c r="B3163" s="13">
        <v>5.3</v>
      </c>
    </row>
    <row r="3164" spans="1:2" x14ac:dyDescent="0.25">
      <c r="A3164" s="11">
        <v>114</v>
      </c>
      <c r="B3164" s="11">
        <v>6.8</v>
      </c>
    </row>
    <row r="3165" spans="1:2" x14ac:dyDescent="0.25">
      <c r="A3165" s="13">
        <v>95</v>
      </c>
      <c r="B3165" s="13">
        <v>5.5</v>
      </c>
    </row>
    <row r="3166" spans="1:2" x14ac:dyDescent="0.25">
      <c r="A3166" s="11">
        <v>97</v>
      </c>
      <c r="B3166" s="11">
        <v>7.4</v>
      </c>
    </row>
    <row r="3167" spans="1:2" x14ac:dyDescent="0.25">
      <c r="A3167" s="13">
        <v>94</v>
      </c>
      <c r="B3167" s="13">
        <v>4.3</v>
      </c>
    </row>
    <row r="3168" spans="1:2" x14ac:dyDescent="0.25">
      <c r="A3168" s="11">
        <v>103</v>
      </c>
      <c r="B3168" s="11">
        <v>6</v>
      </c>
    </row>
    <row r="3169" spans="1:2" x14ac:dyDescent="0.25">
      <c r="A3169" s="13">
        <v>95</v>
      </c>
      <c r="B3169" s="13">
        <v>5.2</v>
      </c>
    </row>
    <row r="3170" spans="1:2" x14ac:dyDescent="0.25">
      <c r="A3170" s="11">
        <v>101</v>
      </c>
      <c r="B3170" s="11">
        <v>6.7</v>
      </c>
    </row>
    <row r="3171" spans="1:2" x14ac:dyDescent="0.25">
      <c r="A3171" s="13">
        <v>87</v>
      </c>
      <c r="B3171" s="13">
        <v>6.3</v>
      </c>
    </row>
    <row r="3172" spans="1:2" x14ac:dyDescent="0.25">
      <c r="A3172" s="11">
        <v>40</v>
      </c>
      <c r="B3172" s="11">
        <v>7.9</v>
      </c>
    </row>
    <row r="3173" spans="1:2" x14ac:dyDescent="0.25">
      <c r="A3173" s="13">
        <v>101</v>
      </c>
      <c r="B3173" s="13">
        <v>8.6</v>
      </c>
    </row>
    <row r="3174" spans="1:2" x14ac:dyDescent="0.25">
      <c r="A3174" s="11">
        <v>82</v>
      </c>
      <c r="B3174" s="11">
        <v>6.1</v>
      </c>
    </row>
    <row r="3175" spans="1:2" x14ac:dyDescent="0.25">
      <c r="A3175" s="13">
        <v>74</v>
      </c>
      <c r="B3175" s="13">
        <v>5.8</v>
      </c>
    </row>
    <row r="3176" spans="1:2" x14ac:dyDescent="0.25">
      <c r="A3176" s="11">
        <v>130</v>
      </c>
      <c r="B3176" s="11">
        <v>7.7</v>
      </c>
    </row>
    <row r="3177" spans="1:2" x14ac:dyDescent="0.25">
      <c r="A3177" s="13">
        <v>112</v>
      </c>
      <c r="B3177" s="13">
        <v>8</v>
      </c>
    </row>
    <row r="3178" spans="1:2" x14ac:dyDescent="0.25">
      <c r="A3178" s="11">
        <v>96</v>
      </c>
      <c r="B3178" s="11">
        <v>5.6</v>
      </c>
    </row>
    <row r="3179" spans="1:2" x14ac:dyDescent="0.25">
      <c r="A3179" s="13">
        <v>89</v>
      </c>
      <c r="B3179" s="13">
        <v>6.7</v>
      </c>
    </row>
    <row r="3180" spans="1:2" x14ac:dyDescent="0.25">
      <c r="A3180" s="11">
        <v>100</v>
      </c>
      <c r="B3180" s="11">
        <v>6.6</v>
      </c>
    </row>
    <row r="3181" spans="1:2" x14ac:dyDescent="0.25">
      <c r="A3181" s="13">
        <v>78</v>
      </c>
      <c r="B3181" s="13">
        <v>4.2</v>
      </c>
    </row>
    <row r="3182" spans="1:2" x14ac:dyDescent="0.25">
      <c r="A3182" s="11">
        <v>121</v>
      </c>
      <c r="B3182" s="11">
        <v>6.6</v>
      </c>
    </row>
    <row r="3183" spans="1:2" x14ac:dyDescent="0.25">
      <c r="A3183" s="13">
        <v>85</v>
      </c>
      <c r="B3183" s="13">
        <v>4.0999999999999996</v>
      </c>
    </row>
    <row r="3184" spans="1:2" x14ac:dyDescent="0.25">
      <c r="A3184" s="11">
        <v>120</v>
      </c>
      <c r="B3184" s="11">
        <v>7.3</v>
      </c>
    </row>
    <row r="3185" spans="1:2" x14ac:dyDescent="0.25">
      <c r="A3185" s="13">
        <v>106</v>
      </c>
      <c r="B3185" s="13">
        <v>7.1</v>
      </c>
    </row>
    <row r="3186" spans="1:2" x14ac:dyDescent="0.25">
      <c r="A3186" s="11">
        <v>83</v>
      </c>
      <c r="B3186" s="11">
        <v>6.5</v>
      </c>
    </row>
    <row r="3187" spans="1:2" x14ac:dyDescent="0.25">
      <c r="A3187" s="13">
        <v>120</v>
      </c>
      <c r="B3187" s="13">
        <v>7</v>
      </c>
    </row>
    <row r="3188" spans="1:2" x14ac:dyDescent="0.25">
      <c r="A3188" s="11">
        <v>111</v>
      </c>
      <c r="B3188" s="11">
        <v>5.5</v>
      </c>
    </row>
    <row r="3189" spans="1:2" x14ac:dyDescent="0.25">
      <c r="A3189" s="13">
        <v>100</v>
      </c>
      <c r="B3189" s="13">
        <v>6.6</v>
      </c>
    </row>
    <row r="3190" spans="1:2" x14ac:dyDescent="0.25">
      <c r="A3190" s="11">
        <v>89</v>
      </c>
      <c r="B3190" s="11">
        <v>7.1</v>
      </c>
    </row>
    <row r="3191" spans="1:2" x14ac:dyDescent="0.25">
      <c r="A3191" s="13">
        <v>115</v>
      </c>
      <c r="B3191" s="13">
        <v>7.9</v>
      </c>
    </row>
    <row r="3192" spans="1:2" x14ac:dyDescent="0.25">
      <c r="A3192" s="11">
        <v>135</v>
      </c>
      <c r="B3192" s="11">
        <v>7.1</v>
      </c>
    </row>
    <row r="3193" spans="1:2" x14ac:dyDescent="0.25">
      <c r="A3193" s="13">
        <v>92</v>
      </c>
      <c r="B3193" s="13">
        <v>5.6</v>
      </c>
    </row>
    <row r="3194" spans="1:2" x14ac:dyDescent="0.25">
      <c r="A3194" s="11">
        <v>120</v>
      </c>
      <c r="B3194" s="11">
        <v>7.3</v>
      </c>
    </row>
    <row r="3195" spans="1:2" x14ac:dyDescent="0.25">
      <c r="A3195" s="13">
        <v>97</v>
      </c>
      <c r="B3195" s="13">
        <v>3.3</v>
      </c>
    </row>
    <row r="3196" spans="1:2" x14ac:dyDescent="0.25">
      <c r="A3196" s="11">
        <v>135</v>
      </c>
      <c r="B3196" s="11">
        <v>6.5</v>
      </c>
    </row>
    <row r="3197" spans="1:2" x14ac:dyDescent="0.25">
      <c r="A3197" s="13">
        <v>93</v>
      </c>
      <c r="B3197" s="13">
        <v>4.8</v>
      </c>
    </row>
    <row r="3198" spans="1:2" x14ac:dyDescent="0.25">
      <c r="A3198" s="11">
        <v>118</v>
      </c>
      <c r="B3198" s="11">
        <v>5.2</v>
      </c>
    </row>
    <row r="3199" spans="1:2" x14ac:dyDescent="0.25">
      <c r="A3199" s="13">
        <v>97</v>
      </c>
      <c r="B3199" s="13">
        <v>6.3</v>
      </c>
    </row>
    <row r="3200" spans="1:2" x14ac:dyDescent="0.25">
      <c r="A3200" s="11">
        <v>98</v>
      </c>
      <c r="B3200" s="11">
        <v>7.2</v>
      </c>
    </row>
    <row r="3201" spans="1:2" x14ac:dyDescent="0.25">
      <c r="A3201" s="13">
        <v>98</v>
      </c>
      <c r="B3201" s="13">
        <v>6.8</v>
      </c>
    </row>
    <row r="3202" spans="1:2" x14ac:dyDescent="0.25">
      <c r="A3202" s="11">
        <v>101</v>
      </c>
      <c r="B3202" s="11">
        <v>5.7</v>
      </c>
    </row>
    <row r="3203" spans="1:2" x14ac:dyDescent="0.25">
      <c r="A3203" s="13">
        <v>132</v>
      </c>
      <c r="B3203" s="13">
        <v>7.2</v>
      </c>
    </row>
    <row r="3204" spans="1:2" x14ac:dyDescent="0.25">
      <c r="A3204" s="11">
        <v>106</v>
      </c>
      <c r="B3204" s="11">
        <v>6.9</v>
      </c>
    </row>
    <row r="3205" spans="1:2" x14ac:dyDescent="0.25">
      <c r="A3205" s="13">
        <v>55</v>
      </c>
      <c r="B3205" s="13">
        <v>9.1</v>
      </c>
    </row>
    <row r="3206" spans="1:2" x14ac:dyDescent="0.25">
      <c r="A3206" s="11">
        <v>168</v>
      </c>
      <c r="B3206" s="11">
        <v>6.3</v>
      </c>
    </row>
    <row r="3207" spans="1:2" x14ac:dyDescent="0.25">
      <c r="A3207" s="13">
        <v>87</v>
      </c>
      <c r="B3207" s="13">
        <v>6.2</v>
      </c>
    </row>
    <row r="3208" spans="1:2" x14ac:dyDescent="0.25">
      <c r="A3208" s="11">
        <v>98</v>
      </c>
      <c r="B3208" s="11">
        <v>6.7</v>
      </c>
    </row>
    <row r="3209" spans="1:2" x14ac:dyDescent="0.25">
      <c r="A3209" s="13">
        <v>96</v>
      </c>
      <c r="B3209" s="13">
        <v>6.5</v>
      </c>
    </row>
    <row r="3210" spans="1:2" x14ac:dyDescent="0.25">
      <c r="A3210" s="11">
        <v>104</v>
      </c>
      <c r="B3210" s="11">
        <v>7.2</v>
      </c>
    </row>
    <row r="3211" spans="1:2" x14ac:dyDescent="0.25">
      <c r="A3211" s="13">
        <v>93</v>
      </c>
      <c r="B3211" s="13">
        <v>5.3</v>
      </c>
    </row>
    <row r="3212" spans="1:2" x14ac:dyDescent="0.25">
      <c r="A3212" s="11">
        <v>95</v>
      </c>
      <c r="B3212" s="11">
        <v>6.7</v>
      </c>
    </row>
    <row r="3213" spans="1:2" x14ac:dyDescent="0.25">
      <c r="A3213" s="13">
        <v>119</v>
      </c>
      <c r="B3213" s="13">
        <v>6.2</v>
      </c>
    </row>
    <row r="3214" spans="1:2" x14ac:dyDescent="0.25">
      <c r="A3214" s="11">
        <v>89</v>
      </c>
      <c r="B3214" s="11">
        <v>3.6</v>
      </c>
    </row>
    <row r="3215" spans="1:2" x14ac:dyDescent="0.25">
      <c r="A3215" s="13">
        <v>107</v>
      </c>
      <c r="B3215" s="13">
        <v>5.7</v>
      </c>
    </row>
    <row r="3216" spans="1:2" x14ac:dyDescent="0.25">
      <c r="A3216" s="11">
        <v>85</v>
      </c>
      <c r="B3216" s="11">
        <v>7.3</v>
      </c>
    </row>
    <row r="3217" spans="1:2" x14ac:dyDescent="0.25">
      <c r="A3217" s="13">
        <v>93</v>
      </c>
      <c r="B3217" s="13">
        <v>5</v>
      </c>
    </row>
    <row r="3218" spans="1:2" x14ac:dyDescent="0.25">
      <c r="A3218" s="11">
        <v>101</v>
      </c>
      <c r="B3218" s="11">
        <v>6.6</v>
      </c>
    </row>
    <row r="3219" spans="1:2" x14ac:dyDescent="0.25">
      <c r="A3219" s="13">
        <v>103</v>
      </c>
      <c r="B3219" s="13">
        <v>6.6</v>
      </c>
    </row>
    <row r="3220" spans="1:2" x14ac:dyDescent="0.25">
      <c r="A3220" s="11">
        <v>101</v>
      </c>
      <c r="B3220" s="11">
        <v>6.8</v>
      </c>
    </row>
    <row r="3221" spans="1:2" x14ac:dyDescent="0.25">
      <c r="A3221" s="13">
        <v>123</v>
      </c>
      <c r="B3221" s="13">
        <v>6.2</v>
      </c>
    </row>
    <row r="3222" spans="1:2" x14ac:dyDescent="0.25">
      <c r="A3222" s="11">
        <v>111</v>
      </c>
      <c r="B3222" s="11">
        <v>7.3</v>
      </c>
    </row>
    <row r="3223" spans="1:2" x14ac:dyDescent="0.25">
      <c r="A3223" s="13">
        <v>86</v>
      </c>
      <c r="B3223" s="13">
        <v>6.2</v>
      </c>
    </row>
    <row r="3224" spans="1:2" x14ac:dyDescent="0.25">
      <c r="A3224" s="11">
        <v>99</v>
      </c>
      <c r="B3224" s="11">
        <v>6.9</v>
      </c>
    </row>
    <row r="3225" spans="1:2" x14ac:dyDescent="0.25">
      <c r="A3225" s="13">
        <v>90</v>
      </c>
      <c r="B3225" s="13">
        <v>6.6</v>
      </c>
    </row>
    <row r="3226" spans="1:2" x14ac:dyDescent="0.25">
      <c r="A3226" s="11">
        <v>82</v>
      </c>
      <c r="B3226" s="11">
        <v>6.3</v>
      </c>
    </row>
    <row r="3227" spans="1:2" x14ac:dyDescent="0.25">
      <c r="A3227" s="13">
        <v>110</v>
      </c>
      <c r="B3227" s="13">
        <v>7</v>
      </c>
    </row>
    <row r="3228" spans="1:2" x14ac:dyDescent="0.25">
      <c r="A3228" s="11">
        <v>83</v>
      </c>
      <c r="B3228" s="11">
        <v>3.3</v>
      </c>
    </row>
    <row r="3229" spans="1:2" x14ac:dyDescent="0.25">
      <c r="A3229" s="13">
        <v>128</v>
      </c>
      <c r="B3229" s="13">
        <v>6.7</v>
      </c>
    </row>
    <row r="3230" spans="1:2" x14ac:dyDescent="0.25">
      <c r="A3230" s="11">
        <v>125</v>
      </c>
      <c r="B3230" s="11">
        <v>6.2</v>
      </c>
    </row>
    <row r="3231" spans="1:2" x14ac:dyDescent="0.25">
      <c r="A3231" s="13">
        <v>97</v>
      </c>
      <c r="B3231" s="13">
        <v>6.5</v>
      </c>
    </row>
    <row r="3232" spans="1:2" x14ac:dyDescent="0.25">
      <c r="A3232" s="11">
        <v>86</v>
      </c>
      <c r="B3232" s="11">
        <v>3.5</v>
      </c>
    </row>
    <row r="3233" spans="1:2" x14ac:dyDescent="0.25">
      <c r="A3233" s="13">
        <v>91</v>
      </c>
      <c r="B3233" s="13">
        <v>5.5</v>
      </c>
    </row>
    <row r="3234" spans="1:2" x14ac:dyDescent="0.25">
      <c r="A3234" s="11">
        <v>90</v>
      </c>
      <c r="B3234" s="11">
        <v>5.9</v>
      </c>
    </row>
    <row r="3235" spans="1:2" x14ac:dyDescent="0.25">
      <c r="A3235" s="13">
        <v>90</v>
      </c>
      <c r="B3235" s="13">
        <v>4.7</v>
      </c>
    </row>
    <row r="3236" spans="1:2" x14ac:dyDescent="0.25">
      <c r="A3236" s="11">
        <v>94</v>
      </c>
      <c r="B3236" s="11">
        <v>4.2</v>
      </c>
    </row>
    <row r="3237" spans="1:2" x14ac:dyDescent="0.25">
      <c r="A3237" s="13">
        <v>112</v>
      </c>
      <c r="B3237" s="13">
        <v>5.2</v>
      </c>
    </row>
    <row r="3238" spans="1:2" x14ac:dyDescent="0.25">
      <c r="A3238" s="11">
        <v>85</v>
      </c>
      <c r="B3238" s="11">
        <v>5.2</v>
      </c>
    </row>
    <row r="3239" spans="1:2" x14ac:dyDescent="0.25">
      <c r="A3239" s="13">
        <v>93</v>
      </c>
      <c r="B3239" s="13">
        <v>3.9</v>
      </c>
    </row>
    <row r="3240" spans="1:2" x14ac:dyDescent="0.25">
      <c r="A3240" s="11">
        <v>104</v>
      </c>
      <c r="B3240" s="11">
        <v>6.1</v>
      </c>
    </row>
    <row r="3241" spans="1:2" x14ac:dyDescent="0.25">
      <c r="A3241" s="13">
        <v>94</v>
      </c>
      <c r="B3241" s="13">
        <v>5.8</v>
      </c>
    </row>
    <row r="3242" spans="1:2" x14ac:dyDescent="0.25">
      <c r="A3242" s="11">
        <v>85</v>
      </c>
      <c r="B3242" s="11">
        <v>6.7</v>
      </c>
    </row>
    <row r="3243" spans="1:2" x14ac:dyDescent="0.25">
      <c r="A3243" s="13">
        <v>99</v>
      </c>
      <c r="B3243" s="13">
        <v>5.7</v>
      </c>
    </row>
    <row r="3244" spans="1:2" x14ac:dyDescent="0.25">
      <c r="A3244" s="11">
        <v>91</v>
      </c>
      <c r="B3244" s="11">
        <v>4.5</v>
      </c>
    </row>
    <row r="3245" spans="1:2" x14ac:dyDescent="0.25">
      <c r="A3245" s="13">
        <v>117</v>
      </c>
      <c r="B3245" s="13">
        <v>6.9</v>
      </c>
    </row>
    <row r="3246" spans="1:2" x14ac:dyDescent="0.25">
      <c r="A3246" s="11">
        <v>85</v>
      </c>
      <c r="B3246" s="11">
        <v>4.8</v>
      </c>
    </row>
    <row r="3247" spans="1:2" x14ac:dyDescent="0.25">
      <c r="A3247" s="13">
        <v>106</v>
      </c>
      <c r="B3247" s="13">
        <v>6.3</v>
      </c>
    </row>
    <row r="3248" spans="1:2" x14ac:dyDescent="0.25">
      <c r="A3248" s="11">
        <v>81</v>
      </c>
      <c r="B3248" s="11">
        <v>6.9</v>
      </c>
    </row>
    <row r="3249" spans="1:2" x14ac:dyDescent="0.25">
      <c r="A3249" s="13">
        <v>100</v>
      </c>
      <c r="B3249" s="13">
        <v>5.4</v>
      </c>
    </row>
    <row r="3250" spans="1:2" x14ac:dyDescent="0.25">
      <c r="A3250" s="11">
        <v>90</v>
      </c>
      <c r="B3250" s="11">
        <v>3.8</v>
      </c>
    </row>
    <row r="3251" spans="1:2" x14ac:dyDescent="0.25">
      <c r="A3251" s="13">
        <v>116</v>
      </c>
      <c r="B3251" s="13">
        <v>7</v>
      </c>
    </row>
    <row r="3252" spans="1:2" x14ac:dyDescent="0.25">
      <c r="A3252" s="11">
        <v>84</v>
      </c>
      <c r="B3252" s="11">
        <v>5.2</v>
      </c>
    </row>
    <row r="3253" spans="1:2" x14ac:dyDescent="0.25">
      <c r="A3253" s="13">
        <v>135</v>
      </c>
      <c r="B3253" s="13">
        <v>7.3</v>
      </c>
    </row>
    <row r="3254" spans="1:2" x14ac:dyDescent="0.25">
      <c r="A3254" s="11">
        <v>84</v>
      </c>
      <c r="B3254" s="11">
        <v>4.5999999999999996</v>
      </c>
    </row>
    <row r="3255" spans="1:2" x14ac:dyDescent="0.25">
      <c r="A3255" s="13">
        <v>89</v>
      </c>
      <c r="B3255" s="13">
        <v>6.5</v>
      </c>
    </row>
    <row r="3256" spans="1:2" x14ac:dyDescent="0.25">
      <c r="A3256" s="11">
        <v>107</v>
      </c>
      <c r="B3256" s="11">
        <v>6.8</v>
      </c>
    </row>
    <row r="3257" spans="1:2" x14ac:dyDescent="0.25">
      <c r="A3257" s="13">
        <v>144</v>
      </c>
      <c r="B3257" s="13">
        <v>6.7</v>
      </c>
    </row>
    <row r="3258" spans="1:2" x14ac:dyDescent="0.25">
      <c r="A3258" s="11">
        <v>98</v>
      </c>
      <c r="B3258" s="11">
        <v>6.1</v>
      </c>
    </row>
    <row r="3259" spans="1:2" x14ac:dyDescent="0.25">
      <c r="A3259" s="13">
        <v>94</v>
      </c>
      <c r="B3259" s="13">
        <v>5.2</v>
      </c>
    </row>
    <row r="3260" spans="1:2" x14ac:dyDescent="0.25">
      <c r="A3260" s="11">
        <v>117</v>
      </c>
      <c r="B3260" s="11">
        <v>6.9</v>
      </c>
    </row>
    <row r="3261" spans="1:2" x14ac:dyDescent="0.25">
      <c r="A3261" s="13">
        <v>102</v>
      </c>
      <c r="B3261" s="13">
        <v>6</v>
      </c>
    </row>
    <row r="3262" spans="1:2" x14ac:dyDescent="0.25">
      <c r="A3262" s="11">
        <v>127</v>
      </c>
      <c r="B3262" s="11">
        <v>7.9</v>
      </c>
    </row>
    <row r="3263" spans="1:2" x14ac:dyDescent="0.25">
      <c r="A3263" s="13">
        <v>98</v>
      </c>
      <c r="B3263" s="13">
        <v>4.5</v>
      </c>
    </row>
    <row r="3264" spans="1:2" x14ac:dyDescent="0.25">
      <c r="A3264" s="11">
        <v>88</v>
      </c>
      <c r="B3264" s="11">
        <v>5.0999999999999996</v>
      </c>
    </row>
    <row r="3265" spans="1:2" x14ac:dyDescent="0.25">
      <c r="A3265" s="13">
        <v>197</v>
      </c>
      <c r="B3265" s="13">
        <v>7.6</v>
      </c>
    </row>
    <row r="3266" spans="1:2" x14ac:dyDescent="0.25">
      <c r="A3266" s="11">
        <v>121</v>
      </c>
      <c r="B3266" s="11">
        <v>7.6</v>
      </c>
    </row>
    <row r="3267" spans="1:2" x14ac:dyDescent="0.25">
      <c r="A3267" s="13">
        <v>90</v>
      </c>
      <c r="B3267" s="13">
        <v>6.7</v>
      </c>
    </row>
    <row r="3268" spans="1:2" x14ac:dyDescent="0.25">
      <c r="A3268" s="11">
        <v>89</v>
      </c>
      <c r="B3268" s="11">
        <v>6.1</v>
      </c>
    </row>
    <row r="3269" spans="1:2" x14ac:dyDescent="0.25">
      <c r="A3269" s="13">
        <v>104</v>
      </c>
      <c r="B3269" s="13">
        <v>7.5</v>
      </c>
    </row>
    <row r="3270" spans="1:2" x14ac:dyDescent="0.25">
      <c r="A3270" s="11">
        <v>94</v>
      </c>
      <c r="B3270" s="11">
        <v>5.3</v>
      </c>
    </row>
    <row r="3271" spans="1:2" x14ac:dyDescent="0.25">
      <c r="A3271" s="13">
        <v>90</v>
      </c>
      <c r="B3271" s="13">
        <v>6</v>
      </c>
    </row>
    <row r="3272" spans="1:2" x14ac:dyDescent="0.25">
      <c r="A3272" s="11">
        <v>130</v>
      </c>
      <c r="B3272" s="11">
        <v>7.1</v>
      </c>
    </row>
    <row r="3273" spans="1:2" x14ac:dyDescent="0.25">
      <c r="A3273" s="13">
        <v>92</v>
      </c>
      <c r="B3273" s="13">
        <v>7.5</v>
      </c>
    </row>
    <row r="3274" spans="1:2" x14ac:dyDescent="0.25">
      <c r="A3274" s="11">
        <v>176</v>
      </c>
      <c r="B3274" s="11">
        <v>6.9</v>
      </c>
    </row>
    <row r="3275" spans="1:2" x14ac:dyDescent="0.25">
      <c r="A3275" s="13">
        <v>116</v>
      </c>
      <c r="B3275" s="13">
        <v>8.5</v>
      </c>
    </row>
    <row r="3276" spans="1:2" x14ac:dyDescent="0.25">
      <c r="A3276" s="11">
        <v>88</v>
      </c>
      <c r="B3276" s="11">
        <v>7.5</v>
      </c>
    </row>
    <row r="3277" spans="1:2" x14ac:dyDescent="0.25">
      <c r="A3277" s="13">
        <v>106</v>
      </c>
      <c r="B3277" s="13">
        <v>6.6</v>
      </c>
    </row>
    <row r="3278" spans="1:2" x14ac:dyDescent="0.25">
      <c r="A3278" s="11">
        <v>181</v>
      </c>
      <c r="B3278" s="11">
        <v>8</v>
      </c>
    </row>
    <row r="3279" spans="1:2" x14ac:dyDescent="0.25">
      <c r="A3279" s="13">
        <v>130</v>
      </c>
      <c r="B3279" s="13">
        <v>7</v>
      </c>
    </row>
    <row r="3280" spans="1:2" x14ac:dyDescent="0.25">
      <c r="A3280" s="11">
        <v>93</v>
      </c>
      <c r="B3280" s="11">
        <v>5.8</v>
      </c>
    </row>
    <row r="3281" spans="1:2" x14ac:dyDescent="0.25">
      <c r="A3281" s="13">
        <v>110</v>
      </c>
      <c r="B3281" s="13">
        <v>7.3</v>
      </c>
    </row>
    <row r="3282" spans="1:2" x14ac:dyDescent="0.25">
      <c r="A3282" s="11">
        <v>123</v>
      </c>
      <c r="B3282" s="11">
        <v>6.8</v>
      </c>
    </row>
    <row r="3283" spans="1:2" x14ac:dyDescent="0.25">
      <c r="A3283" s="13">
        <v>120</v>
      </c>
      <c r="B3283" s="13">
        <v>6.7</v>
      </c>
    </row>
    <row r="3284" spans="1:2" x14ac:dyDescent="0.25">
      <c r="A3284" s="11">
        <v>87</v>
      </c>
      <c r="B3284" s="11">
        <v>6.5</v>
      </c>
    </row>
    <row r="3285" spans="1:2" x14ac:dyDescent="0.25">
      <c r="A3285" s="13">
        <v>123</v>
      </c>
      <c r="B3285" s="13">
        <v>8</v>
      </c>
    </row>
    <row r="3286" spans="1:2" x14ac:dyDescent="0.25">
      <c r="A3286" s="11">
        <v>103</v>
      </c>
      <c r="B3286" s="11">
        <v>6.5</v>
      </c>
    </row>
    <row r="3287" spans="1:2" x14ac:dyDescent="0.25">
      <c r="A3287" s="13">
        <v>91</v>
      </c>
      <c r="B3287" s="13">
        <v>4.9000000000000004</v>
      </c>
    </row>
    <row r="3288" spans="1:2" x14ac:dyDescent="0.25">
      <c r="A3288" s="11">
        <v>88</v>
      </c>
      <c r="B3288" s="11">
        <v>7.1</v>
      </c>
    </row>
    <row r="3289" spans="1:2" x14ac:dyDescent="0.25">
      <c r="A3289" s="13">
        <v>126</v>
      </c>
      <c r="B3289" s="13">
        <v>7</v>
      </c>
    </row>
    <row r="3290" spans="1:2" x14ac:dyDescent="0.25">
      <c r="A3290" s="11">
        <v>120</v>
      </c>
      <c r="B3290" s="11">
        <v>7</v>
      </c>
    </row>
    <row r="3291" spans="1:2" x14ac:dyDescent="0.25">
      <c r="A3291" s="13">
        <v>116</v>
      </c>
      <c r="B3291" s="13">
        <v>7.5</v>
      </c>
    </row>
    <row r="3292" spans="1:2" x14ac:dyDescent="0.25">
      <c r="A3292" s="11">
        <v>94</v>
      </c>
      <c r="B3292" s="11">
        <v>4.5</v>
      </c>
    </row>
    <row r="3293" spans="1:2" x14ac:dyDescent="0.25">
      <c r="A3293" s="13">
        <v>85</v>
      </c>
      <c r="B3293" s="13">
        <v>5.5</v>
      </c>
    </row>
    <row r="3294" spans="1:2" x14ac:dyDescent="0.25">
      <c r="A3294" s="11">
        <v>137</v>
      </c>
      <c r="B3294" s="11">
        <v>7.7</v>
      </c>
    </row>
    <row r="3295" spans="1:2" x14ac:dyDescent="0.25">
      <c r="A3295" s="13">
        <v>114</v>
      </c>
      <c r="B3295" s="13">
        <v>7.2</v>
      </c>
    </row>
    <row r="3296" spans="1:2" x14ac:dyDescent="0.25">
      <c r="A3296" s="11">
        <v>76</v>
      </c>
      <c r="B3296" s="11">
        <v>4.8</v>
      </c>
    </row>
    <row r="3297" spans="1:2" x14ac:dyDescent="0.25">
      <c r="A3297" s="13">
        <v>119</v>
      </c>
      <c r="B3297" s="13">
        <v>6.7</v>
      </c>
    </row>
    <row r="3298" spans="1:2" x14ac:dyDescent="0.25">
      <c r="A3298" s="11">
        <v>99</v>
      </c>
      <c r="B3298" s="11">
        <v>7</v>
      </c>
    </row>
    <row r="3299" spans="1:2" x14ac:dyDescent="0.25">
      <c r="A3299" s="13">
        <v>79</v>
      </c>
      <c r="B3299" s="13">
        <v>6.5</v>
      </c>
    </row>
    <row r="3300" spans="1:2" x14ac:dyDescent="0.25">
      <c r="A3300" s="11">
        <v>114</v>
      </c>
      <c r="B3300" s="11">
        <v>7.4</v>
      </c>
    </row>
    <row r="3301" spans="1:2" x14ac:dyDescent="0.25">
      <c r="A3301" s="13">
        <v>30</v>
      </c>
      <c r="B3301" s="13">
        <v>3.5</v>
      </c>
    </row>
    <row r="3302" spans="1:2" x14ac:dyDescent="0.25">
      <c r="A3302" s="11">
        <v>91</v>
      </c>
      <c r="B3302" s="11">
        <v>5.7</v>
      </c>
    </row>
    <row r="3303" spans="1:2" x14ac:dyDescent="0.25">
      <c r="A3303" s="13">
        <v>95</v>
      </c>
      <c r="B3303" s="13">
        <v>6.2</v>
      </c>
    </row>
    <row r="3304" spans="1:2" x14ac:dyDescent="0.25">
      <c r="A3304" s="11">
        <v>103</v>
      </c>
      <c r="B3304" s="11">
        <v>5.7</v>
      </c>
    </row>
    <row r="3305" spans="1:2" x14ac:dyDescent="0.25">
      <c r="A3305" s="13">
        <v>92</v>
      </c>
      <c r="B3305" s="13">
        <v>6.4</v>
      </c>
    </row>
    <row r="3306" spans="1:2" x14ac:dyDescent="0.25">
      <c r="A3306" s="11">
        <v>124</v>
      </c>
      <c r="B3306" s="11">
        <v>7</v>
      </c>
    </row>
    <row r="3307" spans="1:2" x14ac:dyDescent="0.25">
      <c r="A3307" s="13">
        <v>156</v>
      </c>
      <c r="B3307" s="13">
        <v>7.7</v>
      </c>
    </row>
    <row r="3308" spans="1:2" x14ac:dyDescent="0.25">
      <c r="A3308" s="11">
        <v>84</v>
      </c>
      <c r="B3308" s="11">
        <v>5.4</v>
      </c>
    </row>
    <row r="3309" spans="1:2" x14ac:dyDescent="0.25">
      <c r="A3309" s="13">
        <v>300</v>
      </c>
      <c r="B3309" s="13">
        <v>6.6</v>
      </c>
    </row>
    <row r="3310" spans="1:2" x14ac:dyDescent="0.25">
      <c r="A3310" s="11">
        <v>120</v>
      </c>
      <c r="B3310" s="11">
        <v>6.1</v>
      </c>
    </row>
    <row r="3311" spans="1:2" x14ac:dyDescent="0.25">
      <c r="A3311" s="13">
        <v>98</v>
      </c>
      <c r="B3311" s="13">
        <v>6.1</v>
      </c>
    </row>
    <row r="3312" spans="1:2" x14ac:dyDescent="0.25">
      <c r="A3312" s="11">
        <v>121</v>
      </c>
      <c r="B3312" s="11">
        <v>7.6</v>
      </c>
    </row>
    <row r="3313" spans="1:2" x14ac:dyDescent="0.25">
      <c r="A3313" s="13">
        <v>97</v>
      </c>
      <c r="B3313" s="13">
        <v>6.2</v>
      </c>
    </row>
    <row r="3314" spans="1:2" x14ac:dyDescent="0.25">
      <c r="A3314" s="11">
        <v>86</v>
      </c>
      <c r="B3314" s="11">
        <v>6.6</v>
      </c>
    </row>
    <row r="3315" spans="1:2" x14ac:dyDescent="0.25">
      <c r="A3315" s="13">
        <v>93</v>
      </c>
      <c r="B3315" s="13">
        <v>6.1</v>
      </c>
    </row>
    <row r="3316" spans="1:2" x14ac:dyDescent="0.25">
      <c r="A3316" s="11">
        <v>45</v>
      </c>
      <c r="B3316" s="11">
        <v>7.3</v>
      </c>
    </row>
    <row r="3317" spans="1:2" x14ac:dyDescent="0.25">
      <c r="A3317" s="13">
        <v>97</v>
      </c>
      <c r="B3317" s="13">
        <v>4.2</v>
      </c>
    </row>
    <row r="3318" spans="1:2" x14ac:dyDescent="0.25">
      <c r="A3318" s="11">
        <v>102</v>
      </c>
      <c r="B3318" s="11">
        <v>7.1</v>
      </c>
    </row>
    <row r="3319" spans="1:2" x14ac:dyDescent="0.25">
      <c r="A3319" s="13">
        <v>105</v>
      </c>
      <c r="B3319" s="13">
        <v>6</v>
      </c>
    </row>
    <row r="3320" spans="1:2" x14ac:dyDescent="0.25">
      <c r="A3320" s="11">
        <v>103</v>
      </c>
      <c r="B3320" s="11">
        <v>6.5</v>
      </c>
    </row>
    <row r="3321" spans="1:2" x14ac:dyDescent="0.25">
      <c r="A3321" s="13">
        <v>93</v>
      </c>
      <c r="B3321" s="13">
        <v>6.5</v>
      </c>
    </row>
    <row r="3322" spans="1:2" x14ac:dyDescent="0.25">
      <c r="A3322" s="11">
        <v>76</v>
      </c>
      <c r="B3322" s="11">
        <v>5.7</v>
      </c>
    </row>
    <row r="3323" spans="1:2" x14ac:dyDescent="0.25">
      <c r="A3323" s="13">
        <v>90</v>
      </c>
      <c r="B3323" s="13">
        <v>6.1</v>
      </c>
    </row>
    <row r="3324" spans="1:2" x14ac:dyDescent="0.25">
      <c r="A3324" s="11">
        <v>122</v>
      </c>
      <c r="B3324" s="11">
        <v>7.1</v>
      </c>
    </row>
    <row r="3325" spans="1:2" x14ac:dyDescent="0.25">
      <c r="A3325" s="13">
        <v>127</v>
      </c>
      <c r="B3325" s="13">
        <v>7.3</v>
      </c>
    </row>
    <row r="3326" spans="1:2" x14ac:dyDescent="0.25">
      <c r="A3326" s="11">
        <v>84</v>
      </c>
      <c r="B3326" s="11">
        <v>6.5</v>
      </c>
    </row>
    <row r="3327" spans="1:2" x14ac:dyDescent="0.25">
      <c r="A3327" s="13">
        <v>23</v>
      </c>
      <c r="B3327" s="13">
        <v>7.9</v>
      </c>
    </row>
    <row r="3328" spans="1:2" x14ac:dyDescent="0.25">
      <c r="A3328" s="11">
        <v>96</v>
      </c>
      <c r="B3328" s="11">
        <v>5.7</v>
      </c>
    </row>
    <row r="3329" spans="1:2" x14ac:dyDescent="0.25">
      <c r="A3329" s="13">
        <v>97</v>
      </c>
      <c r="B3329" s="13">
        <v>7.2</v>
      </c>
    </row>
    <row r="3330" spans="1:2" x14ac:dyDescent="0.25">
      <c r="A3330" s="11">
        <v>112</v>
      </c>
      <c r="B3330" s="11">
        <v>7.3</v>
      </c>
    </row>
    <row r="3331" spans="1:2" x14ac:dyDescent="0.25">
      <c r="A3331" s="13">
        <v>125</v>
      </c>
      <c r="B3331" s="13">
        <v>6.9</v>
      </c>
    </row>
    <row r="3332" spans="1:2" x14ac:dyDescent="0.25">
      <c r="A3332" s="11">
        <v>96</v>
      </c>
      <c r="B3332" s="11">
        <v>5</v>
      </c>
    </row>
    <row r="3333" spans="1:2" x14ac:dyDescent="0.25">
      <c r="A3333" s="13">
        <v>98</v>
      </c>
      <c r="B3333" s="13">
        <v>5.9</v>
      </c>
    </row>
    <row r="3334" spans="1:2" x14ac:dyDescent="0.25">
      <c r="A3334" s="11">
        <v>92</v>
      </c>
      <c r="B3334" s="11">
        <v>6.7</v>
      </c>
    </row>
    <row r="3335" spans="1:2" x14ac:dyDescent="0.25">
      <c r="A3335" s="13">
        <v>103</v>
      </c>
      <c r="B3335" s="13">
        <v>7.3</v>
      </c>
    </row>
    <row r="3336" spans="1:2" x14ac:dyDescent="0.25">
      <c r="A3336" s="11">
        <v>122</v>
      </c>
      <c r="B3336" s="11">
        <v>7.6</v>
      </c>
    </row>
    <row r="3337" spans="1:2" x14ac:dyDescent="0.25">
      <c r="A3337" s="13">
        <v>101</v>
      </c>
      <c r="B3337" s="13">
        <v>6.5</v>
      </c>
    </row>
    <row r="3338" spans="1:2" x14ac:dyDescent="0.25">
      <c r="A3338" s="11">
        <v>104</v>
      </c>
      <c r="B3338" s="11">
        <v>2.1</v>
      </c>
    </row>
    <row r="3339" spans="1:2" x14ac:dyDescent="0.25">
      <c r="A3339" s="13">
        <v>101</v>
      </c>
      <c r="B3339" s="13">
        <v>5.3</v>
      </c>
    </row>
    <row r="3340" spans="1:2" x14ac:dyDescent="0.25">
      <c r="A3340" s="11">
        <v>135</v>
      </c>
      <c r="B3340" s="11">
        <v>7.2</v>
      </c>
    </row>
    <row r="3341" spans="1:2" x14ac:dyDescent="0.25">
      <c r="A3341" s="13">
        <v>119</v>
      </c>
      <c r="B3341" s="13">
        <v>7</v>
      </c>
    </row>
    <row r="3342" spans="1:2" x14ac:dyDescent="0.25">
      <c r="A3342" s="11">
        <v>128</v>
      </c>
      <c r="B3342" s="11">
        <v>8</v>
      </c>
    </row>
    <row r="3343" spans="1:2" x14ac:dyDescent="0.25">
      <c r="A3343" s="13">
        <v>107</v>
      </c>
      <c r="B3343" s="13">
        <v>6.5</v>
      </c>
    </row>
    <row r="3344" spans="1:2" x14ac:dyDescent="0.25">
      <c r="A3344" s="11">
        <v>106</v>
      </c>
      <c r="B3344" s="11">
        <v>6.9</v>
      </c>
    </row>
    <row r="3345" spans="1:2" x14ac:dyDescent="0.25">
      <c r="A3345" s="13">
        <v>126</v>
      </c>
      <c r="B3345" s="13">
        <v>7.1</v>
      </c>
    </row>
    <row r="3346" spans="1:2" x14ac:dyDescent="0.25">
      <c r="A3346" s="11">
        <v>128</v>
      </c>
      <c r="B3346" s="11">
        <v>7.3</v>
      </c>
    </row>
    <row r="3347" spans="1:2" x14ac:dyDescent="0.25">
      <c r="A3347" s="13">
        <v>127</v>
      </c>
      <c r="B3347" s="13">
        <v>7.5</v>
      </c>
    </row>
    <row r="3348" spans="1:2" x14ac:dyDescent="0.25">
      <c r="A3348" s="11">
        <v>160</v>
      </c>
      <c r="B3348" s="11">
        <v>6.9</v>
      </c>
    </row>
    <row r="3349" spans="1:2" x14ac:dyDescent="0.25">
      <c r="A3349" s="13">
        <v>126</v>
      </c>
      <c r="B3349" s="13">
        <v>7.2</v>
      </c>
    </row>
    <row r="3350" spans="1:2" x14ac:dyDescent="0.25">
      <c r="A3350" s="11">
        <v>171</v>
      </c>
      <c r="B3350" s="11">
        <v>7.2</v>
      </c>
    </row>
    <row r="3351" spans="1:2" x14ac:dyDescent="0.25">
      <c r="A3351" s="13">
        <v>150</v>
      </c>
      <c r="B3351" s="13">
        <v>6.7</v>
      </c>
    </row>
    <row r="3352" spans="1:2" x14ac:dyDescent="0.25">
      <c r="A3352" s="11">
        <v>122</v>
      </c>
      <c r="B3352" s="11">
        <v>6</v>
      </c>
    </row>
    <row r="3353" spans="1:2" x14ac:dyDescent="0.25">
      <c r="A3353" s="13">
        <v>178</v>
      </c>
      <c r="B3353" s="13">
        <v>8.9</v>
      </c>
    </row>
    <row r="3354" spans="1:2" x14ac:dyDescent="0.25">
      <c r="A3354" s="11">
        <v>95</v>
      </c>
      <c r="B3354" s="11">
        <v>7.7</v>
      </c>
    </row>
    <row r="3355" spans="1:2" x14ac:dyDescent="0.25">
      <c r="A3355" s="13">
        <v>117</v>
      </c>
      <c r="B3355" s="13">
        <v>7.9</v>
      </c>
    </row>
    <row r="3356" spans="1:2" x14ac:dyDescent="0.25">
      <c r="A3356" s="11">
        <v>119</v>
      </c>
      <c r="B3356" s="11">
        <v>5.6</v>
      </c>
    </row>
    <row r="3357" spans="1:2" x14ac:dyDescent="0.25">
      <c r="A3357" s="13">
        <v>174</v>
      </c>
      <c r="B3357" s="13">
        <v>8</v>
      </c>
    </row>
    <row r="3358" spans="1:2" x14ac:dyDescent="0.25">
      <c r="A3358" s="11">
        <v>111</v>
      </c>
      <c r="B3358" s="11">
        <v>6.2</v>
      </c>
    </row>
    <row r="3359" spans="1:2" x14ac:dyDescent="0.25">
      <c r="A3359" s="13">
        <v>101</v>
      </c>
      <c r="B3359" s="13">
        <v>7.9</v>
      </c>
    </row>
    <row r="3360" spans="1:2" x14ac:dyDescent="0.25">
      <c r="A3360" s="11">
        <v>89</v>
      </c>
      <c r="B3360" s="11">
        <v>8.1</v>
      </c>
    </row>
    <row r="3361" spans="1:2" x14ac:dyDescent="0.25">
      <c r="A3361" s="13">
        <v>113</v>
      </c>
      <c r="B3361" s="13">
        <v>7.6</v>
      </c>
    </row>
    <row r="3362" spans="1:2" x14ac:dyDescent="0.25">
      <c r="A3362" s="11">
        <v>95</v>
      </c>
      <c r="B3362" s="11">
        <v>3.5</v>
      </c>
    </row>
    <row r="3363" spans="1:2" x14ac:dyDescent="0.25">
      <c r="A3363" s="13">
        <v>112</v>
      </c>
      <c r="B3363" s="13">
        <v>7.6</v>
      </c>
    </row>
    <row r="3364" spans="1:2" x14ac:dyDescent="0.25">
      <c r="A3364" s="11">
        <v>109</v>
      </c>
      <c r="B3364" s="11">
        <v>6.5</v>
      </c>
    </row>
    <row r="3365" spans="1:2" x14ac:dyDescent="0.25">
      <c r="A3365" s="13">
        <v>108</v>
      </c>
      <c r="B3365" s="13">
        <v>5.6</v>
      </c>
    </row>
    <row r="3366" spans="1:2" x14ac:dyDescent="0.25">
      <c r="A3366" s="11">
        <v>100</v>
      </c>
      <c r="B3366" s="11">
        <v>7.7</v>
      </c>
    </row>
    <row r="3367" spans="1:2" x14ac:dyDescent="0.25">
      <c r="A3367" s="13">
        <v>90</v>
      </c>
      <c r="B3367" s="13">
        <v>5.2</v>
      </c>
    </row>
    <row r="3368" spans="1:2" x14ac:dyDescent="0.25">
      <c r="A3368" s="11">
        <v>130</v>
      </c>
      <c r="B3368" s="11">
        <v>6.9</v>
      </c>
    </row>
    <row r="3369" spans="1:2" x14ac:dyDescent="0.25">
      <c r="A3369" s="13">
        <v>94</v>
      </c>
      <c r="B3369" s="13">
        <v>6.1</v>
      </c>
    </row>
    <row r="3370" spans="1:2" x14ac:dyDescent="0.25">
      <c r="A3370" s="11">
        <v>93</v>
      </c>
      <c r="B3370" s="11">
        <v>5</v>
      </c>
    </row>
    <row r="3371" spans="1:2" x14ac:dyDescent="0.25">
      <c r="A3371" s="13">
        <v>80</v>
      </c>
      <c r="B3371" s="13">
        <v>7.8</v>
      </c>
    </row>
    <row r="3372" spans="1:2" x14ac:dyDescent="0.25">
      <c r="A3372" s="11">
        <v>111</v>
      </c>
      <c r="B3372" s="11">
        <v>7.4</v>
      </c>
    </row>
    <row r="3373" spans="1:2" x14ac:dyDescent="0.25">
      <c r="A3373" s="13">
        <v>142</v>
      </c>
      <c r="B3373" s="13">
        <v>6.8</v>
      </c>
    </row>
    <row r="3374" spans="1:2" x14ac:dyDescent="0.25">
      <c r="A3374" s="11">
        <v>60</v>
      </c>
      <c r="B3374" s="11">
        <v>7.1</v>
      </c>
    </row>
    <row r="3375" spans="1:2" x14ac:dyDescent="0.25">
      <c r="A3375" s="13">
        <v>107</v>
      </c>
      <c r="B3375" s="13">
        <v>6.4</v>
      </c>
    </row>
    <row r="3376" spans="1:2" x14ac:dyDescent="0.25">
      <c r="A3376" s="11">
        <v>91</v>
      </c>
      <c r="B3376" s="11">
        <v>5.7</v>
      </c>
    </row>
    <row r="3377" spans="1:2" x14ac:dyDescent="0.25">
      <c r="A3377" s="13">
        <v>112</v>
      </c>
      <c r="B3377" s="13">
        <v>7.5</v>
      </c>
    </row>
    <row r="3378" spans="1:2" x14ac:dyDescent="0.25">
      <c r="A3378" s="11">
        <v>82</v>
      </c>
      <c r="B3378" s="11">
        <v>6.7</v>
      </c>
    </row>
    <row r="3379" spans="1:2" x14ac:dyDescent="0.25">
      <c r="A3379" s="13">
        <v>97</v>
      </c>
      <c r="B3379" s="13">
        <v>5.6</v>
      </c>
    </row>
    <row r="3380" spans="1:2" x14ac:dyDescent="0.25">
      <c r="A3380" s="11">
        <v>128</v>
      </c>
      <c r="B3380" s="11">
        <v>7</v>
      </c>
    </row>
    <row r="3381" spans="1:2" x14ac:dyDescent="0.25">
      <c r="A3381" s="13">
        <v>102</v>
      </c>
      <c r="B3381" s="13">
        <v>7.6</v>
      </c>
    </row>
    <row r="3382" spans="1:2" x14ac:dyDescent="0.25">
      <c r="A3382" s="11">
        <v>93</v>
      </c>
      <c r="B3382" s="11">
        <v>6.5</v>
      </c>
    </row>
    <row r="3383" spans="1:2" x14ac:dyDescent="0.25">
      <c r="A3383" s="13">
        <v>116</v>
      </c>
      <c r="B3383" s="13">
        <v>7</v>
      </c>
    </row>
    <row r="3384" spans="1:2" x14ac:dyDescent="0.25">
      <c r="A3384" s="11">
        <v>138</v>
      </c>
      <c r="B3384" s="11">
        <v>6.3</v>
      </c>
    </row>
    <row r="3385" spans="1:2" x14ac:dyDescent="0.25">
      <c r="A3385" s="13">
        <v>117</v>
      </c>
      <c r="B3385" s="13">
        <v>6.4</v>
      </c>
    </row>
    <row r="3386" spans="1:2" x14ac:dyDescent="0.25">
      <c r="A3386" s="11">
        <v>93</v>
      </c>
      <c r="B3386" s="11">
        <v>7.1</v>
      </c>
    </row>
    <row r="3387" spans="1:2" x14ac:dyDescent="0.25">
      <c r="A3387" s="13">
        <v>92</v>
      </c>
      <c r="B3387" s="13">
        <v>7.1</v>
      </c>
    </row>
    <row r="3388" spans="1:2" x14ac:dyDescent="0.25">
      <c r="A3388" s="11">
        <v>110</v>
      </c>
      <c r="B3388" s="11">
        <v>6.5</v>
      </c>
    </row>
    <row r="3389" spans="1:2" x14ac:dyDescent="0.25">
      <c r="A3389" s="13">
        <v>92</v>
      </c>
      <c r="B3389" s="13">
        <v>6.9</v>
      </c>
    </row>
    <row r="3390" spans="1:2" x14ac:dyDescent="0.25">
      <c r="A3390" s="11">
        <v>104</v>
      </c>
      <c r="B3390" s="11">
        <v>5.4</v>
      </c>
    </row>
    <row r="3391" spans="1:2" x14ac:dyDescent="0.25">
      <c r="A3391" s="13">
        <v>98</v>
      </c>
      <c r="B3391" s="13">
        <v>4.9000000000000004</v>
      </c>
    </row>
    <row r="3392" spans="1:2" x14ac:dyDescent="0.25">
      <c r="A3392" s="11">
        <v>89</v>
      </c>
      <c r="B3392" s="11">
        <v>5.0999999999999996</v>
      </c>
    </row>
    <row r="3393" spans="1:2" x14ac:dyDescent="0.25">
      <c r="A3393" s="13">
        <v>92</v>
      </c>
      <c r="B3393" s="13">
        <v>5.3</v>
      </c>
    </row>
    <row r="3394" spans="1:2" x14ac:dyDescent="0.25">
      <c r="A3394" s="11">
        <v>140</v>
      </c>
      <c r="B3394" s="11">
        <v>7.5</v>
      </c>
    </row>
    <row r="3395" spans="1:2" x14ac:dyDescent="0.25">
      <c r="A3395" s="13">
        <v>60</v>
      </c>
      <c r="B3395" s="13">
        <v>8.3000000000000007</v>
      </c>
    </row>
    <row r="3396" spans="1:2" x14ac:dyDescent="0.25">
      <c r="A3396" s="11">
        <v>90</v>
      </c>
      <c r="B3396" s="11">
        <v>7.3</v>
      </c>
    </row>
    <row r="3397" spans="1:2" x14ac:dyDescent="0.25">
      <c r="A3397" s="13">
        <v>129</v>
      </c>
      <c r="B3397" s="13">
        <v>7.3</v>
      </c>
    </row>
    <row r="3398" spans="1:2" x14ac:dyDescent="0.25">
      <c r="A3398" s="11">
        <v>111</v>
      </c>
      <c r="B3398" s="11">
        <v>7.1</v>
      </c>
    </row>
    <row r="3399" spans="1:2" x14ac:dyDescent="0.25">
      <c r="A3399" s="13">
        <v>79</v>
      </c>
      <c r="B3399" s="13">
        <v>6</v>
      </c>
    </row>
    <row r="3400" spans="1:2" x14ac:dyDescent="0.25">
      <c r="A3400" s="11">
        <v>104</v>
      </c>
      <c r="B3400" s="11">
        <v>6.6</v>
      </c>
    </row>
    <row r="3401" spans="1:2" x14ac:dyDescent="0.25">
      <c r="A3401" s="13">
        <v>101</v>
      </c>
      <c r="B3401" s="13">
        <v>7.2</v>
      </c>
    </row>
    <row r="3402" spans="1:2" x14ac:dyDescent="0.25">
      <c r="A3402" s="11">
        <v>113</v>
      </c>
      <c r="B3402" s="11">
        <v>7.2</v>
      </c>
    </row>
    <row r="3403" spans="1:2" x14ac:dyDescent="0.25">
      <c r="A3403" s="13">
        <v>92</v>
      </c>
      <c r="B3403" s="13">
        <v>6.9</v>
      </c>
    </row>
    <row r="3404" spans="1:2" x14ac:dyDescent="0.25">
      <c r="A3404" s="11">
        <v>106</v>
      </c>
      <c r="B3404" s="11">
        <v>6.8</v>
      </c>
    </row>
    <row r="3405" spans="1:2" x14ac:dyDescent="0.25">
      <c r="A3405" s="13">
        <v>98</v>
      </c>
      <c r="B3405" s="13">
        <v>4</v>
      </c>
    </row>
    <row r="3406" spans="1:2" x14ac:dyDescent="0.25">
      <c r="A3406" s="11">
        <v>75</v>
      </c>
      <c r="B3406" s="11">
        <v>7.7</v>
      </c>
    </row>
    <row r="3407" spans="1:2" x14ac:dyDescent="0.25">
      <c r="A3407" s="13">
        <v>104</v>
      </c>
      <c r="B3407" s="13">
        <v>7.4</v>
      </c>
    </row>
    <row r="3408" spans="1:2" x14ac:dyDescent="0.25">
      <c r="A3408" s="11">
        <v>108</v>
      </c>
      <c r="B3408" s="11">
        <v>6.5</v>
      </c>
    </row>
    <row r="3409" spans="1:2" x14ac:dyDescent="0.25">
      <c r="A3409" s="13">
        <v>99</v>
      </c>
      <c r="B3409" s="13">
        <v>6.4</v>
      </c>
    </row>
    <row r="3410" spans="1:2" x14ac:dyDescent="0.25">
      <c r="A3410" s="11">
        <v>180</v>
      </c>
      <c r="B3410" s="11">
        <v>7.2</v>
      </c>
    </row>
    <row r="3411" spans="1:2" x14ac:dyDescent="0.25">
      <c r="A3411" s="13">
        <v>109</v>
      </c>
      <c r="B3411" s="13">
        <v>5.6</v>
      </c>
    </row>
    <row r="3412" spans="1:2" x14ac:dyDescent="0.25">
      <c r="A3412" s="11">
        <v>111</v>
      </c>
      <c r="B3412" s="11">
        <v>6.3</v>
      </c>
    </row>
    <row r="3413" spans="1:2" x14ac:dyDescent="0.25">
      <c r="A3413" s="13">
        <v>93</v>
      </c>
      <c r="B3413" s="13">
        <v>6.8</v>
      </c>
    </row>
    <row r="3414" spans="1:2" x14ac:dyDescent="0.25">
      <c r="A3414" s="11">
        <v>99</v>
      </c>
      <c r="B3414" s="11">
        <v>5.5</v>
      </c>
    </row>
    <row r="3415" spans="1:2" x14ac:dyDescent="0.25">
      <c r="A3415" s="13">
        <v>98</v>
      </c>
      <c r="B3415" s="13">
        <v>6.9</v>
      </c>
    </row>
    <row r="3416" spans="1:2" x14ac:dyDescent="0.25">
      <c r="A3416" s="11">
        <v>95</v>
      </c>
      <c r="B3416" s="11">
        <v>6</v>
      </c>
    </row>
    <row r="3417" spans="1:2" x14ac:dyDescent="0.25">
      <c r="A3417" s="13">
        <v>142</v>
      </c>
      <c r="B3417" s="13">
        <v>7.7</v>
      </c>
    </row>
    <row r="3418" spans="1:2" x14ac:dyDescent="0.25">
      <c r="A3418" s="11">
        <v>107</v>
      </c>
      <c r="B3418" s="11">
        <v>6.4</v>
      </c>
    </row>
    <row r="3419" spans="1:2" x14ac:dyDescent="0.25">
      <c r="A3419" s="13">
        <v>102</v>
      </c>
      <c r="B3419" s="13">
        <v>6.6</v>
      </c>
    </row>
    <row r="3420" spans="1:2" x14ac:dyDescent="0.25">
      <c r="A3420" s="11">
        <v>97</v>
      </c>
      <c r="B3420" s="11">
        <v>5.3</v>
      </c>
    </row>
    <row r="3421" spans="1:2" x14ac:dyDescent="0.25">
      <c r="A3421" s="13">
        <v>124</v>
      </c>
      <c r="B3421" s="13">
        <v>8.1</v>
      </c>
    </row>
    <row r="3422" spans="1:2" x14ac:dyDescent="0.25">
      <c r="A3422" s="11">
        <v>97</v>
      </c>
      <c r="B3422" s="11">
        <v>5.9</v>
      </c>
    </row>
    <row r="3423" spans="1:2" x14ac:dyDescent="0.25">
      <c r="A3423" s="13">
        <v>124</v>
      </c>
      <c r="B3423" s="13">
        <v>7.7</v>
      </c>
    </row>
    <row r="3424" spans="1:2" x14ac:dyDescent="0.25">
      <c r="A3424" s="11">
        <v>96</v>
      </c>
      <c r="B3424" s="11">
        <v>4.5999999999999996</v>
      </c>
    </row>
    <row r="3425" spans="1:2" x14ac:dyDescent="0.25">
      <c r="A3425" s="13">
        <v>114</v>
      </c>
      <c r="B3425" s="13">
        <v>5.0999999999999996</v>
      </c>
    </row>
    <row r="3426" spans="1:2" x14ac:dyDescent="0.25">
      <c r="A3426" s="11">
        <v>90</v>
      </c>
      <c r="B3426" s="11">
        <v>6.9</v>
      </c>
    </row>
    <row r="3427" spans="1:2" x14ac:dyDescent="0.25">
      <c r="A3427" s="13">
        <v>104</v>
      </c>
      <c r="B3427" s="13">
        <v>8</v>
      </c>
    </row>
    <row r="3428" spans="1:2" x14ac:dyDescent="0.25">
      <c r="A3428" s="11">
        <v>102</v>
      </c>
      <c r="B3428" s="11">
        <v>6.8</v>
      </c>
    </row>
    <row r="3429" spans="1:2" x14ac:dyDescent="0.25">
      <c r="A3429" s="13">
        <v>93</v>
      </c>
      <c r="B3429" s="13">
        <v>5.4</v>
      </c>
    </row>
    <row r="3430" spans="1:2" x14ac:dyDescent="0.25">
      <c r="A3430" s="11">
        <v>90</v>
      </c>
      <c r="B3430" s="11">
        <v>6.5</v>
      </c>
    </row>
    <row r="3431" spans="1:2" x14ac:dyDescent="0.25">
      <c r="A3431" s="13">
        <v>106</v>
      </c>
      <c r="B3431" s="13">
        <v>4.2</v>
      </c>
    </row>
    <row r="3432" spans="1:2" x14ac:dyDescent="0.25">
      <c r="A3432" s="11">
        <v>99</v>
      </c>
      <c r="B3432" s="11">
        <v>7.4</v>
      </c>
    </row>
    <row r="3433" spans="1:2" x14ac:dyDescent="0.25">
      <c r="A3433" s="13">
        <v>115</v>
      </c>
      <c r="B3433" s="13">
        <v>6.9</v>
      </c>
    </row>
    <row r="3434" spans="1:2" x14ac:dyDescent="0.25">
      <c r="A3434" s="11">
        <v>89</v>
      </c>
      <c r="B3434" s="11">
        <v>6.7</v>
      </c>
    </row>
    <row r="3435" spans="1:2" x14ac:dyDescent="0.25">
      <c r="A3435" s="13">
        <v>101</v>
      </c>
      <c r="B3435" s="13">
        <v>7.3</v>
      </c>
    </row>
    <row r="3436" spans="1:2" x14ac:dyDescent="0.25">
      <c r="A3436" s="11">
        <v>92</v>
      </c>
      <c r="B3436" s="11">
        <v>7.6</v>
      </c>
    </row>
    <row r="3437" spans="1:2" x14ac:dyDescent="0.25">
      <c r="A3437" s="13">
        <v>94</v>
      </c>
      <c r="B3437" s="13">
        <v>5.4</v>
      </c>
    </row>
    <row r="3438" spans="1:2" x14ac:dyDescent="0.25">
      <c r="A3438" s="11">
        <v>100</v>
      </c>
      <c r="B3438" s="11">
        <v>7.3</v>
      </c>
    </row>
    <row r="3439" spans="1:2" x14ac:dyDescent="0.25">
      <c r="A3439" s="13">
        <v>106</v>
      </c>
      <c r="B3439" s="13">
        <v>6.4</v>
      </c>
    </row>
    <row r="3440" spans="1:2" x14ac:dyDescent="0.25">
      <c r="A3440" s="11">
        <v>109</v>
      </c>
      <c r="B3440" s="11">
        <v>6</v>
      </c>
    </row>
    <row r="3441" spans="1:2" x14ac:dyDescent="0.25">
      <c r="A3441" s="13">
        <v>105</v>
      </c>
      <c r="B3441" s="13">
        <v>7.2</v>
      </c>
    </row>
    <row r="3442" spans="1:2" x14ac:dyDescent="0.25">
      <c r="A3442" s="11">
        <v>102</v>
      </c>
      <c r="B3442" s="11">
        <v>6</v>
      </c>
    </row>
    <row r="3443" spans="1:2" x14ac:dyDescent="0.25">
      <c r="A3443" s="13">
        <v>97</v>
      </c>
      <c r="B3443" s="13">
        <v>3.1</v>
      </c>
    </row>
    <row r="3444" spans="1:2" x14ac:dyDescent="0.25">
      <c r="A3444" s="11">
        <v>118</v>
      </c>
      <c r="B3444" s="11">
        <v>6.9</v>
      </c>
    </row>
    <row r="3445" spans="1:2" x14ac:dyDescent="0.25">
      <c r="A3445" s="13">
        <v>92</v>
      </c>
      <c r="B3445" s="13">
        <v>6.2</v>
      </c>
    </row>
    <row r="3446" spans="1:2" x14ac:dyDescent="0.25">
      <c r="A3446" s="11">
        <v>112</v>
      </c>
      <c r="B3446" s="11">
        <v>5.5</v>
      </c>
    </row>
    <row r="3447" spans="1:2" x14ac:dyDescent="0.25">
      <c r="A3447" s="13">
        <v>103</v>
      </c>
      <c r="B3447" s="13">
        <v>6.9</v>
      </c>
    </row>
    <row r="3448" spans="1:2" x14ac:dyDescent="0.25">
      <c r="A3448" s="11">
        <v>93</v>
      </c>
      <c r="B3448" s="11">
        <v>6.3</v>
      </c>
    </row>
    <row r="3449" spans="1:2" x14ac:dyDescent="0.25">
      <c r="A3449" s="13">
        <v>101</v>
      </c>
      <c r="B3449" s="13">
        <v>4.8</v>
      </c>
    </row>
    <row r="3450" spans="1:2" x14ac:dyDescent="0.25">
      <c r="A3450" s="11">
        <v>115</v>
      </c>
      <c r="B3450" s="11">
        <v>7.9</v>
      </c>
    </row>
    <row r="3451" spans="1:2" x14ac:dyDescent="0.25">
      <c r="A3451" s="13">
        <v>113</v>
      </c>
      <c r="B3451" s="13">
        <v>6.7</v>
      </c>
    </row>
    <row r="3452" spans="1:2" x14ac:dyDescent="0.25">
      <c r="A3452" s="11">
        <v>95</v>
      </c>
      <c r="B3452" s="11">
        <v>5.6</v>
      </c>
    </row>
    <row r="3453" spans="1:2" x14ac:dyDescent="0.25">
      <c r="A3453" s="13">
        <v>153</v>
      </c>
      <c r="B3453" s="13">
        <v>5.4</v>
      </c>
    </row>
    <row r="3454" spans="1:2" x14ac:dyDescent="0.25">
      <c r="A3454" s="11">
        <v>89</v>
      </c>
      <c r="B3454" s="11">
        <v>8</v>
      </c>
    </row>
    <row r="3455" spans="1:2" x14ac:dyDescent="0.25">
      <c r="A3455" s="13">
        <v>92</v>
      </c>
      <c r="B3455" s="13">
        <v>5.7</v>
      </c>
    </row>
    <row r="3456" spans="1:2" x14ac:dyDescent="0.25">
      <c r="A3456" s="11">
        <v>107</v>
      </c>
      <c r="B3456" s="11">
        <v>7.6</v>
      </c>
    </row>
    <row r="3457" spans="1:2" x14ac:dyDescent="0.25">
      <c r="A3457" s="13">
        <v>118</v>
      </c>
      <c r="B3457" s="13">
        <v>7</v>
      </c>
    </row>
    <row r="3458" spans="1:2" x14ac:dyDescent="0.25">
      <c r="A3458" s="11">
        <v>97</v>
      </c>
      <c r="B3458" s="11">
        <v>7.2</v>
      </c>
    </row>
    <row r="3459" spans="1:2" x14ac:dyDescent="0.25">
      <c r="A3459" s="13">
        <v>156</v>
      </c>
      <c r="B3459" s="13">
        <v>6.2</v>
      </c>
    </row>
    <row r="3460" spans="1:2" x14ac:dyDescent="0.25">
      <c r="A3460" s="11">
        <v>100</v>
      </c>
      <c r="B3460" s="11">
        <v>3.5</v>
      </c>
    </row>
    <row r="3461" spans="1:2" x14ac:dyDescent="0.25">
      <c r="A3461" s="13">
        <v>96</v>
      </c>
      <c r="B3461" s="13">
        <v>7.5</v>
      </c>
    </row>
    <row r="3462" spans="1:2" x14ac:dyDescent="0.25">
      <c r="A3462" s="11">
        <v>104</v>
      </c>
      <c r="B3462" s="11">
        <v>5.0999999999999996</v>
      </c>
    </row>
    <row r="3463" spans="1:2" x14ac:dyDescent="0.25">
      <c r="A3463" s="13">
        <v>120</v>
      </c>
      <c r="B3463" s="13">
        <v>6.7</v>
      </c>
    </row>
    <row r="3464" spans="1:2" x14ac:dyDescent="0.25">
      <c r="A3464" s="11">
        <v>175</v>
      </c>
      <c r="B3464" s="11">
        <v>9.1999999999999993</v>
      </c>
    </row>
    <row r="3465" spans="1:2" x14ac:dyDescent="0.25">
      <c r="A3465" s="13">
        <v>95</v>
      </c>
      <c r="B3465" s="13">
        <v>6.1</v>
      </c>
    </row>
    <row r="3466" spans="1:2" x14ac:dyDescent="0.25">
      <c r="A3466" s="11">
        <v>95</v>
      </c>
      <c r="B3466" s="11">
        <v>7.7</v>
      </c>
    </row>
    <row r="3467" spans="1:2" x14ac:dyDescent="0.25">
      <c r="A3467" s="13">
        <v>121</v>
      </c>
      <c r="B3467" s="13">
        <v>7.6</v>
      </c>
    </row>
    <row r="3468" spans="1:2" x14ac:dyDescent="0.25">
      <c r="A3468" s="11">
        <v>110</v>
      </c>
      <c r="B3468" s="11">
        <v>6.1</v>
      </c>
    </row>
    <row r="3469" spans="1:2" x14ac:dyDescent="0.25">
      <c r="A3469" s="13">
        <v>96</v>
      </c>
      <c r="B3469" s="13">
        <v>4.9000000000000004</v>
      </c>
    </row>
    <row r="3470" spans="1:2" x14ac:dyDescent="0.25">
      <c r="A3470" s="11">
        <v>121</v>
      </c>
      <c r="B3470" s="11">
        <v>6.8</v>
      </c>
    </row>
    <row r="3471" spans="1:2" x14ac:dyDescent="0.25">
      <c r="A3471" s="13">
        <v>95</v>
      </c>
      <c r="B3471" s="13">
        <v>7</v>
      </c>
    </row>
    <row r="3472" spans="1:2" x14ac:dyDescent="0.25">
      <c r="A3472" s="11">
        <v>112</v>
      </c>
      <c r="B3472" s="11">
        <v>7.2</v>
      </c>
    </row>
    <row r="3473" spans="1:2" x14ac:dyDescent="0.25">
      <c r="A3473" s="13">
        <v>112</v>
      </c>
      <c r="B3473" s="13">
        <v>5.7</v>
      </c>
    </row>
    <row r="3474" spans="1:2" x14ac:dyDescent="0.25">
      <c r="A3474" s="11">
        <v>143</v>
      </c>
      <c r="B3474" s="11">
        <v>7.3</v>
      </c>
    </row>
    <row r="3475" spans="1:2" x14ac:dyDescent="0.25">
      <c r="A3475" s="13">
        <v>93</v>
      </c>
      <c r="B3475" s="13">
        <v>7.5</v>
      </c>
    </row>
    <row r="3476" spans="1:2" x14ac:dyDescent="0.25">
      <c r="A3476" s="11">
        <v>110</v>
      </c>
      <c r="B3476" s="11">
        <v>7.4</v>
      </c>
    </row>
    <row r="3477" spans="1:2" x14ac:dyDescent="0.25">
      <c r="A3477" s="13">
        <v>104</v>
      </c>
      <c r="B3477" s="13">
        <v>7.2</v>
      </c>
    </row>
    <row r="3478" spans="1:2" x14ac:dyDescent="0.25">
      <c r="A3478" s="11">
        <v>115</v>
      </c>
      <c r="B3478" s="11">
        <v>6.5</v>
      </c>
    </row>
    <row r="3479" spans="1:2" x14ac:dyDescent="0.25">
      <c r="A3479" s="13">
        <v>53</v>
      </c>
      <c r="B3479" s="13">
        <v>9</v>
      </c>
    </row>
    <row r="3480" spans="1:2" x14ac:dyDescent="0.25">
      <c r="A3480" s="11">
        <v>119</v>
      </c>
      <c r="B3480" s="11">
        <v>6.8</v>
      </c>
    </row>
    <row r="3481" spans="1:2" x14ac:dyDescent="0.25">
      <c r="A3481" s="13">
        <v>125</v>
      </c>
      <c r="B3481" s="13">
        <v>6.8</v>
      </c>
    </row>
    <row r="3482" spans="1:2" x14ac:dyDescent="0.25">
      <c r="A3482" s="11">
        <v>96</v>
      </c>
      <c r="B3482" s="11">
        <v>5.2</v>
      </c>
    </row>
    <row r="3483" spans="1:2" x14ac:dyDescent="0.25">
      <c r="A3483" s="13">
        <v>100</v>
      </c>
      <c r="B3483" s="13">
        <v>7.2</v>
      </c>
    </row>
    <row r="3484" spans="1:2" x14ac:dyDescent="0.25">
      <c r="A3484" s="11">
        <v>46</v>
      </c>
      <c r="B3484" s="11">
        <v>7.5</v>
      </c>
    </row>
    <row r="3485" spans="1:2" x14ac:dyDescent="0.25">
      <c r="A3485" s="13">
        <v>89</v>
      </c>
      <c r="B3485" s="13">
        <v>4</v>
      </c>
    </row>
    <row r="3486" spans="1:2" x14ac:dyDescent="0.25">
      <c r="A3486" s="11">
        <v>92</v>
      </c>
      <c r="B3486" s="11">
        <v>6.8</v>
      </c>
    </row>
    <row r="3487" spans="1:2" x14ac:dyDescent="0.25">
      <c r="A3487" s="13">
        <v>109</v>
      </c>
      <c r="B3487" s="13">
        <v>6.9</v>
      </c>
    </row>
    <row r="3488" spans="1:2" x14ac:dyDescent="0.25">
      <c r="A3488" s="11">
        <v>44</v>
      </c>
      <c r="B3488" s="11">
        <v>8.1999999999999993</v>
      </c>
    </row>
    <row r="3489" spans="1:2" x14ac:dyDescent="0.25">
      <c r="A3489" s="13">
        <v>103</v>
      </c>
      <c r="B3489" s="13">
        <v>7.3</v>
      </c>
    </row>
    <row r="3490" spans="1:2" x14ac:dyDescent="0.25">
      <c r="A3490" s="11">
        <v>95</v>
      </c>
      <c r="B3490" s="11">
        <v>6.1</v>
      </c>
    </row>
    <row r="3491" spans="1:2" x14ac:dyDescent="0.25">
      <c r="A3491" s="13">
        <v>143</v>
      </c>
      <c r="B3491" s="13">
        <v>7.8</v>
      </c>
    </row>
    <row r="3492" spans="1:2" x14ac:dyDescent="0.25">
      <c r="A3492" s="11">
        <v>105</v>
      </c>
      <c r="B3492" s="11">
        <v>6</v>
      </c>
    </row>
    <row r="3493" spans="1:2" x14ac:dyDescent="0.25">
      <c r="A3493" s="13">
        <v>79</v>
      </c>
      <c r="B3493" s="13">
        <v>4.0999999999999996</v>
      </c>
    </row>
    <row r="3494" spans="1:2" x14ac:dyDescent="0.25">
      <c r="A3494" s="11">
        <v>106</v>
      </c>
      <c r="B3494" s="11">
        <v>7</v>
      </c>
    </row>
    <row r="3495" spans="1:2" x14ac:dyDescent="0.25">
      <c r="A3495" s="13">
        <v>100</v>
      </c>
      <c r="B3495" s="13">
        <v>7.1</v>
      </c>
    </row>
    <row r="3496" spans="1:2" x14ac:dyDescent="0.25">
      <c r="A3496" s="11">
        <v>103</v>
      </c>
      <c r="B3496" s="11">
        <v>6.2</v>
      </c>
    </row>
    <row r="3497" spans="1:2" x14ac:dyDescent="0.25">
      <c r="A3497" s="13">
        <v>116</v>
      </c>
      <c r="B3497" s="13">
        <v>6.9</v>
      </c>
    </row>
    <row r="3498" spans="1:2" x14ac:dyDescent="0.25">
      <c r="A3498" s="11">
        <v>99</v>
      </c>
      <c r="B3498" s="11">
        <v>7.6</v>
      </c>
    </row>
    <row r="3499" spans="1:2" x14ac:dyDescent="0.25">
      <c r="A3499" s="13">
        <v>164</v>
      </c>
      <c r="B3499" s="13">
        <v>7.6</v>
      </c>
    </row>
    <row r="3500" spans="1:2" x14ac:dyDescent="0.25">
      <c r="A3500" s="11">
        <v>96</v>
      </c>
      <c r="B3500" s="11">
        <v>6.4</v>
      </c>
    </row>
    <row r="3501" spans="1:2" x14ac:dyDescent="0.25">
      <c r="A3501" s="13">
        <v>122</v>
      </c>
      <c r="B3501" s="13">
        <v>6.2</v>
      </c>
    </row>
    <row r="3502" spans="1:2" x14ac:dyDescent="0.25">
      <c r="A3502" s="11">
        <v>94</v>
      </c>
      <c r="B3502" s="11">
        <v>7.5</v>
      </c>
    </row>
    <row r="3503" spans="1:2" x14ac:dyDescent="0.25">
      <c r="A3503" s="13">
        <v>93</v>
      </c>
      <c r="B3503" s="13">
        <v>2</v>
      </c>
    </row>
    <row r="3504" spans="1:2" x14ac:dyDescent="0.25">
      <c r="A3504" s="11">
        <v>96</v>
      </c>
      <c r="B3504" s="11">
        <v>6.2</v>
      </c>
    </row>
    <row r="3505" spans="1:2" x14ac:dyDescent="0.25">
      <c r="A3505" s="13">
        <v>60</v>
      </c>
      <c r="B3505" s="13">
        <v>7.7</v>
      </c>
    </row>
    <row r="3506" spans="1:2" x14ac:dyDescent="0.25">
      <c r="A3506" s="11">
        <v>113</v>
      </c>
      <c r="B3506" s="11">
        <v>6.5</v>
      </c>
    </row>
    <row r="3507" spans="1:2" x14ac:dyDescent="0.25">
      <c r="A3507" s="13">
        <v>60</v>
      </c>
      <c r="B3507" s="13">
        <v>7.4</v>
      </c>
    </row>
    <row r="3508" spans="1:2" x14ac:dyDescent="0.25">
      <c r="A3508" s="11">
        <v>192</v>
      </c>
      <c r="B3508" s="11">
        <v>7.9</v>
      </c>
    </row>
    <row r="3509" spans="1:2" x14ac:dyDescent="0.25">
      <c r="A3509" s="13">
        <v>99</v>
      </c>
      <c r="B3509" s="13">
        <v>6.8</v>
      </c>
    </row>
    <row r="3510" spans="1:2" x14ac:dyDescent="0.25">
      <c r="A3510" s="11">
        <v>91</v>
      </c>
      <c r="B3510" s="11">
        <v>6.3</v>
      </c>
    </row>
    <row r="3511" spans="1:2" x14ac:dyDescent="0.25">
      <c r="A3511" s="13">
        <v>100</v>
      </c>
      <c r="B3511" s="13">
        <v>6.3</v>
      </c>
    </row>
    <row r="3512" spans="1:2" x14ac:dyDescent="0.25">
      <c r="A3512" s="11">
        <v>105</v>
      </c>
      <c r="B3512" s="11">
        <v>6.6</v>
      </c>
    </row>
    <row r="3513" spans="1:2" x14ac:dyDescent="0.25">
      <c r="A3513" s="13">
        <v>99</v>
      </c>
      <c r="B3513" s="13">
        <v>6.4</v>
      </c>
    </row>
    <row r="3514" spans="1:2" x14ac:dyDescent="0.25">
      <c r="A3514" s="11">
        <v>112</v>
      </c>
      <c r="B3514" s="11">
        <v>7.5</v>
      </c>
    </row>
    <row r="3515" spans="1:2" x14ac:dyDescent="0.25">
      <c r="A3515" s="13">
        <v>100</v>
      </c>
      <c r="B3515" s="13">
        <v>5.8</v>
      </c>
    </row>
    <row r="3516" spans="1:2" x14ac:dyDescent="0.25">
      <c r="A3516" s="11">
        <v>99</v>
      </c>
      <c r="B3516" s="11">
        <v>6.5</v>
      </c>
    </row>
    <row r="3517" spans="1:2" x14ac:dyDescent="0.25">
      <c r="A3517" s="13">
        <v>100</v>
      </c>
      <c r="B3517" s="13">
        <v>4.8</v>
      </c>
    </row>
    <row r="3518" spans="1:2" x14ac:dyDescent="0.25">
      <c r="A3518" s="11">
        <v>125</v>
      </c>
      <c r="B3518" s="11">
        <v>7.2</v>
      </c>
    </row>
    <row r="3519" spans="1:2" x14ac:dyDescent="0.25">
      <c r="A3519" s="13">
        <v>107</v>
      </c>
      <c r="B3519" s="13">
        <v>6.3</v>
      </c>
    </row>
    <row r="3520" spans="1:2" x14ac:dyDescent="0.25">
      <c r="A3520" s="11">
        <v>107</v>
      </c>
      <c r="B3520" s="11">
        <v>7</v>
      </c>
    </row>
    <row r="3521" spans="1:2" x14ac:dyDescent="0.25">
      <c r="A3521" s="13">
        <v>97</v>
      </c>
      <c r="B3521" s="13">
        <v>6.3</v>
      </c>
    </row>
    <row r="3522" spans="1:2" x14ac:dyDescent="0.25">
      <c r="A3522" s="11">
        <v>105</v>
      </c>
      <c r="B3522" s="11">
        <v>5.3</v>
      </c>
    </row>
    <row r="3523" spans="1:2" x14ac:dyDescent="0.25">
      <c r="A3523" s="13">
        <v>95</v>
      </c>
      <c r="B3523" s="13">
        <v>2.2999999999999998</v>
      </c>
    </row>
    <row r="3524" spans="1:2" x14ac:dyDescent="0.25">
      <c r="A3524" s="11">
        <v>106</v>
      </c>
      <c r="B3524" s="11">
        <v>7.1</v>
      </c>
    </row>
    <row r="3525" spans="1:2" x14ac:dyDescent="0.25">
      <c r="A3525" s="13">
        <v>93</v>
      </c>
      <c r="B3525" s="13">
        <v>6.2</v>
      </c>
    </row>
    <row r="3526" spans="1:2" x14ac:dyDescent="0.25">
      <c r="A3526" s="11">
        <v>103</v>
      </c>
      <c r="B3526" s="11">
        <v>6.2</v>
      </c>
    </row>
    <row r="3527" spans="1:2" x14ac:dyDescent="0.25">
      <c r="A3527" s="13">
        <v>96</v>
      </c>
      <c r="B3527" s="13">
        <v>6.7</v>
      </c>
    </row>
    <row r="3528" spans="1:2" x14ac:dyDescent="0.25">
      <c r="A3528" s="11">
        <v>103</v>
      </c>
      <c r="B3528" s="11">
        <v>6.5</v>
      </c>
    </row>
    <row r="3529" spans="1:2" x14ac:dyDescent="0.25">
      <c r="A3529" s="13">
        <v>108</v>
      </c>
      <c r="B3529" s="13">
        <v>5.9</v>
      </c>
    </row>
    <row r="3530" spans="1:2" x14ac:dyDescent="0.25">
      <c r="A3530" s="11">
        <v>177</v>
      </c>
      <c r="B3530" s="11">
        <v>6.7</v>
      </c>
    </row>
    <row r="3531" spans="1:2" x14ac:dyDescent="0.25">
      <c r="A3531" s="13">
        <v>118</v>
      </c>
      <c r="B3531" s="13">
        <v>6</v>
      </c>
    </row>
    <row r="3532" spans="1:2" x14ac:dyDescent="0.25">
      <c r="A3532" s="11">
        <v>97</v>
      </c>
      <c r="B3532" s="11">
        <v>6.9</v>
      </c>
    </row>
    <row r="3533" spans="1:2" x14ac:dyDescent="0.25">
      <c r="A3533" s="13">
        <v>102</v>
      </c>
      <c r="B3533" s="13">
        <v>7.9</v>
      </c>
    </row>
    <row r="3534" spans="1:2" x14ac:dyDescent="0.25">
      <c r="A3534" s="11">
        <v>92</v>
      </c>
      <c r="B3534" s="11">
        <v>5.3</v>
      </c>
    </row>
    <row r="3535" spans="1:2" x14ac:dyDescent="0.25">
      <c r="A3535" s="13">
        <v>88</v>
      </c>
      <c r="B3535" s="13">
        <v>4.8</v>
      </c>
    </row>
    <row r="3536" spans="1:2" x14ac:dyDescent="0.25">
      <c r="A3536" s="11">
        <v>80</v>
      </c>
      <c r="B3536" s="11">
        <v>5.3</v>
      </c>
    </row>
    <row r="3537" spans="1:2" x14ac:dyDescent="0.25">
      <c r="A3537" s="13">
        <v>45</v>
      </c>
      <c r="B3537" s="13">
        <v>6</v>
      </c>
    </row>
    <row r="3538" spans="1:2" x14ac:dyDescent="0.25">
      <c r="A3538" s="11">
        <v>115</v>
      </c>
      <c r="B3538" s="11">
        <v>7.3</v>
      </c>
    </row>
    <row r="3539" spans="1:2" x14ac:dyDescent="0.25">
      <c r="A3539" s="13">
        <v>97</v>
      </c>
      <c r="B3539" s="13">
        <v>7.4</v>
      </c>
    </row>
    <row r="3540" spans="1:2" x14ac:dyDescent="0.25">
      <c r="A3540" s="11">
        <v>102</v>
      </c>
      <c r="B3540" s="11">
        <v>7.7</v>
      </c>
    </row>
    <row r="3541" spans="1:2" x14ac:dyDescent="0.25">
      <c r="A3541" s="13">
        <v>111</v>
      </c>
      <c r="B3541" s="13">
        <v>4.8</v>
      </c>
    </row>
    <row r="3542" spans="1:2" x14ac:dyDescent="0.25">
      <c r="A3542" s="11">
        <v>96</v>
      </c>
      <c r="B3542" s="11">
        <v>7.2</v>
      </c>
    </row>
    <row r="3543" spans="1:2" x14ac:dyDescent="0.25">
      <c r="A3543" s="13">
        <v>94</v>
      </c>
      <c r="B3543" s="13">
        <v>5.8</v>
      </c>
    </row>
    <row r="3544" spans="1:2" x14ac:dyDescent="0.25">
      <c r="A3544" s="11">
        <v>125</v>
      </c>
      <c r="B3544" s="11">
        <v>7.3</v>
      </c>
    </row>
    <row r="3545" spans="1:2" x14ac:dyDescent="0.25">
      <c r="A3545" s="13">
        <v>108</v>
      </c>
      <c r="B3545" s="13">
        <v>7</v>
      </c>
    </row>
    <row r="3546" spans="1:2" x14ac:dyDescent="0.25">
      <c r="A3546" s="11">
        <v>101</v>
      </c>
      <c r="B3546" s="11">
        <v>6.4</v>
      </c>
    </row>
    <row r="3547" spans="1:2" x14ac:dyDescent="0.25">
      <c r="A3547" s="13">
        <v>101</v>
      </c>
      <c r="B3547" s="13">
        <v>5.6</v>
      </c>
    </row>
    <row r="3548" spans="1:2" x14ac:dyDescent="0.25">
      <c r="A3548" s="11">
        <v>139</v>
      </c>
      <c r="B3548" s="11">
        <v>8.1999999999999993</v>
      </c>
    </row>
    <row r="3549" spans="1:2" x14ac:dyDescent="0.25">
      <c r="A3549" s="13">
        <v>125</v>
      </c>
      <c r="B3549" s="13">
        <v>6.5</v>
      </c>
    </row>
    <row r="3550" spans="1:2" x14ac:dyDescent="0.25">
      <c r="A3550" s="11">
        <v>88</v>
      </c>
      <c r="B3550" s="11">
        <v>6.4</v>
      </c>
    </row>
    <row r="3551" spans="1:2" x14ac:dyDescent="0.25">
      <c r="A3551" s="13">
        <v>115</v>
      </c>
      <c r="B3551" s="13">
        <v>8.1</v>
      </c>
    </row>
    <row r="3552" spans="1:2" x14ac:dyDescent="0.25">
      <c r="A3552" s="11">
        <v>99</v>
      </c>
      <c r="B3552" s="11">
        <v>5.4</v>
      </c>
    </row>
    <row r="3553" spans="1:2" x14ac:dyDescent="0.25">
      <c r="A3553" s="13">
        <v>88</v>
      </c>
      <c r="B3553" s="13">
        <v>6.3</v>
      </c>
    </row>
    <row r="3554" spans="1:2" x14ac:dyDescent="0.25">
      <c r="A3554" s="11">
        <v>112</v>
      </c>
      <c r="B3554" s="11">
        <v>7.8</v>
      </c>
    </row>
    <row r="3555" spans="1:2" x14ac:dyDescent="0.25">
      <c r="A3555" s="13">
        <v>108</v>
      </c>
      <c r="B3555" s="13">
        <v>6.8</v>
      </c>
    </row>
    <row r="3556" spans="1:2" x14ac:dyDescent="0.25">
      <c r="A3556" s="11">
        <v>107</v>
      </c>
      <c r="B3556" s="11">
        <v>7.2</v>
      </c>
    </row>
    <row r="3557" spans="1:2" x14ac:dyDescent="0.25">
      <c r="A3557" s="13">
        <v>104</v>
      </c>
      <c r="B3557" s="13">
        <v>7.1</v>
      </c>
    </row>
    <row r="3558" spans="1:2" x14ac:dyDescent="0.25">
      <c r="A3558" s="11">
        <v>108</v>
      </c>
      <c r="B3558" s="11">
        <v>6.2</v>
      </c>
    </row>
    <row r="3559" spans="1:2" x14ac:dyDescent="0.25">
      <c r="A3559" s="13">
        <v>102</v>
      </c>
      <c r="B3559" s="13">
        <v>7.3</v>
      </c>
    </row>
    <row r="3560" spans="1:2" x14ac:dyDescent="0.25">
      <c r="A3560" s="11">
        <v>88</v>
      </c>
      <c r="B3560" s="11">
        <v>5.9</v>
      </c>
    </row>
    <row r="3561" spans="1:2" x14ac:dyDescent="0.25">
      <c r="A3561" s="13">
        <v>115</v>
      </c>
      <c r="B3561" s="13">
        <v>7.2</v>
      </c>
    </row>
    <row r="3562" spans="1:2" x14ac:dyDescent="0.25">
      <c r="A3562" s="11">
        <v>91</v>
      </c>
      <c r="B3562" s="11">
        <v>3.6</v>
      </c>
    </row>
    <row r="3563" spans="1:2" x14ac:dyDescent="0.25">
      <c r="A3563" s="13">
        <v>141</v>
      </c>
      <c r="B3563" s="13">
        <v>7.7</v>
      </c>
    </row>
    <row r="3564" spans="1:2" x14ac:dyDescent="0.25">
      <c r="A3564" s="11">
        <v>101</v>
      </c>
      <c r="B3564" s="11">
        <v>7.3</v>
      </c>
    </row>
    <row r="3565" spans="1:2" x14ac:dyDescent="0.25">
      <c r="A3565" s="13">
        <v>105</v>
      </c>
      <c r="B3565" s="13">
        <v>7.4</v>
      </c>
    </row>
    <row r="3566" spans="1:2" x14ac:dyDescent="0.25">
      <c r="A3566" s="11">
        <v>100</v>
      </c>
      <c r="B3566" s="11">
        <v>6.6</v>
      </c>
    </row>
    <row r="3567" spans="1:2" x14ac:dyDescent="0.25">
      <c r="A3567" s="13">
        <v>116</v>
      </c>
      <c r="B3567" s="13">
        <v>6.9</v>
      </c>
    </row>
    <row r="3568" spans="1:2" x14ac:dyDescent="0.25">
      <c r="A3568" s="11">
        <v>97</v>
      </c>
      <c r="B3568" s="11">
        <v>6.8</v>
      </c>
    </row>
    <row r="3569" spans="1:2" x14ac:dyDescent="0.25">
      <c r="A3569" s="13">
        <v>106</v>
      </c>
      <c r="B3569" s="13">
        <v>7.3</v>
      </c>
    </row>
    <row r="3570" spans="1:2" x14ac:dyDescent="0.25">
      <c r="A3570" s="11">
        <v>105</v>
      </c>
      <c r="B3570" s="11">
        <v>7.2</v>
      </c>
    </row>
    <row r="3571" spans="1:2" x14ac:dyDescent="0.25">
      <c r="A3571" s="13">
        <v>102</v>
      </c>
      <c r="B3571" s="13">
        <v>6.5</v>
      </c>
    </row>
    <row r="3572" spans="1:2" x14ac:dyDescent="0.25">
      <c r="A3572" s="11">
        <v>122</v>
      </c>
      <c r="B3572" s="11">
        <v>7.7</v>
      </c>
    </row>
    <row r="3573" spans="1:2" x14ac:dyDescent="0.25">
      <c r="A3573" s="13">
        <v>107</v>
      </c>
      <c r="B3573" s="13">
        <v>8.1</v>
      </c>
    </row>
    <row r="3574" spans="1:2" x14ac:dyDescent="0.25">
      <c r="A3574" s="11">
        <v>121</v>
      </c>
      <c r="B3574" s="11">
        <v>7.7</v>
      </c>
    </row>
    <row r="3575" spans="1:2" x14ac:dyDescent="0.25">
      <c r="A3575" s="13">
        <v>98</v>
      </c>
      <c r="B3575" s="13">
        <v>7.6</v>
      </c>
    </row>
    <row r="3576" spans="1:2" x14ac:dyDescent="0.25">
      <c r="A3576" s="11">
        <v>108</v>
      </c>
      <c r="B3576" s="11">
        <v>7.3</v>
      </c>
    </row>
    <row r="3577" spans="1:2" x14ac:dyDescent="0.25">
      <c r="A3577" s="13">
        <v>55</v>
      </c>
      <c r="B3577" s="13">
        <v>8.6999999999999993</v>
      </c>
    </row>
    <row r="3578" spans="1:2" x14ac:dyDescent="0.25">
      <c r="A3578" s="11">
        <v>123</v>
      </c>
      <c r="B3578" s="11">
        <v>7.2</v>
      </c>
    </row>
    <row r="3579" spans="1:2" x14ac:dyDescent="0.25">
      <c r="A3579" s="13">
        <v>110</v>
      </c>
      <c r="B3579" s="13">
        <v>7.2</v>
      </c>
    </row>
    <row r="3580" spans="1:2" x14ac:dyDescent="0.25">
      <c r="A3580" s="11">
        <v>120</v>
      </c>
      <c r="B3580" s="11">
        <v>8.1</v>
      </c>
    </row>
    <row r="3581" spans="1:2" x14ac:dyDescent="0.25">
      <c r="A3581" s="13">
        <v>122</v>
      </c>
      <c r="B3581" s="13">
        <v>7.5</v>
      </c>
    </row>
    <row r="3582" spans="1:2" x14ac:dyDescent="0.25">
      <c r="A3582" s="11">
        <v>110</v>
      </c>
      <c r="B3582" s="11">
        <v>8.1</v>
      </c>
    </row>
    <row r="3583" spans="1:2" x14ac:dyDescent="0.25">
      <c r="A3583" s="13">
        <v>139</v>
      </c>
      <c r="B3583" s="13">
        <v>7.8</v>
      </c>
    </row>
    <row r="3584" spans="1:2" x14ac:dyDescent="0.25">
      <c r="A3584" s="11">
        <v>124</v>
      </c>
      <c r="B3584" s="11">
        <v>7.8</v>
      </c>
    </row>
    <row r="3585" spans="1:2" x14ac:dyDescent="0.25">
      <c r="A3585" s="13">
        <v>120</v>
      </c>
      <c r="B3585" s="13">
        <v>5.8</v>
      </c>
    </row>
    <row r="3586" spans="1:2" x14ac:dyDescent="0.25">
      <c r="A3586" s="11">
        <v>152</v>
      </c>
      <c r="B3586" s="11">
        <v>7.6</v>
      </c>
    </row>
    <row r="3587" spans="1:2" x14ac:dyDescent="0.25">
      <c r="A3587" s="13">
        <v>98</v>
      </c>
      <c r="B3587" s="13">
        <v>7.4</v>
      </c>
    </row>
    <row r="3588" spans="1:2" x14ac:dyDescent="0.25">
      <c r="A3588" s="11">
        <v>106</v>
      </c>
      <c r="B3588" s="11">
        <v>6.3</v>
      </c>
    </row>
    <row r="3589" spans="1:2" x14ac:dyDescent="0.25">
      <c r="A3589" s="13">
        <v>106</v>
      </c>
      <c r="B3589" s="13">
        <v>6.9</v>
      </c>
    </row>
    <row r="3590" spans="1:2" x14ac:dyDescent="0.25">
      <c r="A3590" s="11">
        <v>106</v>
      </c>
      <c r="B3590" s="11">
        <v>8.6</v>
      </c>
    </row>
    <row r="3591" spans="1:2" x14ac:dyDescent="0.25">
      <c r="A3591" s="13">
        <v>89</v>
      </c>
      <c r="B3591" s="13">
        <v>5.0999999999999996</v>
      </c>
    </row>
    <row r="3592" spans="1:2" x14ac:dyDescent="0.25">
      <c r="A3592" s="11">
        <v>94</v>
      </c>
      <c r="B3592" s="11">
        <v>6.4</v>
      </c>
    </row>
    <row r="3593" spans="1:2" x14ac:dyDescent="0.25">
      <c r="A3593" s="13">
        <v>109</v>
      </c>
      <c r="B3593" s="13">
        <v>7.9</v>
      </c>
    </row>
    <row r="3594" spans="1:2" x14ac:dyDescent="0.25">
      <c r="A3594" s="11">
        <v>144</v>
      </c>
      <c r="B3594" s="11">
        <v>6.9</v>
      </c>
    </row>
    <row r="3595" spans="1:2" x14ac:dyDescent="0.25">
      <c r="A3595" s="13">
        <v>90</v>
      </c>
      <c r="B3595" s="13">
        <v>7.5</v>
      </c>
    </row>
    <row r="3596" spans="1:2" x14ac:dyDescent="0.25">
      <c r="A3596" s="11">
        <v>106</v>
      </c>
      <c r="B3596" s="11">
        <v>7.2</v>
      </c>
    </row>
    <row r="3597" spans="1:2" x14ac:dyDescent="0.25">
      <c r="A3597" s="13">
        <v>121</v>
      </c>
      <c r="B3597" s="13">
        <v>5.8</v>
      </c>
    </row>
    <row r="3598" spans="1:2" x14ac:dyDescent="0.25">
      <c r="A3598" s="11">
        <v>89</v>
      </c>
      <c r="B3598" s="11">
        <v>2.9</v>
      </c>
    </row>
    <row r="3599" spans="1:2" x14ac:dyDescent="0.25">
      <c r="A3599" s="13">
        <v>86</v>
      </c>
      <c r="B3599" s="13">
        <v>6.2</v>
      </c>
    </row>
    <row r="3600" spans="1:2" x14ac:dyDescent="0.25">
      <c r="A3600" s="11">
        <v>91</v>
      </c>
      <c r="B3600" s="11">
        <v>7.3</v>
      </c>
    </row>
    <row r="3601" spans="1:2" x14ac:dyDescent="0.25">
      <c r="A3601" s="13">
        <v>104</v>
      </c>
      <c r="B3601" s="13">
        <v>6.2</v>
      </c>
    </row>
    <row r="3602" spans="1:2" x14ac:dyDescent="0.25">
      <c r="A3602" s="13">
        <v>99</v>
      </c>
      <c r="B3602" s="13">
        <v>6.8</v>
      </c>
    </row>
    <row r="3603" spans="1:2" x14ac:dyDescent="0.25">
      <c r="A3603" s="11">
        <v>98</v>
      </c>
      <c r="B3603" s="11">
        <v>6.1</v>
      </c>
    </row>
    <row r="3604" spans="1:2" x14ac:dyDescent="0.25">
      <c r="A3604" s="13">
        <v>121</v>
      </c>
      <c r="B3604" s="13">
        <v>7.7</v>
      </c>
    </row>
    <row r="3605" spans="1:2" x14ac:dyDescent="0.25">
      <c r="A3605" s="11">
        <v>96</v>
      </c>
      <c r="B3605" s="11">
        <v>5.2</v>
      </c>
    </row>
    <row r="3606" spans="1:2" x14ac:dyDescent="0.25">
      <c r="A3606" s="13">
        <v>99</v>
      </c>
      <c r="B3606" s="13">
        <v>6.8</v>
      </c>
    </row>
    <row r="3607" spans="1:2" x14ac:dyDescent="0.25">
      <c r="A3607" s="11">
        <v>42</v>
      </c>
      <c r="B3607" s="11">
        <v>6.5</v>
      </c>
    </row>
    <row r="3608" spans="1:2" x14ac:dyDescent="0.25">
      <c r="A3608" s="13">
        <v>122</v>
      </c>
      <c r="B3608" s="13">
        <v>7</v>
      </c>
    </row>
    <row r="3609" spans="1:2" x14ac:dyDescent="0.25">
      <c r="A3609" s="11">
        <v>101</v>
      </c>
      <c r="B3609" s="11">
        <v>5.9</v>
      </c>
    </row>
    <row r="3610" spans="1:2" x14ac:dyDescent="0.25">
      <c r="A3610" s="13">
        <v>102</v>
      </c>
      <c r="B3610" s="13">
        <v>7.1</v>
      </c>
    </row>
    <row r="3611" spans="1:2" x14ac:dyDescent="0.25">
      <c r="A3611" s="11">
        <v>84</v>
      </c>
      <c r="B3611" s="11">
        <v>5.5</v>
      </c>
    </row>
    <row r="3612" spans="1:2" x14ac:dyDescent="0.25">
      <c r="A3612" s="13">
        <v>104</v>
      </c>
      <c r="B3612" s="13">
        <v>7.4</v>
      </c>
    </row>
    <row r="3613" spans="1:2" x14ac:dyDescent="0.25">
      <c r="A3613" s="11">
        <v>96</v>
      </c>
      <c r="B3613" s="11">
        <v>7.3</v>
      </c>
    </row>
    <row r="3614" spans="1:2" x14ac:dyDescent="0.25">
      <c r="A3614" s="13">
        <v>94</v>
      </c>
      <c r="B3614" s="13">
        <v>4.5999999999999996</v>
      </c>
    </row>
    <row r="3615" spans="1:2" x14ac:dyDescent="0.25">
      <c r="A3615" s="11">
        <v>90</v>
      </c>
      <c r="B3615" s="11">
        <v>7.2</v>
      </c>
    </row>
    <row r="3616" spans="1:2" x14ac:dyDescent="0.25">
      <c r="A3616" s="13">
        <v>97</v>
      </c>
      <c r="B3616" s="13">
        <v>7</v>
      </c>
    </row>
    <row r="3617" spans="1:2" x14ac:dyDescent="0.25">
      <c r="A3617" s="11">
        <v>90</v>
      </c>
      <c r="B3617" s="11">
        <v>5.0999999999999996</v>
      </c>
    </row>
    <row r="3618" spans="1:2" x14ac:dyDescent="0.25">
      <c r="A3618" s="13">
        <v>106</v>
      </c>
      <c r="B3618" s="13">
        <v>6.7</v>
      </c>
    </row>
    <row r="3619" spans="1:2" x14ac:dyDescent="0.25">
      <c r="A3619" s="11">
        <v>96</v>
      </c>
      <c r="B3619" s="11">
        <v>5.3</v>
      </c>
    </row>
    <row r="3620" spans="1:2" x14ac:dyDescent="0.25">
      <c r="A3620" s="13">
        <v>44</v>
      </c>
      <c r="B3620" s="13">
        <v>8.4</v>
      </c>
    </row>
    <row r="3621" spans="1:2" x14ac:dyDescent="0.25">
      <c r="A3621" s="11">
        <v>95</v>
      </c>
      <c r="B3621" s="11">
        <v>7.8</v>
      </c>
    </row>
    <row r="3622" spans="1:2" x14ac:dyDescent="0.25">
      <c r="A3622" s="13">
        <v>99</v>
      </c>
      <c r="B3622" s="13">
        <v>6.7</v>
      </c>
    </row>
    <row r="3623" spans="1:2" x14ac:dyDescent="0.25">
      <c r="A3623" s="11">
        <v>93</v>
      </c>
      <c r="B3623" s="11">
        <v>5.4</v>
      </c>
    </row>
    <row r="3624" spans="1:2" x14ac:dyDescent="0.25">
      <c r="A3624" s="13">
        <v>99</v>
      </c>
      <c r="B3624" s="13">
        <v>7.2</v>
      </c>
    </row>
    <row r="3625" spans="1:2" x14ac:dyDescent="0.25">
      <c r="A3625" s="11">
        <v>95</v>
      </c>
      <c r="B3625" s="11">
        <v>5.8</v>
      </c>
    </row>
    <row r="3626" spans="1:2" x14ac:dyDescent="0.25">
      <c r="A3626" s="13">
        <v>84</v>
      </c>
      <c r="B3626" s="13">
        <v>6.4</v>
      </c>
    </row>
    <row r="3627" spans="1:2" x14ac:dyDescent="0.25">
      <c r="A3627" s="11">
        <v>144</v>
      </c>
      <c r="B3627" s="11">
        <v>8</v>
      </c>
    </row>
    <row r="3628" spans="1:2" x14ac:dyDescent="0.25">
      <c r="A3628" s="13">
        <v>99</v>
      </c>
      <c r="B3628" s="13">
        <v>7</v>
      </c>
    </row>
    <row r="3629" spans="1:2" x14ac:dyDescent="0.25">
      <c r="A3629" s="11">
        <v>110</v>
      </c>
      <c r="B3629" s="11">
        <v>7</v>
      </c>
    </row>
    <row r="3630" spans="1:2" x14ac:dyDescent="0.25">
      <c r="A3630" s="13">
        <v>97</v>
      </c>
      <c r="B3630" s="13">
        <v>6.7</v>
      </c>
    </row>
    <row r="3631" spans="1:2" x14ac:dyDescent="0.25">
      <c r="A3631" s="11">
        <v>107</v>
      </c>
      <c r="B3631" s="11">
        <v>3.8</v>
      </c>
    </row>
    <row r="3632" spans="1:2" x14ac:dyDescent="0.25">
      <c r="A3632" s="13">
        <v>90</v>
      </c>
      <c r="B3632" s="13">
        <v>5.7</v>
      </c>
    </row>
    <row r="3633" spans="1:2" x14ac:dyDescent="0.25">
      <c r="A3633" s="11">
        <v>104</v>
      </c>
      <c r="B3633" s="11">
        <v>6.6</v>
      </c>
    </row>
    <row r="3634" spans="1:2" x14ac:dyDescent="0.25">
      <c r="A3634" s="13">
        <v>96</v>
      </c>
      <c r="B3634" s="13">
        <v>6.7</v>
      </c>
    </row>
    <row r="3635" spans="1:2" x14ac:dyDescent="0.25">
      <c r="A3635" s="11">
        <v>104</v>
      </c>
      <c r="B3635" s="11">
        <v>6.1</v>
      </c>
    </row>
    <row r="3636" spans="1:2" x14ac:dyDescent="0.25">
      <c r="A3636" s="13">
        <v>97</v>
      </c>
      <c r="B3636" s="13">
        <v>6.2</v>
      </c>
    </row>
    <row r="3637" spans="1:2" x14ac:dyDescent="0.25">
      <c r="A3637" s="11">
        <v>107</v>
      </c>
      <c r="B3637" s="11">
        <v>6.2</v>
      </c>
    </row>
    <row r="3638" spans="1:2" x14ac:dyDescent="0.25">
      <c r="A3638" s="13">
        <v>117</v>
      </c>
      <c r="B3638" s="13">
        <v>7.4</v>
      </c>
    </row>
    <row r="3639" spans="1:2" x14ac:dyDescent="0.25">
      <c r="A3639" s="11">
        <v>85</v>
      </c>
      <c r="B3639" s="11">
        <v>4.7</v>
      </c>
    </row>
    <row r="3640" spans="1:2" x14ac:dyDescent="0.25">
      <c r="A3640" s="13">
        <v>152</v>
      </c>
      <c r="B3640" s="13">
        <v>8.3000000000000007</v>
      </c>
    </row>
    <row r="3641" spans="1:2" x14ac:dyDescent="0.25">
      <c r="A3641" s="11">
        <v>85</v>
      </c>
      <c r="B3641" s="11">
        <v>7.2</v>
      </c>
    </row>
    <row r="3642" spans="1:2" x14ac:dyDescent="0.25">
      <c r="A3642" s="13">
        <v>76</v>
      </c>
      <c r="B3642" s="13">
        <v>5.8</v>
      </c>
    </row>
    <row r="3643" spans="1:2" x14ac:dyDescent="0.25">
      <c r="A3643" s="11">
        <v>87</v>
      </c>
      <c r="B3643" s="11">
        <v>5.9</v>
      </c>
    </row>
    <row r="3644" spans="1:2" x14ac:dyDescent="0.25">
      <c r="A3644" s="13">
        <v>95</v>
      </c>
      <c r="B3644" s="13">
        <v>6.3</v>
      </c>
    </row>
    <row r="3645" spans="1:2" x14ac:dyDescent="0.25">
      <c r="A3645" s="11">
        <v>101</v>
      </c>
      <c r="B3645" s="11">
        <v>7.2</v>
      </c>
    </row>
    <row r="3646" spans="1:2" x14ac:dyDescent="0.25">
      <c r="A3646" s="13">
        <v>90</v>
      </c>
      <c r="B3646" s="13">
        <v>5.4</v>
      </c>
    </row>
    <row r="3647" spans="1:2" x14ac:dyDescent="0.25">
      <c r="A3647" s="11">
        <v>240</v>
      </c>
      <c r="B3647" s="11">
        <v>8.1999999999999993</v>
      </c>
    </row>
    <row r="3648" spans="1:2" x14ac:dyDescent="0.25">
      <c r="A3648" s="13">
        <v>89</v>
      </c>
      <c r="B3648" s="13">
        <v>7.3</v>
      </c>
    </row>
    <row r="3649" spans="1:2" x14ac:dyDescent="0.25">
      <c r="A3649" s="11">
        <v>111</v>
      </c>
      <c r="B3649" s="11">
        <v>7.3</v>
      </c>
    </row>
    <row r="3650" spans="1:2" x14ac:dyDescent="0.25">
      <c r="A3650" s="13">
        <v>86</v>
      </c>
      <c r="B3650" s="13">
        <v>5.8</v>
      </c>
    </row>
    <row r="3651" spans="1:2" x14ac:dyDescent="0.25">
      <c r="A3651" s="11">
        <v>115</v>
      </c>
      <c r="B3651" s="11">
        <v>6.1</v>
      </c>
    </row>
    <row r="3652" spans="1:2" x14ac:dyDescent="0.25">
      <c r="A3652" s="13">
        <v>103</v>
      </c>
      <c r="B3652" s="13">
        <v>7.1</v>
      </c>
    </row>
    <row r="3653" spans="1:2" x14ac:dyDescent="0.25">
      <c r="A3653" s="11">
        <v>90</v>
      </c>
      <c r="B3653" s="11">
        <v>6.5</v>
      </c>
    </row>
    <row r="3654" spans="1:2" x14ac:dyDescent="0.25">
      <c r="A3654" s="13">
        <v>133</v>
      </c>
      <c r="B3654" s="13">
        <v>7.9</v>
      </c>
    </row>
    <row r="3655" spans="1:2" x14ac:dyDescent="0.25">
      <c r="A3655" s="11">
        <v>88</v>
      </c>
      <c r="B3655" s="11">
        <v>5.4</v>
      </c>
    </row>
    <row r="3656" spans="1:2" x14ac:dyDescent="0.25">
      <c r="A3656" s="13">
        <v>111</v>
      </c>
      <c r="B3656" s="13">
        <v>7.1</v>
      </c>
    </row>
    <row r="3657" spans="1:2" x14ac:dyDescent="0.25">
      <c r="A3657" s="11">
        <v>94</v>
      </c>
      <c r="B3657" s="11">
        <v>6.4</v>
      </c>
    </row>
    <row r="3658" spans="1:2" x14ac:dyDescent="0.25">
      <c r="A3658" s="13">
        <v>25</v>
      </c>
      <c r="B3658" s="13">
        <v>8.4</v>
      </c>
    </row>
    <row r="3659" spans="1:2" x14ac:dyDescent="0.25">
      <c r="A3659" s="11">
        <v>112</v>
      </c>
      <c r="B3659" s="11">
        <v>6.7</v>
      </c>
    </row>
    <row r="3660" spans="1:2" x14ac:dyDescent="0.25">
      <c r="A3660" s="13">
        <v>141</v>
      </c>
      <c r="B3660" s="13">
        <v>6.9</v>
      </c>
    </row>
    <row r="3661" spans="1:2" x14ac:dyDescent="0.25">
      <c r="A3661" s="11">
        <v>95</v>
      </c>
      <c r="B3661" s="11">
        <v>2.1</v>
      </c>
    </row>
    <row r="3662" spans="1:2" x14ac:dyDescent="0.25">
      <c r="A3662" s="13">
        <v>141</v>
      </c>
      <c r="B3662" s="13">
        <v>4.3</v>
      </c>
    </row>
    <row r="3663" spans="1:2" x14ac:dyDescent="0.25">
      <c r="A3663" s="11">
        <v>85</v>
      </c>
      <c r="B3663" s="11">
        <v>6.6</v>
      </c>
    </row>
    <row r="3664" spans="1:2" x14ac:dyDescent="0.25">
      <c r="A3664" s="13">
        <v>105</v>
      </c>
      <c r="B3664" s="13">
        <v>3.4</v>
      </c>
    </row>
    <row r="3665" spans="1:2" x14ac:dyDescent="0.25">
      <c r="A3665" s="11">
        <v>129</v>
      </c>
      <c r="B3665" s="11">
        <v>8.3000000000000007</v>
      </c>
    </row>
    <row r="3666" spans="1:2" x14ac:dyDescent="0.25">
      <c r="A3666" s="13">
        <v>125</v>
      </c>
      <c r="B3666" s="13">
        <v>7.2</v>
      </c>
    </row>
    <row r="3667" spans="1:2" x14ac:dyDescent="0.25">
      <c r="A3667" s="11">
        <v>116</v>
      </c>
      <c r="B3667" s="11">
        <v>5.6</v>
      </c>
    </row>
    <row r="3668" spans="1:2" x14ac:dyDescent="0.25">
      <c r="A3668" s="13">
        <v>105</v>
      </c>
      <c r="B3668" s="13">
        <v>7.7</v>
      </c>
    </row>
    <row r="3669" spans="1:2" x14ac:dyDescent="0.25">
      <c r="A3669" s="11">
        <v>90</v>
      </c>
      <c r="B3669" s="11">
        <v>6.6</v>
      </c>
    </row>
    <row r="3670" spans="1:2" x14ac:dyDescent="0.25">
      <c r="A3670" s="13">
        <v>105</v>
      </c>
      <c r="B3670" s="13">
        <v>7.6</v>
      </c>
    </row>
    <row r="3671" spans="1:2" x14ac:dyDescent="0.25">
      <c r="A3671" s="11">
        <v>111</v>
      </c>
      <c r="B3671" s="11">
        <v>7.4</v>
      </c>
    </row>
    <row r="3672" spans="1:2" x14ac:dyDescent="0.25">
      <c r="A3672" s="13">
        <v>91</v>
      </c>
      <c r="B3672" s="13">
        <v>7.1</v>
      </c>
    </row>
    <row r="3673" spans="1:2" x14ac:dyDescent="0.25">
      <c r="A3673" s="11">
        <v>95</v>
      </c>
      <c r="B3673" s="11">
        <v>3.4</v>
      </c>
    </row>
    <row r="3674" spans="1:2" x14ac:dyDescent="0.25">
      <c r="A3674" s="13">
        <v>97</v>
      </c>
      <c r="B3674" s="13">
        <v>7.9</v>
      </c>
    </row>
    <row r="3675" spans="1:2" x14ac:dyDescent="0.25">
      <c r="A3675" s="11">
        <v>92</v>
      </c>
      <c r="B3675" s="11">
        <v>6.7</v>
      </c>
    </row>
    <row r="3676" spans="1:2" x14ac:dyDescent="0.25">
      <c r="A3676" s="13">
        <v>104</v>
      </c>
      <c r="B3676" s="13">
        <v>6.6</v>
      </c>
    </row>
    <row r="3677" spans="1:2" x14ac:dyDescent="0.25">
      <c r="A3677" s="11">
        <v>120</v>
      </c>
      <c r="B3677" s="11">
        <v>7.9</v>
      </c>
    </row>
    <row r="3678" spans="1:2" x14ac:dyDescent="0.25">
      <c r="A3678" s="13">
        <v>99</v>
      </c>
      <c r="B3678" s="13">
        <v>4.9000000000000004</v>
      </c>
    </row>
    <row r="3679" spans="1:2" x14ac:dyDescent="0.25">
      <c r="A3679" s="11">
        <v>93</v>
      </c>
      <c r="B3679" s="11">
        <v>7.2</v>
      </c>
    </row>
    <row r="3680" spans="1:2" x14ac:dyDescent="0.25">
      <c r="A3680" s="13">
        <v>99</v>
      </c>
      <c r="B3680" s="13">
        <v>7.4</v>
      </c>
    </row>
    <row r="3681" spans="1:2" x14ac:dyDescent="0.25">
      <c r="A3681" s="11">
        <v>99</v>
      </c>
      <c r="B3681" s="11">
        <v>6.1</v>
      </c>
    </row>
    <row r="3682" spans="1:2" x14ac:dyDescent="0.25">
      <c r="A3682" s="13">
        <v>157</v>
      </c>
      <c r="B3682" s="13">
        <v>8.4</v>
      </c>
    </row>
    <row r="3683" spans="1:2" x14ac:dyDescent="0.25">
      <c r="A3683" s="11">
        <v>90</v>
      </c>
      <c r="B3683" s="11">
        <v>6.2</v>
      </c>
    </row>
    <row r="3684" spans="1:2" x14ac:dyDescent="0.25">
      <c r="A3684" s="13">
        <v>96</v>
      </c>
      <c r="B3684" s="13">
        <v>5.3</v>
      </c>
    </row>
    <row r="3685" spans="1:2" x14ac:dyDescent="0.25">
      <c r="A3685" s="11">
        <v>96</v>
      </c>
      <c r="B3685" s="11">
        <v>5</v>
      </c>
    </row>
    <row r="3686" spans="1:2" x14ac:dyDescent="0.25">
      <c r="A3686" s="13">
        <v>90</v>
      </c>
      <c r="B3686" s="13">
        <v>7.7</v>
      </c>
    </row>
    <row r="3687" spans="1:2" x14ac:dyDescent="0.25">
      <c r="A3687" s="11">
        <v>100</v>
      </c>
      <c r="B3687" s="11">
        <v>7.6</v>
      </c>
    </row>
    <row r="3688" spans="1:2" x14ac:dyDescent="0.25">
      <c r="A3688" s="13">
        <v>94</v>
      </c>
      <c r="B3688" s="13">
        <v>6.3</v>
      </c>
    </row>
    <row r="3689" spans="1:2" x14ac:dyDescent="0.25">
      <c r="A3689" s="11">
        <v>98</v>
      </c>
      <c r="B3689" s="11">
        <v>7.6</v>
      </c>
    </row>
    <row r="3690" spans="1:2" x14ac:dyDescent="0.25">
      <c r="A3690" s="13">
        <v>129</v>
      </c>
      <c r="B3690" s="13">
        <v>5.6</v>
      </c>
    </row>
    <row r="3691" spans="1:2" x14ac:dyDescent="0.25">
      <c r="A3691" s="11">
        <v>103</v>
      </c>
      <c r="B3691" s="11">
        <v>7.3</v>
      </c>
    </row>
    <row r="3692" spans="1:2" x14ac:dyDescent="0.25">
      <c r="A3692" s="13">
        <v>128</v>
      </c>
      <c r="B3692" s="13">
        <v>6.2</v>
      </c>
    </row>
    <row r="3693" spans="1:2" x14ac:dyDescent="0.25">
      <c r="A3693" s="11">
        <v>106</v>
      </c>
      <c r="B3693" s="11">
        <v>6.6</v>
      </c>
    </row>
    <row r="3694" spans="1:2" x14ac:dyDescent="0.25">
      <c r="A3694" s="13">
        <v>95</v>
      </c>
      <c r="B3694" s="13">
        <v>6.6</v>
      </c>
    </row>
    <row r="3695" spans="1:2" x14ac:dyDescent="0.25">
      <c r="A3695" s="11">
        <v>104</v>
      </c>
      <c r="B3695" s="11">
        <v>7.3</v>
      </c>
    </row>
    <row r="3696" spans="1:2" x14ac:dyDescent="0.25">
      <c r="A3696" s="13">
        <v>87</v>
      </c>
      <c r="B3696" s="13">
        <v>6.6</v>
      </c>
    </row>
    <row r="3697" spans="1:2" x14ac:dyDescent="0.25">
      <c r="A3697" s="11">
        <v>81</v>
      </c>
      <c r="B3697" s="11">
        <v>6.9</v>
      </c>
    </row>
    <row r="3698" spans="1:2" x14ac:dyDescent="0.25">
      <c r="A3698" s="13">
        <v>94</v>
      </c>
      <c r="B3698" s="13">
        <v>5.8</v>
      </c>
    </row>
    <row r="3699" spans="1:2" x14ac:dyDescent="0.25">
      <c r="A3699" s="11">
        <v>89</v>
      </c>
      <c r="B3699" s="11">
        <v>4.4000000000000004</v>
      </c>
    </row>
    <row r="3700" spans="1:2" x14ac:dyDescent="0.25">
      <c r="A3700" s="13">
        <v>88</v>
      </c>
      <c r="B3700" s="13">
        <v>6.6</v>
      </c>
    </row>
    <row r="3701" spans="1:2" x14ac:dyDescent="0.25">
      <c r="A3701" s="11">
        <v>108</v>
      </c>
      <c r="B3701" s="11">
        <v>7.1</v>
      </c>
    </row>
    <row r="3702" spans="1:2" x14ac:dyDescent="0.25">
      <c r="A3702" s="13">
        <v>115</v>
      </c>
      <c r="B3702" s="13">
        <v>7.6</v>
      </c>
    </row>
    <row r="3703" spans="1:2" x14ac:dyDescent="0.25">
      <c r="A3703" s="11">
        <v>96</v>
      </c>
      <c r="B3703" s="11">
        <v>4.5999999999999996</v>
      </c>
    </row>
    <row r="3704" spans="1:2" x14ac:dyDescent="0.25">
      <c r="A3704" s="13">
        <v>135</v>
      </c>
      <c r="B3704" s="13">
        <v>6.8</v>
      </c>
    </row>
    <row r="3705" spans="1:2" x14ac:dyDescent="0.25">
      <c r="A3705" s="11">
        <v>113</v>
      </c>
      <c r="B3705" s="11">
        <v>7.1</v>
      </c>
    </row>
    <row r="3706" spans="1:2" x14ac:dyDescent="0.25">
      <c r="A3706" s="13">
        <v>93</v>
      </c>
      <c r="B3706" s="13">
        <v>4.9000000000000004</v>
      </c>
    </row>
    <row r="3707" spans="1:2" x14ac:dyDescent="0.25">
      <c r="A3707" s="11">
        <v>109</v>
      </c>
      <c r="B3707" s="11">
        <v>7.3</v>
      </c>
    </row>
    <row r="3708" spans="1:2" x14ac:dyDescent="0.25">
      <c r="A3708" s="13">
        <v>127</v>
      </c>
      <c r="B3708" s="13">
        <v>7.2</v>
      </c>
    </row>
    <row r="3709" spans="1:2" x14ac:dyDescent="0.25">
      <c r="A3709" s="11">
        <v>101</v>
      </c>
      <c r="B3709" s="11">
        <v>5</v>
      </c>
    </row>
    <row r="3710" spans="1:2" x14ac:dyDescent="0.25">
      <c r="A3710" s="13">
        <v>124</v>
      </c>
      <c r="B3710" s="13">
        <v>8.1999999999999993</v>
      </c>
    </row>
    <row r="3711" spans="1:2" x14ac:dyDescent="0.25">
      <c r="A3711" s="11">
        <v>117</v>
      </c>
      <c r="B3711" s="11">
        <v>8</v>
      </c>
    </row>
    <row r="3712" spans="1:2" x14ac:dyDescent="0.25">
      <c r="A3712" s="13">
        <v>83</v>
      </c>
      <c r="B3712" s="13">
        <v>5.2</v>
      </c>
    </row>
    <row r="3713" spans="1:2" x14ac:dyDescent="0.25">
      <c r="A3713" s="11">
        <v>113</v>
      </c>
      <c r="B3713" s="11">
        <v>8.5</v>
      </c>
    </row>
    <row r="3714" spans="1:2" x14ac:dyDescent="0.25">
      <c r="A3714" s="13">
        <v>104</v>
      </c>
      <c r="B3714" s="13">
        <v>6.5</v>
      </c>
    </row>
    <row r="3715" spans="1:2" x14ac:dyDescent="0.25">
      <c r="A3715" s="11">
        <v>97</v>
      </c>
      <c r="B3715" s="11">
        <v>7.4</v>
      </c>
    </row>
    <row r="3716" spans="1:2" x14ac:dyDescent="0.25">
      <c r="A3716" s="13">
        <v>110</v>
      </c>
      <c r="B3716" s="13">
        <v>7.7</v>
      </c>
    </row>
    <row r="3717" spans="1:2" x14ac:dyDescent="0.25">
      <c r="A3717" s="11">
        <v>103</v>
      </c>
      <c r="B3717" s="11">
        <v>7.4</v>
      </c>
    </row>
    <row r="3718" spans="1:2" x14ac:dyDescent="0.25">
      <c r="A3718" s="13">
        <v>94</v>
      </c>
      <c r="B3718" s="13">
        <v>5.0999999999999996</v>
      </c>
    </row>
    <row r="3719" spans="1:2" x14ac:dyDescent="0.25">
      <c r="A3719" s="11">
        <v>102</v>
      </c>
      <c r="B3719" s="11">
        <v>7.3</v>
      </c>
    </row>
    <row r="3720" spans="1:2" x14ac:dyDescent="0.25">
      <c r="A3720" s="13">
        <v>77</v>
      </c>
      <c r="B3720" s="13">
        <v>5</v>
      </c>
    </row>
    <row r="3721" spans="1:2" x14ac:dyDescent="0.25">
      <c r="A3721" s="11">
        <v>134</v>
      </c>
      <c r="B3721" s="11">
        <v>7.2</v>
      </c>
    </row>
    <row r="3722" spans="1:2" x14ac:dyDescent="0.25">
      <c r="A3722" s="13">
        <v>129</v>
      </c>
      <c r="B3722" s="13">
        <v>6.7</v>
      </c>
    </row>
    <row r="3723" spans="1:2" x14ac:dyDescent="0.25">
      <c r="A3723" s="11">
        <v>90</v>
      </c>
      <c r="B3723" s="11">
        <v>6.4</v>
      </c>
    </row>
    <row r="3724" spans="1:2" x14ac:dyDescent="0.25">
      <c r="A3724" s="13">
        <v>134</v>
      </c>
      <c r="B3724" s="13">
        <v>7.1</v>
      </c>
    </row>
    <row r="3725" spans="1:2" x14ac:dyDescent="0.25">
      <c r="A3725" s="11">
        <v>104</v>
      </c>
      <c r="B3725" s="11">
        <v>5.6</v>
      </c>
    </row>
    <row r="3726" spans="1:2" x14ac:dyDescent="0.25">
      <c r="A3726" s="13">
        <v>95</v>
      </c>
      <c r="B3726" s="13">
        <v>6.2</v>
      </c>
    </row>
    <row r="3727" spans="1:2" x14ac:dyDescent="0.25">
      <c r="A3727" s="11">
        <v>93</v>
      </c>
      <c r="B3727" s="11">
        <v>6.1</v>
      </c>
    </row>
    <row r="3728" spans="1:2" x14ac:dyDescent="0.25">
      <c r="A3728" s="13">
        <v>106</v>
      </c>
      <c r="B3728" s="13">
        <v>5.2</v>
      </c>
    </row>
    <row r="3729" spans="1:2" x14ac:dyDescent="0.25">
      <c r="A3729" s="11">
        <v>109</v>
      </c>
      <c r="B3729" s="11">
        <v>7.3</v>
      </c>
    </row>
    <row r="3730" spans="1:2" x14ac:dyDescent="0.25">
      <c r="A3730" s="13">
        <v>101</v>
      </c>
      <c r="B3730" s="13">
        <v>7.5</v>
      </c>
    </row>
    <row r="3731" spans="1:2" x14ac:dyDescent="0.25">
      <c r="A3731" s="11">
        <v>139</v>
      </c>
      <c r="B3731" s="11">
        <v>6.6</v>
      </c>
    </row>
    <row r="3732" spans="1:2" x14ac:dyDescent="0.25">
      <c r="A3732" s="13">
        <v>99</v>
      </c>
      <c r="B3732" s="13">
        <v>6.4</v>
      </c>
    </row>
    <row r="3733" spans="1:2" x14ac:dyDescent="0.25">
      <c r="A3733" s="11">
        <v>100</v>
      </c>
      <c r="B3733" s="11">
        <v>4.5</v>
      </c>
    </row>
    <row r="3734" spans="1:2" x14ac:dyDescent="0.25">
      <c r="A3734" s="13">
        <v>95</v>
      </c>
      <c r="B3734" s="13">
        <v>6.6</v>
      </c>
    </row>
    <row r="3735" spans="1:2" x14ac:dyDescent="0.25">
      <c r="A3735" s="11">
        <v>94</v>
      </c>
      <c r="B3735" s="11">
        <v>5.3</v>
      </c>
    </row>
    <row r="3736" spans="1:2" x14ac:dyDescent="0.25">
      <c r="A3736" s="13">
        <v>93</v>
      </c>
      <c r="B3736" s="13">
        <v>4.9000000000000004</v>
      </c>
    </row>
    <row r="3737" spans="1:2" x14ac:dyDescent="0.25">
      <c r="A3737" s="11">
        <v>106</v>
      </c>
      <c r="B3737" s="11">
        <v>7.7</v>
      </c>
    </row>
    <row r="3738" spans="1:2" x14ac:dyDescent="0.25">
      <c r="A3738" s="13">
        <v>99</v>
      </c>
      <c r="B3738" s="13">
        <v>8</v>
      </c>
    </row>
    <row r="3739" spans="1:2" x14ac:dyDescent="0.25">
      <c r="A3739" s="11">
        <v>82</v>
      </c>
      <c r="B3739" s="11">
        <v>3.8</v>
      </c>
    </row>
    <row r="3740" spans="1:2" x14ac:dyDescent="0.25">
      <c r="A3740" s="13">
        <v>135</v>
      </c>
      <c r="B3740" s="13">
        <v>7.6</v>
      </c>
    </row>
    <row r="3741" spans="1:2" x14ac:dyDescent="0.25">
      <c r="A3741" s="11">
        <v>88</v>
      </c>
      <c r="B3741" s="11">
        <v>5.9</v>
      </c>
    </row>
    <row r="3742" spans="1:2" x14ac:dyDescent="0.25">
      <c r="A3742" s="13">
        <v>89</v>
      </c>
      <c r="B3742" s="13">
        <v>6.2</v>
      </c>
    </row>
    <row r="3743" spans="1:2" x14ac:dyDescent="0.25">
      <c r="A3743" s="11">
        <v>110</v>
      </c>
      <c r="B3743" s="11">
        <v>7.2</v>
      </c>
    </row>
    <row r="3744" spans="1:2" x14ac:dyDescent="0.25">
      <c r="A3744" s="13">
        <v>107</v>
      </c>
      <c r="B3744" s="13">
        <v>6.3</v>
      </c>
    </row>
    <row r="3745" spans="1:2" x14ac:dyDescent="0.25">
      <c r="A3745" s="11">
        <v>86</v>
      </c>
      <c r="B3745" s="11">
        <v>5.2</v>
      </c>
    </row>
    <row r="3746" spans="1:2" x14ac:dyDescent="0.25">
      <c r="A3746" s="13">
        <v>91</v>
      </c>
      <c r="B3746" s="13">
        <v>6.9</v>
      </c>
    </row>
    <row r="3747" spans="1:2" x14ac:dyDescent="0.25">
      <c r="A3747" s="11">
        <v>103</v>
      </c>
      <c r="B3747" s="11">
        <v>6.8</v>
      </c>
    </row>
    <row r="3748" spans="1:2" x14ac:dyDescent="0.25">
      <c r="A3748" s="13">
        <v>90</v>
      </c>
      <c r="B3748" s="13">
        <v>6.2</v>
      </c>
    </row>
    <row r="3749" spans="1:2" x14ac:dyDescent="0.25">
      <c r="A3749" s="11">
        <v>141</v>
      </c>
      <c r="B3749" s="11">
        <v>6.2</v>
      </c>
    </row>
    <row r="3750" spans="1:2" x14ac:dyDescent="0.25">
      <c r="A3750" s="13">
        <v>92</v>
      </c>
      <c r="B3750" s="13">
        <v>3.5</v>
      </c>
    </row>
    <row r="3751" spans="1:2" x14ac:dyDescent="0.25">
      <c r="A3751" s="11">
        <v>99</v>
      </c>
      <c r="B3751" s="11">
        <v>6.1</v>
      </c>
    </row>
    <row r="3752" spans="1:2" x14ac:dyDescent="0.25">
      <c r="A3752" s="13">
        <v>79</v>
      </c>
      <c r="B3752" s="13">
        <v>6.6</v>
      </c>
    </row>
    <row r="3753" spans="1:2" x14ac:dyDescent="0.25">
      <c r="A3753" s="11">
        <v>96</v>
      </c>
      <c r="B3753" s="11">
        <v>4.5</v>
      </c>
    </row>
    <row r="3754" spans="1:2" x14ac:dyDescent="0.25">
      <c r="A3754" s="13">
        <v>82</v>
      </c>
      <c r="B3754" s="13">
        <v>5.9</v>
      </c>
    </row>
    <row r="3755" spans="1:2" x14ac:dyDescent="0.25">
      <c r="A3755" s="11">
        <v>92</v>
      </c>
      <c r="B3755" s="11">
        <v>6.9</v>
      </c>
    </row>
    <row r="3756" spans="1:2" x14ac:dyDescent="0.25">
      <c r="A3756" s="13">
        <v>112</v>
      </c>
      <c r="B3756" s="13">
        <v>7.7</v>
      </c>
    </row>
    <row r="3757" spans="1:2" x14ac:dyDescent="0.25">
      <c r="A3757" s="11">
        <v>106</v>
      </c>
      <c r="B3757" s="11">
        <v>6.6</v>
      </c>
    </row>
    <row r="3758" spans="1:2" x14ac:dyDescent="0.25">
      <c r="A3758" s="13">
        <v>90</v>
      </c>
      <c r="B3758" s="13">
        <v>5.3</v>
      </c>
    </row>
    <row r="3759" spans="1:2" x14ac:dyDescent="0.25">
      <c r="A3759" s="11">
        <v>126</v>
      </c>
      <c r="B3759" s="11">
        <v>6.3</v>
      </c>
    </row>
    <row r="3760" spans="1:2" x14ac:dyDescent="0.25">
      <c r="A3760" s="13">
        <v>150</v>
      </c>
      <c r="B3760" s="13">
        <v>7</v>
      </c>
    </row>
    <row r="3761" spans="1:2" x14ac:dyDescent="0.25">
      <c r="A3761" s="11">
        <v>90</v>
      </c>
      <c r="B3761" s="11">
        <v>7</v>
      </c>
    </row>
    <row r="3762" spans="1:2" x14ac:dyDescent="0.25">
      <c r="A3762" s="13">
        <v>91</v>
      </c>
      <c r="B3762" s="13">
        <v>6.6</v>
      </c>
    </row>
    <row r="3763" spans="1:2" x14ac:dyDescent="0.25">
      <c r="A3763" s="11">
        <v>145</v>
      </c>
      <c r="B3763" s="11">
        <v>8.6</v>
      </c>
    </row>
    <row r="3764" spans="1:2" x14ac:dyDescent="0.25">
      <c r="A3764" s="13">
        <v>95</v>
      </c>
      <c r="B3764" s="13">
        <v>6.4</v>
      </c>
    </row>
    <row r="3765" spans="1:2" x14ac:dyDescent="0.25">
      <c r="A3765" s="11">
        <v>97</v>
      </c>
      <c r="B3765" s="11">
        <v>7.9</v>
      </c>
    </row>
    <row r="3766" spans="1:2" x14ac:dyDescent="0.25">
      <c r="A3766" s="13">
        <v>90</v>
      </c>
      <c r="B3766" s="13">
        <v>5.4</v>
      </c>
    </row>
    <row r="3767" spans="1:2" x14ac:dyDescent="0.25">
      <c r="A3767" s="11">
        <v>41</v>
      </c>
      <c r="B3767" s="11">
        <v>6.9</v>
      </c>
    </row>
    <row r="3768" spans="1:2" x14ac:dyDescent="0.25">
      <c r="A3768" s="13">
        <v>112</v>
      </c>
      <c r="B3768" s="13">
        <v>7.7</v>
      </c>
    </row>
    <row r="3769" spans="1:2" x14ac:dyDescent="0.25">
      <c r="A3769" s="11">
        <v>122</v>
      </c>
      <c r="B3769" s="11">
        <v>7.2</v>
      </c>
    </row>
    <row r="3770" spans="1:2" x14ac:dyDescent="0.25">
      <c r="A3770" s="13">
        <v>110</v>
      </c>
      <c r="B3770" s="13">
        <v>6.8</v>
      </c>
    </row>
    <row r="3771" spans="1:2" x14ac:dyDescent="0.25">
      <c r="A3771" s="11">
        <v>87</v>
      </c>
      <c r="B3771" s="11">
        <v>6.2</v>
      </c>
    </row>
    <row r="3772" spans="1:2" x14ac:dyDescent="0.25">
      <c r="A3772" s="13">
        <v>108</v>
      </c>
      <c r="B3772" s="13">
        <v>7.4</v>
      </c>
    </row>
    <row r="3773" spans="1:2" x14ac:dyDescent="0.25">
      <c r="A3773" s="11">
        <v>121</v>
      </c>
      <c r="B3773" s="11">
        <v>4.5999999999999996</v>
      </c>
    </row>
    <row r="3774" spans="1:2" x14ac:dyDescent="0.25">
      <c r="A3774" s="13">
        <v>97</v>
      </c>
      <c r="B3774" s="13">
        <v>6.4</v>
      </c>
    </row>
    <row r="3775" spans="1:2" x14ac:dyDescent="0.25">
      <c r="A3775" s="11">
        <v>116</v>
      </c>
      <c r="B3775" s="11">
        <v>7</v>
      </c>
    </row>
    <row r="3776" spans="1:2" x14ac:dyDescent="0.25">
      <c r="A3776" s="13">
        <v>94</v>
      </c>
      <c r="B3776" s="13">
        <v>7.7</v>
      </c>
    </row>
    <row r="3777" spans="1:2" x14ac:dyDescent="0.25">
      <c r="A3777" s="11">
        <v>103</v>
      </c>
      <c r="B3777" s="11">
        <v>6.8</v>
      </c>
    </row>
    <row r="3778" spans="1:2" x14ac:dyDescent="0.25">
      <c r="A3778" s="13">
        <v>112</v>
      </c>
      <c r="B3778" s="13">
        <v>7</v>
      </c>
    </row>
    <row r="3779" spans="1:2" x14ac:dyDescent="0.25">
      <c r="A3779" s="11">
        <v>91</v>
      </c>
      <c r="B3779" s="11">
        <v>7</v>
      </c>
    </row>
    <row r="3780" spans="1:2" x14ac:dyDescent="0.25">
      <c r="A3780" s="13">
        <v>98</v>
      </c>
      <c r="B3780" s="13">
        <v>6.3</v>
      </c>
    </row>
    <row r="3781" spans="1:2" x14ac:dyDescent="0.25">
      <c r="A3781" s="11">
        <v>95</v>
      </c>
      <c r="B3781" s="11">
        <v>7.1</v>
      </c>
    </row>
    <row r="3782" spans="1:2" x14ac:dyDescent="0.25">
      <c r="A3782" s="13">
        <v>88</v>
      </c>
      <c r="B3782" s="13">
        <v>5.6</v>
      </c>
    </row>
    <row r="3783" spans="1:2" x14ac:dyDescent="0.25">
      <c r="A3783" s="11">
        <v>99</v>
      </c>
      <c r="B3783" s="11">
        <v>4.4000000000000004</v>
      </c>
    </row>
    <row r="3784" spans="1:2" x14ac:dyDescent="0.25">
      <c r="A3784" s="13">
        <v>91</v>
      </c>
      <c r="B3784" s="13">
        <v>7.1</v>
      </c>
    </row>
    <row r="3785" spans="1:2" x14ac:dyDescent="0.25">
      <c r="A3785" s="11">
        <v>97</v>
      </c>
      <c r="B3785" s="11">
        <v>6.1</v>
      </c>
    </row>
    <row r="3786" spans="1:2" x14ac:dyDescent="0.25">
      <c r="A3786" s="13">
        <v>136</v>
      </c>
      <c r="B3786" s="13">
        <v>7.4</v>
      </c>
    </row>
    <row r="3787" spans="1:2" x14ac:dyDescent="0.25">
      <c r="A3787" s="11">
        <v>118</v>
      </c>
      <c r="B3787" s="11">
        <v>7.5</v>
      </c>
    </row>
    <row r="3788" spans="1:2" x14ac:dyDescent="0.25">
      <c r="A3788" s="13">
        <v>94</v>
      </c>
      <c r="B3788" s="13">
        <v>7.2</v>
      </c>
    </row>
    <row r="3789" spans="1:2" x14ac:dyDescent="0.25">
      <c r="A3789" s="11">
        <v>89</v>
      </c>
      <c r="B3789" s="11">
        <v>7.6</v>
      </c>
    </row>
    <row r="3790" spans="1:2" x14ac:dyDescent="0.25">
      <c r="A3790" s="13">
        <v>90</v>
      </c>
      <c r="B3790" s="13">
        <v>7.3</v>
      </c>
    </row>
    <row r="3791" spans="1:2" x14ac:dyDescent="0.25">
      <c r="A3791" s="11">
        <v>95</v>
      </c>
      <c r="B3791" s="11">
        <v>6.2</v>
      </c>
    </row>
    <row r="3792" spans="1:2" x14ac:dyDescent="0.25">
      <c r="A3792" s="13">
        <v>90</v>
      </c>
      <c r="B3792" s="13">
        <v>6.2</v>
      </c>
    </row>
    <row r="3793" spans="1:2" x14ac:dyDescent="0.25">
      <c r="A3793" s="11">
        <v>95</v>
      </c>
      <c r="B3793" s="11">
        <v>4.5999999999999996</v>
      </c>
    </row>
    <row r="3794" spans="1:2" x14ac:dyDescent="0.25">
      <c r="A3794" s="13">
        <v>94</v>
      </c>
      <c r="B3794" s="13">
        <v>6.2</v>
      </c>
    </row>
    <row r="3795" spans="1:2" x14ac:dyDescent="0.25">
      <c r="A3795" s="11">
        <v>90</v>
      </c>
      <c r="B3795" s="11">
        <v>6.2</v>
      </c>
    </row>
    <row r="3796" spans="1:2" x14ac:dyDescent="0.25">
      <c r="A3796" s="13">
        <v>103</v>
      </c>
      <c r="B3796" s="13">
        <v>3.3</v>
      </c>
    </row>
    <row r="3797" spans="1:2" x14ac:dyDescent="0.25">
      <c r="A3797" s="11">
        <v>60</v>
      </c>
      <c r="B3797" s="11">
        <v>7.5</v>
      </c>
    </row>
    <row r="3798" spans="1:2" x14ac:dyDescent="0.25">
      <c r="A3798" s="13">
        <v>91</v>
      </c>
      <c r="B3798" s="13">
        <v>4.2</v>
      </c>
    </row>
    <row r="3799" spans="1:2" x14ac:dyDescent="0.25">
      <c r="A3799" s="11">
        <v>102</v>
      </c>
      <c r="B3799" s="11">
        <v>7.2</v>
      </c>
    </row>
    <row r="3800" spans="1:2" x14ac:dyDescent="0.25">
      <c r="A3800" s="13">
        <v>92</v>
      </c>
      <c r="B3800" s="13">
        <v>6.2</v>
      </c>
    </row>
    <row r="3801" spans="1:2" x14ac:dyDescent="0.25">
      <c r="A3801" s="11">
        <v>87</v>
      </c>
      <c r="B3801" s="11">
        <v>6.1</v>
      </c>
    </row>
    <row r="3802" spans="1:2" x14ac:dyDescent="0.25">
      <c r="A3802" s="13">
        <v>80</v>
      </c>
      <c r="B3802" s="13">
        <v>4.2</v>
      </c>
    </row>
    <row r="3803" spans="1:2" x14ac:dyDescent="0.25">
      <c r="A3803" s="11">
        <v>90</v>
      </c>
      <c r="B3803" s="11">
        <v>4.5</v>
      </c>
    </row>
    <row r="3804" spans="1:2" x14ac:dyDescent="0.25">
      <c r="A3804" s="13">
        <v>44</v>
      </c>
      <c r="B3804" s="13">
        <v>8.4</v>
      </c>
    </row>
    <row r="3805" spans="1:2" x14ac:dyDescent="0.25">
      <c r="A3805" s="11">
        <v>105</v>
      </c>
      <c r="B3805" s="11">
        <v>7.5</v>
      </c>
    </row>
    <row r="3806" spans="1:2" x14ac:dyDescent="0.25">
      <c r="A3806" s="13">
        <v>67</v>
      </c>
      <c r="B3806" s="13">
        <v>6.7</v>
      </c>
    </row>
    <row r="3807" spans="1:2" x14ac:dyDescent="0.25">
      <c r="A3807" s="11">
        <v>95</v>
      </c>
      <c r="B3807" s="11">
        <v>5.0999999999999996</v>
      </c>
    </row>
    <row r="3808" spans="1:2" x14ac:dyDescent="0.25">
      <c r="A3808" s="13">
        <v>87</v>
      </c>
      <c r="B3808" s="13">
        <v>5.5</v>
      </c>
    </row>
    <row r="3809" spans="1:2" x14ac:dyDescent="0.25">
      <c r="A3809" s="11">
        <v>94</v>
      </c>
      <c r="B3809" s="11">
        <v>4.4000000000000004</v>
      </c>
    </row>
    <row r="3810" spans="1:2" x14ac:dyDescent="0.25">
      <c r="A3810" s="13">
        <v>109</v>
      </c>
      <c r="B3810" s="13">
        <v>4.4000000000000004</v>
      </c>
    </row>
    <row r="3811" spans="1:2" x14ac:dyDescent="0.25">
      <c r="A3811" s="11">
        <v>130</v>
      </c>
      <c r="B3811" s="11">
        <v>6.8</v>
      </c>
    </row>
    <row r="3812" spans="1:2" x14ac:dyDescent="0.25">
      <c r="A3812" s="11">
        <v>88</v>
      </c>
      <c r="B3812" s="11">
        <v>8.6</v>
      </c>
    </row>
    <row r="3813" spans="1:2" x14ac:dyDescent="0.25">
      <c r="A3813" s="13">
        <v>88</v>
      </c>
      <c r="B3813" s="13">
        <v>4.8</v>
      </c>
    </row>
    <row r="3814" spans="1:2" x14ac:dyDescent="0.25">
      <c r="A3814" s="11">
        <v>97</v>
      </c>
      <c r="B3814" s="11">
        <v>3.4</v>
      </c>
    </row>
    <row r="3815" spans="1:2" x14ac:dyDescent="0.25">
      <c r="A3815" s="13">
        <v>113</v>
      </c>
      <c r="B3815" s="13">
        <v>7.4</v>
      </c>
    </row>
    <row r="3816" spans="1:2" x14ac:dyDescent="0.25">
      <c r="A3816" s="11">
        <v>99</v>
      </c>
      <c r="B3816" s="11">
        <v>7.3</v>
      </c>
    </row>
    <row r="3817" spans="1:2" x14ac:dyDescent="0.25">
      <c r="A3817" s="13">
        <v>148</v>
      </c>
      <c r="B3817" s="13">
        <v>8</v>
      </c>
    </row>
    <row r="3818" spans="1:2" x14ac:dyDescent="0.25">
      <c r="A3818" s="11">
        <v>107</v>
      </c>
      <c r="B3818" s="11">
        <v>6.5</v>
      </c>
    </row>
    <row r="3819" spans="1:2" x14ac:dyDescent="0.25">
      <c r="A3819" s="13">
        <v>93</v>
      </c>
      <c r="B3819" s="13">
        <v>5.9</v>
      </c>
    </row>
    <row r="3820" spans="1:2" x14ac:dyDescent="0.25">
      <c r="A3820" s="11">
        <v>94</v>
      </c>
      <c r="B3820" s="11">
        <v>6.8</v>
      </c>
    </row>
    <row r="3821" spans="1:2" x14ac:dyDescent="0.25">
      <c r="A3821" s="13">
        <v>121</v>
      </c>
      <c r="B3821" s="13">
        <v>7.4</v>
      </c>
    </row>
    <row r="3822" spans="1:2" x14ac:dyDescent="0.25">
      <c r="A3822" s="11">
        <v>118</v>
      </c>
      <c r="B3822" s="11">
        <v>6.7</v>
      </c>
    </row>
    <row r="3823" spans="1:2" x14ac:dyDescent="0.25">
      <c r="A3823" s="13">
        <v>98</v>
      </c>
      <c r="B3823" s="13">
        <v>6.8</v>
      </c>
    </row>
    <row r="3824" spans="1:2" x14ac:dyDescent="0.25">
      <c r="A3824" s="11">
        <v>82</v>
      </c>
      <c r="B3824" s="11">
        <v>5.4</v>
      </c>
    </row>
    <row r="3825" spans="1:2" x14ac:dyDescent="0.25">
      <c r="A3825" s="13">
        <v>101</v>
      </c>
      <c r="B3825" s="13">
        <v>5.5</v>
      </c>
    </row>
    <row r="3826" spans="1:2" x14ac:dyDescent="0.25">
      <c r="A3826" s="11">
        <v>106</v>
      </c>
      <c r="B3826" s="11">
        <v>7.4</v>
      </c>
    </row>
    <row r="3827" spans="1:2" x14ac:dyDescent="0.25">
      <c r="A3827" s="13">
        <v>90</v>
      </c>
      <c r="B3827" s="13">
        <v>5.7</v>
      </c>
    </row>
    <row r="3828" spans="1:2" x14ac:dyDescent="0.25">
      <c r="A3828" s="11">
        <v>79</v>
      </c>
      <c r="B3828" s="11">
        <v>5.4</v>
      </c>
    </row>
    <row r="3829" spans="1:2" x14ac:dyDescent="0.25">
      <c r="A3829" s="13">
        <v>87</v>
      </c>
      <c r="B3829" s="13">
        <v>3.2</v>
      </c>
    </row>
    <row r="3830" spans="1:2" x14ac:dyDescent="0.25">
      <c r="A3830" s="13">
        <v>105</v>
      </c>
      <c r="B3830" s="13">
        <v>7.8</v>
      </c>
    </row>
    <row r="3831" spans="1:2" x14ac:dyDescent="0.25">
      <c r="A3831" s="11">
        <v>89</v>
      </c>
      <c r="B3831" s="11">
        <v>5.3</v>
      </c>
    </row>
    <row r="3832" spans="1:2" x14ac:dyDescent="0.25">
      <c r="A3832" s="13">
        <v>100</v>
      </c>
      <c r="B3832" s="13">
        <v>7.2</v>
      </c>
    </row>
    <row r="3833" spans="1:2" x14ac:dyDescent="0.25">
      <c r="A3833" s="11">
        <v>92</v>
      </c>
      <c r="B3833" s="11">
        <v>6.2</v>
      </c>
    </row>
    <row r="3834" spans="1:2" x14ac:dyDescent="0.25">
      <c r="A3834" s="13">
        <v>97</v>
      </c>
      <c r="B3834" s="13">
        <v>5.9</v>
      </c>
    </row>
    <row r="3835" spans="1:2" x14ac:dyDescent="0.25">
      <c r="A3835" s="11">
        <v>100</v>
      </c>
      <c r="B3835" s="11">
        <v>7.3</v>
      </c>
    </row>
    <row r="3836" spans="1:2" x14ac:dyDescent="0.25">
      <c r="A3836" s="13">
        <v>96</v>
      </c>
      <c r="B3836" s="13">
        <v>6.7</v>
      </c>
    </row>
    <row r="3837" spans="1:2" x14ac:dyDescent="0.25">
      <c r="A3837" s="11">
        <v>104</v>
      </c>
      <c r="B3837" s="11">
        <v>5.7</v>
      </c>
    </row>
    <row r="3838" spans="1:2" x14ac:dyDescent="0.25">
      <c r="A3838" s="13">
        <v>117</v>
      </c>
      <c r="B3838" s="13">
        <v>7.1</v>
      </c>
    </row>
    <row r="3839" spans="1:2" x14ac:dyDescent="0.25">
      <c r="A3839" s="11">
        <v>90</v>
      </c>
      <c r="B3839" s="11">
        <v>7.2</v>
      </c>
    </row>
    <row r="3840" spans="1:2" x14ac:dyDescent="0.25">
      <c r="A3840" s="13">
        <v>115</v>
      </c>
      <c r="B3840" s="13">
        <v>7.4</v>
      </c>
    </row>
    <row r="3841" spans="1:2" x14ac:dyDescent="0.25">
      <c r="A3841" s="11">
        <v>108</v>
      </c>
      <c r="B3841" s="11">
        <v>7.7</v>
      </c>
    </row>
    <row r="3842" spans="1:2" x14ac:dyDescent="0.25">
      <c r="A3842" s="13">
        <v>43</v>
      </c>
      <c r="B3842" s="13">
        <v>7.7</v>
      </c>
    </row>
    <row r="3843" spans="1:2" x14ac:dyDescent="0.25">
      <c r="A3843" s="11">
        <v>109</v>
      </c>
      <c r="B3843" s="11">
        <v>7.4</v>
      </c>
    </row>
    <row r="3844" spans="1:2" x14ac:dyDescent="0.25">
      <c r="A3844" s="13">
        <v>102</v>
      </c>
      <c r="B3844" s="13">
        <v>8.4</v>
      </c>
    </row>
    <row r="3845" spans="1:2" x14ac:dyDescent="0.25">
      <c r="A3845" s="11">
        <v>100</v>
      </c>
      <c r="B3845" s="11">
        <v>7.1</v>
      </c>
    </row>
    <row r="3846" spans="1:2" x14ac:dyDescent="0.25">
      <c r="A3846" s="13">
        <v>115</v>
      </c>
      <c r="B3846" s="13">
        <v>7.2</v>
      </c>
    </row>
    <row r="3847" spans="1:2" x14ac:dyDescent="0.25">
      <c r="A3847" s="11">
        <v>122</v>
      </c>
      <c r="B3847" s="11">
        <v>7.5</v>
      </c>
    </row>
    <row r="3848" spans="1:2" x14ac:dyDescent="0.25">
      <c r="A3848" s="13">
        <v>98</v>
      </c>
      <c r="B3848" s="13">
        <v>5.4</v>
      </c>
    </row>
    <row r="3849" spans="1:2" x14ac:dyDescent="0.25">
      <c r="A3849" s="11">
        <v>133</v>
      </c>
      <c r="B3849" s="11">
        <v>8.1</v>
      </c>
    </row>
    <row r="3850" spans="1:2" x14ac:dyDescent="0.25">
      <c r="A3850" s="13">
        <v>105</v>
      </c>
      <c r="B3850" s="13">
        <v>6</v>
      </c>
    </row>
    <row r="3851" spans="1:2" x14ac:dyDescent="0.25">
      <c r="A3851" s="11">
        <v>122</v>
      </c>
      <c r="B3851" s="11">
        <v>7.8</v>
      </c>
    </row>
    <row r="3852" spans="1:2" x14ac:dyDescent="0.25">
      <c r="A3852" s="13">
        <v>106</v>
      </c>
      <c r="B3852" s="13">
        <v>6.8</v>
      </c>
    </row>
    <row r="3853" spans="1:2" x14ac:dyDescent="0.25">
      <c r="A3853" s="11">
        <v>98</v>
      </c>
      <c r="B3853" s="11">
        <v>6.5</v>
      </c>
    </row>
    <row r="3854" spans="1:2" x14ac:dyDescent="0.25">
      <c r="A3854" s="13">
        <v>112</v>
      </c>
      <c r="B3854" s="13">
        <v>7.7</v>
      </c>
    </row>
    <row r="3855" spans="1:2" x14ac:dyDescent="0.25">
      <c r="A3855" s="11">
        <v>120</v>
      </c>
      <c r="B3855" s="11">
        <v>6.4</v>
      </c>
    </row>
    <row r="3856" spans="1:2" x14ac:dyDescent="0.25">
      <c r="A3856" s="13">
        <v>99</v>
      </c>
      <c r="B3856" s="13">
        <v>6.5</v>
      </c>
    </row>
    <row r="3857" spans="1:2" x14ac:dyDescent="0.25">
      <c r="A3857" s="11">
        <v>110</v>
      </c>
      <c r="B3857" s="11">
        <v>7.3</v>
      </c>
    </row>
    <row r="3858" spans="1:2" x14ac:dyDescent="0.25">
      <c r="A3858" s="13">
        <v>102</v>
      </c>
      <c r="B3858" s="13">
        <v>6.6</v>
      </c>
    </row>
    <row r="3859" spans="1:2" x14ac:dyDescent="0.25">
      <c r="A3859" s="11">
        <v>109</v>
      </c>
      <c r="B3859" s="11">
        <v>7.9</v>
      </c>
    </row>
    <row r="3860" spans="1:2" x14ac:dyDescent="0.25">
      <c r="A3860" s="13">
        <v>104</v>
      </c>
      <c r="B3860" s="13">
        <v>5.9</v>
      </c>
    </row>
    <row r="3861" spans="1:2" x14ac:dyDescent="0.25">
      <c r="A3861" s="11">
        <v>134</v>
      </c>
      <c r="B3861" s="11">
        <v>4.7</v>
      </c>
    </row>
    <row r="3862" spans="1:2" x14ac:dyDescent="0.25">
      <c r="A3862" s="13">
        <v>133</v>
      </c>
      <c r="B3862" s="13">
        <v>8.6999999999999993</v>
      </c>
    </row>
    <row r="3863" spans="1:2" x14ac:dyDescent="0.25">
      <c r="A3863" s="11">
        <v>85</v>
      </c>
      <c r="B3863" s="11">
        <v>5.9</v>
      </c>
    </row>
    <row r="3864" spans="1:2" x14ac:dyDescent="0.25">
      <c r="A3864" s="13">
        <v>87</v>
      </c>
      <c r="B3864" s="13">
        <v>6.7</v>
      </c>
    </row>
    <row r="3865" spans="1:2" x14ac:dyDescent="0.25">
      <c r="A3865" s="11">
        <v>130</v>
      </c>
      <c r="B3865" s="11">
        <v>8.5</v>
      </c>
    </row>
    <row r="3866" spans="1:2" x14ac:dyDescent="0.25">
      <c r="A3866" s="13">
        <v>199</v>
      </c>
      <c r="B3866" s="13">
        <v>8.4</v>
      </c>
    </row>
    <row r="3867" spans="1:2" x14ac:dyDescent="0.25">
      <c r="A3867" s="11">
        <v>103</v>
      </c>
      <c r="B3867" s="11">
        <v>5.8</v>
      </c>
    </row>
    <row r="3868" spans="1:2" x14ac:dyDescent="0.25">
      <c r="A3868" s="13">
        <v>112</v>
      </c>
      <c r="B3868" s="13">
        <v>6.1</v>
      </c>
    </row>
    <row r="3869" spans="1:2" x14ac:dyDescent="0.25">
      <c r="A3869" s="11">
        <v>89</v>
      </c>
      <c r="B3869" s="11">
        <v>7.3</v>
      </c>
    </row>
    <row r="3870" spans="1:2" x14ac:dyDescent="0.25">
      <c r="A3870" s="13">
        <v>124</v>
      </c>
      <c r="B3870" s="13">
        <v>6.7</v>
      </c>
    </row>
    <row r="3871" spans="1:2" x14ac:dyDescent="0.25">
      <c r="A3871" s="11">
        <v>101</v>
      </c>
      <c r="B3871" s="11">
        <v>7.6</v>
      </c>
    </row>
    <row r="3872" spans="1:2" x14ac:dyDescent="0.25">
      <c r="A3872" s="13">
        <v>133</v>
      </c>
      <c r="B3872" s="13">
        <v>7.2</v>
      </c>
    </row>
    <row r="3873" spans="1:2" x14ac:dyDescent="0.25">
      <c r="A3873" s="11">
        <v>112</v>
      </c>
      <c r="B3873" s="11">
        <v>6.2</v>
      </c>
    </row>
    <row r="3874" spans="1:2" x14ac:dyDescent="0.25">
      <c r="A3874" s="13">
        <v>111</v>
      </c>
      <c r="B3874" s="13">
        <v>5.8</v>
      </c>
    </row>
    <row r="3875" spans="1:2" x14ac:dyDescent="0.25">
      <c r="A3875" s="11">
        <v>98</v>
      </c>
      <c r="B3875" s="11">
        <v>5.2</v>
      </c>
    </row>
    <row r="3876" spans="1:2" x14ac:dyDescent="0.25">
      <c r="A3876" s="13">
        <v>60</v>
      </c>
      <c r="B3876" s="13">
        <v>8.1</v>
      </c>
    </row>
    <row r="3877" spans="1:2" x14ac:dyDescent="0.25">
      <c r="A3877" s="11">
        <v>93</v>
      </c>
      <c r="B3877" s="11">
        <v>7.1</v>
      </c>
    </row>
    <row r="3878" spans="1:2" x14ac:dyDescent="0.25">
      <c r="A3878" s="13">
        <v>104</v>
      </c>
      <c r="B3878" s="13">
        <v>6.5</v>
      </c>
    </row>
    <row r="3879" spans="1:2" x14ac:dyDescent="0.25">
      <c r="A3879" s="11">
        <v>112</v>
      </c>
      <c r="B3879" s="11">
        <v>7.3</v>
      </c>
    </row>
    <row r="3880" spans="1:2" x14ac:dyDescent="0.25">
      <c r="A3880" s="13">
        <v>94</v>
      </c>
      <c r="B3880" s="13">
        <v>6.2</v>
      </c>
    </row>
    <row r="3881" spans="1:2" x14ac:dyDescent="0.25">
      <c r="A3881" s="11">
        <v>90</v>
      </c>
      <c r="B3881" s="11">
        <v>5</v>
      </c>
    </row>
    <row r="3882" spans="1:2" x14ac:dyDescent="0.25">
      <c r="A3882" s="13">
        <v>96</v>
      </c>
      <c r="B3882" s="13">
        <v>8</v>
      </c>
    </row>
    <row r="3883" spans="1:2" x14ac:dyDescent="0.25">
      <c r="A3883" s="11">
        <v>101</v>
      </c>
      <c r="B3883" s="11">
        <v>7.8</v>
      </c>
    </row>
    <row r="3884" spans="1:2" x14ac:dyDescent="0.25">
      <c r="A3884" s="13">
        <v>93</v>
      </c>
      <c r="B3884" s="13">
        <v>8.1</v>
      </c>
    </row>
    <row r="3885" spans="1:2" x14ac:dyDescent="0.25">
      <c r="A3885" s="11">
        <v>152</v>
      </c>
      <c r="B3885" s="11">
        <v>6.7</v>
      </c>
    </row>
    <row r="3886" spans="1:2" x14ac:dyDescent="0.25">
      <c r="A3886" s="13">
        <v>150</v>
      </c>
      <c r="B3886" s="13">
        <v>6.1</v>
      </c>
    </row>
    <row r="3887" spans="1:2" x14ac:dyDescent="0.25">
      <c r="A3887" s="11">
        <v>112</v>
      </c>
      <c r="B3887" s="11">
        <v>7.1</v>
      </c>
    </row>
    <row r="3888" spans="1:2" x14ac:dyDescent="0.25">
      <c r="A3888" s="13">
        <v>95</v>
      </c>
      <c r="B3888" s="13">
        <v>5.6</v>
      </c>
    </row>
    <row r="3889" spans="1:2" x14ac:dyDescent="0.25">
      <c r="A3889" s="11">
        <v>111</v>
      </c>
      <c r="B3889" s="11">
        <v>7.6</v>
      </c>
    </row>
    <row r="3890" spans="1:2" x14ac:dyDescent="0.25">
      <c r="A3890" s="13">
        <v>86</v>
      </c>
      <c r="B3890" s="13">
        <v>4.3</v>
      </c>
    </row>
    <row r="3891" spans="1:2" x14ac:dyDescent="0.25">
      <c r="A3891" s="11">
        <v>108</v>
      </c>
      <c r="B3891" s="11">
        <v>7.3</v>
      </c>
    </row>
    <row r="3892" spans="1:2" x14ac:dyDescent="0.25">
      <c r="A3892" s="13">
        <v>105</v>
      </c>
      <c r="B3892" s="13">
        <v>7.3</v>
      </c>
    </row>
    <row r="3893" spans="1:2" x14ac:dyDescent="0.25">
      <c r="A3893" s="11">
        <v>91</v>
      </c>
      <c r="B3893" s="11">
        <v>4.5999999999999996</v>
      </c>
    </row>
    <row r="3894" spans="1:2" x14ac:dyDescent="0.25">
      <c r="A3894" s="13">
        <v>105</v>
      </c>
      <c r="B3894" s="13">
        <v>6.8</v>
      </c>
    </row>
    <row r="3895" spans="1:2" x14ac:dyDescent="0.25">
      <c r="A3895" s="11">
        <v>60</v>
      </c>
      <c r="B3895" s="11">
        <v>7.5</v>
      </c>
    </row>
    <row r="3896" spans="1:2" x14ac:dyDescent="0.25">
      <c r="A3896" s="13">
        <v>106</v>
      </c>
      <c r="B3896" s="13">
        <v>7.1</v>
      </c>
    </row>
    <row r="3897" spans="1:2" x14ac:dyDescent="0.25">
      <c r="A3897" s="11">
        <v>93</v>
      </c>
      <c r="B3897" s="11">
        <v>7.3</v>
      </c>
    </row>
    <row r="3898" spans="1:2" x14ac:dyDescent="0.25">
      <c r="A3898" s="13">
        <v>172</v>
      </c>
      <c r="B3898" s="13">
        <v>8.3000000000000007</v>
      </c>
    </row>
    <row r="3899" spans="1:2" x14ac:dyDescent="0.25">
      <c r="A3899" s="11">
        <v>109</v>
      </c>
      <c r="B3899" s="11">
        <v>5.4</v>
      </c>
    </row>
    <row r="3900" spans="1:2" x14ac:dyDescent="0.25">
      <c r="A3900" s="13">
        <v>93</v>
      </c>
      <c r="B3900" s="13">
        <v>4</v>
      </c>
    </row>
    <row r="3901" spans="1:2" x14ac:dyDescent="0.25">
      <c r="A3901" s="11">
        <v>165</v>
      </c>
      <c r="B3901" s="11">
        <v>8</v>
      </c>
    </row>
    <row r="3902" spans="1:2" x14ac:dyDescent="0.25">
      <c r="A3902" s="13">
        <v>96</v>
      </c>
      <c r="B3902" s="13">
        <v>6.7</v>
      </c>
    </row>
    <row r="3903" spans="1:2" x14ac:dyDescent="0.25">
      <c r="A3903" s="11">
        <v>119</v>
      </c>
      <c r="B3903" s="11">
        <v>5.7</v>
      </c>
    </row>
    <row r="3904" spans="1:2" x14ac:dyDescent="0.25">
      <c r="A3904" s="13">
        <v>93</v>
      </c>
      <c r="B3904" s="13">
        <v>4.5999999999999996</v>
      </c>
    </row>
    <row r="3905" spans="1:2" x14ac:dyDescent="0.25">
      <c r="A3905" s="11">
        <v>82</v>
      </c>
      <c r="B3905" s="11">
        <v>4</v>
      </c>
    </row>
    <row r="3906" spans="1:2" x14ac:dyDescent="0.25">
      <c r="A3906" s="13">
        <v>101</v>
      </c>
      <c r="B3906" s="13">
        <v>7</v>
      </c>
    </row>
    <row r="3907" spans="1:2" x14ac:dyDescent="0.25">
      <c r="A3907" s="11">
        <v>120</v>
      </c>
      <c r="B3907" s="11">
        <v>7.4</v>
      </c>
    </row>
    <row r="3908" spans="1:2" x14ac:dyDescent="0.25">
      <c r="A3908" s="13">
        <v>81</v>
      </c>
      <c r="B3908" s="13">
        <v>5.9</v>
      </c>
    </row>
    <row r="3909" spans="1:2" x14ac:dyDescent="0.25">
      <c r="A3909" s="11">
        <v>82</v>
      </c>
      <c r="B3909" s="11">
        <v>4.5999999999999996</v>
      </c>
    </row>
    <row r="3910" spans="1:2" x14ac:dyDescent="0.25">
      <c r="A3910" s="13">
        <v>107</v>
      </c>
      <c r="B3910" s="13">
        <v>4.8</v>
      </c>
    </row>
    <row r="3911" spans="1:2" x14ac:dyDescent="0.25">
      <c r="A3911" s="11">
        <v>105</v>
      </c>
      <c r="B3911" s="11">
        <v>7.5</v>
      </c>
    </row>
    <row r="3912" spans="1:2" x14ac:dyDescent="0.25">
      <c r="A3912" s="13">
        <v>86</v>
      </c>
      <c r="B3912" s="13">
        <v>4.7</v>
      </c>
    </row>
    <row r="3913" spans="1:2" x14ac:dyDescent="0.25">
      <c r="A3913" s="11">
        <v>110</v>
      </c>
      <c r="B3913" s="11">
        <v>6.7</v>
      </c>
    </row>
    <row r="3914" spans="1:2" x14ac:dyDescent="0.25">
      <c r="A3914" s="13">
        <v>127</v>
      </c>
      <c r="B3914" s="13">
        <v>6.3</v>
      </c>
    </row>
    <row r="3915" spans="1:2" x14ac:dyDescent="0.25">
      <c r="A3915" s="11">
        <v>90</v>
      </c>
      <c r="B3915" s="11">
        <v>6</v>
      </c>
    </row>
    <row r="3916" spans="1:2" x14ac:dyDescent="0.25">
      <c r="A3916" s="13">
        <v>110</v>
      </c>
      <c r="B3916" s="13">
        <v>6.7</v>
      </c>
    </row>
    <row r="3917" spans="1:2" x14ac:dyDescent="0.25">
      <c r="A3917" s="11">
        <v>104</v>
      </c>
      <c r="B3917" s="11">
        <v>7.1</v>
      </c>
    </row>
    <row r="3918" spans="1:2" x14ac:dyDescent="0.25">
      <c r="A3918" s="13">
        <v>96</v>
      </c>
      <c r="B3918" s="13">
        <v>2.7</v>
      </c>
    </row>
    <row r="3919" spans="1:2" x14ac:dyDescent="0.25">
      <c r="A3919" s="11">
        <v>110</v>
      </c>
      <c r="B3919" s="11">
        <v>7.3</v>
      </c>
    </row>
    <row r="3920" spans="1:2" x14ac:dyDescent="0.25">
      <c r="A3920" s="13">
        <v>84</v>
      </c>
      <c r="B3920" s="13">
        <v>7.6</v>
      </c>
    </row>
    <row r="3921" spans="1:2" x14ac:dyDescent="0.25">
      <c r="A3921" s="11">
        <v>94</v>
      </c>
      <c r="B3921" s="11">
        <v>5.8</v>
      </c>
    </row>
    <row r="3922" spans="1:2" x14ac:dyDescent="0.25">
      <c r="A3922" s="13">
        <v>93</v>
      </c>
      <c r="B3922" s="13">
        <v>6.5</v>
      </c>
    </row>
    <row r="3923" spans="1:2" x14ac:dyDescent="0.25">
      <c r="A3923" s="11">
        <v>96</v>
      </c>
      <c r="B3923" s="11">
        <v>6.6</v>
      </c>
    </row>
    <row r="3924" spans="1:2" x14ac:dyDescent="0.25">
      <c r="A3924" s="13">
        <v>88</v>
      </c>
      <c r="B3924" s="13">
        <v>6.2</v>
      </c>
    </row>
    <row r="3925" spans="1:2" x14ac:dyDescent="0.25">
      <c r="A3925" s="11">
        <v>101</v>
      </c>
      <c r="B3925" s="11">
        <v>6.9</v>
      </c>
    </row>
    <row r="3926" spans="1:2" x14ac:dyDescent="0.25">
      <c r="A3926" s="13">
        <v>102</v>
      </c>
      <c r="B3926" s="13">
        <v>8.5</v>
      </c>
    </row>
    <row r="3927" spans="1:2" x14ac:dyDescent="0.25">
      <c r="A3927" s="11">
        <v>87</v>
      </c>
      <c r="B3927" s="11">
        <v>4.8</v>
      </c>
    </row>
    <row r="3928" spans="1:2" x14ac:dyDescent="0.25">
      <c r="A3928" s="13">
        <v>83</v>
      </c>
      <c r="B3928" s="13">
        <v>6.6</v>
      </c>
    </row>
    <row r="3929" spans="1:2" x14ac:dyDescent="0.25">
      <c r="A3929" s="11">
        <v>103</v>
      </c>
      <c r="B3929" s="11">
        <v>5.7</v>
      </c>
    </row>
    <row r="3930" spans="1:2" x14ac:dyDescent="0.25">
      <c r="A3930" s="13">
        <v>99</v>
      </c>
      <c r="B3930" s="13">
        <v>7</v>
      </c>
    </row>
    <row r="3931" spans="1:2" x14ac:dyDescent="0.25">
      <c r="A3931" s="11">
        <v>106</v>
      </c>
      <c r="B3931" s="11">
        <v>5.4</v>
      </c>
    </row>
    <row r="3932" spans="1:2" x14ac:dyDescent="0.25">
      <c r="A3932" s="13">
        <v>115</v>
      </c>
      <c r="B3932" s="13">
        <v>7.1</v>
      </c>
    </row>
    <row r="3933" spans="1:2" x14ac:dyDescent="0.25">
      <c r="A3933" s="11">
        <v>117</v>
      </c>
      <c r="B3933" s="11">
        <v>6.9</v>
      </c>
    </row>
    <row r="3934" spans="1:2" x14ac:dyDescent="0.25">
      <c r="A3934" s="13">
        <v>99</v>
      </c>
      <c r="B3934" s="13">
        <v>6.6</v>
      </c>
    </row>
    <row r="3935" spans="1:2" x14ac:dyDescent="0.25">
      <c r="A3935" s="11">
        <v>102</v>
      </c>
      <c r="B3935" s="11">
        <v>5.9</v>
      </c>
    </row>
    <row r="3936" spans="1:2" x14ac:dyDescent="0.25">
      <c r="A3936" s="13">
        <v>85</v>
      </c>
      <c r="B3936" s="13">
        <v>6.3</v>
      </c>
    </row>
    <row r="3937" spans="1:2" x14ac:dyDescent="0.25">
      <c r="A3937" s="11">
        <v>86</v>
      </c>
      <c r="B3937" s="11">
        <v>6.3</v>
      </c>
    </row>
    <row r="3938" spans="1:2" x14ac:dyDescent="0.25">
      <c r="A3938" s="13">
        <v>120</v>
      </c>
      <c r="B3938" s="13">
        <v>7.7</v>
      </c>
    </row>
    <row r="3939" spans="1:2" x14ac:dyDescent="0.25">
      <c r="A3939" s="11">
        <v>106</v>
      </c>
      <c r="B3939" s="11">
        <v>7</v>
      </c>
    </row>
    <row r="3940" spans="1:2" x14ac:dyDescent="0.25">
      <c r="A3940" s="13">
        <v>103</v>
      </c>
      <c r="B3940" s="13">
        <v>6.3</v>
      </c>
    </row>
    <row r="3941" spans="1:2" x14ac:dyDescent="0.25">
      <c r="A3941" s="11">
        <v>93</v>
      </c>
      <c r="B3941" s="11">
        <v>5.9</v>
      </c>
    </row>
    <row r="3942" spans="1:2" x14ac:dyDescent="0.25">
      <c r="A3942" s="13">
        <v>112</v>
      </c>
      <c r="B3942" s="13">
        <v>6.2</v>
      </c>
    </row>
    <row r="3943" spans="1:2" x14ac:dyDescent="0.25">
      <c r="A3943" s="11">
        <v>100</v>
      </c>
      <c r="B3943" s="11">
        <v>5</v>
      </c>
    </row>
    <row r="3944" spans="1:2" x14ac:dyDescent="0.25">
      <c r="A3944" s="13">
        <v>113</v>
      </c>
      <c r="B3944" s="13">
        <v>7.7</v>
      </c>
    </row>
    <row r="3945" spans="1:2" x14ac:dyDescent="0.25">
      <c r="A3945" s="11">
        <v>98</v>
      </c>
      <c r="B3945" s="11">
        <v>6.5</v>
      </c>
    </row>
    <row r="3946" spans="1:2" x14ac:dyDescent="0.25">
      <c r="A3946" s="13">
        <v>23</v>
      </c>
      <c r="B3946" s="13">
        <v>6.1</v>
      </c>
    </row>
    <row r="3947" spans="1:2" x14ac:dyDescent="0.25">
      <c r="A3947" s="11">
        <v>92</v>
      </c>
      <c r="B3947" s="11">
        <v>5.8</v>
      </c>
    </row>
    <row r="3948" spans="1:2" x14ac:dyDescent="0.25">
      <c r="A3948" s="13">
        <v>106</v>
      </c>
      <c r="B3948" s="13">
        <v>6.1</v>
      </c>
    </row>
    <row r="3949" spans="1:2" x14ac:dyDescent="0.25">
      <c r="A3949" s="11">
        <v>119</v>
      </c>
      <c r="B3949" s="11">
        <v>6</v>
      </c>
    </row>
    <row r="3950" spans="1:2" x14ac:dyDescent="0.25">
      <c r="A3950" s="13">
        <v>99</v>
      </c>
      <c r="B3950" s="13">
        <v>6.3</v>
      </c>
    </row>
    <row r="3951" spans="1:2" x14ac:dyDescent="0.25">
      <c r="A3951" s="11">
        <v>90</v>
      </c>
      <c r="B3951" s="11">
        <v>6.3</v>
      </c>
    </row>
    <row r="3952" spans="1:2" x14ac:dyDescent="0.25">
      <c r="A3952" s="13">
        <v>120</v>
      </c>
      <c r="B3952" s="13">
        <v>7.5</v>
      </c>
    </row>
    <row r="3953" spans="1:2" x14ac:dyDescent="0.25">
      <c r="A3953" s="11">
        <v>168</v>
      </c>
      <c r="B3953" s="11">
        <v>7.6</v>
      </c>
    </row>
    <row r="3954" spans="1:2" x14ac:dyDescent="0.25">
      <c r="A3954" s="13">
        <v>93</v>
      </c>
      <c r="B3954" s="13">
        <v>5.2</v>
      </c>
    </row>
    <row r="3955" spans="1:2" x14ac:dyDescent="0.25">
      <c r="A3955" s="11">
        <v>96</v>
      </c>
      <c r="B3955" s="11">
        <v>7.8</v>
      </c>
    </row>
    <row r="3956" spans="1:2" x14ac:dyDescent="0.25">
      <c r="A3956" s="13">
        <v>103</v>
      </c>
      <c r="B3956" s="13">
        <v>6.6</v>
      </c>
    </row>
    <row r="3957" spans="1:2" x14ac:dyDescent="0.25">
      <c r="A3957" s="11">
        <v>93</v>
      </c>
      <c r="B3957" s="11">
        <v>4.7</v>
      </c>
    </row>
    <row r="3958" spans="1:2" x14ac:dyDescent="0.25">
      <c r="A3958" s="13">
        <v>84</v>
      </c>
      <c r="B3958" s="13">
        <v>6.7</v>
      </c>
    </row>
    <row r="3959" spans="1:2" x14ac:dyDescent="0.25">
      <c r="A3959" s="11">
        <v>81</v>
      </c>
      <c r="B3959" s="11">
        <v>4.2</v>
      </c>
    </row>
    <row r="3960" spans="1:2" x14ac:dyDescent="0.25">
      <c r="A3960" s="13">
        <v>84</v>
      </c>
      <c r="B3960" s="13">
        <v>6.3</v>
      </c>
    </row>
    <row r="3961" spans="1:2" x14ac:dyDescent="0.25">
      <c r="A3961" s="11">
        <v>94</v>
      </c>
      <c r="B3961" s="11">
        <v>4.7</v>
      </c>
    </row>
    <row r="3962" spans="1:2" x14ac:dyDescent="0.25">
      <c r="A3962" s="13">
        <v>141</v>
      </c>
      <c r="B3962" s="13">
        <v>6</v>
      </c>
    </row>
    <row r="3963" spans="1:2" x14ac:dyDescent="0.25">
      <c r="A3963" s="11">
        <v>120</v>
      </c>
      <c r="B3963" s="11">
        <v>7.9</v>
      </c>
    </row>
    <row r="3964" spans="1:2" x14ac:dyDescent="0.25">
      <c r="A3964" s="13">
        <v>121</v>
      </c>
      <c r="B3964" s="13">
        <v>8.1</v>
      </c>
    </row>
    <row r="3965" spans="1:2" x14ac:dyDescent="0.25">
      <c r="A3965" s="11">
        <v>226</v>
      </c>
      <c r="B3965" s="11">
        <v>8.1999999999999993</v>
      </c>
    </row>
    <row r="3966" spans="1:2" x14ac:dyDescent="0.25">
      <c r="A3966" s="13">
        <v>104</v>
      </c>
      <c r="B3966" s="13">
        <v>6</v>
      </c>
    </row>
    <row r="3967" spans="1:2" x14ac:dyDescent="0.25">
      <c r="A3967" s="11">
        <v>152</v>
      </c>
      <c r="B3967" s="11">
        <v>6.8</v>
      </c>
    </row>
    <row r="3968" spans="1:2" x14ac:dyDescent="0.25">
      <c r="A3968" s="13">
        <v>92</v>
      </c>
      <c r="B3968" s="13">
        <v>7.3</v>
      </c>
    </row>
    <row r="3969" spans="1:2" x14ac:dyDescent="0.25">
      <c r="A3969" s="11">
        <v>107</v>
      </c>
      <c r="B3969" s="11">
        <v>7</v>
      </c>
    </row>
    <row r="3970" spans="1:2" x14ac:dyDescent="0.25">
      <c r="A3970" s="13">
        <v>97</v>
      </c>
      <c r="B3970" s="13">
        <v>7.3</v>
      </c>
    </row>
    <row r="3971" spans="1:2" x14ac:dyDescent="0.25">
      <c r="A3971" s="11">
        <v>115</v>
      </c>
      <c r="B3971" s="11">
        <v>7.5</v>
      </c>
    </row>
    <row r="3972" spans="1:2" x14ac:dyDescent="0.25">
      <c r="A3972" s="13">
        <v>95</v>
      </c>
      <c r="B3972" s="13">
        <v>6.8</v>
      </c>
    </row>
    <row r="3973" spans="1:2" x14ac:dyDescent="0.25">
      <c r="A3973" s="11">
        <v>102</v>
      </c>
      <c r="B3973" s="11">
        <v>7.1</v>
      </c>
    </row>
    <row r="3974" spans="1:2" x14ac:dyDescent="0.25">
      <c r="A3974" s="13">
        <v>99</v>
      </c>
      <c r="B3974" s="13">
        <v>6.9</v>
      </c>
    </row>
    <row r="3975" spans="1:2" x14ac:dyDescent="0.25">
      <c r="A3975" s="11">
        <v>109</v>
      </c>
      <c r="B3975" s="11">
        <v>6.9</v>
      </c>
    </row>
    <row r="3976" spans="1:2" x14ac:dyDescent="0.25">
      <c r="A3976" s="13">
        <v>113</v>
      </c>
      <c r="B3976" s="13">
        <v>6.9</v>
      </c>
    </row>
    <row r="3977" spans="1:2" x14ac:dyDescent="0.25">
      <c r="A3977" s="11">
        <v>25</v>
      </c>
      <c r="B3977" s="11">
        <v>8.4</v>
      </c>
    </row>
    <row r="3978" spans="1:2" x14ac:dyDescent="0.25">
      <c r="A3978" s="13">
        <v>113</v>
      </c>
      <c r="B3978" s="13">
        <v>7.9</v>
      </c>
    </row>
    <row r="3979" spans="1:2" x14ac:dyDescent="0.25">
      <c r="A3979" s="11">
        <v>91</v>
      </c>
      <c r="B3979" s="11">
        <v>7.2</v>
      </c>
    </row>
    <row r="3980" spans="1:2" x14ac:dyDescent="0.25">
      <c r="A3980" s="13">
        <v>88</v>
      </c>
      <c r="B3980" s="13">
        <v>7.8</v>
      </c>
    </row>
    <row r="3981" spans="1:2" x14ac:dyDescent="0.25">
      <c r="A3981" s="11">
        <v>88</v>
      </c>
      <c r="B3981" s="11">
        <v>3.5</v>
      </c>
    </row>
    <row r="3982" spans="1:2" x14ac:dyDescent="0.25">
      <c r="A3982" s="13">
        <v>97</v>
      </c>
      <c r="B3982" s="13">
        <v>7.3</v>
      </c>
    </row>
    <row r="3983" spans="1:2" x14ac:dyDescent="0.25">
      <c r="A3983" s="11">
        <v>97</v>
      </c>
      <c r="B3983" s="11">
        <v>7.5</v>
      </c>
    </row>
    <row r="3984" spans="1:2" x14ac:dyDescent="0.25">
      <c r="A3984" s="13">
        <v>42</v>
      </c>
      <c r="B3984" s="13">
        <v>7.8</v>
      </c>
    </row>
    <row r="3985" spans="1:2" x14ac:dyDescent="0.25">
      <c r="A3985" s="11">
        <v>85</v>
      </c>
      <c r="B3985" s="11">
        <v>6</v>
      </c>
    </row>
    <row r="3986" spans="1:2" x14ac:dyDescent="0.25">
      <c r="A3986" s="13">
        <v>121</v>
      </c>
      <c r="B3986" s="13">
        <v>7.3</v>
      </c>
    </row>
    <row r="3987" spans="1:2" x14ac:dyDescent="0.25">
      <c r="A3987" s="11">
        <v>134</v>
      </c>
      <c r="B3987" s="11">
        <v>8</v>
      </c>
    </row>
    <row r="3988" spans="1:2" x14ac:dyDescent="0.25">
      <c r="A3988" s="13">
        <v>149</v>
      </c>
      <c r="B3988" s="13">
        <v>7.6</v>
      </c>
    </row>
    <row r="3989" spans="1:2" x14ac:dyDescent="0.25">
      <c r="A3989" s="11">
        <v>121</v>
      </c>
      <c r="B3989" s="11">
        <v>7</v>
      </c>
    </row>
    <row r="3990" spans="1:2" x14ac:dyDescent="0.25">
      <c r="A3990" s="13">
        <v>116</v>
      </c>
      <c r="B3990" s="13">
        <v>7.5</v>
      </c>
    </row>
    <row r="3991" spans="1:2" x14ac:dyDescent="0.25">
      <c r="A3991" s="11">
        <v>92</v>
      </c>
      <c r="B3991" s="11">
        <v>6.8</v>
      </c>
    </row>
    <row r="3992" spans="1:2" x14ac:dyDescent="0.25">
      <c r="A3992" s="13">
        <v>93</v>
      </c>
      <c r="B3992" s="13">
        <v>3.9</v>
      </c>
    </row>
    <row r="3993" spans="1:2" x14ac:dyDescent="0.25">
      <c r="A3993" s="11">
        <v>96</v>
      </c>
      <c r="B3993" s="11">
        <v>6.1</v>
      </c>
    </row>
    <row r="3994" spans="1:2" x14ac:dyDescent="0.25">
      <c r="A3994" s="13">
        <v>105</v>
      </c>
      <c r="B3994" s="13">
        <v>7.5</v>
      </c>
    </row>
    <row r="3995" spans="1:2" x14ac:dyDescent="0.25">
      <c r="A3995" s="11">
        <v>129</v>
      </c>
      <c r="B3995" s="11">
        <v>8.1999999999999993</v>
      </c>
    </row>
    <row r="3996" spans="1:2" x14ac:dyDescent="0.25">
      <c r="A3996" s="13">
        <v>87</v>
      </c>
      <c r="B3996" s="13">
        <v>7.2</v>
      </c>
    </row>
    <row r="3997" spans="1:2" x14ac:dyDescent="0.25">
      <c r="A3997" s="11">
        <v>94</v>
      </c>
      <c r="B3997" s="11">
        <v>4.8</v>
      </c>
    </row>
    <row r="3998" spans="1:2" x14ac:dyDescent="0.25">
      <c r="A3998" s="13">
        <v>37</v>
      </c>
      <c r="B3998" s="13">
        <v>7.8</v>
      </c>
    </row>
    <row r="3999" spans="1:2" x14ac:dyDescent="0.25">
      <c r="A3999" s="11">
        <v>81</v>
      </c>
      <c r="B3999" s="11">
        <v>5.2</v>
      </c>
    </row>
    <row r="4000" spans="1:2" x14ac:dyDescent="0.25">
      <c r="A4000" s="13">
        <v>97</v>
      </c>
      <c r="B4000" s="13">
        <v>3.3</v>
      </c>
    </row>
    <row r="4001" spans="1:2" x14ac:dyDescent="0.25">
      <c r="A4001" s="11">
        <v>106</v>
      </c>
      <c r="B4001" s="11">
        <v>6.8</v>
      </c>
    </row>
    <row r="4002" spans="1:2" x14ac:dyDescent="0.25">
      <c r="A4002" s="13">
        <v>103</v>
      </c>
      <c r="B4002" s="13">
        <v>7</v>
      </c>
    </row>
    <row r="4003" spans="1:2" x14ac:dyDescent="0.25">
      <c r="A4003" s="11">
        <v>101</v>
      </c>
      <c r="B4003" s="11">
        <v>6.5</v>
      </c>
    </row>
    <row r="4004" spans="1:2" x14ac:dyDescent="0.25">
      <c r="A4004" s="13">
        <v>102</v>
      </c>
      <c r="B4004" s="13">
        <v>5.7</v>
      </c>
    </row>
    <row r="4005" spans="1:2" x14ac:dyDescent="0.25">
      <c r="A4005" s="11">
        <v>98</v>
      </c>
      <c r="B4005" s="11">
        <v>6.4</v>
      </c>
    </row>
    <row r="4006" spans="1:2" x14ac:dyDescent="0.25">
      <c r="A4006" s="13">
        <v>91</v>
      </c>
      <c r="B4006" s="13">
        <v>5.3</v>
      </c>
    </row>
    <row r="4007" spans="1:2" x14ac:dyDescent="0.25">
      <c r="A4007" s="11">
        <v>105</v>
      </c>
      <c r="B4007" s="11">
        <v>4.7</v>
      </c>
    </row>
    <row r="4008" spans="1:2" x14ac:dyDescent="0.25">
      <c r="A4008" s="13">
        <v>98</v>
      </c>
      <c r="B4008" s="13">
        <v>6.1</v>
      </c>
    </row>
    <row r="4009" spans="1:2" x14ac:dyDescent="0.25">
      <c r="A4009" s="11">
        <v>104</v>
      </c>
      <c r="B4009" s="11">
        <v>5.5</v>
      </c>
    </row>
    <row r="4010" spans="1:2" x14ac:dyDescent="0.25">
      <c r="A4010" s="13">
        <v>45</v>
      </c>
      <c r="B4010" s="13">
        <v>7.3</v>
      </c>
    </row>
    <row r="4011" spans="1:2" x14ac:dyDescent="0.25">
      <c r="A4011" s="11">
        <v>96</v>
      </c>
      <c r="B4011" s="11">
        <v>4.8</v>
      </c>
    </row>
    <row r="4012" spans="1:2" x14ac:dyDescent="0.25">
      <c r="A4012" s="13">
        <v>148</v>
      </c>
      <c r="B4012" s="13">
        <v>8.4</v>
      </c>
    </row>
    <row r="4013" spans="1:2" x14ac:dyDescent="0.25">
      <c r="A4013" s="11">
        <v>100</v>
      </c>
      <c r="B4013" s="11">
        <v>7</v>
      </c>
    </row>
    <row r="4014" spans="1:2" x14ac:dyDescent="0.25">
      <c r="A4014" s="13">
        <v>86</v>
      </c>
      <c r="B4014" s="13">
        <v>3.3</v>
      </c>
    </row>
    <row r="4015" spans="1:2" x14ac:dyDescent="0.25">
      <c r="A4015" s="11">
        <v>92</v>
      </c>
      <c r="B4015" s="11">
        <v>5.4</v>
      </c>
    </row>
    <row r="4016" spans="1:2" x14ac:dyDescent="0.25">
      <c r="A4016" s="13">
        <v>88</v>
      </c>
      <c r="B4016" s="13">
        <v>4.8</v>
      </c>
    </row>
    <row r="4017" spans="1:2" x14ac:dyDescent="0.25">
      <c r="A4017" s="11">
        <v>90</v>
      </c>
      <c r="B4017" s="11">
        <v>3.1</v>
      </c>
    </row>
    <row r="4018" spans="1:2" x14ac:dyDescent="0.25">
      <c r="A4018" s="13">
        <v>94</v>
      </c>
      <c r="B4018" s="13">
        <v>6.7</v>
      </c>
    </row>
    <row r="4019" spans="1:2" x14ac:dyDescent="0.25">
      <c r="A4019" s="11">
        <v>80</v>
      </c>
      <c r="B4019" s="11">
        <v>7.6</v>
      </c>
    </row>
    <row r="4020" spans="1:2" x14ac:dyDescent="0.25">
      <c r="A4020" s="13">
        <v>107</v>
      </c>
      <c r="B4020" s="13">
        <v>7.1</v>
      </c>
    </row>
    <row r="4021" spans="1:2" x14ac:dyDescent="0.25">
      <c r="A4021" s="11">
        <v>99</v>
      </c>
      <c r="B4021" s="11">
        <v>6.1</v>
      </c>
    </row>
    <row r="4022" spans="1:2" x14ac:dyDescent="0.25">
      <c r="A4022" s="13">
        <v>92</v>
      </c>
      <c r="B4022" s="13">
        <v>6.5</v>
      </c>
    </row>
    <row r="4023" spans="1:2" x14ac:dyDescent="0.25">
      <c r="A4023" s="11">
        <v>107</v>
      </c>
      <c r="B4023" s="11">
        <v>8.5</v>
      </c>
    </row>
    <row r="4024" spans="1:2" x14ac:dyDescent="0.25">
      <c r="A4024" s="13">
        <v>135</v>
      </c>
      <c r="B4024" s="13">
        <v>8.6999999999999993</v>
      </c>
    </row>
    <row r="4025" spans="1:2" x14ac:dyDescent="0.25">
      <c r="A4025" s="11">
        <v>99</v>
      </c>
      <c r="B4025" s="11">
        <v>7.1</v>
      </c>
    </row>
    <row r="4026" spans="1:2" x14ac:dyDescent="0.25">
      <c r="A4026" s="13">
        <v>102</v>
      </c>
      <c r="B4026" s="13">
        <v>6.6</v>
      </c>
    </row>
    <row r="4027" spans="1:2" x14ac:dyDescent="0.25">
      <c r="A4027" s="11">
        <v>93</v>
      </c>
      <c r="B4027" s="11">
        <v>6.7</v>
      </c>
    </row>
    <row r="4028" spans="1:2" x14ac:dyDescent="0.25">
      <c r="A4028" s="13">
        <v>115</v>
      </c>
      <c r="B4028" s="13">
        <v>8.3000000000000007</v>
      </c>
    </row>
    <row r="4029" spans="1:2" x14ac:dyDescent="0.25">
      <c r="A4029" s="11">
        <v>94</v>
      </c>
      <c r="B4029" s="11">
        <v>8.1</v>
      </c>
    </row>
    <row r="4030" spans="1:2" x14ac:dyDescent="0.25">
      <c r="A4030" s="13">
        <v>91</v>
      </c>
      <c r="B4030" s="13">
        <v>7.4</v>
      </c>
    </row>
    <row r="4031" spans="1:2" x14ac:dyDescent="0.25">
      <c r="A4031" s="11">
        <v>98</v>
      </c>
      <c r="B4031" s="11">
        <v>6.6</v>
      </c>
    </row>
    <row r="4032" spans="1:2" x14ac:dyDescent="0.25">
      <c r="A4032" s="13">
        <v>97</v>
      </c>
      <c r="B4032" s="13">
        <v>4.5</v>
      </c>
    </row>
    <row r="4033" spans="1:2" x14ac:dyDescent="0.25">
      <c r="A4033" s="11">
        <v>92</v>
      </c>
      <c r="B4033" s="11">
        <v>6.4</v>
      </c>
    </row>
    <row r="4034" spans="1:2" x14ac:dyDescent="0.25">
      <c r="A4034" s="13">
        <v>128</v>
      </c>
      <c r="B4034" s="13">
        <v>7.5</v>
      </c>
    </row>
    <row r="4035" spans="1:2" x14ac:dyDescent="0.25">
      <c r="A4035" s="11">
        <v>136</v>
      </c>
      <c r="B4035" s="11">
        <v>8</v>
      </c>
    </row>
    <row r="4036" spans="1:2" x14ac:dyDescent="0.25">
      <c r="A4036" s="13">
        <v>113</v>
      </c>
      <c r="B4036" s="13">
        <v>8.1</v>
      </c>
    </row>
    <row r="4037" spans="1:2" x14ac:dyDescent="0.25">
      <c r="A4037" s="11">
        <v>99</v>
      </c>
      <c r="B4037" s="11">
        <v>7.2</v>
      </c>
    </row>
    <row r="4038" spans="1:2" x14ac:dyDescent="0.25">
      <c r="A4038" s="13">
        <v>101</v>
      </c>
      <c r="B4038" s="13">
        <v>7.5</v>
      </c>
    </row>
    <row r="4039" spans="1:2" x14ac:dyDescent="0.25">
      <c r="A4039" s="11">
        <v>105</v>
      </c>
      <c r="B4039" s="11">
        <v>7.2</v>
      </c>
    </row>
    <row r="4040" spans="1:2" x14ac:dyDescent="0.25">
      <c r="A4040" s="13">
        <v>95</v>
      </c>
      <c r="B4040" s="13">
        <v>6.4</v>
      </c>
    </row>
    <row r="4041" spans="1:2" x14ac:dyDescent="0.25">
      <c r="A4041" s="11">
        <v>109</v>
      </c>
      <c r="B4041" s="11">
        <v>7.6</v>
      </c>
    </row>
    <row r="4042" spans="1:2" x14ac:dyDescent="0.25">
      <c r="A4042" s="13">
        <v>110</v>
      </c>
      <c r="B4042" s="13">
        <v>7.8</v>
      </c>
    </row>
    <row r="4043" spans="1:2" x14ac:dyDescent="0.25">
      <c r="A4043" s="11">
        <v>108</v>
      </c>
      <c r="B4043" s="11">
        <v>5.7</v>
      </c>
    </row>
    <row r="4044" spans="1:2" x14ac:dyDescent="0.25">
      <c r="A4044" s="13">
        <v>118</v>
      </c>
      <c r="B4044" s="13">
        <v>8.6</v>
      </c>
    </row>
    <row r="4045" spans="1:2" x14ac:dyDescent="0.25">
      <c r="A4045" s="11">
        <v>94</v>
      </c>
      <c r="B4045" s="11">
        <v>8.1999999999999993</v>
      </c>
    </row>
    <row r="4046" spans="1:2" x14ac:dyDescent="0.25">
      <c r="A4046" s="13">
        <v>115</v>
      </c>
      <c r="B4046" s="13">
        <v>6.6</v>
      </c>
    </row>
    <row r="4047" spans="1:2" x14ac:dyDescent="0.25">
      <c r="A4047" s="11">
        <v>98</v>
      </c>
      <c r="B4047" s="11">
        <v>5.7</v>
      </c>
    </row>
    <row r="4048" spans="1:2" x14ac:dyDescent="0.25">
      <c r="A4048" s="13">
        <v>91</v>
      </c>
      <c r="B4048" s="13">
        <v>7.4</v>
      </c>
    </row>
    <row r="4049" spans="1:2" x14ac:dyDescent="0.25">
      <c r="A4049" s="11">
        <v>120</v>
      </c>
      <c r="B4049" s="11">
        <v>8</v>
      </c>
    </row>
    <row r="4050" spans="1:2" x14ac:dyDescent="0.25">
      <c r="A4050" s="13">
        <v>109</v>
      </c>
      <c r="B4050" s="13">
        <v>7.3</v>
      </c>
    </row>
    <row r="4051" spans="1:2" x14ac:dyDescent="0.25">
      <c r="A4051" s="11">
        <v>87</v>
      </c>
      <c r="B4051" s="11">
        <v>5.4</v>
      </c>
    </row>
    <row r="4052" spans="1:2" x14ac:dyDescent="0.25">
      <c r="A4052" s="13">
        <v>117</v>
      </c>
      <c r="B4052" s="13">
        <v>7.4</v>
      </c>
    </row>
    <row r="4053" spans="1:2" x14ac:dyDescent="0.25">
      <c r="A4053" s="11">
        <v>85</v>
      </c>
      <c r="B4053" s="11">
        <v>5.7</v>
      </c>
    </row>
    <row r="4054" spans="1:2" x14ac:dyDescent="0.25">
      <c r="A4054" s="13">
        <v>110</v>
      </c>
      <c r="B4054" s="13">
        <v>6.8</v>
      </c>
    </row>
    <row r="4055" spans="1:2" x14ac:dyDescent="0.25">
      <c r="A4055" s="11">
        <v>113</v>
      </c>
      <c r="B4055" s="11">
        <v>5.4</v>
      </c>
    </row>
    <row r="4056" spans="1:2" x14ac:dyDescent="0.25">
      <c r="A4056" s="13">
        <v>108</v>
      </c>
      <c r="B4056" s="13">
        <v>8.1</v>
      </c>
    </row>
    <row r="4057" spans="1:2" x14ac:dyDescent="0.25">
      <c r="A4057" s="11">
        <v>95</v>
      </c>
      <c r="B4057" s="11">
        <v>6.1</v>
      </c>
    </row>
    <row r="4058" spans="1:2" x14ac:dyDescent="0.25">
      <c r="A4058" s="13">
        <v>98</v>
      </c>
      <c r="B4058" s="13">
        <v>5.0999999999999996</v>
      </c>
    </row>
    <row r="4059" spans="1:2" x14ac:dyDescent="0.25">
      <c r="A4059" s="11">
        <v>93</v>
      </c>
      <c r="B4059" s="11">
        <v>5.6</v>
      </c>
    </row>
    <row r="4060" spans="1:2" x14ac:dyDescent="0.25">
      <c r="A4060" s="13">
        <v>86</v>
      </c>
      <c r="B4060" s="13">
        <v>5.9</v>
      </c>
    </row>
    <row r="4061" spans="1:2" x14ac:dyDescent="0.25">
      <c r="A4061" s="11">
        <v>161</v>
      </c>
      <c r="B4061" s="11">
        <v>8.1999999999999993</v>
      </c>
    </row>
    <row r="4062" spans="1:2" x14ac:dyDescent="0.25">
      <c r="A4062" s="13">
        <v>100</v>
      </c>
      <c r="B4062" s="13">
        <v>5.3</v>
      </c>
    </row>
    <row r="4063" spans="1:2" x14ac:dyDescent="0.25">
      <c r="A4063" s="11">
        <v>120</v>
      </c>
      <c r="B4063" s="11">
        <v>6.8</v>
      </c>
    </row>
    <row r="4064" spans="1:2" x14ac:dyDescent="0.25">
      <c r="A4064" s="13">
        <v>125</v>
      </c>
      <c r="B4064" s="13">
        <v>8.3000000000000007</v>
      </c>
    </row>
    <row r="4065" spans="1:2" x14ac:dyDescent="0.25">
      <c r="A4065" s="11">
        <v>91</v>
      </c>
      <c r="B4065" s="11">
        <v>4.3</v>
      </c>
    </row>
    <row r="4066" spans="1:2" x14ac:dyDescent="0.25">
      <c r="A4066" s="13">
        <v>128</v>
      </c>
      <c r="B4066" s="13">
        <v>6.7</v>
      </c>
    </row>
    <row r="4067" spans="1:2" x14ac:dyDescent="0.25">
      <c r="A4067" s="11">
        <v>100</v>
      </c>
      <c r="B4067" s="11">
        <v>7.2</v>
      </c>
    </row>
    <row r="4068" spans="1:2" x14ac:dyDescent="0.25">
      <c r="A4068" s="13">
        <v>84</v>
      </c>
      <c r="B4068" s="13">
        <v>6.9</v>
      </c>
    </row>
    <row r="4069" spans="1:2" x14ac:dyDescent="0.25">
      <c r="A4069" s="11">
        <v>97</v>
      </c>
      <c r="B4069" s="11">
        <v>6.6</v>
      </c>
    </row>
    <row r="4070" spans="1:2" x14ac:dyDescent="0.25">
      <c r="A4070" s="13">
        <v>84</v>
      </c>
      <c r="B4070" s="13">
        <v>5.9</v>
      </c>
    </row>
    <row r="4071" spans="1:2" x14ac:dyDescent="0.25">
      <c r="A4071" s="11">
        <v>146</v>
      </c>
      <c r="B4071" s="11">
        <v>7.9</v>
      </c>
    </row>
    <row r="4072" spans="1:2" x14ac:dyDescent="0.25">
      <c r="A4072" s="13">
        <v>186</v>
      </c>
      <c r="B4072" s="13">
        <v>8.3000000000000007</v>
      </c>
    </row>
    <row r="4073" spans="1:2" x14ac:dyDescent="0.25">
      <c r="A4073" s="11">
        <v>94</v>
      </c>
      <c r="B4073" s="11">
        <v>5.2</v>
      </c>
    </row>
    <row r="4074" spans="1:2" x14ac:dyDescent="0.25">
      <c r="A4074" s="13">
        <v>11</v>
      </c>
      <c r="B4074" s="13">
        <v>7.8</v>
      </c>
    </row>
    <row r="4075" spans="1:2" x14ac:dyDescent="0.25">
      <c r="A4075" s="11">
        <v>126</v>
      </c>
      <c r="B4075" s="11">
        <v>7.8</v>
      </c>
    </row>
    <row r="4076" spans="1:2" x14ac:dyDescent="0.25">
      <c r="A4076" s="13">
        <v>99</v>
      </c>
      <c r="B4076" s="13">
        <v>3</v>
      </c>
    </row>
    <row r="4077" spans="1:2" x14ac:dyDescent="0.25">
      <c r="A4077" s="11">
        <v>109</v>
      </c>
      <c r="B4077" s="11">
        <v>7.9</v>
      </c>
    </row>
    <row r="4078" spans="1:2" x14ac:dyDescent="0.25">
      <c r="A4078" s="13">
        <v>95</v>
      </c>
      <c r="B4078" s="13">
        <v>3.2</v>
      </c>
    </row>
    <row r="4079" spans="1:2" x14ac:dyDescent="0.25">
      <c r="A4079" s="11">
        <v>97</v>
      </c>
      <c r="B4079" s="11">
        <v>6.5</v>
      </c>
    </row>
    <row r="4080" spans="1:2" x14ac:dyDescent="0.25">
      <c r="A4080" s="13">
        <v>94</v>
      </c>
      <c r="B4080" s="13">
        <v>6.9</v>
      </c>
    </row>
    <row r="4081" spans="1:2" x14ac:dyDescent="0.25">
      <c r="A4081" s="11">
        <v>90</v>
      </c>
      <c r="B4081" s="11">
        <v>7</v>
      </c>
    </row>
    <row r="4082" spans="1:2" x14ac:dyDescent="0.25">
      <c r="A4082" s="13">
        <v>197</v>
      </c>
      <c r="B4082" s="13">
        <v>7.4</v>
      </c>
    </row>
    <row r="4083" spans="1:2" x14ac:dyDescent="0.25">
      <c r="A4083" s="11">
        <v>117</v>
      </c>
      <c r="B4083" s="11">
        <v>7.8</v>
      </c>
    </row>
    <row r="4084" spans="1:2" x14ac:dyDescent="0.25">
      <c r="A4084" s="13">
        <v>96</v>
      </c>
      <c r="B4084" s="13">
        <v>6.9</v>
      </c>
    </row>
    <row r="4085" spans="1:2" x14ac:dyDescent="0.25">
      <c r="A4085" s="11">
        <v>82</v>
      </c>
      <c r="B4085" s="11">
        <v>4.4000000000000004</v>
      </c>
    </row>
    <row r="4086" spans="1:2" x14ac:dyDescent="0.25">
      <c r="A4086" s="13">
        <v>109</v>
      </c>
      <c r="B4086" s="13">
        <v>6</v>
      </c>
    </row>
    <row r="4087" spans="1:2" x14ac:dyDescent="0.25">
      <c r="A4087" s="11">
        <v>90</v>
      </c>
      <c r="B4087" s="11">
        <v>6.6</v>
      </c>
    </row>
    <row r="4088" spans="1:2" x14ac:dyDescent="0.25">
      <c r="A4088" s="13">
        <v>89</v>
      </c>
      <c r="B4088" s="13">
        <v>7.8</v>
      </c>
    </row>
    <row r="4089" spans="1:2" x14ac:dyDescent="0.25">
      <c r="A4089" s="11">
        <v>98</v>
      </c>
      <c r="B4089" s="11">
        <v>5.3</v>
      </c>
    </row>
    <row r="4090" spans="1:2" x14ac:dyDescent="0.25">
      <c r="A4090" s="13">
        <v>95</v>
      </c>
      <c r="B4090" s="13">
        <v>5.3</v>
      </c>
    </row>
    <row r="4091" spans="1:2" x14ac:dyDescent="0.25">
      <c r="A4091" s="11">
        <v>94</v>
      </c>
      <c r="B4091" s="11">
        <v>8</v>
      </c>
    </row>
    <row r="4092" spans="1:2" x14ac:dyDescent="0.25">
      <c r="A4092" s="13">
        <v>104</v>
      </c>
      <c r="B4092" s="13">
        <v>7.1</v>
      </c>
    </row>
    <row r="4093" spans="1:2" x14ac:dyDescent="0.25">
      <c r="A4093" s="11">
        <v>87</v>
      </c>
      <c r="B4093" s="11">
        <v>5.4</v>
      </c>
    </row>
    <row r="4094" spans="1:2" x14ac:dyDescent="0.25">
      <c r="A4094" s="13">
        <v>108</v>
      </c>
      <c r="B4094" s="13">
        <v>6.9</v>
      </c>
    </row>
    <row r="4095" spans="1:2" x14ac:dyDescent="0.25">
      <c r="A4095" s="11">
        <v>86</v>
      </c>
      <c r="B4095" s="11">
        <v>7.4</v>
      </c>
    </row>
    <row r="4096" spans="1:2" x14ac:dyDescent="0.25">
      <c r="A4096" s="13">
        <v>94</v>
      </c>
      <c r="B4096" s="13">
        <v>7.3</v>
      </c>
    </row>
    <row r="4097" spans="1:2" x14ac:dyDescent="0.25">
      <c r="A4097" s="11">
        <v>134</v>
      </c>
      <c r="B4097" s="11">
        <v>7.8</v>
      </c>
    </row>
    <row r="4098" spans="1:2" x14ac:dyDescent="0.25">
      <c r="A4098" s="13">
        <v>89</v>
      </c>
      <c r="B4098" s="13">
        <v>6.6</v>
      </c>
    </row>
    <row r="4099" spans="1:2" x14ac:dyDescent="0.25">
      <c r="A4099" s="11">
        <v>102</v>
      </c>
      <c r="B4099" s="11">
        <v>5.4</v>
      </c>
    </row>
    <row r="4100" spans="1:2" x14ac:dyDescent="0.25">
      <c r="A4100" s="13">
        <v>120</v>
      </c>
      <c r="B4100" s="13">
        <v>8.4</v>
      </c>
    </row>
    <row r="4101" spans="1:2" x14ac:dyDescent="0.25">
      <c r="A4101" s="11">
        <v>110</v>
      </c>
      <c r="B4101" s="11">
        <v>6.3</v>
      </c>
    </row>
    <row r="4102" spans="1:2" x14ac:dyDescent="0.25">
      <c r="A4102" s="13">
        <v>86</v>
      </c>
      <c r="B4102" s="13">
        <v>6.1</v>
      </c>
    </row>
    <row r="4103" spans="1:2" x14ac:dyDescent="0.25">
      <c r="A4103" s="11">
        <v>101</v>
      </c>
      <c r="B4103" s="11">
        <v>5</v>
      </c>
    </row>
    <row r="4104" spans="1:2" x14ac:dyDescent="0.25">
      <c r="A4104" s="13">
        <v>102</v>
      </c>
      <c r="B4104" s="13">
        <v>6.9</v>
      </c>
    </row>
    <row r="4105" spans="1:2" x14ac:dyDescent="0.25">
      <c r="A4105" s="11">
        <v>87</v>
      </c>
      <c r="B4105" s="11">
        <v>7.2</v>
      </c>
    </row>
    <row r="4106" spans="1:2" x14ac:dyDescent="0.25">
      <c r="A4106" s="13">
        <v>123</v>
      </c>
      <c r="B4106" s="13">
        <v>7.3</v>
      </c>
    </row>
    <row r="4107" spans="1:2" x14ac:dyDescent="0.25">
      <c r="A4107" s="11">
        <v>99</v>
      </c>
      <c r="B4107" s="11">
        <v>5.7</v>
      </c>
    </row>
    <row r="4108" spans="1:2" x14ac:dyDescent="0.25">
      <c r="A4108" s="13">
        <v>173</v>
      </c>
      <c r="B4108" s="13">
        <v>5</v>
      </c>
    </row>
    <row r="4109" spans="1:2" x14ac:dyDescent="0.25">
      <c r="A4109" s="11">
        <v>87</v>
      </c>
      <c r="B4109" s="11">
        <v>5.3</v>
      </c>
    </row>
    <row r="4110" spans="1:2" x14ac:dyDescent="0.25">
      <c r="A4110" s="13">
        <v>44</v>
      </c>
      <c r="B4110" s="13">
        <v>7.9</v>
      </c>
    </row>
    <row r="4111" spans="1:2" x14ac:dyDescent="0.25">
      <c r="A4111" s="11">
        <v>120</v>
      </c>
      <c r="B4111" s="11">
        <v>5</v>
      </c>
    </row>
    <row r="4112" spans="1:2" x14ac:dyDescent="0.25">
      <c r="A4112" s="13">
        <v>93</v>
      </c>
      <c r="B4112" s="13">
        <v>5.3</v>
      </c>
    </row>
    <row r="4113" spans="1:2" x14ac:dyDescent="0.25">
      <c r="A4113" s="11">
        <v>111</v>
      </c>
      <c r="B4113" s="11">
        <v>6</v>
      </c>
    </row>
    <row r="4114" spans="1:2" x14ac:dyDescent="0.25">
      <c r="A4114" s="13">
        <v>60</v>
      </c>
      <c r="B4114" s="13">
        <v>7.6</v>
      </c>
    </row>
    <row r="4115" spans="1:2" x14ac:dyDescent="0.25">
      <c r="A4115" s="11">
        <v>98</v>
      </c>
      <c r="B4115" s="11">
        <v>7.4</v>
      </c>
    </row>
    <row r="4116" spans="1:2" x14ac:dyDescent="0.25">
      <c r="A4116" s="13">
        <v>100</v>
      </c>
      <c r="B4116" s="13">
        <v>5.9</v>
      </c>
    </row>
    <row r="4117" spans="1:2" x14ac:dyDescent="0.25">
      <c r="A4117" s="11">
        <v>88</v>
      </c>
      <c r="B4117" s="11">
        <v>4.0999999999999996</v>
      </c>
    </row>
    <row r="4118" spans="1:2" x14ac:dyDescent="0.25">
      <c r="A4118" s="13">
        <v>97</v>
      </c>
      <c r="B4118" s="13">
        <v>6.7</v>
      </c>
    </row>
    <row r="4119" spans="1:2" x14ac:dyDescent="0.25">
      <c r="A4119" s="11">
        <v>122</v>
      </c>
      <c r="B4119" s="11">
        <v>5.8</v>
      </c>
    </row>
    <row r="4120" spans="1:2" x14ac:dyDescent="0.25">
      <c r="A4120" s="13">
        <v>86</v>
      </c>
      <c r="B4120" s="13">
        <v>6.2</v>
      </c>
    </row>
    <row r="4121" spans="1:2" x14ac:dyDescent="0.25">
      <c r="A4121" s="11">
        <v>83</v>
      </c>
      <c r="B4121" s="11">
        <v>5.3</v>
      </c>
    </row>
    <row r="4122" spans="1:2" x14ac:dyDescent="0.25">
      <c r="A4122" s="13">
        <v>80</v>
      </c>
      <c r="B4122" s="13">
        <v>3.3</v>
      </c>
    </row>
    <row r="4123" spans="1:2" x14ac:dyDescent="0.25">
      <c r="A4123" s="11">
        <v>108</v>
      </c>
      <c r="B4123" s="11">
        <v>6.5</v>
      </c>
    </row>
    <row r="4124" spans="1:2" x14ac:dyDescent="0.25">
      <c r="A4124" s="13">
        <v>90</v>
      </c>
      <c r="B4124" s="13">
        <v>6.2</v>
      </c>
    </row>
    <row r="4125" spans="1:2" x14ac:dyDescent="0.25">
      <c r="A4125" s="11">
        <v>96</v>
      </c>
      <c r="B4125" s="11">
        <v>5.9</v>
      </c>
    </row>
    <row r="4126" spans="1:2" x14ac:dyDescent="0.25">
      <c r="A4126" s="13">
        <v>85</v>
      </c>
      <c r="B4126" s="13">
        <v>5.5</v>
      </c>
    </row>
    <row r="4127" spans="1:2" x14ac:dyDescent="0.25">
      <c r="A4127" s="11">
        <v>83</v>
      </c>
      <c r="B4127" s="11">
        <v>5.5</v>
      </c>
    </row>
    <row r="4128" spans="1:2" x14ac:dyDescent="0.25">
      <c r="A4128" s="13">
        <v>80</v>
      </c>
      <c r="B4128" s="13">
        <v>2.6</v>
      </c>
    </row>
    <row r="4129" spans="1:2" x14ac:dyDescent="0.25">
      <c r="A4129" s="11">
        <v>90</v>
      </c>
      <c r="B4129" s="11">
        <v>5.8</v>
      </c>
    </row>
    <row r="4130" spans="1:2" x14ac:dyDescent="0.25">
      <c r="A4130" s="13">
        <v>92</v>
      </c>
      <c r="B4130" s="13">
        <v>7.4</v>
      </c>
    </row>
    <row r="4131" spans="1:2" x14ac:dyDescent="0.25">
      <c r="A4131" s="11">
        <v>100</v>
      </c>
      <c r="B4131" s="11">
        <v>5.0999999999999996</v>
      </c>
    </row>
    <row r="4132" spans="1:2" x14ac:dyDescent="0.25">
      <c r="A4132" s="13">
        <v>88</v>
      </c>
      <c r="B4132" s="13">
        <v>5.2</v>
      </c>
    </row>
    <row r="4133" spans="1:2" x14ac:dyDescent="0.25">
      <c r="A4133" s="11">
        <v>95</v>
      </c>
      <c r="B4133" s="11">
        <v>4.8</v>
      </c>
    </row>
    <row r="4134" spans="1:2" x14ac:dyDescent="0.25">
      <c r="A4134" s="13">
        <v>82</v>
      </c>
      <c r="B4134" s="13">
        <v>3.9</v>
      </c>
    </row>
    <row r="4135" spans="1:2" x14ac:dyDescent="0.25">
      <c r="A4135" s="11">
        <v>97</v>
      </c>
      <c r="B4135" s="11">
        <v>6.2</v>
      </c>
    </row>
    <row r="4136" spans="1:2" x14ac:dyDescent="0.25">
      <c r="A4136" s="13">
        <v>105</v>
      </c>
      <c r="B4136" s="13">
        <v>7</v>
      </c>
    </row>
    <row r="4137" spans="1:2" x14ac:dyDescent="0.25">
      <c r="A4137" s="11">
        <v>94</v>
      </c>
      <c r="B4137" s="11">
        <v>6.2</v>
      </c>
    </row>
    <row r="4138" spans="1:2" x14ac:dyDescent="0.25">
      <c r="A4138" s="13">
        <v>95</v>
      </c>
      <c r="B4138" s="13">
        <v>5.9</v>
      </c>
    </row>
    <row r="4139" spans="1:2" x14ac:dyDescent="0.25">
      <c r="A4139" s="11">
        <v>113</v>
      </c>
      <c r="B4139" s="11">
        <v>8</v>
      </c>
    </row>
    <row r="4140" spans="1:2" x14ac:dyDescent="0.25">
      <c r="A4140" s="13">
        <v>136</v>
      </c>
      <c r="B4140" s="13">
        <v>7.3</v>
      </c>
    </row>
    <row r="4141" spans="1:2" x14ac:dyDescent="0.25">
      <c r="A4141" s="11">
        <v>80</v>
      </c>
      <c r="B4141" s="11">
        <v>4.9000000000000004</v>
      </c>
    </row>
    <row r="4142" spans="1:2" x14ac:dyDescent="0.25">
      <c r="A4142" s="13">
        <v>105</v>
      </c>
      <c r="B4142" s="13">
        <v>6.5</v>
      </c>
    </row>
    <row r="4143" spans="1:2" x14ac:dyDescent="0.25">
      <c r="A4143" s="11">
        <v>90</v>
      </c>
      <c r="B4143" s="11">
        <v>4.3</v>
      </c>
    </row>
    <row r="4144" spans="1:2" x14ac:dyDescent="0.25">
      <c r="A4144" s="13">
        <v>93</v>
      </c>
      <c r="B4144" s="13">
        <v>6.4</v>
      </c>
    </row>
    <row r="4145" spans="1:2" x14ac:dyDescent="0.25">
      <c r="A4145" s="11">
        <v>107</v>
      </c>
      <c r="B4145" s="11">
        <v>7.6</v>
      </c>
    </row>
    <row r="4146" spans="1:2" x14ac:dyDescent="0.25">
      <c r="A4146" s="13">
        <v>89</v>
      </c>
      <c r="B4146" s="13">
        <v>6.8</v>
      </c>
    </row>
    <row r="4147" spans="1:2" x14ac:dyDescent="0.25">
      <c r="A4147" s="11">
        <v>90</v>
      </c>
      <c r="B4147" s="11">
        <v>6.1</v>
      </c>
    </row>
    <row r="4148" spans="1:2" x14ac:dyDescent="0.25">
      <c r="A4148" s="13">
        <v>89</v>
      </c>
      <c r="B4148" s="13">
        <v>4</v>
      </c>
    </row>
    <row r="4149" spans="1:2" x14ac:dyDescent="0.25">
      <c r="A4149" s="11">
        <v>116</v>
      </c>
      <c r="B4149" s="11">
        <v>7.4</v>
      </c>
    </row>
    <row r="4150" spans="1:2" x14ac:dyDescent="0.25">
      <c r="A4150" s="13">
        <v>120</v>
      </c>
      <c r="B4150" s="13">
        <v>8.3000000000000007</v>
      </c>
    </row>
    <row r="4151" spans="1:2" x14ac:dyDescent="0.25">
      <c r="A4151" s="11">
        <v>88</v>
      </c>
      <c r="B4151" s="11">
        <v>5.3</v>
      </c>
    </row>
    <row r="4152" spans="1:2" x14ac:dyDescent="0.25">
      <c r="A4152" s="13">
        <v>102</v>
      </c>
      <c r="B4152" s="13">
        <v>8.1</v>
      </c>
    </row>
    <row r="4153" spans="1:2" x14ac:dyDescent="0.25">
      <c r="A4153" s="11">
        <v>106</v>
      </c>
      <c r="B4153" s="11">
        <v>8</v>
      </c>
    </row>
    <row r="4154" spans="1:2" x14ac:dyDescent="0.25">
      <c r="A4154" s="13">
        <v>95</v>
      </c>
      <c r="B4154" s="13">
        <v>5.7</v>
      </c>
    </row>
    <row r="4155" spans="1:2" x14ac:dyDescent="0.25">
      <c r="A4155" s="11">
        <v>144</v>
      </c>
      <c r="B4155" s="11">
        <v>8.1999999999999993</v>
      </c>
    </row>
    <row r="4156" spans="1:2" x14ac:dyDescent="0.25">
      <c r="A4156" s="13">
        <v>113</v>
      </c>
      <c r="B4156" s="13">
        <v>7.1</v>
      </c>
    </row>
    <row r="4157" spans="1:2" x14ac:dyDescent="0.25">
      <c r="A4157" s="11">
        <v>118</v>
      </c>
      <c r="B4157" s="11">
        <v>7.4</v>
      </c>
    </row>
    <row r="4158" spans="1:2" x14ac:dyDescent="0.25">
      <c r="A4158" s="13">
        <v>141</v>
      </c>
      <c r="B4158" s="13">
        <v>6.6</v>
      </c>
    </row>
    <row r="4159" spans="1:2" x14ac:dyDescent="0.25">
      <c r="A4159" s="11">
        <v>90</v>
      </c>
      <c r="B4159" s="11">
        <v>5.7</v>
      </c>
    </row>
    <row r="4160" spans="1:2" x14ac:dyDescent="0.25">
      <c r="A4160" s="13">
        <v>109</v>
      </c>
      <c r="B4160" s="13">
        <v>6.9</v>
      </c>
    </row>
    <row r="4161" spans="1:2" x14ac:dyDescent="0.25">
      <c r="A4161" s="11">
        <v>95</v>
      </c>
      <c r="B4161" s="11">
        <v>7</v>
      </c>
    </row>
    <row r="4162" spans="1:2" x14ac:dyDescent="0.25">
      <c r="A4162" s="13">
        <v>122</v>
      </c>
      <c r="B4162" s="13">
        <v>7</v>
      </c>
    </row>
    <row r="4163" spans="1:2" x14ac:dyDescent="0.25">
      <c r="A4163" s="11">
        <v>93</v>
      </c>
      <c r="B4163" s="11">
        <v>7.8</v>
      </c>
    </row>
    <row r="4164" spans="1:2" x14ac:dyDescent="0.25">
      <c r="A4164" s="13">
        <v>97</v>
      </c>
      <c r="B4164" s="13">
        <v>5.9</v>
      </c>
    </row>
    <row r="4165" spans="1:2" x14ac:dyDescent="0.25">
      <c r="A4165" s="11">
        <v>82</v>
      </c>
      <c r="B4165" s="11">
        <v>7.4</v>
      </c>
    </row>
    <row r="4166" spans="1:2" x14ac:dyDescent="0.25">
      <c r="A4166" s="13">
        <v>140</v>
      </c>
      <c r="B4166" s="13">
        <v>7.8</v>
      </c>
    </row>
    <row r="4167" spans="1:2" x14ac:dyDescent="0.25">
      <c r="A4167" s="11">
        <v>86</v>
      </c>
      <c r="B4167" s="11">
        <v>6</v>
      </c>
    </row>
    <row r="4168" spans="1:2" x14ac:dyDescent="0.25">
      <c r="A4168" s="13">
        <v>109</v>
      </c>
      <c r="B4168" s="13">
        <v>5.3</v>
      </c>
    </row>
    <row r="4169" spans="1:2" x14ac:dyDescent="0.25">
      <c r="A4169" s="11">
        <v>105</v>
      </c>
      <c r="B4169" s="11">
        <v>7.9</v>
      </c>
    </row>
    <row r="4170" spans="1:2" x14ac:dyDescent="0.25">
      <c r="A4170" s="13">
        <v>66</v>
      </c>
      <c r="B4170" s="13">
        <v>7.2</v>
      </c>
    </row>
    <row r="4171" spans="1:2" x14ac:dyDescent="0.25">
      <c r="A4171" s="11">
        <v>99</v>
      </c>
      <c r="B4171" s="11">
        <v>7.4</v>
      </c>
    </row>
    <row r="4172" spans="1:2" x14ac:dyDescent="0.25">
      <c r="A4172" s="13">
        <v>100</v>
      </c>
      <c r="B4172" s="13">
        <v>5.3</v>
      </c>
    </row>
    <row r="4173" spans="1:2" x14ac:dyDescent="0.25">
      <c r="A4173" s="11">
        <v>103</v>
      </c>
      <c r="B4173" s="11">
        <v>8.3000000000000007</v>
      </c>
    </row>
    <row r="4174" spans="1:2" x14ac:dyDescent="0.25">
      <c r="A4174" s="13">
        <v>97</v>
      </c>
      <c r="B4174" s="13">
        <v>7.6</v>
      </c>
    </row>
    <row r="4175" spans="1:2" x14ac:dyDescent="0.25">
      <c r="A4175" s="11">
        <v>86</v>
      </c>
      <c r="B4175" s="11">
        <v>5.0999999999999996</v>
      </c>
    </row>
    <row r="4176" spans="1:2" x14ac:dyDescent="0.25">
      <c r="A4176" s="13">
        <v>87</v>
      </c>
      <c r="B4176" s="13">
        <v>5.0999999999999996</v>
      </c>
    </row>
    <row r="4177" spans="1:2" x14ac:dyDescent="0.25">
      <c r="A4177" s="11">
        <v>119</v>
      </c>
      <c r="B4177" s="11">
        <v>4.9000000000000004</v>
      </c>
    </row>
    <row r="4178" spans="1:2" x14ac:dyDescent="0.25">
      <c r="A4178" s="13">
        <v>149</v>
      </c>
      <c r="B4178" s="13">
        <v>6.9</v>
      </c>
    </row>
    <row r="4179" spans="1:2" x14ac:dyDescent="0.25">
      <c r="A4179" s="11">
        <v>98</v>
      </c>
      <c r="B4179" s="11">
        <v>4.5999999999999996</v>
      </c>
    </row>
    <row r="4180" spans="1:2" x14ac:dyDescent="0.25">
      <c r="A4180" s="13">
        <v>98</v>
      </c>
      <c r="B4180" s="13">
        <v>6.3</v>
      </c>
    </row>
    <row r="4181" spans="1:2" x14ac:dyDescent="0.25">
      <c r="A4181" s="11">
        <v>112</v>
      </c>
      <c r="B4181" s="11">
        <v>7.9</v>
      </c>
    </row>
    <row r="4182" spans="1:2" x14ac:dyDescent="0.25">
      <c r="A4182" s="13">
        <v>75</v>
      </c>
      <c r="B4182" s="13">
        <v>6.7</v>
      </c>
    </row>
    <row r="4183" spans="1:2" x14ac:dyDescent="0.25">
      <c r="A4183" s="11">
        <v>104</v>
      </c>
      <c r="B4183" s="11">
        <v>7.1</v>
      </c>
    </row>
    <row r="4184" spans="1:2" x14ac:dyDescent="0.25">
      <c r="A4184" s="13">
        <v>102</v>
      </c>
      <c r="B4184" s="13">
        <v>7.6</v>
      </c>
    </row>
    <row r="4185" spans="1:2" x14ac:dyDescent="0.25">
      <c r="A4185" s="11">
        <v>105</v>
      </c>
      <c r="B4185" s="11">
        <v>8.1</v>
      </c>
    </row>
    <row r="4186" spans="1:2" x14ac:dyDescent="0.25">
      <c r="A4186" s="13">
        <v>99</v>
      </c>
      <c r="B4186" s="13">
        <v>6.6</v>
      </c>
    </row>
    <row r="4187" spans="1:2" x14ac:dyDescent="0.25">
      <c r="A4187" s="11">
        <v>107</v>
      </c>
      <c r="B4187" s="11">
        <v>7</v>
      </c>
    </row>
    <row r="4188" spans="1:2" x14ac:dyDescent="0.25">
      <c r="A4188" s="13">
        <v>96</v>
      </c>
      <c r="B4188" s="13">
        <v>7.6</v>
      </c>
    </row>
    <row r="4189" spans="1:2" x14ac:dyDescent="0.25">
      <c r="A4189" s="11">
        <v>101</v>
      </c>
      <c r="B4189" s="11">
        <v>6.7</v>
      </c>
    </row>
    <row r="4190" spans="1:2" x14ac:dyDescent="0.25">
      <c r="A4190" s="13">
        <v>89</v>
      </c>
      <c r="B4190" s="13">
        <v>7.1</v>
      </c>
    </row>
    <row r="4191" spans="1:2" x14ac:dyDescent="0.25">
      <c r="A4191" s="11">
        <v>106</v>
      </c>
      <c r="B4191" s="11">
        <v>7.6</v>
      </c>
    </row>
    <row r="4192" spans="1:2" x14ac:dyDescent="0.25">
      <c r="A4192" s="13">
        <v>95</v>
      </c>
      <c r="B4192" s="13">
        <v>7.1</v>
      </c>
    </row>
    <row r="4193" spans="1:2" x14ac:dyDescent="0.25">
      <c r="A4193" s="11">
        <v>34</v>
      </c>
      <c r="B4193" s="11">
        <v>7.1</v>
      </c>
    </row>
    <row r="4194" spans="1:2" x14ac:dyDescent="0.25">
      <c r="A4194" s="13">
        <v>101</v>
      </c>
      <c r="B4194" s="13">
        <v>7.7</v>
      </c>
    </row>
    <row r="4195" spans="1:2" x14ac:dyDescent="0.25">
      <c r="A4195" s="11">
        <v>112</v>
      </c>
      <c r="B4195" s="11">
        <v>7.6</v>
      </c>
    </row>
    <row r="4196" spans="1:2" x14ac:dyDescent="0.25">
      <c r="A4196" s="13">
        <v>100</v>
      </c>
      <c r="B4196" s="13">
        <v>6.6</v>
      </c>
    </row>
    <row r="4197" spans="1:2" x14ac:dyDescent="0.25">
      <c r="A4197" s="11">
        <v>92</v>
      </c>
      <c r="B4197" s="11">
        <v>6.7</v>
      </c>
    </row>
    <row r="4198" spans="1:2" x14ac:dyDescent="0.25">
      <c r="A4198" s="13">
        <v>100</v>
      </c>
      <c r="B4198" s="13">
        <v>5.7</v>
      </c>
    </row>
    <row r="4199" spans="1:2" x14ac:dyDescent="0.25">
      <c r="A4199" s="11">
        <v>80</v>
      </c>
      <c r="B4199" s="11">
        <v>7.1</v>
      </c>
    </row>
    <row r="4200" spans="1:2" x14ac:dyDescent="0.25">
      <c r="A4200" s="13">
        <v>106</v>
      </c>
      <c r="B4200" s="13">
        <v>6.2</v>
      </c>
    </row>
    <row r="4201" spans="1:2" x14ac:dyDescent="0.25">
      <c r="A4201" s="11">
        <v>103</v>
      </c>
      <c r="B4201" s="11">
        <v>6.1</v>
      </c>
    </row>
    <row r="4202" spans="1:2" x14ac:dyDescent="0.25">
      <c r="A4202" s="13">
        <v>90</v>
      </c>
      <c r="B4202" s="13">
        <v>5.9</v>
      </c>
    </row>
    <row r="4203" spans="1:2" x14ac:dyDescent="0.25">
      <c r="A4203" s="11">
        <v>96</v>
      </c>
      <c r="B4203" s="11">
        <v>6.8</v>
      </c>
    </row>
    <row r="4204" spans="1:2" x14ac:dyDescent="0.25">
      <c r="A4204" s="13">
        <v>89</v>
      </c>
      <c r="B4204" s="13">
        <v>5.8</v>
      </c>
    </row>
    <row r="4205" spans="1:2" x14ac:dyDescent="0.25">
      <c r="A4205" s="11">
        <v>87</v>
      </c>
      <c r="B4205" s="11">
        <v>5</v>
      </c>
    </row>
    <row r="4206" spans="1:2" x14ac:dyDescent="0.25">
      <c r="A4206" s="13">
        <v>94</v>
      </c>
      <c r="B4206" s="13">
        <v>6.3</v>
      </c>
    </row>
    <row r="4207" spans="1:2" x14ac:dyDescent="0.25">
      <c r="A4207" s="11">
        <v>120</v>
      </c>
      <c r="B4207" s="11">
        <v>6.8</v>
      </c>
    </row>
    <row r="4208" spans="1:2" x14ac:dyDescent="0.25">
      <c r="A4208" s="13">
        <v>101</v>
      </c>
      <c r="B4208" s="13">
        <v>5.0999999999999996</v>
      </c>
    </row>
    <row r="4209" spans="1:2" x14ac:dyDescent="0.25">
      <c r="A4209" s="11">
        <v>84</v>
      </c>
      <c r="B4209" s="11">
        <v>6.6</v>
      </c>
    </row>
    <row r="4210" spans="1:2" x14ac:dyDescent="0.25">
      <c r="A4210" s="13">
        <v>110</v>
      </c>
      <c r="B4210" s="13">
        <v>5</v>
      </c>
    </row>
    <row r="4211" spans="1:2" x14ac:dyDescent="0.25">
      <c r="A4211" s="11">
        <v>101</v>
      </c>
      <c r="B4211" s="11">
        <v>7.7</v>
      </c>
    </row>
    <row r="4212" spans="1:2" x14ac:dyDescent="0.25">
      <c r="A4212" s="13">
        <v>101</v>
      </c>
      <c r="B4212" s="13">
        <v>3.1</v>
      </c>
    </row>
    <row r="4213" spans="1:2" x14ac:dyDescent="0.25">
      <c r="A4213" s="11">
        <v>101</v>
      </c>
      <c r="B4213" s="11">
        <v>6.5</v>
      </c>
    </row>
    <row r="4214" spans="1:2" x14ac:dyDescent="0.25">
      <c r="A4214" s="13">
        <v>105</v>
      </c>
      <c r="B4214" s="13">
        <v>3.9</v>
      </c>
    </row>
    <row r="4215" spans="1:2" x14ac:dyDescent="0.25">
      <c r="A4215" s="11">
        <v>97</v>
      </c>
      <c r="B4215" s="11">
        <v>6.8</v>
      </c>
    </row>
    <row r="4216" spans="1:2" x14ac:dyDescent="0.25">
      <c r="A4216" s="13">
        <v>108</v>
      </c>
      <c r="B4216" s="13">
        <v>7</v>
      </c>
    </row>
    <row r="4217" spans="1:2" x14ac:dyDescent="0.25">
      <c r="A4217" s="11">
        <v>95</v>
      </c>
      <c r="B4217" s="11">
        <v>5.9</v>
      </c>
    </row>
    <row r="4218" spans="1:2" x14ac:dyDescent="0.25">
      <c r="A4218" s="13">
        <v>108</v>
      </c>
      <c r="B4218" s="13">
        <v>5.8</v>
      </c>
    </row>
    <row r="4219" spans="1:2" x14ac:dyDescent="0.25">
      <c r="A4219" s="11">
        <v>90</v>
      </c>
      <c r="B4219" s="11">
        <v>7.3</v>
      </c>
    </row>
    <row r="4220" spans="1:2" x14ac:dyDescent="0.25">
      <c r="A4220" s="13">
        <v>120</v>
      </c>
      <c r="B4220" s="13">
        <v>7.8</v>
      </c>
    </row>
    <row r="4221" spans="1:2" x14ac:dyDescent="0.25">
      <c r="A4221" s="11">
        <v>104</v>
      </c>
      <c r="B4221" s="11">
        <v>7.8</v>
      </c>
    </row>
    <row r="4222" spans="1:2" x14ac:dyDescent="0.25">
      <c r="A4222" s="13">
        <v>90</v>
      </c>
      <c r="B4222" s="13">
        <v>6.9</v>
      </c>
    </row>
    <row r="4223" spans="1:2" x14ac:dyDescent="0.25">
      <c r="A4223" s="11">
        <v>91</v>
      </c>
      <c r="B4223" s="11">
        <v>5.7</v>
      </c>
    </row>
    <row r="4224" spans="1:2" x14ac:dyDescent="0.25">
      <c r="A4224" s="13">
        <v>92</v>
      </c>
      <c r="B4224" s="13">
        <v>4.7</v>
      </c>
    </row>
    <row r="4225" spans="1:2" x14ac:dyDescent="0.25">
      <c r="A4225" s="11">
        <v>117</v>
      </c>
      <c r="B4225" s="11">
        <v>5.9</v>
      </c>
    </row>
    <row r="4226" spans="1:2" x14ac:dyDescent="0.25">
      <c r="A4226" s="13">
        <v>120</v>
      </c>
      <c r="B4226" s="13">
        <v>5.9</v>
      </c>
    </row>
    <row r="4227" spans="1:2" x14ac:dyDescent="0.25">
      <c r="A4227" s="11">
        <v>90</v>
      </c>
      <c r="B4227" s="11">
        <v>4.3</v>
      </c>
    </row>
    <row r="4228" spans="1:2" x14ac:dyDescent="0.25">
      <c r="A4228" s="13">
        <v>119</v>
      </c>
      <c r="B4228" s="13">
        <v>7.5</v>
      </c>
    </row>
    <row r="4229" spans="1:2" x14ac:dyDescent="0.25">
      <c r="A4229" s="11">
        <v>90</v>
      </c>
      <c r="B4229" s="11">
        <v>4.8</v>
      </c>
    </row>
    <row r="4230" spans="1:2" x14ac:dyDescent="0.25">
      <c r="A4230" s="13">
        <v>90</v>
      </c>
      <c r="B4230" s="13">
        <v>5.8</v>
      </c>
    </row>
    <row r="4231" spans="1:2" x14ac:dyDescent="0.25">
      <c r="A4231" s="11">
        <v>97</v>
      </c>
      <c r="B4231" s="11">
        <v>5.3</v>
      </c>
    </row>
    <row r="4232" spans="1:2" x14ac:dyDescent="0.25">
      <c r="A4232" s="13">
        <v>90</v>
      </c>
      <c r="B4232" s="13">
        <v>6</v>
      </c>
    </row>
    <row r="4233" spans="1:2" x14ac:dyDescent="0.25">
      <c r="A4233" s="11">
        <v>172</v>
      </c>
      <c r="B4233" s="11">
        <v>8.1</v>
      </c>
    </row>
    <row r="4234" spans="1:2" x14ac:dyDescent="0.25">
      <c r="A4234" s="13">
        <v>115</v>
      </c>
      <c r="B4234" s="13">
        <v>7</v>
      </c>
    </row>
    <row r="4235" spans="1:2" x14ac:dyDescent="0.25">
      <c r="A4235" s="11">
        <v>89</v>
      </c>
      <c r="B4235" s="11">
        <v>7.6</v>
      </c>
    </row>
    <row r="4236" spans="1:2" x14ac:dyDescent="0.25">
      <c r="A4236" s="13">
        <v>125</v>
      </c>
      <c r="B4236" s="13">
        <v>7.2</v>
      </c>
    </row>
    <row r="4237" spans="1:2" x14ac:dyDescent="0.25">
      <c r="A4237" s="11">
        <v>78</v>
      </c>
      <c r="B4237" s="11">
        <v>7.5</v>
      </c>
    </row>
    <row r="4238" spans="1:2" x14ac:dyDescent="0.25">
      <c r="A4238" s="13">
        <v>89</v>
      </c>
      <c r="B4238" s="13">
        <v>6.3</v>
      </c>
    </row>
    <row r="4239" spans="1:2" x14ac:dyDescent="0.25">
      <c r="A4239" s="11">
        <v>100</v>
      </c>
      <c r="B4239" s="11">
        <v>6.7</v>
      </c>
    </row>
    <row r="4240" spans="1:2" x14ac:dyDescent="0.25">
      <c r="A4240" s="13">
        <v>77</v>
      </c>
      <c r="B4240" s="13">
        <v>4.8</v>
      </c>
    </row>
    <row r="4241" spans="1:2" x14ac:dyDescent="0.25">
      <c r="A4241" s="11">
        <v>81</v>
      </c>
      <c r="B4241" s="11">
        <v>5.5</v>
      </c>
    </row>
    <row r="4242" spans="1:2" x14ac:dyDescent="0.25">
      <c r="A4242" s="13">
        <v>115</v>
      </c>
      <c r="B4242" s="13">
        <v>7.5</v>
      </c>
    </row>
    <row r="4243" spans="1:2" x14ac:dyDescent="0.25">
      <c r="A4243" s="11">
        <v>96</v>
      </c>
      <c r="B4243" s="11">
        <v>5.0999999999999996</v>
      </c>
    </row>
    <row r="4244" spans="1:2" x14ac:dyDescent="0.25">
      <c r="A4244" s="13">
        <v>60</v>
      </c>
      <c r="B4244" s="13">
        <v>7.4</v>
      </c>
    </row>
    <row r="4245" spans="1:2" x14ac:dyDescent="0.25">
      <c r="A4245" s="11">
        <v>89</v>
      </c>
      <c r="B4245" s="11">
        <v>7.3</v>
      </c>
    </row>
    <row r="4246" spans="1:2" x14ac:dyDescent="0.25">
      <c r="A4246" s="13">
        <v>100</v>
      </c>
      <c r="B4246" s="13">
        <v>6.9</v>
      </c>
    </row>
    <row r="4247" spans="1:2" x14ac:dyDescent="0.25">
      <c r="A4247" s="11">
        <v>88</v>
      </c>
      <c r="B4247" s="11">
        <v>6.8</v>
      </c>
    </row>
    <row r="4248" spans="1:2" x14ac:dyDescent="0.25">
      <c r="A4248" s="13">
        <v>129</v>
      </c>
      <c r="B4248" s="13">
        <v>8.4</v>
      </c>
    </row>
    <row r="4249" spans="1:2" x14ac:dyDescent="0.25">
      <c r="A4249" s="11">
        <v>87</v>
      </c>
      <c r="B4249" s="11">
        <v>7.6</v>
      </c>
    </row>
    <row r="4250" spans="1:2" x14ac:dyDescent="0.25">
      <c r="A4250" s="13">
        <v>102</v>
      </c>
      <c r="B4250" s="13">
        <v>7.6</v>
      </c>
    </row>
    <row r="4251" spans="1:2" x14ac:dyDescent="0.25">
      <c r="A4251" s="11">
        <v>152</v>
      </c>
      <c r="B4251" s="11">
        <v>7.7</v>
      </c>
    </row>
    <row r="4252" spans="1:2" x14ac:dyDescent="0.25">
      <c r="A4252" s="13">
        <v>118</v>
      </c>
      <c r="B4252" s="13">
        <v>7.6</v>
      </c>
    </row>
    <row r="4253" spans="1:2" x14ac:dyDescent="0.25">
      <c r="A4253" s="11">
        <v>86</v>
      </c>
      <c r="B4253" s="11">
        <v>5.3</v>
      </c>
    </row>
    <row r="4254" spans="1:2" x14ac:dyDescent="0.25">
      <c r="A4254" s="13">
        <v>137</v>
      </c>
      <c r="B4254" s="13">
        <v>8.5</v>
      </c>
    </row>
    <row r="4255" spans="1:2" x14ac:dyDescent="0.25">
      <c r="A4255" s="11">
        <v>129</v>
      </c>
      <c r="B4255" s="11">
        <v>7</v>
      </c>
    </row>
    <row r="4256" spans="1:2" x14ac:dyDescent="0.25">
      <c r="A4256" s="13">
        <v>134</v>
      </c>
      <c r="B4256" s="13">
        <v>8</v>
      </c>
    </row>
    <row r="4257" spans="1:2" x14ac:dyDescent="0.25">
      <c r="A4257" s="11">
        <v>119</v>
      </c>
      <c r="B4257" s="11">
        <v>7.1</v>
      </c>
    </row>
    <row r="4258" spans="1:2" x14ac:dyDescent="0.25">
      <c r="A4258" s="13">
        <v>80</v>
      </c>
      <c r="B4258" s="13">
        <v>7.8</v>
      </c>
    </row>
    <row r="4259" spans="1:2" x14ac:dyDescent="0.25">
      <c r="A4259" s="11">
        <v>89</v>
      </c>
      <c r="B4259" s="11">
        <v>7.2</v>
      </c>
    </row>
    <row r="4260" spans="1:2" x14ac:dyDescent="0.25">
      <c r="A4260" s="13">
        <v>101</v>
      </c>
      <c r="B4260" s="13">
        <v>7.5</v>
      </c>
    </row>
    <row r="4261" spans="1:2" x14ac:dyDescent="0.25">
      <c r="A4261" s="11">
        <v>80</v>
      </c>
      <c r="B4261" s="11">
        <v>8</v>
      </c>
    </row>
    <row r="4262" spans="1:2" x14ac:dyDescent="0.25">
      <c r="A4262" s="13">
        <v>115</v>
      </c>
      <c r="B4262" s="13">
        <v>8.1</v>
      </c>
    </row>
    <row r="4263" spans="1:2" x14ac:dyDescent="0.25">
      <c r="A4263" s="11">
        <v>100</v>
      </c>
      <c r="B4263" s="11">
        <v>6.8</v>
      </c>
    </row>
    <row r="4264" spans="1:2" x14ac:dyDescent="0.25">
      <c r="A4264" s="13">
        <v>118</v>
      </c>
      <c r="B4264" s="13">
        <v>7.4</v>
      </c>
    </row>
    <row r="4265" spans="1:2" x14ac:dyDescent="0.25">
      <c r="A4265" s="11">
        <v>100</v>
      </c>
      <c r="B4265" s="11">
        <v>7.2</v>
      </c>
    </row>
    <row r="4266" spans="1:2" x14ac:dyDescent="0.25">
      <c r="A4266" s="13">
        <v>106</v>
      </c>
      <c r="B4266" s="13">
        <v>8.1</v>
      </c>
    </row>
    <row r="4267" spans="1:2" x14ac:dyDescent="0.25">
      <c r="A4267" s="11">
        <v>106</v>
      </c>
      <c r="B4267" s="11">
        <v>7</v>
      </c>
    </row>
    <row r="4268" spans="1:2" x14ac:dyDescent="0.25">
      <c r="A4268" s="13">
        <v>91</v>
      </c>
      <c r="B4268" s="13">
        <v>7.4</v>
      </c>
    </row>
    <row r="4269" spans="1:2" x14ac:dyDescent="0.25">
      <c r="A4269" s="11">
        <v>105</v>
      </c>
      <c r="B4269" s="11">
        <v>8.3000000000000007</v>
      </c>
    </row>
    <row r="4270" spans="1:2" x14ac:dyDescent="0.25">
      <c r="A4270" s="13">
        <v>96</v>
      </c>
      <c r="B4270" s="13">
        <v>6.1</v>
      </c>
    </row>
    <row r="4271" spans="1:2" x14ac:dyDescent="0.25">
      <c r="A4271" s="11">
        <v>116</v>
      </c>
      <c r="B4271" s="11">
        <v>7.5</v>
      </c>
    </row>
    <row r="4272" spans="1:2" x14ac:dyDescent="0.25">
      <c r="A4272" s="13">
        <v>116</v>
      </c>
      <c r="B4272" s="13">
        <v>7</v>
      </c>
    </row>
    <row r="4273" spans="1:2" x14ac:dyDescent="0.25">
      <c r="A4273" s="11">
        <v>97</v>
      </c>
      <c r="B4273" s="11">
        <v>5.3</v>
      </c>
    </row>
    <row r="4274" spans="1:2" x14ac:dyDescent="0.25">
      <c r="A4274" s="13">
        <v>101</v>
      </c>
      <c r="B4274" s="13">
        <v>4.7</v>
      </c>
    </row>
    <row r="4275" spans="1:2" x14ac:dyDescent="0.25">
      <c r="A4275" s="11">
        <v>98</v>
      </c>
      <c r="B4275" s="11">
        <v>5.7</v>
      </c>
    </row>
    <row r="4276" spans="1:2" x14ac:dyDescent="0.25">
      <c r="A4276" s="13">
        <v>22</v>
      </c>
      <c r="B4276" s="13">
        <v>8.1</v>
      </c>
    </row>
    <row r="4277" spans="1:2" x14ac:dyDescent="0.25">
      <c r="A4277" s="11">
        <v>150</v>
      </c>
      <c r="B4277" s="11">
        <v>7.8</v>
      </c>
    </row>
    <row r="4278" spans="1:2" x14ac:dyDescent="0.25">
      <c r="A4278" s="13">
        <v>101</v>
      </c>
      <c r="B4278" s="13">
        <v>6.5</v>
      </c>
    </row>
    <row r="4279" spans="1:2" x14ac:dyDescent="0.25">
      <c r="A4279" s="11">
        <v>90</v>
      </c>
      <c r="B4279" s="11">
        <v>8</v>
      </c>
    </row>
    <row r="4280" spans="1:2" x14ac:dyDescent="0.25">
      <c r="A4280" s="13">
        <v>120</v>
      </c>
      <c r="B4280" s="13">
        <v>3.3</v>
      </c>
    </row>
    <row r="4281" spans="1:2" x14ac:dyDescent="0.25">
      <c r="A4281" s="11">
        <v>102</v>
      </c>
      <c r="B4281" s="11">
        <v>8.3000000000000007</v>
      </c>
    </row>
    <row r="4282" spans="1:2" x14ac:dyDescent="0.25">
      <c r="A4282" s="13">
        <v>102</v>
      </c>
      <c r="B4282" s="13">
        <v>6.9</v>
      </c>
    </row>
    <row r="4283" spans="1:2" x14ac:dyDescent="0.25">
      <c r="A4283" s="11">
        <v>60</v>
      </c>
      <c r="B4283" s="11">
        <v>7.3</v>
      </c>
    </row>
    <row r="4284" spans="1:2" x14ac:dyDescent="0.25">
      <c r="A4284" s="13">
        <v>100</v>
      </c>
      <c r="B4284" s="13">
        <v>8.1</v>
      </c>
    </row>
    <row r="4285" spans="1:2" x14ac:dyDescent="0.25">
      <c r="A4285" s="11">
        <v>104</v>
      </c>
      <c r="B4285" s="11">
        <v>6.5</v>
      </c>
    </row>
    <row r="4286" spans="1:2" x14ac:dyDescent="0.25">
      <c r="A4286" s="13">
        <v>89</v>
      </c>
      <c r="B4286" s="13">
        <v>6.8</v>
      </c>
    </row>
    <row r="4287" spans="1:2" x14ac:dyDescent="0.25">
      <c r="A4287" s="11">
        <v>99</v>
      </c>
      <c r="B4287" s="11">
        <v>7.3</v>
      </c>
    </row>
    <row r="4288" spans="1:2" x14ac:dyDescent="0.25">
      <c r="A4288" s="13">
        <v>96</v>
      </c>
      <c r="B4288" s="13">
        <v>6.4</v>
      </c>
    </row>
    <row r="4289" spans="1:2" x14ac:dyDescent="0.25">
      <c r="A4289" s="11">
        <v>86</v>
      </c>
      <c r="B4289" s="11">
        <v>4.5999999999999996</v>
      </c>
    </row>
    <row r="4290" spans="1:2" x14ac:dyDescent="0.25">
      <c r="A4290" s="13">
        <v>98</v>
      </c>
      <c r="B4290" s="13">
        <v>6.5</v>
      </c>
    </row>
    <row r="4291" spans="1:2" x14ac:dyDescent="0.25">
      <c r="A4291" s="11">
        <v>96</v>
      </c>
      <c r="B4291" s="11">
        <v>7</v>
      </c>
    </row>
    <row r="4292" spans="1:2" x14ac:dyDescent="0.25">
      <c r="A4292" s="13">
        <v>94</v>
      </c>
      <c r="B4292" s="13">
        <v>5.4</v>
      </c>
    </row>
    <row r="4293" spans="1:2" x14ac:dyDescent="0.25">
      <c r="A4293" s="11">
        <v>91</v>
      </c>
      <c r="B4293" s="11">
        <v>6.7</v>
      </c>
    </row>
    <row r="4294" spans="1:2" x14ac:dyDescent="0.25">
      <c r="A4294" s="11">
        <v>90</v>
      </c>
      <c r="B4294" s="11">
        <v>7.4</v>
      </c>
    </row>
    <row r="4295" spans="1:2" x14ac:dyDescent="0.25">
      <c r="A4295" s="13">
        <v>85</v>
      </c>
      <c r="B4295" s="13">
        <v>5.8</v>
      </c>
    </row>
    <row r="4296" spans="1:2" x14ac:dyDescent="0.25">
      <c r="A4296" s="11">
        <v>96</v>
      </c>
      <c r="B4296" s="11">
        <v>7.1</v>
      </c>
    </row>
    <row r="4297" spans="1:2" x14ac:dyDescent="0.25">
      <c r="A4297" s="13">
        <v>129</v>
      </c>
      <c r="B4297" s="13">
        <v>4.5</v>
      </c>
    </row>
    <row r="4298" spans="1:2" x14ac:dyDescent="0.25">
      <c r="A4298" s="11">
        <v>60</v>
      </c>
      <c r="B4298" s="11">
        <v>7.9</v>
      </c>
    </row>
    <row r="4299" spans="1:2" x14ac:dyDescent="0.25">
      <c r="A4299" s="13">
        <v>93</v>
      </c>
      <c r="B4299" s="13">
        <v>5.3</v>
      </c>
    </row>
    <row r="4300" spans="1:2" x14ac:dyDescent="0.25">
      <c r="A4300" s="11">
        <v>100</v>
      </c>
      <c r="B4300" s="11">
        <v>5.4</v>
      </c>
    </row>
    <row r="4301" spans="1:2" x14ac:dyDescent="0.25">
      <c r="A4301" s="13">
        <v>97</v>
      </c>
      <c r="B4301" s="13">
        <v>4.8</v>
      </c>
    </row>
    <row r="4302" spans="1:2" x14ac:dyDescent="0.25">
      <c r="A4302" s="11">
        <v>94</v>
      </c>
      <c r="B4302" s="11">
        <v>5.9</v>
      </c>
    </row>
    <row r="4303" spans="1:2" x14ac:dyDescent="0.25">
      <c r="A4303" s="13">
        <v>95</v>
      </c>
      <c r="B4303" s="13">
        <v>6.2</v>
      </c>
    </row>
    <row r="4304" spans="1:2" x14ac:dyDescent="0.25">
      <c r="A4304" s="11">
        <v>97</v>
      </c>
      <c r="B4304" s="11">
        <v>5.9</v>
      </c>
    </row>
    <row r="4305" spans="1:2" x14ac:dyDescent="0.25">
      <c r="A4305" s="13">
        <v>92</v>
      </c>
      <c r="B4305" s="13">
        <v>6.6</v>
      </c>
    </row>
    <row r="4306" spans="1:2" x14ac:dyDescent="0.25">
      <c r="A4306" s="11">
        <v>96</v>
      </c>
      <c r="B4306" s="11">
        <v>6.6</v>
      </c>
    </row>
    <row r="4307" spans="1:2" x14ac:dyDescent="0.25">
      <c r="A4307" s="13">
        <v>85</v>
      </c>
      <c r="B4307" s="13">
        <v>5.0999999999999996</v>
      </c>
    </row>
    <row r="4308" spans="1:2" x14ac:dyDescent="0.25">
      <c r="A4308" s="11">
        <v>87</v>
      </c>
      <c r="B4308" s="11">
        <v>6</v>
      </c>
    </row>
    <row r="4309" spans="1:2" x14ac:dyDescent="0.25">
      <c r="A4309" s="13">
        <v>91</v>
      </c>
      <c r="B4309" s="13">
        <v>6.8</v>
      </c>
    </row>
    <row r="4310" spans="1:2" x14ac:dyDescent="0.25">
      <c r="A4310" s="11">
        <v>99</v>
      </c>
      <c r="B4310" s="11">
        <v>5.4</v>
      </c>
    </row>
    <row r="4311" spans="1:2" x14ac:dyDescent="0.25">
      <c r="A4311" s="13">
        <v>88</v>
      </c>
      <c r="B4311" s="13">
        <v>5.2</v>
      </c>
    </row>
    <row r="4312" spans="1:2" x14ac:dyDescent="0.25">
      <c r="A4312" s="11">
        <v>119</v>
      </c>
      <c r="B4312" s="11">
        <v>7.8</v>
      </c>
    </row>
    <row r="4313" spans="1:2" x14ac:dyDescent="0.25">
      <c r="A4313" s="13">
        <v>99</v>
      </c>
      <c r="B4313" s="13">
        <v>6.4</v>
      </c>
    </row>
    <row r="4314" spans="1:2" x14ac:dyDescent="0.25">
      <c r="A4314" s="11">
        <v>92</v>
      </c>
      <c r="B4314" s="11">
        <v>6.1</v>
      </c>
    </row>
    <row r="4315" spans="1:2" x14ac:dyDescent="0.25">
      <c r="A4315" s="13">
        <v>86</v>
      </c>
      <c r="B4315" s="13">
        <v>5.7</v>
      </c>
    </row>
    <row r="4316" spans="1:2" x14ac:dyDescent="0.25">
      <c r="A4316" s="11">
        <v>83</v>
      </c>
      <c r="B4316" s="11">
        <v>5.5</v>
      </c>
    </row>
    <row r="4317" spans="1:2" x14ac:dyDescent="0.25">
      <c r="A4317" s="13">
        <v>81</v>
      </c>
      <c r="B4317" s="13">
        <v>7.4</v>
      </c>
    </row>
    <row r="4318" spans="1:2" x14ac:dyDescent="0.25">
      <c r="A4318" s="11">
        <v>82</v>
      </c>
      <c r="B4318" s="11">
        <v>7.1</v>
      </c>
    </row>
    <row r="4319" spans="1:2" x14ac:dyDescent="0.25">
      <c r="A4319" s="13">
        <v>102</v>
      </c>
      <c r="B4319" s="13">
        <v>3.9</v>
      </c>
    </row>
    <row r="4320" spans="1:2" x14ac:dyDescent="0.25">
      <c r="A4320" s="11">
        <v>90</v>
      </c>
      <c r="B4320" s="11">
        <v>4.5999999999999996</v>
      </c>
    </row>
    <row r="4321" spans="1:2" x14ac:dyDescent="0.25">
      <c r="A4321" s="13">
        <v>30</v>
      </c>
      <c r="B4321" s="13">
        <v>7.3</v>
      </c>
    </row>
    <row r="4322" spans="1:2" x14ac:dyDescent="0.25">
      <c r="A4322" s="11">
        <v>92</v>
      </c>
      <c r="B4322" s="11">
        <v>7.7</v>
      </c>
    </row>
    <row r="4323" spans="1:2" x14ac:dyDescent="0.25">
      <c r="A4323" s="13">
        <v>88</v>
      </c>
      <c r="B4323" s="13">
        <v>4.9000000000000004</v>
      </c>
    </row>
    <row r="4324" spans="1:2" x14ac:dyDescent="0.25">
      <c r="A4324" s="11">
        <v>97</v>
      </c>
      <c r="B4324" s="11">
        <v>6.3</v>
      </c>
    </row>
    <row r="4325" spans="1:2" x14ac:dyDescent="0.25">
      <c r="A4325" s="13">
        <v>96</v>
      </c>
      <c r="B4325" s="13">
        <v>6.1</v>
      </c>
    </row>
    <row r="4326" spans="1:2" x14ac:dyDescent="0.25">
      <c r="A4326" s="11">
        <v>87</v>
      </c>
      <c r="B4326" s="11">
        <v>6.6</v>
      </c>
    </row>
    <row r="4327" spans="1:2" x14ac:dyDescent="0.25">
      <c r="A4327" s="13">
        <v>106</v>
      </c>
      <c r="B4327" s="13">
        <v>5.7</v>
      </c>
    </row>
    <row r="4328" spans="1:2" x14ac:dyDescent="0.25">
      <c r="A4328" s="11">
        <v>107</v>
      </c>
      <c r="B4328" s="11">
        <v>5.6</v>
      </c>
    </row>
    <row r="4329" spans="1:2" x14ac:dyDescent="0.25">
      <c r="A4329" s="13">
        <v>80</v>
      </c>
      <c r="B4329" s="13">
        <v>6</v>
      </c>
    </row>
    <row r="4330" spans="1:2" x14ac:dyDescent="0.25">
      <c r="A4330" s="11">
        <v>91</v>
      </c>
      <c r="B4330" s="11">
        <v>5.7</v>
      </c>
    </row>
    <row r="4331" spans="1:2" x14ac:dyDescent="0.25">
      <c r="A4331" s="13">
        <v>99</v>
      </c>
      <c r="B4331" s="13">
        <v>7</v>
      </c>
    </row>
    <row r="4332" spans="1:2" x14ac:dyDescent="0.25">
      <c r="A4332" s="11">
        <v>102</v>
      </c>
      <c r="B4332" s="11">
        <v>5.3</v>
      </c>
    </row>
    <row r="4333" spans="1:2" x14ac:dyDescent="0.25">
      <c r="A4333" s="13">
        <v>108</v>
      </c>
      <c r="B4333" s="13">
        <v>4.4000000000000004</v>
      </c>
    </row>
    <row r="4334" spans="1:2" x14ac:dyDescent="0.25">
      <c r="A4334" s="11">
        <v>88</v>
      </c>
      <c r="B4334" s="11">
        <v>3.4</v>
      </c>
    </row>
    <row r="4335" spans="1:2" x14ac:dyDescent="0.25">
      <c r="A4335" s="13">
        <v>89</v>
      </c>
      <c r="B4335" s="13">
        <v>4.5</v>
      </c>
    </row>
    <row r="4336" spans="1:2" x14ac:dyDescent="0.25">
      <c r="A4336" s="11">
        <v>92</v>
      </c>
      <c r="B4336" s="11">
        <v>3.4</v>
      </c>
    </row>
    <row r="4337" spans="1:2" x14ac:dyDescent="0.25">
      <c r="A4337" s="13">
        <v>99</v>
      </c>
      <c r="B4337" s="13">
        <v>7.1</v>
      </c>
    </row>
    <row r="4338" spans="1:2" x14ac:dyDescent="0.25">
      <c r="A4338" s="11">
        <v>103</v>
      </c>
      <c r="B4338" s="11">
        <v>6.4</v>
      </c>
    </row>
    <row r="4339" spans="1:2" x14ac:dyDescent="0.25">
      <c r="A4339" s="13">
        <v>90</v>
      </c>
      <c r="B4339" s="13">
        <v>5.2</v>
      </c>
    </row>
    <row r="4340" spans="1:2" x14ac:dyDescent="0.25">
      <c r="A4340" s="11">
        <v>95</v>
      </c>
      <c r="B4340" s="11">
        <v>7</v>
      </c>
    </row>
    <row r="4341" spans="1:2" x14ac:dyDescent="0.25">
      <c r="A4341" s="13">
        <v>97</v>
      </c>
      <c r="B4341" s="13">
        <v>7.3</v>
      </c>
    </row>
    <row r="4342" spans="1:2" x14ac:dyDescent="0.25">
      <c r="A4342" s="11">
        <v>108</v>
      </c>
      <c r="B4342" s="11">
        <v>8.1</v>
      </c>
    </row>
    <row r="4343" spans="1:2" x14ac:dyDescent="0.25">
      <c r="A4343" s="13">
        <v>95</v>
      </c>
      <c r="B4343" s="13">
        <v>5.8</v>
      </c>
    </row>
    <row r="4344" spans="1:2" x14ac:dyDescent="0.25">
      <c r="A4344" s="11">
        <v>100</v>
      </c>
      <c r="B4344" s="11">
        <v>5.9</v>
      </c>
    </row>
    <row r="4345" spans="1:2" x14ac:dyDescent="0.25">
      <c r="A4345" s="13">
        <v>160</v>
      </c>
      <c r="B4345" s="13">
        <v>6.4</v>
      </c>
    </row>
    <row r="4346" spans="1:2" x14ac:dyDescent="0.25">
      <c r="A4346" s="11">
        <v>101</v>
      </c>
      <c r="B4346" s="11">
        <v>7.5</v>
      </c>
    </row>
    <row r="4347" spans="1:2" x14ac:dyDescent="0.25">
      <c r="A4347" s="13">
        <v>90</v>
      </c>
      <c r="B4347" s="13">
        <v>7.8</v>
      </c>
    </row>
    <row r="4348" spans="1:2" x14ac:dyDescent="0.25">
      <c r="A4348" s="11">
        <v>86</v>
      </c>
      <c r="B4348" s="11">
        <v>6.3</v>
      </c>
    </row>
    <row r="4349" spans="1:2" x14ac:dyDescent="0.25">
      <c r="A4349" s="13">
        <v>89</v>
      </c>
      <c r="B4349" s="13">
        <v>7.2</v>
      </c>
    </row>
    <row r="4350" spans="1:2" x14ac:dyDescent="0.25">
      <c r="A4350" s="11">
        <v>87</v>
      </c>
      <c r="B4350" s="11">
        <v>5.6</v>
      </c>
    </row>
    <row r="4351" spans="1:2" x14ac:dyDescent="0.25">
      <c r="A4351" s="13">
        <v>98</v>
      </c>
      <c r="B4351" s="13">
        <v>7.2</v>
      </c>
    </row>
    <row r="4352" spans="1:2" x14ac:dyDescent="0.25">
      <c r="A4352" s="11">
        <v>125</v>
      </c>
      <c r="B4352" s="11">
        <v>8</v>
      </c>
    </row>
    <row r="4353" spans="1:2" x14ac:dyDescent="0.25">
      <c r="A4353" s="13">
        <v>95</v>
      </c>
      <c r="B4353" s="13">
        <v>8.5</v>
      </c>
    </row>
    <row r="4354" spans="1:2" x14ac:dyDescent="0.25">
      <c r="A4354" s="11">
        <v>118</v>
      </c>
      <c r="B4354" s="11">
        <v>6.8</v>
      </c>
    </row>
    <row r="4355" spans="1:2" x14ac:dyDescent="0.25">
      <c r="A4355" s="13">
        <v>93</v>
      </c>
      <c r="B4355" s="13">
        <v>7.3</v>
      </c>
    </row>
    <row r="4356" spans="1:2" x14ac:dyDescent="0.25">
      <c r="A4356" s="11">
        <v>96</v>
      </c>
      <c r="B4356" s="11">
        <v>5.5</v>
      </c>
    </row>
    <row r="4357" spans="1:2" x14ac:dyDescent="0.25">
      <c r="A4357" s="13">
        <v>109</v>
      </c>
      <c r="B4357" s="13">
        <v>7.3</v>
      </c>
    </row>
    <row r="4358" spans="1:2" x14ac:dyDescent="0.25">
      <c r="A4358" s="11">
        <v>109</v>
      </c>
      <c r="B4358" s="11">
        <v>6.3</v>
      </c>
    </row>
    <row r="4359" spans="1:2" x14ac:dyDescent="0.25">
      <c r="A4359" s="13">
        <v>155</v>
      </c>
      <c r="B4359" s="13">
        <v>5.0999999999999996</v>
      </c>
    </row>
    <row r="4360" spans="1:2" x14ac:dyDescent="0.25">
      <c r="A4360" s="11">
        <v>90</v>
      </c>
      <c r="B4360" s="11">
        <v>6.6</v>
      </c>
    </row>
    <row r="4361" spans="1:2" x14ac:dyDescent="0.25">
      <c r="A4361" s="13">
        <v>93</v>
      </c>
      <c r="B4361" s="13">
        <v>6.1</v>
      </c>
    </row>
    <row r="4362" spans="1:2" x14ac:dyDescent="0.25">
      <c r="A4362" s="11">
        <v>108</v>
      </c>
      <c r="B4362" s="11">
        <v>7.5</v>
      </c>
    </row>
    <row r="4363" spans="1:2" x14ac:dyDescent="0.25">
      <c r="A4363" s="13">
        <v>114</v>
      </c>
      <c r="B4363" s="13">
        <v>7</v>
      </c>
    </row>
    <row r="4364" spans="1:2" x14ac:dyDescent="0.25">
      <c r="A4364" s="11">
        <v>87</v>
      </c>
      <c r="B4364" s="11">
        <v>7.2</v>
      </c>
    </row>
    <row r="4365" spans="1:2" x14ac:dyDescent="0.25">
      <c r="A4365" s="13">
        <v>113</v>
      </c>
      <c r="B4365" s="13">
        <v>5.3</v>
      </c>
    </row>
    <row r="4366" spans="1:2" x14ac:dyDescent="0.25">
      <c r="A4366" s="11">
        <v>87</v>
      </c>
      <c r="B4366" s="11">
        <v>8.6999999999999993</v>
      </c>
    </row>
    <row r="4367" spans="1:2" x14ac:dyDescent="0.25">
      <c r="A4367" s="13">
        <v>90</v>
      </c>
      <c r="B4367" s="13">
        <v>3.4</v>
      </c>
    </row>
    <row r="4368" spans="1:2" x14ac:dyDescent="0.25">
      <c r="A4368" s="11">
        <v>111</v>
      </c>
      <c r="B4368" s="11">
        <v>5.4</v>
      </c>
    </row>
    <row r="4369" spans="1:2" x14ac:dyDescent="0.25">
      <c r="A4369" s="13">
        <v>81</v>
      </c>
      <c r="B4369" s="13">
        <v>7.8</v>
      </c>
    </row>
    <row r="4370" spans="1:2" x14ac:dyDescent="0.25">
      <c r="A4370" s="11">
        <v>93</v>
      </c>
      <c r="B4370" s="11">
        <v>6.7</v>
      </c>
    </row>
    <row r="4371" spans="1:2" x14ac:dyDescent="0.25">
      <c r="A4371" s="13">
        <v>90</v>
      </c>
      <c r="B4371" s="13">
        <v>4.7</v>
      </c>
    </row>
    <row r="4372" spans="1:2" x14ac:dyDescent="0.25">
      <c r="A4372" s="11">
        <v>112</v>
      </c>
      <c r="B4372" s="11">
        <v>6.3</v>
      </c>
    </row>
    <row r="4373" spans="1:2" x14ac:dyDescent="0.25">
      <c r="A4373" s="13">
        <v>106</v>
      </c>
      <c r="B4373" s="13">
        <v>7.4</v>
      </c>
    </row>
    <row r="4374" spans="1:2" x14ac:dyDescent="0.25">
      <c r="A4374" s="11">
        <v>88</v>
      </c>
      <c r="B4374" s="11">
        <v>6.1</v>
      </c>
    </row>
    <row r="4375" spans="1:2" x14ac:dyDescent="0.25">
      <c r="A4375" s="13">
        <v>138</v>
      </c>
      <c r="B4375" s="13">
        <v>7.5</v>
      </c>
    </row>
    <row r="4376" spans="1:2" x14ac:dyDescent="0.25">
      <c r="A4376" s="11">
        <v>105</v>
      </c>
      <c r="B4376" s="11">
        <v>6.3</v>
      </c>
    </row>
    <row r="4377" spans="1:2" x14ac:dyDescent="0.25">
      <c r="A4377" s="13">
        <v>98</v>
      </c>
      <c r="B4377" s="13">
        <v>6.3</v>
      </c>
    </row>
    <row r="4378" spans="1:2" x14ac:dyDescent="0.25">
      <c r="A4378" s="11">
        <v>86</v>
      </c>
      <c r="B4378" s="11">
        <v>6.8</v>
      </c>
    </row>
    <row r="4379" spans="1:2" x14ac:dyDescent="0.25">
      <c r="A4379" s="13">
        <v>104</v>
      </c>
      <c r="B4379" s="13">
        <v>7.8</v>
      </c>
    </row>
    <row r="4380" spans="1:2" x14ac:dyDescent="0.25">
      <c r="A4380" s="11">
        <v>100</v>
      </c>
      <c r="B4380" s="11">
        <v>6.9</v>
      </c>
    </row>
    <row r="4381" spans="1:2" x14ac:dyDescent="0.25">
      <c r="A4381" s="13">
        <v>126</v>
      </c>
      <c r="B4381" s="13">
        <v>8</v>
      </c>
    </row>
    <row r="4382" spans="1:2" x14ac:dyDescent="0.25">
      <c r="A4382" s="11">
        <v>118</v>
      </c>
      <c r="B4382" s="11">
        <v>7.8</v>
      </c>
    </row>
    <row r="4383" spans="1:2" x14ac:dyDescent="0.25">
      <c r="A4383" s="13">
        <v>103</v>
      </c>
      <c r="B4383" s="13">
        <v>7.4</v>
      </c>
    </row>
    <row r="4384" spans="1:2" x14ac:dyDescent="0.25">
      <c r="A4384" s="11">
        <v>102</v>
      </c>
      <c r="B4384" s="11">
        <v>6.1</v>
      </c>
    </row>
    <row r="4385" spans="1:2" x14ac:dyDescent="0.25">
      <c r="A4385" s="13">
        <v>84</v>
      </c>
      <c r="B4385" s="13">
        <v>4.3</v>
      </c>
    </row>
    <row r="4386" spans="1:2" x14ac:dyDescent="0.25">
      <c r="A4386" s="13">
        <v>95</v>
      </c>
      <c r="B4386" s="13">
        <v>7.2</v>
      </c>
    </row>
    <row r="4387" spans="1:2" x14ac:dyDescent="0.25">
      <c r="A4387" s="11">
        <v>92</v>
      </c>
      <c r="B4387" s="11">
        <v>4.7</v>
      </c>
    </row>
    <row r="4388" spans="1:2" x14ac:dyDescent="0.25">
      <c r="A4388" s="13">
        <v>90</v>
      </c>
      <c r="B4388" s="13">
        <v>7.3</v>
      </c>
    </row>
    <row r="4389" spans="1:2" x14ac:dyDescent="0.25">
      <c r="A4389" s="11">
        <v>113</v>
      </c>
      <c r="B4389" s="11">
        <v>7.9</v>
      </c>
    </row>
    <row r="4390" spans="1:2" x14ac:dyDescent="0.25">
      <c r="A4390" s="11">
        <v>123</v>
      </c>
      <c r="B4390" s="11">
        <v>7.2</v>
      </c>
    </row>
    <row r="4391" spans="1:2" x14ac:dyDescent="0.25">
      <c r="A4391" s="13">
        <v>111</v>
      </c>
      <c r="B4391" s="13">
        <v>5.4</v>
      </c>
    </row>
    <row r="4392" spans="1:2" x14ac:dyDescent="0.25">
      <c r="A4392" s="11">
        <v>99</v>
      </c>
      <c r="B4392" s="11">
        <v>3.7</v>
      </c>
    </row>
    <row r="4393" spans="1:2" x14ac:dyDescent="0.25">
      <c r="A4393" s="13">
        <v>110</v>
      </c>
      <c r="B4393" s="13">
        <v>7.4</v>
      </c>
    </row>
    <row r="4394" spans="1:2" x14ac:dyDescent="0.25">
      <c r="A4394" s="11">
        <v>108</v>
      </c>
      <c r="B4394" s="11">
        <v>7.1</v>
      </c>
    </row>
    <row r="4395" spans="1:2" x14ac:dyDescent="0.25">
      <c r="A4395" s="13">
        <v>92</v>
      </c>
      <c r="B4395" s="13">
        <v>6.8</v>
      </c>
    </row>
    <row r="4396" spans="1:2" x14ac:dyDescent="0.25">
      <c r="A4396" s="11">
        <v>120</v>
      </c>
      <c r="B4396" s="11">
        <v>8.1999999999999993</v>
      </c>
    </row>
    <row r="4397" spans="1:2" x14ac:dyDescent="0.25">
      <c r="A4397" s="13">
        <v>91</v>
      </c>
      <c r="B4397" s="13">
        <v>7</v>
      </c>
    </row>
    <row r="4398" spans="1:2" x14ac:dyDescent="0.25">
      <c r="A4398" s="11">
        <v>88</v>
      </c>
      <c r="B4398" s="11">
        <v>7.4</v>
      </c>
    </row>
    <row r="4399" spans="1:2" x14ac:dyDescent="0.25">
      <c r="A4399" s="13">
        <v>97</v>
      </c>
      <c r="B4399" s="13">
        <v>6.7</v>
      </c>
    </row>
    <row r="4400" spans="1:2" x14ac:dyDescent="0.25">
      <c r="A4400" s="11">
        <v>95</v>
      </c>
      <c r="B4400" s="11">
        <v>5.7</v>
      </c>
    </row>
    <row r="4401" spans="1:2" x14ac:dyDescent="0.25">
      <c r="A4401" s="13">
        <v>90</v>
      </c>
      <c r="B4401" s="13">
        <v>9.1</v>
      </c>
    </row>
    <row r="4402" spans="1:2" x14ac:dyDescent="0.25">
      <c r="A4402" s="11">
        <v>95</v>
      </c>
      <c r="B4402" s="11">
        <v>7.6</v>
      </c>
    </row>
    <row r="4403" spans="1:2" x14ac:dyDescent="0.25">
      <c r="A4403" s="13">
        <v>103</v>
      </c>
      <c r="B4403" s="13">
        <v>7.2</v>
      </c>
    </row>
    <row r="4404" spans="1:2" x14ac:dyDescent="0.25">
      <c r="A4404" s="11">
        <v>110</v>
      </c>
      <c r="B4404" s="11">
        <v>7.5</v>
      </c>
    </row>
    <row r="4405" spans="1:2" x14ac:dyDescent="0.25">
      <c r="A4405" s="13">
        <v>103</v>
      </c>
      <c r="B4405" s="13">
        <v>6.8</v>
      </c>
    </row>
    <row r="4406" spans="1:2" x14ac:dyDescent="0.25">
      <c r="A4406" s="11">
        <v>92</v>
      </c>
      <c r="B4406" s="11">
        <v>6.9</v>
      </c>
    </row>
    <row r="4407" spans="1:2" x14ac:dyDescent="0.25">
      <c r="A4407" s="13">
        <v>114</v>
      </c>
      <c r="B4407" s="13">
        <v>7.9</v>
      </c>
    </row>
    <row r="4408" spans="1:2" x14ac:dyDescent="0.25">
      <c r="A4408" s="11">
        <v>101</v>
      </c>
      <c r="B4408" s="11">
        <v>7.6</v>
      </c>
    </row>
    <row r="4409" spans="1:2" x14ac:dyDescent="0.25">
      <c r="A4409" s="13">
        <v>112</v>
      </c>
      <c r="B4409" s="13">
        <v>6.7</v>
      </c>
    </row>
    <row r="4410" spans="1:2" x14ac:dyDescent="0.25">
      <c r="A4410" s="11">
        <v>104</v>
      </c>
      <c r="B4410" s="11">
        <v>5.8</v>
      </c>
    </row>
    <row r="4411" spans="1:2" x14ac:dyDescent="0.25">
      <c r="A4411" s="13">
        <v>99</v>
      </c>
      <c r="B4411" s="13">
        <v>6.5</v>
      </c>
    </row>
    <row r="4412" spans="1:2" x14ac:dyDescent="0.25">
      <c r="A4412" s="11">
        <v>98</v>
      </c>
      <c r="B4412" s="11">
        <v>7.2</v>
      </c>
    </row>
    <row r="4413" spans="1:2" x14ac:dyDescent="0.25">
      <c r="A4413" s="13">
        <v>107</v>
      </c>
      <c r="B4413" s="13">
        <v>6.9</v>
      </c>
    </row>
    <row r="4414" spans="1:2" x14ac:dyDescent="0.25">
      <c r="A4414" s="11">
        <v>93</v>
      </c>
      <c r="B4414" s="11">
        <v>5.5</v>
      </c>
    </row>
    <row r="4415" spans="1:2" x14ac:dyDescent="0.25">
      <c r="A4415" s="13">
        <v>100</v>
      </c>
      <c r="B4415" s="13">
        <v>6.5</v>
      </c>
    </row>
    <row r="4416" spans="1:2" x14ac:dyDescent="0.25">
      <c r="A4416" s="11">
        <v>80</v>
      </c>
      <c r="B4416" s="11">
        <v>6.2</v>
      </c>
    </row>
    <row r="4417" spans="1:2" x14ac:dyDescent="0.25">
      <c r="A4417" s="13">
        <v>94</v>
      </c>
      <c r="B4417" s="13">
        <v>6.7</v>
      </c>
    </row>
    <row r="4418" spans="1:2" x14ac:dyDescent="0.25">
      <c r="A4418" s="11">
        <v>93</v>
      </c>
      <c r="B4418" s="11">
        <v>5.7</v>
      </c>
    </row>
    <row r="4419" spans="1:2" x14ac:dyDescent="0.25">
      <c r="A4419" s="13">
        <v>87</v>
      </c>
      <c r="B4419" s="13">
        <v>8.6</v>
      </c>
    </row>
    <row r="4420" spans="1:2" x14ac:dyDescent="0.25">
      <c r="A4420" s="11">
        <v>91</v>
      </c>
      <c r="B4420" s="11">
        <v>6.5</v>
      </c>
    </row>
    <row r="4421" spans="1:2" x14ac:dyDescent="0.25">
      <c r="A4421" s="13">
        <v>84</v>
      </c>
      <c r="B4421" s="13">
        <v>6.3</v>
      </c>
    </row>
    <row r="4422" spans="1:2" x14ac:dyDescent="0.25">
      <c r="A4422" s="11">
        <v>90</v>
      </c>
      <c r="B4422" s="11">
        <v>4.3</v>
      </c>
    </row>
    <row r="4423" spans="1:2" x14ac:dyDescent="0.25">
      <c r="A4423" s="13">
        <v>98</v>
      </c>
      <c r="B4423" s="13">
        <v>6.1</v>
      </c>
    </row>
    <row r="4424" spans="1:2" x14ac:dyDescent="0.25">
      <c r="A4424" s="11">
        <v>108</v>
      </c>
      <c r="B4424" s="11">
        <v>6</v>
      </c>
    </row>
    <row r="4425" spans="1:2" x14ac:dyDescent="0.25">
      <c r="A4425" s="13">
        <v>124</v>
      </c>
      <c r="B4425" s="13">
        <v>5.8</v>
      </c>
    </row>
    <row r="4426" spans="1:2" x14ac:dyDescent="0.25">
      <c r="A4426" s="11">
        <v>95</v>
      </c>
      <c r="B4426" s="11">
        <v>6.7</v>
      </c>
    </row>
    <row r="4427" spans="1:2" x14ac:dyDescent="0.25">
      <c r="A4427" s="13">
        <v>90</v>
      </c>
      <c r="B4427" s="13">
        <v>6.7</v>
      </c>
    </row>
    <row r="4428" spans="1:2" x14ac:dyDescent="0.25">
      <c r="A4428" s="11">
        <v>93</v>
      </c>
      <c r="B4428" s="11">
        <v>7.6</v>
      </c>
    </row>
    <row r="4429" spans="1:2" x14ac:dyDescent="0.25">
      <c r="A4429" s="13">
        <v>101</v>
      </c>
      <c r="B4429" s="13">
        <v>5.0999999999999996</v>
      </c>
    </row>
    <row r="4430" spans="1:2" x14ac:dyDescent="0.25">
      <c r="A4430" s="11">
        <v>107</v>
      </c>
      <c r="B4430" s="11">
        <v>6.8</v>
      </c>
    </row>
    <row r="4431" spans="1:2" x14ac:dyDescent="0.25">
      <c r="A4431" s="13">
        <v>20</v>
      </c>
      <c r="B4431" s="13">
        <v>6.8</v>
      </c>
    </row>
    <row r="4432" spans="1:2" x14ac:dyDescent="0.25">
      <c r="A4432" s="11">
        <v>87</v>
      </c>
      <c r="B4432" s="11">
        <v>6.8</v>
      </c>
    </row>
    <row r="4433" spans="1:2" x14ac:dyDescent="0.25">
      <c r="A4433" s="13">
        <v>98</v>
      </c>
      <c r="B4433" s="13">
        <v>6.3</v>
      </c>
    </row>
    <row r="4434" spans="1:2" x14ac:dyDescent="0.25">
      <c r="A4434" s="11">
        <v>112</v>
      </c>
      <c r="B4434" s="11">
        <v>7.1</v>
      </c>
    </row>
    <row r="4435" spans="1:2" x14ac:dyDescent="0.25">
      <c r="A4435" s="13">
        <v>82</v>
      </c>
      <c r="B4435" s="13">
        <v>2.8</v>
      </c>
    </row>
    <row r="4436" spans="1:2" x14ac:dyDescent="0.25">
      <c r="A4436" s="11">
        <v>102</v>
      </c>
      <c r="B4436" s="11">
        <v>8.1999999999999993</v>
      </c>
    </row>
    <row r="4437" spans="1:2" x14ac:dyDescent="0.25">
      <c r="A4437" s="13">
        <v>97</v>
      </c>
      <c r="B4437" s="13">
        <v>3.1</v>
      </c>
    </row>
    <row r="4438" spans="1:2" x14ac:dyDescent="0.25">
      <c r="A4438" s="11">
        <v>130</v>
      </c>
      <c r="B4438" s="11">
        <v>7</v>
      </c>
    </row>
    <row r="4439" spans="1:2" x14ac:dyDescent="0.25">
      <c r="A4439" s="13">
        <v>101</v>
      </c>
      <c r="B4439" s="13">
        <v>3.3</v>
      </c>
    </row>
    <row r="4440" spans="1:2" x14ac:dyDescent="0.25">
      <c r="A4440" s="11">
        <v>93</v>
      </c>
      <c r="B4440" s="11">
        <v>3.6</v>
      </c>
    </row>
    <row r="4441" spans="1:2" x14ac:dyDescent="0.25">
      <c r="A4441" s="13">
        <v>83</v>
      </c>
      <c r="B4441" s="13">
        <v>7.7</v>
      </c>
    </row>
    <row r="4442" spans="1:2" x14ac:dyDescent="0.25">
      <c r="A4442" s="11">
        <v>106</v>
      </c>
      <c r="B4442" s="11">
        <v>6.7</v>
      </c>
    </row>
    <row r="4443" spans="1:2" x14ac:dyDescent="0.25">
      <c r="A4443" s="13">
        <v>113</v>
      </c>
      <c r="B4443" s="13">
        <v>5.5</v>
      </c>
    </row>
    <row r="4444" spans="1:2" x14ac:dyDescent="0.25">
      <c r="A4444" s="11">
        <v>94</v>
      </c>
      <c r="B4444" s="11">
        <v>6.6</v>
      </c>
    </row>
    <row r="4445" spans="1:2" x14ac:dyDescent="0.25">
      <c r="A4445" s="13">
        <v>101</v>
      </c>
      <c r="B4445" s="13">
        <v>4.8</v>
      </c>
    </row>
    <row r="4446" spans="1:2" x14ac:dyDescent="0.25">
      <c r="A4446" s="11">
        <v>99</v>
      </c>
      <c r="B4446" s="11">
        <v>5.5</v>
      </c>
    </row>
    <row r="4447" spans="1:2" x14ac:dyDescent="0.25">
      <c r="A4447" s="13">
        <v>76</v>
      </c>
      <c r="B4447" s="13">
        <v>6.3</v>
      </c>
    </row>
    <row r="4448" spans="1:2" x14ac:dyDescent="0.25">
      <c r="A4448" s="11">
        <v>91</v>
      </c>
      <c r="B4448" s="11">
        <v>6.9</v>
      </c>
    </row>
    <row r="4449" spans="1:2" x14ac:dyDescent="0.25">
      <c r="A4449" s="13">
        <v>105</v>
      </c>
      <c r="B4449" s="13">
        <v>6.5</v>
      </c>
    </row>
    <row r="4450" spans="1:2" x14ac:dyDescent="0.25">
      <c r="A4450" s="11">
        <v>120</v>
      </c>
      <c r="B4450" s="11">
        <v>8.1999999999999993</v>
      </c>
    </row>
    <row r="4451" spans="1:2" x14ac:dyDescent="0.25">
      <c r="A4451" s="13">
        <v>105</v>
      </c>
      <c r="B4451" s="13">
        <v>7.1</v>
      </c>
    </row>
    <row r="4452" spans="1:2" x14ac:dyDescent="0.25">
      <c r="A4452" s="11">
        <v>120</v>
      </c>
      <c r="B4452" s="11">
        <v>7.3</v>
      </c>
    </row>
    <row r="4453" spans="1:2" x14ac:dyDescent="0.25">
      <c r="A4453" s="13">
        <v>105</v>
      </c>
      <c r="B4453" s="13">
        <v>8.1</v>
      </c>
    </row>
    <row r="4454" spans="1:2" x14ac:dyDescent="0.25">
      <c r="A4454" s="11">
        <v>95</v>
      </c>
      <c r="B4454" s="11">
        <v>7.2</v>
      </c>
    </row>
    <row r="4455" spans="1:2" x14ac:dyDescent="0.25">
      <c r="A4455" s="13">
        <v>135</v>
      </c>
      <c r="B4455" s="13">
        <v>7.4</v>
      </c>
    </row>
    <row r="4456" spans="1:2" x14ac:dyDescent="0.25">
      <c r="A4456" s="11">
        <v>105</v>
      </c>
      <c r="B4456" s="11">
        <v>6.5</v>
      </c>
    </row>
    <row r="4457" spans="1:2" x14ac:dyDescent="0.25">
      <c r="A4457" s="13">
        <v>83</v>
      </c>
      <c r="B4457" s="13">
        <v>5.7</v>
      </c>
    </row>
    <row r="4458" spans="1:2" x14ac:dyDescent="0.25">
      <c r="A4458" s="11">
        <v>111</v>
      </c>
      <c r="B4458" s="11">
        <v>6.1</v>
      </c>
    </row>
    <row r="4459" spans="1:2" x14ac:dyDescent="0.25">
      <c r="A4459" s="13">
        <v>60</v>
      </c>
      <c r="B4459" s="13">
        <v>7.7</v>
      </c>
    </row>
    <row r="4460" spans="1:2" x14ac:dyDescent="0.25">
      <c r="A4460" s="11">
        <v>135</v>
      </c>
      <c r="B4460" s="11">
        <v>8.6999999999999993</v>
      </c>
    </row>
    <row r="4461" spans="1:2" x14ac:dyDescent="0.25">
      <c r="A4461" s="13">
        <v>88</v>
      </c>
      <c r="B4461" s="13">
        <v>4.3</v>
      </c>
    </row>
    <row r="4462" spans="1:2" x14ac:dyDescent="0.25">
      <c r="A4462" s="11">
        <v>87</v>
      </c>
      <c r="B4462" s="11">
        <v>6.2</v>
      </c>
    </row>
    <row r="4463" spans="1:2" x14ac:dyDescent="0.25">
      <c r="A4463" s="13">
        <v>97</v>
      </c>
      <c r="B4463" s="13">
        <v>3.3</v>
      </c>
    </row>
    <row r="4464" spans="1:2" x14ac:dyDescent="0.25">
      <c r="A4464" s="11">
        <v>82</v>
      </c>
      <c r="B4464" s="11">
        <v>2.7</v>
      </c>
    </row>
    <row r="4465" spans="1:2" x14ac:dyDescent="0.25">
      <c r="A4465" s="13">
        <v>103</v>
      </c>
      <c r="B4465" s="13">
        <v>5.2</v>
      </c>
    </row>
    <row r="4466" spans="1:2" x14ac:dyDescent="0.25">
      <c r="A4466" s="11">
        <v>130</v>
      </c>
      <c r="B4466" s="11">
        <v>8.1999999999999993</v>
      </c>
    </row>
    <row r="4467" spans="1:2" x14ac:dyDescent="0.25">
      <c r="A4467" s="13">
        <v>87</v>
      </c>
      <c r="B4467" s="13">
        <v>6.1</v>
      </c>
    </row>
    <row r="4468" spans="1:2" x14ac:dyDescent="0.25">
      <c r="A4468" s="11">
        <v>101</v>
      </c>
      <c r="B4468" s="11">
        <v>8</v>
      </c>
    </row>
    <row r="4469" spans="1:2" x14ac:dyDescent="0.25">
      <c r="A4469" s="13">
        <v>96</v>
      </c>
      <c r="B4469" s="13">
        <v>5.5</v>
      </c>
    </row>
    <row r="4470" spans="1:2" x14ac:dyDescent="0.25">
      <c r="A4470" s="11">
        <v>80</v>
      </c>
      <c r="B4470" s="11">
        <v>5.7</v>
      </c>
    </row>
    <row r="4471" spans="1:2" x14ac:dyDescent="0.25">
      <c r="A4471" s="13">
        <v>87</v>
      </c>
      <c r="B4471" s="13">
        <v>3.7</v>
      </c>
    </row>
    <row r="4472" spans="1:2" x14ac:dyDescent="0.25">
      <c r="A4472" s="11">
        <v>92</v>
      </c>
      <c r="B4472" s="11">
        <v>7.1</v>
      </c>
    </row>
    <row r="4473" spans="1:2" x14ac:dyDescent="0.25">
      <c r="A4473" s="13">
        <v>118</v>
      </c>
      <c r="B4473" s="13">
        <v>7.8</v>
      </c>
    </row>
    <row r="4474" spans="1:2" x14ac:dyDescent="0.25">
      <c r="A4474" s="11">
        <v>27</v>
      </c>
      <c r="B4474" s="11">
        <v>7.3</v>
      </c>
    </row>
    <row r="4475" spans="1:2" x14ac:dyDescent="0.25">
      <c r="A4475" s="13">
        <v>123</v>
      </c>
      <c r="B4475" s="13">
        <v>4.0999999999999996</v>
      </c>
    </row>
    <row r="4476" spans="1:2" x14ac:dyDescent="0.25">
      <c r="A4476" s="11">
        <v>100</v>
      </c>
      <c r="B4476" s="11">
        <v>7.2</v>
      </c>
    </row>
    <row r="4477" spans="1:2" x14ac:dyDescent="0.25">
      <c r="A4477" s="13">
        <v>103</v>
      </c>
      <c r="B4477" s="13">
        <v>7.7</v>
      </c>
    </row>
    <row r="4478" spans="1:2" x14ac:dyDescent="0.25">
      <c r="A4478" s="11">
        <v>100</v>
      </c>
      <c r="B4478" s="11">
        <v>7.1</v>
      </c>
    </row>
    <row r="4479" spans="1:2" x14ac:dyDescent="0.25">
      <c r="A4479" s="13">
        <v>99</v>
      </c>
      <c r="B4479" s="13">
        <v>7.6</v>
      </c>
    </row>
    <row r="4480" spans="1:2" x14ac:dyDescent="0.25">
      <c r="A4480" s="11">
        <v>89</v>
      </c>
      <c r="B4480" s="11">
        <v>7</v>
      </c>
    </row>
    <row r="4481" spans="1:2" x14ac:dyDescent="0.25">
      <c r="A4481" s="13">
        <v>104</v>
      </c>
      <c r="B4481" s="13">
        <v>5.5</v>
      </c>
    </row>
    <row r="4482" spans="1:2" x14ac:dyDescent="0.25">
      <c r="A4482" s="11">
        <v>114</v>
      </c>
      <c r="B4482" s="11">
        <v>7.4</v>
      </c>
    </row>
    <row r="4483" spans="1:2" x14ac:dyDescent="0.25">
      <c r="A4483" s="13">
        <v>111</v>
      </c>
      <c r="B4483" s="13">
        <v>7.7</v>
      </c>
    </row>
    <row r="4484" spans="1:2" x14ac:dyDescent="0.25">
      <c r="A4484" s="11">
        <v>99</v>
      </c>
      <c r="B4484" s="11">
        <v>7.2</v>
      </c>
    </row>
    <row r="4485" spans="1:2" x14ac:dyDescent="0.25">
      <c r="A4485" s="13">
        <v>110</v>
      </c>
      <c r="B4485" s="13">
        <v>7.8</v>
      </c>
    </row>
    <row r="4486" spans="1:2" x14ac:dyDescent="0.25">
      <c r="A4486" s="11">
        <v>85</v>
      </c>
      <c r="B4486" s="11">
        <v>6.6</v>
      </c>
    </row>
    <row r="4487" spans="1:2" x14ac:dyDescent="0.25">
      <c r="A4487" s="13">
        <v>113</v>
      </c>
      <c r="B4487" s="13">
        <v>6</v>
      </c>
    </row>
    <row r="4488" spans="1:2" x14ac:dyDescent="0.25">
      <c r="A4488" s="11">
        <v>99</v>
      </c>
      <c r="B4488" s="11">
        <v>8.4</v>
      </c>
    </row>
    <row r="4489" spans="1:2" x14ac:dyDescent="0.25">
      <c r="A4489" s="13">
        <v>83</v>
      </c>
      <c r="B4489" s="13">
        <v>6.5</v>
      </c>
    </row>
    <row r="4490" spans="1:2" x14ac:dyDescent="0.25">
      <c r="A4490" s="11">
        <v>142</v>
      </c>
      <c r="B4490" s="11">
        <v>8.9</v>
      </c>
    </row>
    <row r="4491" spans="1:2" x14ac:dyDescent="0.25">
      <c r="A4491" s="13">
        <v>112</v>
      </c>
      <c r="B4491" s="13">
        <v>7.9</v>
      </c>
    </row>
    <row r="4492" spans="1:2" x14ac:dyDescent="0.25">
      <c r="A4492" s="11">
        <v>108</v>
      </c>
      <c r="B4492" s="11">
        <v>6</v>
      </c>
    </row>
    <row r="4493" spans="1:2" x14ac:dyDescent="0.25">
      <c r="A4493" s="13">
        <v>88</v>
      </c>
      <c r="B4493" s="13">
        <v>6.1</v>
      </c>
    </row>
    <row r="4494" spans="1:2" x14ac:dyDescent="0.25">
      <c r="A4494" s="11">
        <v>97</v>
      </c>
      <c r="B4494" s="11">
        <v>7.4</v>
      </c>
    </row>
    <row r="4495" spans="1:2" x14ac:dyDescent="0.25">
      <c r="A4495" s="13">
        <v>85</v>
      </c>
      <c r="B4495" s="13">
        <v>6.2</v>
      </c>
    </row>
    <row r="4496" spans="1:2" x14ac:dyDescent="0.25">
      <c r="A4496" s="11">
        <v>103</v>
      </c>
      <c r="B4496" s="11">
        <v>5.6</v>
      </c>
    </row>
    <row r="4497" spans="1:2" x14ac:dyDescent="0.25">
      <c r="A4497" s="13">
        <v>110</v>
      </c>
      <c r="B4497" s="13">
        <v>7.2</v>
      </c>
    </row>
    <row r="4498" spans="1:2" x14ac:dyDescent="0.25">
      <c r="A4498" s="11">
        <v>88</v>
      </c>
      <c r="B4498" s="11">
        <v>6.1</v>
      </c>
    </row>
    <row r="4499" spans="1:2" x14ac:dyDescent="0.25">
      <c r="A4499" s="13">
        <v>76</v>
      </c>
      <c r="B4499" s="13">
        <v>3.8</v>
      </c>
    </row>
    <row r="4500" spans="1:2" x14ac:dyDescent="0.25">
      <c r="A4500" s="11">
        <v>100</v>
      </c>
      <c r="B4500" s="11">
        <v>7.1</v>
      </c>
    </row>
    <row r="4501" spans="1:2" x14ac:dyDescent="0.25">
      <c r="A4501" s="13">
        <v>99</v>
      </c>
      <c r="B4501" s="13">
        <v>4.5</v>
      </c>
    </row>
    <row r="4502" spans="1:2" x14ac:dyDescent="0.25">
      <c r="A4502" s="11">
        <v>84</v>
      </c>
      <c r="B4502" s="11">
        <v>3.8</v>
      </c>
    </row>
    <row r="4503" spans="1:2" x14ac:dyDescent="0.25">
      <c r="A4503" s="13">
        <v>91</v>
      </c>
      <c r="B4503" s="13">
        <v>6.2</v>
      </c>
    </row>
    <row r="4504" spans="1:2" x14ac:dyDescent="0.25">
      <c r="A4504" s="11">
        <v>97</v>
      </c>
      <c r="B4504" s="11">
        <v>6.6</v>
      </c>
    </row>
    <row r="4505" spans="1:2" x14ac:dyDescent="0.25">
      <c r="A4505" s="13">
        <v>84</v>
      </c>
      <c r="B4505" s="13">
        <v>4.5999999999999996</v>
      </c>
    </row>
    <row r="4506" spans="1:2" x14ac:dyDescent="0.25">
      <c r="A4506" s="11">
        <v>100</v>
      </c>
      <c r="B4506" s="11">
        <v>4.2</v>
      </c>
    </row>
    <row r="4507" spans="1:2" x14ac:dyDescent="0.25">
      <c r="A4507" s="13">
        <v>94</v>
      </c>
      <c r="B4507" s="13">
        <v>6.8</v>
      </c>
    </row>
    <row r="4508" spans="1:2" x14ac:dyDescent="0.25">
      <c r="A4508" s="11">
        <v>90</v>
      </c>
      <c r="B4508" s="11">
        <v>7.7</v>
      </c>
    </row>
    <row r="4509" spans="1:2" x14ac:dyDescent="0.25">
      <c r="A4509" s="11">
        <v>92</v>
      </c>
      <c r="B4509" s="11">
        <v>5.9</v>
      </c>
    </row>
    <row r="4510" spans="1:2" x14ac:dyDescent="0.25">
      <c r="A4510" s="13">
        <v>105</v>
      </c>
      <c r="B4510" s="13">
        <v>4.7</v>
      </c>
    </row>
    <row r="4511" spans="1:2" x14ac:dyDescent="0.25">
      <c r="A4511" s="11">
        <v>73</v>
      </c>
      <c r="B4511" s="11">
        <v>7</v>
      </c>
    </row>
    <row r="4512" spans="1:2" x14ac:dyDescent="0.25">
      <c r="A4512" s="13">
        <v>116</v>
      </c>
      <c r="B4512" s="13">
        <v>6.9</v>
      </c>
    </row>
    <row r="4513" spans="1:2" x14ac:dyDescent="0.25">
      <c r="A4513" s="11">
        <v>110</v>
      </c>
      <c r="B4513" s="11">
        <v>6.1</v>
      </c>
    </row>
    <row r="4514" spans="1:2" x14ac:dyDescent="0.25">
      <c r="A4514" s="13">
        <v>102</v>
      </c>
      <c r="B4514" s="13">
        <v>7.6</v>
      </c>
    </row>
    <row r="4515" spans="1:2" x14ac:dyDescent="0.25">
      <c r="A4515" s="11">
        <v>89</v>
      </c>
      <c r="B4515" s="11">
        <v>3</v>
      </c>
    </row>
    <row r="4516" spans="1:2" x14ac:dyDescent="0.25">
      <c r="A4516" s="13">
        <v>76</v>
      </c>
      <c r="B4516" s="13">
        <v>2.6</v>
      </c>
    </row>
    <row r="4517" spans="1:2" x14ac:dyDescent="0.25">
      <c r="A4517" s="11">
        <v>82</v>
      </c>
      <c r="B4517" s="11">
        <v>8.6</v>
      </c>
    </row>
    <row r="4518" spans="1:2" x14ac:dyDescent="0.25">
      <c r="A4518" s="13">
        <v>89</v>
      </c>
      <c r="B4518" s="13">
        <v>6.1</v>
      </c>
    </row>
    <row r="4519" spans="1:2" x14ac:dyDescent="0.25">
      <c r="A4519" s="11">
        <v>150</v>
      </c>
      <c r="B4519" s="11">
        <v>7.5</v>
      </c>
    </row>
    <row r="4520" spans="1:2" x14ac:dyDescent="0.25">
      <c r="A4520" s="13">
        <v>89</v>
      </c>
      <c r="B4520" s="13">
        <v>6.7</v>
      </c>
    </row>
    <row r="4521" spans="1:2" x14ac:dyDescent="0.25">
      <c r="A4521" s="11">
        <v>145</v>
      </c>
      <c r="B4521" s="11">
        <v>8.1</v>
      </c>
    </row>
    <row r="4522" spans="1:2" x14ac:dyDescent="0.25">
      <c r="A4522" s="13">
        <v>91</v>
      </c>
      <c r="B4522" s="13">
        <v>4.9000000000000004</v>
      </c>
    </row>
    <row r="4523" spans="1:2" x14ac:dyDescent="0.25">
      <c r="A4523" s="11">
        <v>89</v>
      </c>
      <c r="B4523" s="11">
        <v>6.8</v>
      </c>
    </row>
    <row r="4524" spans="1:2" x14ac:dyDescent="0.25">
      <c r="A4524" s="13">
        <v>121</v>
      </c>
      <c r="B4524" s="13">
        <v>6.8</v>
      </c>
    </row>
    <row r="4525" spans="1:2" x14ac:dyDescent="0.25">
      <c r="A4525" s="11">
        <v>83</v>
      </c>
      <c r="B4525" s="11">
        <v>5.7</v>
      </c>
    </row>
    <row r="4526" spans="1:2" x14ac:dyDescent="0.25">
      <c r="A4526" s="13">
        <v>110</v>
      </c>
      <c r="B4526" s="13">
        <v>8.3000000000000007</v>
      </c>
    </row>
    <row r="4527" spans="1:2" x14ac:dyDescent="0.25">
      <c r="A4527" s="11">
        <v>91</v>
      </c>
      <c r="B4527" s="11">
        <v>6.6</v>
      </c>
    </row>
    <row r="4528" spans="1:2" x14ac:dyDescent="0.25">
      <c r="A4528" s="13">
        <v>110</v>
      </c>
      <c r="B4528" s="13">
        <v>7.3</v>
      </c>
    </row>
    <row r="4529" spans="1:2" x14ac:dyDescent="0.25">
      <c r="A4529" s="11">
        <v>86</v>
      </c>
      <c r="B4529" s="11">
        <v>5</v>
      </c>
    </row>
    <row r="4530" spans="1:2" x14ac:dyDescent="0.25">
      <c r="A4530" s="13">
        <v>86</v>
      </c>
      <c r="B4530" s="13">
        <v>7</v>
      </c>
    </row>
    <row r="4531" spans="1:2" x14ac:dyDescent="0.25">
      <c r="A4531" s="11">
        <v>120</v>
      </c>
      <c r="B4531" s="11">
        <v>3.4</v>
      </c>
    </row>
    <row r="4532" spans="1:2" x14ac:dyDescent="0.25">
      <c r="A4532" s="13">
        <v>90</v>
      </c>
      <c r="B4532" s="13">
        <v>5.9</v>
      </c>
    </row>
    <row r="4533" spans="1:2" x14ac:dyDescent="0.25">
      <c r="A4533" s="11">
        <v>99</v>
      </c>
      <c r="B4533" s="11">
        <v>6</v>
      </c>
    </row>
    <row r="4534" spans="1:2" x14ac:dyDescent="0.25">
      <c r="A4534" s="13">
        <v>112</v>
      </c>
      <c r="B4534" s="13">
        <v>7.4</v>
      </c>
    </row>
    <row r="4535" spans="1:2" x14ac:dyDescent="0.25">
      <c r="A4535" s="11">
        <v>103</v>
      </c>
      <c r="B4535" s="11">
        <v>7.4</v>
      </c>
    </row>
    <row r="4536" spans="1:2" x14ac:dyDescent="0.25">
      <c r="A4536" s="13">
        <v>83</v>
      </c>
      <c r="B4536" s="13">
        <v>4.2</v>
      </c>
    </row>
    <row r="4537" spans="1:2" x14ac:dyDescent="0.25">
      <c r="A4537" s="11">
        <v>109</v>
      </c>
      <c r="B4537" s="11">
        <v>6.2</v>
      </c>
    </row>
    <row r="4538" spans="1:2" x14ac:dyDescent="0.25">
      <c r="A4538" s="13">
        <v>89</v>
      </c>
      <c r="B4538" s="13">
        <v>6.2</v>
      </c>
    </row>
    <row r="4539" spans="1:2" x14ac:dyDescent="0.25">
      <c r="A4539" s="11">
        <v>96</v>
      </c>
      <c r="B4539" s="11">
        <v>7.5</v>
      </c>
    </row>
    <row r="4540" spans="1:2" x14ac:dyDescent="0.25">
      <c r="A4540" s="13">
        <v>109</v>
      </c>
      <c r="B4540" s="13">
        <v>7.2</v>
      </c>
    </row>
    <row r="4541" spans="1:2" x14ac:dyDescent="0.25">
      <c r="A4541" s="11">
        <v>122</v>
      </c>
      <c r="B4541" s="11">
        <v>7.2</v>
      </c>
    </row>
    <row r="4542" spans="1:2" x14ac:dyDescent="0.25">
      <c r="A4542" s="13">
        <v>100</v>
      </c>
      <c r="B4542" s="13">
        <v>5.4</v>
      </c>
    </row>
    <row r="4543" spans="1:2" x14ac:dyDescent="0.25">
      <c r="A4543" s="11">
        <v>109</v>
      </c>
      <c r="B4543" s="11">
        <v>7</v>
      </c>
    </row>
    <row r="4544" spans="1:2" x14ac:dyDescent="0.25">
      <c r="A4544" s="13">
        <v>95</v>
      </c>
      <c r="B4544" s="13">
        <v>7.2</v>
      </c>
    </row>
    <row r="4545" spans="1:2" x14ac:dyDescent="0.25">
      <c r="A4545" s="11">
        <v>94</v>
      </c>
      <c r="B4545" s="11">
        <v>7.9</v>
      </c>
    </row>
    <row r="4546" spans="1:2" x14ac:dyDescent="0.25">
      <c r="A4546" s="13">
        <v>107</v>
      </c>
      <c r="B4546" s="13">
        <v>6.8</v>
      </c>
    </row>
    <row r="4547" spans="1:2" x14ac:dyDescent="0.25">
      <c r="A4547" s="11">
        <v>104</v>
      </c>
      <c r="B4547" s="11">
        <v>6.7</v>
      </c>
    </row>
    <row r="4548" spans="1:2" x14ac:dyDescent="0.25">
      <c r="A4548" s="13">
        <v>96</v>
      </c>
      <c r="B4548" s="13">
        <v>7.5</v>
      </c>
    </row>
    <row r="4549" spans="1:2" x14ac:dyDescent="0.25">
      <c r="A4549" s="11">
        <v>93</v>
      </c>
      <c r="B4549" s="11">
        <v>6.8</v>
      </c>
    </row>
    <row r="4550" spans="1:2" x14ac:dyDescent="0.25">
      <c r="A4550" s="13">
        <v>102</v>
      </c>
      <c r="B4550" s="13">
        <v>6.9</v>
      </c>
    </row>
    <row r="4551" spans="1:2" x14ac:dyDescent="0.25">
      <c r="A4551" s="11">
        <v>84</v>
      </c>
      <c r="B4551" s="11">
        <v>6.8</v>
      </c>
    </row>
    <row r="4552" spans="1:2" x14ac:dyDescent="0.25">
      <c r="A4552" s="13">
        <v>97</v>
      </c>
      <c r="B4552" s="13">
        <v>7.2</v>
      </c>
    </row>
    <row r="4553" spans="1:2" x14ac:dyDescent="0.25">
      <c r="A4553" s="11">
        <v>91</v>
      </c>
      <c r="B4553" s="11">
        <v>7.4</v>
      </c>
    </row>
    <row r="4554" spans="1:2" x14ac:dyDescent="0.25">
      <c r="A4554" s="13">
        <v>84</v>
      </c>
      <c r="B4554" s="13">
        <v>5.6</v>
      </c>
    </row>
    <row r="4555" spans="1:2" x14ac:dyDescent="0.25">
      <c r="A4555" s="11">
        <v>86</v>
      </c>
      <c r="B4555" s="11">
        <v>6.8</v>
      </c>
    </row>
    <row r="4556" spans="1:2" x14ac:dyDescent="0.25">
      <c r="A4556" s="13">
        <v>91</v>
      </c>
      <c r="B4556" s="13">
        <v>7.2</v>
      </c>
    </row>
    <row r="4557" spans="1:2" x14ac:dyDescent="0.25">
      <c r="A4557" s="11">
        <v>92</v>
      </c>
      <c r="B4557" s="11">
        <v>7.7</v>
      </c>
    </row>
    <row r="4558" spans="1:2" x14ac:dyDescent="0.25">
      <c r="A4558" s="13">
        <v>94</v>
      </c>
      <c r="B4558" s="13">
        <v>7</v>
      </c>
    </row>
    <row r="4559" spans="1:2" x14ac:dyDescent="0.25">
      <c r="A4559" s="11">
        <v>92</v>
      </c>
      <c r="B4559" s="11">
        <v>7.2</v>
      </c>
    </row>
    <row r="4560" spans="1:2" x14ac:dyDescent="0.25">
      <c r="A4560" s="13">
        <v>103</v>
      </c>
      <c r="B4560" s="13">
        <v>6.4</v>
      </c>
    </row>
    <row r="4561" spans="1:2" x14ac:dyDescent="0.25">
      <c r="A4561" s="11">
        <v>100</v>
      </c>
      <c r="B4561" s="11">
        <v>7.2</v>
      </c>
    </row>
    <row r="4562" spans="1:2" x14ac:dyDescent="0.25">
      <c r="A4562" s="13">
        <v>119</v>
      </c>
      <c r="B4562" s="13">
        <v>7.2</v>
      </c>
    </row>
    <row r="4563" spans="1:2" x14ac:dyDescent="0.25">
      <c r="A4563" s="11">
        <v>167</v>
      </c>
      <c r="B4563" s="11">
        <v>6.2</v>
      </c>
    </row>
    <row r="4564" spans="1:2" x14ac:dyDescent="0.25">
      <c r="A4564" s="13">
        <v>92</v>
      </c>
      <c r="B4564" s="13">
        <v>6.9</v>
      </c>
    </row>
    <row r="4565" spans="1:2" x14ac:dyDescent="0.25">
      <c r="A4565" s="11">
        <v>92</v>
      </c>
      <c r="B4565" s="11">
        <v>6.2</v>
      </c>
    </row>
    <row r="4566" spans="1:2" x14ac:dyDescent="0.25">
      <c r="A4566" s="13">
        <v>108</v>
      </c>
      <c r="B4566" s="13">
        <v>6.9</v>
      </c>
    </row>
    <row r="4567" spans="1:2" x14ac:dyDescent="0.25">
      <c r="A4567" s="11">
        <v>97</v>
      </c>
      <c r="B4567" s="11">
        <v>7</v>
      </c>
    </row>
    <row r="4568" spans="1:2" x14ac:dyDescent="0.25">
      <c r="A4568" s="13">
        <v>88</v>
      </c>
      <c r="B4568" s="13">
        <v>6.7</v>
      </c>
    </row>
    <row r="4569" spans="1:2" x14ac:dyDescent="0.25">
      <c r="A4569" s="11">
        <v>100</v>
      </c>
      <c r="B4569" s="11">
        <v>3.6</v>
      </c>
    </row>
    <row r="4570" spans="1:2" x14ac:dyDescent="0.25">
      <c r="A4570" s="13">
        <v>100</v>
      </c>
      <c r="B4570" s="13">
        <v>6.3</v>
      </c>
    </row>
    <row r="4571" spans="1:2" x14ac:dyDescent="0.25">
      <c r="A4571" s="11">
        <v>124</v>
      </c>
      <c r="B4571" s="11">
        <v>7.4</v>
      </c>
    </row>
    <row r="4572" spans="1:2" x14ac:dyDescent="0.25">
      <c r="A4572" s="13">
        <v>88</v>
      </c>
      <c r="B4572" s="13">
        <v>7.4</v>
      </c>
    </row>
    <row r="4573" spans="1:2" x14ac:dyDescent="0.25">
      <c r="A4573" s="11">
        <v>106</v>
      </c>
      <c r="B4573" s="11">
        <v>7.3</v>
      </c>
    </row>
    <row r="4574" spans="1:2" x14ac:dyDescent="0.25">
      <c r="A4574" s="13">
        <v>79</v>
      </c>
      <c r="B4574" s="13">
        <v>6.1</v>
      </c>
    </row>
    <row r="4575" spans="1:2" x14ac:dyDescent="0.25">
      <c r="A4575" s="11">
        <v>135</v>
      </c>
      <c r="B4575" s="11">
        <v>6.7</v>
      </c>
    </row>
    <row r="4576" spans="1:2" x14ac:dyDescent="0.25">
      <c r="A4576" s="13">
        <v>96</v>
      </c>
      <c r="B4576" s="13">
        <v>8.1999999999999993</v>
      </c>
    </row>
    <row r="4577" spans="1:2" x14ac:dyDescent="0.25">
      <c r="A4577" s="11">
        <v>53</v>
      </c>
      <c r="B4577" s="11">
        <v>7.7</v>
      </c>
    </row>
    <row r="4578" spans="1:2" x14ac:dyDescent="0.25">
      <c r="A4578" s="13">
        <v>97</v>
      </c>
      <c r="B4578" s="13">
        <v>7.3</v>
      </c>
    </row>
    <row r="4579" spans="1:2" x14ac:dyDescent="0.25">
      <c r="A4579" s="11">
        <v>120</v>
      </c>
      <c r="B4579" s="11">
        <v>7.4</v>
      </c>
    </row>
    <row r="4580" spans="1:2" x14ac:dyDescent="0.25">
      <c r="A4580" s="13">
        <v>90</v>
      </c>
      <c r="B4580" s="13">
        <v>5.7</v>
      </c>
    </row>
    <row r="4581" spans="1:2" x14ac:dyDescent="0.25">
      <c r="A4581" s="11">
        <v>91</v>
      </c>
      <c r="B4581" s="11">
        <v>7.6</v>
      </c>
    </row>
    <row r="4582" spans="1:2" x14ac:dyDescent="0.25">
      <c r="A4582" s="13">
        <v>93</v>
      </c>
      <c r="B4582" s="13">
        <v>6.8</v>
      </c>
    </row>
    <row r="4583" spans="1:2" x14ac:dyDescent="0.25">
      <c r="A4583" s="11">
        <v>112</v>
      </c>
      <c r="B4583" s="11">
        <v>5.6</v>
      </c>
    </row>
    <row r="4584" spans="1:2" x14ac:dyDescent="0.25">
      <c r="A4584" s="13">
        <v>160</v>
      </c>
      <c r="B4584" s="13">
        <v>4.8</v>
      </c>
    </row>
    <row r="4585" spans="1:2" x14ac:dyDescent="0.25">
      <c r="A4585" s="11">
        <v>95</v>
      </c>
      <c r="B4585" s="11">
        <v>6.4</v>
      </c>
    </row>
    <row r="4586" spans="1:2" x14ac:dyDescent="0.25">
      <c r="A4586" s="13">
        <v>93</v>
      </c>
      <c r="B4586" s="13">
        <v>6.8</v>
      </c>
    </row>
    <row r="4587" spans="1:2" x14ac:dyDescent="0.25">
      <c r="A4587" s="11">
        <v>88</v>
      </c>
      <c r="B4587" s="11">
        <v>6.1</v>
      </c>
    </row>
    <row r="4588" spans="1:2" x14ac:dyDescent="0.25">
      <c r="A4588" s="13">
        <v>105</v>
      </c>
      <c r="B4588" s="13">
        <v>5.2</v>
      </c>
    </row>
    <row r="4589" spans="1:2" x14ac:dyDescent="0.25">
      <c r="A4589" s="11">
        <v>98</v>
      </c>
      <c r="B4589" s="11">
        <v>6.9</v>
      </c>
    </row>
    <row r="4590" spans="1:2" x14ac:dyDescent="0.25">
      <c r="A4590" s="13">
        <v>82</v>
      </c>
      <c r="B4590" s="13">
        <v>6</v>
      </c>
    </row>
    <row r="4591" spans="1:2" x14ac:dyDescent="0.25">
      <c r="A4591" s="11">
        <v>89</v>
      </c>
      <c r="B4591" s="11">
        <v>6.3</v>
      </c>
    </row>
    <row r="4592" spans="1:2" x14ac:dyDescent="0.25">
      <c r="A4592" s="13">
        <v>78</v>
      </c>
      <c r="B4592" s="13">
        <v>6.1</v>
      </c>
    </row>
    <row r="4593" spans="1:2" x14ac:dyDescent="0.25">
      <c r="A4593" s="11">
        <v>97</v>
      </c>
      <c r="B4593" s="11">
        <v>5.5</v>
      </c>
    </row>
    <row r="4594" spans="1:2" x14ac:dyDescent="0.25">
      <c r="A4594" s="13">
        <v>81</v>
      </c>
      <c r="B4594" s="13">
        <v>6.9</v>
      </c>
    </row>
    <row r="4595" spans="1:2" x14ac:dyDescent="0.25">
      <c r="A4595" s="11">
        <v>90</v>
      </c>
      <c r="B4595" s="11">
        <v>5.6</v>
      </c>
    </row>
    <row r="4596" spans="1:2" x14ac:dyDescent="0.25">
      <c r="A4596" s="13">
        <v>97</v>
      </c>
      <c r="B4596" s="13">
        <v>1.9</v>
      </c>
    </row>
    <row r="4597" spans="1:2" x14ac:dyDescent="0.25">
      <c r="A4597" s="11">
        <v>88</v>
      </c>
      <c r="B4597" s="11">
        <v>4.0999999999999996</v>
      </c>
    </row>
    <row r="4598" spans="1:2" x14ac:dyDescent="0.25">
      <c r="A4598" s="13">
        <v>96</v>
      </c>
      <c r="B4598" s="13">
        <v>5.4</v>
      </c>
    </row>
    <row r="4599" spans="1:2" x14ac:dyDescent="0.25">
      <c r="A4599" s="11">
        <v>105</v>
      </c>
      <c r="B4599" s="11">
        <v>6.8</v>
      </c>
    </row>
    <row r="4600" spans="1:2" x14ac:dyDescent="0.25">
      <c r="A4600" s="11">
        <v>76</v>
      </c>
      <c r="B4600" s="11">
        <v>6.7</v>
      </c>
    </row>
    <row r="4601" spans="1:2" x14ac:dyDescent="0.25">
      <c r="A4601" s="13">
        <v>96</v>
      </c>
      <c r="B4601" s="13">
        <v>5.8</v>
      </c>
    </row>
    <row r="4602" spans="1:2" x14ac:dyDescent="0.25">
      <c r="A4602" s="11">
        <v>99</v>
      </c>
      <c r="B4602" s="11">
        <v>6.2</v>
      </c>
    </row>
    <row r="4603" spans="1:2" x14ac:dyDescent="0.25">
      <c r="A4603" s="13">
        <v>90</v>
      </c>
      <c r="B4603" s="13">
        <v>2.8</v>
      </c>
    </row>
    <row r="4604" spans="1:2" x14ac:dyDescent="0.25">
      <c r="A4604" s="11">
        <v>94</v>
      </c>
      <c r="B4604" s="11">
        <v>7.3</v>
      </c>
    </row>
    <row r="4605" spans="1:2" x14ac:dyDescent="0.25">
      <c r="A4605" s="13">
        <v>87</v>
      </c>
      <c r="B4605" s="13">
        <v>5.8</v>
      </c>
    </row>
    <row r="4606" spans="1:2" x14ac:dyDescent="0.25">
      <c r="A4606" s="11">
        <v>93</v>
      </c>
      <c r="B4606" s="11">
        <v>6.5</v>
      </c>
    </row>
    <row r="4607" spans="1:2" x14ac:dyDescent="0.25">
      <c r="A4607" s="13">
        <v>90</v>
      </c>
      <c r="B4607" s="13">
        <v>6.1</v>
      </c>
    </row>
    <row r="4608" spans="1:2" x14ac:dyDescent="0.25">
      <c r="A4608" s="11">
        <v>89</v>
      </c>
      <c r="B4608" s="11">
        <v>5.0999999999999996</v>
      </c>
    </row>
    <row r="4609" spans="1:2" x14ac:dyDescent="0.25">
      <c r="A4609" s="13">
        <v>83</v>
      </c>
      <c r="B4609" s="13">
        <v>2.2000000000000002</v>
      </c>
    </row>
    <row r="4610" spans="1:2" x14ac:dyDescent="0.25">
      <c r="A4610" s="11">
        <v>96</v>
      </c>
      <c r="B4610" s="11">
        <v>7.2</v>
      </c>
    </row>
    <row r="4611" spans="1:2" x14ac:dyDescent="0.25">
      <c r="A4611" s="13">
        <v>90</v>
      </c>
      <c r="B4611" s="13">
        <v>5.7</v>
      </c>
    </row>
    <row r="4612" spans="1:2" x14ac:dyDescent="0.25">
      <c r="A4612" s="11">
        <v>138</v>
      </c>
      <c r="B4612" s="11">
        <v>3.4</v>
      </c>
    </row>
    <row r="4613" spans="1:2" x14ac:dyDescent="0.25">
      <c r="A4613" s="13">
        <v>84</v>
      </c>
      <c r="B4613" s="13">
        <v>3.8</v>
      </c>
    </row>
    <row r="4614" spans="1:2" x14ac:dyDescent="0.25">
      <c r="A4614" s="11">
        <v>83</v>
      </c>
      <c r="B4614" s="11">
        <v>4.7</v>
      </c>
    </row>
    <row r="4615" spans="1:2" x14ac:dyDescent="0.25">
      <c r="A4615" s="13">
        <v>96</v>
      </c>
      <c r="B4615" s="13">
        <v>5.6</v>
      </c>
    </row>
    <row r="4616" spans="1:2" x14ac:dyDescent="0.25">
      <c r="A4616" s="11">
        <v>94</v>
      </c>
      <c r="B4616" s="11">
        <v>3.9</v>
      </c>
    </row>
    <row r="4617" spans="1:2" x14ac:dyDescent="0.25">
      <c r="A4617" s="13">
        <v>90</v>
      </c>
      <c r="B4617" s="13">
        <v>5.4</v>
      </c>
    </row>
    <row r="4618" spans="1:2" x14ac:dyDescent="0.25">
      <c r="A4618" s="11">
        <v>95</v>
      </c>
      <c r="B4618" s="11">
        <v>5.2</v>
      </c>
    </row>
    <row r="4619" spans="1:2" x14ac:dyDescent="0.25">
      <c r="A4619" s="13">
        <v>93</v>
      </c>
      <c r="B4619" s="13">
        <v>3.5</v>
      </c>
    </row>
    <row r="4620" spans="1:2" x14ac:dyDescent="0.25">
      <c r="A4620" s="11">
        <v>111</v>
      </c>
      <c r="B4620" s="11">
        <v>5.3</v>
      </c>
    </row>
    <row r="4621" spans="1:2" x14ac:dyDescent="0.25">
      <c r="A4621" s="13">
        <v>101</v>
      </c>
      <c r="B4621" s="13">
        <v>7</v>
      </c>
    </row>
    <row r="4622" spans="1:2" x14ac:dyDescent="0.25">
      <c r="A4622" s="11">
        <v>103</v>
      </c>
      <c r="B4622" s="11">
        <v>7.1</v>
      </c>
    </row>
    <row r="4623" spans="1:2" x14ac:dyDescent="0.25">
      <c r="A4623" s="13">
        <v>87</v>
      </c>
      <c r="B4623" s="13">
        <v>5.5</v>
      </c>
    </row>
    <row r="4624" spans="1:2" x14ac:dyDescent="0.25">
      <c r="A4624" s="11">
        <v>30</v>
      </c>
      <c r="B4624" s="11">
        <v>5.9</v>
      </c>
    </row>
    <row r="4625" spans="1:2" x14ac:dyDescent="0.25">
      <c r="A4625" s="13">
        <v>100</v>
      </c>
      <c r="B4625" s="13">
        <v>6</v>
      </c>
    </row>
    <row r="4626" spans="1:2" x14ac:dyDescent="0.25">
      <c r="A4626" s="11">
        <v>90</v>
      </c>
      <c r="B4626" s="11">
        <v>4.8</v>
      </c>
    </row>
    <row r="4627" spans="1:2" x14ac:dyDescent="0.25">
      <c r="A4627" s="13">
        <v>83</v>
      </c>
      <c r="B4627" s="13">
        <v>7.1</v>
      </c>
    </row>
    <row r="4628" spans="1:2" x14ac:dyDescent="0.25">
      <c r="A4628" s="11">
        <v>108</v>
      </c>
      <c r="B4628" s="11">
        <v>8.1999999999999993</v>
      </c>
    </row>
    <row r="4629" spans="1:2" x14ac:dyDescent="0.25">
      <c r="A4629" s="13">
        <v>100</v>
      </c>
      <c r="B4629" s="13">
        <v>5.7</v>
      </c>
    </row>
    <row r="4630" spans="1:2" x14ac:dyDescent="0.25">
      <c r="A4630" s="11">
        <v>113</v>
      </c>
      <c r="B4630" s="11">
        <v>7.9</v>
      </c>
    </row>
    <row r="4631" spans="1:2" x14ac:dyDescent="0.25">
      <c r="A4631" s="13">
        <v>97</v>
      </c>
      <c r="B4631" s="13">
        <v>7.3</v>
      </c>
    </row>
    <row r="4632" spans="1:2" x14ac:dyDescent="0.25">
      <c r="A4632" s="11">
        <v>104</v>
      </c>
      <c r="B4632" s="11">
        <v>7.1</v>
      </c>
    </row>
    <row r="4633" spans="1:2" x14ac:dyDescent="0.25">
      <c r="A4633" s="13">
        <v>91</v>
      </c>
      <c r="B4633" s="13">
        <v>6.4</v>
      </c>
    </row>
    <row r="4634" spans="1:2" x14ac:dyDescent="0.25">
      <c r="A4634" s="11">
        <v>107</v>
      </c>
      <c r="B4634" s="11">
        <v>5.9</v>
      </c>
    </row>
    <row r="4635" spans="1:2" x14ac:dyDescent="0.25">
      <c r="A4635" s="13">
        <v>85</v>
      </c>
      <c r="B4635" s="13">
        <v>7.5</v>
      </c>
    </row>
    <row r="4636" spans="1:2" x14ac:dyDescent="0.25">
      <c r="A4636" s="11">
        <v>101</v>
      </c>
      <c r="B4636" s="11">
        <v>6.4</v>
      </c>
    </row>
    <row r="4637" spans="1:2" x14ac:dyDescent="0.25">
      <c r="A4637" s="13">
        <v>70</v>
      </c>
      <c r="B4637" s="13">
        <v>7.4</v>
      </c>
    </row>
    <row r="4638" spans="1:2" x14ac:dyDescent="0.25">
      <c r="A4638" s="11">
        <v>88</v>
      </c>
      <c r="B4638" s="11">
        <v>7.3</v>
      </c>
    </row>
    <row r="4639" spans="1:2" x14ac:dyDescent="0.25">
      <c r="A4639" s="13">
        <v>112</v>
      </c>
      <c r="B4639" s="13">
        <v>6.5</v>
      </c>
    </row>
    <row r="4640" spans="1:2" x14ac:dyDescent="0.25">
      <c r="A4640" s="11">
        <v>107</v>
      </c>
      <c r="B4640" s="11">
        <v>7.2</v>
      </c>
    </row>
    <row r="4641" spans="1:2" x14ac:dyDescent="0.25">
      <c r="A4641" s="13">
        <v>78</v>
      </c>
      <c r="B4641" s="13">
        <v>6.7</v>
      </c>
    </row>
    <row r="4642" spans="1:2" x14ac:dyDescent="0.25">
      <c r="A4642" s="11">
        <v>90</v>
      </c>
      <c r="B4642" s="11">
        <v>7.1</v>
      </c>
    </row>
    <row r="4643" spans="1:2" x14ac:dyDescent="0.25">
      <c r="A4643" s="13">
        <v>88</v>
      </c>
      <c r="B4643" s="13">
        <v>6</v>
      </c>
    </row>
    <row r="4644" spans="1:2" x14ac:dyDescent="0.25">
      <c r="A4644" s="11">
        <v>92</v>
      </c>
      <c r="B4644" s="11">
        <v>6.7</v>
      </c>
    </row>
    <row r="4645" spans="1:2" x14ac:dyDescent="0.25">
      <c r="A4645" s="13">
        <v>95</v>
      </c>
      <c r="B4645" s="13">
        <v>5.6</v>
      </c>
    </row>
    <row r="4646" spans="1:2" x14ac:dyDescent="0.25">
      <c r="A4646" s="11">
        <v>85</v>
      </c>
      <c r="B4646" s="11">
        <v>7</v>
      </c>
    </row>
    <row r="4647" spans="1:2" x14ac:dyDescent="0.25">
      <c r="A4647" s="13">
        <v>86</v>
      </c>
      <c r="B4647" s="13">
        <v>4.9000000000000004</v>
      </c>
    </row>
    <row r="4648" spans="1:2" x14ac:dyDescent="0.25">
      <c r="A4648" s="11">
        <v>90</v>
      </c>
      <c r="B4648" s="11">
        <v>3.2</v>
      </c>
    </row>
    <row r="4649" spans="1:2" x14ac:dyDescent="0.25">
      <c r="A4649" s="13">
        <v>123</v>
      </c>
      <c r="B4649" s="13">
        <v>8.4</v>
      </c>
    </row>
    <row r="4650" spans="1:2" x14ac:dyDescent="0.25">
      <c r="A4650" s="11">
        <v>93</v>
      </c>
      <c r="B4650" s="11">
        <v>6.9</v>
      </c>
    </row>
    <row r="4651" spans="1:2" x14ac:dyDescent="0.25">
      <c r="A4651" s="13">
        <v>88</v>
      </c>
      <c r="B4651" s="13">
        <v>7.5</v>
      </c>
    </row>
    <row r="4652" spans="1:2" x14ac:dyDescent="0.25">
      <c r="A4652" s="11">
        <v>114</v>
      </c>
      <c r="B4652" s="11">
        <v>7.2</v>
      </c>
    </row>
    <row r="4653" spans="1:2" x14ac:dyDescent="0.25">
      <c r="A4653" s="13">
        <v>88</v>
      </c>
      <c r="B4653" s="13">
        <v>7.2</v>
      </c>
    </row>
    <row r="4654" spans="1:2" x14ac:dyDescent="0.25">
      <c r="A4654" s="11">
        <v>110</v>
      </c>
      <c r="B4654" s="11">
        <v>8</v>
      </c>
    </row>
    <row r="4655" spans="1:2" x14ac:dyDescent="0.25">
      <c r="A4655" s="13">
        <v>95</v>
      </c>
      <c r="B4655" s="13">
        <v>7.4</v>
      </c>
    </row>
    <row r="4656" spans="1:2" x14ac:dyDescent="0.25">
      <c r="A4656" s="11">
        <v>83</v>
      </c>
      <c r="B4656" s="11">
        <v>7.2</v>
      </c>
    </row>
    <row r="4657" spans="1:2" x14ac:dyDescent="0.25">
      <c r="A4657" s="13">
        <v>104</v>
      </c>
      <c r="B4657" s="13">
        <v>6.5</v>
      </c>
    </row>
    <row r="4658" spans="1:2" x14ac:dyDescent="0.25">
      <c r="A4658" s="11">
        <v>94</v>
      </c>
      <c r="B4658" s="11">
        <v>7.2</v>
      </c>
    </row>
    <row r="4659" spans="1:2" x14ac:dyDescent="0.25">
      <c r="A4659" s="13">
        <v>87</v>
      </c>
      <c r="B4659" s="13">
        <v>4.2</v>
      </c>
    </row>
    <row r="4660" spans="1:2" x14ac:dyDescent="0.25">
      <c r="A4660" s="11">
        <v>93</v>
      </c>
      <c r="B4660" s="11">
        <v>5.0999999999999996</v>
      </c>
    </row>
    <row r="4661" spans="1:2" x14ac:dyDescent="0.25">
      <c r="A4661" s="13">
        <v>91</v>
      </c>
      <c r="B4661" s="13">
        <v>6.4</v>
      </c>
    </row>
    <row r="4662" spans="1:2" x14ac:dyDescent="0.25">
      <c r="A4662" s="11">
        <v>90</v>
      </c>
      <c r="B4662" s="11">
        <v>6.8</v>
      </c>
    </row>
    <row r="4663" spans="1:2" x14ac:dyDescent="0.25">
      <c r="A4663" s="13">
        <v>14</v>
      </c>
      <c r="B4663" s="13">
        <v>6.2</v>
      </c>
    </row>
    <row r="4664" spans="1:2" x14ac:dyDescent="0.25">
      <c r="A4664" s="11">
        <v>112</v>
      </c>
      <c r="B4664" s="11">
        <v>7.5</v>
      </c>
    </row>
    <row r="4665" spans="1:2" x14ac:dyDescent="0.25">
      <c r="A4665" s="13">
        <v>75</v>
      </c>
      <c r="B4665" s="13">
        <v>7.7</v>
      </c>
    </row>
    <row r="4666" spans="1:2" x14ac:dyDescent="0.25">
      <c r="A4666" s="11">
        <v>86</v>
      </c>
      <c r="B4666" s="11">
        <v>6.9</v>
      </c>
    </row>
    <row r="4667" spans="1:2" x14ac:dyDescent="0.25">
      <c r="A4667" s="13">
        <v>86</v>
      </c>
      <c r="B4667" s="13">
        <v>7</v>
      </c>
    </row>
    <row r="4668" spans="1:2" x14ac:dyDescent="0.25">
      <c r="A4668" s="11">
        <v>89</v>
      </c>
      <c r="B4668" s="11">
        <v>7.5</v>
      </c>
    </row>
    <row r="4669" spans="1:2" x14ac:dyDescent="0.25">
      <c r="A4669" s="13">
        <v>95</v>
      </c>
      <c r="B4669" s="13">
        <v>6.3</v>
      </c>
    </row>
    <row r="4670" spans="1:2" x14ac:dyDescent="0.25">
      <c r="A4670" s="11">
        <v>101</v>
      </c>
      <c r="B4670" s="11">
        <v>5.5</v>
      </c>
    </row>
    <row r="4671" spans="1:2" x14ac:dyDescent="0.25">
      <c r="A4671" s="13">
        <v>89</v>
      </c>
      <c r="B4671" s="13">
        <v>4.8</v>
      </c>
    </row>
    <row r="4672" spans="1:2" x14ac:dyDescent="0.25">
      <c r="A4672" s="11">
        <v>106</v>
      </c>
      <c r="B4672" s="11">
        <v>8.1</v>
      </c>
    </row>
    <row r="4673" spans="1:2" x14ac:dyDescent="0.25">
      <c r="A4673" s="13">
        <v>88</v>
      </c>
      <c r="B4673" s="13">
        <v>6.6</v>
      </c>
    </row>
    <row r="4674" spans="1:2" x14ac:dyDescent="0.25">
      <c r="A4674" s="11">
        <v>99</v>
      </c>
      <c r="B4674" s="11">
        <v>5.2</v>
      </c>
    </row>
    <row r="4675" spans="1:2" x14ac:dyDescent="0.25">
      <c r="A4675" s="13">
        <v>90</v>
      </c>
      <c r="B4675" s="13">
        <v>5.6</v>
      </c>
    </row>
    <row r="4676" spans="1:2" x14ac:dyDescent="0.25">
      <c r="A4676" s="11">
        <v>95</v>
      </c>
      <c r="B4676" s="11">
        <v>3.1</v>
      </c>
    </row>
    <row r="4677" spans="1:2" x14ac:dyDescent="0.25">
      <c r="A4677" s="13">
        <v>85</v>
      </c>
      <c r="B4677" s="13">
        <v>8.1</v>
      </c>
    </row>
    <row r="4678" spans="1:2" x14ac:dyDescent="0.25">
      <c r="A4678" s="11">
        <v>170</v>
      </c>
      <c r="B4678" s="11">
        <v>8.3000000000000007</v>
      </c>
    </row>
    <row r="4679" spans="1:2" x14ac:dyDescent="0.25">
      <c r="A4679" s="13">
        <v>86</v>
      </c>
      <c r="B4679" s="13">
        <v>7.1</v>
      </c>
    </row>
    <row r="4680" spans="1:2" x14ac:dyDescent="0.25">
      <c r="A4680" s="13">
        <v>97</v>
      </c>
      <c r="B4680" s="13">
        <v>7.2</v>
      </c>
    </row>
    <row r="4681" spans="1:2" x14ac:dyDescent="0.25">
      <c r="A4681" s="11">
        <v>104</v>
      </c>
      <c r="B4681" s="11">
        <v>6.3</v>
      </c>
    </row>
    <row r="4682" spans="1:2" x14ac:dyDescent="0.25">
      <c r="A4682" s="13">
        <v>88</v>
      </c>
      <c r="B4682" s="13">
        <v>4</v>
      </c>
    </row>
    <row r="4683" spans="1:2" x14ac:dyDescent="0.25">
      <c r="A4683" s="11">
        <v>201</v>
      </c>
      <c r="B4683" s="11">
        <v>7.2</v>
      </c>
    </row>
    <row r="4684" spans="1:2" x14ac:dyDescent="0.25">
      <c r="A4684" s="13">
        <v>108</v>
      </c>
      <c r="B4684" s="13">
        <v>5.3</v>
      </c>
    </row>
    <row r="4685" spans="1:2" x14ac:dyDescent="0.25">
      <c r="A4685" s="11">
        <v>106</v>
      </c>
      <c r="B4685" s="11">
        <v>7.2</v>
      </c>
    </row>
    <row r="4686" spans="1:2" x14ac:dyDescent="0.25">
      <c r="A4686" s="13">
        <v>107</v>
      </c>
      <c r="B4686" s="13">
        <v>6.5</v>
      </c>
    </row>
    <row r="4687" spans="1:2" x14ac:dyDescent="0.25">
      <c r="A4687" s="11">
        <v>84</v>
      </c>
      <c r="B4687" s="11">
        <v>6.5</v>
      </c>
    </row>
    <row r="4688" spans="1:2" x14ac:dyDescent="0.25">
      <c r="A4688" s="13">
        <v>91</v>
      </c>
      <c r="B4688" s="13">
        <v>4.9000000000000004</v>
      </c>
    </row>
    <row r="4689" spans="1:2" x14ac:dyDescent="0.25">
      <c r="A4689" s="11">
        <v>90</v>
      </c>
      <c r="B4689" s="11">
        <v>5.2</v>
      </c>
    </row>
    <row r="4690" spans="1:2" x14ac:dyDescent="0.25">
      <c r="A4690" s="13">
        <v>103</v>
      </c>
      <c r="B4690" s="13">
        <v>7.4</v>
      </c>
    </row>
    <row r="4691" spans="1:2" x14ac:dyDescent="0.25">
      <c r="A4691" s="11">
        <v>71</v>
      </c>
      <c r="B4691" s="11">
        <v>7.4</v>
      </c>
    </row>
    <row r="4692" spans="1:2" x14ac:dyDescent="0.25">
      <c r="A4692" s="13">
        <v>90</v>
      </c>
      <c r="B4692" s="13">
        <v>5.4</v>
      </c>
    </row>
    <row r="4693" spans="1:2" x14ac:dyDescent="0.25">
      <c r="A4693" s="11">
        <v>67</v>
      </c>
      <c r="B4693" s="11">
        <v>3.9</v>
      </c>
    </row>
    <row r="4694" spans="1:2" x14ac:dyDescent="0.25">
      <c r="A4694" s="13">
        <v>94</v>
      </c>
      <c r="B4694" s="13">
        <v>5.3</v>
      </c>
    </row>
    <row r="4695" spans="1:2" x14ac:dyDescent="0.25">
      <c r="A4695" s="11">
        <v>81</v>
      </c>
      <c r="B4695" s="11">
        <v>7.8</v>
      </c>
    </row>
    <row r="4696" spans="1:2" x14ac:dyDescent="0.25">
      <c r="A4696" s="13">
        <v>81</v>
      </c>
      <c r="B4696" s="13">
        <v>6.4</v>
      </c>
    </row>
    <row r="4697" spans="1:2" x14ac:dyDescent="0.25">
      <c r="A4697" s="11">
        <v>215</v>
      </c>
      <c r="B4697" s="11">
        <v>8.1</v>
      </c>
    </row>
    <row r="4698" spans="1:2" x14ac:dyDescent="0.25">
      <c r="A4698" s="13">
        <v>83</v>
      </c>
      <c r="B4698" s="13">
        <v>6.5</v>
      </c>
    </row>
    <row r="4699" spans="1:2" x14ac:dyDescent="0.25">
      <c r="A4699" s="11">
        <v>106</v>
      </c>
      <c r="B4699" s="11">
        <v>5.6</v>
      </c>
    </row>
    <row r="4700" spans="1:2" x14ac:dyDescent="0.25">
      <c r="A4700" s="13">
        <v>103</v>
      </c>
      <c r="B4700" s="13">
        <v>5.6</v>
      </c>
    </row>
    <row r="4701" spans="1:2" x14ac:dyDescent="0.25">
      <c r="A4701" s="11">
        <v>90</v>
      </c>
      <c r="B4701" s="11">
        <v>6.6</v>
      </c>
    </row>
    <row r="4702" spans="1:2" x14ac:dyDescent="0.25">
      <c r="A4702" s="13">
        <v>88</v>
      </c>
      <c r="B4702" s="13">
        <v>6.3</v>
      </c>
    </row>
    <row r="4703" spans="1:2" x14ac:dyDescent="0.25">
      <c r="A4703" s="11">
        <v>105</v>
      </c>
      <c r="B4703" s="11">
        <v>7.7</v>
      </c>
    </row>
    <row r="4704" spans="1:2" x14ac:dyDescent="0.25">
      <c r="A4704" s="13">
        <v>115</v>
      </c>
      <c r="B4704" s="13">
        <v>7</v>
      </c>
    </row>
    <row r="4705" spans="1:2" x14ac:dyDescent="0.25">
      <c r="A4705" s="11">
        <v>90</v>
      </c>
      <c r="B4705" s="11">
        <v>8</v>
      </c>
    </row>
    <row r="4706" spans="1:2" x14ac:dyDescent="0.25">
      <c r="A4706" s="13">
        <v>102</v>
      </c>
      <c r="B4706" s="13">
        <v>7.2</v>
      </c>
    </row>
    <row r="4707" spans="1:2" x14ac:dyDescent="0.25">
      <c r="A4707" s="11">
        <v>98</v>
      </c>
      <c r="B4707" s="11">
        <v>4.5</v>
      </c>
    </row>
    <row r="4708" spans="1:2" x14ac:dyDescent="0.25">
      <c r="A4708" s="13">
        <v>87</v>
      </c>
      <c r="B4708" s="13">
        <v>7.7</v>
      </c>
    </row>
    <row r="4709" spans="1:2" x14ac:dyDescent="0.25">
      <c r="A4709" s="11">
        <v>80</v>
      </c>
      <c r="B4709" s="11">
        <v>7.2</v>
      </c>
    </row>
    <row r="4710" spans="1:2" x14ac:dyDescent="0.25">
      <c r="A4710" s="13">
        <v>88</v>
      </c>
      <c r="B4710" s="13">
        <v>6.1</v>
      </c>
    </row>
    <row r="4711" spans="1:2" x14ac:dyDescent="0.25">
      <c r="A4711" s="11">
        <v>83</v>
      </c>
      <c r="B4711" s="11">
        <v>6.4</v>
      </c>
    </row>
    <row r="4712" spans="1:2" x14ac:dyDescent="0.25">
      <c r="A4712" s="13">
        <v>122</v>
      </c>
      <c r="B4712" s="13">
        <v>6.5</v>
      </c>
    </row>
    <row r="4713" spans="1:2" x14ac:dyDescent="0.25">
      <c r="A4713" s="11">
        <v>115</v>
      </c>
      <c r="B4713" s="11">
        <v>7</v>
      </c>
    </row>
    <row r="4714" spans="1:2" x14ac:dyDescent="0.25">
      <c r="A4714" s="13">
        <v>86</v>
      </c>
      <c r="B4714" s="13">
        <v>6.1</v>
      </c>
    </row>
    <row r="4715" spans="1:2" x14ac:dyDescent="0.25">
      <c r="A4715" s="11">
        <v>79</v>
      </c>
      <c r="B4715" s="11">
        <v>5.7</v>
      </c>
    </row>
    <row r="4716" spans="1:2" x14ac:dyDescent="0.25">
      <c r="A4716" s="13">
        <v>87</v>
      </c>
      <c r="B4716" s="13">
        <v>5.4</v>
      </c>
    </row>
    <row r="4717" spans="1:2" x14ac:dyDescent="0.25">
      <c r="A4717" s="11">
        <v>97</v>
      </c>
      <c r="B4717" s="11">
        <v>5.9</v>
      </c>
    </row>
    <row r="4718" spans="1:2" x14ac:dyDescent="0.25">
      <c r="A4718" s="13">
        <v>105</v>
      </c>
      <c r="B4718" s="13">
        <v>7.5</v>
      </c>
    </row>
    <row r="4719" spans="1:2" x14ac:dyDescent="0.25">
      <c r="A4719" s="11">
        <v>89</v>
      </c>
      <c r="B4719" s="11">
        <v>7.7</v>
      </c>
    </row>
    <row r="4720" spans="1:2" x14ac:dyDescent="0.25">
      <c r="A4720" s="13">
        <v>120</v>
      </c>
      <c r="B4720" s="13">
        <v>7.1</v>
      </c>
    </row>
    <row r="4721" spans="1:2" x14ac:dyDescent="0.25">
      <c r="A4721" s="11">
        <v>94</v>
      </c>
      <c r="B4721" s="11">
        <v>7.4</v>
      </c>
    </row>
    <row r="4722" spans="1:2" x14ac:dyDescent="0.25">
      <c r="A4722" s="13">
        <v>108</v>
      </c>
      <c r="B4722" s="13">
        <v>7.6</v>
      </c>
    </row>
    <row r="4723" spans="1:2" x14ac:dyDescent="0.25">
      <c r="A4723" s="11">
        <v>102</v>
      </c>
      <c r="B4723" s="11">
        <v>6.4</v>
      </c>
    </row>
    <row r="4724" spans="1:2" x14ac:dyDescent="0.25">
      <c r="A4724" s="13">
        <v>83</v>
      </c>
      <c r="B4724" s="13">
        <v>7.4</v>
      </c>
    </row>
    <row r="4725" spans="1:2" x14ac:dyDescent="0.25">
      <c r="A4725" s="11">
        <v>93</v>
      </c>
      <c r="B4725" s="11">
        <v>6.8</v>
      </c>
    </row>
    <row r="4726" spans="1:2" x14ac:dyDescent="0.25">
      <c r="A4726" s="13">
        <v>86</v>
      </c>
      <c r="B4726" s="13">
        <v>6.5</v>
      </c>
    </row>
    <row r="4727" spans="1:2" x14ac:dyDescent="0.25">
      <c r="A4727" s="11">
        <v>101</v>
      </c>
      <c r="B4727" s="11">
        <v>6</v>
      </c>
    </row>
    <row r="4728" spans="1:2" x14ac:dyDescent="0.25">
      <c r="A4728" s="13">
        <v>111</v>
      </c>
      <c r="B4728" s="13">
        <v>7.3</v>
      </c>
    </row>
    <row r="4729" spans="1:2" x14ac:dyDescent="0.25">
      <c r="A4729" s="11">
        <v>90</v>
      </c>
      <c r="B4729" s="11">
        <v>7.3</v>
      </c>
    </row>
    <row r="4730" spans="1:2" x14ac:dyDescent="0.25">
      <c r="A4730" s="13">
        <v>86</v>
      </c>
      <c r="B4730" s="13">
        <v>6.5</v>
      </c>
    </row>
    <row r="4731" spans="1:2" x14ac:dyDescent="0.25">
      <c r="A4731" s="11">
        <v>98</v>
      </c>
      <c r="B4731" s="11">
        <v>6</v>
      </c>
    </row>
    <row r="4732" spans="1:2" x14ac:dyDescent="0.25">
      <c r="A4732" s="13">
        <v>91</v>
      </c>
      <c r="B4732" s="13">
        <v>5.3</v>
      </c>
    </row>
    <row r="4733" spans="1:2" x14ac:dyDescent="0.25">
      <c r="A4733" s="11">
        <v>91</v>
      </c>
      <c r="B4733" s="11">
        <v>6.6</v>
      </c>
    </row>
    <row r="4734" spans="1:2" x14ac:dyDescent="0.25">
      <c r="A4734" s="13">
        <v>90</v>
      </c>
      <c r="B4734" s="13">
        <v>6.1</v>
      </c>
    </row>
    <row r="4735" spans="1:2" x14ac:dyDescent="0.25">
      <c r="A4735" s="11">
        <v>88</v>
      </c>
      <c r="B4735" s="11">
        <v>7.1</v>
      </c>
    </row>
    <row r="4736" spans="1:2" x14ac:dyDescent="0.25">
      <c r="A4736" s="13">
        <v>202</v>
      </c>
      <c r="B4736" s="13">
        <v>8.6999999999999993</v>
      </c>
    </row>
    <row r="4737" spans="1:2" x14ac:dyDescent="0.25">
      <c r="A4737" s="11">
        <v>89</v>
      </c>
      <c r="B4737" s="11">
        <v>8.4</v>
      </c>
    </row>
    <row r="4738" spans="1:2" x14ac:dyDescent="0.25">
      <c r="A4738" s="13">
        <v>97</v>
      </c>
      <c r="B4738" s="13">
        <v>5.8</v>
      </c>
    </row>
    <row r="4739" spans="1:2" x14ac:dyDescent="0.25">
      <c r="A4739" s="11">
        <v>84</v>
      </c>
      <c r="B4739" s="11">
        <v>6.2</v>
      </c>
    </row>
    <row r="4740" spans="1:2" x14ac:dyDescent="0.25">
      <c r="A4740" s="13">
        <v>82</v>
      </c>
      <c r="B4740" s="13">
        <v>5.8</v>
      </c>
    </row>
    <row r="4741" spans="1:2" x14ac:dyDescent="0.25">
      <c r="A4741" s="11">
        <v>94</v>
      </c>
      <c r="B4741" s="11">
        <v>6.7</v>
      </c>
    </row>
    <row r="4742" spans="1:2" x14ac:dyDescent="0.25">
      <c r="A4742" s="13">
        <v>100</v>
      </c>
      <c r="B4742" s="13">
        <v>5.7</v>
      </c>
    </row>
    <row r="4743" spans="1:2" x14ac:dyDescent="0.25">
      <c r="A4743" s="11">
        <v>112</v>
      </c>
      <c r="B4743" s="11">
        <v>6.1</v>
      </c>
    </row>
    <row r="4744" spans="1:2" x14ac:dyDescent="0.25">
      <c r="A4744" s="13">
        <v>94</v>
      </c>
      <c r="B4744" s="13">
        <v>6.4</v>
      </c>
    </row>
    <row r="4745" spans="1:2" x14ac:dyDescent="0.25">
      <c r="A4745" s="11">
        <v>87</v>
      </c>
      <c r="B4745" s="11">
        <v>5</v>
      </c>
    </row>
    <row r="4746" spans="1:2" x14ac:dyDescent="0.25">
      <c r="A4746" s="13">
        <v>91</v>
      </c>
      <c r="B4746" s="13">
        <v>6.5</v>
      </c>
    </row>
    <row r="4747" spans="1:2" x14ac:dyDescent="0.25">
      <c r="A4747" s="11">
        <v>87</v>
      </c>
      <c r="B4747" s="11">
        <v>4.5999999999999996</v>
      </c>
    </row>
    <row r="4748" spans="1:2" x14ac:dyDescent="0.25">
      <c r="A4748" s="13">
        <v>98</v>
      </c>
      <c r="B4748" s="13">
        <v>7.7</v>
      </c>
    </row>
    <row r="4749" spans="1:2" x14ac:dyDescent="0.25">
      <c r="A4749" s="11">
        <v>95</v>
      </c>
      <c r="B4749" s="11">
        <v>7.3</v>
      </c>
    </row>
    <row r="4750" spans="1:2" x14ac:dyDescent="0.25">
      <c r="A4750" s="13">
        <v>87</v>
      </c>
      <c r="B4750" s="13">
        <v>6.6</v>
      </c>
    </row>
    <row r="4751" spans="1:2" x14ac:dyDescent="0.25">
      <c r="A4751" s="11">
        <v>102</v>
      </c>
      <c r="B4751" s="11">
        <v>6.4</v>
      </c>
    </row>
    <row r="4752" spans="1:2" x14ac:dyDescent="0.25">
      <c r="A4752" s="13">
        <v>127</v>
      </c>
      <c r="B4752" s="13">
        <v>5.8</v>
      </c>
    </row>
    <row r="4753" spans="1:2" x14ac:dyDescent="0.25">
      <c r="A4753" s="11">
        <v>96</v>
      </c>
      <c r="B4753" s="11">
        <v>7.2</v>
      </c>
    </row>
    <row r="4754" spans="1:2" x14ac:dyDescent="0.25">
      <c r="A4754" s="13">
        <v>103</v>
      </c>
      <c r="B4754" s="13">
        <v>7.2</v>
      </c>
    </row>
    <row r="4755" spans="1:2" x14ac:dyDescent="0.25">
      <c r="A4755" s="11">
        <v>104</v>
      </c>
      <c r="B4755" s="11">
        <v>3.5</v>
      </c>
    </row>
    <row r="4756" spans="1:2" x14ac:dyDescent="0.25">
      <c r="A4756" s="13">
        <v>90</v>
      </c>
      <c r="B4756" s="13">
        <v>7.5</v>
      </c>
    </row>
    <row r="4757" spans="1:2" x14ac:dyDescent="0.25">
      <c r="A4757" s="11">
        <v>122</v>
      </c>
      <c r="B4757" s="11">
        <v>2.2000000000000002</v>
      </c>
    </row>
    <row r="4758" spans="1:2" x14ac:dyDescent="0.25">
      <c r="A4758" s="13">
        <v>93</v>
      </c>
      <c r="B4758" s="13">
        <v>3.3</v>
      </c>
    </row>
    <row r="4759" spans="1:2" x14ac:dyDescent="0.25">
      <c r="A4759" s="11">
        <v>90</v>
      </c>
      <c r="B4759" s="11">
        <v>6.6</v>
      </c>
    </row>
    <row r="4760" spans="1:2" x14ac:dyDescent="0.25">
      <c r="A4760" s="13">
        <v>101</v>
      </c>
      <c r="B4760" s="13">
        <v>6.9</v>
      </c>
    </row>
    <row r="4761" spans="1:2" x14ac:dyDescent="0.25">
      <c r="A4761" s="11">
        <v>94</v>
      </c>
      <c r="B4761" s="11">
        <v>4</v>
      </c>
    </row>
    <row r="4762" spans="1:2" x14ac:dyDescent="0.25">
      <c r="A4762" s="13">
        <v>97</v>
      </c>
      <c r="B4762" s="13">
        <v>7.4</v>
      </c>
    </row>
    <row r="4763" spans="1:2" x14ac:dyDescent="0.25">
      <c r="A4763" s="11">
        <v>90</v>
      </c>
      <c r="B4763" s="11">
        <v>8.3000000000000007</v>
      </c>
    </row>
    <row r="4764" spans="1:2" x14ac:dyDescent="0.25">
      <c r="A4764" s="13">
        <v>108</v>
      </c>
      <c r="B4764" s="13">
        <v>5.7</v>
      </c>
    </row>
    <row r="4765" spans="1:2" x14ac:dyDescent="0.25">
      <c r="A4765" s="11">
        <v>82</v>
      </c>
      <c r="B4765" s="11">
        <v>6.8</v>
      </c>
    </row>
    <row r="4766" spans="1:2" x14ac:dyDescent="0.25">
      <c r="A4766" s="13">
        <v>84</v>
      </c>
      <c r="B4766" s="13">
        <v>5.2</v>
      </c>
    </row>
    <row r="4767" spans="1:2" x14ac:dyDescent="0.25">
      <c r="A4767" s="11">
        <v>130</v>
      </c>
      <c r="B4767" s="11">
        <v>6.4</v>
      </c>
    </row>
    <row r="4768" spans="1:2" x14ac:dyDescent="0.25">
      <c r="A4768" s="13">
        <v>91</v>
      </c>
      <c r="B4768" s="13">
        <v>6.2</v>
      </c>
    </row>
    <row r="4769" spans="1:2" x14ac:dyDescent="0.25">
      <c r="A4769" s="11">
        <v>91</v>
      </c>
      <c r="B4769" s="11">
        <v>5.9</v>
      </c>
    </row>
    <row r="4770" spans="1:2" x14ac:dyDescent="0.25">
      <c r="A4770" s="13">
        <v>107</v>
      </c>
      <c r="B4770" s="13">
        <v>7.7</v>
      </c>
    </row>
    <row r="4771" spans="1:2" x14ac:dyDescent="0.25">
      <c r="A4771" s="11">
        <v>82</v>
      </c>
      <c r="B4771" s="11">
        <v>4.3</v>
      </c>
    </row>
    <row r="4772" spans="1:2" x14ac:dyDescent="0.25">
      <c r="A4772" s="13">
        <v>84</v>
      </c>
      <c r="B4772" s="13">
        <v>7.1</v>
      </c>
    </row>
    <row r="4773" spans="1:2" x14ac:dyDescent="0.25">
      <c r="A4773" s="11">
        <v>103</v>
      </c>
      <c r="B4773" s="11">
        <v>6.2</v>
      </c>
    </row>
    <row r="4774" spans="1:2" x14ac:dyDescent="0.25">
      <c r="A4774" s="13">
        <v>86</v>
      </c>
      <c r="B4774" s="13">
        <v>6.8</v>
      </c>
    </row>
    <row r="4775" spans="1:2" x14ac:dyDescent="0.25">
      <c r="A4775" s="11">
        <v>89</v>
      </c>
      <c r="B4775" s="11">
        <v>7.7</v>
      </c>
    </row>
    <row r="4776" spans="1:2" x14ac:dyDescent="0.25">
      <c r="A4776" s="13">
        <v>52</v>
      </c>
      <c r="B4776" s="13">
        <v>8.1999999999999993</v>
      </c>
    </row>
    <row r="4777" spans="1:2" x14ac:dyDescent="0.25">
      <c r="A4777" s="11">
        <v>98</v>
      </c>
      <c r="B4777" s="11">
        <v>7.5</v>
      </c>
    </row>
    <row r="4778" spans="1:2" x14ac:dyDescent="0.25">
      <c r="A4778" s="13">
        <v>133</v>
      </c>
      <c r="B4778" s="13">
        <v>7.6</v>
      </c>
    </row>
    <row r="4779" spans="1:2" x14ac:dyDescent="0.25">
      <c r="A4779" s="11">
        <v>81</v>
      </c>
      <c r="B4779" s="11">
        <v>4.0999999999999996</v>
      </c>
    </row>
    <row r="4780" spans="1:2" x14ac:dyDescent="0.25">
      <c r="A4780" s="13">
        <v>92</v>
      </c>
      <c r="B4780" s="13">
        <v>6.9</v>
      </c>
    </row>
    <row r="4781" spans="1:2" x14ac:dyDescent="0.25">
      <c r="A4781" s="11">
        <v>90</v>
      </c>
      <c r="B4781" s="11">
        <v>7.1</v>
      </c>
    </row>
    <row r="4782" spans="1:2" x14ac:dyDescent="0.25">
      <c r="A4782" s="13">
        <v>84</v>
      </c>
      <c r="B4782" s="13">
        <v>6.3</v>
      </c>
    </row>
    <row r="4783" spans="1:2" x14ac:dyDescent="0.25">
      <c r="A4783" s="11">
        <v>91</v>
      </c>
      <c r="B4783" s="11">
        <v>7.7</v>
      </c>
    </row>
    <row r="4784" spans="1:2" x14ac:dyDescent="0.25">
      <c r="A4784" s="13">
        <v>91</v>
      </c>
      <c r="B4784" s="13">
        <v>8.3000000000000007</v>
      </c>
    </row>
    <row r="4785" spans="1:2" x14ac:dyDescent="0.25">
      <c r="A4785" s="11">
        <v>90</v>
      </c>
      <c r="B4785" s="11">
        <v>7.1</v>
      </c>
    </row>
    <row r="4786" spans="1:2" x14ac:dyDescent="0.25">
      <c r="A4786" s="13">
        <v>96</v>
      </c>
      <c r="B4786" s="13">
        <v>4.7</v>
      </c>
    </row>
    <row r="4787" spans="1:2" x14ac:dyDescent="0.25">
      <c r="A4787" s="11">
        <v>60</v>
      </c>
      <c r="B4787" s="11">
        <v>7.7</v>
      </c>
    </row>
    <row r="4788" spans="1:2" x14ac:dyDescent="0.25">
      <c r="A4788" s="13">
        <v>88</v>
      </c>
      <c r="B4788" s="13">
        <v>7.2</v>
      </c>
    </row>
    <row r="4789" spans="1:2" x14ac:dyDescent="0.25">
      <c r="A4789" s="11">
        <v>92</v>
      </c>
      <c r="B4789" s="11">
        <v>5.0999999999999996</v>
      </c>
    </row>
    <row r="4790" spans="1:2" x14ac:dyDescent="0.25">
      <c r="A4790" s="13">
        <v>97</v>
      </c>
      <c r="B4790" s="13">
        <v>5.4</v>
      </c>
    </row>
    <row r="4791" spans="1:2" x14ac:dyDescent="0.25">
      <c r="A4791" s="11">
        <v>82</v>
      </c>
      <c r="B4791" s="11">
        <v>6.9</v>
      </c>
    </row>
    <row r="4792" spans="1:2" x14ac:dyDescent="0.25">
      <c r="A4792" s="13">
        <v>22</v>
      </c>
      <c r="B4792" s="13">
        <v>8.1999999999999993</v>
      </c>
    </row>
    <row r="4793" spans="1:2" x14ac:dyDescent="0.25">
      <c r="A4793" s="11">
        <v>101</v>
      </c>
      <c r="B4793" s="11">
        <v>6.1</v>
      </c>
    </row>
    <row r="4794" spans="1:2" x14ac:dyDescent="0.25">
      <c r="A4794" s="13">
        <v>80</v>
      </c>
      <c r="B4794" s="13">
        <v>6.1</v>
      </c>
    </row>
    <row r="4795" spans="1:2" x14ac:dyDescent="0.25">
      <c r="A4795" s="11">
        <v>97</v>
      </c>
      <c r="B4795" s="11">
        <v>6.9</v>
      </c>
    </row>
    <row r="4796" spans="1:2" x14ac:dyDescent="0.25">
      <c r="A4796" s="13">
        <v>84</v>
      </c>
      <c r="B4796" s="13">
        <v>5.8</v>
      </c>
    </row>
    <row r="4797" spans="1:2" x14ac:dyDescent="0.25">
      <c r="A4797" s="11">
        <v>97</v>
      </c>
      <c r="B4797" s="11">
        <v>6</v>
      </c>
    </row>
    <row r="4798" spans="1:2" x14ac:dyDescent="0.25">
      <c r="A4798" s="13">
        <v>91</v>
      </c>
      <c r="B4798" s="13">
        <v>8.1999999999999993</v>
      </c>
    </row>
    <row r="4799" spans="1:2" x14ac:dyDescent="0.25">
      <c r="A4799" s="11">
        <v>123</v>
      </c>
      <c r="B4799" s="11">
        <v>8</v>
      </c>
    </row>
    <row r="4800" spans="1:2" x14ac:dyDescent="0.25">
      <c r="A4800" s="13">
        <v>86</v>
      </c>
      <c r="B4800" s="13">
        <v>7</v>
      </c>
    </row>
    <row r="4801" spans="1:2" x14ac:dyDescent="0.25">
      <c r="A4801" s="11">
        <v>100</v>
      </c>
      <c r="B4801" s="11">
        <v>6.3</v>
      </c>
    </row>
    <row r="4802" spans="1:2" x14ac:dyDescent="0.25">
      <c r="A4802" s="13">
        <v>96</v>
      </c>
      <c r="B4802" s="13">
        <v>7.6</v>
      </c>
    </row>
    <row r="4803" spans="1:2" x14ac:dyDescent="0.25">
      <c r="A4803" s="11">
        <v>89</v>
      </c>
      <c r="B4803" s="11">
        <v>6.1</v>
      </c>
    </row>
    <row r="4804" spans="1:2" x14ac:dyDescent="0.25">
      <c r="A4804" s="13">
        <v>84</v>
      </c>
      <c r="B4804" s="13">
        <v>7.2</v>
      </c>
    </row>
    <row r="4805" spans="1:2" x14ac:dyDescent="0.25">
      <c r="A4805" s="11">
        <v>88</v>
      </c>
      <c r="B4805" s="11">
        <v>7.8</v>
      </c>
    </row>
    <row r="4806" spans="1:2" x14ac:dyDescent="0.25">
      <c r="A4806" s="13">
        <v>90</v>
      </c>
      <c r="B4806" s="13">
        <v>4.7</v>
      </c>
    </row>
    <row r="4807" spans="1:2" x14ac:dyDescent="0.25">
      <c r="A4807" s="11">
        <v>90</v>
      </c>
      <c r="B4807" s="11">
        <v>7.5</v>
      </c>
    </row>
    <row r="4808" spans="1:2" x14ac:dyDescent="0.25">
      <c r="A4808" s="13">
        <v>43</v>
      </c>
      <c r="B4808" s="13">
        <v>6.7</v>
      </c>
    </row>
    <row r="4809" spans="1:2" x14ac:dyDescent="0.25">
      <c r="A4809" s="11">
        <v>98</v>
      </c>
      <c r="B4809" s="11">
        <v>3.4</v>
      </c>
    </row>
    <row r="4810" spans="1:2" x14ac:dyDescent="0.25">
      <c r="A4810" s="13">
        <v>101</v>
      </c>
      <c r="B4810" s="13">
        <v>7.9</v>
      </c>
    </row>
    <row r="4811" spans="1:2" x14ac:dyDescent="0.25">
      <c r="A4811" s="11">
        <v>96</v>
      </c>
      <c r="B4811" s="11">
        <v>8.9</v>
      </c>
    </row>
    <row r="4812" spans="1:2" x14ac:dyDescent="0.25">
      <c r="A4812" s="13">
        <v>83</v>
      </c>
      <c r="B4812" s="13">
        <v>6.9</v>
      </c>
    </row>
    <row r="4813" spans="1:2" x14ac:dyDescent="0.25">
      <c r="A4813" s="11">
        <v>65</v>
      </c>
      <c r="B4813" s="11">
        <v>8.1999999999999993</v>
      </c>
    </row>
    <row r="4814" spans="1:2" x14ac:dyDescent="0.25">
      <c r="A4814" s="13">
        <v>94</v>
      </c>
      <c r="B4814" s="13">
        <v>7.3</v>
      </c>
    </row>
    <row r="4815" spans="1:2" x14ac:dyDescent="0.25">
      <c r="A4815" s="11">
        <v>112</v>
      </c>
      <c r="B4815" s="11">
        <v>8</v>
      </c>
    </row>
    <row r="4816" spans="1:2" x14ac:dyDescent="0.25">
      <c r="A4816" s="13">
        <v>102</v>
      </c>
      <c r="B4816" s="13">
        <v>6.7</v>
      </c>
    </row>
    <row r="4817" spans="1:2" x14ac:dyDescent="0.25">
      <c r="A4817" s="11">
        <v>98</v>
      </c>
      <c r="B4817" s="11">
        <v>6.6</v>
      </c>
    </row>
    <row r="4818" spans="1:2" x14ac:dyDescent="0.25">
      <c r="A4818" s="13">
        <v>91</v>
      </c>
      <c r="B4818" s="13">
        <v>6.9</v>
      </c>
    </row>
    <row r="4819" spans="1:2" x14ac:dyDescent="0.25">
      <c r="A4819" s="11">
        <v>80</v>
      </c>
      <c r="B4819" s="11">
        <v>7.1</v>
      </c>
    </row>
    <row r="4820" spans="1:2" x14ac:dyDescent="0.25">
      <c r="A4820" s="13">
        <v>114</v>
      </c>
      <c r="B4820" s="13">
        <v>5.6</v>
      </c>
    </row>
    <row r="4821" spans="1:2" x14ac:dyDescent="0.25">
      <c r="A4821" s="11">
        <v>76</v>
      </c>
      <c r="B4821" s="11">
        <v>6.7</v>
      </c>
    </row>
    <row r="4822" spans="1:2" x14ac:dyDescent="0.25">
      <c r="A4822" s="13">
        <v>80</v>
      </c>
      <c r="B4822" s="13">
        <v>7.1</v>
      </c>
    </row>
    <row r="4823" spans="1:2" x14ac:dyDescent="0.25">
      <c r="A4823" s="11">
        <v>88</v>
      </c>
      <c r="B4823" s="11">
        <v>5.2</v>
      </c>
    </row>
    <row r="4824" spans="1:2" x14ac:dyDescent="0.25">
      <c r="A4824" s="13">
        <v>110</v>
      </c>
      <c r="B4824" s="13">
        <v>7.7</v>
      </c>
    </row>
    <row r="4825" spans="1:2" x14ac:dyDescent="0.25">
      <c r="A4825" s="11">
        <v>104</v>
      </c>
      <c r="B4825" s="11">
        <v>7.5</v>
      </c>
    </row>
    <row r="4826" spans="1:2" x14ac:dyDescent="0.25">
      <c r="A4826" s="13">
        <v>102</v>
      </c>
      <c r="B4826" s="13">
        <v>7.6</v>
      </c>
    </row>
    <row r="4827" spans="1:2" x14ac:dyDescent="0.25">
      <c r="A4827" s="11">
        <v>95</v>
      </c>
      <c r="B4827" s="11">
        <v>8.1</v>
      </c>
    </row>
    <row r="4828" spans="1:2" x14ac:dyDescent="0.25">
      <c r="A4828" s="13">
        <v>94</v>
      </c>
      <c r="B4828" s="13">
        <v>5.5</v>
      </c>
    </row>
    <row r="4829" spans="1:2" x14ac:dyDescent="0.25">
      <c r="A4829" s="11">
        <v>109</v>
      </c>
      <c r="B4829" s="11">
        <v>6.6</v>
      </c>
    </row>
    <row r="4830" spans="1:2" x14ac:dyDescent="0.25">
      <c r="A4830" s="13">
        <v>90</v>
      </c>
      <c r="B4830" s="13">
        <v>3.2</v>
      </c>
    </row>
    <row r="4831" spans="1:2" x14ac:dyDescent="0.25">
      <c r="A4831" s="11">
        <v>133</v>
      </c>
      <c r="B4831" s="11">
        <v>7.4</v>
      </c>
    </row>
    <row r="4832" spans="1:2" x14ac:dyDescent="0.25">
      <c r="A4832" s="13">
        <v>110</v>
      </c>
      <c r="B4832" s="13">
        <v>6.6</v>
      </c>
    </row>
    <row r="4833" spans="1:2" x14ac:dyDescent="0.25">
      <c r="A4833" s="11">
        <v>80</v>
      </c>
      <c r="B4833" s="11">
        <v>6.2</v>
      </c>
    </row>
    <row r="4834" spans="1:2" x14ac:dyDescent="0.25">
      <c r="A4834" s="13">
        <v>95</v>
      </c>
      <c r="B4834" s="13">
        <v>4.8</v>
      </c>
    </row>
    <row r="4835" spans="1:2" x14ac:dyDescent="0.25">
      <c r="A4835" s="11">
        <v>94</v>
      </c>
      <c r="B4835" s="11">
        <v>4.5</v>
      </c>
    </row>
    <row r="4836" spans="1:2" x14ac:dyDescent="0.25">
      <c r="A4836" s="13">
        <v>98</v>
      </c>
      <c r="B4836" s="13">
        <v>7.2</v>
      </c>
    </row>
    <row r="4837" spans="1:2" x14ac:dyDescent="0.25">
      <c r="A4837" s="11">
        <v>98</v>
      </c>
      <c r="B4837" s="11">
        <v>4.3</v>
      </c>
    </row>
    <row r="4838" spans="1:2" x14ac:dyDescent="0.25">
      <c r="A4838" s="13">
        <v>96</v>
      </c>
      <c r="B4838" s="13">
        <v>4.5</v>
      </c>
    </row>
    <row r="4839" spans="1:2" x14ac:dyDescent="0.25">
      <c r="A4839" s="11">
        <v>97</v>
      </c>
      <c r="B4839" s="11">
        <v>6.4</v>
      </c>
    </row>
    <row r="4840" spans="1:2" x14ac:dyDescent="0.25">
      <c r="A4840" s="13">
        <v>90</v>
      </c>
      <c r="B4840" s="13">
        <v>6.4</v>
      </c>
    </row>
    <row r="4841" spans="1:2" x14ac:dyDescent="0.25">
      <c r="A4841" s="11">
        <v>113</v>
      </c>
      <c r="B4841" s="11">
        <v>7.3</v>
      </c>
    </row>
    <row r="4842" spans="1:2" x14ac:dyDescent="0.25">
      <c r="A4842" s="13">
        <v>91</v>
      </c>
      <c r="B4842" s="13">
        <v>6.9</v>
      </c>
    </row>
    <row r="4843" spans="1:2" x14ac:dyDescent="0.25">
      <c r="A4843" s="11">
        <v>90</v>
      </c>
      <c r="B4843" s="11">
        <v>4.3</v>
      </c>
    </row>
    <row r="4844" spans="1:2" x14ac:dyDescent="0.25">
      <c r="A4844" s="13">
        <v>98</v>
      </c>
      <c r="B4844" s="13">
        <v>7.2</v>
      </c>
    </row>
    <row r="4845" spans="1:2" x14ac:dyDescent="0.25">
      <c r="A4845" s="11">
        <v>94</v>
      </c>
      <c r="B4845" s="11">
        <v>6.5</v>
      </c>
    </row>
    <row r="4846" spans="1:2" x14ac:dyDescent="0.25">
      <c r="A4846" s="13">
        <v>96</v>
      </c>
      <c r="B4846" s="13">
        <v>6.6</v>
      </c>
    </row>
    <row r="4847" spans="1:2" x14ac:dyDescent="0.25">
      <c r="A4847" s="11">
        <v>100</v>
      </c>
      <c r="B4847" s="11">
        <v>6.7</v>
      </c>
    </row>
    <row r="4848" spans="1:2" x14ac:dyDescent="0.25">
      <c r="A4848" s="13">
        <v>90</v>
      </c>
      <c r="B4848" s="13">
        <v>4.3</v>
      </c>
    </row>
    <row r="4849" spans="1:2" x14ac:dyDescent="0.25">
      <c r="A4849" s="11">
        <v>90</v>
      </c>
      <c r="B4849" s="11">
        <v>7.3</v>
      </c>
    </row>
    <row r="4850" spans="1:2" x14ac:dyDescent="0.25">
      <c r="A4850" s="13">
        <v>76</v>
      </c>
      <c r="B4850" s="13">
        <v>6.4</v>
      </c>
    </row>
    <row r="4851" spans="1:2" x14ac:dyDescent="0.25">
      <c r="A4851" s="11">
        <v>75</v>
      </c>
      <c r="B4851" s="11">
        <v>7</v>
      </c>
    </row>
    <row r="4852" spans="1:2" x14ac:dyDescent="0.25">
      <c r="A4852" s="13">
        <v>78</v>
      </c>
      <c r="B4852" s="13">
        <v>5.5</v>
      </c>
    </row>
    <row r="4853" spans="1:2" x14ac:dyDescent="0.25">
      <c r="A4853" s="11">
        <v>90</v>
      </c>
      <c r="B4853" s="11">
        <v>6.7</v>
      </c>
    </row>
    <row r="4854" spans="1:2" x14ac:dyDescent="0.25">
      <c r="A4854" s="13">
        <v>96</v>
      </c>
      <c r="B4854" s="13">
        <v>4.3</v>
      </c>
    </row>
    <row r="4855" spans="1:2" x14ac:dyDescent="0.25">
      <c r="A4855" s="11">
        <v>92</v>
      </c>
      <c r="B4855" s="11">
        <v>6.1</v>
      </c>
    </row>
    <row r="4856" spans="1:2" x14ac:dyDescent="0.25">
      <c r="A4856" s="13">
        <v>75</v>
      </c>
      <c r="B4856" s="13">
        <v>6.8</v>
      </c>
    </row>
    <row r="4857" spans="1:2" x14ac:dyDescent="0.25">
      <c r="A4857" s="11">
        <v>99</v>
      </c>
      <c r="B4857" s="11">
        <v>3.9</v>
      </c>
    </row>
    <row r="4858" spans="1:2" x14ac:dyDescent="0.25">
      <c r="A4858" s="13">
        <v>58</v>
      </c>
      <c r="B4858" s="13">
        <v>8.5</v>
      </c>
    </row>
    <row r="4859" spans="1:2" x14ac:dyDescent="0.25">
      <c r="A4859" s="11">
        <v>86</v>
      </c>
      <c r="B4859" s="11">
        <v>6.9</v>
      </c>
    </row>
    <row r="4860" spans="1:2" x14ac:dyDescent="0.25">
      <c r="A4860" s="13">
        <v>92</v>
      </c>
      <c r="B4860" s="13">
        <v>7.3</v>
      </c>
    </row>
    <row r="4861" spans="1:2" x14ac:dyDescent="0.25">
      <c r="A4861" s="11">
        <v>101</v>
      </c>
      <c r="B4861" s="11">
        <v>6.9</v>
      </c>
    </row>
    <row r="4862" spans="1:2" x14ac:dyDescent="0.25">
      <c r="A4862" s="13">
        <v>81</v>
      </c>
      <c r="B4862" s="13">
        <v>6.3</v>
      </c>
    </row>
    <row r="4863" spans="1:2" x14ac:dyDescent="0.25">
      <c r="A4863" s="11">
        <v>93</v>
      </c>
      <c r="B4863" s="11">
        <v>2.5</v>
      </c>
    </row>
    <row r="4864" spans="1:2" x14ac:dyDescent="0.25">
      <c r="A4864" s="13">
        <v>95</v>
      </c>
      <c r="B4864" s="13">
        <v>5.7</v>
      </c>
    </row>
    <row r="4865" spans="1:2" x14ac:dyDescent="0.25">
      <c r="A4865" s="11">
        <v>107</v>
      </c>
      <c r="B4865" s="11">
        <v>7</v>
      </c>
    </row>
    <row r="4866" spans="1:2" x14ac:dyDescent="0.25">
      <c r="A4866" s="13">
        <v>98</v>
      </c>
      <c r="B4866" s="13">
        <v>6.2</v>
      </c>
    </row>
    <row r="4867" spans="1:2" x14ac:dyDescent="0.25">
      <c r="A4867" s="11">
        <v>35</v>
      </c>
      <c r="B4867" s="11">
        <v>6.9</v>
      </c>
    </row>
    <row r="4868" spans="1:2" x14ac:dyDescent="0.25">
      <c r="A4868" s="13">
        <v>108</v>
      </c>
      <c r="B4868" s="13">
        <v>4.5</v>
      </c>
    </row>
    <row r="4869" spans="1:2" x14ac:dyDescent="0.25">
      <c r="A4869" s="11">
        <v>66</v>
      </c>
      <c r="B4869" s="11">
        <v>7.8</v>
      </c>
    </row>
    <row r="4870" spans="1:2" x14ac:dyDescent="0.25">
      <c r="A4870" s="13">
        <v>95</v>
      </c>
      <c r="B4870" s="13">
        <v>4.4000000000000004</v>
      </c>
    </row>
    <row r="4871" spans="1:2" x14ac:dyDescent="0.25">
      <c r="A4871" s="11">
        <v>99</v>
      </c>
      <c r="B4871" s="11">
        <v>7.4</v>
      </c>
    </row>
    <row r="4872" spans="1:2" x14ac:dyDescent="0.25">
      <c r="A4872" s="13">
        <v>108</v>
      </c>
      <c r="B4872" s="13">
        <v>6.6</v>
      </c>
    </row>
    <row r="4873" spans="1:2" x14ac:dyDescent="0.25">
      <c r="A4873" s="11">
        <v>90</v>
      </c>
      <c r="B4873" s="11">
        <v>8</v>
      </c>
    </row>
    <row r="4874" spans="1:2" x14ac:dyDescent="0.25">
      <c r="A4874" s="13">
        <v>151</v>
      </c>
      <c r="B4874" s="13">
        <v>8.3000000000000007</v>
      </c>
    </row>
    <row r="4875" spans="1:2" x14ac:dyDescent="0.25">
      <c r="A4875" s="11">
        <v>83</v>
      </c>
      <c r="B4875" s="11">
        <v>6.5</v>
      </c>
    </row>
    <row r="4876" spans="1:2" x14ac:dyDescent="0.25">
      <c r="A4876" s="13">
        <v>108</v>
      </c>
      <c r="B4876" s="13">
        <v>7.1</v>
      </c>
    </row>
    <row r="4877" spans="1:2" x14ac:dyDescent="0.25">
      <c r="A4877" s="11">
        <v>92</v>
      </c>
      <c r="B4877" s="11">
        <v>7.1</v>
      </c>
    </row>
    <row r="4878" spans="1:2" x14ac:dyDescent="0.25">
      <c r="A4878" s="13">
        <v>105</v>
      </c>
      <c r="B4878" s="13">
        <v>4</v>
      </c>
    </row>
    <row r="4879" spans="1:2" x14ac:dyDescent="0.25">
      <c r="A4879" s="11">
        <v>86</v>
      </c>
      <c r="B4879" s="11">
        <v>7.5</v>
      </c>
    </row>
    <row r="4880" spans="1:2" x14ac:dyDescent="0.25">
      <c r="A4880" s="13">
        <v>106</v>
      </c>
      <c r="B4880" s="13">
        <v>7</v>
      </c>
    </row>
    <row r="4881" spans="1:2" x14ac:dyDescent="0.25">
      <c r="A4881" s="11">
        <v>93</v>
      </c>
      <c r="B4881" s="11">
        <v>4</v>
      </c>
    </row>
    <row r="4882" spans="1:2" x14ac:dyDescent="0.25">
      <c r="A4882" s="13">
        <v>80</v>
      </c>
      <c r="B4882" s="13">
        <v>6.7</v>
      </c>
    </row>
    <row r="4883" spans="1:2" x14ac:dyDescent="0.25">
      <c r="A4883" s="11">
        <v>127</v>
      </c>
      <c r="B4883" s="11">
        <v>7.2</v>
      </c>
    </row>
    <row r="4884" spans="1:2" x14ac:dyDescent="0.25">
      <c r="A4884" s="13">
        <v>93</v>
      </c>
      <c r="B4884" s="13">
        <v>7</v>
      </c>
    </row>
    <row r="4885" spans="1:2" x14ac:dyDescent="0.25">
      <c r="A4885" s="11">
        <v>96</v>
      </c>
      <c r="B4885" s="11">
        <v>7.4</v>
      </c>
    </row>
    <row r="4886" spans="1:2" x14ac:dyDescent="0.25">
      <c r="A4886" s="13">
        <v>99</v>
      </c>
      <c r="B4886" s="13">
        <v>8</v>
      </c>
    </row>
    <row r="4887" spans="1:2" x14ac:dyDescent="0.25">
      <c r="A4887" s="11">
        <v>66</v>
      </c>
      <c r="B4887" s="11">
        <v>6.5</v>
      </c>
    </row>
    <row r="4888" spans="1:2" x14ac:dyDescent="0.25">
      <c r="A4888" s="13">
        <v>85</v>
      </c>
      <c r="B4888" s="13">
        <v>7.2</v>
      </c>
    </row>
    <row r="4889" spans="1:2" x14ac:dyDescent="0.25">
      <c r="A4889" s="11">
        <v>101</v>
      </c>
      <c r="B4889" s="11">
        <v>6.4</v>
      </c>
    </row>
    <row r="4890" spans="1:2" x14ac:dyDescent="0.25">
      <c r="A4890" s="13">
        <v>97</v>
      </c>
      <c r="B4890" s="13">
        <v>6.5</v>
      </c>
    </row>
    <row r="4891" spans="1:2" x14ac:dyDescent="0.25">
      <c r="A4891" s="11">
        <v>119</v>
      </c>
      <c r="B4891" s="11">
        <v>6.8</v>
      </c>
    </row>
    <row r="4892" spans="1:2" x14ac:dyDescent="0.25">
      <c r="A4892" s="13">
        <v>103</v>
      </c>
      <c r="B4892" s="13">
        <v>6.9</v>
      </c>
    </row>
    <row r="4893" spans="1:2" x14ac:dyDescent="0.25">
      <c r="A4893" s="11">
        <v>86</v>
      </c>
      <c r="B4893" s="11">
        <v>7.5</v>
      </c>
    </row>
    <row r="4894" spans="1:2" x14ac:dyDescent="0.25">
      <c r="A4894" s="13">
        <v>106</v>
      </c>
      <c r="B4894" s="13">
        <v>7.1</v>
      </c>
    </row>
    <row r="4895" spans="1:2" x14ac:dyDescent="0.25">
      <c r="A4895" s="11">
        <v>90</v>
      </c>
      <c r="B4895" s="11">
        <v>5.0999999999999996</v>
      </c>
    </row>
    <row r="4896" spans="1:2" x14ac:dyDescent="0.25">
      <c r="A4896" s="13">
        <v>95</v>
      </c>
      <c r="B4896" s="13">
        <v>6.2</v>
      </c>
    </row>
    <row r="4897" spans="1:2" x14ac:dyDescent="0.25">
      <c r="A4897" s="11">
        <v>94</v>
      </c>
      <c r="B4897" s="11">
        <v>3.9</v>
      </c>
    </row>
    <row r="4898" spans="1:2" x14ac:dyDescent="0.25">
      <c r="A4898" s="13">
        <v>84</v>
      </c>
      <c r="B4898" s="13">
        <v>6</v>
      </c>
    </row>
    <row r="4899" spans="1:2" x14ac:dyDescent="0.25">
      <c r="A4899" s="11">
        <v>89</v>
      </c>
      <c r="B4899" s="11">
        <v>6.8</v>
      </c>
    </row>
    <row r="4900" spans="1:2" x14ac:dyDescent="0.25">
      <c r="A4900" s="13">
        <v>59</v>
      </c>
      <c r="B4900" s="13">
        <v>7.4</v>
      </c>
    </row>
    <row r="4901" spans="1:2" x14ac:dyDescent="0.25">
      <c r="A4901" s="11">
        <v>126</v>
      </c>
      <c r="B4901" s="11">
        <v>8.1</v>
      </c>
    </row>
    <row r="4902" spans="1:2" x14ac:dyDescent="0.25">
      <c r="A4902" s="13">
        <v>86</v>
      </c>
      <c r="B4902" s="13">
        <v>6.5</v>
      </c>
    </row>
    <row r="4903" spans="1:2" x14ac:dyDescent="0.25">
      <c r="A4903" s="11">
        <v>87</v>
      </c>
      <c r="B4903" s="11">
        <v>8</v>
      </c>
    </row>
    <row r="4904" spans="1:2" x14ac:dyDescent="0.25">
      <c r="A4904" s="13">
        <v>106</v>
      </c>
      <c r="B4904" s="13">
        <v>7.7</v>
      </c>
    </row>
    <row r="4905" spans="1:2" x14ac:dyDescent="0.25">
      <c r="A4905" s="11">
        <v>86</v>
      </c>
      <c r="B4905" s="11">
        <v>7.2</v>
      </c>
    </row>
    <row r="4906" spans="1:2" x14ac:dyDescent="0.25">
      <c r="A4906" s="13">
        <v>89</v>
      </c>
      <c r="B4906" s="13">
        <v>5.4</v>
      </c>
    </row>
    <row r="4907" spans="1:2" x14ac:dyDescent="0.25">
      <c r="A4907" s="11">
        <v>105</v>
      </c>
      <c r="B4907" s="11">
        <v>6.7</v>
      </c>
    </row>
    <row r="4908" spans="1:2" x14ac:dyDescent="0.25">
      <c r="A4908" s="13">
        <v>93</v>
      </c>
      <c r="B4908" s="13">
        <v>6.3</v>
      </c>
    </row>
    <row r="4909" spans="1:2" x14ac:dyDescent="0.25">
      <c r="A4909" s="11">
        <v>94</v>
      </c>
      <c r="B4909" s="11">
        <v>8.1</v>
      </c>
    </row>
    <row r="4910" spans="1:2" x14ac:dyDescent="0.25">
      <c r="A4910" s="13">
        <v>89</v>
      </c>
      <c r="B4910" s="13">
        <v>8.5</v>
      </c>
    </row>
    <row r="4911" spans="1:2" x14ac:dyDescent="0.25">
      <c r="A4911" s="11">
        <v>97</v>
      </c>
      <c r="B4911" s="11">
        <v>7.7</v>
      </c>
    </row>
    <row r="4912" spans="1:2" x14ac:dyDescent="0.25">
      <c r="A4912" s="13">
        <v>88</v>
      </c>
      <c r="B4912" s="13">
        <v>6.5</v>
      </c>
    </row>
    <row r="4913" spans="1:2" x14ac:dyDescent="0.25">
      <c r="A4913" s="11">
        <v>78</v>
      </c>
      <c r="B4913" s="11">
        <v>8.6999999999999993</v>
      </c>
    </row>
    <row r="4914" spans="1:2" x14ac:dyDescent="0.25">
      <c r="A4914" s="13">
        <v>104</v>
      </c>
      <c r="B4914" s="13">
        <v>6.5</v>
      </c>
    </row>
    <row r="4915" spans="1:2" x14ac:dyDescent="0.25">
      <c r="A4915" s="11">
        <v>92</v>
      </c>
      <c r="B4915" s="11">
        <v>7</v>
      </c>
    </row>
    <row r="4916" spans="1:2" x14ac:dyDescent="0.25">
      <c r="A4916" s="13">
        <v>108</v>
      </c>
      <c r="B4916" s="13">
        <v>5.8</v>
      </c>
    </row>
    <row r="4917" spans="1:2" x14ac:dyDescent="0.25">
      <c r="A4917" s="11">
        <v>97</v>
      </c>
      <c r="B4917" s="11">
        <v>5.5</v>
      </c>
    </row>
    <row r="4918" spans="1:2" x14ac:dyDescent="0.25">
      <c r="A4918" s="13">
        <v>109</v>
      </c>
      <c r="B4918" s="13">
        <v>7</v>
      </c>
    </row>
    <row r="4919" spans="1:2" x14ac:dyDescent="0.25">
      <c r="A4919" s="11">
        <v>78</v>
      </c>
      <c r="B4919" s="11">
        <v>6.3</v>
      </c>
    </row>
    <row r="4920" spans="1:2" x14ac:dyDescent="0.25">
      <c r="A4920" s="13">
        <v>85</v>
      </c>
      <c r="B4920" s="13">
        <v>7.9</v>
      </c>
    </row>
    <row r="4921" spans="1:2" x14ac:dyDescent="0.25">
      <c r="A4921" s="11">
        <v>88</v>
      </c>
      <c r="B4921" s="11">
        <v>7.3</v>
      </c>
    </row>
    <row r="4922" spans="1:2" x14ac:dyDescent="0.25">
      <c r="A4922" s="13">
        <v>93</v>
      </c>
      <c r="B4922" s="13">
        <v>7.4</v>
      </c>
    </row>
    <row r="4923" spans="1:2" x14ac:dyDescent="0.25">
      <c r="A4923" s="11">
        <v>86</v>
      </c>
      <c r="B4923" s="11">
        <v>5.4</v>
      </c>
    </row>
    <row r="4924" spans="1:2" x14ac:dyDescent="0.25">
      <c r="A4924" s="13">
        <v>98</v>
      </c>
      <c r="B4924" s="13">
        <v>7.1</v>
      </c>
    </row>
    <row r="4925" spans="1:2" x14ac:dyDescent="0.25">
      <c r="A4925" s="11">
        <v>88</v>
      </c>
      <c r="B4925" s="11">
        <v>7.5</v>
      </c>
    </row>
    <row r="4926" spans="1:2" x14ac:dyDescent="0.25">
      <c r="A4926" s="13">
        <v>25</v>
      </c>
      <c r="B4926" s="13">
        <v>8.4</v>
      </c>
    </row>
    <row r="4927" spans="1:2" x14ac:dyDescent="0.25">
      <c r="A4927" s="11">
        <v>72</v>
      </c>
      <c r="B4927" s="11">
        <v>7</v>
      </c>
    </row>
    <row r="4928" spans="1:2" x14ac:dyDescent="0.25">
      <c r="A4928" s="13">
        <v>66</v>
      </c>
      <c r="B4928" s="13">
        <v>5.3</v>
      </c>
    </row>
    <row r="4929" spans="1:2" x14ac:dyDescent="0.25">
      <c r="A4929" s="11">
        <v>80</v>
      </c>
      <c r="B4929" s="11">
        <v>7.1</v>
      </c>
    </row>
    <row r="4930" spans="1:2" x14ac:dyDescent="0.25">
      <c r="A4930" s="13">
        <v>91</v>
      </c>
      <c r="B4930" s="13">
        <v>7.5</v>
      </c>
    </row>
    <row r="4931" spans="1:2" x14ac:dyDescent="0.25">
      <c r="A4931" s="11">
        <v>93</v>
      </c>
      <c r="B4931" s="11">
        <v>6.1</v>
      </c>
    </row>
    <row r="4932" spans="1:2" x14ac:dyDescent="0.25">
      <c r="A4932" s="13">
        <v>89</v>
      </c>
      <c r="B4932" s="13">
        <v>7.2</v>
      </c>
    </row>
    <row r="4933" spans="1:2" x14ac:dyDescent="0.25">
      <c r="A4933" s="11">
        <v>85</v>
      </c>
      <c r="B4933" s="11">
        <v>6.7</v>
      </c>
    </row>
    <row r="4934" spans="1:2" x14ac:dyDescent="0.25">
      <c r="A4934" s="13">
        <v>62</v>
      </c>
      <c r="B4934" s="13">
        <v>8.1999999999999993</v>
      </c>
    </row>
    <row r="4935" spans="1:2" x14ac:dyDescent="0.25">
      <c r="A4935" s="11">
        <v>90</v>
      </c>
      <c r="B4935" s="11">
        <v>6.6</v>
      </c>
    </row>
    <row r="4936" spans="1:2" x14ac:dyDescent="0.25">
      <c r="A4936" s="13">
        <v>90</v>
      </c>
      <c r="B4936" s="13">
        <v>6.7</v>
      </c>
    </row>
    <row r="4937" spans="1:2" x14ac:dyDescent="0.25">
      <c r="A4937" s="13">
        <v>88</v>
      </c>
      <c r="B4937" s="13">
        <v>7</v>
      </c>
    </row>
    <row r="4938" spans="1:2" x14ac:dyDescent="0.25">
      <c r="A4938" s="11">
        <v>88</v>
      </c>
      <c r="B4938" s="11">
        <v>7</v>
      </c>
    </row>
    <row r="4939" spans="1:2" x14ac:dyDescent="0.25">
      <c r="A4939" s="13">
        <v>96</v>
      </c>
      <c r="B4939" s="13">
        <v>8</v>
      </c>
    </row>
    <row r="4940" spans="1:2" x14ac:dyDescent="0.25">
      <c r="A4940" s="11">
        <v>94</v>
      </c>
      <c r="B4940" s="11">
        <v>7.4</v>
      </c>
    </row>
    <row r="4941" spans="1:2" x14ac:dyDescent="0.25">
      <c r="A4941" s="13">
        <v>120</v>
      </c>
      <c r="B4941" s="13">
        <v>5.4</v>
      </c>
    </row>
    <row r="4942" spans="1:2" x14ac:dyDescent="0.25">
      <c r="A4942" s="11">
        <v>77</v>
      </c>
      <c r="B4942" s="11">
        <v>5.7</v>
      </c>
    </row>
    <row r="4943" spans="1:2" x14ac:dyDescent="0.25">
      <c r="A4943" s="13">
        <v>111</v>
      </c>
      <c r="B4943" s="13">
        <v>6.7</v>
      </c>
    </row>
    <row r="4944" spans="1:2" x14ac:dyDescent="0.25">
      <c r="A4944" s="11">
        <v>81</v>
      </c>
      <c r="B4944" s="11">
        <v>4.2</v>
      </c>
    </row>
    <row r="4945" spans="1:2" x14ac:dyDescent="0.25">
      <c r="A4945" s="13">
        <v>89</v>
      </c>
      <c r="B4945" s="13">
        <v>7.4</v>
      </c>
    </row>
    <row r="4946" spans="1:2" x14ac:dyDescent="0.25">
      <c r="A4946" s="11">
        <v>110</v>
      </c>
      <c r="B4946" s="11">
        <v>4.8</v>
      </c>
    </row>
    <row r="4947" spans="1:2" x14ac:dyDescent="0.25">
      <c r="A4947" s="13">
        <v>81</v>
      </c>
      <c r="B4947" s="13">
        <v>7</v>
      </c>
    </row>
    <row r="4948" spans="1:2" x14ac:dyDescent="0.25">
      <c r="A4948" s="11">
        <v>100</v>
      </c>
      <c r="B4948" s="11">
        <v>7.3</v>
      </c>
    </row>
    <row r="4949" spans="1:2" x14ac:dyDescent="0.25">
      <c r="A4949" s="13">
        <v>99</v>
      </c>
      <c r="B4949" s="13">
        <v>5.8</v>
      </c>
    </row>
    <row r="4950" spans="1:2" x14ac:dyDescent="0.25">
      <c r="A4950" s="11">
        <v>90</v>
      </c>
      <c r="B4950" s="11">
        <v>7</v>
      </c>
    </row>
    <row r="4951" spans="1:2" x14ac:dyDescent="0.25">
      <c r="A4951" s="13">
        <v>82</v>
      </c>
      <c r="B4951" s="13">
        <v>3.2</v>
      </c>
    </row>
    <row r="4952" spans="1:2" x14ac:dyDescent="0.25">
      <c r="A4952" s="11">
        <v>88</v>
      </c>
      <c r="B4952" s="11">
        <v>6.8</v>
      </c>
    </row>
    <row r="4953" spans="1:2" x14ac:dyDescent="0.25">
      <c r="A4953" s="13">
        <v>103</v>
      </c>
      <c r="B4953" s="13">
        <v>7.7</v>
      </c>
    </row>
    <row r="4954" spans="1:2" x14ac:dyDescent="0.25">
      <c r="A4954" s="11">
        <v>80</v>
      </c>
      <c r="B4954" s="11">
        <v>5.6</v>
      </c>
    </row>
    <row r="4955" spans="1:2" x14ac:dyDescent="0.25">
      <c r="A4955" s="13">
        <v>68</v>
      </c>
      <c r="B4955" s="13">
        <v>7.1</v>
      </c>
    </row>
    <row r="4956" spans="1:2" x14ac:dyDescent="0.25">
      <c r="A4956" s="11">
        <v>81</v>
      </c>
      <c r="B4956" s="11">
        <v>3.6</v>
      </c>
    </row>
    <row r="4957" spans="1:2" x14ac:dyDescent="0.25">
      <c r="A4957" s="13">
        <v>106</v>
      </c>
      <c r="B4957" s="13">
        <v>6.8</v>
      </c>
    </row>
    <row r="4958" spans="1:2" x14ac:dyDescent="0.25">
      <c r="A4958" s="11">
        <v>77</v>
      </c>
      <c r="B4958" s="11">
        <v>7.6</v>
      </c>
    </row>
    <row r="4959" spans="1:2" x14ac:dyDescent="0.25">
      <c r="A4959" s="13">
        <v>114</v>
      </c>
      <c r="B4959" s="13">
        <v>6.6</v>
      </c>
    </row>
    <row r="4960" spans="1:2" x14ac:dyDescent="0.25">
      <c r="A4960" s="11">
        <v>80</v>
      </c>
      <c r="B4960" s="11">
        <v>8.3000000000000007</v>
      </c>
    </row>
    <row r="4961" spans="1:2" x14ac:dyDescent="0.25">
      <c r="A4961" s="13">
        <v>84</v>
      </c>
      <c r="B4961" s="13">
        <v>7.5</v>
      </c>
    </row>
    <row r="4962" spans="1:2" x14ac:dyDescent="0.25">
      <c r="A4962" s="11">
        <v>86</v>
      </c>
      <c r="B4962" s="11">
        <v>5.4</v>
      </c>
    </row>
    <row r="4963" spans="1:2" x14ac:dyDescent="0.25">
      <c r="A4963" s="13">
        <v>87</v>
      </c>
      <c r="B4963" s="13">
        <v>5.3</v>
      </c>
    </row>
    <row r="4964" spans="1:2" x14ac:dyDescent="0.25">
      <c r="A4964" s="11">
        <v>80</v>
      </c>
      <c r="B4964" s="11">
        <v>4.5</v>
      </c>
    </row>
    <row r="4965" spans="1:2" x14ac:dyDescent="0.25">
      <c r="A4965" s="13">
        <v>100</v>
      </c>
      <c r="B4965" s="13">
        <v>7.3</v>
      </c>
    </row>
    <row r="4966" spans="1:2" x14ac:dyDescent="0.25">
      <c r="A4966" s="11">
        <v>82</v>
      </c>
      <c r="B4966" s="11">
        <v>5.6</v>
      </c>
    </row>
    <row r="4967" spans="1:2" x14ac:dyDescent="0.25">
      <c r="A4967" s="13">
        <v>82</v>
      </c>
      <c r="B4967" s="13">
        <v>5.6</v>
      </c>
    </row>
    <row r="4968" spans="1:2" x14ac:dyDescent="0.25">
      <c r="A4968" s="11">
        <v>70</v>
      </c>
      <c r="B4968" s="11">
        <v>4.0999999999999996</v>
      </c>
    </row>
    <row r="4969" spans="1:2" x14ac:dyDescent="0.25">
      <c r="A4969" s="13">
        <v>75</v>
      </c>
      <c r="B4969" s="13">
        <v>6.8</v>
      </c>
    </row>
    <row r="4970" spans="1:2" x14ac:dyDescent="0.25">
      <c r="A4970" s="11">
        <v>87</v>
      </c>
      <c r="B4970" s="11">
        <v>6.3</v>
      </c>
    </row>
    <row r="4971" spans="1:2" x14ac:dyDescent="0.25">
      <c r="A4971" s="13">
        <v>87</v>
      </c>
      <c r="B4971" s="13">
        <v>5.8</v>
      </c>
    </row>
    <row r="4972" spans="1:2" x14ac:dyDescent="0.25">
      <c r="A4972" s="11">
        <v>98</v>
      </c>
      <c r="B4972" s="11">
        <v>6.6</v>
      </c>
    </row>
    <row r="4973" spans="1:2" x14ac:dyDescent="0.25">
      <c r="A4973" s="13">
        <v>83</v>
      </c>
      <c r="B4973" s="13">
        <v>6.7</v>
      </c>
    </row>
    <row r="4974" spans="1:2" x14ac:dyDescent="0.25">
      <c r="A4974" s="11">
        <v>99</v>
      </c>
      <c r="B4974" s="11">
        <v>6.4</v>
      </c>
    </row>
    <row r="4975" spans="1:2" x14ac:dyDescent="0.25">
      <c r="A4975" s="13">
        <v>98</v>
      </c>
      <c r="B4975" s="13">
        <v>6.3</v>
      </c>
    </row>
    <row r="4976" spans="1:2" x14ac:dyDescent="0.25">
      <c r="A4976" s="11">
        <v>93</v>
      </c>
      <c r="B4976" s="11">
        <v>3.4</v>
      </c>
    </row>
    <row r="4977" spans="1:2" x14ac:dyDescent="0.25">
      <c r="A4977" s="11">
        <v>111</v>
      </c>
      <c r="B4977" s="11">
        <v>6</v>
      </c>
    </row>
    <row r="4978" spans="1:2" x14ac:dyDescent="0.25">
      <c r="A4978" s="13">
        <v>47</v>
      </c>
      <c r="B4978" s="13">
        <v>7.3</v>
      </c>
    </row>
    <row r="4979" spans="1:2" x14ac:dyDescent="0.25">
      <c r="A4979" s="11">
        <v>92</v>
      </c>
      <c r="B4979" s="11">
        <v>7.9</v>
      </c>
    </row>
    <row r="4980" spans="1:2" x14ac:dyDescent="0.25">
      <c r="A4980" s="13">
        <v>97</v>
      </c>
      <c r="B4980" s="13">
        <v>6.1</v>
      </c>
    </row>
    <row r="4981" spans="1:2" x14ac:dyDescent="0.25">
      <c r="A4981" s="11">
        <v>81</v>
      </c>
      <c r="B4981" s="11">
        <v>7.4</v>
      </c>
    </row>
    <row r="4982" spans="1:2" x14ac:dyDescent="0.25">
      <c r="A4982" s="13">
        <v>83</v>
      </c>
      <c r="B4982" s="13">
        <v>6.6</v>
      </c>
    </row>
    <row r="4983" spans="1:2" x14ac:dyDescent="0.25">
      <c r="A4983" s="11">
        <v>96</v>
      </c>
      <c r="B4983" s="11">
        <v>5.5</v>
      </c>
    </row>
    <row r="4984" spans="1:2" x14ac:dyDescent="0.25">
      <c r="A4984" s="13">
        <v>90</v>
      </c>
      <c r="B4984" s="13">
        <v>7.5</v>
      </c>
    </row>
    <row r="4985" spans="1:2" x14ac:dyDescent="0.25">
      <c r="A4985" s="11">
        <v>90</v>
      </c>
      <c r="B4985" s="11">
        <v>7.6</v>
      </c>
    </row>
    <row r="4986" spans="1:2" x14ac:dyDescent="0.25">
      <c r="A4986" s="13">
        <v>95</v>
      </c>
      <c r="B4986" s="13">
        <v>5</v>
      </c>
    </row>
    <row r="4987" spans="1:2" x14ac:dyDescent="0.25">
      <c r="A4987" s="11">
        <v>83</v>
      </c>
      <c r="B4987" s="11">
        <v>3.2</v>
      </c>
    </row>
    <row r="4988" spans="1:2" x14ac:dyDescent="0.25">
      <c r="A4988" s="13">
        <v>117</v>
      </c>
      <c r="B4988" s="13">
        <v>8.1999999999999993</v>
      </c>
    </row>
    <row r="4989" spans="1:2" x14ac:dyDescent="0.25">
      <c r="A4989" s="11">
        <v>75</v>
      </c>
      <c r="B4989" s="11">
        <v>3.7</v>
      </c>
    </row>
    <row r="4990" spans="1:2" x14ac:dyDescent="0.25">
      <c r="A4990" s="13">
        <v>79</v>
      </c>
      <c r="B4990" s="13">
        <v>6.3</v>
      </c>
    </row>
    <row r="4991" spans="1:2" x14ac:dyDescent="0.25">
      <c r="A4991" s="11">
        <v>78</v>
      </c>
      <c r="B4991" s="11">
        <v>4.0999999999999996</v>
      </c>
    </row>
    <row r="4992" spans="1:2" x14ac:dyDescent="0.25">
      <c r="A4992" s="13">
        <v>109</v>
      </c>
      <c r="B4992" s="13">
        <v>6.9</v>
      </c>
    </row>
    <row r="4993" spans="1:2" x14ac:dyDescent="0.25">
      <c r="A4993" s="11">
        <v>89</v>
      </c>
      <c r="B4993" s="11">
        <v>5.4</v>
      </c>
    </row>
    <row r="4994" spans="1:2" x14ac:dyDescent="0.25">
      <c r="A4994" s="13">
        <v>93</v>
      </c>
      <c r="B4994" s="13">
        <v>6.5</v>
      </c>
    </row>
    <row r="4995" spans="1:2" x14ac:dyDescent="0.25">
      <c r="A4995" s="11">
        <v>102</v>
      </c>
      <c r="B4995" s="11">
        <v>7.8</v>
      </c>
    </row>
    <row r="4996" spans="1:2" x14ac:dyDescent="0.25">
      <c r="A4996" s="13">
        <v>65</v>
      </c>
      <c r="B4996" s="13">
        <v>6.7</v>
      </c>
    </row>
    <row r="4997" spans="1:2" x14ac:dyDescent="0.25">
      <c r="A4997" s="11">
        <v>85</v>
      </c>
      <c r="B4997" s="11">
        <v>6.4</v>
      </c>
    </row>
    <row r="4998" spans="1:2" x14ac:dyDescent="0.25">
      <c r="A4998" s="13">
        <v>97</v>
      </c>
      <c r="B4998" s="13">
        <v>7.3</v>
      </c>
    </row>
    <row r="4999" spans="1:2" x14ac:dyDescent="0.25">
      <c r="A4999" s="11">
        <v>109</v>
      </c>
      <c r="B4999" s="11">
        <v>5.7</v>
      </c>
    </row>
    <row r="5000" spans="1:2" x14ac:dyDescent="0.25">
      <c r="A5000" s="13">
        <v>79</v>
      </c>
      <c r="B5000" s="13">
        <v>7</v>
      </c>
    </row>
    <row r="5001" spans="1:2" x14ac:dyDescent="0.25">
      <c r="A5001" s="11">
        <v>80</v>
      </c>
      <c r="B5001" s="11">
        <v>6.3</v>
      </c>
    </row>
    <row r="5002" spans="1:2" x14ac:dyDescent="0.25">
      <c r="A5002" s="13">
        <v>100</v>
      </c>
      <c r="B5002" s="13">
        <v>7.1</v>
      </c>
    </row>
    <row r="5003" spans="1:2" x14ac:dyDescent="0.25">
      <c r="A5003" s="11">
        <v>90</v>
      </c>
      <c r="B5003" s="11">
        <v>4.8</v>
      </c>
    </row>
    <row r="5004" spans="1:2" x14ac:dyDescent="0.25">
      <c r="A5004" s="13">
        <v>90</v>
      </c>
      <c r="B5004" s="13">
        <v>3.3</v>
      </c>
    </row>
    <row r="5005" spans="1:2" x14ac:dyDescent="0.25">
      <c r="A5005" s="11">
        <v>120</v>
      </c>
      <c r="B5005" s="11">
        <v>6.9</v>
      </c>
    </row>
    <row r="5006" spans="1:2" x14ac:dyDescent="0.25">
      <c r="A5006" s="13">
        <v>91</v>
      </c>
      <c r="B5006" s="13">
        <v>4.5999999999999996</v>
      </c>
    </row>
    <row r="5007" spans="1:2" x14ac:dyDescent="0.25">
      <c r="A5007" s="11">
        <v>143</v>
      </c>
      <c r="B5007" s="11">
        <v>3</v>
      </c>
    </row>
    <row r="5008" spans="1:2" x14ac:dyDescent="0.25">
      <c r="A5008" s="13">
        <v>85</v>
      </c>
      <c r="B5008" s="13">
        <v>6.6</v>
      </c>
    </row>
    <row r="5009" spans="1:2" x14ac:dyDescent="0.25">
      <c r="A5009" s="11">
        <v>60</v>
      </c>
      <c r="B5009" s="11">
        <v>7.4</v>
      </c>
    </row>
    <row r="5010" spans="1:2" x14ac:dyDescent="0.25">
      <c r="A5010" s="13">
        <v>88</v>
      </c>
      <c r="B5010" s="13">
        <v>6.2</v>
      </c>
    </row>
    <row r="5011" spans="1:2" x14ac:dyDescent="0.25">
      <c r="A5011" s="11">
        <v>78</v>
      </c>
      <c r="B5011" s="11">
        <v>4</v>
      </c>
    </row>
    <row r="5012" spans="1:2" x14ac:dyDescent="0.25">
      <c r="A5012" s="13">
        <v>108</v>
      </c>
      <c r="B5012" s="13">
        <v>6.1</v>
      </c>
    </row>
    <row r="5013" spans="1:2" x14ac:dyDescent="0.25">
      <c r="A5013" s="11">
        <v>110</v>
      </c>
      <c r="B5013" s="11">
        <v>6.9</v>
      </c>
    </row>
    <row r="5014" spans="1:2" x14ac:dyDescent="0.25">
      <c r="A5014" s="13">
        <v>90</v>
      </c>
      <c r="B5014" s="13">
        <v>7.5</v>
      </c>
    </row>
    <row r="5015" spans="1:2" x14ac:dyDescent="0.25">
      <c r="A5015" s="11">
        <v>83</v>
      </c>
      <c r="B5015" s="11">
        <v>6.7</v>
      </c>
    </row>
    <row r="5016" spans="1:2" x14ac:dyDescent="0.25">
      <c r="A5016" s="13">
        <v>111</v>
      </c>
      <c r="B5016" s="13">
        <v>7.4</v>
      </c>
    </row>
    <row r="5017" spans="1:2" x14ac:dyDescent="0.25">
      <c r="A5017" s="11">
        <v>84</v>
      </c>
      <c r="B5017" s="11">
        <v>6.1</v>
      </c>
    </row>
    <row r="5018" spans="1:2" x14ac:dyDescent="0.25">
      <c r="A5018" s="13">
        <v>82</v>
      </c>
      <c r="B5018" s="13">
        <v>5.4</v>
      </c>
    </row>
    <row r="5019" spans="1:2" x14ac:dyDescent="0.25">
      <c r="A5019" s="11">
        <v>98</v>
      </c>
      <c r="B5019" s="11">
        <v>6.4</v>
      </c>
    </row>
    <row r="5020" spans="1:2" x14ac:dyDescent="0.25">
      <c r="A5020" s="13">
        <v>77</v>
      </c>
      <c r="B5020" s="13">
        <v>7</v>
      </c>
    </row>
    <row r="5021" spans="1:2" x14ac:dyDescent="0.25">
      <c r="A5021" s="11">
        <v>80</v>
      </c>
      <c r="B5021" s="11">
        <v>6.3</v>
      </c>
    </row>
    <row r="5022" spans="1:2" x14ac:dyDescent="0.25">
      <c r="A5022" s="13">
        <v>81</v>
      </c>
      <c r="B5022" s="13">
        <v>6.9</v>
      </c>
    </row>
    <row r="5023" spans="1:2" x14ac:dyDescent="0.25">
      <c r="A5023" s="11">
        <v>84</v>
      </c>
      <c r="B5023" s="11">
        <v>7.8</v>
      </c>
    </row>
    <row r="5024" spans="1:2" x14ac:dyDescent="0.25">
      <c r="A5024" s="13">
        <v>95</v>
      </c>
      <c r="B5024" s="13">
        <v>6.4</v>
      </c>
    </row>
    <row r="5025" spans="1:2" x14ac:dyDescent="0.25">
      <c r="A5025" s="11">
        <v>87</v>
      </c>
      <c r="B5025" s="11">
        <v>7.7</v>
      </c>
    </row>
    <row r="5026" spans="1:2" x14ac:dyDescent="0.25">
      <c r="A5026" s="13">
        <v>43</v>
      </c>
      <c r="B5026" s="13">
        <v>7.5</v>
      </c>
    </row>
    <row r="5027" spans="1:2" x14ac:dyDescent="0.25">
      <c r="A5027" s="11">
        <v>76</v>
      </c>
      <c r="B5027" s="11">
        <v>6.3</v>
      </c>
    </row>
    <row r="5028" spans="1:2" x14ac:dyDescent="0.25">
      <c r="A5028" s="13">
        <v>100</v>
      </c>
      <c r="B5028" s="13">
        <v>6.3</v>
      </c>
    </row>
    <row r="5029" spans="1:2" x14ac:dyDescent="0.25">
      <c r="A5029" s="11">
        <v>90</v>
      </c>
      <c r="B5029" s="11">
        <v>6.6</v>
      </c>
    </row>
  </sheetData>
  <mergeCells count="2">
    <mergeCell ref="N4:O4"/>
    <mergeCell ref="N10:O10"/>
  </mergeCells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D0185-8D75-495C-AB4E-20E257CCBF20}">
  <dimension ref="A3:E13"/>
  <sheetViews>
    <sheetView zoomScaleNormal="100" workbookViewId="0">
      <selection activeCell="D16" sqref="D16"/>
    </sheetView>
  </sheetViews>
  <sheetFormatPr defaultRowHeight="15" x14ac:dyDescent="0.25"/>
  <cols>
    <col min="1" max="1" width="10.42578125" bestFit="1" customWidth="1"/>
    <col min="2" max="2" width="7.140625" bestFit="1" customWidth="1"/>
  </cols>
  <sheetData>
    <row r="3" spans="1:5" x14ac:dyDescent="0.25">
      <c r="A3" s="19" t="s">
        <v>5517</v>
      </c>
      <c r="B3" t="s">
        <v>5518</v>
      </c>
      <c r="D3" s="26" t="s">
        <v>5523</v>
      </c>
      <c r="E3" s="26"/>
    </row>
    <row r="4" spans="1:5" x14ac:dyDescent="0.25">
      <c r="A4" s="20" t="s">
        <v>497</v>
      </c>
      <c r="B4" s="21">
        <v>1153</v>
      </c>
      <c r="D4" s="30" t="s">
        <v>5524</v>
      </c>
      <c r="E4">
        <f>MEDIAN(B4:B29)</f>
        <v>1014.5</v>
      </c>
    </row>
    <row r="5" spans="1:5" x14ac:dyDescent="0.25">
      <c r="A5" s="20" t="s">
        <v>378</v>
      </c>
      <c r="B5" s="21">
        <v>923</v>
      </c>
      <c r="D5" s="30" t="s">
        <v>5519</v>
      </c>
      <c r="E5" s="21">
        <f>MAX(B4:B29)</f>
        <v>2594</v>
      </c>
    </row>
    <row r="6" spans="1:5" x14ac:dyDescent="0.25">
      <c r="A6" s="20" t="s">
        <v>599</v>
      </c>
      <c r="B6" s="21">
        <v>1872</v>
      </c>
      <c r="D6" s="30" t="s">
        <v>5520</v>
      </c>
      <c r="E6">
        <f>MIN(B4:B29)</f>
        <v>565</v>
      </c>
    </row>
    <row r="7" spans="1:5" x14ac:dyDescent="0.25">
      <c r="A7" s="20" t="s">
        <v>5507</v>
      </c>
      <c r="B7" s="21">
        <v>889</v>
      </c>
      <c r="D7" s="30" t="s">
        <v>5521</v>
      </c>
      <c r="E7">
        <f>_xlfn.VAR.P(B4:B29)</f>
        <v>370799.04</v>
      </c>
    </row>
    <row r="8" spans="1:5" x14ac:dyDescent="0.25">
      <c r="A8" s="20" t="s">
        <v>1074</v>
      </c>
      <c r="B8" s="21">
        <v>2594</v>
      </c>
      <c r="D8" s="30" t="s">
        <v>5522</v>
      </c>
      <c r="E8">
        <f>_xlfn.STDEV.P(B4:B29)</f>
        <v>608.93270564160036</v>
      </c>
    </row>
    <row r="9" spans="1:5" x14ac:dyDescent="0.25">
      <c r="A9" s="20" t="s">
        <v>478</v>
      </c>
      <c r="B9" s="21">
        <v>610</v>
      </c>
    </row>
    <row r="10" spans="1:5" x14ac:dyDescent="0.25">
      <c r="A10" s="20" t="s">
        <v>1786</v>
      </c>
      <c r="B10" s="21">
        <v>565</v>
      </c>
    </row>
    <row r="11" spans="1:5" x14ac:dyDescent="0.25">
      <c r="A11" s="20" t="s">
        <v>4459</v>
      </c>
      <c r="B11" s="21">
        <v>1106</v>
      </c>
    </row>
    <row r="12" spans="1:5" x14ac:dyDescent="0.25">
      <c r="A12" s="20" t="s">
        <v>2970</v>
      </c>
      <c r="B12" s="21">
        <v>616</v>
      </c>
    </row>
    <row r="13" spans="1:5" x14ac:dyDescent="0.25">
      <c r="A13" s="20" t="s">
        <v>2604</v>
      </c>
      <c r="B13" s="21">
        <v>1408</v>
      </c>
    </row>
  </sheetData>
  <mergeCells count="1">
    <mergeCell ref="D3:E3"/>
  </mergeCell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366F0-63FA-417E-9D53-55DF150393D7}">
  <dimension ref="A1:F27"/>
  <sheetViews>
    <sheetView zoomScale="80" zoomScaleNormal="80" workbookViewId="0">
      <selection activeCell="P9" sqref="P9"/>
    </sheetView>
  </sheetViews>
  <sheetFormatPr defaultRowHeight="15" x14ac:dyDescent="0.25"/>
  <cols>
    <col min="1" max="1" width="12.85546875" bestFit="1" customWidth="1"/>
  </cols>
  <sheetData>
    <row r="1" spans="1:6" x14ac:dyDescent="0.25">
      <c r="A1" s="18" t="s">
        <v>9</v>
      </c>
      <c r="B1" s="18" t="s">
        <v>5518</v>
      </c>
    </row>
    <row r="2" spans="1:6" x14ac:dyDescent="0.25">
      <c r="A2" s="6" t="s">
        <v>497</v>
      </c>
      <c r="B2">
        <v>1153</v>
      </c>
    </row>
    <row r="3" spans="1:6" x14ac:dyDescent="0.25">
      <c r="A3" s="6" t="s">
        <v>41</v>
      </c>
      <c r="B3">
        <v>121</v>
      </c>
    </row>
    <row r="4" spans="1:6" x14ac:dyDescent="0.25">
      <c r="A4" s="9" t="s">
        <v>378</v>
      </c>
      <c r="B4">
        <v>923</v>
      </c>
      <c r="E4" s="26" t="s">
        <v>5526</v>
      </c>
      <c r="F4" s="26"/>
    </row>
    <row r="5" spans="1:6" x14ac:dyDescent="0.25">
      <c r="A5" s="6" t="s">
        <v>1074</v>
      </c>
      <c r="B5">
        <v>2594</v>
      </c>
      <c r="E5" s="23" t="s">
        <v>5516</v>
      </c>
      <c r="F5">
        <f>AVERAGE(Table1[Counts])</f>
        <v>557.69230769230774</v>
      </c>
    </row>
    <row r="6" spans="1:6" x14ac:dyDescent="0.25">
      <c r="A6" s="9" t="s">
        <v>2809</v>
      </c>
      <c r="B6">
        <v>242</v>
      </c>
      <c r="E6" s="23" t="s">
        <v>5524</v>
      </c>
      <c r="F6">
        <f>MEDIAN(Table1[Counts])</f>
        <v>267.5</v>
      </c>
    </row>
    <row r="7" spans="1:6" x14ac:dyDescent="0.25">
      <c r="A7" s="6" t="s">
        <v>599</v>
      </c>
      <c r="B7">
        <v>1872</v>
      </c>
      <c r="E7" s="23" t="s">
        <v>5519</v>
      </c>
      <c r="F7">
        <f>MAX(Table1[Counts])</f>
        <v>2594</v>
      </c>
    </row>
    <row r="8" spans="1:6" x14ac:dyDescent="0.25">
      <c r="A8" s="9" t="s">
        <v>5505</v>
      </c>
      <c r="B8">
        <v>500</v>
      </c>
      <c r="E8" s="23" t="s">
        <v>5520</v>
      </c>
      <c r="F8">
        <f>MIN(Table1[Counts])</f>
        <v>1</v>
      </c>
    </row>
    <row r="9" spans="1:6" x14ac:dyDescent="0.25">
      <c r="A9" s="6" t="s">
        <v>478</v>
      </c>
      <c r="B9">
        <v>610</v>
      </c>
      <c r="E9" s="23" t="s">
        <v>5521</v>
      </c>
      <c r="F9">
        <f>_xlfn.VAR.P(Table1[Counts])</f>
        <v>396001.44378698227</v>
      </c>
    </row>
    <row r="10" spans="1:6" x14ac:dyDescent="0.25">
      <c r="A10" s="6" t="s">
        <v>5507</v>
      </c>
      <c r="B10">
        <v>889</v>
      </c>
      <c r="E10" s="23" t="s">
        <v>5525</v>
      </c>
      <c r="F10">
        <f>_xlfn.STDEV.P(Table1[Counts])</f>
        <v>629.28645606510736</v>
      </c>
    </row>
    <row r="11" spans="1:6" x14ac:dyDescent="0.25">
      <c r="A11" s="9" t="s">
        <v>3170</v>
      </c>
      <c r="B11">
        <v>293</v>
      </c>
    </row>
    <row r="12" spans="1:6" x14ac:dyDescent="0.25">
      <c r="A12" s="9" t="s">
        <v>2970</v>
      </c>
      <c r="B12">
        <v>616</v>
      </c>
    </row>
    <row r="13" spans="1:6" x14ac:dyDescent="0.25">
      <c r="A13" s="6" t="s">
        <v>1786</v>
      </c>
      <c r="B13">
        <v>565</v>
      </c>
    </row>
    <row r="14" spans="1:6" x14ac:dyDescent="0.25">
      <c r="A14" s="6" t="s">
        <v>4459</v>
      </c>
      <c r="B14">
        <v>1106</v>
      </c>
    </row>
    <row r="15" spans="1:6" x14ac:dyDescent="0.25">
      <c r="A15" s="6" t="s">
        <v>2604</v>
      </c>
      <c r="B15">
        <v>1408</v>
      </c>
    </row>
    <row r="16" spans="1:6" x14ac:dyDescent="0.25">
      <c r="A16" s="9" t="s">
        <v>5509</v>
      </c>
      <c r="B16">
        <v>1</v>
      </c>
    </row>
    <row r="17" spans="1:2" x14ac:dyDescent="0.25">
      <c r="A17" s="6" t="s">
        <v>4118</v>
      </c>
      <c r="B17">
        <v>546</v>
      </c>
    </row>
    <row r="18" spans="1:2" x14ac:dyDescent="0.25">
      <c r="A18" s="6" t="s">
        <v>2909</v>
      </c>
      <c r="B18">
        <v>214</v>
      </c>
    </row>
    <row r="19" spans="1:2" x14ac:dyDescent="0.25">
      <c r="A19" s="6" t="s">
        <v>3495</v>
      </c>
      <c r="B19">
        <v>97</v>
      </c>
    </row>
    <row r="20" spans="1:2" x14ac:dyDescent="0.25">
      <c r="A20" s="9" t="s">
        <v>3976</v>
      </c>
      <c r="B20">
        <v>132</v>
      </c>
    </row>
    <row r="21" spans="1:2" x14ac:dyDescent="0.25">
      <c r="A21" s="6" t="s">
        <v>5513</v>
      </c>
      <c r="B21">
        <v>6</v>
      </c>
    </row>
    <row r="22" spans="1:2" x14ac:dyDescent="0.25">
      <c r="A22" s="9" t="s">
        <v>5155</v>
      </c>
      <c r="B22">
        <v>207</v>
      </c>
    </row>
    <row r="23" spans="1:2" x14ac:dyDescent="0.25">
      <c r="A23" t="s">
        <v>5508</v>
      </c>
      <c r="B23">
        <v>213</v>
      </c>
    </row>
    <row r="24" spans="1:2" x14ac:dyDescent="0.25">
      <c r="A24" t="s">
        <v>5506</v>
      </c>
      <c r="B24">
        <v>182</v>
      </c>
    </row>
    <row r="25" spans="1:2" x14ac:dyDescent="0.25">
      <c r="A25" t="s">
        <v>5510</v>
      </c>
      <c r="B25">
        <v>2</v>
      </c>
    </row>
    <row r="26" spans="1:2" x14ac:dyDescent="0.25">
      <c r="A26" t="s">
        <v>5512</v>
      </c>
      <c r="B26">
        <v>5</v>
      </c>
    </row>
    <row r="27" spans="1:2" x14ac:dyDescent="0.25">
      <c r="A27" t="s">
        <v>5511</v>
      </c>
      <c r="B27">
        <v>3</v>
      </c>
    </row>
  </sheetData>
  <mergeCells count="1">
    <mergeCell ref="E4:F4"/>
  </mergeCells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A34DCA-D906-449C-9CB0-0D0CA96BD6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 Data</vt:lpstr>
      <vt:lpstr>Sheet3</vt:lpstr>
      <vt:lpstr>5 Profit</vt:lpstr>
      <vt:lpstr>Task 4</vt:lpstr>
      <vt:lpstr>4 director</vt:lpstr>
      <vt:lpstr>Task 3</vt:lpstr>
      <vt:lpstr>3 language</vt:lpstr>
      <vt:lpstr>Task 2 Duration</vt:lpstr>
      <vt:lpstr>Task 1</vt:lpstr>
      <vt:lpstr>Genres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Mainak Mukherjee</dc:creator>
  <cp:lastModifiedBy>Mainak Mukherjee</cp:lastModifiedBy>
  <dcterms:created xsi:type="dcterms:W3CDTF">2024-06-18T03:35:05Z</dcterms:created>
  <dcterms:modified xsi:type="dcterms:W3CDTF">2024-06-18T17:50:32Z</dcterms:modified>
</cp:coreProperties>
</file>